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asht\Downloads\retail transacrtions\"/>
    </mc:Choice>
  </mc:AlternateContent>
  <xr:revisionPtr revIDLastSave="0" documentId="13_ncr:1_{786B33E4-856F-49B6-B393-8ACEEB94D4E8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Imported_Raw_Data" sheetId="1" r:id="rId1"/>
    <sheet name="Cleaned_Data" sheetId="2" r:id="rId2"/>
    <sheet name="Metrics" sheetId="4" r:id="rId3"/>
    <sheet name="Input_Metrics_CSV" sheetId="5" r:id="rId4"/>
    <sheet name="Pivot_Segment_by_Region" sheetId="6" r:id="rId5"/>
    <sheet name="Pivot_Monthly_Trend" sheetId="7" r:id="rId6"/>
    <sheet name="dashboard" sheetId="8" r:id="rId7"/>
    <sheet name="Charts" sheetId="9" r:id="rId8"/>
    <sheet name="Pivot_Category" sheetId="10" r:id="rId9"/>
    <sheet name="Pivot_Channel" sheetId="11" r:id="rId10"/>
    <sheet name="Pivot_Returns" sheetId="12" r:id="rId11"/>
    <sheet name="Dashboard_Data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3" l="1"/>
  <c r="K6" i="13"/>
  <c r="K5" i="13"/>
  <c r="K4" i="13"/>
  <c r="K3" i="13"/>
  <c r="K2" i="13"/>
  <c r="C5" i="12"/>
  <c r="B5" i="12"/>
  <c r="D5" i="12" s="1"/>
  <c r="C4" i="12"/>
  <c r="B4" i="12"/>
  <c r="D4" i="12" s="1"/>
  <c r="C5" i="11"/>
  <c r="D5" i="11" s="1"/>
  <c r="B5" i="11"/>
  <c r="C4" i="11"/>
  <c r="B4" i="11"/>
  <c r="C7" i="10"/>
  <c r="B7" i="10"/>
  <c r="C6" i="10"/>
  <c r="B6" i="10"/>
  <c r="C5" i="10"/>
  <c r="B5" i="10"/>
  <c r="C4" i="10"/>
  <c r="B4" i="10"/>
  <c r="B8" i="10" s="1"/>
  <c r="B7" i="6"/>
  <c r="E6" i="6"/>
  <c r="D6" i="6"/>
  <c r="C6" i="6"/>
  <c r="B6" i="6"/>
  <c r="F6" i="6" s="1"/>
  <c r="E5" i="6"/>
  <c r="D5" i="6"/>
  <c r="C5" i="6"/>
  <c r="B5" i="6"/>
  <c r="E4" i="6"/>
  <c r="E7" i="6" s="1"/>
  <c r="D4" i="6"/>
  <c r="C4" i="6"/>
  <c r="C7" i="6" s="1"/>
  <c r="B4" i="6"/>
  <c r="F4" i="6" s="1"/>
  <c r="B5" i="4"/>
  <c r="B4" i="4"/>
  <c r="B7" i="4" s="1"/>
  <c r="P4001" i="2"/>
  <c r="O4001" i="2"/>
  <c r="N4001" i="2"/>
  <c r="P4000" i="2"/>
  <c r="O4000" i="2"/>
  <c r="N4000" i="2"/>
  <c r="P3999" i="2"/>
  <c r="O3999" i="2"/>
  <c r="N3999" i="2"/>
  <c r="P3998" i="2"/>
  <c r="O3998" i="2"/>
  <c r="N3998" i="2"/>
  <c r="P3997" i="2"/>
  <c r="O3997" i="2"/>
  <c r="N3997" i="2"/>
  <c r="P3996" i="2"/>
  <c r="O3996" i="2"/>
  <c r="N3996" i="2"/>
  <c r="P3995" i="2"/>
  <c r="O3995" i="2"/>
  <c r="N3995" i="2"/>
  <c r="P3994" i="2"/>
  <c r="O3994" i="2"/>
  <c r="N3994" i="2"/>
  <c r="P3993" i="2"/>
  <c r="O3993" i="2"/>
  <c r="N3993" i="2"/>
  <c r="P3992" i="2"/>
  <c r="O3992" i="2"/>
  <c r="N3992" i="2"/>
  <c r="P3991" i="2"/>
  <c r="O3991" i="2"/>
  <c r="N3991" i="2"/>
  <c r="P3990" i="2"/>
  <c r="O3990" i="2"/>
  <c r="N3990" i="2"/>
  <c r="P3989" i="2"/>
  <c r="O3989" i="2"/>
  <c r="N3989" i="2"/>
  <c r="P3988" i="2"/>
  <c r="O3988" i="2"/>
  <c r="N3988" i="2"/>
  <c r="P3987" i="2"/>
  <c r="O3987" i="2"/>
  <c r="N3987" i="2"/>
  <c r="P3986" i="2"/>
  <c r="O3986" i="2"/>
  <c r="N3986" i="2"/>
  <c r="P3985" i="2"/>
  <c r="O3985" i="2"/>
  <c r="N3985" i="2"/>
  <c r="P3984" i="2"/>
  <c r="O3984" i="2"/>
  <c r="N3984" i="2"/>
  <c r="P3983" i="2"/>
  <c r="O3983" i="2"/>
  <c r="N3983" i="2"/>
  <c r="P3982" i="2"/>
  <c r="O3982" i="2"/>
  <c r="N3982" i="2"/>
  <c r="P3981" i="2"/>
  <c r="O3981" i="2"/>
  <c r="N3981" i="2"/>
  <c r="P3980" i="2"/>
  <c r="O3980" i="2"/>
  <c r="N3980" i="2"/>
  <c r="P3979" i="2"/>
  <c r="O3979" i="2"/>
  <c r="N3979" i="2"/>
  <c r="P3978" i="2"/>
  <c r="O3978" i="2"/>
  <c r="N3978" i="2"/>
  <c r="P3977" i="2"/>
  <c r="O3977" i="2"/>
  <c r="N3977" i="2"/>
  <c r="P3976" i="2"/>
  <c r="O3976" i="2"/>
  <c r="N3976" i="2"/>
  <c r="P3975" i="2"/>
  <c r="O3975" i="2"/>
  <c r="N3975" i="2"/>
  <c r="P3974" i="2"/>
  <c r="O3974" i="2"/>
  <c r="N3974" i="2"/>
  <c r="P3973" i="2"/>
  <c r="O3973" i="2"/>
  <c r="N3973" i="2"/>
  <c r="P3972" i="2"/>
  <c r="O3972" i="2"/>
  <c r="N3972" i="2"/>
  <c r="P3971" i="2"/>
  <c r="O3971" i="2"/>
  <c r="N3971" i="2"/>
  <c r="P3970" i="2"/>
  <c r="O3970" i="2"/>
  <c r="N3970" i="2"/>
  <c r="P3969" i="2"/>
  <c r="O3969" i="2"/>
  <c r="N3969" i="2"/>
  <c r="P3968" i="2"/>
  <c r="O3968" i="2"/>
  <c r="N3968" i="2"/>
  <c r="P3967" i="2"/>
  <c r="O3967" i="2"/>
  <c r="N3967" i="2"/>
  <c r="P3966" i="2"/>
  <c r="O3966" i="2"/>
  <c r="N3966" i="2"/>
  <c r="P3965" i="2"/>
  <c r="O3965" i="2"/>
  <c r="N3965" i="2"/>
  <c r="P3964" i="2"/>
  <c r="O3964" i="2"/>
  <c r="N3964" i="2"/>
  <c r="P3963" i="2"/>
  <c r="O3963" i="2"/>
  <c r="N3963" i="2"/>
  <c r="P3962" i="2"/>
  <c r="O3962" i="2"/>
  <c r="N3962" i="2"/>
  <c r="P3961" i="2"/>
  <c r="O3961" i="2"/>
  <c r="N3961" i="2"/>
  <c r="Q3960" i="2"/>
  <c r="P3960" i="2"/>
  <c r="O3960" i="2"/>
  <c r="N3960" i="2"/>
  <c r="P3959" i="2"/>
  <c r="O3959" i="2"/>
  <c r="N3959" i="2"/>
  <c r="P3958" i="2"/>
  <c r="O3958" i="2"/>
  <c r="N3958" i="2"/>
  <c r="P3957" i="2"/>
  <c r="O3957" i="2"/>
  <c r="N3957" i="2"/>
  <c r="P3956" i="2"/>
  <c r="O3956" i="2"/>
  <c r="N3956" i="2"/>
  <c r="P3955" i="2"/>
  <c r="O3955" i="2"/>
  <c r="N3955" i="2"/>
  <c r="P3954" i="2"/>
  <c r="O3954" i="2"/>
  <c r="N3954" i="2"/>
  <c r="P3953" i="2"/>
  <c r="O3953" i="2"/>
  <c r="N3953" i="2"/>
  <c r="P3952" i="2"/>
  <c r="O3952" i="2"/>
  <c r="N3952" i="2"/>
  <c r="P3951" i="2"/>
  <c r="Q3951" i="2" s="1"/>
  <c r="O3951" i="2"/>
  <c r="N3951" i="2"/>
  <c r="P3950" i="2"/>
  <c r="O3950" i="2"/>
  <c r="N3950" i="2"/>
  <c r="P3949" i="2"/>
  <c r="O3949" i="2"/>
  <c r="N3949" i="2"/>
  <c r="P3948" i="2"/>
  <c r="O3948" i="2"/>
  <c r="N3948" i="2"/>
  <c r="P3947" i="2"/>
  <c r="O3947" i="2"/>
  <c r="N3947" i="2"/>
  <c r="P3946" i="2"/>
  <c r="O3946" i="2"/>
  <c r="N3946" i="2"/>
  <c r="P3945" i="2"/>
  <c r="O3945" i="2"/>
  <c r="N3945" i="2"/>
  <c r="P3944" i="2"/>
  <c r="O3944" i="2"/>
  <c r="N3944" i="2"/>
  <c r="P3943" i="2"/>
  <c r="O3943" i="2"/>
  <c r="N3943" i="2"/>
  <c r="P3942" i="2"/>
  <c r="O3942" i="2"/>
  <c r="N3942" i="2"/>
  <c r="P3941" i="2"/>
  <c r="O3941" i="2"/>
  <c r="N3941" i="2"/>
  <c r="P3940" i="2"/>
  <c r="O3940" i="2"/>
  <c r="N3940" i="2"/>
  <c r="P3939" i="2"/>
  <c r="O3939" i="2"/>
  <c r="N3939" i="2"/>
  <c r="P3938" i="2"/>
  <c r="O3938" i="2"/>
  <c r="N3938" i="2"/>
  <c r="P3937" i="2"/>
  <c r="O3937" i="2"/>
  <c r="N3937" i="2"/>
  <c r="P3936" i="2"/>
  <c r="O3936" i="2"/>
  <c r="N3936" i="2"/>
  <c r="P3935" i="2"/>
  <c r="O3935" i="2"/>
  <c r="N3935" i="2"/>
  <c r="P3934" i="2"/>
  <c r="O3934" i="2"/>
  <c r="N3934" i="2"/>
  <c r="P3933" i="2"/>
  <c r="O3933" i="2"/>
  <c r="N3933" i="2"/>
  <c r="P3932" i="2"/>
  <c r="O3932" i="2"/>
  <c r="N3932" i="2"/>
  <c r="P3931" i="2"/>
  <c r="O3931" i="2"/>
  <c r="N3931" i="2"/>
  <c r="P3930" i="2"/>
  <c r="O3930" i="2"/>
  <c r="N3930" i="2"/>
  <c r="P3929" i="2"/>
  <c r="O3929" i="2"/>
  <c r="N3929" i="2"/>
  <c r="P3928" i="2"/>
  <c r="O3928" i="2"/>
  <c r="N3928" i="2"/>
  <c r="P3927" i="2"/>
  <c r="O3927" i="2"/>
  <c r="N3927" i="2"/>
  <c r="P3926" i="2"/>
  <c r="O3926" i="2"/>
  <c r="N3926" i="2"/>
  <c r="P3925" i="2"/>
  <c r="O3925" i="2"/>
  <c r="N3925" i="2"/>
  <c r="P3924" i="2"/>
  <c r="O3924" i="2"/>
  <c r="N3924" i="2"/>
  <c r="P3923" i="2"/>
  <c r="O3923" i="2"/>
  <c r="N3923" i="2"/>
  <c r="P3922" i="2"/>
  <c r="O3922" i="2"/>
  <c r="N3922" i="2"/>
  <c r="P3921" i="2"/>
  <c r="O3921" i="2"/>
  <c r="N3921" i="2"/>
  <c r="P3920" i="2"/>
  <c r="O3920" i="2"/>
  <c r="N3920" i="2"/>
  <c r="P3919" i="2"/>
  <c r="O3919" i="2"/>
  <c r="N3919" i="2"/>
  <c r="P3918" i="2"/>
  <c r="O3918" i="2"/>
  <c r="N3918" i="2"/>
  <c r="P3917" i="2"/>
  <c r="O3917" i="2"/>
  <c r="N3917" i="2"/>
  <c r="P3916" i="2"/>
  <c r="O3916" i="2"/>
  <c r="N3916" i="2"/>
  <c r="P3915" i="2"/>
  <c r="O3915" i="2"/>
  <c r="N3915" i="2"/>
  <c r="P3914" i="2"/>
  <c r="O3914" i="2"/>
  <c r="N3914" i="2"/>
  <c r="P3913" i="2"/>
  <c r="O3913" i="2"/>
  <c r="N3913" i="2"/>
  <c r="P3912" i="2"/>
  <c r="O3912" i="2"/>
  <c r="N3912" i="2"/>
  <c r="P3911" i="2"/>
  <c r="O3911" i="2"/>
  <c r="N3911" i="2"/>
  <c r="P3910" i="2"/>
  <c r="O3910" i="2"/>
  <c r="N3910" i="2"/>
  <c r="P3909" i="2"/>
  <c r="O3909" i="2"/>
  <c r="N3909" i="2"/>
  <c r="P3908" i="2"/>
  <c r="O3908" i="2"/>
  <c r="N3908" i="2"/>
  <c r="P3907" i="2"/>
  <c r="O3907" i="2"/>
  <c r="N3907" i="2"/>
  <c r="P3906" i="2"/>
  <c r="O3906" i="2"/>
  <c r="N3906" i="2"/>
  <c r="P3905" i="2"/>
  <c r="O3905" i="2"/>
  <c r="N3905" i="2"/>
  <c r="Q3904" i="2"/>
  <c r="P3904" i="2"/>
  <c r="O3904" i="2"/>
  <c r="N3904" i="2"/>
  <c r="P3903" i="2"/>
  <c r="Q3903" i="2" s="1"/>
  <c r="O3903" i="2"/>
  <c r="N3903" i="2"/>
  <c r="P3902" i="2"/>
  <c r="O3902" i="2"/>
  <c r="N3902" i="2"/>
  <c r="P3901" i="2"/>
  <c r="O3901" i="2"/>
  <c r="N3901" i="2"/>
  <c r="P3900" i="2"/>
  <c r="O3900" i="2"/>
  <c r="N3900" i="2"/>
  <c r="P3899" i="2"/>
  <c r="O3899" i="2"/>
  <c r="N3899" i="2"/>
  <c r="P3898" i="2"/>
  <c r="O3898" i="2"/>
  <c r="N3898" i="2"/>
  <c r="P3897" i="2"/>
  <c r="O3897" i="2"/>
  <c r="N3897" i="2"/>
  <c r="P3896" i="2"/>
  <c r="O3896" i="2"/>
  <c r="N3896" i="2"/>
  <c r="P3895" i="2"/>
  <c r="O3895" i="2"/>
  <c r="N3895" i="2"/>
  <c r="P3894" i="2"/>
  <c r="O3894" i="2"/>
  <c r="N3894" i="2"/>
  <c r="P3893" i="2"/>
  <c r="O3893" i="2"/>
  <c r="N3893" i="2"/>
  <c r="P3892" i="2"/>
  <c r="O3892" i="2"/>
  <c r="N3892" i="2"/>
  <c r="P3891" i="2"/>
  <c r="O3891" i="2"/>
  <c r="N3891" i="2"/>
  <c r="P3890" i="2"/>
  <c r="O3890" i="2"/>
  <c r="N3890" i="2"/>
  <c r="P3889" i="2"/>
  <c r="O3889" i="2"/>
  <c r="N3889" i="2"/>
  <c r="P3888" i="2"/>
  <c r="O3888" i="2"/>
  <c r="N3888" i="2"/>
  <c r="P3887" i="2"/>
  <c r="O3887" i="2"/>
  <c r="N3887" i="2"/>
  <c r="P3886" i="2"/>
  <c r="O3886" i="2"/>
  <c r="N3886" i="2"/>
  <c r="P3885" i="2"/>
  <c r="O3885" i="2"/>
  <c r="N3885" i="2"/>
  <c r="P3884" i="2"/>
  <c r="O3884" i="2"/>
  <c r="N3884" i="2"/>
  <c r="P3883" i="2"/>
  <c r="O3883" i="2"/>
  <c r="N3883" i="2"/>
  <c r="P3882" i="2"/>
  <c r="O3882" i="2"/>
  <c r="N3882" i="2"/>
  <c r="P3881" i="2"/>
  <c r="O3881" i="2"/>
  <c r="N3881" i="2"/>
  <c r="P3880" i="2"/>
  <c r="O3880" i="2"/>
  <c r="N3880" i="2"/>
  <c r="P3879" i="2"/>
  <c r="O3879" i="2"/>
  <c r="N3879" i="2"/>
  <c r="P3878" i="2"/>
  <c r="O3878" i="2"/>
  <c r="N3878" i="2"/>
  <c r="P3877" i="2"/>
  <c r="O3877" i="2"/>
  <c r="N3877" i="2"/>
  <c r="P3876" i="2"/>
  <c r="O3876" i="2"/>
  <c r="N3876" i="2"/>
  <c r="P3875" i="2"/>
  <c r="O3875" i="2"/>
  <c r="N3875" i="2"/>
  <c r="P3874" i="2"/>
  <c r="O3874" i="2"/>
  <c r="N3874" i="2"/>
  <c r="P3873" i="2"/>
  <c r="O3873" i="2"/>
  <c r="N3873" i="2"/>
  <c r="P3872" i="2"/>
  <c r="O3872" i="2"/>
  <c r="N3872" i="2"/>
  <c r="P3871" i="2"/>
  <c r="O3871" i="2"/>
  <c r="N3871" i="2"/>
  <c r="P3870" i="2"/>
  <c r="O3870" i="2"/>
  <c r="N3870" i="2"/>
  <c r="P3869" i="2"/>
  <c r="O3869" i="2"/>
  <c r="N3869" i="2"/>
  <c r="P3868" i="2"/>
  <c r="O3868" i="2"/>
  <c r="N3868" i="2"/>
  <c r="P3867" i="2"/>
  <c r="O3867" i="2"/>
  <c r="N3867" i="2"/>
  <c r="P3866" i="2"/>
  <c r="O3866" i="2"/>
  <c r="N3866" i="2"/>
  <c r="P3865" i="2"/>
  <c r="O3865" i="2"/>
  <c r="N3865" i="2"/>
  <c r="P3864" i="2"/>
  <c r="O3864" i="2"/>
  <c r="N3864" i="2"/>
  <c r="P3863" i="2"/>
  <c r="O3863" i="2"/>
  <c r="N3863" i="2"/>
  <c r="P3862" i="2"/>
  <c r="O3862" i="2"/>
  <c r="N3862" i="2"/>
  <c r="P3861" i="2"/>
  <c r="O3861" i="2"/>
  <c r="N3861" i="2"/>
  <c r="P3860" i="2"/>
  <c r="O3860" i="2"/>
  <c r="N3860" i="2"/>
  <c r="P3859" i="2"/>
  <c r="O3859" i="2"/>
  <c r="N3859" i="2"/>
  <c r="P3858" i="2"/>
  <c r="O3858" i="2"/>
  <c r="N3858" i="2"/>
  <c r="P3857" i="2"/>
  <c r="O3857" i="2"/>
  <c r="N3857" i="2"/>
  <c r="P3856" i="2"/>
  <c r="O3856" i="2"/>
  <c r="N3856" i="2"/>
  <c r="P3855" i="2"/>
  <c r="O3855" i="2"/>
  <c r="N3855" i="2"/>
  <c r="P3854" i="2"/>
  <c r="O3854" i="2"/>
  <c r="N3854" i="2"/>
  <c r="P3853" i="2"/>
  <c r="O3853" i="2"/>
  <c r="N3853" i="2"/>
  <c r="P3852" i="2"/>
  <c r="O3852" i="2"/>
  <c r="N3852" i="2"/>
  <c r="P3851" i="2"/>
  <c r="O3851" i="2"/>
  <c r="N3851" i="2"/>
  <c r="P3850" i="2"/>
  <c r="O3850" i="2"/>
  <c r="N3850" i="2"/>
  <c r="P3849" i="2"/>
  <c r="O3849" i="2"/>
  <c r="N3849" i="2"/>
  <c r="P3848" i="2"/>
  <c r="O3848" i="2"/>
  <c r="N3848" i="2"/>
  <c r="P3847" i="2"/>
  <c r="O3847" i="2"/>
  <c r="N3847" i="2"/>
  <c r="P3846" i="2"/>
  <c r="O3846" i="2"/>
  <c r="N3846" i="2"/>
  <c r="P3845" i="2"/>
  <c r="O3845" i="2"/>
  <c r="N3845" i="2"/>
  <c r="P3844" i="2"/>
  <c r="O3844" i="2"/>
  <c r="N3844" i="2"/>
  <c r="P3843" i="2"/>
  <c r="O3843" i="2"/>
  <c r="N3843" i="2"/>
  <c r="P3842" i="2"/>
  <c r="O3842" i="2"/>
  <c r="N3842" i="2"/>
  <c r="P3841" i="2"/>
  <c r="O3841" i="2"/>
  <c r="N3841" i="2"/>
  <c r="P3840" i="2"/>
  <c r="O3840" i="2"/>
  <c r="N3840" i="2"/>
  <c r="P3839" i="2"/>
  <c r="O3839" i="2"/>
  <c r="N3839" i="2"/>
  <c r="P3838" i="2"/>
  <c r="O3838" i="2"/>
  <c r="N3838" i="2"/>
  <c r="P3837" i="2"/>
  <c r="O3837" i="2"/>
  <c r="N3837" i="2"/>
  <c r="P3836" i="2"/>
  <c r="O3836" i="2"/>
  <c r="N3836" i="2"/>
  <c r="P3835" i="2"/>
  <c r="O3835" i="2"/>
  <c r="N3835" i="2"/>
  <c r="P3834" i="2"/>
  <c r="O3834" i="2"/>
  <c r="N3834" i="2"/>
  <c r="P3833" i="2"/>
  <c r="O3833" i="2"/>
  <c r="N3833" i="2"/>
  <c r="P3832" i="2"/>
  <c r="O3832" i="2"/>
  <c r="N3832" i="2"/>
  <c r="P3831" i="2"/>
  <c r="O3831" i="2"/>
  <c r="N3831" i="2"/>
  <c r="P3830" i="2"/>
  <c r="O3830" i="2"/>
  <c r="N3830" i="2"/>
  <c r="P3829" i="2"/>
  <c r="O3829" i="2"/>
  <c r="N3829" i="2"/>
  <c r="P3828" i="2"/>
  <c r="O3828" i="2"/>
  <c r="N3828" i="2"/>
  <c r="P3827" i="2"/>
  <c r="O3827" i="2"/>
  <c r="N3827" i="2"/>
  <c r="P3826" i="2"/>
  <c r="O3826" i="2"/>
  <c r="N3826" i="2"/>
  <c r="P3825" i="2"/>
  <c r="O3825" i="2"/>
  <c r="N3825" i="2"/>
  <c r="P3824" i="2"/>
  <c r="O3824" i="2"/>
  <c r="N3824" i="2"/>
  <c r="P3823" i="2"/>
  <c r="O3823" i="2"/>
  <c r="N3823" i="2"/>
  <c r="P3822" i="2"/>
  <c r="O3822" i="2"/>
  <c r="N3822" i="2"/>
  <c r="P3821" i="2"/>
  <c r="O3821" i="2"/>
  <c r="N3821" i="2"/>
  <c r="P3820" i="2"/>
  <c r="O3820" i="2"/>
  <c r="N3820" i="2"/>
  <c r="P3819" i="2"/>
  <c r="O3819" i="2"/>
  <c r="N3819" i="2"/>
  <c r="P3818" i="2"/>
  <c r="O3818" i="2"/>
  <c r="N3818" i="2"/>
  <c r="P3817" i="2"/>
  <c r="O3817" i="2"/>
  <c r="N3817" i="2"/>
  <c r="P3816" i="2"/>
  <c r="O3816" i="2"/>
  <c r="N3816" i="2"/>
  <c r="P3815" i="2"/>
  <c r="O3815" i="2"/>
  <c r="N3815" i="2"/>
  <c r="P3814" i="2"/>
  <c r="O3814" i="2"/>
  <c r="N3814" i="2"/>
  <c r="P3813" i="2"/>
  <c r="O3813" i="2"/>
  <c r="N3813" i="2"/>
  <c r="P3812" i="2"/>
  <c r="O3812" i="2"/>
  <c r="N3812" i="2"/>
  <c r="P3811" i="2"/>
  <c r="O3811" i="2"/>
  <c r="N3811" i="2"/>
  <c r="P3810" i="2"/>
  <c r="O3810" i="2"/>
  <c r="N3810" i="2"/>
  <c r="P3809" i="2"/>
  <c r="O3809" i="2"/>
  <c r="N3809" i="2"/>
  <c r="P3808" i="2"/>
  <c r="O3808" i="2"/>
  <c r="N3808" i="2"/>
  <c r="P3807" i="2"/>
  <c r="O3807" i="2"/>
  <c r="N3807" i="2"/>
  <c r="P3806" i="2"/>
  <c r="O3806" i="2"/>
  <c r="N3806" i="2"/>
  <c r="P3805" i="2"/>
  <c r="O3805" i="2"/>
  <c r="N3805" i="2"/>
  <c r="P3804" i="2"/>
  <c r="O3804" i="2"/>
  <c r="N3804" i="2"/>
  <c r="P3803" i="2"/>
  <c r="O3803" i="2"/>
  <c r="N3803" i="2"/>
  <c r="P3802" i="2"/>
  <c r="O3802" i="2"/>
  <c r="N3802" i="2"/>
  <c r="P3801" i="2"/>
  <c r="O3801" i="2"/>
  <c r="N3801" i="2"/>
  <c r="P3800" i="2"/>
  <c r="O3800" i="2"/>
  <c r="N3800" i="2"/>
  <c r="P3799" i="2"/>
  <c r="O3799" i="2"/>
  <c r="N3799" i="2"/>
  <c r="P3798" i="2"/>
  <c r="O3798" i="2"/>
  <c r="N3798" i="2"/>
  <c r="P3797" i="2"/>
  <c r="O3797" i="2"/>
  <c r="N3797" i="2"/>
  <c r="P3796" i="2"/>
  <c r="O3796" i="2"/>
  <c r="N3796" i="2"/>
  <c r="P3795" i="2"/>
  <c r="O3795" i="2"/>
  <c r="N3795" i="2"/>
  <c r="P3794" i="2"/>
  <c r="O3794" i="2"/>
  <c r="N3794" i="2"/>
  <c r="P3793" i="2"/>
  <c r="O3793" i="2"/>
  <c r="N3793" i="2"/>
  <c r="P3792" i="2"/>
  <c r="O3792" i="2"/>
  <c r="N3792" i="2"/>
  <c r="P3791" i="2"/>
  <c r="O3791" i="2"/>
  <c r="N3791" i="2"/>
  <c r="P3790" i="2"/>
  <c r="O3790" i="2"/>
  <c r="N3790" i="2"/>
  <c r="P3789" i="2"/>
  <c r="O3789" i="2"/>
  <c r="N3789" i="2"/>
  <c r="P3788" i="2"/>
  <c r="O3788" i="2"/>
  <c r="N3788" i="2"/>
  <c r="P3787" i="2"/>
  <c r="O3787" i="2"/>
  <c r="N3787" i="2"/>
  <c r="P3786" i="2"/>
  <c r="O3786" i="2"/>
  <c r="N3786" i="2"/>
  <c r="P3785" i="2"/>
  <c r="O3785" i="2"/>
  <c r="N3785" i="2"/>
  <c r="P3784" i="2"/>
  <c r="O3784" i="2"/>
  <c r="N3784" i="2"/>
  <c r="P3783" i="2"/>
  <c r="O3783" i="2"/>
  <c r="N3783" i="2"/>
  <c r="P3782" i="2"/>
  <c r="O3782" i="2"/>
  <c r="N3782" i="2"/>
  <c r="P3781" i="2"/>
  <c r="O3781" i="2"/>
  <c r="N3781" i="2"/>
  <c r="P3780" i="2"/>
  <c r="O3780" i="2"/>
  <c r="N3780" i="2"/>
  <c r="P3779" i="2"/>
  <c r="O3779" i="2"/>
  <c r="N3779" i="2"/>
  <c r="P3778" i="2"/>
  <c r="O3778" i="2"/>
  <c r="N3778" i="2"/>
  <c r="P3777" i="2"/>
  <c r="O3777" i="2"/>
  <c r="N3777" i="2"/>
  <c r="P3776" i="2"/>
  <c r="O3776" i="2"/>
  <c r="N3776" i="2"/>
  <c r="P3775" i="2"/>
  <c r="O3775" i="2"/>
  <c r="N3775" i="2"/>
  <c r="P3774" i="2"/>
  <c r="O3774" i="2"/>
  <c r="N3774" i="2"/>
  <c r="P3773" i="2"/>
  <c r="O3773" i="2"/>
  <c r="N3773" i="2"/>
  <c r="P3772" i="2"/>
  <c r="O3772" i="2"/>
  <c r="N3772" i="2"/>
  <c r="P3771" i="2"/>
  <c r="O3771" i="2"/>
  <c r="N3771" i="2"/>
  <c r="P3770" i="2"/>
  <c r="O3770" i="2"/>
  <c r="N3770" i="2"/>
  <c r="P3769" i="2"/>
  <c r="O3769" i="2"/>
  <c r="N3769" i="2"/>
  <c r="P3768" i="2"/>
  <c r="O3768" i="2"/>
  <c r="N3768" i="2"/>
  <c r="P3767" i="2"/>
  <c r="O3767" i="2"/>
  <c r="N3767" i="2"/>
  <c r="P3766" i="2"/>
  <c r="O3766" i="2"/>
  <c r="N3766" i="2"/>
  <c r="P3765" i="2"/>
  <c r="O3765" i="2"/>
  <c r="N3765" i="2"/>
  <c r="P3764" i="2"/>
  <c r="O3764" i="2"/>
  <c r="N3764" i="2"/>
  <c r="P3763" i="2"/>
  <c r="O3763" i="2"/>
  <c r="N3763" i="2"/>
  <c r="P3762" i="2"/>
  <c r="O3762" i="2"/>
  <c r="N3762" i="2"/>
  <c r="P3761" i="2"/>
  <c r="O3761" i="2"/>
  <c r="N3761" i="2"/>
  <c r="P3760" i="2"/>
  <c r="O3760" i="2"/>
  <c r="N3760" i="2"/>
  <c r="P3759" i="2"/>
  <c r="O3759" i="2"/>
  <c r="N3759" i="2"/>
  <c r="P3758" i="2"/>
  <c r="O3758" i="2"/>
  <c r="N3758" i="2"/>
  <c r="P3757" i="2"/>
  <c r="O3757" i="2"/>
  <c r="N3757" i="2"/>
  <c r="P3756" i="2"/>
  <c r="O3756" i="2"/>
  <c r="N3756" i="2"/>
  <c r="P3755" i="2"/>
  <c r="O3755" i="2"/>
  <c r="N3755" i="2"/>
  <c r="P3754" i="2"/>
  <c r="O3754" i="2"/>
  <c r="N3754" i="2"/>
  <c r="P3753" i="2"/>
  <c r="O3753" i="2"/>
  <c r="N3753" i="2"/>
  <c r="P3752" i="2"/>
  <c r="O3752" i="2"/>
  <c r="N3752" i="2"/>
  <c r="P3751" i="2"/>
  <c r="O3751" i="2"/>
  <c r="N3751" i="2"/>
  <c r="P3750" i="2"/>
  <c r="O3750" i="2"/>
  <c r="N3750" i="2"/>
  <c r="P3749" i="2"/>
  <c r="Q3749" i="2" s="1"/>
  <c r="O3749" i="2"/>
  <c r="N3749" i="2"/>
  <c r="P3748" i="2"/>
  <c r="O3748" i="2"/>
  <c r="N3748" i="2"/>
  <c r="P3747" i="2"/>
  <c r="O3747" i="2"/>
  <c r="N3747" i="2"/>
  <c r="P3746" i="2"/>
  <c r="O3746" i="2"/>
  <c r="N3746" i="2"/>
  <c r="P3745" i="2"/>
  <c r="O3745" i="2"/>
  <c r="N3745" i="2"/>
  <c r="P3744" i="2"/>
  <c r="O3744" i="2"/>
  <c r="N3744" i="2"/>
  <c r="P3743" i="2"/>
  <c r="O3743" i="2"/>
  <c r="N3743" i="2"/>
  <c r="P3742" i="2"/>
  <c r="O3742" i="2"/>
  <c r="N3742" i="2"/>
  <c r="P3741" i="2"/>
  <c r="O3741" i="2"/>
  <c r="N3741" i="2"/>
  <c r="P3740" i="2"/>
  <c r="O3740" i="2"/>
  <c r="N3740" i="2"/>
  <c r="P3739" i="2"/>
  <c r="O3739" i="2"/>
  <c r="N3739" i="2"/>
  <c r="P3738" i="2"/>
  <c r="O3738" i="2"/>
  <c r="N3738" i="2"/>
  <c r="P3737" i="2"/>
  <c r="O3737" i="2"/>
  <c r="N3737" i="2"/>
  <c r="P3736" i="2"/>
  <c r="O3736" i="2"/>
  <c r="N3736" i="2"/>
  <c r="P3735" i="2"/>
  <c r="O3735" i="2"/>
  <c r="N3735" i="2"/>
  <c r="P3734" i="2"/>
  <c r="O3734" i="2"/>
  <c r="N3734" i="2"/>
  <c r="P3733" i="2"/>
  <c r="O3733" i="2"/>
  <c r="N3733" i="2"/>
  <c r="P3732" i="2"/>
  <c r="O3732" i="2"/>
  <c r="N3732" i="2"/>
  <c r="P3731" i="2"/>
  <c r="O3731" i="2"/>
  <c r="N3731" i="2"/>
  <c r="P3730" i="2"/>
  <c r="O3730" i="2"/>
  <c r="N3730" i="2"/>
  <c r="P3729" i="2"/>
  <c r="O3729" i="2"/>
  <c r="N3729" i="2"/>
  <c r="P3728" i="2"/>
  <c r="O3728" i="2"/>
  <c r="N3728" i="2"/>
  <c r="P3727" i="2"/>
  <c r="O3727" i="2"/>
  <c r="N3727" i="2"/>
  <c r="P3726" i="2"/>
  <c r="O3726" i="2"/>
  <c r="N3726" i="2"/>
  <c r="P3725" i="2"/>
  <c r="O3725" i="2"/>
  <c r="N3725" i="2"/>
  <c r="P3724" i="2"/>
  <c r="O3724" i="2"/>
  <c r="N3724" i="2"/>
  <c r="P3723" i="2"/>
  <c r="O3723" i="2"/>
  <c r="N3723" i="2"/>
  <c r="P3722" i="2"/>
  <c r="O3722" i="2"/>
  <c r="N3722" i="2"/>
  <c r="P3721" i="2"/>
  <c r="O3721" i="2"/>
  <c r="N3721" i="2"/>
  <c r="P3720" i="2"/>
  <c r="O3720" i="2"/>
  <c r="N3720" i="2"/>
  <c r="P3719" i="2"/>
  <c r="O3719" i="2"/>
  <c r="N3719" i="2"/>
  <c r="P3718" i="2"/>
  <c r="O3718" i="2"/>
  <c r="N3718" i="2"/>
  <c r="P3717" i="2"/>
  <c r="O3717" i="2"/>
  <c r="N3717" i="2"/>
  <c r="P3716" i="2"/>
  <c r="O3716" i="2"/>
  <c r="N3716" i="2"/>
  <c r="P3715" i="2"/>
  <c r="O3715" i="2"/>
  <c r="N3715" i="2"/>
  <c r="P3714" i="2"/>
  <c r="O3714" i="2"/>
  <c r="N3714" i="2"/>
  <c r="P3713" i="2"/>
  <c r="O3713" i="2"/>
  <c r="N3713" i="2"/>
  <c r="P3712" i="2"/>
  <c r="O3712" i="2"/>
  <c r="N3712" i="2"/>
  <c r="P3711" i="2"/>
  <c r="O3711" i="2"/>
  <c r="N3711" i="2"/>
  <c r="P3710" i="2"/>
  <c r="O3710" i="2"/>
  <c r="N3710" i="2"/>
  <c r="P3709" i="2"/>
  <c r="Q3709" i="2" s="1"/>
  <c r="O3709" i="2"/>
  <c r="N3709" i="2"/>
  <c r="P3708" i="2"/>
  <c r="O3708" i="2"/>
  <c r="N3708" i="2"/>
  <c r="P3707" i="2"/>
  <c r="O3707" i="2"/>
  <c r="N3707" i="2"/>
  <c r="P3706" i="2"/>
  <c r="O3706" i="2"/>
  <c r="N3706" i="2"/>
  <c r="P3705" i="2"/>
  <c r="O3705" i="2"/>
  <c r="N3705" i="2"/>
  <c r="P3704" i="2"/>
  <c r="O3704" i="2"/>
  <c r="N3704" i="2"/>
  <c r="P3703" i="2"/>
  <c r="O3703" i="2"/>
  <c r="N3703" i="2"/>
  <c r="P3702" i="2"/>
  <c r="O3702" i="2"/>
  <c r="N3702" i="2"/>
  <c r="P3701" i="2"/>
  <c r="O3701" i="2"/>
  <c r="N3701" i="2"/>
  <c r="P3700" i="2"/>
  <c r="O3700" i="2"/>
  <c r="N3700" i="2"/>
  <c r="P3699" i="2"/>
  <c r="O3699" i="2"/>
  <c r="N3699" i="2"/>
  <c r="P3698" i="2"/>
  <c r="O3698" i="2"/>
  <c r="N3698" i="2"/>
  <c r="P3697" i="2"/>
  <c r="O3697" i="2"/>
  <c r="N3697" i="2"/>
  <c r="P3696" i="2"/>
  <c r="O3696" i="2"/>
  <c r="N3696" i="2"/>
  <c r="P3695" i="2"/>
  <c r="O3695" i="2"/>
  <c r="N3695" i="2"/>
  <c r="P3694" i="2"/>
  <c r="O3694" i="2"/>
  <c r="N3694" i="2"/>
  <c r="P3693" i="2"/>
  <c r="O3693" i="2"/>
  <c r="N3693" i="2"/>
  <c r="P3692" i="2"/>
  <c r="O3692" i="2"/>
  <c r="N3692" i="2"/>
  <c r="P3691" i="2"/>
  <c r="O3691" i="2"/>
  <c r="N3691" i="2"/>
  <c r="P3690" i="2"/>
  <c r="O3690" i="2"/>
  <c r="N3690" i="2"/>
  <c r="P3689" i="2"/>
  <c r="O3689" i="2"/>
  <c r="N3689" i="2"/>
  <c r="P3688" i="2"/>
  <c r="O3688" i="2"/>
  <c r="N3688" i="2"/>
  <c r="P3687" i="2"/>
  <c r="O3687" i="2"/>
  <c r="N3687" i="2"/>
  <c r="P3686" i="2"/>
  <c r="O3686" i="2"/>
  <c r="N3686" i="2"/>
  <c r="P3685" i="2"/>
  <c r="O3685" i="2"/>
  <c r="N3685" i="2"/>
  <c r="P3684" i="2"/>
  <c r="O3684" i="2"/>
  <c r="N3684" i="2"/>
  <c r="P3683" i="2"/>
  <c r="O3683" i="2"/>
  <c r="N3683" i="2"/>
  <c r="P3682" i="2"/>
  <c r="O3682" i="2"/>
  <c r="N3682" i="2"/>
  <c r="P3681" i="2"/>
  <c r="O3681" i="2"/>
  <c r="N3681" i="2"/>
  <c r="P3680" i="2"/>
  <c r="O3680" i="2"/>
  <c r="N3680" i="2"/>
  <c r="P3679" i="2"/>
  <c r="O3679" i="2"/>
  <c r="N3679" i="2"/>
  <c r="P3678" i="2"/>
  <c r="O3678" i="2"/>
  <c r="N3678" i="2"/>
  <c r="P3677" i="2"/>
  <c r="O3677" i="2"/>
  <c r="N3677" i="2"/>
  <c r="P3676" i="2"/>
  <c r="O3676" i="2"/>
  <c r="N3676" i="2"/>
  <c r="P3675" i="2"/>
  <c r="O3675" i="2"/>
  <c r="N3675" i="2"/>
  <c r="P3674" i="2"/>
  <c r="O3674" i="2"/>
  <c r="N3674" i="2"/>
  <c r="P3673" i="2"/>
  <c r="O3673" i="2"/>
  <c r="N3673" i="2"/>
  <c r="P3672" i="2"/>
  <c r="O3672" i="2"/>
  <c r="N3672" i="2"/>
  <c r="P3671" i="2"/>
  <c r="O3671" i="2"/>
  <c r="N3671" i="2"/>
  <c r="P3670" i="2"/>
  <c r="Q3670" i="2" s="1"/>
  <c r="O3670" i="2"/>
  <c r="N3670" i="2"/>
  <c r="P3669" i="2"/>
  <c r="O3669" i="2"/>
  <c r="N3669" i="2"/>
  <c r="P3668" i="2"/>
  <c r="O3668" i="2"/>
  <c r="N3668" i="2"/>
  <c r="P3667" i="2"/>
  <c r="O3667" i="2"/>
  <c r="N3667" i="2"/>
  <c r="P3666" i="2"/>
  <c r="O3666" i="2"/>
  <c r="N3666" i="2"/>
  <c r="P3665" i="2"/>
  <c r="O3665" i="2"/>
  <c r="N3665" i="2"/>
  <c r="P3664" i="2"/>
  <c r="O3664" i="2"/>
  <c r="N3664" i="2"/>
  <c r="P3663" i="2"/>
  <c r="O3663" i="2"/>
  <c r="N3663" i="2"/>
  <c r="P3662" i="2"/>
  <c r="O3662" i="2"/>
  <c r="N3662" i="2"/>
  <c r="P3661" i="2"/>
  <c r="O3661" i="2"/>
  <c r="N3661" i="2"/>
  <c r="P3660" i="2"/>
  <c r="O3660" i="2"/>
  <c r="N3660" i="2"/>
  <c r="P3659" i="2"/>
  <c r="O3659" i="2"/>
  <c r="N3659" i="2"/>
  <c r="P3658" i="2"/>
  <c r="O3658" i="2"/>
  <c r="N3658" i="2"/>
  <c r="P3657" i="2"/>
  <c r="O3657" i="2"/>
  <c r="N3657" i="2"/>
  <c r="P3656" i="2"/>
  <c r="O3656" i="2"/>
  <c r="N3656" i="2"/>
  <c r="P3655" i="2"/>
  <c r="O3655" i="2"/>
  <c r="N3655" i="2"/>
  <c r="P3654" i="2"/>
  <c r="O3654" i="2"/>
  <c r="N3654" i="2"/>
  <c r="P3653" i="2"/>
  <c r="O3653" i="2"/>
  <c r="N3653" i="2"/>
  <c r="P3652" i="2"/>
  <c r="O3652" i="2"/>
  <c r="N3652" i="2"/>
  <c r="P3651" i="2"/>
  <c r="O3651" i="2"/>
  <c r="N3651" i="2"/>
  <c r="P3650" i="2"/>
  <c r="O3650" i="2"/>
  <c r="N3650" i="2"/>
  <c r="P3649" i="2"/>
  <c r="O3649" i="2"/>
  <c r="N3649" i="2"/>
  <c r="P3648" i="2"/>
  <c r="O3648" i="2"/>
  <c r="N3648" i="2"/>
  <c r="P3647" i="2"/>
  <c r="O3647" i="2"/>
  <c r="N3647" i="2"/>
  <c r="P3646" i="2"/>
  <c r="O3646" i="2"/>
  <c r="N3646" i="2"/>
  <c r="P3645" i="2"/>
  <c r="O3645" i="2"/>
  <c r="N3645" i="2"/>
  <c r="P3644" i="2"/>
  <c r="O3644" i="2"/>
  <c r="N3644" i="2"/>
  <c r="P3643" i="2"/>
  <c r="O3643" i="2"/>
  <c r="N3643" i="2"/>
  <c r="P3642" i="2"/>
  <c r="O3642" i="2"/>
  <c r="N3642" i="2"/>
  <c r="P3641" i="2"/>
  <c r="O3641" i="2"/>
  <c r="N3641" i="2"/>
  <c r="P3640" i="2"/>
  <c r="O3640" i="2"/>
  <c r="N3640" i="2"/>
  <c r="P3639" i="2"/>
  <c r="O3639" i="2"/>
  <c r="N3639" i="2"/>
  <c r="P3638" i="2"/>
  <c r="O3638" i="2"/>
  <c r="N3638" i="2"/>
  <c r="P3637" i="2"/>
  <c r="O3637" i="2"/>
  <c r="N3637" i="2"/>
  <c r="P3636" i="2"/>
  <c r="O3636" i="2"/>
  <c r="N3636" i="2"/>
  <c r="P3635" i="2"/>
  <c r="O3635" i="2"/>
  <c r="N3635" i="2"/>
  <c r="P3634" i="2"/>
  <c r="O3634" i="2"/>
  <c r="N3634" i="2"/>
  <c r="P3633" i="2"/>
  <c r="O3633" i="2"/>
  <c r="N3633" i="2"/>
  <c r="P3632" i="2"/>
  <c r="O3632" i="2"/>
  <c r="N3632" i="2"/>
  <c r="P3631" i="2"/>
  <c r="O3631" i="2"/>
  <c r="N3631" i="2"/>
  <c r="P3630" i="2"/>
  <c r="O3630" i="2"/>
  <c r="N3630" i="2"/>
  <c r="P3629" i="2"/>
  <c r="O3629" i="2"/>
  <c r="N3629" i="2"/>
  <c r="P3628" i="2"/>
  <c r="O3628" i="2"/>
  <c r="N3628" i="2"/>
  <c r="P3627" i="2"/>
  <c r="O3627" i="2"/>
  <c r="N3627" i="2"/>
  <c r="P3626" i="2"/>
  <c r="O3626" i="2"/>
  <c r="N3626" i="2"/>
  <c r="P3625" i="2"/>
  <c r="O3625" i="2"/>
  <c r="N3625" i="2"/>
  <c r="P3624" i="2"/>
  <c r="O3624" i="2"/>
  <c r="N3624" i="2"/>
  <c r="P3623" i="2"/>
  <c r="O3623" i="2"/>
  <c r="N3623" i="2"/>
  <c r="P3622" i="2"/>
  <c r="O3622" i="2"/>
  <c r="N3622" i="2"/>
  <c r="P3621" i="2"/>
  <c r="O3621" i="2"/>
  <c r="N3621" i="2"/>
  <c r="P3620" i="2"/>
  <c r="O3620" i="2"/>
  <c r="N3620" i="2"/>
  <c r="P3619" i="2"/>
  <c r="O3619" i="2"/>
  <c r="N3619" i="2"/>
  <c r="P3618" i="2"/>
  <c r="O3618" i="2"/>
  <c r="N3618" i="2"/>
  <c r="P3617" i="2"/>
  <c r="O3617" i="2"/>
  <c r="N3617" i="2"/>
  <c r="P3616" i="2"/>
  <c r="O3616" i="2"/>
  <c r="N3616" i="2"/>
  <c r="P3615" i="2"/>
  <c r="O3615" i="2"/>
  <c r="N3615" i="2"/>
  <c r="P3614" i="2"/>
  <c r="O3614" i="2"/>
  <c r="N3614" i="2"/>
  <c r="P3613" i="2"/>
  <c r="O3613" i="2"/>
  <c r="N3613" i="2"/>
  <c r="P3612" i="2"/>
  <c r="O3612" i="2"/>
  <c r="N3612" i="2"/>
  <c r="P3611" i="2"/>
  <c r="O3611" i="2"/>
  <c r="N3611" i="2"/>
  <c r="P3610" i="2"/>
  <c r="O3610" i="2"/>
  <c r="N3610" i="2"/>
  <c r="P3609" i="2"/>
  <c r="O3609" i="2"/>
  <c r="N3609" i="2"/>
  <c r="P3608" i="2"/>
  <c r="O3608" i="2"/>
  <c r="N3608" i="2"/>
  <c r="P3607" i="2"/>
  <c r="O3607" i="2"/>
  <c r="N3607" i="2"/>
  <c r="P3606" i="2"/>
  <c r="O3606" i="2"/>
  <c r="N3606" i="2"/>
  <c r="P3605" i="2"/>
  <c r="O3605" i="2"/>
  <c r="N3605" i="2"/>
  <c r="P3604" i="2"/>
  <c r="O3604" i="2"/>
  <c r="N3604" i="2"/>
  <c r="P3603" i="2"/>
  <c r="O3603" i="2"/>
  <c r="N3603" i="2"/>
  <c r="P3602" i="2"/>
  <c r="O3602" i="2"/>
  <c r="N3602" i="2"/>
  <c r="P3601" i="2"/>
  <c r="O3601" i="2"/>
  <c r="N3601" i="2"/>
  <c r="P3600" i="2"/>
  <c r="O3600" i="2"/>
  <c r="N3600" i="2"/>
  <c r="P3599" i="2"/>
  <c r="O3599" i="2"/>
  <c r="N3599" i="2"/>
  <c r="Q3598" i="2"/>
  <c r="P3598" i="2"/>
  <c r="Q3699" i="2" s="1"/>
  <c r="O3598" i="2"/>
  <c r="N3598" i="2"/>
  <c r="P3597" i="2"/>
  <c r="O3597" i="2"/>
  <c r="N3597" i="2"/>
  <c r="P3596" i="2"/>
  <c r="O3596" i="2"/>
  <c r="N3596" i="2"/>
  <c r="P3595" i="2"/>
  <c r="O3595" i="2"/>
  <c r="N3595" i="2"/>
  <c r="P3594" i="2"/>
  <c r="O3594" i="2"/>
  <c r="N3594" i="2"/>
  <c r="P3593" i="2"/>
  <c r="O3593" i="2"/>
  <c r="N3593" i="2"/>
  <c r="P3592" i="2"/>
  <c r="O3592" i="2"/>
  <c r="N3592" i="2"/>
  <c r="P3591" i="2"/>
  <c r="O3591" i="2"/>
  <c r="N3591" i="2"/>
  <c r="P3590" i="2"/>
  <c r="O3590" i="2"/>
  <c r="N3590" i="2"/>
  <c r="P3589" i="2"/>
  <c r="O3589" i="2"/>
  <c r="N3589" i="2"/>
  <c r="P3588" i="2"/>
  <c r="O3588" i="2"/>
  <c r="N3588" i="2"/>
  <c r="P3587" i="2"/>
  <c r="O3587" i="2"/>
  <c r="N3587" i="2"/>
  <c r="P3586" i="2"/>
  <c r="O3586" i="2"/>
  <c r="N3586" i="2"/>
  <c r="P3585" i="2"/>
  <c r="O3585" i="2"/>
  <c r="N3585" i="2"/>
  <c r="P3584" i="2"/>
  <c r="O3584" i="2"/>
  <c r="N3584" i="2"/>
  <c r="P3583" i="2"/>
  <c r="O3583" i="2"/>
  <c r="N3583" i="2"/>
  <c r="P3582" i="2"/>
  <c r="O3582" i="2"/>
  <c r="N3582" i="2"/>
  <c r="P3581" i="2"/>
  <c r="O3581" i="2"/>
  <c r="N3581" i="2"/>
  <c r="P3580" i="2"/>
  <c r="O3580" i="2"/>
  <c r="N3580" i="2"/>
  <c r="P3579" i="2"/>
  <c r="O3579" i="2"/>
  <c r="N3579" i="2"/>
  <c r="P3578" i="2"/>
  <c r="O3578" i="2"/>
  <c r="N3578" i="2"/>
  <c r="P3577" i="2"/>
  <c r="O3577" i="2"/>
  <c r="N3577" i="2"/>
  <c r="P3576" i="2"/>
  <c r="O3576" i="2"/>
  <c r="N3576" i="2"/>
  <c r="P3575" i="2"/>
  <c r="O3575" i="2"/>
  <c r="N3575" i="2"/>
  <c r="P3574" i="2"/>
  <c r="O3574" i="2"/>
  <c r="N3574" i="2"/>
  <c r="P3573" i="2"/>
  <c r="O3573" i="2"/>
  <c r="N3573" i="2"/>
  <c r="Q3572" i="2"/>
  <c r="P3572" i="2"/>
  <c r="O3572" i="2"/>
  <c r="N3572" i="2"/>
  <c r="P3571" i="2"/>
  <c r="O3571" i="2"/>
  <c r="N3571" i="2"/>
  <c r="P3570" i="2"/>
  <c r="O3570" i="2"/>
  <c r="N3570" i="2"/>
  <c r="P3569" i="2"/>
  <c r="O3569" i="2"/>
  <c r="N3569" i="2"/>
  <c r="P3568" i="2"/>
  <c r="O3568" i="2"/>
  <c r="N3568" i="2"/>
  <c r="P3567" i="2"/>
  <c r="O3567" i="2"/>
  <c r="N3567" i="2"/>
  <c r="P3566" i="2"/>
  <c r="O3566" i="2"/>
  <c r="N3566" i="2"/>
  <c r="P3565" i="2"/>
  <c r="O3565" i="2"/>
  <c r="N3565" i="2"/>
  <c r="P3564" i="2"/>
  <c r="O3564" i="2"/>
  <c r="N3564" i="2"/>
  <c r="P3563" i="2"/>
  <c r="O3563" i="2"/>
  <c r="N3563" i="2"/>
  <c r="P3562" i="2"/>
  <c r="O3562" i="2"/>
  <c r="N3562" i="2"/>
  <c r="P3561" i="2"/>
  <c r="O3561" i="2"/>
  <c r="N3561" i="2"/>
  <c r="P3560" i="2"/>
  <c r="O3560" i="2"/>
  <c r="N3560" i="2"/>
  <c r="P3559" i="2"/>
  <c r="O3559" i="2"/>
  <c r="N3559" i="2"/>
  <c r="P3558" i="2"/>
  <c r="O3558" i="2"/>
  <c r="N3558" i="2"/>
  <c r="P3557" i="2"/>
  <c r="O3557" i="2"/>
  <c r="N3557" i="2"/>
  <c r="P3556" i="2"/>
  <c r="O3556" i="2"/>
  <c r="N3556" i="2"/>
  <c r="P3555" i="2"/>
  <c r="O3555" i="2"/>
  <c r="N3555" i="2"/>
  <c r="P3554" i="2"/>
  <c r="O3554" i="2"/>
  <c r="N3554" i="2"/>
  <c r="P3553" i="2"/>
  <c r="O3553" i="2"/>
  <c r="N3553" i="2"/>
  <c r="P3552" i="2"/>
  <c r="O3552" i="2"/>
  <c r="N3552" i="2"/>
  <c r="P3551" i="2"/>
  <c r="O3551" i="2"/>
  <c r="N3551" i="2"/>
  <c r="P3550" i="2"/>
  <c r="O3550" i="2"/>
  <c r="N3550" i="2"/>
  <c r="P3549" i="2"/>
  <c r="O3549" i="2"/>
  <c r="N3549" i="2"/>
  <c r="P3548" i="2"/>
  <c r="O3548" i="2"/>
  <c r="N3548" i="2"/>
  <c r="P3547" i="2"/>
  <c r="O3547" i="2"/>
  <c r="N3547" i="2"/>
  <c r="P3546" i="2"/>
  <c r="O3546" i="2"/>
  <c r="N3546" i="2"/>
  <c r="P3545" i="2"/>
  <c r="O3545" i="2"/>
  <c r="N3545" i="2"/>
  <c r="P3544" i="2"/>
  <c r="O3544" i="2"/>
  <c r="N3544" i="2"/>
  <c r="P3543" i="2"/>
  <c r="O3543" i="2"/>
  <c r="N3543" i="2"/>
  <c r="P3542" i="2"/>
  <c r="O3542" i="2"/>
  <c r="N3542" i="2"/>
  <c r="P3541" i="2"/>
  <c r="O3541" i="2"/>
  <c r="N3541" i="2"/>
  <c r="P3540" i="2"/>
  <c r="O3540" i="2"/>
  <c r="N3540" i="2"/>
  <c r="P3539" i="2"/>
  <c r="O3539" i="2"/>
  <c r="N3539" i="2"/>
  <c r="P3538" i="2"/>
  <c r="O3538" i="2"/>
  <c r="N3538" i="2"/>
  <c r="P3537" i="2"/>
  <c r="O3537" i="2"/>
  <c r="N3537" i="2"/>
  <c r="P3536" i="2"/>
  <c r="O3536" i="2"/>
  <c r="N3536" i="2"/>
  <c r="Q3535" i="2"/>
  <c r="P3535" i="2"/>
  <c r="O3535" i="2"/>
  <c r="N3535" i="2"/>
  <c r="P3534" i="2"/>
  <c r="O3534" i="2"/>
  <c r="N3534" i="2"/>
  <c r="P3533" i="2"/>
  <c r="O3533" i="2"/>
  <c r="N3533" i="2"/>
  <c r="P3532" i="2"/>
  <c r="O3532" i="2"/>
  <c r="N3532" i="2"/>
  <c r="P3531" i="2"/>
  <c r="O3531" i="2"/>
  <c r="N3531" i="2"/>
  <c r="P3530" i="2"/>
  <c r="O3530" i="2"/>
  <c r="N3530" i="2"/>
  <c r="P3529" i="2"/>
  <c r="O3529" i="2"/>
  <c r="N3529" i="2"/>
  <c r="P3528" i="2"/>
  <c r="O3528" i="2"/>
  <c r="N3528" i="2"/>
  <c r="P3527" i="2"/>
  <c r="O3527" i="2"/>
  <c r="N3527" i="2"/>
  <c r="P3526" i="2"/>
  <c r="O3526" i="2"/>
  <c r="N3526" i="2"/>
  <c r="P3525" i="2"/>
  <c r="O3525" i="2"/>
  <c r="N3525" i="2"/>
  <c r="P3524" i="2"/>
  <c r="O3524" i="2"/>
  <c r="N3524" i="2"/>
  <c r="P3523" i="2"/>
  <c r="O3523" i="2"/>
  <c r="N3523" i="2"/>
  <c r="P3522" i="2"/>
  <c r="O3522" i="2"/>
  <c r="N3522" i="2"/>
  <c r="P3521" i="2"/>
  <c r="O3521" i="2"/>
  <c r="N3521" i="2"/>
  <c r="P3520" i="2"/>
  <c r="O3520" i="2"/>
  <c r="N3520" i="2"/>
  <c r="P3519" i="2"/>
  <c r="O3519" i="2"/>
  <c r="N3519" i="2"/>
  <c r="P3518" i="2"/>
  <c r="O3518" i="2"/>
  <c r="N3518" i="2"/>
  <c r="P3517" i="2"/>
  <c r="O3517" i="2"/>
  <c r="N3517" i="2"/>
  <c r="P3516" i="2"/>
  <c r="O3516" i="2"/>
  <c r="N3516" i="2"/>
  <c r="P3515" i="2"/>
  <c r="O3515" i="2"/>
  <c r="N3515" i="2"/>
  <c r="P3514" i="2"/>
  <c r="O3514" i="2"/>
  <c r="N3514" i="2"/>
  <c r="P3513" i="2"/>
  <c r="O3513" i="2"/>
  <c r="N3513" i="2"/>
  <c r="P3512" i="2"/>
  <c r="O3512" i="2"/>
  <c r="N3512" i="2"/>
  <c r="P3511" i="2"/>
  <c r="O3511" i="2"/>
  <c r="N3511" i="2"/>
  <c r="P3510" i="2"/>
  <c r="O3510" i="2"/>
  <c r="N3510" i="2"/>
  <c r="P3509" i="2"/>
  <c r="O3509" i="2"/>
  <c r="N3509" i="2"/>
  <c r="P3508" i="2"/>
  <c r="O3508" i="2"/>
  <c r="N3508" i="2"/>
  <c r="P3507" i="2"/>
  <c r="O3507" i="2"/>
  <c r="N3507" i="2"/>
  <c r="P3506" i="2"/>
  <c r="O3506" i="2"/>
  <c r="N3506" i="2"/>
  <c r="P3505" i="2"/>
  <c r="O3505" i="2"/>
  <c r="N3505" i="2"/>
  <c r="P3504" i="2"/>
  <c r="O3504" i="2"/>
  <c r="N3504" i="2"/>
  <c r="P3503" i="2"/>
  <c r="O3503" i="2"/>
  <c r="N3503" i="2"/>
  <c r="P3502" i="2"/>
  <c r="O3502" i="2"/>
  <c r="N3502" i="2"/>
  <c r="P3501" i="2"/>
  <c r="O3501" i="2"/>
  <c r="N3501" i="2"/>
  <c r="P3500" i="2"/>
  <c r="O3500" i="2"/>
  <c r="N3500" i="2"/>
  <c r="P3499" i="2"/>
  <c r="O3499" i="2"/>
  <c r="N3499" i="2"/>
  <c r="P3498" i="2"/>
  <c r="O3498" i="2"/>
  <c r="N3498" i="2"/>
  <c r="P3497" i="2"/>
  <c r="O3497" i="2"/>
  <c r="N3497" i="2"/>
  <c r="P3496" i="2"/>
  <c r="O3496" i="2"/>
  <c r="N3496" i="2"/>
  <c r="P3495" i="2"/>
  <c r="O3495" i="2"/>
  <c r="N3495" i="2"/>
  <c r="P3494" i="2"/>
  <c r="O3494" i="2"/>
  <c r="N3494" i="2"/>
  <c r="P3493" i="2"/>
  <c r="O3493" i="2"/>
  <c r="N3493" i="2"/>
  <c r="P3492" i="2"/>
  <c r="O3492" i="2"/>
  <c r="N3492" i="2"/>
  <c r="P3491" i="2"/>
  <c r="O3491" i="2"/>
  <c r="N3491" i="2"/>
  <c r="P3490" i="2"/>
  <c r="O3490" i="2"/>
  <c r="N3490" i="2"/>
  <c r="P3489" i="2"/>
  <c r="O3489" i="2"/>
  <c r="N3489" i="2"/>
  <c r="P3488" i="2"/>
  <c r="O3488" i="2"/>
  <c r="N3488" i="2"/>
  <c r="P3487" i="2"/>
  <c r="O3487" i="2"/>
  <c r="N3487" i="2"/>
  <c r="P3486" i="2"/>
  <c r="O3486" i="2"/>
  <c r="N3486" i="2"/>
  <c r="P3485" i="2"/>
  <c r="O3485" i="2"/>
  <c r="N3485" i="2"/>
  <c r="P3484" i="2"/>
  <c r="O3484" i="2"/>
  <c r="N3484" i="2"/>
  <c r="P3483" i="2"/>
  <c r="O3483" i="2"/>
  <c r="N3483" i="2"/>
  <c r="P3482" i="2"/>
  <c r="O3482" i="2"/>
  <c r="N3482" i="2"/>
  <c r="P3481" i="2"/>
  <c r="O3481" i="2"/>
  <c r="N3481" i="2"/>
  <c r="P3480" i="2"/>
  <c r="O3480" i="2"/>
  <c r="N3480" i="2"/>
  <c r="P3479" i="2"/>
  <c r="O3479" i="2"/>
  <c r="N3479" i="2"/>
  <c r="P3478" i="2"/>
  <c r="O3478" i="2"/>
  <c r="N3478" i="2"/>
  <c r="P3477" i="2"/>
  <c r="O3477" i="2"/>
  <c r="N3477" i="2"/>
  <c r="P3476" i="2"/>
  <c r="O3476" i="2"/>
  <c r="N3476" i="2"/>
  <c r="P3475" i="2"/>
  <c r="O3475" i="2"/>
  <c r="N3475" i="2"/>
  <c r="P3474" i="2"/>
  <c r="O3474" i="2"/>
  <c r="N3474" i="2"/>
  <c r="P3473" i="2"/>
  <c r="O3473" i="2"/>
  <c r="N3473" i="2"/>
  <c r="P3472" i="2"/>
  <c r="O3472" i="2"/>
  <c r="N3472" i="2"/>
  <c r="P3471" i="2"/>
  <c r="O3471" i="2"/>
  <c r="N3471" i="2"/>
  <c r="P3470" i="2"/>
  <c r="O3470" i="2"/>
  <c r="N3470" i="2"/>
  <c r="P3469" i="2"/>
  <c r="O3469" i="2"/>
  <c r="N3469" i="2"/>
  <c r="P3468" i="2"/>
  <c r="O3468" i="2"/>
  <c r="N3468" i="2"/>
  <c r="P3467" i="2"/>
  <c r="O3467" i="2"/>
  <c r="N3467" i="2"/>
  <c r="P3466" i="2"/>
  <c r="O3466" i="2"/>
  <c r="N3466" i="2"/>
  <c r="P3465" i="2"/>
  <c r="O3465" i="2"/>
  <c r="N3465" i="2"/>
  <c r="P3464" i="2"/>
  <c r="O3464" i="2"/>
  <c r="N3464" i="2"/>
  <c r="P3463" i="2"/>
  <c r="O3463" i="2"/>
  <c r="N3463" i="2"/>
  <c r="P3462" i="2"/>
  <c r="O3462" i="2"/>
  <c r="N3462" i="2"/>
  <c r="P3461" i="2"/>
  <c r="O3461" i="2"/>
  <c r="N3461" i="2"/>
  <c r="P3460" i="2"/>
  <c r="O3460" i="2"/>
  <c r="N3460" i="2"/>
  <c r="P3459" i="2"/>
  <c r="O3459" i="2"/>
  <c r="N3459" i="2"/>
  <c r="P3458" i="2"/>
  <c r="O3458" i="2"/>
  <c r="N3458" i="2"/>
  <c r="P3457" i="2"/>
  <c r="O3457" i="2"/>
  <c r="N3457" i="2"/>
  <c r="P3456" i="2"/>
  <c r="O3456" i="2"/>
  <c r="N3456" i="2"/>
  <c r="P3455" i="2"/>
  <c r="O3455" i="2"/>
  <c r="N3455" i="2"/>
  <c r="P3454" i="2"/>
  <c r="O3454" i="2"/>
  <c r="N3454" i="2"/>
  <c r="P3453" i="2"/>
  <c r="O3453" i="2"/>
  <c r="N3453" i="2"/>
  <c r="P3452" i="2"/>
  <c r="O3452" i="2"/>
  <c r="N3452" i="2"/>
  <c r="P3451" i="2"/>
  <c r="O3451" i="2"/>
  <c r="N3451" i="2"/>
  <c r="Q3450" i="2"/>
  <c r="P3450" i="2"/>
  <c r="O3450" i="2"/>
  <c r="N3450" i="2"/>
  <c r="P3449" i="2"/>
  <c r="O3449" i="2"/>
  <c r="N3449" i="2"/>
  <c r="P3448" i="2"/>
  <c r="O3448" i="2"/>
  <c r="N3448" i="2"/>
  <c r="P3447" i="2"/>
  <c r="O3447" i="2"/>
  <c r="N3447" i="2"/>
  <c r="P3446" i="2"/>
  <c r="O3446" i="2"/>
  <c r="N3446" i="2"/>
  <c r="P3445" i="2"/>
  <c r="O3445" i="2"/>
  <c r="N3445" i="2"/>
  <c r="P3444" i="2"/>
  <c r="O3444" i="2"/>
  <c r="N3444" i="2"/>
  <c r="P3443" i="2"/>
  <c r="O3443" i="2"/>
  <c r="N3443" i="2"/>
  <c r="P3442" i="2"/>
  <c r="O3442" i="2"/>
  <c r="N3442" i="2"/>
  <c r="P3441" i="2"/>
  <c r="O3441" i="2"/>
  <c r="N3441" i="2"/>
  <c r="P3440" i="2"/>
  <c r="O3440" i="2"/>
  <c r="N3440" i="2"/>
  <c r="P3439" i="2"/>
  <c r="O3439" i="2"/>
  <c r="N3439" i="2"/>
  <c r="P3438" i="2"/>
  <c r="O3438" i="2"/>
  <c r="N3438" i="2"/>
  <c r="P3437" i="2"/>
  <c r="O3437" i="2"/>
  <c r="N3437" i="2"/>
  <c r="P3436" i="2"/>
  <c r="O3436" i="2"/>
  <c r="N3436" i="2"/>
  <c r="P3435" i="2"/>
  <c r="O3435" i="2"/>
  <c r="N3435" i="2"/>
  <c r="P3434" i="2"/>
  <c r="O3434" i="2"/>
  <c r="N3434" i="2"/>
  <c r="P3433" i="2"/>
  <c r="O3433" i="2"/>
  <c r="N3433" i="2"/>
  <c r="P3432" i="2"/>
  <c r="O3432" i="2"/>
  <c r="N3432" i="2"/>
  <c r="P3431" i="2"/>
  <c r="O3431" i="2"/>
  <c r="N3431" i="2"/>
  <c r="P3430" i="2"/>
  <c r="O3430" i="2"/>
  <c r="N3430" i="2"/>
  <c r="P3429" i="2"/>
  <c r="O3429" i="2"/>
  <c r="N3429" i="2"/>
  <c r="P3428" i="2"/>
  <c r="O3428" i="2"/>
  <c r="N3428" i="2"/>
  <c r="P3427" i="2"/>
  <c r="O3427" i="2"/>
  <c r="N3427" i="2"/>
  <c r="P3426" i="2"/>
  <c r="O3426" i="2"/>
  <c r="N3426" i="2"/>
  <c r="P3425" i="2"/>
  <c r="O3425" i="2"/>
  <c r="N3425" i="2"/>
  <c r="P3424" i="2"/>
  <c r="O3424" i="2"/>
  <c r="N3424" i="2"/>
  <c r="P3423" i="2"/>
  <c r="O3423" i="2"/>
  <c r="N3423" i="2"/>
  <c r="P3422" i="2"/>
  <c r="O3422" i="2"/>
  <c r="N3422" i="2"/>
  <c r="P3421" i="2"/>
  <c r="O3421" i="2"/>
  <c r="N3421" i="2"/>
  <c r="P3420" i="2"/>
  <c r="O3420" i="2"/>
  <c r="N3420" i="2"/>
  <c r="Q3419" i="2"/>
  <c r="P3419" i="2"/>
  <c r="O3419" i="2"/>
  <c r="N3419" i="2"/>
  <c r="P3418" i="2"/>
  <c r="O3418" i="2"/>
  <c r="N3418" i="2"/>
  <c r="P3417" i="2"/>
  <c r="O3417" i="2"/>
  <c r="N3417" i="2"/>
  <c r="P3416" i="2"/>
  <c r="O3416" i="2"/>
  <c r="N3416" i="2"/>
  <c r="P3415" i="2"/>
  <c r="O3415" i="2"/>
  <c r="N3415" i="2"/>
  <c r="P3414" i="2"/>
  <c r="O3414" i="2"/>
  <c r="N3414" i="2"/>
  <c r="P3413" i="2"/>
  <c r="O3413" i="2"/>
  <c r="N3413" i="2"/>
  <c r="P3412" i="2"/>
  <c r="O3412" i="2"/>
  <c r="N3412" i="2"/>
  <c r="P3411" i="2"/>
  <c r="O3411" i="2"/>
  <c r="N3411" i="2"/>
  <c r="P3410" i="2"/>
  <c r="O3410" i="2"/>
  <c r="N3410" i="2"/>
  <c r="P3409" i="2"/>
  <c r="O3409" i="2"/>
  <c r="N3409" i="2"/>
  <c r="P3408" i="2"/>
  <c r="O3408" i="2"/>
  <c r="N3408" i="2"/>
  <c r="P3407" i="2"/>
  <c r="O3407" i="2"/>
  <c r="N3407" i="2"/>
  <c r="P3406" i="2"/>
  <c r="O3406" i="2"/>
  <c r="N3406" i="2"/>
  <c r="P3405" i="2"/>
  <c r="O3405" i="2"/>
  <c r="N3405" i="2"/>
  <c r="P3404" i="2"/>
  <c r="O3404" i="2"/>
  <c r="N3404" i="2"/>
  <c r="P3403" i="2"/>
  <c r="O3403" i="2"/>
  <c r="N3403" i="2"/>
  <c r="Q3402" i="2"/>
  <c r="P3402" i="2"/>
  <c r="O3402" i="2"/>
  <c r="N3402" i="2"/>
  <c r="P3401" i="2"/>
  <c r="O3401" i="2"/>
  <c r="N3401" i="2"/>
  <c r="P3400" i="2"/>
  <c r="O3400" i="2"/>
  <c r="N3400" i="2"/>
  <c r="P3399" i="2"/>
  <c r="O3399" i="2"/>
  <c r="N3399" i="2"/>
  <c r="P3398" i="2"/>
  <c r="O3398" i="2"/>
  <c r="N3398" i="2"/>
  <c r="P3397" i="2"/>
  <c r="O3397" i="2"/>
  <c r="N3397" i="2"/>
  <c r="P3396" i="2"/>
  <c r="O3396" i="2"/>
  <c r="N3396" i="2"/>
  <c r="P3395" i="2"/>
  <c r="O3395" i="2"/>
  <c r="N3395" i="2"/>
  <c r="Q3394" i="2"/>
  <c r="P3394" i="2"/>
  <c r="O3394" i="2"/>
  <c r="N3394" i="2"/>
  <c r="P3393" i="2"/>
  <c r="O3393" i="2"/>
  <c r="N3393" i="2"/>
  <c r="P3392" i="2"/>
  <c r="O3392" i="2"/>
  <c r="N3392" i="2"/>
  <c r="P3391" i="2"/>
  <c r="O3391" i="2"/>
  <c r="N3391" i="2"/>
  <c r="P3390" i="2"/>
  <c r="O3390" i="2"/>
  <c r="N3390" i="2"/>
  <c r="P3389" i="2"/>
  <c r="O3389" i="2"/>
  <c r="N3389" i="2"/>
  <c r="P3388" i="2"/>
  <c r="O3388" i="2"/>
  <c r="N3388" i="2"/>
  <c r="P3387" i="2"/>
  <c r="O3387" i="2"/>
  <c r="N3387" i="2"/>
  <c r="P3386" i="2"/>
  <c r="O3386" i="2"/>
  <c r="N3386" i="2"/>
  <c r="Q3385" i="2"/>
  <c r="P3385" i="2"/>
  <c r="O3385" i="2"/>
  <c r="N3385" i="2"/>
  <c r="P3384" i="2"/>
  <c r="O3384" i="2"/>
  <c r="N3384" i="2"/>
  <c r="P3383" i="2"/>
  <c r="O3383" i="2"/>
  <c r="N3383" i="2"/>
  <c r="P3382" i="2"/>
  <c r="O3382" i="2"/>
  <c r="N3382" i="2"/>
  <c r="Q3381" i="2"/>
  <c r="P3381" i="2"/>
  <c r="O3381" i="2"/>
  <c r="N3381" i="2"/>
  <c r="P3380" i="2"/>
  <c r="O3380" i="2"/>
  <c r="N3380" i="2"/>
  <c r="P3379" i="2"/>
  <c r="O3379" i="2"/>
  <c r="N3379" i="2"/>
  <c r="P3378" i="2"/>
  <c r="O3378" i="2"/>
  <c r="N3378" i="2"/>
  <c r="P3377" i="2"/>
  <c r="O3377" i="2"/>
  <c r="N3377" i="2"/>
  <c r="P3376" i="2"/>
  <c r="O3376" i="2"/>
  <c r="N3376" i="2"/>
  <c r="P3375" i="2"/>
  <c r="O3375" i="2"/>
  <c r="N3375" i="2"/>
  <c r="P3374" i="2"/>
  <c r="O3374" i="2"/>
  <c r="N3374" i="2"/>
  <c r="P3373" i="2"/>
  <c r="O3373" i="2"/>
  <c r="N3373" i="2"/>
  <c r="Q3372" i="2"/>
  <c r="P3372" i="2"/>
  <c r="O3372" i="2"/>
  <c r="N3372" i="2"/>
  <c r="Q3371" i="2"/>
  <c r="P3371" i="2"/>
  <c r="O3371" i="2"/>
  <c r="N3371" i="2"/>
  <c r="Q3370" i="2"/>
  <c r="P3370" i="2"/>
  <c r="O3370" i="2"/>
  <c r="N3370" i="2"/>
  <c r="Q3369" i="2"/>
  <c r="P3369" i="2"/>
  <c r="O3369" i="2"/>
  <c r="N3369" i="2"/>
  <c r="Q3368" i="2"/>
  <c r="P3368" i="2"/>
  <c r="O3368" i="2"/>
  <c r="N3368" i="2"/>
  <c r="P3367" i="2"/>
  <c r="O3367" i="2"/>
  <c r="N3367" i="2"/>
  <c r="Q3366" i="2"/>
  <c r="P3366" i="2"/>
  <c r="O3366" i="2"/>
  <c r="N3366" i="2"/>
  <c r="P3365" i="2"/>
  <c r="O3365" i="2"/>
  <c r="N3365" i="2"/>
  <c r="P3364" i="2"/>
  <c r="O3364" i="2"/>
  <c r="N3364" i="2"/>
  <c r="P3363" i="2"/>
  <c r="O3363" i="2"/>
  <c r="N3363" i="2"/>
  <c r="P3362" i="2"/>
  <c r="O3362" i="2"/>
  <c r="N3362" i="2"/>
  <c r="P3361" i="2"/>
  <c r="O3361" i="2"/>
  <c r="N3361" i="2"/>
  <c r="P3360" i="2"/>
  <c r="O3360" i="2"/>
  <c r="N3360" i="2"/>
  <c r="Q3359" i="2"/>
  <c r="P3359" i="2"/>
  <c r="O3359" i="2"/>
  <c r="N3359" i="2"/>
  <c r="P3358" i="2"/>
  <c r="O3358" i="2"/>
  <c r="N3358" i="2"/>
  <c r="P3357" i="2"/>
  <c r="O3357" i="2"/>
  <c r="N3357" i="2"/>
  <c r="P3356" i="2"/>
  <c r="O3356" i="2"/>
  <c r="N3356" i="2"/>
  <c r="P3355" i="2"/>
  <c r="O3355" i="2"/>
  <c r="N3355" i="2"/>
  <c r="Q3354" i="2"/>
  <c r="P3354" i="2"/>
  <c r="O3354" i="2"/>
  <c r="N3354" i="2"/>
  <c r="P3353" i="2"/>
  <c r="O3353" i="2"/>
  <c r="N3353" i="2"/>
  <c r="P3352" i="2"/>
  <c r="O3352" i="2"/>
  <c r="N3352" i="2"/>
  <c r="P3351" i="2"/>
  <c r="O3351" i="2"/>
  <c r="N3351" i="2"/>
  <c r="Q3350" i="2"/>
  <c r="P3350" i="2"/>
  <c r="O3350" i="2"/>
  <c r="N3350" i="2"/>
  <c r="P3349" i="2"/>
  <c r="O3349" i="2"/>
  <c r="N3349" i="2"/>
  <c r="P3348" i="2"/>
  <c r="O3348" i="2"/>
  <c r="N3348" i="2"/>
  <c r="P3347" i="2"/>
  <c r="O3347" i="2"/>
  <c r="N3347" i="2"/>
  <c r="P3346" i="2"/>
  <c r="O3346" i="2"/>
  <c r="N3346" i="2"/>
  <c r="P3345" i="2"/>
  <c r="O3345" i="2"/>
  <c r="N3345" i="2"/>
  <c r="P3344" i="2"/>
  <c r="O3344" i="2"/>
  <c r="N3344" i="2"/>
  <c r="P3343" i="2"/>
  <c r="O3343" i="2"/>
  <c r="N3343" i="2"/>
  <c r="Q3342" i="2"/>
  <c r="P3342" i="2"/>
  <c r="O3342" i="2"/>
  <c r="N3342" i="2"/>
  <c r="Q3341" i="2"/>
  <c r="P3341" i="2"/>
  <c r="O3341" i="2"/>
  <c r="N3341" i="2"/>
  <c r="P3340" i="2"/>
  <c r="O3340" i="2"/>
  <c r="N3340" i="2"/>
  <c r="P3339" i="2"/>
  <c r="O3339" i="2"/>
  <c r="N3339" i="2"/>
  <c r="Q3338" i="2"/>
  <c r="P3338" i="2"/>
  <c r="O3338" i="2"/>
  <c r="N3338" i="2"/>
  <c r="P3337" i="2"/>
  <c r="O3337" i="2"/>
  <c r="N3337" i="2"/>
  <c r="Q3336" i="2"/>
  <c r="P3336" i="2"/>
  <c r="O3336" i="2"/>
  <c r="N3336" i="2"/>
  <c r="P3335" i="2"/>
  <c r="O3335" i="2"/>
  <c r="N3335" i="2"/>
  <c r="P3334" i="2"/>
  <c r="O3334" i="2"/>
  <c r="N3334" i="2"/>
  <c r="P3333" i="2"/>
  <c r="O3333" i="2"/>
  <c r="N3333" i="2"/>
  <c r="Q3332" i="2"/>
  <c r="P3332" i="2"/>
  <c r="O3332" i="2"/>
  <c r="N3332" i="2"/>
  <c r="P3331" i="2"/>
  <c r="O3331" i="2"/>
  <c r="N3331" i="2"/>
  <c r="P3330" i="2"/>
  <c r="O3330" i="2"/>
  <c r="N3330" i="2"/>
  <c r="Q3329" i="2"/>
  <c r="P3329" i="2"/>
  <c r="O3329" i="2"/>
  <c r="N3329" i="2"/>
  <c r="Q3328" i="2"/>
  <c r="P3328" i="2"/>
  <c r="O3328" i="2"/>
  <c r="N3328" i="2"/>
  <c r="Q3327" i="2"/>
  <c r="P3327" i="2"/>
  <c r="O3327" i="2"/>
  <c r="N3327" i="2"/>
  <c r="Q3326" i="2"/>
  <c r="P3326" i="2"/>
  <c r="O3326" i="2"/>
  <c r="N3326" i="2"/>
  <c r="P3325" i="2"/>
  <c r="O3325" i="2"/>
  <c r="N3325" i="2"/>
  <c r="Q3324" i="2"/>
  <c r="P3324" i="2"/>
  <c r="O3324" i="2"/>
  <c r="N3324" i="2"/>
  <c r="Q3323" i="2"/>
  <c r="P3323" i="2"/>
  <c r="O3323" i="2"/>
  <c r="N3323" i="2"/>
  <c r="Q3322" i="2"/>
  <c r="P3322" i="2"/>
  <c r="O3322" i="2"/>
  <c r="N3322" i="2"/>
  <c r="P3321" i="2"/>
  <c r="O3321" i="2"/>
  <c r="N3321" i="2"/>
  <c r="Q3320" i="2"/>
  <c r="P3320" i="2"/>
  <c r="O3320" i="2"/>
  <c r="N3320" i="2"/>
  <c r="P3319" i="2"/>
  <c r="O3319" i="2"/>
  <c r="N3319" i="2"/>
  <c r="Q3318" i="2"/>
  <c r="P3318" i="2"/>
  <c r="O3318" i="2"/>
  <c r="N3318" i="2"/>
  <c r="P3317" i="2"/>
  <c r="O3317" i="2"/>
  <c r="N3317" i="2"/>
  <c r="Q3316" i="2"/>
  <c r="P3316" i="2"/>
  <c r="O3316" i="2"/>
  <c r="N3316" i="2"/>
  <c r="P3315" i="2"/>
  <c r="O3315" i="2"/>
  <c r="N3315" i="2"/>
  <c r="Q3314" i="2"/>
  <c r="P3314" i="2"/>
  <c r="O3314" i="2"/>
  <c r="N3314" i="2"/>
  <c r="P3313" i="2"/>
  <c r="O3313" i="2"/>
  <c r="N3313" i="2"/>
  <c r="Q3312" i="2"/>
  <c r="P3312" i="2"/>
  <c r="O3312" i="2"/>
  <c r="N3312" i="2"/>
  <c r="P3311" i="2"/>
  <c r="O3311" i="2"/>
  <c r="N3311" i="2"/>
  <c r="Q3310" i="2"/>
  <c r="P3310" i="2"/>
  <c r="O3310" i="2"/>
  <c r="N3310" i="2"/>
  <c r="P3309" i="2"/>
  <c r="O3309" i="2"/>
  <c r="N3309" i="2"/>
  <c r="Q3308" i="2"/>
  <c r="P3308" i="2"/>
  <c r="O3308" i="2"/>
  <c r="N3308" i="2"/>
  <c r="Q3307" i="2"/>
  <c r="P3307" i="2"/>
  <c r="O3307" i="2"/>
  <c r="N3307" i="2"/>
  <c r="Q3306" i="2"/>
  <c r="P3306" i="2"/>
  <c r="O3306" i="2"/>
  <c r="N3306" i="2"/>
  <c r="P3305" i="2"/>
  <c r="O3305" i="2"/>
  <c r="N3305" i="2"/>
  <c r="Q3304" i="2"/>
  <c r="P3304" i="2"/>
  <c r="O3304" i="2"/>
  <c r="N3304" i="2"/>
  <c r="P3303" i="2"/>
  <c r="O3303" i="2"/>
  <c r="N3303" i="2"/>
  <c r="Q3302" i="2"/>
  <c r="P3302" i="2"/>
  <c r="O3302" i="2"/>
  <c r="N3302" i="2"/>
  <c r="P3301" i="2"/>
  <c r="O3301" i="2"/>
  <c r="N3301" i="2"/>
  <c r="Q3300" i="2"/>
  <c r="P3300" i="2"/>
  <c r="O3300" i="2"/>
  <c r="N3300" i="2"/>
  <c r="P3299" i="2"/>
  <c r="O3299" i="2"/>
  <c r="N3299" i="2"/>
  <c r="Q3298" i="2"/>
  <c r="P3298" i="2"/>
  <c r="O3298" i="2"/>
  <c r="N3298" i="2"/>
  <c r="P3297" i="2"/>
  <c r="O3297" i="2"/>
  <c r="N3297" i="2"/>
  <c r="Q3296" i="2"/>
  <c r="P3296" i="2"/>
  <c r="O3296" i="2"/>
  <c r="N3296" i="2"/>
  <c r="P3295" i="2"/>
  <c r="O3295" i="2"/>
  <c r="N3295" i="2"/>
  <c r="Q3294" i="2"/>
  <c r="P3294" i="2"/>
  <c r="O3294" i="2"/>
  <c r="N3294" i="2"/>
  <c r="P3293" i="2"/>
  <c r="O3293" i="2"/>
  <c r="N3293" i="2"/>
  <c r="Q3292" i="2"/>
  <c r="P3292" i="2"/>
  <c r="O3292" i="2"/>
  <c r="N3292" i="2"/>
  <c r="P3291" i="2"/>
  <c r="O3291" i="2"/>
  <c r="N3291" i="2"/>
  <c r="Q3290" i="2"/>
  <c r="P3290" i="2"/>
  <c r="O3290" i="2"/>
  <c r="N3290" i="2"/>
  <c r="P3289" i="2"/>
  <c r="O3289" i="2"/>
  <c r="N3289" i="2"/>
  <c r="Q3288" i="2"/>
  <c r="P3288" i="2"/>
  <c r="O3288" i="2"/>
  <c r="N3288" i="2"/>
  <c r="P3287" i="2"/>
  <c r="O3287" i="2"/>
  <c r="N3287" i="2"/>
  <c r="Q3286" i="2"/>
  <c r="P3286" i="2"/>
  <c r="O3286" i="2"/>
  <c r="N3286" i="2"/>
  <c r="P3285" i="2"/>
  <c r="O3285" i="2"/>
  <c r="N3285" i="2"/>
  <c r="Q3284" i="2"/>
  <c r="P3284" i="2"/>
  <c r="O3284" i="2"/>
  <c r="N3284" i="2"/>
  <c r="P3283" i="2"/>
  <c r="O3283" i="2"/>
  <c r="N3283" i="2"/>
  <c r="Q3282" i="2"/>
  <c r="P3282" i="2"/>
  <c r="O3282" i="2"/>
  <c r="N3282" i="2"/>
  <c r="P3281" i="2"/>
  <c r="O3281" i="2"/>
  <c r="N3281" i="2"/>
  <c r="Q3280" i="2"/>
  <c r="P3280" i="2"/>
  <c r="O3280" i="2"/>
  <c r="N3280" i="2"/>
  <c r="P3279" i="2"/>
  <c r="O3279" i="2"/>
  <c r="N3279" i="2"/>
  <c r="Q3278" i="2"/>
  <c r="P3278" i="2"/>
  <c r="O3278" i="2"/>
  <c r="N3278" i="2"/>
  <c r="P3277" i="2"/>
  <c r="O3277" i="2"/>
  <c r="N3277" i="2"/>
  <c r="Q3276" i="2"/>
  <c r="P3276" i="2"/>
  <c r="O3276" i="2"/>
  <c r="N3276" i="2"/>
  <c r="P3275" i="2"/>
  <c r="O3275" i="2"/>
  <c r="N3275" i="2"/>
  <c r="Q3274" i="2"/>
  <c r="P3274" i="2"/>
  <c r="O3274" i="2"/>
  <c r="N3274" i="2"/>
  <c r="P3273" i="2"/>
  <c r="O3273" i="2"/>
  <c r="N3273" i="2"/>
  <c r="Q3272" i="2"/>
  <c r="P3272" i="2"/>
  <c r="O3272" i="2"/>
  <c r="N3272" i="2"/>
  <c r="P3271" i="2"/>
  <c r="O3271" i="2"/>
  <c r="N3271" i="2"/>
  <c r="Q3270" i="2"/>
  <c r="P3270" i="2"/>
  <c r="O3270" i="2"/>
  <c r="N3270" i="2"/>
  <c r="P3269" i="2"/>
  <c r="O3269" i="2"/>
  <c r="N3269" i="2"/>
  <c r="Q3268" i="2"/>
  <c r="P3268" i="2"/>
  <c r="O3268" i="2"/>
  <c r="N3268" i="2"/>
  <c r="Q3267" i="2"/>
  <c r="P3267" i="2"/>
  <c r="O3267" i="2"/>
  <c r="N3267" i="2"/>
  <c r="Q3266" i="2"/>
  <c r="P3266" i="2"/>
  <c r="O3266" i="2"/>
  <c r="N3266" i="2"/>
  <c r="Q3265" i="2"/>
  <c r="P3265" i="2"/>
  <c r="O3265" i="2"/>
  <c r="N3265" i="2"/>
  <c r="Q3264" i="2"/>
  <c r="P3264" i="2"/>
  <c r="O3264" i="2"/>
  <c r="N3264" i="2"/>
  <c r="Q3263" i="2"/>
  <c r="P3263" i="2"/>
  <c r="O3263" i="2"/>
  <c r="N3263" i="2"/>
  <c r="Q3262" i="2"/>
  <c r="P3262" i="2"/>
  <c r="O3262" i="2"/>
  <c r="N3262" i="2"/>
  <c r="Q3261" i="2"/>
  <c r="P3261" i="2"/>
  <c r="O3261" i="2"/>
  <c r="N3261" i="2"/>
  <c r="Q3260" i="2"/>
  <c r="P3260" i="2"/>
  <c r="O3260" i="2"/>
  <c r="N3260" i="2"/>
  <c r="Q3259" i="2"/>
  <c r="P3259" i="2"/>
  <c r="O3259" i="2"/>
  <c r="N3259" i="2"/>
  <c r="Q3258" i="2"/>
  <c r="P3258" i="2"/>
  <c r="O3258" i="2"/>
  <c r="N3258" i="2"/>
  <c r="P3257" i="2"/>
  <c r="O3257" i="2"/>
  <c r="N3257" i="2"/>
  <c r="Q3256" i="2"/>
  <c r="P3256" i="2"/>
  <c r="O3256" i="2"/>
  <c r="N3256" i="2"/>
  <c r="Q3255" i="2"/>
  <c r="P3255" i="2"/>
  <c r="O3255" i="2"/>
  <c r="N3255" i="2"/>
  <c r="Q3254" i="2"/>
  <c r="P3254" i="2"/>
  <c r="O3254" i="2"/>
  <c r="N3254" i="2"/>
  <c r="P3253" i="2"/>
  <c r="O3253" i="2"/>
  <c r="N3253" i="2"/>
  <c r="Q3252" i="2"/>
  <c r="P3252" i="2"/>
  <c r="O3252" i="2"/>
  <c r="N3252" i="2"/>
  <c r="P3251" i="2"/>
  <c r="O3251" i="2"/>
  <c r="N3251" i="2"/>
  <c r="Q3250" i="2"/>
  <c r="P3250" i="2"/>
  <c r="O3250" i="2"/>
  <c r="N3250" i="2"/>
  <c r="Q3249" i="2"/>
  <c r="P3249" i="2"/>
  <c r="O3249" i="2"/>
  <c r="N3249" i="2"/>
  <c r="Q3248" i="2"/>
  <c r="P3248" i="2"/>
  <c r="O3248" i="2"/>
  <c r="N3248" i="2"/>
  <c r="P3247" i="2"/>
  <c r="O3247" i="2"/>
  <c r="N3247" i="2"/>
  <c r="Q3246" i="2"/>
  <c r="P3246" i="2"/>
  <c r="O3246" i="2"/>
  <c r="N3246" i="2"/>
  <c r="Q3245" i="2"/>
  <c r="P3245" i="2"/>
  <c r="O3245" i="2"/>
  <c r="N3245" i="2"/>
  <c r="Q3244" i="2"/>
  <c r="P3244" i="2"/>
  <c r="O3244" i="2"/>
  <c r="N3244" i="2"/>
  <c r="Q3243" i="2"/>
  <c r="P3243" i="2"/>
  <c r="O3243" i="2"/>
  <c r="N3243" i="2"/>
  <c r="Q3242" i="2"/>
  <c r="P3242" i="2"/>
  <c r="O3242" i="2"/>
  <c r="N3242" i="2"/>
  <c r="Q3241" i="2"/>
  <c r="P3241" i="2"/>
  <c r="O3241" i="2"/>
  <c r="N3241" i="2"/>
  <c r="Q3240" i="2"/>
  <c r="P3240" i="2"/>
  <c r="O3240" i="2"/>
  <c r="N3240" i="2"/>
  <c r="Q3239" i="2"/>
  <c r="P3239" i="2"/>
  <c r="O3239" i="2"/>
  <c r="N3239" i="2"/>
  <c r="Q3238" i="2"/>
  <c r="P3238" i="2"/>
  <c r="O3238" i="2"/>
  <c r="N3238" i="2"/>
  <c r="P3237" i="2"/>
  <c r="O3237" i="2"/>
  <c r="N3237" i="2"/>
  <c r="Q3236" i="2"/>
  <c r="P3236" i="2"/>
  <c r="O3236" i="2"/>
  <c r="N3236" i="2"/>
  <c r="P3235" i="2"/>
  <c r="O3235" i="2"/>
  <c r="N3235" i="2"/>
  <c r="Q3234" i="2"/>
  <c r="P3234" i="2"/>
  <c r="O3234" i="2"/>
  <c r="N3234" i="2"/>
  <c r="P3233" i="2"/>
  <c r="O3233" i="2"/>
  <c r="N3233" i="2"/>
  <c r="Q3232" i="2"/>
  <c r="P3232" i="2"/>
  <c r="O3232" i="2"/>
  <c r="N3232" i="2"/>
  <c r="P3231" i="2"/>
  <c r="O3231" i="2"/>
  <c r="N3231" i="2"/>
  <c r="Q3230" i="2"/>
  <c r="P3230" i="2"/>
  <c r="O3230" i="2"/>
  <c r="N3230" i="2"/>
  <c r="P3229" i="2"/>
  <c r="O3229" i="2"/>
  <c r="N3229" i="2"/>
  <c r="Q3228" i="2"/>
  <c r="P3228" i="2"/>
  <c r="O3228" i="2"/>
  <c r="N3228" i="2"/>
  <c r="P3227" i="2"/>
  <c r="O3227" i="2"/>
  <c r="N3227" i="2"/>
  <c r="Q3226" i="2"/>
  <c r="P3226" i="2"/>
  <c r="O3226" i="2"/>
  <c r="N3226" i="2"/>
  <c r="Q3225" i="2"/>
  <c r="P3225" i="2"/>
  <c r="O3225" i="2"/>
  <c r="N3225" i="2"/>
  <c r="Q3224" i="2"/>
  <c r="P3224" i="2"/>
  <c r="O3224" i="2"/>
  <c r="N3224" i="2"/>
  <c r="Q3223" i="2"/>
  <c r="P3223" i="2"/>
  <c r="O3223" i="2"/>
  <c r="N3223" i="2"/>
  <c r="Q3222" i="2"/>
  <c r="P3222" i="2"/>
  <c r="O3222" i="2"/>
  <c r="N3222" i="2"/>
  <c r="P3221" i="2"/>
  <c r="O3221" i="2"/>
  <c r="N3221" i="2"/>
  <c r="Q3220" i="2"/>
  <c r="P3220" i="2"/>
  <c r="O3220" i="2"/>
  <c r="N3220" i="2"/>
  <c r="Q3219" i="2"/>
  <c r="P3219" i="2"/>
  <c r="O3219" i="2"/>
  <c r="N3219" i="2"/>
  <c r="Q3218" i="2"/>
  <c r="P3218" i="2"/>
  <c r="O3218" i="2"/>
  <c r="N3218" i="2"/>
  <c r="Q3217" i="2"/>
  <c r="P3217" i="2"/>
  <c r="O3217" i="2"/>
  <c r="N3217" i="2"/>
  <c r="Q3216" i="2"/>
  <c r="P3216" i="2"/>
  <c r="O3216" i="2"/>
  <c r="N3216" i="2"/>
  <c r="P3215" i="2"/>
  <c r="O3215" i="2"/>
  <c r="N3215" i="2"/>
  <c r="Q3214" i="2"/>
  <c r="P3214" i="2"/>
  <c r="O3214" i="2"/>
  <c r="N3214" i="2"/>
  <c r="P3213" i="2"/>
  <c r="O3213" i="2"/>
  <c r="N3213" i="2"/>
  <c r="Q3212" i="2"/>
  <c r="P3212" i="2"/>
  <c r="O3212" i="2"/>
  <c r="N3212" i="2"/>
  <c r="P3211" i="2"/>
  <c r="O3211" i="2"/>
  <c r="N3211" i="2"/>
  <c r="Q3210" i="2"/>
  <c r="P3210" i="2"/>
  <c r="O3210" i="2"/>
  <c r="N3210" i="2"/>
  <c r="P3209" i="2"/>
  <c r="O3209" i="2"/>
  <c r="N3209" i="2"/>
  <c r="Q3208" i="2"/>
  <c r="P3208" i="2"/>
  <c r="O3208" i="2"/>
  <c r="N3208" i="2"/>
  <c r="P3207" i="2"/>
  <c r="O3207" i="2"/>
  <c r="N3207" i="2"/>
  <c r="Q3206" i="2"/>
  <c r="P3206" i="2"/>
  <c r="O3206" i="2"/>
  <c r="N3206" i="2"/>
  <c r="Q3205" i="2"/>
  <c r="P3205" i="2"/>
  <c r="O3205" i="2"/>
  <c r="N3205" i="2"/>
  <c r="Q3204" i="2"/>
  <c r="P3204" i="2"/>
  <c r="O3204" i="2"/>
  <c r="N3204" i="2"/>
  <c r="Q3203" i="2"/>
  <c r="P3203" i="2"/>
  <c r="O3203" i="2"/>
  <c r="N3203" i="2"/>
  <c r="Q3202" i="2"/>
  <c r="P3202" i="2"/>
  <c r="O3202" i="2"/>
  <c r="N3202" i="2"/>
  <c r="Q3201" i="2"/>
  <c r="P3201" i="2"/>
  <c r="O3201" i="2"/>
  <c r="N3201" i="2"/>
  <c r="Q3200" i="2"/>
  <c r="P3200" i="2"/>
  <c r="O3200" i="2"/>
  <c r="N3200" i="2"/>
  <c r="Q3199" i="2"/>
  <c r="P3199" i="2"/>
  <c r="O3199" i="2"/>
  <c r="N3199" i="2"/>
  <c r="Q3198" i="2"/>
  <c r="P3198" i="2"/>
  <c r="O3198" i="2"/>
  <c r="N3198" i="2"/>
  <c r="P3197" i="2"/>
  <c r="O3197" i="2"/>
  <c r="N3197" i="2"/>
  <c r="Q3196" i="2"/>
  <c r="P3196" i="2"/>
  <c r="O3196" i="2"/>
  <c r="N3196" i="2"/>
  <c r="P3195" i="2"/>
  <c r="O3195" i="2"/>
  <c r="N3195" i="2"/>
  <c r="Q3194" i="2"/>
  <c r="P3194" i="2"/>
  <c r="O3194" i="2"/>
  <c r="N3194" i="2"/>
  <c r="P3193" i="2"/>
  <c r="O3193" i="2"/>
  <c r="N3193" i="2"/>
  <c r="Q3192" i="2"/>
  <c r="P3192" i="2"/>
  <c r="O3192" i="2"/>
  <c r="N3192" i="2"/>
  <c r="Q3191" i="2"/>
  <c r="P3191" i="2"/>
  <c r="O3191" i="2"/>
  <c r="N3191" i="2"/>
  <c r="Q3190" i="2"/>
  <c r="P3190" i="2"/>
  <c r="O3190" i="2"/>
  <c r="N3190" i="2"/>
  <c r="Q3189" i="2"/>
  <c r="P3189" i="2"/>
  <c r="O3189" i="2"/>
  <c r="N3189" i="2"/>
  <c r="Q3188" i="2"/>
  <c r="P3188" i="2"/>
  <c r="O3188" i="2"/>
  <c r="N3188" i="2"/>
  <c r="P3187" i="2"/>
  <c r="O3187" i="2"/>
  <c r="N3187" i="2"/>
  <c r="Q3186" i="2"/>
  <c r="P3186" i="2"/>
  <c r="O3186" i="2"/>
  <c r="N3186" i="2"/>
  <c r="P3185" i="2"/>
  <c r="O3185" i="2"/>
  <c r="N3185" i="2"/>
  <c r="Q3184" i="2"/>
  <c r="P3184" i="2"/>
  <c r="O3184" i="2"/>
  <c r="N3184" i="2"/>
  <c r="Q3183" i="2"/>
  <c r="P3183" i="2"/>
  <c r="O3183" i="2"/>
  <c r="N3183" i="2"/>
  <c r="Q3182" i="2"/>
  <c r="P3182" i="2"/>
  <c r="O3182" i="2"/>
  <c r="N3182" i="2"/>
  <c r="P3181" i="2"/>
  <c r="O3181" i="2"/>
  <c r="N3181" i="2"/>
  <c r="Q3180" i="2"/>
  <c r="P3180" i="2"/>
  <c r="O3180" i="2"/>
  <c r="N3180" i="2"/>
  <c r="P3179" i="2"/>
  <c r="O3179" i="2"/>
  <c r="N3179" i="2"/>
  <c r="Q3178" i="2"/>
  <c r="P3178" i="2"/>
  <c r="O3178" i="2"/>
  <c r="N3178" i="2"/>
  <c r="Q3177" i="2"/>
  <c r="P3177" i="2"/>
  <c r="O3177" i="2"/>
  <c r="N3177" i="2"/>
  <c r="Q3176" i="2"/>
  <c r="P3176" i="2"/>
  <c r="O3176" i="2"/>
  <c r="N3176" i="2"/>
  <c r="P3175" i="2"/>
  <c r="O3175" i="2"/>
  <c r="N3175" i="2"/>
  <c r="Q3174" i="2"/>
  <c r="P3174" i="2"/>
  <c r="O3174" i="2"/>
  <c r="N3174" i="2"/>
  <c r="Q3173" i="2"/>
  <c r="P3173" i="2"/>
  <c r="O3173" i="2"/>
  <c r="N3173" i="2"/>
  <c r="Q3172" i="2"/>
  <c r="P3172" i="2"/>
  <c r="O3172" i="2"/>
  <c r="N3172" i="2"/>
  <c r="P3171" i="2"/>
  <c r="O3171" i="2"/>
  <c r="N3171" i="2"/>
  <c r="Q3170" i="2"/>
  <c r="P3170" i="2"/>
  <c r="O3170" i="2"/>
  <c r="N3170" i="2"/>
  <c r="P3169" i="2"/>
  <c r="O3169" i="2"/>
  <c r="N3169" i="2"/>
  <c r="Q3168" i="2"/>
  <c r="P3168" i="2"/>
  <c r="O3168" i="2"/>
  <c r="N3168" i="2"/>
  <c r="Q3167" i="2"/>
  <c r="P3167" i="2"/>
  <c r="O3167" i="2"/>
  <c r="N3167" i="2"/>
  <c r="Q3166" i="2"/>
  <c r="P3166" i="2"/>
  <c r="O3166" i="2"/>
  <c r="N3166" i="2"/>
  <c r="Q3165" i="2"/>
  <c r="P3165" i="2"/>
  <c r="O3165" i="2"/>
  <c r="N3165" i="2"/>
  <c r="Q3164" i="2"/>
  <c r="P3164" i="2"/>
  <c r="O3164" i="2"/>
  <c r="N3164" i="2"/>
  <c r="Q3163" i="2"/>
  <c r="P3163" i="2"/>
  <c r="O3163" i="2"/>
  <c r="N3163" i="2"/>
  <c r="Q3162" i="2"/>
  <c r="P3162" i="2"/>
  <c r="O3162" i="2"/>
  <c r="N3162" i="2"/>
  <c r="Q3161" i="2"/>
  <c r="P3161" i="2"/>
  <c r="O3161" i="2"/>
  <c r="N3161" i="2"/>
  <c r="Q3160" i="2"/>
  <c r="P3160" i="2"/>
  <c r="O3160" i="2"/>
  <c r="N3160" i="2"/>
  <c r="Q3159" i="2"/>
  <c r="P3159" i="2"/>
  <c r="O3159" i="2"/>
  <c r="N3159" i="2"/>
  <c r="Q3158" i="2"/>
  <c r="P3158" i="2"/>
  <c r="O3158" i="2"/>
  <c r="N3158" i="2"/>
  <c r="Q3157" i="2"/>
  <c r="P3157" i="2"/>
  <c r="O3157" i="2"/>
  <c r="N3157" i="2"/>
  <c r="Q3156" i="2"/>
  <c r="P3156" i="2"/>
  <c r="O3156" i="2"/>
  <c r="N3156" i="2"/>
  <c r="P3155" i="2"/>
  <c r="O3155" i="2"/>
  <c r="N3155" i="2"/>
  <c r="Q3154" i="2"/>
  <c r="P3154" i="2"/>
  <c r="O3154" i="2"/>
  <c r="N3154" i="2"/>
  <c r="Q3153" i="2"/>
  <c r="P3153" i="2"/>
  <c r="O3153" i="2"/>
  <c r="N3153" i="2"/>
  <c r="Q3152" i="2"/>
  <c r="P3152" i="2"/>
  <c r="O3152" i="2"/>
  <c r="N3152" i="2"/>
  <c r="Q3151" i="2"/>
  <c r="P3151" i="2"/>
  <c r="O3151" i="2"/>
  <c r="N3151" i="2"/>
  <c r="Q3150" i="2"/>
  <c r="P3150" i="2"/>
  <c r="O3150" i="2"/>
  <c r="N3150" i="2"/>
  <c r="Q3149" i="2"/>
  <c r="P3149" i="2"/>
  <c r="O3149" i="2"/>
  <c r="N3149" i="2"/>
  <c r="Q3148" i="2"/>
  <c r="P3148" i="2"/>
  <c r="O3148" i="2"/>
  <c r="N3148" i="2"/>
  <c r="Q3147" i="2"/>
  <c r="P3147" i="2"/>
  <c r="O3147" i="2"/>
  <c r="N3147" i="2"/>
  <c r="Q3146" i="2"/>
  <c r="P3146" i="2"/>
  <c r="O3146" i="2"/>
  <c r="N3146" i="2"/>
  <c r="P3145" i="2"/>
  <c r="O3145" i="2"/>
  <c r="N3145" i="2"/>
  <c r="Q3144" i="2"/>
  <c r="P3144" i="2"/>
  <c r="O3144" i="2"/>
  <c r="N3144" i="2"/>
  <c r="Q3143" i="2"/>
  <c r="P3143" i="2"/>
  <c r="O3143" i="2"/>
  <c r="N3143" i="2"/>
  <c r="Q3142" i="2"/>
  <c r="P3142" i="2"/>
  <c r="O3142" i="2"/>
  <c r="N3142" i="2"/>
  <c r="P3141" i="2"/>
  <c r="O3141" i="2"/>
  <c r="N3141" i="2"/>
  <c r="Q3140" i="2"/>
  <c r="P3140" i="2"/>
  <c r="O3140" i="2"/>
  <c r="N3140" i="2"/>
  <c r="Q3139" i="2"/>
  <c r="P3139" i="2"/>
  <c r="O3139" i="2"/>
  <c r="N3139" i="2"/>
  <c r="Q3138" i="2"/>
  <c r="P3138" i="2"/>
  <c r="O3138" i="2"/>
  <c r="N3138" i="2"/>
  <c r="Q3137" i="2"/>
  <c r="P3137" i="2"/>
  <c r="O3137" i="2"/>
  <c r="N3137" i="2"/>
  <c r="Q3136" i="2"/>
  <c r="P3136" i="2"/>
  <c r="O3136" i="2"/>
  <c r="N3136" i="2"/>
  <c r="Q3135" i="2"/>
  <c r="P3135" i="2"/>
  <c r="O3135" i="2"/>
  <c r="N3135" i="2"/>
  <c r="Q3134" i="2"/>
  <c r="P3134" i="2"/>
  <c r="O3134" i="2"/>
  <c r="N3134" i="2"/>
  <c r="Q3133" i="2"/>
  <c r="P3133" i="2"/>
  <c r="O3133" i="2"/>
  <c r="N3133" i="2"/>
  <c r="Q3132" i="2"/>
  <c r="P3132" i="2"/>
  <c r="O3132" i="2"/>
  <c r="N3132" i="2"/>
  <c r="Q3131" i="2"/>
  <c r="P3131" i="2"/>
  <c r="O3131" i="2"/>
  <c r="N3131" i="2"/>
  <c r="Q3130" i="2"/>
  <c r="P3130" i="2"/>
  <c r="O3130" i="2"/>
  <c r="N3130" i="2"/>
  <c r="Q3129" i="2"/>
  <c r="P3129" i="2"/>
  <c r="O3129" i="2"/>
  <c r="N3129" i="2"/>
  <c r="Q3128" i="2"/>
  <c r="P3128" i="2"/>
  <c r="O3128" i="2"/>
  <c r="N3128" i="2"/>
  <c r="P3127" i="2"/>
  <c r="O3127" i="2"/>
  <c r="N3127" i="2"/>
  <c r="Q3126" i="2"/>
  <c r="P3126" i="2"/>
  <c r="O3126" i="2"/>
  <c r="N3126" i="2"/>
  <c r="Q3125" i="2"/>
  <c r="P3125" i="2"/>
  <c r="O3125" i="2"/>
  <c r="N3125" i="2"/>
  <c r="Q3124" i="2"/>
  <c r="P3124" i="2"/>
  <c r="O3124" i="2"/>
  <c r="N3124" i="2"/>
  <c r="Q3123" i="2"/>
  <c r="P3123" i="2"/>
  <c r="O3123" i="2"/>
  <c r="N3123" i="2"/>
  <c r="Q3122" i="2"/>
  <c r="P3122" i="2"/>
  <c r="O3122" i="2"/>
  <c r="N3122" i="2"/>
  <c r="Q3121" i="2"/>
  <c r="P3121" i="2"/>
  <c r="O3121" i="2"/>
  <c r="N3121" i="2"/>
  <c r="Q3120" i="2"/>
  <c r="P3120" i="2"/>
  <c r="O3120" i="2"/>
  <c r="N3120" i="2"/>
  <c r="Q3119" i="2"/>
  <c r="P3119" i="2"/>
  <c r="O3119" i="2"/>
  <c r="N3119" i="2"/>
  <c r="Q3118" i="2"/>
  <c r="P3118" i="2"/>
  <c r="O3118" i="2"/>
  <c r="N3118" i="2"/>
  <c r="Q3117" i="2"/>
  <c r="P3117" i="2"/>
  <c r="O3117" i="2"/>
  <c r="N3117" i="2"/>
  <c r="Q3116" i="2"/>
  <c r="P3116" i="2"/>
  <c r="O3116" i="2"/>
  <c r="N3116" i="2"/>
  <c r="Q3115" i="2"/>
  <c r="P3115" i="2"/>
  <c r="O3115" i="2"/>
  <c r="N3115" i="2"/>
  <c r="Q3114" i="2"/>
  <c r="P3114" i="2"/>
  <c r="O3114" i="2"/>
  <c r="N3114" i="2"/>
  <c r="Q3113" i="2"/>
  <c r="P3113" i="2"/>
  <c r="O3113" i="2"/>
  <c r="N3113" i="2"/>
  <c r="Q3112" i="2"/>
  <c r="P3112" i="2"/>
  <c r="O3112" i="2"/>
  <c r="N3112" i="2"/>
  <c r="Q3111" i="2"/>
  <c r="P3111" i="2"/>
  <c r="O3111" i="2"/>
  <c r="N3111" i="2"/>
  <c r="Q3110" i="2"/>
  <c r="P3110" i="2"/>
  <c r="O3110" i="2"/>
  <c r="N3110" i="2"/>
  <c r="Q3109" i="2"/>
  <c r="P3109" i="2"/>
  <c r="O3109" i="2"/>
  <c r="N3109" i="2"/>
  <c r="Q3108" i="2"/>
  <c r="P3108" i="2"/>
  <c r="O3108" i="2"/>
  <c r="N3108" i="2"/>
  <c r="Q3107" i="2"/>
  <c r="P3107" i="2"/>
  <c r="O3107" i="2"/>
  <c r="N3107" i="2"/>
  <c r="Q3106" i="2"/>
  <c r="P3106" i="2"/>
  <c r="O3106" i="2"/>
  <c r="N3106" i="2"/>
  <c r="Q3105" i="2"/>
  <c r="P3105" i="2"/>
  <c r="O3105" i="2"/>
  <c r="N3105" i="2"/>
  <c r="Q3104" i="2"/>
  <c r="P3104" i="2"/>
  <c r="O3104" i="2"/>
  <c r="N3104" i="2"/>
  <c r="Q3103" i="2"/>
  <c r="P3103" i="2"/>
  <c r="O3103" i="2"/>
  <c r="N3103" i="2"/>
  <c r="Q3102" i="2"/>
  <c r="P3102" i="2"/>
  <c r="O3102" i="2"/>
  <c r="N3102" i="2"/>
  <c r="Q3101" i="2"/>
  <c r="P3101" i="2"/>
  <c r="O3101" i="2"/>
  <c r="N3101" i="2"/>
  <c r="Q3100" i="2"/>
  <c r="P3100" i="2"/>
  <c r="O3100" i="2"/>
  <c r="N3100" i="2"/>
  <c r="Q3099" i="2"/>
  <c r="P3099" i="2"/>
  <c r="O3099" i="2"/>
  <c r="N3099" i="2"/>
  <c r="Q3098" i="2"/>
  <c r="P3098" i="2"/>
  <c r="O3098" i="2"/>
  <c r="N3098" i="2"/>
  <c r="Q3097" i="2"/>
  <c r="P3097" i="2"/>
  <c r="O3097" i="2"/>
  <c r="N3097" i="2"/>
  <c r="Q3096" i="2"/>
  <c r="P3096" i="2"/>
  <c r="O3096" i="2"/>
  <c r="N3096" i="2"/>
  <c r="Q3095" i="2"/>
  <c r="P3095" i="2"/>
  <c r="O3095" i="2"/>
  <c r="N3095" i="2"/>
  <c r="Q3094" i="2"/>
  <c r="P3094" i="2"/>
  <c r="O3094" i="2"/>
  <c r="N3094" i="2"/>
  <c r="Q3093" i="2"/>
  <c r="P3093" i="2"/>
  <c r="O3093" i="2"/>
  <c r="N3093" i="2"/>
  <c r="Q3092" i="2"/>
  <c r="P3092" i="2"/>
  <c r="O3092" i="2"/>
  <c r="N3092" i="2"/>
  <c r="Q3091" i="2"/>
  <c r="P3091" i="2"/>
  <c r="O3091" i="2"/>
  <c r="N3091" i="2"/>
  <c r="Q3090" i="2"/>
  <c r="P3090" i="2"/>
  <c r="O3090" i="2"/>
  <c r="N3090" i="2"/>
  <c r="Q3089" i="2"/>
  <c r="P3089" i="2"/>
  <c r="O3089" i="2"/>
  <c r="N3089" i="2"/>
  <c r="Q3088" i="2"/>
  <c r="P3088" i="2"/>
  <c r="O3088" i="2"/>
  <c r="N3088" i="2"/>
  <c r="Q3087" i="2"/>
  <c r="P3087" i="2"/>
  <c r="O3087" i="2"/>
  <c r="N3087" i="2"/>
  <c r="Q3086" i="2"/>
  <c r="P3086" i="2"/>
  <c r="O3086" i="2"/>
  <c r="N3086" i="2"/>
  <c r="Q3085" i="2"/>
  <c r="P3085" i="2"/>
  <c r="O3085" i="2"/>
  <c r="N3085" i="2"/>
  <c r="Q3084" i="2"/>
  <c r="P3084" i="2"/>
  <c r="O3084" i="2"/>
  <c r="N3084" i="2"/>
  <c r="Q3083" i="2"/>
  <c r="P3083" i="2"/>
  <c r="O3083" i="2"/>
  <c r="N3083" i="2"/>
  <c r="Q3082" i="2"/>
  <c r="P3082" i="2"/>
  <c r="O3082" i="2"/>
  <c r="N3082" i="2"/>
  <c r="Q3081" i="2"/>
  <c r="P3081" i="2"/>
  <c r="O3081" i="2"/>
  <c r="N3081" i="2"/>
  <c r="Q3080" i="2"/>
  <c r="P3080" i="2"/>
  <c r="O3080" i="2"/>
  <c r="N3080" i="2"/>
  <c r="Q3079" i="2"/>
  <c r="P3079" i="2"/>
  <c r="O3079" i="2"/>
  <c r="N3079" i="2"/>
  <c r="Q3078" i="2"/>
  <c r="P3078" i="2"/>
  <c r="O3078" i="2"/>
  <c r="N3078" i="2"/>
  <c r="Q3077" i="2"/>
  <c r="P3077" i="2"/>
  <c r="O3077" i="2"/>
  <c r="N3077" i="2"/>
  <c r="Q3076" i="2"/>
  <c r="P3076" i="2"/>
  <c r="O3076" i="2"/>
  <c r="N3076" i="2"/>
  <c r="Q3075" i="2"/>
  <c r="P3075" i="2"/>
  <c r="O3075" i="2"/>
  <c r="N3075" i="2"/>
  <c r="Q3074" i="2"/>
  <c r="P3074" i="2"/>
  <c r="O3074" i="2"/>
  <c r="N3074" i="2"/>
  <c r="Q3073" i="2"/>
  <c r="P3073" i="2"/>
  <c r="O3073" i="2"/>
  <c r="N3073" i="2"/>
  <c r="Q3072" i="2"/>
  <c r="P3072" i="2"/>
  <c r="O3072" i="2"/>
  <c r="N3072" i="2"/>
  <c r="Q3071" i="2"/>
  <c r="P3071" i="2"/>
  <c r="O3071" i="2"/>
  <c r="N3071" i="2"/>
  <c r="Q3070" i="2"/>
  <c r="P3070" i="2"/>
  <c r="O3070" i="2"/>
  <c r="N3070" i="2"/>
  <c r="Q3069" i="2"/>
  <c r="P3069" i="2"/>
  <c r="O3069" i="2"/>
  <c r="N3069" i="2"/>
  <c r="Q3068" i="2"/>
  <c r="P3068" i="2"/>
  <c r="O3068" i="2"/>
  <c r="N3068" i="2"/>
  <c r="Q3067" i="2"/>
  <c r="P3067" i="2"/>
  <c r="O3067" i="2"/>
  <c r="N3067" i="2"/>
  <c r="Q3066" i="2"/>
  <c r="P3066" i="2"/>
  <c r="O3066" i="2"/>
  <c r="N3066" i="2"/>
  <c r="Q3065" i="2"/>
  <c r="P3065" i="2"/>
  <c r="O3065" i="2"/>
  <c r="N3065" i="2"/>
  <c r="Q3064" i="2"/>
  <c r="P3064" i="2"/>
  <c r="O3064" i="2"/>
  <c r="N3064" i="2"/>
  <c r="Q3063" i="2"/>
  <c r="P3063" i="2"/>
  <c r="O3063" i="2"/>
  <c r="N3063" i="2"/>
  <c r="Q3062" i="2"/>
  <c r="P3062" i="2"/>
  <c r="O3062" i="2"/>
  <c r="N3062" i="2"/>
  <c r="Q3061" i="2"/>
  <c r="P3061" i="2"/>
  <c r="O3061" i="2"/>
  <c r="N3061" i="2"/>
  <c r="Q3060" i="2"/>
  <c r="P3060" i="2"/>
  <c r="O3060" i="2"/>
  <c r="N3060" i="2"/>
  <c r="Q3059" i="2"/>
  <c r="P3059" i="2"/>
  <c r="O3059" i="2"/>
  <c r="N3059" i="2"/>
  <c r="Q3058" i="2"/>
  <c r="P3058" i="2"/>
  <c r="O3058" i="2"/>
  <c r="N3058" i="2"/>
  <c r="Q3057" i="2"/>
  <c r="P3057" i="2"/>
  <c r="O3057" i="2"/>
  <c r="N3057" i="2"/>
  <c r="Q3056" i="2"/>
  <c r="P3056" i="2"/>
  <c r="O3056" i="2"/>
  <c r="N3056" i="2"/>
  <c r="Q3055" i="2"/>
  <c r="P3055" i="2"/>
  <c r="O3055" i="2"/>
  <c r="N3055" i="2"/>
  <c r="Q3054" i="2"/>
  <c r="P3054" i="2"/>
  <c r="O3054" i="2"/>
  <c r="N3054" i="2"/>
  <c r="Q3053" i="2"/>
  <c r="P3053" i="2"/>
  <c r="O3053" i="2"/>
  <c r="N3053" i="2"/>
  <c r="Q3052" i="2"/>
  <c r="P3052" i="2"/>
  <c r="O3052" i="2"/>
  <c r="N3052" i="2"/>
  <c r="Q3051" i="2"/>
  <c r="P3051" i="2"/>
  <c r="O3051" i="2"/>
  <c r="N3051" i="2"/>
  <c r="Q3050" i="2"/>
  <c r="P3050" i="2"/>
  <c r="O3050" i="2"/>
  <c r="N3050" i="2"/>
  <c r="Q3049" i="2"/>
  <c r="P3049" i="2"/>
  <c r="O3049" i="2"/>
  <c r="N3049" i="2"/>
  <c r="Q3048" i="2"/>
  <c r="P3048" i="2"/>
  <c r="O3048" i="2"/>
  <c r="N3048" i="2"/>
  <c r="Q3047" i="2"/>
  <c r="P3047" i="2"/>
  <c r="O3047" i="2"/>
  <c r="N3047" i="2"/>
  <c r="Q3046" i="2"/>
  <c r="P3046" i="2"/>
  <c r="O3046" i="2"/>
  <c r="N3046" i="2"/>
  <c r="Q3045" i="2"/>
  <c r="P3045" i="2"/>
  <c r="O3045" i="2"/>
  <c r="N3045" i="2"/>
  <c r="Q3044" i="2"/>
  <c r="P3044" i="2"/>
  <c r="O3044" i="2"/>
  <c r="N3044" i="2"/>
  <c r="Q3043" i="2"/>
  <c r="P3043" i="2"/>
  <c r="O3043" i="2"/>
  <c r="N3043" i="2"/>
  <c r="Q3042" i="2"/>
  <c r="P3042" i="2"/>
  <c r="O3042" i="2"/>
  <c r="N3042" i="2"/>
  <c r="Q3041" i="2"/>
  <c r="P3041" i="2"/>
  <c r="O3041" i="2"/>
  <c r="N3041" i="2"/>
  <c r="Q3040" i="2"/>
  <c r="P3040" i="2"/>
  <c r="O3040" i="2"/>
  <c r="N3040" i="2"/>
  <c r="Q3039" i="2"/>
  <c r="P3039" i="2"/>
  <c r="O3039" i="2"/>
  <c r="N3039" i="2"/>
  <c r="Q3038" i="2"/>
  <c r="P3038" i="2"/>
  <c r="O3038" i="2"/>
  <c r="N3038" i="2"/>
  <c r="Q3037" i="2"/>
  <c r="P3037" i="2"/>
  <c r="O3037" i="2"/>
  <c r="N3037" i="2"/>
  <c r="Q3036" i="2"/>
  <c r="P3036" i="2"/>
  <c r="O3036" i="2"/>
  <c r="N3036" i="2"/>
  <c r="Q3035" i="2"/>
  <c r="P3035" i="2"/>
  <c r="O3035" i="2"/>
  <c r="N3035" i="2"/>
  <c r="Q3034" i="2"/>
  <c r="P3034" i="2"/>
  <c r="O3034" i="2"/>
  <c r="N3034" i="2"/>
  <c r="Q3033" i="2"/>
  <c r="P3033" i="2"/>
  <c r="O3033" i="2"/>
  <c r="N3033" i="2"/>
  <c r="Q3032" i="2"/>
  <c r="P3032" i="2"/>
  <c r="O3032" i="2"/>
  <c r="N3032" i="2"/>
  <c r="Q3031" i="2"/>
  <c r="P3031" i="2"/>
  <c r="O3031" i="2"/>
  <c r="N3031" i="2"/>
  <c r="Q3030" i="2"/>
  <c r="P3030" i="2"/>
  <c r="O3030" i="2"/>
  <c r="N3030" i="2"/>
  <c r="Q3029" i="2"/>
  <c r="P3029" i="2"/>
  <c r="O3029" i="2"/>
  <c r="N3029" i="2"/>
  <c r="Q3028" i="2"/>
  <c r="P3028" i="2"/>
  <c r="O3028" i="2"/>
  <c r="N3028" i="2"/>
  <c r="Q3027" i="2"/>
  <c r="P3027" i="2"/>
  <c r="O3027" i="2"/>
  <c r="N3027" i="2"/>
  <c r="Q3026" i="2"/>
  <c r="P3026" i="2"/>
  <c r="O3026" i="2"/>
  <c r="N3026" i="2"/>
  <c r="Q3025" i="2"/>
  <c r="P3025" i="2"/>
  <c r="O3025" i="2"/>
  <c r="N3025" i="2"/>
  <c r="Q3024" i="2"/>
  <c r="P3024" i="2"/>
  <c r="O3024" i="2"/>
  <c r="N3024" i="2"/>
  <c r="Q3023" i="2"/>
  <c r="P3023" i="2"/>
  <c r="O3023" i="2"/>
  <c r="N3023" i="2"/>
  <c r="Q3022" i="2"/>
  <c r="P3022" i="2"/>
  <c r="O3022" i="2"/>
  <c r="N3022" i="2"/>
  <c r="Q3021" i="2"/>
  <c r="P3021" i="2"/>
  <c r="O3021" i="2"/>
  <c r="N3021" i="2"/>
  <c r="Q3020" i="2"/>
  <c r="P3020" i="2"/>
  <c r="O3020" i="2"/>
  <c r="N3020" i="2"/>
  <c r="Q3019" i="2"/>
  <c r="P3019" i="2"/>
  <c r="O3019" i="2"/>
  <c r="N3019" i="2"/>
  <c r="Q3018" i="2"/>
  <c r="P3018" i="2"/>
  <c r="O3018" i="2"/>
  <c r="N3018" i="2"/>
  <c r="Q3017" i="2"/>
  <c r="P3017" i="2"/>
  <c r="O3017" i="2"/>
  <c r="N3017" i="2"/>
  <c r="Q3016" i="2"/>
  <c r="P3016" i="2"/>
  <c r="O3016" i="2"/>
  <c r="N3016" i="2"/>
  <c r="Q3015" i="2"/>
  <c r="P3015" i="2"/>
  <c r="O3015" i="2"/>
  <c r="N3015" i="2"/>
  <c r="Q3014" i="2"/>
  <c r="P3014" i="2"/>
  <c r="O3014" i="2"/>
  <c r="N3014" i="2"/>
  <c r="Q3013" i="2"/>
  <c r="P3013" i="2"/>
  <c r="O3013" i="2"/>
  <c r="N3013" i="2"/>
  <c r="Q3012" i="2"/>
  <c r="P3012" i="2"/>
  <c r="O3012" i="2"/>
  <c r="N3012" i="2"/>
  <c r="Q3011" i="2"/>
  <c r="P3011" i="2"/>
  <c r="O3011" i="2"/>
  <c r="N3011" i="2"/>
  <c r="Q3010" i="2"/>
  <c r="P3010" i="2"/>
  <c r="O3010" i="2"/>
  <c r="N3010" i="2"/>
  <c r="Q3009" i="2"/>
  <c r="P3009" i="2"/>
  <c r="O3009" i="2"/>
  <c r="N3009" i="2"/>
  <c r="Q3008" i="2"/>
  <c r="P3008" i="2"/>
  <c r="O3008" i="2"/>
  <c r="N3008" i="2"/>
  <c r="Q3007" i="2"/>
  <c r="P3007" i="2"/>
  <c r="O3007" i="2"/>
  <c r="N3007" i="2"/>
  <c r="Q3006" i="2"/>
  <c r="P3006" i="2"/>
  <c r="O3006" i="2"/>
  <c r="N3006" i="2"/>
  <c r="Q3005" i="2"/>
  <c r="P3005" i="2"/>
  <c r="O3005" i="2"/>
  <c r="N3005" i="2"/>
  <c r="Q3004" i="2"/>
  <c r="P3004" i="2"/>
  <c r="O3004" i="2"/>
  <c r="N3004" i="2"/>
  <c r="Q3003" i="2"/>
  <c r="P3003" i="2"/>
  <c r="O3003" i="2"/>
  <c r="N3003" i="2"/>
  <c r="Q3002" i="2"/>
  <c r="P3002" i="2"/>
  <c r="O3002" i="2"/>
  <c r="N3002" i="2"/>
  <c r="Q3001" i="2"/>
  <c r="P3001" i="2"/>
  <c r="O3001" i="2"/>
  <c r="N3001" i="2"/>
  <c r="Q3000" i="2"/>
  <c r="P3000" i="2"/>
  <c r="O3000" i="2"/>
  <c r="N3000" i="2"/>
  <c r="Q2999" i="2"/>
  <c r="P2999" i="2"/>
  <c r="O2999" i="2"/>
  <c r="N2999" i="2"/>
  <c r="Q2998" i="2"/>
  <c r="P2998" i="2"/>
  <c r="O2998" i="2"/>
  <c r="N2998" i="2"/>
  <c r="Q2997" i="2"/>
  <c r="P2997" i="2"/>
  <c r="O2997" i="2"/>
  <c r="N2997" i="2"/>
  <c r="Q2996" i="2"/>
  <c r="P2996" i="2"/>
  <c r="O2996" i="2"/>
  <c r="N2996" i="2"/>
  <c r="Q2995" i="2"/>
  <c r="P2995" i="2"/>
  <c r="O2995" i="2"/>
  <c r="N2995" i="2"/>
  <c r="Q2994" i="2"/>
  <c r="P2994" i="2"/>
  <c r="O2994" i="2"/>
  <c r="N2994" i="2"/>
  <c r="Q2993" i="2"/>
  <c r="P2993" i="2"/>
  <c r="O2993" i="2"/>
  <c r="N2993" i="2"/>
  <c r="Q2992" i="2"/>
  <c r="P2992" i="2"/>
  <c r="O2992" i="2"/>
  <c r="N2992" i="2"/>
  <c r="Q2991" i="2"/>
  <c r="P2991" i="2"/>
  <c r="O2991" i="2"/>
  <c r="N2991" i="2"/>
  <c r="Q2990" i="2"/>
  <c r="P2990" i="2"/>
  <c r="O2990" i="2"/>
  <c r="N2990" i="2"/>
  <c r="Q2989" i="2"/>
  <c r="P2989" i="2"/>
  <c r="O2989" i="2"/>
  <c r="N2989" i="2"/>
  <c r="Q2988" i="2"/>
  <c r="P2988" i="2"/>
  <c r="O2988" i="2"/>
  <c r="N2988" i="2"/>
  <c r="Q2987" i="2"/>
  <c r="P2987" i="2"/>
  <c r="O2987" i="2"/>
  <c r="N2987" i="2"/>
  <c r="Q2986" i="2"/>
  <c r="P2986" i="2"/>
  <c r="O2986" i="2"/>
  <c r="N2986" i="2"/>
  <c r="Q2985" i="2"/>
  <c r="P2985" i="2"/>
  <c r="O2985" i="2"/>
  <c r="N2985" i="2"/>
  <c r="Q2984" i="2"/>
  <c r="P2984" i="2"/>
  <c r="O2984" i="2"/>
  <c r="N2984" i="2"/>
  <c r="Q2983" i="2"/>
  <c r="P2983" i="2"/>
  <c r="O2983" i="2"/>
  <c r="N2983" i="2"/>
  <c r="Q2982" i="2"/>
  <c r="P2982" i="2"/>
  <c r="O2982" i="2"/>
  <c r="N2982" i="2"/>
  <c r="Q2981" i="2"/>
  <c r="P2981" i="2"/>
  <c r="O2981" i="2"/>
  <c r="N2981" i="2"/>
  <c r="Q2980" i="2"/>
  <c r="P2980" i="2"/>
  <c r="O2980" i="2"/>
  <c r="N2980" i="2"/>
  <c r="Q2979" i="2"/>
  <c r="P2979" i="2"/>
  <c r="O2979" i="2"/>
  <c r="N2979" i="2"/>
  <c r="Q2978" i="2"/>
  <c r="P2978" i="2"/>
  <c r="O2978" i="2"/>
  <c r="N2978" i="2"/>
  <c r="Q2977" i="2"/>
  <c r="P2977" i="2"/>
  <c r="O2977" i="2"/>
  <c r="N2977" i="2"/>
  <c r="Q2976" i="2"/>
  <c r="P2976" i="2"/>
  <c r="O2976" i="2"/>
  <c r="N2976" i="2"/>
  <c r="Q2975" i="2"/>
  <c r="P2975" i="2"/>
  <c r="O2975" i="2"/>
  <c r="N2975" i="2"/>
  <c r="Q2974" i="2"/>
  <c r="P2974" i="2"/>
  <c r="O2974" i="2"/>
  <c r="N2974" i="2"/>
  <c r="Q2973" i="2"/>
  <c r="P2973" i="2"/>
  <c r="O2973" i="2"/>
  <c r="N2973" i="2"/>
  <c r="Q2972" i="2"/>
  <c r="P2972" i="2"/>
  <c r="O2972" i="2"/>
  <c r="N2972" i="2"/>
  <c r="Q2971" i="2"/>
  <c r="P2971" i="2"/>
  <c r="O2971" i="2"/>
  <c r="N2971" i="2"/>
  <c r="Q2970" i="2"/>
  <c r="P2970" i="2"/>
  <c r="O2970" i="2"/>
  <c r="N2970" i="2"/>
  <c r="Q2969" i="2"/>
  <c r="P2969" i="2"/>
  <c r="O2969" i="2"/>
  <c r="N2969" i="2"/>
  <c r="Q2968" i="2"/>
  <c r="P2968" i="2"/>
  <c r="O2968" i="2"/>
  <c r="N2968" i="2"/>
  <c r="Q2967" i="2"/>
  <c r="P2967" i="2"/>
  <c r="O2967" i="2"/>
  <c r="N2967" i="2"/>
  <c r="Q2966" i="2"/>
  <c r="P2966" i="2"/>
  <c r="O2966" i="2"/>
  <c r="N2966" i="2"/>
  <c r="Q2965" i="2"/>
  <c r="P2965" i="2"/>
  <c r="O2965" i="2"/>
  <c r="N2965" i="2"/>
  <c r="Q2964" i="2"/>
  <c r="P2964" i="2"/>
  <c r="O2964" i="2"/>
  <c r="N2964" i="2"/>
  <c r="Q2963" i="2"/>
  <c r="P2963" i="2"/>
  <c r="O2963" i="2"/>
  <c r="N2963" i="2"/>
  <c r="Q2962" i="2"/>
  <c r="P2962" i="2"/>
  <c r="O2962" i="2"/>
  <c r="N2962" i="2"/>
  <c r="Q2961" i="2"/>
  <c r="P2961" i="2"/>
  <c r="O2961" i="2"/>
  <c r="N2961" i="2"/>
  <c r="Q2960" i="2"/>
  <c r="P2960" i="2"/>
  <c r="O2960" i="2"/>
  <c r="N2960" i="2"/>
  <c r="Q2959" i="2"/>
  <c r="P2959" i="2"/>
  <c r="O2959" i="2"/>
  <c r="N2959" i="2"/>
  <c r="Q2958" i="2"/>
  <c r="P2958" i="2"/>
  <c r="O2958" i="2"/>
  <c r="N2958" i="2"/>
  <c r="Q2957" i="2"/>
  <c r="P2957" i="2"/>
  <c r="O2957" i="2"/>
  <c r="N2957" i="2"/>
  <c r="Q2956" i="2"/>
  <c r="P2956" i="2"/>
  <c r="O2956" i="2"/>
  <c r="N2956" i="2"/>
  <c r="Q2955" i="2"/>
  <c r="P2955" i="2"/>
  <c r="O2955" i="2"/>
  <c r="N2955" i="2"/>
  <c r="Q2954" i="2"/>
  <c r="P2954" i="2"/>
  <c r="O2954" i="2"/>
  <c r="N2954" i="2"/>
  <c r="Q2953" i="2"/>
  <c r="P2953" i="2"/>
  <c r="O2953" i="2"/>
  <c r="N2953" i="2"/>
  <c r="Q2952" i="2"/>
  <c r="P2952" i="2"/>
  <c r="O2952" i="2"/>
  <c r="N2952" i="2"/>
  <c r="Q2951" i="2"/>
  <c r="P2951" i="2"/>
  <c r="O2951" i="2"/>
  <c r="N2951" i="2"/>
  <c r="Q2950" i="2"/>
  <c r="P2950" i="2"/>
  <c r="O2950" i="2"/>
  <c r="N2950" i="2"/>
  <c r="Q2949" i="2"/>
  <c r="P2949" i="2"/>
  <c r="O2949" i="2"/>
  <c r="N2949" i="2"/>
  <c r="Q2948" i="2"/>
  <c r="P2948" i="2"/>
  <c r="O2948" i="2"/>
  <c r="N2948" i="2"/>
  <c r="Q2947" i="2"/>
  <c r="P2947" i="2"/>
  <c r="O2947" i="2"/>
  <c r="N2947" i="2"/>
  <c r="Q2946" i="2"/>
  <c r="P2946" i="2"/>
  <c r="O2946" i="2"/>
  <c r="N2946" i="2"/>
  <c r="Q2945" i="2"/>
  <c r="P2945" i="2"/>
  <c r="O2945" i="2"/>
  <c r="N2945" i="2"/>
  <c r="Q2944" i="2"/>
  <c r="P2944" i="2"/>
  <c r="O2944" i="2"/>
  <c r="N2944" i="2"/>
  <c r="Q2943" i="2"/>
  <c r="P2943" i="2"/>
  <c r="O2943" i="2"/>
  <c r="N2943" i="2"/>
  <c r="Q2942" i="2"/>
  <c r="P2942" i="2"/>
  <c r="O2942" i="2"/>
  <c r="N2942" i="2"/>
  <c r="Q2941" i="2"/>
  <c r="P2941" i="2"/>
  <c r="O2941" i="2"/>
  <c r="N2941" i="2"/>
  <c r="Q2940" i="2"/>
  <c r="P2940" i="2"/>
  <c r="O2940" i="2"/>
  <c r="N2940" i="2"/>
  <c r="Q2939" i="2"/>
  <c r="P2939" i="2"/>
  <c r="O2939" i="2"/>
  <c r="N2939" i="2"/>
  <c r="Q2938" i="2"/>
  <c r="P2938" i="2"/>
  <c r="O2938" i="2"/>
  <c r="N2938" i="2"/>
  <c r="Q2937" i="2"/>
  <c r="P2937" i="2"/>
  <c r="O2937" i="2"/>
  <c r="N2937" i="2"/>
  <c r="Q2936" i="2"/>
  <c r="P2936" i="2"/>
  <c r="O2936" i="2"/>
  <c r="N2936" i="2"/>
  <c r="Q2935" i="2"/>
  <c r="P2935" i="2"/>
  <c r="O2935" i="2"/>
  <c r="N2935" i="2"/>
  <c r="Q2934" i="2"/>
  <c r="P2934" i="2"/>
  <c r="O2934" i="2"/>
  <c r="N2934" i="2"/>
  <c r="Q2933" i="2"/>
  <c r="P2933" i="2"/>
  <c r="O2933" i="2"/>
  <c r="N2933" i="2"/>
  <c r="Q2932" i="2"/>
  <c r="P2932" i="2"/>
  <c r="O2932" i="2"/>
  <c r="N2932" i="2"/>
  <c r="Q2931" i="2"/>
  <c r="P2931" i="2"/>
  <c r="O2931" i="2"/>
  <c r="N2931" i="2"/>
  <c r="Q2930" i="2"/>
  <c r="P2930" i="2"/>
  <c r="O2930" i="2"/>
  <c r="N2930" i="2"/>
  <c r="Q2929" i="2"/>
  <c r="P2929" i="2"/>
  <c r="O2929" i="2"/>
  <c r="N2929" i="2"/>
  <c r="Q2928" i="2"/>
  <c r="P2928" i="2"/>
  <c r="O2928" i="2"/>
  <c r="N2928" i="2"/>
  <c r="Q2927" i="2"/>
  <c r="P2927" i="2"/>
  <c r="O2927" i="2"/>
  <c r="N2927" i="2"/>
  <c r="Q2926" i="2"/>
  <c r="P2926" i="2"/>
  <c r="O2926" i="2"/>
  <c r="N2926" i="2"/>
  <c r="Q2925" i="2"/>
  <c r="P2925" i="2"/>
  <c r="O2925" i="2"/>
  <c r="N2925" i="2"/>
  <c r="Q2924" i="2"/>
  <c r="P2924" i="2"/>
  <c r="O2924" i="2"/>
  <c r="N2924" i="2"/>
  <c r="Q2923" i="2"/>
  <c r="P2923" i="2"/>
  <c r="O2923" i="2"/>
  <c r="N2923" i="2"/>
  <c r="Q2922" i="2"/>
  <c r="P2922" i="2"/>
  <c r="O2922" i="2"/>
  <c r="N2922" i="2"/>
  <c r="Q2921" i="2"/>
  <c r="P2921" i="2"/>
  <c r="O2921" i="2"/>
  <c r="N2921" i="2"/>
  <c r="Q2920" i="2"/>
  <c r="P2920" i="2"/>
  <c r="O2920" i="2"/>
  <c r="N2920" i="2"/>
  <c r="Q2919" i="2"/>
  <c r="P2919" i="2"/>
  <c r="O2919" i="2"/>
  <c r="N2919" i="2"/>
  <c r="Q2918" i="2"/>
  <c r="P2918" i="2"/>
  <c r="O2918" i="2"/>
  <c r="N2918" i="2"/>
  <c r="Q2917" i="2"/>
  <c r="P2917" i="2"/>
  <c r="O2917" i="2"/>
  <c r="N2917" i="2"/>
  <c r="Q2916" i="2"/>
  <c r="P2916" i="2"/>
  <c r="O2916" i="2"/>
  <c r="N2916" i="2"/>
  <c r="Q2915" i="2"/>
  <c r="P2915" i="2"/>
  <c r="O2915" i="2"/>
  <c r="N2915" i="2"/>
  <c r="Q2914" i="2"/>
  <c r="P2914" i="2"/>
  <c r="O2914" i="2"/>
  <c r="N2914" i="2"/>
  <c r="Q2913" i="2"/>
  <c r="P2913" i="2"/>
  <c r="O2913" i="2"/>
  <c r="N2913" i="2"/>
  <c r="Q2912" i="2"/>
  <c r="P2912" i="2"/>
  <c r="O2912" i="2"/>
  <c r="N2912" i="2"/>
  <c r="Q2911" i="2"/>
  <c r="P2911" i="2"/>
  <c r="O2911" i="2"/>
  <c r="N2911" i="2"/>
  <c r="Q2910" i="2"/>
  <c r="P2910" i="2"/>
  <c r="O2910" i="2"/>
  <c r="N2910" i="2"/>
  <c r="Q2909" i="2"/>
  <c r="P2909" i="2"/>
  <c r="O2909" i="2"/>
  <c r="N2909" i="2"/>
  <c r="Q2908" i="2"/>
  <c r="P2908" i="2"/>
  <c r="O2908" i="2"/>
  <c r="N2908" i="2"/>
  <c r="Q2907" i="2"/>
  <c r="P2907" i="2"/>
  <c r="O2907" i="2"/>
  <c r="N2907" i="2"/>
  <c r="Q2906" i="2"/>
  <c r="P2906" i="2"/>
  <c r="O2906" i="2"/>
  <c r="N2906" i="2"/>
  <c r="Q2905" i="2"/>
  <c r="P2905" i="2"/>
  <c r="O2905" i="2"/>
  <c r="N2905" i="2"/>
  <c r="Q2904" i="2"/>
  <c r="P2904" i="2"/>
  <c r="O2904" i="2"/>
  <c r="N2904" i="2"/>
  <c r="Q2903" i="2"/>
  <c r="P2903" i="2"/>
  <c r="O2903" i="2"/>
  <c r="N2903" i="2"/>
  <c r="Q2902" i="2"/>
  <c r="P2902" i="2"/>
  <c r="O2902" i="2"/>
  <c r="N2902" i="2"/>
  <c r="Q2901" i="2"/>
  <c r="P2901" i="2"/>
  <c r="O2901" i="2"/>
  <c r="N2901" i="2"/>
  <c r="Q2900" i="2"/>
  <c r="P2900" i="2"/>
  <c r="O2900" i="2"/>
  <c r="N2900" i="2"/>
  <c r="Q2899" i="2"/>
  <c r="P2899" i="2"/>
  <c r="O2899" i="2"/>
  <c r="N2899" i="2"/>
  <c r="Q2898" i="2"/>
  <c r="P2898" i="2"/>
  <c r="O2898" i="2"/>
  <c r="N2898" i="2"/>
  <c r="Q2897" i="2"/>
  <c r="P2897" i="2"/>
  <c r="O2897" i="2"/>
  <c r="N2897" i="2"/>
  <c r="Q2896" i="2"/>
  <c r="P2896" i="2"/>
  <c r="O2896" i="2"/>
  <c r="N2896" i="2"/>
  <c r="Q2895" i="2"/>
  <c r="P2895" i="2"/>
  <c r="O2895" i="2"/>
  <c r="N2895" i="2"/>
  <c r="Q2894" i="2"/>
  <c r="P2894" i="2"/>
  <c r="O2894" i="2"/>
  <c r="N2894" i="2"/>
  <c r="Q2893" i="2"/>
  <c r="P2893" i="2"/>
  <c r="O2893" i="2"/>
  <c r="N2893" i="2"/>
  <c r="Q2892" i="2"/>
  <c r="P2892" i="2"/>
  <c r="O2892" i="2"/>
  <c r="N2892" i="2"/>
  <c r="Q2891" i="2"/>
  <c r="P2891" i="2"/>
  <c r="O2891" i="2"/>
  <c r="N2891" i="2"/>
  <c r="Q2890" i="2"/>
  <c r="P2890" i="2"/>
  <c r="O2890" i="2"/>
  <c r="N2890" i="2"/>
  <c r="Q2889" i="2"/>
  <c r="P2889" i="2"/>
  <c r="O2889" i="2"/>
  <c r="N2889" i="2"/>
  <c r="Q2888" i="2"/>
  <c r="P2888" i="2"/>
  <c r="O2888" i="2"/>
  <c r="N2888" i="2"/>
  <c r="Q2887" i="2"/>
  <c r="P2887" i="2"/>
  <c r="O2887" i="2"/>
  <c r="N2887" i="2"/>
  <c r="Q2886" i="2"/>
  <c r="P2886" i="2"/>
  <c r="O2886" i="2"/>
  <c r="N2886" i="2"/>
  <c r="Q2885" i="2"/>
  <c r="P2885" i="2"/>
  <c r="O2885" i="2"/>
  <c r="N2885" i="2"/>
  <c r="Q2884" i="2"/>
  <c r="P2884" i="2"/>
  <c r="O2884" i="2"/>
  <c r="N2884" i="2"/>
  <c r="Q2883" i="2"/>
  <c r="P2883" i="2"/>
  <c r="O2883" i="2"/>
  <c r="N2883" i="2"/>
  <c r="Q2882" i="2"/>
  <c r="P2882" i="2"/>
  <c r="O2882" i="2"/>
  <c r="N2882" i="2"/>
  <c r="Q2881" i="2"/>
  <c r="P2881" i="2"/>
  <c r="O2881" i="2"/>
  <c r="N2881" i="2"/>
  <c r="Q2880" i="2"/>
  <c r="P2880" i="2"/>
  <c r="O2880" i="2"/>
  <c r="N2880" i="2"/>
  <c r="Q2879" i="2"/>
  <c r="P2879" i="2"/>
  <c r="O2879" i="2"/>
  <c r="N2879" i="2"/>
  <c r="Q2878" i="2"/>
  <c r="P2878" i="2"/>
  <c r="O2878" i="2"/>
  <c r="N2878" i="2"/>
  <c r="Q2877" i="2"/>
  <c r="P2877" i="2"/>
  <c r="O2877" i="2"/>
  <c r="N2877" i="2"/>
  <c r="Q2876" i="2"/>
  <c r="P2876" i="2"/>
  <c r="O2876" i="2"/>
  <c r="N2876" i="2"/>
  <c r="Q2875" i="2"/>
  <c r="P2875" i="2"/>
  <c r="O2875" i="2"/>
  <c r="N2875" i="2"/>
  <c r="Q2874" i="2"/>
  <c r="P2874" i="2"/>
  <c r="O2874" i="2"/>
  <c r="N2874" i="2"/>
  <c r="Q2873" i="2"/>
  <c r="P2873" i="2"/>
  <c r="O2873" i="2"/>
  <c r="N2873" i="2"/>
  <c r="Q2872" i="2"/>
  <c r="P2872" i="2"/>
  <c r="O2872" i="2"/>
  <c r="N2872" i="2"/>
  <c r="Q2871" i="2"/>
  <c r="P2871" i="2"/>
  <c r="O2871" i="2"/>
  <c r="N2871" i="2"/>
  <c r="Q2870" i="2"/>
  <c r="P2870" i="2"/>
  <c r="O2870" i="2"/>
  <c r="N2870" i="2"/>
  <c r="Q2869" i="2"/>
  <c r="P2869" i="2"/>
  <c r="O2869" i="2"/>
  <c r="N2869" i="2"/>
  <c r="Q2868" i="2"/>
  <c r="P2868" i="2"/>
  <c r="O2868" i="2"/>
  <c r="N2868" i="2"/>
  <c r="Q2867" i="2"/>
  <c r="P2867" i="2"/>
  <c r="O2867" i="2"/>
  <c r="N2867" i="2"/>
  <c r="Q2866" i="2"/>
  <c r="P2866" i="2"/>
  <c r="O2866" i="2"/>
  <c r="N2866" i="2"/>
  <c r="Q2865" i="2"/>
  <c r="P2865" i="2"/>
  <c r="O2865" i="2"/>
  <c r="N2865" i="2"/>
  <c r="Q2864" i="2"/>
  <c r="P2864" i="2"/>
  <c r="O2864" i="2"/>
  <c r="N2864" i="2"/>
  <c r="Q2863" i="2"/>
  <c r="P2863" i="2"/>
  <c r="O2863" i="2"/>
  <c r="N2863" i="2"/>
  <c r="Q2862" i="2"/>
  <c r="P2862" i="2"/>
  <c r="O2862" i="2"/>
  <c r="N2862" i="2"/>
  <c r="Q2861" i="2"/>
  <c r="P2861" i="2"/>
  <c r="O2861" i="2"/>
  <c r="N2861" i="2"/>
  <c r="Q2860" i="2"/>
  <c r="P2860" i="2"/>
  <c r="O2860" i="2"/>
  <c r="N2860" i="2"/>
  <c r="Q2859" i="2"/>
  <c r="P2859" i="2"/>
  <c r="O2859" i="2"/>
  <c r="N2859" i="2"/>
  <c r="Q2858" i="2"/>
  <c r="P2858" i="2"/>
  <c r="O2858" i="2"/>
  <c r="N2858" i="2"/>
  <c r="Q2857" i="2"/>
  <c r="P2857" i="2"/>
  <c r="O2857" i="2"/>
  <c r="N2857" i="2"/>
  <c r="Q2856" i="2"/>
  <c r="P2856" i="2"/>
  <c r="O2856" i="2"/>
  <c r="N2856" i="2"/>
  <c r="Q2855" i="2"/>
  <c r="P2855" i="2"/>
  <c r="O2855" i="2"/>
  <c r="N2855" i="2"/>
  <c r="Q2854" i="2"/>
  <c r="P2854" i="2"/>
  <c r="O2854" i="2"/>
  <c r="N2854" i="2"/>
  <c r="Q2853" i="2"/>
  <c r="P2853" i="2"/>
  <c r="O2853" i="2"/>
  <c r="N2853" i="2"/>
  <c r="Q2852" i="2"/>
  <c r="P2852" i="2"/>
  <c r="O2852" i="2"/>
  <c r="N2852" i="2"/>
  <c r="Q2851" i="2"/>
  <c r="P2851" i="2"/>
  <c r="O2851" i="2"/>
  <c r="N2851" i="2"/>
  <c r="Q2850" i="2"/>
  <c r="P2850" i="2"/>
  <c r="O2850" i="2"/>
  <c r="N2850" i="2"/>
  <c r="Q2849" i="2"/>
  <c r="P2849" i="2"/>
  <c r="O2849" i="2"/>
  <c r="N2849" i="2"/>
  <c r="Q2848" i="2"/>
  <c r="P2848" i="2"/>
  <c r="O2848" i="2"/>
  <c r="N2848" i="2"/>
  <c r="Q2847" i="2"/>
  <c r="P2847" i="2"/>
  <c r="O2847" i="2"/>
  <c r="N2847" i="2"/>
  <c r="Q2846" i="2"/>
  <c r="P2846" i="2"/>
  <c r="O2846" i="2"/>
  <c r="N2846" i="2"/>
  <c r="Q2845" i="2"/>
  <c r="P2845" i="2"/>
  <c r="O2845" i="2"/>
  <c r="N2845" i="2"/>
  <c r="Q2844" i="2"/>
  <c r="P2844" i="2"/>
  <c r="O2844" i="2"/>
  <c r="N2844" i="2"/>
  <c r="Q2843" i="2"/>
  <c r="P2843" i="2"/>
  <c r="O2843" i="2"/>
  <c r="N2843" i="2"/>
  <c r="Q2842" i="2"/>
  <c r="P2842" i="2"/>
  <c r="O2842" i="2"/>
  <c r="N2842" i="2"/>
  <c r="Q2841" i="2"/>
  <c r="P2841" i="2"/>
  <c r="O2841" i="2"/>
  <c r="N2841" i="2"/>
  <c r="Q2840" i="2"/>
  <c r="P2840" i="2"/>
  <c r="O2840" i="2"/>
  <c r="N2840" i="2"/>
  <c r="Q2839" i="2"/>
  <c r="P2839" i="2"/>
  <c r="O2839" i="2"/>
  <c r="N2839" i="2"/>
  <c r="Q2838" i="2"/>
  <c r="P2838" i="2"/>
  <c r="O2838" i="2"/>
  <c r="N2838" i="2"/>
  <c r="Q2837" i="2"/>
  <c r="P2837" i="2"/>
  <c r="O2837" i="2"/>
  <c r="N2837" i="2"/>
  <c r="Q2836" i="2"/>
  <c r="P2836" i="2"/>
  <c r="O2836" i="2"/>
  <c r="N2836" i="2"/>
  <c r="Q2835" i="2"/>
  <c r="P2835" i="2"/>
  <c r="O2835" i="2"/>
  <c r="N2835" i="2"/>
  <c r="Q2834" i="2"/>
  <c r="P2834" i="2"/>
  <c r="O2834" i="2"/>
  <c r="N2834" i="2"/>
  <c r="Q2833" i="2"/>
  <c r="P2833" i="2"/>
  <c r="O2833" i="2"/>
  <c r="N2833" i="2"/>
  <c r="Q2832" i="2"/>
  <c r="P2832" i="2"/>
  <c r="O2832" i="2"/>
  <c r="N2832" i="2"/>
  <c r="Q2831" i="2"/>
  <c r="P2831" i="2"/>
  <c r="O2831" i="2"/>
  <c r="N2831" i="2"/>
  <c r="Q2830" i="2"/>
  <c r="P2830" i="2"/>
  <c r="O2830" i="2"/>
  <c r="N2830" i="2"/>
  <c r="Q2829" i="2"/>
  <c r="P2829" i="2"/>
  <c r="O2829" i="2"/>
  <c r="N2829" i="2"/>
  <c r="Q2828" i="2"/>
  <c r="P2828" i="2"/>
  <c r="O2828" i="2"/>
  <c r="N2828" i="2"/>
  <c r="Q2827" i="2"/>
  <c r="P2827" i="2"/>
  <c r="O2827" i="2"/>
  <c r="N2827" i="2"/>
  <c r="Q2826" i="2"/>
  <c r="P2826" i="2"/>
  <c r="O2826" i="2"/>
  <c r="N2826" i="2"/>
  <c r="Q2825" i="2"/>
  <c r="P2825" i="2"/>
  <c r="O2825" i="2"/>
  <c r="N2825" i="2"/>
  <c r="Q2824" i="2"/>
  <c r="P2824" i="2"/>
  <c r="O2824" i="2"/>
  <c r="N2824" i="2"/>
  <c r="Q2823" i="2"/>
  <c r="P2823" i="2"/>
  <c r="O2823" i="2"/>
  <c r="N2823" i="2"/>
  <c r="Q2822" i="2"/>
  <c r="P2822" i="2"/>
  <c r="O2822" i="2"/>
  <c r="N2822" i="2"/>
  <c r="Q2821" i="2"/>
  <c r="P2821" i="2"/>
  <c r="O2821" i="2"/>
  <c r="N2821" i="2"/>
  <c r="Q2820" i="2"/>
  <c r="P2820" i="2"/>
  <c r="O2820" i="2"/>
  <c r="N2820" i="2"/>
  <c r="Q2819" i="2"/>
  <c r="P2819" i="2"/>
  <c r="O2819" i="2"/>
  <c r="N2819" i="2"/>
  <c r="Q2818" i="2"/>
  <c r="P2818" i="2"/>
  <c r="O2818" i="2"/>
  <c r="N2818" i="2"/>
  <c r="Q2817" i="2"/>
  <c r="P2817" i="2"/>
  <c r="O2817" i="2"/>
  <c r="N2817" i="2"/>
  <c r="Q2816" i="2"/>
  <c r="P2816" i="2"/>
  <c r="O2816" i="2"/>
  <c r="N2816" i="2"/>
  <c r="Q2815" i="2"/>
  <c r="P2815" i="2"/>
  <c r="O2815" i="2"/>
  <c r="N2815" i="2"/>
  <c r="Q2814" i="2"/>
  <c r="P2814" i="2"/>
  <c r="O2814" i="2"/>
  <c r="N2814" i="2"/>
  <c r="Q2813" i="2"/>
  <c r="P2813" i="2"/>
  <c r="O2813" i="2"/>
  <c r="N2813" i="2"/>
  <c r="Q2812" i="2"/>
  <c r="P2812" i="2"/>
  <c r="O2812" i="2"/>
  <c r="N2812" i="2"/>
  <c r="Q2811" i="2"/>
  <c r="P2811" i="2"/>
  <c r="O2811" i="2"/>
  <c r="N2811" i="2"/>
  <c r="Q2810" i="2"/>
  <c r="P2810" i="2"/>
  <c r="O2810" i="2"/>
  <c r="N2810" i="2"/>
  <c r="Q2809" i="2"/>
  <c r="P2809" i="2"/>
  <c r="O2809" i="2"/>
  <c r="N2809" i="2"/>
  <c r="Q2808" i="2"/>
  <c r="P2808" i="2"/>
  <c r="O2808" i="2"/>
  <c r="N2808" i="2"/>
  <c r="Q2807" i="2"/>
  <c r="P2807" i="2"/>
  <c r="O2807" i="2"/>
  <c r="N2807" i="2"/>
  <c r="Q2806" i="2"/>
  <c r="P2806" i="2"/>
  <c r="O2806" i="2"/>
  <c r="N2806" i="2"/>
  <c r="Q2805" i="2"/>
  <c r="P2805" i="2"/>
  <c r="O2805" i="2"/>
  <c r="N2805" i="2"/>
  <c r="Q2804" i="2"/>
  <c r="P2804" i="2"/>
  <c r="O2804" i="2"/>
  <c r="N2804" i="2"/>
  <c r="Q2803" i="2"/>
  <c r="P2803" i="2"/>
  <c r="O2803" i="2"/>
  <c r="N2803" i="2"/>
  <c r="Q2802" i="2"/>
  <c r="P2802" i="2"/>
  <c r="O2802" i="2"/>
  <c r="N2802" i="2"/>
  <c r="Q2801" i="2"/>
  <c r="P2801" i="2"/>
  <c r="O2801" i="2"/>
  <c r="N2801" i="2"/>
  <c r="Q2800" i="2"/>
  <c r="P2800" i="2"/>
  <c r="O2800" i="2"/>
  <c r="N2800" i="2"/>
  <c r="Q2799" i="2"/>
  <c r="P2799" i="2"/>
  <c r="O2799" i="2"/>
  <c r="N2799" i="2"/>
  <c r="Q2798" i="2"/>
  <c r="P2798" i="2"/>
  <c r="O2798" i="2"/>
  <c r="N2798" i="2"/>
  <c r="Q2797" i="2"/>
  <c r="P2797" i="2"/>
  <c r="O2797" i="2"/>
  <c r="N2797" i="2"/>
  <c r="Q2796" i="2"/>
  <c r="P2796" i="2"/>
  <c r="O2796" i="2"/>
  <c r="N2796" i="2"/>
  <c r="Q2795" i="2"/>
  <c r="P2795" i="2"/>
  <c r="O2795" i="2"/>
  <c r="N2795" i="2"/>
  <c r="Q2794" i="2"/>
  <c r="P2794" i="2"/>
  <c r="O2794" i="2"/>
  <c r="N2794" i="2"/>
  <c r="Q2793" i="2"/>
  <c r="P2793" i="2"/>
  <c r="O2793" i="2"/>
  <c r="N2793" i="2"/>
  <c r="Q2792" i="2"/>
  <c r="P2792" i="2"/>
  <c r="O2792" i="2"/>
  <c r="N2792" i="2"/>
  <c r="Q2791" i="2"/>
  <c r="P2791" i="2"/>
  <c r="O2791" i="2"/>
  <c r="N2791" i="2"/>
  <c r="Q2790" i="2"/>
  <c r="P2790" i="2"/>
  <c r="O2790" i="2"/>
  <c r="N2790" i="2"/>
  <c r="Q2789" i="2"/>
  <c r="P2789" i="2"/>
  <c r="O2789" i="2"/>
  <c r="N2789" i="2"/>
  <c r="Q2788" i="2"/>
  <c r="P2788" i="2"/>
  <c r="O2788" i="2"/>
  <c r="N2788" i="2"/>
  <c r="Q2787" i="2"/>
  <c r="P2787" i="2"/>
  <c r="O2787" i="2"/>
  <c r="N2787" i="2"/>
  <c r="Q2786" i="2"/>
  <c r="P2786" i="2"/>
  <c r="O2786" i="2"/>
  <c r="N2786" i="2"/>
  <c r="Q2785" i="2"/>
  <c r="P2785" i="2"/>
  <c r="O2785" i="2"/>
  <c r="N2785" i="2"/>
  <c r="Q2784" i="2"/>
  <c r="P2784" i="2"/>
  <c r="O2784" i="2"/>
  <c r="N2784" i="2"/>
  <c r="Q2783" i="2"/>
  <c r="P2783" i="2"/>
  <c r="O2783" i="2"/>
  <c r="N2783" i="2"/>
  <c r="Q2782" i="2"/>
  <c r="P2782" i="2"/>
  <c r="O2782" i="2"/>
  <c r="N2782" i="2"/>
  <c r="Q2781" i="2"/>
  <c r="P2781" i="2"/>
  <c r="O2781" i="2"/>
  <c r="N2781" i="2"/>
  <c r="Q2780" i="2"/>
  <c r="P2780" i="2"/>
  <c r="O2780" i="2"/>
  <c r="N2780" i="2"/>
  <c r="Q2779" i="2"/>
  <c r="P2779" i="2"/>
  <c r="O2779" i="2"/>
  <c r="N2779" i="2"/>
  <c r="Q2778" i="2"/>
  <c r="P2778" i="2"/>
  <c r="O2778" i="2"/>
  <c r="N2778" i="2"/>
  <c r="Q2777" i="2"/>
  <c r="P2777" i="2"/>
  <c r="O2777" i="2"/>
  <c r="N2777" i="2"/>
  <c r="Q2776" i="2"/>
  <c r="P2776" i="2"/>
  <c r="O2776" i="2"/>
  <c r="N2776" i="2"/>
  <c r="Q2775" i="2"/>
  <c r="P2775" i="2"/>
  <c r="O2775" i="2"/>
  <c r="N2775" i="2"/>
  <c r="Q2774" i="2"/>
  <c r="P2774" i="2"/>
  <c r="O2774" i="2"/>
  <c r="N2774" i="2"/>
  <c r="Q2773" i="2"/>
  <c r="P2773" i="2"/>
  <c r="O2773" i="2"/>
  <c r="N2773" i="2"/>
  <c r="Q2772" i="2"/>
  <c r="P2772" i="2"/>
  <c r="O2772" i="2"/>
  <c r="N2772" i="2"/>
  <c r="Q2771" i="2"/>
  <c r="P2771" i="2"/>
  <c r="O2771" i="2"/>
  <c r="N2771" i="2"/>
  <c r="Q2770" i="2"/>
  <c r="P2770" i="2"/>
  <c r="O2770" i="2"/>
  <c r="N2770" i="2"/>
  <c r="Q2769" i="2"/>
  <c r="P2769" i="2"/>
  <c r="O2769" i="2"/>
  <c r="N2769" i="2"/>
  <c r="Q2768" i="2"/>
  <c r="P2768" i="2"/>
  <c r="O2768" i="2"/>
  <c r="N2768" i="2"/>
  <c r="Q2767" i="2"/>
  <c r="P2767" i="2"/>
  <c r="O2767" i="2"/>
  <c r="N2767" i="2"/>
  <c r="Q2766" i="2"/>
  <c r="P2766" i="2"/>
  <c r="O2766" i="2"/>
  <c r="N2766" i="2"/>
  <c r="Q2765" i="2"/>
  <c r="P2765" i="2"/>
  <c r="O2765" i="2"/>
  <c r="N2765" i="2"/>
  <c r="Q2764" i="2"/>
  <c r="P2764" i="2"/>
  <c r="O2764" i="2"/>
  <c r="N2764" i="2"/>
  <c r="Q2763" i="2"/>
  <c r="P2763" i="2"/>
  <c r="O2763" i="2"/>
  <c r="N2763" i="2"/>
  <c r="Q2762" i="2"/>
  <c r="P2762" i="2"/>
  <c r="O2762" i="2"/>
  <c r="N2762" i="2"/>
  <c r="Q2761" i="2"/>
  <c r="P2761" i="2"/>
  <c r="O2761" i="2"/>
  <c r="N2761" i="2"/>
  <c r="Q2760" i="2"/>
  <c r="P2760" i="2"/>
  <c r="O2760" i="2"/>
  <c r="N2760" i="2"/>
  <c r="Q2759" i="2"/>
  <c r="P2759" i="2"/>
  <c r="O2759" i="2"/>
  <c r="N2759" i="2"/>
  <c r="Q2758" i="2"/>
  <c r="P2758" i="2"/>
  <c r="O2758" i="2"/>
  <c r="N2758" i="2"/>
  <c r="Q2757" i="2"/>
  <c r="P2757" i="2"/>
  <c r="O2757" i="2"/>
  <c r="N2757" i="2"/>
  <c r="Q2756" i="2"/>
  <c r="P2756" i="2"/>
  <c r="O2756" i="2"/>
  <c r="N2756" i="2"/>
  <c r="Q2755" i="2"/>
  <c r="P2755" i="2"/>
  <c r="O2755" i="2"/>
  <c r="N2755" i="2"/>
  <c r="Q2754" i="2"/>
  <c r="P2754" i="2"/>
  <c r="O2754" i="2"/>
  <c r="N2754" i="2"/>
  <c r="Q2753" i="2"/>
  <c r="P2753" i="2"/>
  <c r="O2753" i="2"/>
  <c r="N2753" i="2"/>
  <c r="Q2752" i="2"/>
  <c r="P2752" i="2"/>
  <c r="O2752" i="2"/>
  <c r="N2752" i="2"/>
  <c r="Q2751" i="2"/>
  <c r="P2751" i="2"/>
  <c r="O2751" i="2"/>
  <c r="N2751" i="2"/>
  <c r="Q2750" i="2"/>
  <c r="P2750" i="2"/>
  <c r="O2750" i="2"/>
  <c r="N2750" i="2"/>
  <c r="Q2749" i="2"/>
  <c r="P2749" i="2"/>
  <c r="O2749" i="2"/>
  <c r="N2749" i="2"/>
  <c r="Q2748" i="2"/>
  <c r="P2748" i="2"/>
  <c r="O2748" i="2"/>
  <c r="N2748" i="2"/>
  <c r="Q2747" i="2"/>
  <c r="P2747" i="2"/>
  <c r="O2747" i="2"/>
  <c r="N2747" i="2"/>
  <c r="Q2746" i="2"/>
  <c r="P2746" i="2"/>
  <c r="O2746" i="2"/>
  <c r="N2746" i="2"/>
  <c r="Q2745" i="2"/>
  <c r="P2745" i="2"/>
  <c r="O2745" i="2"/>
  <c r="N2745" i="2"/>
  <c r="Q2744" i="2"/>
  <c r="P2744" i="2"/>
  <c r="O2744" i="2"/>
  <c r="N2744" i="2"/>
  <c r="Q2743" i="2"/>
  <c r="P2743" i="2"/>
  <c r="O2743" i="2"/>
  <c r="N2743" i="2"/>
  <c r="Q2742" i="2"/>
  <c r="P2742" i="2"/>
  <c r="O2742" i="2"/>
  <c r="N2742" i="2"/>
  <c r="Q2741" i="2"/>
  <c r="P2741" i="2"/>
  <c r="O2741" i="2"/>
  <c r="N2741" i="2"/>
  <c r="Q2740" i="2"/>
  <c r="P2740" i="2"/>
  <c r="O2740" i="2"/>
  <c r="N2740" i="2"/>
  <c r="Q2739" i="2"/>
  <c r="P2739" i="2"/>
  <c r="O2739" i="2"/>
  <c r="N2739" i="2"/>
  <c r="Q2738" i="2"/>
  <c r="P2738" i="2"/>
  <c r="O2738" i="2"/>
  <c r="N2738" i="2"/>
  <c r="Q2737" i="2"/>
  <c r="P2737" i="2"/>
  <c r="O2737" i="2"/>
  <c r="N2737" i="2"/>
  <c r="Q2736" i="2"/>
  <c r="P2736" i="2"/>
  <c r="O2736" i="2"/>
  <c r="N2736" i="2"/>
  <c r="Q2735" i="2"/>
  <c r="P2735" i="2"/>
  <c r="O2735" i="2"/>
  <c r="N2735" i="2"/>
  <c r="Q2734" i="2"/>
  <c r="P2734" i="2"/>
  <c r="O2734" i="2"/>
  <c r="N2734" i="2"/>
  <c r="Q2733" i="2"/>
  <c r="P2733" i="2"/>
  <c r="O2733" i="2"/>
  <c r="N2733" i="2"/>
  <c r="Q2732" i="2"/>
  <c r="P2732" i="2"/>
  <c r="O2732" i="2"/>
  <c r="N2732" i="2"/>
  <c r="Q2731" i="2"/>
  <c r="P2731" i="2"/>
  <c r="O2731" i="2"/>
  <c r="N2731" i="2"/>
  <c r="Q2730" i="2"/>
  <c r="P2730" i="2"/>
  <c r="O2730" i="2"/>
  <c r="N2730" i="2"/>
  <c r="Q2729" i="2"/>
  <c r="P2729" i="2"/>
  <c r="O2729" i="2"/>
  <c r="N2729" i="2"/>
  <c r="Q2728" i="2"/>
  <c r="P2728" i="2"/>
  <c r="O2728" i="2"/>
  <c r="N2728" i="2"/>
  <c r="Q2727" i="2"/>
  <c r="P2727" i="2"/>
  <c r="O2727" i="2"/>
  <c r="N2727" i="2"/>
  <c r="Q2726" i="2"/>
  <c r="P2726" i="2"/>
  <c r="O2726" i="2"/>
  <c r="N2726" i="2"/>
  <c r="Q2725" i="2"/>
  <c r="P2725" i="2"/>
  <c r="O2725" i="2"/>
  <c r="N2725" i="2"/>
  <c r="Q2724" i="2"/>
  <c r="P2724" i="2"/>
  <c r="O2724" i="2"/>
  <c r="N2724" i="2"/>
  <c r="Q2723" i="2"/>
  <c r="P2723" i="2"/>
  <c r="O2723" i="2"/>
  <c r="N2723" i="2"/>
  <c r="Q2722" i="2"/>
  <c r="P2722" i="2"/>
  <c r="Q3990" i="2" s="1"/>
  <c r="O2722" i="2"/>
  <c r="N2722" i="2"/>
  <c r="Q2721" i="2"/>
  <c r="P2721" i="2"/>
  <c r="O2721" i="2"/>
  <c r="N2721" i="2"/>
  <c r="Q2720" i="2"/>
  <c r="P2720" i="2"/>
  <c r="O2720" i="2"/>
  <c r="N2720" i="2"/>
  <c r="Q2719" i="2"/>
  <c r="P2719" i="2"/>
  <c r="O2719" i="2"/>
  <c r="N2719" i="2"/>
  <c r="Q2718" i="2"/>
  <c r="P2718" i="2"/>
  <c r="O2718" i="2"/>
  <c r="N2718" i="2"/>
  <c r="Q2717" i="2"/>
  <c r="P2717" i="2"/>
  <c r="O2717" i="2"/>
  <c r="N2717" i="2"/>
  <c r="Q2716" i="2"/>
  <c r="P2716" i="2"/>
  <c r="O2716" i="2"/>
  <c r="N2716" i="2"/>
  <c r="Q2715" i="2"/>
  <c r="P2715" i="2"/>
  <c r="O2715" i="2"/>
  <c r="N2715" i="2"/>
  <c r="Q2714" i="2"/>
  <c r="P2714" i="2"/>
  <c r="O2714" i="2"/>
  <c r="N2714" i="2"/>
  <c r="Q2713" i="2"/>
  <c r="P2713" i="2"/>
  <c r="O2713" i="2"/>
  <c r="N2713" i="2"/>
  <c r="Q2712" i="2"/>
  <c r="P2712" i="2"/>
  <c r="O2712" i="2"/>
  <c r="N2712" i="2"/>
  <c r="Q2711" i="2"/>
  <c r="P2711" i="2"/>
  <c r="O2711" i="2"/>
  <c r="N2711" i="2"/>
  <c r="Q2710" i="2"/>
  <c r="P2710" i="2"/>
  <c r="O2710" i="2"/>
  <c r="N2710" i="2"/>
  <c r="Q2709" i="2"/>
  <c r="P2709" i="2"/>
  <c r="O2709" i="2"/>
  <c r="N2709" i="2"/>
  <c r="Q2708" i="2"/>
  <c r="P2708" i="2"/>
  <c r="O2708" i="2"/>
  <c r="N2708" i="2"/>
  <c r="Q2707" i="2"/>
  <c r="P2707" i="2"/>
  <c r="O2707" i="2"/>
  <c r="N2707" i="2"/>
  <c r="Q2706" i="2"/>
  <c r="P2706" i="2"/>
  <c r="O2706" i="2"/>
  <c r="N2706" i="2"/>
  <c r="Q2705" i="2"/>
  <c r="P2705" i="2"/>
  <c r="O2705" i="2"/>
  <c r="N2705" i="2"/>
  <c r="Q2704" i="2"/>
  <c r="P2704" i="2"/>
  <c r="O2704" i="2"/>
  <c r="N2704" i="2"/>
  <c r="Q2703" i="2"/>
  <c r="P2703" i="2"/>
  <c r="O2703" i="2"/>
  <c r="N2703" i="2"/>
  <c r="Q2702" i="2"/>
  <c r="P2702" i="2"/>
  <c r="O2702" i="2"/>
  <c r="N2702" i="2"/>
  <c r="Q2701" i="2"/>
  <c r="P2701" i="2"/>
  <c r="O2701" i="2"/>
  <c r="N2701" i="2"/>
  <c r="Q2700" i="2"/>
  <c r="P2700" i="2"/>
  <c r="O2700" i="2"/>
  <c r="N2700" i="2"/>
  <c r="Q2699" i="2"/>
  <c r="P2699" i="2"/>
  <c r="O2699" i="2"/>
  <c r="N2699" i="2"/>
  <c r="Q2698" i="2"/>
  <c r="P2698" i="2"/>
  <c r="O2698" i="2"/>
  <c r="N2698" i="2"/>
  <c r="Q2697" i="2"/>
  <c r="P2697" i="2"/>
  <c r="O2697" i="2"/>
  <c r="N2697" i="2"/>
  <c r="Q2696" i="2"/>
  <c r="P2696" i="2"/>
  <c r="O2696" i="2"/>
  <c r="N2696" i="2"/>
  <c r="Q2695" i="2"/>
  <c r="P2695" i="2"/>
  <c r="O2695" i="2"/>
  <c r="N2695" i="2"/>
  <c r="Q2694" i="2"/>
  <c r="P2694" i="2"/>
  <c r="O2694" i="2"/>
  <c r="N2694" i="2"/>
  <c r="Q2693" i="2"/>
  <c r="P2693" i="2"/>
  <c r="O2693" i="2"/>
  <c r="N2693" i="2"/>
  <c r="Q2692" i="2"/>
  <c r="P2692" i="2"/>
  <c r="O2692" i="2"/>
  <c r="N2692" i="2"/>
  <c r="Q2691" i="2"/>
  <c r="P2691" i="2"/>
  <c r="O2691" i="2"/>
  <c r="N2691" i="2"/>
  <c r="Q2690" i="2"/>
  <c r="P2690" i="2"/>
  <c r="O2690" i="2"/>
  <c r="N2690" i="2"/>
  <c r="Q2689" i="2"/>
  <c r="P2689" i="2"/>
  <c r="O2689" i="2"/>
  <c r="N2689" i="2"/>
  <c r="Q2688" i="2"/>
  <c r="P2688" i="2"/>
  <c r="O2688" i="2"/>
  <c r="N2688" i="2"/>
  <c r="Q2687" i="2"/>
  <c r="P2687" i="2"/>
  <c r="O2687" i="2"/>
  <c r="N2687" i="2"/>
  <c r="Q2686" i="2"/>
  <c r="P2686" i="2"/>
  <c r="O2686" i="2"/>
  <c r="N2686" i="2"/>
  <c r="Q2685" i="2"/>
  <c r="P2685" i="2"/>
  <c r="O2685" i="2"/>
  <c r="N2685" i="2"/>
  <c r="Q2684" i="2"/>
  <c r="P2684" i="2"/>
  <c r="O2684" i="2"/>
  <c r="N2684" i="2"/>
  <c r="Q2683" i="2"/>
  <c r="P2683" i="2"/>
  <c r="O2683" i="2"/>
  <c r="N2683" i="2"/>
  <c r="Q2682" i="2"/>
  <c r="P2682" i="2"/>
  <c r="O2682" i="2"/>
  <c r="N2682" i="2"/>
  <c r="Q2681" i="2"/>
  <c r="P2681" i="2"/>
  <c r="O2681" i="2"/>
  <c r="N2681" i="2"/>
  <c r="Q2680" i="2"/>
  <c r="P2680" i="2"/>
  <c r="O2680" i="2"/>
  <c r="N2680" i="2"/>
  <c r="Q2679" i="2"/>
  <c r="P2679" i="2"/>
  <c r="O2679" i="2"/>
  <c r="N2679" i="2"/>
  <c r="Q2678" i="2"/>
  <c r="P2678" i="2"/>
  <c r="O2678" i="2"/>
  <c r="N2678" i="2"/>
  <c r="Q2677" i="2"/>
  <c r="P2677" i="2"/>
  <c r="O2677" i="2"/>
  <c r="N2677" i="2"/>
  <c r="Q2676" i="2"/>
  <c r="P2676" i="2"/>
  <c r="O2676" i="2"/>
  <c r="N2676" i="2"/>
  <c r="Q2675" i="2"/>
  <c r="P2675" i="2"/>
  <c r="O2675" i="2"/>
  <c r="N2675" i="2"/>
  <c r="Q2674" i="2"/>
  <c r="P2674" i="2"/>
  <c r="O2674" i="2"/>
  <c r="N2674" i="2"/>
  <c r="Q2673" i="2"/>
  <c r="P2673" i="2"/>
  <c r="O2673" i="2"/>
  <c r="N2673" i="2"/>
  <c r="Q2672" i="2"/>
  <c r="P2672" i="2"/>
  <c r="O2672" i="2"/>
  <c r="N2672" i="2"/>
  <c r="Q2671" i="2"/>
  <c r="P2671" i="2"/>
  <c r="O2671" i="2"/>
  <c r="N2671" i="2"/>
  <c r="Q2670" i="2"/>
  <c r="P2670" i="2"/>
  <c r="O2670" i="2"/>
  <c r="N2670" i="2"/>
  <c r="Q2669" i="2"/>
  <c r="P2669" i="2"/>
  <c r="O2669" i="2"/>
  <c r="N2669" i="2"/>
  <c r="Q2668" i="2"/>
  <c r="P2668" i="2"/>
  <c r="O2668" i="2"/>
  <c r="N2668" i="2"/>
  <c r="Q2667" i="2"/>
  <c r="P2667" i="2"/>
  <c r="O2667" i="2"/>
  <c r="N2667" i="2"/>
  <c r="Q2666" i="2"/>
  <c r="P2666" i="2"/>
  <c r="O2666" i="2"/>
  <c r="N2666" i="2"/>
  <c r="Q2665" i="2"/>
  <c r="P2665" i="2"/>
  <c r="O2665" i="2"/>
  <c r="N2665" i="2"/>
  <c r="Q2664" i="2"/>
  <c r="P2664" i="2"/>
  <c r="O2664" i="2"/>
  <c r="N2664" i="2"/>
  <c r="Q2663" i="2"/>
  <c r="P2663" i="2"/>
  <c r="O2663" i="2"/>
  <c r="N2663" i="2"/>
  <c r="Q2662" i="2"/>
  <c r="P2662" i="2"/>
  <c r="O2662" i="2"/>
  <c r="N2662" i="2"/>
  <c r="Q2661" i="2"/>
  <c r="P2661" i="2"/>
  <c r="O2661" i="2"/>
  <c r="N2661" i="2"/>
  <c r="Q2660" i="2"/>
  <c r="P2660" i="2"/>
  <c r="O2660" i="2"/>
  <c r="N2660" i="2"/>
  <c r="Q2659" i="2"/>
  <c r="P2659" i="2"/>
  <c r="O2659" i="2"/>
  <c r="N2659" i="2"/>
  <c r="Q2658" i="2"/>
  <c r="P2658" i="2"/>
  <c r="O2658" i="2"/>
  <c r="N2658" i="2"/>
  <c r="Q2657" i="2"/>
  <c r="P2657" i="2"/>
  <c r="O2657" i="2"/>
  <c r="N2657" i="2"/>
  <c r="Q2656" i="2"/>
  <c r="P2656" i="2"/>
  <c r="O2656" i="2"/>
  <c r="N2656" i="2"/>
  <c r="Q2655" i="2"/>
  <c r="P2655" i="2"/>
  <c r="O2655" i="2"/>
  <c r="N2655" i="2"/>
  <c r="Q2654" i="2"/>
  <c r="P2654" i="2"/>
  <c r="O2654" i="2"/>
  <c r="N2654" i="2"/>
  <c r="Q2653" i="2"/>
  <c r="P2653" i="2"/>
  <c r="O2653" i="2"/>
  <c r="N2653" i="2"/>
  <c r="Q2652" i="2"/>
  <c r="P2652" i="2"/>
  <c r="O2652" i="2"/>
  <c r="N2652" i="2"/>
  <c r="Q2651" i="2"/>
  <c r="P2651" i="2"/>
  <c r="O2651" i="2"/>
  <c r="N2651" i="2"/>
  <c r="Q2650" i="2"/>
  <c r="P2650" i="2"/>
  <c r="O2650" i="2"/>
  <c r="N2650" i="2"/>
  <c r="Q2649" i="2"/>
  <c r="P2649" i="2"/>
  <c r="O2649" i="2"/>
  <c r="N2649" i="2"/>
  <c r="Q2648" i="2"/>
  <c r="P2648" i="2"/>
  <c r="O2648" i="2"/>
  <c r="N2648" i="2"/>
  <c r="Q2647" i="2"/>
  <c r="P2647" i="2"/>
  <c r="O2647" i="2"/>
  <c r="N2647" i="2"/>
  <c r="Q2646" i="2"/>
  <c r="P2646" i="2"/>
  <c r="Q3948" i="2" s="1"/>
  <c r="O2646" i="2"/>
  <c r="N2646" i="2"/>
  <c r="Q2645" i="2"/>
  <c r="P2645" i="2"/>
  <c r="O2645" i="2"/>
  <c r="N2645" i="2"/>
  <c r="Q2644" i="2"/>
  <c r="P2644" i="2"/>
  <c r="O2644" i="2"/>
  <c r="N2644" i="2"/>
  <c r="Q2643" i="2"/>
  <c r="P2643" i="2"/>
  <c r="O2643" i="2"/>
  <c r="N2643" i="2"/>
  <c r="Q2642" i="2"/>
  <c r="P2642" i="2"/>
  <c r="O2642" i="2"/>
  <c r="N2642" i="2"/>
  <c r="Q2641" i="2"/>
  <c r="P2641" i="2"/>
  <c r="O2641" i="2"/>
  <c r="N2641" i="2"/>
  <c r="Q2640" i="2"/>
  <c r="P2640" i="2"/>
  <c r="O2640" i="2"/>
  <c r="N2640" i="2"/>
  <c r="Q2639" i="2"/>
  <c r="P2639" i="2"/>
  <c r="O2639" i="2"/>
  <c r="N2639" i="2"/>
  <c r="Q2638" i="2"/>
  <c r="P2638" i="2"/>
  <c r="Q3843" i="2" s="1"/>
  <c r="O2638" i="2"/>
  <c r="N2638" i="2"/>
  <c r="Q2637" i="2"/>
  <c r="P2637" i="2"/>
  <c r="O2637" i="2"/>
  <c r="N2637" i="2"/>
  <c r="Q2636" i="2"/>
  <c r="P2636" i="2"/>
  <c r="O2636" i="2"/>
  <c r="N2636" i="2"/>
  <c r="Q2635" i="2"/>
  <c r="P2635" i="2"/>
  <c r="O2635" i="2"/>
  <c r="N2635" i="2"/>
  <c r="Q2634" i="2"/>
  <c r="P2634" i="2"/>
  <c r="O2634" i="2"/>
  <c r="N2634" i="2"/>
  <c r="Q2633" i="2"/>
  <c r="P2633" i="2"/>
  <c r="O2633" i="2"/>
  <c r="N2633" i="2"/>
  <c r="Q2632" i="2"/>
  <c r="P2632" i="2"/>
  <c r="O2632" i="2"/>
  <c r="N2632" i="2"/>
  <c r="Q2631" i="2"/>
  <c r="P2631" i="2"/>
  <c r="O2631" i="2"/>
  <c r="N2631" i="2"/>
  <c r="Q2630" i="2"/>
  <c r="P2630" i="2"/>
  <c r="O2630" i="2"/>
  <c r="N2630" i="2"/>
  <c r="Q2629" i="2"/>
  <c r="P2629" i="2"/>
  <c r="O2629" i="2"/>
  <c r="N2629" i="2"/>
  <c r="Q2628" i="2"/>
  <c r="P2628" i="2"/>
  <c r="Q3608" i="2" s="1"/>
  <c r="O2628" i="2"/>
  <c r="N2628" i="2"/>
  <c r="Q2627" i="2"/>
  <c r="P2627" i="2"/>
  <c r="O2627" i="2"/>
  <c r="N2627" i="2"/>
  <c r="Q2626" i="2"/>
  <c r="P2626" i="2"/>
  <c r="O2626" i="2"/>
  <c r="N2626" i="2"/>
  <c r="Q2625" i="2"/>
  <c r="P2625" i="2"/>
  <c r="O2625" i="2"/>
  <c r="N2625" i="2"/>
  <c r="Q2624" i="2"/>
  <c r="P2624" i="2"/>
  <c r="O2624" i="2"/>
  <c r="N2624" i="2"/>
  <c r="Q2623" i="2"/>
  <c r="P2623" i="2"/>
  <c r="O2623" i="2"/>
  <c r="N2623" i="2"/>
  <c r="Q2622" i="2"/>
  <c r="P2622" i="2"/>
  <c r="O2622" i="2"/>
  <c r="N2622" i="2"/>
  <c r="Q2621" i="2"/>
  <c r="P2621" i="2"/>
  <c r="O2621" i="2"/>
  <c r="N2621" i="2"/>
  <c r="Q2620" i="2"/>
  <c r="P2620" i="2"/>
  <c r="O2620" i="2"/>
  <c r="N2620" i="2"/>
  <c r="Q2619" i="2"/>
  <c r="P2619" i="2"/>
  <c r="O2619" i="2"/>
  <c r="N2619" i="2"/>
  <c r="Q2618" i="2"/>
  <c r="P2618" i="2"/>
  <c r="O2618" i="2"/>
  <c r="N2618" i="2"/>
  <c r="Q2617" i="2"/>
  <c r="P2617" i="2"/>
  <c r="O2617" i="2"/>
  <c r="N2617" i="2"/>
  <c r="Q2616" i="2"/>
  <c r="P2616" i="2"/>
  <c r="O2616" i="2"/>
  <c r="N2616" i="2"/>
  <c r="Q2615" i="2"/>
  <c r="P2615" i="2"/>
  <c r="O2615" i="2"/>
  <c r="N2615" i="2"/>
  <c r="Q2614" i="2"/>
  <c r="P2614" i="2"/>
  <c r="O2614" i="2"/>
  <c r="N2614" i="2"/>
  <c r="Q2613" i="2"/>
  <c r="P2613" i="2"/>
  <c r="O2613" i="2"/>
  <c r="N2613" i="2"/>
  <c r="Q2612" i="2"/>
  <c r="P2612" i="2"/>
  <c r="O2612" i="2"/>
  <c r="N2612" i="2"/>
  <c r="Q2611" i="2"/>
  <c r="P2611" i="2"/>
  <c r="O2611" i="2"/>
  <c r="N2611" i="2"/>
  <c r="Q2610" i="2"/>
  <c r="P2610" i="2"/>
  <c r="O2610" i="2"/>
  <c r="N2610" i="2"/>
  <c r="Q2609" i="2"/>
  <c r="P2609" i="2"/>
  <c r="O2609" i="2"/>
  <c r="N2609" i="2"/>
  <c r="Q2608" i="2"/>
  <c r="P2608" i="2"/>
  <c r="O2608" i="2"/>
  <c r="N2608" i="2"/>
  <c r="Q2607" i="2"/>
  <c r="P2607" i="2"/>
  <c r="O2607" i="2"/>
  <c r="N2607" i="2"/>
  <c r="Q2606" i="2"/>
  <c r="P2606" i="2"/>
  <c r="O2606" i="2"/>
  <c r="N2606" i="2"/>
  <c r="Q2605" i="2"/>
  <c r="P2605" i="2"/>
  <c r="O2605" i="2"/>
  <c r="N2605" i="2"/>
  <c r="Q2604" i="2"/>
  <c r="P2604" i="2"/>
  <c r="O2604" i="2"/>
  <c r="N2604" i="2"/>
  <c r="Q2603" i="2"/>
  <c r="P2603" i="2"/>
  <c r="O2603" i="2"/>
  <c r="N2603" i="2"/>
  <c r="Q2602" i="2"/>
  <c r="P2602" i="2"/>
  <c r="O2602" i="2"/>
  <c r="N2602" i="2"/>
  <c r="Q2601" i="2"/>
  <c r="P2601" i="2"/>
  <c r="O2601" i="2"/>
  <c r="N2601" i="2"/>
  <c r="Q2600" i="2"/>
  <c r="P2600" i="2"/>
  <c r="O2600" i="2"/>
  <c r="N2600" i="2"/>
  <c r="Q2599" i="2"/>
  <c r="P2599" i="2"/>
  <c r="Q3926" i="2" s="1"/>
  <c r="O2599" i="2"/>
  <c r="N2599" i="2"/>
  <c r="Q2598" i="2"/>
  <c r="P2598" i="2"/>
  <c r="O2598" i="2"/>
  <c r="N2598" i="2"/>
  <c r="Q2597" i="2"/>
  <c r="P2597" i="2"/>
  <c r="O2597" i="2"/>
  <c r="N2597" i="2"/>
  <c r="Q2596" i="2"/>
  <c r="P2596" i="2"/>
  <c r="O2596" i="2"/>
  <c r="N2596" i="2"/>
  <c r="Q2595" i="2"/>
  <c r="P2595" i="2"/>
  <c r="O2595" i="2"/>
  <c r="N2595" i="2"/>
  <c r="Q2594" i="2"/>
  <c r="P2594" i="2"/>
  <c r="O2594" i="2"/>
  <c r="N2594" i="2"/>
  <c r="Q2593" i="2"/>
  <c r="P2593" i="2"/>
  <c r="O2593" i="2"/>
  <c r="N2593" i="2"/>
  <c r="Q2592" i="2"/>
  <c r="P2592" i="2"/>
  <c r="O2592" i="2"/>
  <c r="N2592" i="2"/>
  <c r="Q2591" i="2"/>
  <c r="P2591" i="2"/>
  <c r="O2591" i="2"/>
  <c r="N2591" i="2"/>
  <c r="Q2590" i="2"/>
  <c r="P2590" i="2"/>
  <c r="O2590" i="2"/>
  <c r="N2590" i="2"/>
  <c r="Q2589" i="2"/>
  <c r="P2589" i="2"/>
  <c r="O2589" i="2"/>
  <c r="N2589" i="2"/>
  <c r="Q2588" i="2"/>
  <c r="P2588" i="2"/>
  <c r="O2588" i="2"/>
  <c r="N2588" i="2"/>
  <c r="Q2587" i="2"/>
  <c r="P2587" i="2"/>
  <c r="O2587" i="2"/>
  <c r="N2587" i="2"/>
  <c r="Q2586" i="2"/>
  <c r="P2586" i="2"/>
  <c r="O2586" i="2"/>
  <c r="N2586" i="2"/>
  <c r="Q2585" i="2"/>
  <c r="P2585" i="2"/>
  <c r="O2585" i="2"/>
  <c r="N2585" i="2"/>
  <c r="Q2584" i="2"/>
  <c r="P2584" i="2"/>
  <c r="O2584" i="2"/>
  <c r="N2584" i="2"/>
  <c r="Q2583" i="2"/>
  <c r="P2583" i="2"/>
  <c r="O2583" i="2"/>
  <c r="N2583" i="2"/>
  <c r="Q2582" i="2"/>
  <c r="P2582" i="2"/>
  <c r="O2582" i="2"/>
  <c r="N2582" i="2"/>
  <c r="Q2581" i="2"/>
  <c r="P2581" i="2"/>
  <c r="O2581" i="2"/>
  <c r="N2581" i="2"/>
  <c r="Q2580" i="2"/>
  <c r="P2580" i="2"/>
  <c r="O2580" i="2"/>
  <c r="N2580" i="2"/>
  <c r="Q2579" i="2"/>
  <c r="P2579" i="2"/>
  <c r="O2579" i="2"/>
  <c r="N2579" i="2"/>
  <c r="Q2578" i="2"/>
  <c r="P2578" i="2"/>
  <c r="O2578" i="2"/>
  <c r="N2578" i="2"/>
  <c r="Q2577" i="2"/>
  <c r="P2577" i="2"/>
  <c r="O2577" i="2"/>
  <c r="N2577" i="2"/>
  <c r="Q2576" i="2"/>
  <c r="P2576" i="2"/>
  <c r="O2576" i="2"/>
  <c r="N2576" i="2"/>
  <c r="Q2575" i="2"/>
  <c r="P2575" i="2"/>
  <c r="O2575" i="2"/>
  <c r="N2575" i="2"/>
  <c r="Q2574" i="2"/>
  <c r="P2574" i="2"/>
  <c r="O2574" i="2"/>
  <c r="N2574" i="2"/>
  <c r="Q2573" i="2"/>
  <c r="P2573" i="2"/>
  <c r="O2573" i="2"/>
  <c r="N2573" i="2"/>
  <c r="Q2572" i="2"/>
  <c r="P2572" i="2"/>
  <c r="O2572" i="2"/>
  <c r="N2572" i="2"/>
  <c r="Q2571" i="2"/>
  <c r="P2571" i="2"/>
  <c r="O2571" i="2"/>
  <c r="N2571" i="2"/>
  <c r="Q2570" i="2"/>
  <c r="P2570" i="2"/>
  <c r="O2570" i="2"/>
  <c r="N2570" i="2"/>
  <c r="Q2569" i="2"/>
  <c r="P2569" i="2"/>
  <c r="O2569" i="2"/>
  <c r="N2569" i="2"/>
  <c r="Q2568" i="2"/>
  <c r="P2568" i="2"/>
  <c r="O2568" i="2"/>
  <c r="N2568" i="2"/>
  <c r="Q2567" i="2"/>
  <c r="P2567" i="2"/>
  <c r="O2567" i="2"/>
  <c r="N2567" i="2"/>
  <c r="Q2566" i="2"/>
  <c r="P2566" i="2"/>
  <c r="O2566" i="2"/>
  <c r="N2566" i="2"/>
  <c r="Q2565" i="2"/>
  <c r="P2565" i="2"/>
  <c r="O2565" i="2"/>
  <c r="N2565" i="2"/>
  <c r="Q2564" i="2"/>
  <c r="P2564" i="2"/>
  <c r="O2564" i="2"/>
  <c r="N2564" i="2"/>
  <c r="Q2563" i="2"/>
  <c r="P2563" i="2"/>
  <c r="O2563" i="2"/>
  <c r="N2563" i="2"/>
  <c r="Q2562" i="2"/>
  <c r="P2562" i="2"/>
  <c r="O2562" i="2"/>
  <c r="N2562" i="2"/>
  <c r="Q2561" i="2"/>
  <c r="P2561" i="2"/>
  <c r="O2561" i="2"/>
  <c r="N2561" i="2"/>
  <c r="Q2560" i="2"/>
  <c r="P2560" i="2"/>
  <c r="O2560" i="2"/>
  <c r="N2560" i="2"/>
  <c r="Q2559" i="2"/>
  <c r="P2559" i="2"/>
  <c r="O2559" i="2"/>
  <c r="N2559" i="2"/>
  <c r="Q2558" i="2"/>
  <c r="P2558" i="2"/>
  <c r="O2558" i="2"/>
  <c r="N2558" i="2"/>
  <c r="Q2557" i="2"/>
  <c r="P2557" i="2"/>
  <c r="O2557" i="2"/>
  <c r="N2557" i="2"/>
  <c r="Q2556" i="2"/>
  <c r="P2556" i="2"/>
  <c r="O2556" i="2"/>
  <c r="N2556" i="2"/>
  <c r="Q2555" i="2"/>
  <c r="P2555" i="2"/>
  <c r="O2555" i="2"/>
  <c r="N2555" i="2"/>
  <c r="Q2554" i="2"/>
  <c r="P2554" i="2"/>
  <c r="O2554" i="2"/>
  <c r="N2554" i="2"/>
  <c r="Q2553" i="2"/>
  <c r="P2553" i="2"/>
  <c r="O2553" i="2"/>
  <c r="N2553" i="2"/>
  <c r="Q2552" i="2"/>
  <c r="P2552" i="2"/>
  <c r="O2552" i="2"/>
  <c r="N2552" i="2"/>
  <c r="Q2551" i="2"/>
  <c r="P2551" i="2"/>
  <c r="O2551" i="2"/>
  <c r="N2551" i="2"/>
  <c r="Q2550" i="2"/>
  <c r="P2550" i="2"/>
  <c r="O2550" i="2"/>
  <c r="N2550" i="2"/>
  <c r="Q2549" i="2"/>
  <c r="P2549" i="2"/>
  <c r="O2549" i="2"/>
  <c r="N2549" i="2"/>
  <c r="Q2548" i="2"/>
  <c r="P2548" i="2"/>
  <c r="O2548" i="2"/>
  <c r="N2548" i="2"/>
  <c r="Q2547" i="2"/>
  <c r="P2547" i="2"/>
  <c r="O2547" i="2"/>
  <c r="N2547" i="2"/>
  <c r="Q2546" i="2"/>
  <c r="P2546" i="2"/>
  <c r="O2546" i="2"/>
  <c r="N2546" i="2"/>
  <c r="Q2545" i="2"/>
  <c r="P2545" i="2"/>
  <c r="O2545" i="2"/>
  <c r="N2545" i="2"/>
  <c r="Q2544" i="2"/>
  <c r="P2544" i="2"/>
  <c r="O2544" i="2"/>
  <c r="N2544" i="2"/>
  <c r="Q2543" i="2"/>
  <c r="P2543" i="2"/>
  <c r="O2543" i="2"/>
  <c r="N2543" i="2"/>
  <c r="Q2542" i="2"/>
  <c r="P2542" i="2"/>
  <c r="O2542" i="2"/>
  <c r="N2542" i="2"/>
  <c r="Q2541" i="2"/>
  <c r="P2541" i="2"/>
  <c r="O2541" i="2"/>
  <c r="N2541" i="2"/>
  <c r="Q2540" i="2"/>
  <c r="P2540" i="2"/>
  <c r="O2540" i="2"/>
  <c r="N2540" i="2"/>
  <c r="Q2539" i="2"/>
  <c r="P2539" i="2"/>
  <c r="O2539" i="2"/>
  <c r="N2539" i="2"/>
  <c r="Q2538" i="2"/>
  <c r="P2538" i="2"/>
  <c r="O2538" i="2"/>
  <c r="N2538" i="2"/>
  <c r="Q2537" i="2"/>
  <c r="P2537" i="2"/>
  <c r="O2537" i="2"/>
  <c r="N2537" i="2"/>
  <c r="Q2536" i="2"/>
  <c r="P2536" i="2"/>
  <c r="O2536" i="2"/>
  <c r="N2536" i="2"/>
  <c r="Q2535" i="2"/>
  <c r="P2535" i="2"/>
  <c r="O2535" i="2"/>
  <c r="N2535" i="2"/>
  <c r="Q2534" i="2"/>
  <c r="P2534" i="2"/>
  <c r="O2534" i="2"/>
  <c r="N2534" i="2"/>
  <c r="Q2533" i="2"/>
  <c r="P2533" i="2"/>
  <c r="O2533" i="2"/>
  <c r="N2533" i="2"/>
  <c r="Q2532" i="2"/>
  <c r="P2532" i="2"/>
  <c r="O2532" i="2"/>
  <c r="N2532" i="2"/>
  <c r="Q2531" i="2"/>
  <c r="P2531" i="2"/>
  <c r="O2531" i="2"/>
  <c r="N2531" i="2"/>
  <c r="Q2530" i="2"/>
  <c r="P2530" i="2"/>
  <c r="O2530" i="2"/>
  <c r="N2530" i="2"/>
  <c r="Q2529" i="2"/>
  <c r="P2529" i="2"/>
  <c r="O2529" i="2"/>
  <c r="N2529" i="2"/>
  <c r="Q2528" i="2"/>
  <c r="P2528" i="2"/>
  <c r="O2528" i="2"/>
  <c r="N2528" i="2"/>
  <c r="Q2527" i="2"/>
  <c r="P2527" i="2"/>
  <c r="O2527" i="2"/>
  <c r="N2527" i="2"/>
  <c r="Q2526" i="2"/>
  <c r="P2526" i="2"/>
  <c r="O2526" i="2"/>
  <c r="N2526" i="2"/>
  <c r="Q2525" i="2"/>
  <c r="P2525" i="2"/>
  <c r="O2525" i="2"/>
  <c r="N2525" i="2"/>
  <c r="Q2524" i="2"/>
  <c r="P2524" i="2"/>
  <c r="O2524" i="2"/>
  <c r="N2524" i="2"/>
  <c r="Q2523" i="2"/>
  <c r="P2523" i="2"/>
  <c r="O2523" i="2"/>
  <c r="N2523" i="2"/>
  <c r="Q2522" i="2"/>
  <c r="P2522" i="2"/>
  <c r="O2522" i="2"/>
  <c r="N2522" i="2"/>
  <c r="Q2521" i="2"/>
  <c r="P2521" i="2"/>
  <c r="O2521" i="2"/>
  <c r="N2521" i="2"/>
  <c r="Q2520" i="2"/>
  <c r="P2520" i="2"/>
  <c r="O2520" i="2"/>
  <c r="N2520" i="2"/>
  <c r="Q2519" i="2"/>
  <c r="P2519" i="2"/>
  <c r="O2519" i="2"/>
  <c r="N2519" i="2"/>
  <c r="Q2518" i="2"/>
  <c r="P2518" i="2"/>
  <c r="O2518" i="2"/>
  <c r="N2518" i="2"/>
  <c r="Q2517" i="2"/>
  <c r="P2517" i="2"/>
  <c r="O2517" i="2"/>
  <c r="N2517" i="2"/>
  <c r="Q2516" i="2"/>
  <c r="P2516" i="2"/>
  <c r="O2516" i="2"/>
  <c r="N2516" i="2"/>
  <c r="Q2515" i="2"/>
  <c r="P2515" i="2"/>
  <c r="O2515" i="2"/>
  <c r="N2515" i="2"/>
  <c r="Q2514" i="2"/>
  <c r="P2514" i="2"/>
  <c r="O2514" i="2"/>
  <c r="N2514" i="2"/>
  <c r="Q2513" i="2"/>
  <c r="P2513" i="2"/>
  <c r="O2513" i="2"/>
  <c r="N2513" i="2"/>
  <c r="Q2512" i="2"/>
  <c r="P2512" i="2"/>
  <c r="O2512" i="2"/>
  <c r="N2512" i="2"/>
  <c r="Q2511" i="2"/>
  <c r="P2511" i="2"/>
  <c r="O2511" i="2"/>
  <c r="N2511" i="2"/>
  <c r="Q2510" i="2"/>
  <c r="P2510" i="2"/>
  <c r="O2510" i="2"/>
  <c r="N2510" i="2"/>
  <c r="Q2509" i="2"/>
  <c r="P2509" i="2"/>
  <c r="O2509" i="2"/>
  <c r="N2509" i="2"/>
  <c r="Q2508" i="2"/>
  <c r="P2508" i="2"/>
  <c r="O2508" i="2"/>
  <c r="N2508" i="2"/>
  <c r="Q2507" i="2"/>
  <c r="P2507" i="2"/>
  <c r="O2507" i="2"/>
  <c r="N2507" i="2"/>
  <c r="Q2506" i="2"/>
  <c r="P2506" i="2"/>
  <c r="O2506" i="2"/>
  <c r="N2506" i="2"/>
  <c r="Q2505" i="2"/>
  <c r="P2505" i="2"/>
  <c r="O2505" i="2"/>
  <c r="N2505" i="2"/>
  <c r="Q2504" i="2"/>
  <c r="P2504" i="2"/>
  <c r="O2504" i="2"/>
  <c r="N2504" i="2"/>
  <c r="Q2503" i="2"/>
  <c r="P2503" i="2"/>
  <c r="O2503" i="2"/>
  <c r="N2503" i="2"/>
  <c r="Q2502" i="2"/>
  <c r="P2502" i="2"/>
  <c r="O2502" i="2"/>
  <c r="N2502" i="2"/>
  <c r="Q2501" i="2"/>
  <c r="P2501" i="2"/>
  <c r="O2501" i="2"/>
  <c r="N2501" i="2"/>
  <c r="Q2500" i="2"/>
  <c r="P2500" i="2"/>
  <c r="O2500" i="2"/>
  <c r="N2500" i="2"/>
  <c r="Q2499" i="2"/>
  <c r="P2499" i="2"/>
  <c r="O2499" i="2"/>
  <c r="N2499" i="2"/>
  <c r="Q2498" i="2"/>
  <c r="P2498" i="2"/>
  <c r="O2498" i="2"/>
  <c r="N2498" i="2"/>
  <c r="Q2497" i="2"/>
  <c r="P2497" i="2"/>
  <c r="O2497" i="2"/>
  <c r="N2497" i="2"/>
  <c r="Q2496" i="2"/>
  <c r="P2496" i="2"/>
  <c r="O2496" i="2"/>
  <c r="N2496" i="2"/>
  <c r="Q2495" i="2"/>
  <c r="P2495" i="2"/>
  <c r="O2495" i="2"/>
  <c r="N2495" i="2"/>
  <c r="Q2494" i="2"/>
  <c r="P2494" i="2"/>
  <c r="O2494" i="2"/>
  <c r="N2494" i="2"/>
  <c r="Q2493" i="2"/>
  <c r="P2493" i="2"/>
  <c r="O2493" i="2"/>
  <c r="N2493" i="2"/>
  <c r="Q2492" i="2"/>
  <c r="P2492" i="2"/>
  <c r="O2492" i="2"/>
  <c r="N2492" i="2"/>
  <c r="Q2491" i="2"/>
  <c r="P2491" i="2"/>
  <c r="O2491" i="2"/>
  <c r="N2491" i="2"/>
  <c r="Q2490" i="2"/>
  <c r="P2490" i="2"/>
  <c r="O2490" i="2"/>
  <c r="N2490" i="2"/>
  <c r="Q2489" i="2"/>
  <c r="P2489" i="2"/>
  <c r="O2489" i="2"/>
  <c r="N2489" i="2"/>
  <c r="Q2488" i="2"/>
  <c r="P2488" i="2"/>
  <c r="O2488" i="2"/>
  <c r="N2488" i="2"/>
  <c r="Q2487" i="2"/>
  <c r="P2487" i="2"/>
  <c r="O2487" i="2"/>
  <c r="N2487" i="2"/>
  <c r="Q2486" i="2"/>
  <c r="P2486" i="2"/>
  <c r="O2486" i="2"/>
  <c r="N2486" i="2"/>
  <c r="Q2485" i="2"/>
  <c r="P2485" i="2"/>
  <c r="O2485" i="2"/>
  <c r="N2485" i="2"/>
  <c r="Q2484" i="2"/>
  <c r="P2484" i="2"/>
  <c r="O2484" i="2"/>
  <c r="N2484" i="2"/>
  <c r="Q2483" i="2"/>
  <c r="P2483" i="2"/>
  <c r="O2483" i="2"/>
  <c r="N2483" i="2"/>
  <c r="Q2482" i="2"/>
  <c r="P2482" i="2"/>
  <c r="O2482" i="2"/>
  <c r="N2482" i="2"/>
  <c r="Q2481" i="2"/>
  <c r="P2481" i="2"/>
  <c r="O2481" i="2"/>
  <c r="N2481" i="2"/>
  <c r="Q2480" i="2"/>
  <c r="P2480" i="2"/>
  <c r="O2480" i="2"/>
  <c r="N2480" i="2"/>
  <c r="Q2479" i="2"/>
  <c r="P2479" i="2"/>
  <c r="O2479" i="2"/>
  <c r="N2479" i="2"/>
  <c r="Q2478" i="2"/>
  <c r="P2478" i="2"/>
  <c r="O2478" i="2"/>
  <c r="N2478" i="2"/>
  <c r="Q2477" i="2"/>
  <c r="P2477" i="2"/>
  <c r="O2477" i="2"/>
  <c r="N2477" i="2"/>
  <c r="Q2476" i="2"/>
  <c r="P2476" i="2"/>
  <c r="O2476" i="2"/>
  <c r="N2476" i="2"/>
  <c r="Q2475" i="2"/>
  <c r="P2475" i="2"/>
  <c r="O2475" i="2"/>
  <c r="N2475" i="2"/>
  <c r="Q2474" i="2"/>
  <c r="P2474" i="2"/>
  <c r="O2474" i="2"/>
  <c r="N2474" i="2"/>
  <c r="Q2473" i="2"/>
  <c r="P2473" i="2"/>
  <c r="O2473" i="2"/>
  <c r="N2473" i="2"/>
  <c r="Q2472" i="2"/>
  <c r="P2472" i="2"/>
  <c r="O2472" i="2"/>
  <c r="N2472" i="2"/>
  <c r="Q2471" i="2"/>
  <c r="P2471" i="2"/>
  <c r="O2471" i="2"/>
  <c r="N2471" i="2"/>
  <c r="Q2470" i="2"/>
  <c r="P2470" i="2"/>
  <c r="O2470" i="2"/>
  <c r="N2470" i="2"/>
  <c r="Q2469" i="2"/>
  <c r="P2469" i="2"/>
  <c r="O2469" i="2"/>
  <c r="N2469" i="2"/>
  <c r="Q2468" i="2"/>
  <c r="P2468" i="2"/>
  <c r="O2468" i="2"/>
  <c r="N2468" i="2"/>
  <c r="Q2467" i="2"/>
  <c r="P2467" i="2"/>
  <c r="O2467" i="2"/>
  <c r="N2467" i="2"/>
  <c r="Q2466" i="2"/>
  <c r="P2466" i="2"/>
  <c r="O2466" i="2"/>
  <c r="N2466" i="2"/>
  <c r="Q2465" i="2"/>
  <c r="P2465" i="2"/>
  <c r="O2465" i="2"/>
  <c r="N2465" i="2"/>
  <c r="Q2464" i="2"/>
  <c r="P2464" i="2"/>
  <c r="O2464" i="2"/>
  <c r="N2464" i="2"/>
  <c r="Q2463" i="2"/>
  <c r="P2463" i="2"/>
  <c r="O2463" i="2"/>
  <c r="N2463" i="2"/>
  <c r="Q2462" i="2"/>
  <c r="P2462" i="2"/>
  <c r="O2462" i="2"/>
  <c r="N2462" i="2"/>
  <c r="Q2461" i="2"/>
  <c r="P2461" i="2"/>
  <c r="O2461" i="2"/>
  <c r="N2461" i="2"/>
  <c r="Q2460" i="2"/>
  <c r="P2460" i="2"/>
  <c r="O2460" i="2"/>
  <c r="N2460" i="2"/>
  <c r="Q2459" i="2"/>
  <c r="P2459" i="2"/>
  <c r="O2459" i="2"/>
  <c r="N2459" i="2"/>
  <c r="Q2458" i="2"/>
  <c r="P2458" i="2"/>
  <c r="O2458" i="2"/>
  <c r="N2458" i="2"/>
  <c r="Q2457" i="2"/>
  <c r="P2457" i="2"/>
  <c r="O2457" i="2"/>
  <c r="N2457" i="2"/>
  <c r="Q2456" i="2"/>
  <c r="P2456" i="2"/>
  <c r="O2456" i="2"/>
  <c r="N2456" i="2"/>
  <c r="Q2455" i="2"/>
  <c r="P2455" i="2"/>
  <c r="O2455" i="2"/>
  <c r="N2455" i="2"/>
  <c r="Q2454" i="2"/>
  <c r="P2454" i="2"/>
  <c r="O2454" i="2"/>
  <c r="N2454" i="2"/>
  <c r="Q2453" i="2"/>
  <c r="P2453" i="2"/>
  <c r="O2453" i="2"/>
  <c r="N2453" i="2"/>
  <c r="Q2452" i="2"/>
  <c r="P2452" i="2"/>
  <c r="O2452" i="2"/>
  <c r="N2452" i="2"/>
  <c r="Q2451" i="2"/>
  <c r="P2451" i="2"/>
  <c r="O2451" i="2"/>
  <c r="N2451" i="2"/>
  <c r="Q2450" i="2"/>
  <c r="P2450" i="2"/>
  <c r="O2450" i="2"/>
  <c r="N2450" i="2"/>
  <c r="Q2449" i="2"/>
  <c r="P2449" i="2"/>
  <c r="O2449" i="2"/>
  <c r="N2449" i="2"/>
  <c r="Q2448" i="2"/>
  <c r="P2448" i="2"/>
  <c r="O2448" i="2"/>
  <c r="N2448" i="2"/>
  <c r="Q2447" i="2"/>
  <c r="P2447" i="2"/>
  <c r="O2447" i="2"/>
  <c r="N2447" i="2"/>
  <c r="Q2446" i="2"/>
  <c r="P2446" i="2"/>
  <c r="O2446" i="2"/>
  <c r="N2446" i="2"/>
  <c r="Q2445" i="2"/>
  <c r="P2445" i="2"/>
  <c r="O2445" i="2"/>
  <c r="N2445" i="2"/>
  <c r="Q2444" i="2"/>
  <c r="P2444" i="2"/>
  <c r="O2444" i="2"/>
  <c r="N2444" i="2"/>
  <c r="Q2443" i="2"/>
  <c r="P2443" i="2"/>
  <c r="O2443" i="2"/>
  <c r="N2443" i="2"/>
  <c r="Q2442" i="2"/>
  <c r="P2442" i="2"/>
  <c r="O2442" i="2"/>
  <c r="N2442" i="2"/>
  <c r="Q2441" i="2"/>
  <c r="P2441" i="2"/>
  <c r="O2441" i="2"/>
  <c r="N2441" i="2"/>
  <c r="Q2440" i="2"/>
  <c r="P2440" i="2"/>
  <c r="O2440" i="2"/>
  <c r="N2440" i="2"/>
  <c r="Q2439" i="2"/>
  <c r="P2439" i="2"/>
  <c r="O2439" i="2"/>
  <c r="N2439" i="2"/>
  <c r="Q2438" i="2"/>
  <c r="P2438" i="2"/>
  <c r="O2438" i="2"/>
  <c r="N2438" i="2"/>
  <c r="Q2437" i="2"/>
  <c r="P2437" i="2"/>
  <c r="O2437" i="2"/>
  <c r="N2437" i="2"/>
  <c r="Q2436" i="2"/>
  <c r="P2436" i="2"/>
  <c r="O2436" i="2"/>
  <c r="N2436" i="2"/>
  <c r="Q2435" i="2"/>
  <c r="P2435" i="2"/>
  <c r="O2435" i="2"/>
  <c r="N2435" i="2"/>
  <c r="Q2434" i="2"/>
  <c r="P2434" i="2"/>
  <c r="O2434" i="2"/>
  <c r="N2434" i="2"/>
  <c r="Q2433" i="2"/>
  <c r="P2433" i="2"/>
  <c r="O2433" i="2"/>
  <c r="N2433" i="2"/>
  <c r="Q2432" i="2"/>
  <c r="P2432" i="2"/>
  <c r="O2432" i="2"/>
  <c r="N2432" i="2"/>
  <c r="Q2431" i="2"/>
  <c r="P2431" i="2"/>
  <c r="O2431" i="2"/>
  <c r="N2431" i="2"/>
  <c r="Q2430" i="2"/>
  <c r="P2430" i="2"/>
  <c r="O2430" i="2"/>
  <c r="N2430" i="2"/>
  <c r="Q2429" i="2"/>
  <c r="P2429" i="2"/>
  <c r="O2429" i="2"/>
  <c r="N2429" i="2"/>
  <c r="Q2428" i="2"/>
  <c r="P2428" i="2"/>
  <c r="O2428" i="2"/>
  <c r="N2428" i="2"/>
  <c r="Q2427" i="2"/>
  <c r="P2427" i="2"/>
  <c r="O2427" i="2"/>
  <c r="N2427" i="2"/>
  <c r="Q2426" i="2"/>
  <c r="P2426" i="2"/>
  <c r="O2426" i="2"/>
  <c r="N2426" i="2"/>
  <c r="Q2425" i="2"/>
  <c r="P2425" i="2"/>
  <c r="O2425" i="2"/>
  <c r="N2425" i="2"/>
  <c r="Q2424" i="2"/>
  <c r="P2424" i="2"/>
  <c r="O2424" i="2"/>
  <c r="N2424" i="2"/>
  <c r="Q2423" i="2"/>
  <c r="P2423" i="2"/>
  <c r="O2423" i="2"/>
  <c r="N2423" i="2"/>
  <c r="Q2422" i="2"/>
  <c r="P2422" i="2"/>
  <c r="O2422" i="2"/>
  <c r="N2422" i="2"/>
  <c r="Q2421" i="2"/>
  <c r="P2421" i="2"/>
  <c r="O2421" i="2"/>
  <c r="N2421" i="2"/>
  <c r="Q2420" i="2"/>
  <c r="P2420" i="2"/>
  <c r="O2420" i="2"/>
  <c r="N2420" i="2"/>
  <c r="Q2419" i="2"/>
  <c r="P2419" i="2"/>
  <c r="O2419" i="2"/>
  <c r="N2419" i="2"/>
  <c r="Q2418" i="2"/>
  <c r="P2418" i="2"/>
  <c r="O2418" i="2"/>
  <c r="N2418" i="2"/>
  <c r="Q2417" i="2"/>
  <c r="P2417" i="2"/>
  <c r="O2417" i="2"/>
  <c r="N2417" i="2"/>
  <c r="Q2416" i="2"/>
  <c r="P2416" i="2"/>
  <c r="O2416" i="2"/>
  <c r="N2416" i="2"/>
  <c r="Q2415" i="2"/>
  <c r="P2415" i="2"/>
  <c r="O2415" i="2"/>
  <c r="N2415" i="2"/>
  <c r="Q2414" i="2"/>
  <c r="P2414" i="2"/>
  <c r="O2414" i="2"/>
  <c r="N2414" i="2"/>
  <c r="Q2413" i="2"/>
  <c r="P2413" i="2"/>
  <c r="O2413" i="2"/>
  <c r="N2413" i="2"/>
  <c r="Q2412" i="2"/>
  <c r="P2412" i="2"/>
  <c r="O2412" i="2"/>
  <c r="N2412" i="2"/>
  <c r="Q2411" i="2"/>
  <c r="P2411" i="2"/>
  <c r="O2411" i="2"/>
  <c r="N2411" i="2"/>
  <c r="Q2410" i="2"/>
  <c r="P2410" i="2"/>
  <c r="O2410" i="2"/>
  <c r="N2410" i="2"/>
  <c r="Q2409" i="2"/>
  <c r="P2409" i="2"/>
  <c r="O2409" i="2"/>
  <c r="N2409" i="2"/>
  <c r="Q2408" i="2"/>
  <c r="P2408" i="2"/>
  <c r="O2408" i="2"/>
  <c r="N2408" i="2"/>
  <c r="Q2407" i="2"/>
  <c r="P2407" i="2"/>
  <c r="O2407" i="2"/>
  <c r="N2407" i="2"/>
  <c r="Q2406" i="2"/>
  <c r="P2406" i="2"/>
  <c r="O2406" i="2"/>
  <c r="N2406" i="2"/>
  <c r="Q2405" i="2"/>
  <c r="P2405" i="2"/>
  <c r="O2405" i="2"/>
  <c r="N2405" i="2"/>
  <c r="Q2404" i="2"/>
  <c r="P2404" i="2"/>
  <c r="O2404" i="2"/>
  <c r="N2404" i="2"/>
  <c r="Q2403" i="2"/>
  <c r="P2403" i="2"/>
  <c r="O2403" i="2"/>
  <c r="N2403" i="2"/>
  <c r="Q2402" i="2"/>
  <c r="P2402" i="2"/>
  <c r="O2402" i="2"/>
  <c r="N2402" i="2"/>
  <c r="Q2401" i="2"/>
  <c r="P2401" i="2"/>
  <c r="O2401" i="2"/>
  <c r="N2401" i="2"/>
  <c r="Q2400" i="2"/>
  <c r="P2400" i="2"/>
  <c r="O2400" i="2"/>
  <c r="N2400" i="2"/>
  <c r="Q2399" i="2"/>
  <c r="P2399" i="2"/>
  <c r="O2399" i="2"/>
  <c r="N2399" i="2"/>
  <c r="Q2398" i="2"/>
  <c r="P2398" i="2"/>
  <c r="O2398" i="2"/>
  <c r="N2398" i="2"/>
  <c r="Q2397" i="2"/>
  <c r="P2397" i="2"/>
  <c r="O2397" i="2"/>
  <c r="N2397" i="2"/>
  <c r="Q2396" i="2"/>
  <c r="P2396" i="2"/>
  <c r="O2396" i="2"/>
  <c r="N2396" i="2"/>
  <c r="Q2395" i="2"/>
  <c r="P2395" i="2"/>
  <c r="O2395" i="2"/>
  <c r="N2395" i="2"/>
  <c r="Q2394" i="2"/>
  <c r="P2394" i="2"/>
  <c r="O2394" i="2"/>
  <c r="N2394" i="2"/>
  <c r="Q2393" i="2"/>
  <c r="P2393" i="2"/>
  <c r="O2393" i="2"/>
  <c r="N2393" i="2"/>
  <c r="Q2392" i="2"/>
  <c r="P2392" i="2"/>
  <c r="O2392" i="2"/>
  <c r="N2392" i="2"/>
  <c r="Q2391" i="2"/>
  <c r="P2391" i="2"/>
  <c r="O2391" i="2"/>
  <c r="N2391" i="2"/>
  <c r="Q2390" i="2"/>
  <c r="P2390" i="2"/>
  <c r="O2390" i="2"/>
  <c r="N2390" i="2"/>
  <c r="Q2389" i="2"/>
  <c r="P2389" i="2"/>
  <c r="O2389" i="2"/>
  <c r="N2389" i="2"/>
  <c r="Q2388" i="2"/>
  <c r="P2388" i="2"/>
  <c r="O2388" i="2"/>
  <c r="N2388" i="2"/>
  <c r="Q2387" i="2"/>
  <c r="P2387" i="2"/>
  <c r="O2387" i="2"/>
  <c r="N2387" i="2"/>
  <c r="Q2386" i="2"/>
  <c r="P2386" i="2"/>
  <c r="O2386" i="2"/>
  <c r="N2386" i="2"/>
  <c r="Q2385" i="2"/>
  <c r="P2385" i="2"/>
  <c r="O2385" i="2"/>
  <c r="N2385" i="2"/>
  <c r="Q2384" i="2"/>
  <c r="P2384" i="2"/>
  <c r="O2384" i="2"/>
  <c r="N2384" i="2"/>
  <c r="Q2383" i="2"/>
  <c r="P2383" i="2"/>
  <c r="O2383" i="2"/>
  <c r="N2383" i="2"/>
  <c r="Q2382" i="2"/>
  <c r="P2382" i="2"/>
  <c r="O2382" i="2"/>
  <c r="N2382" i="2"/>
  <c r="Q2381" i="2"/>
  <c r="P2381" i="2"/>
  <c r="O2381" i="2"/>
  <c r="N2381" i="2"/>
  <c r="Q2380" i="2"/>
  <c r="P2380" i="2"/>
  <c r="O2380" i="2"/>
  <c r="N2380" i="2"/>
  <c r="Q2379" i="2"/>
  <c r="P2379" i="2"/>
  <c r="O2379" i="2"/>
  <c r="N2379" i="2"/>
  <c r="Q2378" i="2"/>
  <c r="P2378" i="2"/>
  <c r="O2378" i="2"/>
  <c r="N2378" i="2"/>
  <c r="Q2377" i="2"/>
  <c r="P2377" i="2"/>
  <c r="O2377" i="2"/>
  <c r="N2377" i="2"/>
  <c r="Q2376" i="2"/>
  <c r="P2376" i="2"/>
  <c r="O2376" i="2"/>
  <c r="N2376" i="2"/>
  <c r="Q2375" i="2"/>
  <c r="P2375" i="2"/>
  <c r="O2375" i="2"/>
  <c r="N2375" i="2"/>
  <c r="Q2374" i="2"/>
  <c r="P2374" i="2"/>
  <c r="O2374" i="2"/>
  <c r="N2374" i="2"/>
  <c r="Q2373" i="2"/>
  <c r="P2373" i="2"/>
  <c r="O2373" i="2"/>
  <c r="N2373" i="2"/>
  <c r="Q2372" i="2"/>
  <c r="P2372" i="2"/>
  <c r="O2372" i="2"/>
  <c r="N2372" i="2"/>
  <c r="Q2371" i="2"/>
  <c r="P2371" i="2"/>
  <c r="O2371" i="2"/>
  <c r="N2371" i="2"/>
  <c r="Q2370" i="2"/>
  <c r="P2370" i="2"/>
  <c r="O2370" i="2"/>
  <c r="N2370" i="2"/>
  <c r="Q2369" i="2"/>
  <c r="P2369" i="2"/>
  <c r="O2369" i="2"/>
  <c r="N2369" i="2"/>
  <c r="Q2368" i="2"/>
  <c r="P2368" i="2"/>
  <c r="O2368" i="2"/>
  <c r="N2368" i="2"/>
  <c r="Q2367" i="2"/>
  <c r="P2367" i="2"/>
  <c r="O2367" i="2"/>
  <c r="N2367" i="2"/>
  <c r="Q2366" i="2"/>
  <c r="P2366" i="2"/>
  <c r="O2366" i="2"/>
  <c r="N2366" i="2"/>
  <c r="Q2365" i="2"/>
  <c r="P2365" i="2"/>
  <c r="O2365" i="2"/>
  <c r="N2365" i="2"/>
  <c r="Q2364" i="2"/>
  <c r="P2364" i="2"/>
  <c r="O2364" i="2"/>
  <c r="N2364" i="2"/>
  <c r="Q2363" i="2"/>
  <c r="P2363" i="2"/>
  <c r="O2363" i="2"/>
  <c r="N2363" i="2"/>
  <c r="Q2362" i="2"/>
  <c r="P2362" i="2"/>
  <c r="O2362" i="2"/>
  <c r="N2362" i="2"/>
  <c r="Q2361" i="2"/>
  <c r="P2361" i="2"/>
  <c r="O2361" i="2"/>
  <c r="N2361" i="2"/>
  <c r="Q2360" i="2"/>
  <c r="P2360" i="2"/>
  <c r="O2360" i="2"/>
  <c r="N2360" i="2"/>
  <c r="Q2359" i="2"/>
  <c r="P2359" i="2"/>
  <c r="O2359" i="2"/>
  <c r="N2359" i="2"/>
  <c r="Q2358" i="2"/>
  <c r="P2358" i="2"/>
  <c r="O2358" i="2"/>
  <c r="N2358" i="2"/>
  <c r="Q2357" i="2"/>
  <c r="P2357" i="2"/>
  <c r="O2357" i="2"/>
  <c r="N2357" i="2"/>
  <c r="Q2356" i="2"/>
  <c r="P2356" i="2"/>
  <c r="O2356" i="2"/>
  <c r="N2356" i="2"/>
  <c r="Q2355" i="2"/>
  <c r="P2355" i="2"/>
  <c r="O2355" i="2"/>
  <c r="N2355" i="2"/>
  <c r="Q2354" i="2"/>
  <c r="P2354" i="2"/>
  <c r="O2354" i="2"/>
  <c r="N2354" i="2"/>
  <c r="Q2353" i="2"/>
  <c r="P2353" i="2"/>
  <c r="O2353" i="2"/>
  <c r="N2353" i="2"/>
  <c r="Q2352" i="2"/>
  <c r="P2352" i="2"/>
  <c r="O2352" i="2"/>
  <c r="N2352" i="2"/>
  <c r="Q2351" i="2"/>
  <c r="P2351" i="2"/>
  <c r="O2351" i="2"/>
  <c r="N2351" i="2"/>
  <c r="Q2350" i="2"/>
  <c r="P2350" i="2"/>
  <c r="O2350" i="2"/>
  <c r="N2350" i="2"/>
  <c r="Q2349" i="2"/>
  <c r="P2349" i="2"/>
  <c r="O2349" i="2"/>
  <c r="N2349" i="2"/>
  <c r="Q2348" i="2"/>
  <c r="P2348" i="2"/>
  <c r="O2348" i="2"/>
  <c r="N2348" i="2"/>
  <c r="Q2347" i="2"/>
  <c r="P2347" i="2"/>
  <c r="O2347" i="2"/>
  <c r="N2347" i="2"/>
  <c r="Q2346" i="2"/>
  <c r="P2346" i="2"/>
  <c r="O2346" i="2"/>
  <c r="N2346" i="2"/>
  <c r="Q2345" i="2"/>
  <c r="P2345" i="2"/>
  <c r="O2345" i="2"/>
  <c r="N2345" i="2"/>
  <c r="Q2344" i="2"/>
  <c r="P2344" i="2"/>
  <c r="O2344" i="2"/>
  <c r="N2344" i="2"/>
  <c r="Q2343" i="2"/>
  <c r="P2343" i="2"/>
  <c r="O2343" i="2"/>
  <c r="N2343" i="2"/>
  <c r="Q2342" i="2"/>
  <c r="P2342" i="2"/>
  <c r="O2342" i="2"/>
  <c r="N2342" i="2"/>
  <c r="Q2341" i="2"/>
  <c r="P2341" i="2"/>
  <c r="O2341" i="2"/>
  <c r="N2341" i="2"/>
  <c r="Q2340" i="2"/>
  <c r="P2340" i="2"/>
  <c r="O2340" i="2"/>
  <c r="N2340" i="2"/>
  <c r="Q2339" i="2"/>
  <c r="P2339" i="2"/>
  <c r="O2339" i="2"/>
  <c r="N2339" i="2"/>
  <c r="Q2338" i="2"/>
  <c r="P2338" i="2"/>
  <c r="O2338" i="2"/>
  <c r="N2338" i="2"/>
  <c r="Q2337" i="2"/>
  <c r="P2337" i="2"/>
  <c r="O2337" i="2"/>
  <c r="N2337" i="2"/>
  <c r="Q2336" i="2"/>
  <c r="P2336" i="2"/>
  <c r="O2336" i="2"/>
  <c r="N2336" i="2"/>
  <c r="Q2335" i="2"/>
  <c r="P2335" i="2"/>
  <c r="Q3561" i="2" s="1"/>
  <c r="O2335" i="2"/>
  <c r="N2335" i="2"/>
  <c r="Q2334" i="2"/>
  <c r="P2334" i="2"/>
  <c r="O2334" i="2"/>
  <c r="N2334" i="2"/>
  <c r="Q2333" i="2"/>
  <c r="P2333" i="2"/>
  <c r="O2333" i="2"/>
  <c r="N2333" i="2"/>
  <c r="Q2332" i="2"/>
  <c r="P2332" i="2"/>
  <c r="O2332" i="2"/>
  <c r="N2332" i="2"/>
  <c r="Q2331" i="2"/>
  <c r="P2331" i="2"/>
  <c r="O2331" i="2"/>
  <c r="N2331" i="2"/>
  <c r="Q2330" i="2"/>
  <c r="P2330" i="2"/>
  <c r="O2330" i="2"/>
  <c r="N2330" i="2"/>
  <c r="Q2329" i="2"/>
  <c r="P2329" i="2"/>
  <c r="O2329" i="2"/>
  <c r="N2329" i="2"/>
  <c r="Q2328" i="2"/>
  <c r="P2328" i="2"/>
  <c r="O2328" i="2"/>
  <c r="N2328" i="2"/>
  <c r="Q2327" i="2"/>
  <c r="P2327" i="2"/>
  <c r="O2327" i="2"/>
  <c r="N2327" i="2"/>
  <c r="Q2326" i="2"/>
  <c r="P2326" i="2"/>
  <c r="O2326" i="2"/>
  <c r="N2326" i="2"/>
  <c r="Q2325" i="2"/>
  <c r="P2325" i="2"/>
  <c r="O2325" i="2"/>
  <c r="N2325" i="2"/>
  <c r="Q2324" i="2"/>
  <c r="P2324" i="2"/>
  <c r="O2324" i="2"/>
  <c r="N2324" i="2"/>
  <c r="Q2323" i="2"/>
  <c r="P2323" i="2"/>
  <c r="O2323" i="2"/>
  <c r="N2323" i="2"/>
  <c r="Q2322" i="2"/>
  <c r="P2322" i="2"/>
  <c r="Q3486" i="2" s="1"/>
  <c r="O2322" i="2"/>
  <c r="N2322" i="2"/>
  <c r="Q2321" i="2"/>
  <c r="P2321" i="2"/>
  <c r="O2321" i="2"/>
  <c r="N2321" i="2"/>
  <c r="Q2320" i="2"/>
  <c r="P2320" i="2"/>
  <c r="O2320" i="2"/>
  <c r="N2320" i="2"/>
  <c r="Q2319" i="2"/>
  <c r="P2319" i="2"/>
  <c r="O2319" i="2"/>
  <c r="N2319" i="2"/>
  <c r="Q2318" i="2"/>
  <c r="P2318" i="2"/>
  <c r="O2318" i="2"/>
  <c r="N2318" i="2"/>
  <c r="Q2317" i="2"/>
  <c r="P2317" i="2"/>
  <c r="O2317" i="2"/>
  <c r="N2317" i="2"/>
  <c r="Q2316" i="2"/>
  <c r="P2316" i="2"/>
  <c r="O2316" i="2"/>
  <c r="N2316" i="2"/>
  <c r="Q2315" i="2"/>
  <c r="P2315" i="2"/>
  <c r="O2315" i="2"/>
  <c r="N2315" i="2"/>
  <c r="Q2314" i="2"/>
  <c r="P2314" i="2"/>
  <c r="O2314" i="2"/>
  <c r="N2314" i="2"/>
  <c r="Q2313" i="2"/>
  <c r="P2313" i="2"/>
  <c r="O2313" i="2"/>
  <c r="N2313" i="2"/>
  <c r="Q2312" i="2"/>
  <c r="P2312" i="2"/>
  <c r="O2312" i="2"/>
  <c r="N2312" i="2"/>
  <c r="Q2311" i="2"/>
  <c r="P2311" i="2"/>
  <c r="O2311" i="2"/>
  <c r="N2311" i="2"/>
  <c r="Q2310" i="2"/>
  <c r="P2310" i="2"/>
  <c r="O2310" i="2"/>
  <c r="N2310" i="2"/>
  <c r="Q2309" i="2"/>
  <c r="P2309" i="2"/>
  <c r="O2309" i="2"/>
  <c r="N2309" i="2"/>
  <c r="Q2308" i="2"/>
  <c r="P2308" i="2"/>
  <c r="O2308" i="2"/>
  <c r="N2308" i="2"/>
  <c r="Q2307" i="2"/>
  <c r="P2307" i="2"/>
  <c r="O2307" i="2"/>
  <c r="N2307" i="2"/>
  <c r="Q2306" i="2"/>
  <c r="P2306" i="2"/>
  <c r="O2306" i="2"/>
  <c r="N2306" i="2"/>
  <c r="Q2305" i="2"/>
  <c r="P2305" i="2"/>
  <c r="O2305" i="2"/>
  <c r="N2305" i="2"/>
  <c r="Q2304" i="2"/>
  <c r="P2304" i="2"/>
  <c r="O2304" i="2"/>
  <c r="N2304" i="2"/>
  <c r="Q2303" i="2"/>
  <c r="P2303" i="2"/>
  <c r="O2303" i="2"/>
  <c r="N2303" i="2"/>
  <c r="Q2302" i="2"/>
  <c r="P2302" i="2"/>
  <c r="O2302" i="2"/>
  <c r="N2302" i="2"/>
  <c r="Q2301" i="2"/>
  <c r="P2301" i="2"/>
  <c r="O2301" i="2"/>
  <c r="N2301" i="2"/>
  <c r="Q2300" i="2"/>
  <c r="P2300" i="2"/>
  <c r="O2300" i="2"/>
  <c r="N2300" i="2"/>
  <c r="Q2299" i="2"/>
  <c r="P2299" i="2"/>
  <c r="O2299" i="2"/>
  <c r="N2299" i="2"/>
  <c r="Q2298" i="2"/>
  <c r="P2298" i="2"/>
  <c r="O2298" i="2"/>
  <c r="N2298" i="2"/>
  <c r="Q2297" i="2"/>
  <c r="P2297" i="2"/>
  <c r="O2297" i="2"/>
  <c r="N2297" i="2"/>
  <c r="Q2296" i="2"/>
  <c r="P2296" i="2"/>
  <c r="O2296" i="2"/>
  <c r="N2296" i="2"/>
  <c r="Q2295" i="2"/>
  <c r="P2295" i="2"/>
  <c r="O2295" i="2"/>
  <c r="N2295" i="2"/>
  <c r="Q2294" i="2"/>
  <c r="P2294" i="2"/>
  <c r="O2294" i="2"/>
  <c r="N2294" i="2"/>
  <c r="Q2293" i="2"/>
  <c r="P2293" i="2"/>
  <c r="O2293" i="2"/>
  <c r="N2293" i="2"/>
  <c r="Q2292" i="2"/>
  <c r="P2292" i="2"/>
  <c r="O2292" i="2"/>
  <c r="N2292" i="2"/>
  <c r="Q2291" i="2"/>
  <c r="P2291" i="2"/>
  <c r="O2291" i="2"/>
  <c r="N2291" i="2"/>
  <c r="Q2290" i="2"/>
  <c r="P2290" i="2"/>
  <c r="O2290" i="2"/>
  <c r="N2290" i="2"/>
  <c r="Q2289" i="2"/>
  <c r="P2289" i="2"/>
  <c r="O2289" i="2"/>
  <c r="N2289" i="2"/>
  <c r="Q2288" i="2"/>
  <c r="P2288" i="2"/>
  <c r="O2288" i="2"/>
  <c r="N2288" i="2"/>
  <c r="Q2287" i="2"/>
  <c r="P2287" i="2"/>
  <c r="O2287" i="2"/>
  <c r="N2287" i="2"/>
  <c r="Q2286" i="2"/>
  <c r="P2286" i="2"/>
  <c r="O2286" i="2"/>
  <c r="N2286" i="2"/>
  <c r="Q2285" i="2"/>
  <c r="P2285" i="2"/>
  <c r="O2285" i="2"/>
  <c r="N2285" i="2"/>
  <c r="Q2284" i="2"/>
  <c r="P2284" i="2"/>
  <c r="O2284" i="2"/>
  <c r="N2284" i="2"/>
  <c r="Q2283" i="2"/>
  <c r="P2283" i="2"/>
  <c r="O2283" i="2"/>
  <c r="N2283" i="2"/>
  <c r="Q2282" i="2"/>
  <c r="P2282" i="2"/>
  <c r="O2282" i="2"/>
  <c r="N2282" i="2"/>
  <c r="Q2281" i="2"/>
  <c r="P2281" i="2"/>
  <c r="O2281" i="2"/>
  <c r="N2281" i="2"/>
  <c r="Q2280" i="2"/>
  <c r="P2280" i="2"/>
  <c r="O2280" i="2"/>
  <c r="N2280" i="2"/>
  <c r="Q2279" i="2"/>
  <c r="P2279" i="2"/>
  <c r="O2279" i="2"/>
  <c r="N2279" i="2"/>
  <c r="Q2278" i="2"/>
  <c r="P2278" i="2"/>
  <c r="O2278" i="2"/>
  <c r="N2278" i="2"/>
  <c r="Q2277" i="2"/>
  <c r="P2277" i="2"/>
  <c r="O2277" i="2"/>
  <c r="N2277" i="2"/>
  <c r="Q2276" i="2"/>
  <c r="P2276" i="2"/>
  <c r="O2276" i="2"/>
  <c r="N2276" i="2"/>
  <c r="Q2275" i="2"/>
  <c r="P2275" i="2"/>
  <c r="O2275" i="2"/>
  <c r="N2275" i="2"/>
  <c r="Q2274" i="2"/>
  <c r="P2274" i="2"/>
  <c r="O2274" i="2"/>
  <c r="N2274" i="2"/>
  <c r="Q2273" i="2"/>
  <c r="P2273" i="2"/>
  <c r="O2273" i="2"/>
  <c r="N2273" i="2"/>
  <c r="Q2272" i="2"/>
  <c r="P2272" i="2"/>
  <c r="O2272" i="2"/>
  <c r="N2272" i="2"/>
  <c r="Q2271" i="2"/>
  <c r="P2271" i="2"/>
  <c r="O2271" i="2"/>
  <c r="N2271" i="2"/>
  <c r="Q2270" i="2"/>
  <c r="P2270" i="2"/>
  <c r="O2270" i="2"/>
  <c r="N2270" i="2"/>
  <c r="Q2269" i="2"/>
  <c r="P2269" i="2"/>
  <c r="O2269" i="2"/>
  <c r="N2269" i="2"/>
  <c r="Q2268" i="2"/>
  <c r="P2268" i="2"/>
  <c r="O2268" i="2"/>
  <c r="N2268" i="2"/>
  <c r="Q2267" i="2"/>
  <c r="P2267" i="2"/>
  <c r="O2267" i="2"/>
  <c r="N2267" i="2"/>
  <c r="Q2266" i="2"/>
  <c r="P2266" i="2"/>
  <c r="O2266" i="2"/>
  <c r="N2266" i="2"/>
  <c r="Q2265" i="2"/>
  <c r="P2265" i="2"/>
  <c r="O2265" i="2"/>
  <c r="N2265" i="2"/>
  <c r="Q2264" i="2"/>
  <c r="P2264" i="2"/>
  <c r="O2264" i="2"/>
  <c r="N2264" i="2"/>
  <c r="Q2263" i="2"/>
  <c r="P2263" i="2"/>
  <c r="O2263" i="2"/>
  <c r="N2263" i="2"/>
  <c r="Q2262" i="2"/>
  <c r="P2262" i="2"/>
  <c r="O2262" i="2"/>
  <c r="N2262" i="2"/>
  <c r="Q2261" i="2"/>
  <c r="P2261" i="2"/>
  <c r="O2261" i="2"/>
  <c r="N2261" i="2"/>
  <c r="Q2260" i="2"/>
  <c r="P2260" i="2"/>
  <c r="O2260" i="2"/>
  <c r="N2260" i="2"/>
  <c r="Q2259" i="2"/>
  <c r="P2259" i="2"/>
  <c r="O2259" i="2"/>
  <c r="N2259" i="2"/>
  <c r="Q2258" i="2"/>
  <c r="P2258" i="2"/>
  <c r="O2258" i="2"/>
  <c r="N2258" i="2"/>
  <c r="Q2257" i="2"/>
  <c r="P2257" i="2"/>
  <c r="O2257" i="2"/>
  <c r="N2257" i="2"/>
  <c r="Q2256" i="2"/>
  <c r="P2256" i="2"/>
  <c r="O2256" i="2"/>
  <c r="N2256" i="2"/>
  <c r="Q2255" i="2"/>
  <c r="P2255" i="2"/>
  <c r="O2255" i="2"/>
  <c r="N2255" i="2"/>
  <c r="Q2254" i="2"/>
  <c r="P2254" i="2"/>
  <c r="O2254" i="2"/>
  <c r="N2254" i="2"/>
  <c r="Q2253" i="2"/>
  <c r="P2253" i="2"/>
  <c r="O2253" i="2"/>
  <c r="N2253" i="2"/>
  <c r="Q2252" i="2"/>
  <c r="P2252" i="2"/>
  <c r="O2252" i="2"/>
  <c r="N2252" i="2"/>
  <c r="Q2251" i="2"/>
  <c r="P2251" i="2"/>
  <c r="O2251" i="2"/>
  <c r="N2251" i="2"/>
  <c r="Q2250" i="2"/>
  <c r="P2250" i="2"/>
  <c r="O2250" i="2"/>
  <c r="N2250" i="2"/>
  <c r="Q2249" i="2"/>
  <c r="P2249" i="2"/>
  <c r="O2249" i="2"/>
  <c r="N2249" i="2"/>
  <c r="Q2248" i="2"/>
  <c r="P2248" i="2"/>
  <c r="O2248" i="2"/>
  <c r="N2248" i="2"/>
  <c r="Q2247" i="2"/>
  <c r="P2247" i="2"/>
  <c r="O2247" i="2"/>
  <c r="N2247" i="2"/>
  <c r="Q2246" i="2"/>
  <c r="P2246" i="2"/>
  <c r="O2246" i="2"/>
  <c r="N2246" i="2"/>
  <c r="Q2245" i="2"/>
  <c r="P2245" i="2"/>
  <c r="O2245" i="2"/>
  <c r="N2245" i="2"/>
  <c r="Q2244" i="2"/>
  <c r="P2244" i="2"/>
  <c r="O2244" i="2"/>
  <c r="N2244" i="2"/>
  <c r="Q2243" i="2"/>
  <c r="P2243" i="2"/>
  <c r="O2243" i="2"/>
  <c r="N2243" i="2"/>
  <c r="Q2242" i="2"/>
  <c r="P2242" i="2"/>
  <c r="O2242" i="2"/>
  <c r="N2242" i="2"/>
  <c r="Q2241" i="2"/>
  <c r="P2241" i="2"/>
  <c r="Q3763" i="2" s="1"/>
  <c r="O2241" i="2"/>
  <c r="N2241" i="2"/>
  <c r="Q2240" i="2"/>
  <c r="P2240" i="2"/>
  <c r="O2240" i="2"/>
  <c r="N2240" i="2"/>
  <c r="Q2239" i="2"/>
  <c r="P2239" i="2"/>
  <c r="O2239" i="2"/>
  <c r="N2239" i="2"/>
  <c r="Q2238" i="2"/>
  <c r="P2238" i="2"/>
  <c r="O2238" i="2"/>
  <c r="N2238" i="2"/>
  <c r="Q2237" i="2"/>
  <c r="P2237" i="2"/>
  <c r="O2237" i="2"/>
  <c r="N2237" i="2"/>
  <c r="Q2236" i="2"/>
  <c r="P2236" i="2"/>
  <c r="O2236" i="2"/>
  <c r="N2236" i="2"/>
  <c r="Q2235" i="2"/>
  <c r="P2235" i="2"/>
  <c r="O2235" i="2"/>
  <c r="N2235" i="2"/>
  <c r="Q2234" i="2"/>
  <c r="P2234" i="2"/>
  <c r="O2234" i="2"/>
  <c r="N2234" i="2"/>
  <c r="Q2233" i="2"/>
  <c r="P2233" i="2"/>
  <c r="O2233" i="2"/>
  <c r="N2233" i="2"/>
  <c r="Q2232" i="2"/>
  <c r="P2232" i="2"/>
  <c r="O2232" i="2"/>
  <c r="N2232" i="2"/>
  <c r="Q2231" i="2"/>
  <c r="P2231" i="2"/>
  <c r="O2231" i="2"/>
  <c r="N2231" i="2"/>
  <c r="Q2230" i="2"/>
  <c r="P2230" i="2"/>
  <c r="O2230" i="2"/>
  <c r="N2230" i="2"/>
  <c r="Q2229" i="2"/>
  <c r="P2229" i="2"/>
  <c r="O2229" i="2"/>
  <c r="N2229" i="2"/>
  <c r="Q2228" i="2"/>
  <c r="P2228" i="2"/>
  <c r="O2228" i="2"/>
  <c r="N2228" i="2"/>
  <c r="Q2227" i="2"/>
  <c r="P2227" i="2"/>
  <c r="O2227" i="2"/>
  <c r="N2227" i="2"/>
  <c r="Q2226" i="2"/>
  <c r="P2226" i="2"/>
  <c r="O2226" i="2"/>
  <c r="N2226" i="2"/>
  <c r="Q2225" i="2"/>
  <c r="P2225" i="2"/>
  <c r="O2225" i="2"/>
  <c r="N2225" i="2"/>
  <c r="Q2224" i="2"/>
  <c r="P2224" i="2"/>
  <c r="O2224" i="2"/>
  <c r="N2224" i="2"/>
  <c r="Q2223" i="2"/>
  <c r="P2223" i="2"/>
  <c r="O2223" i="2"/>
  <c r="N2223" i="2"/>
  <c r="Q2222" i="2"/>
  <c r="P2222" i="2"/>
  <c r="O2222" i="2"/>
  <c r="N2222" i="2"/>
  <c r="Q2221" i="2"/>
  <c r="P2221" i="2"/>
  <c r="O2221" i="2"/>
  <c r="N2221" i="2"/>
  <c r="Q2220" i="2"/>
  <c r="P2220" i="2"/>
  <c r="O2220" i="2"/>
  <c r="N2220" i="2"/>
  <c r="Q2219" i="2"/>
  <c r="P2219" i="2"/>
  <c r="O2219" i="2"/>
  <c r="N2219" i="2"/>
  <c r="Q2218" i="2"/>
  <c r="P2218" i="2"/>
  <c r="O2218" i="2"/>
  <c r="N2218" i="2"/>
  <c r="Q2217" i="2"/>
  <c r="P2217" i="2"/>
  <c r="O2217" i="2"/>
  <c r="N2217" i="2"/>
  <c r="Q2216" i="2"/>
  <c r="P2216" i="2"/>
  <c r="O2216" i="2"/>
  <c r="N2216" i="2"/>
  <c r="Q2215" i="2"/>
  <c r="P2215" i="2"/>
  <c r="O2215" i="2"/>
  <c r="N2215" i="2"/>
  <c r="Q2214" i="2"/>
  <c r="P2214" i="2"/>
  <c r="O2214" i="2"/>
  <c r="N2214" i="2"/>
  <c r="Q2213" i="2"/>
  <c r="P2213" i="2"/>
  <c r="O2213" i="2"/>
  <c r="N2213" i="2"/>
  <c r="Q2212" i="2"/>
  <c r="P2212" i="2"/>
  <c r="O2212" i="2"/>
  <c r="N2212" i="2"/>
  <c r="Q2211" i="2"/>
  <c r="P2211" i="2"/>
  <c r="O2211" i="2"/>
  <c r="N2211" i="2"/>
  <c r="Q2210" i="2"/>
  <c r="P2210" i="2"/>
  <c r="O2210" i="2"/>
  <c r="N2210" i="2"/>
  <c r="Q2209" i="2"/>
  <c r="P2209" i="2"/>
  <c r="O2209" i="2"/>
  <c r="N2209" i="2"/>
  <c r="Q2208" i="2"/>
  <c r="P2208" i="2"/>
  <c r="Q3914" i="2" s="1"/>
  <c r="O2208" i="2"/>
  <c r="N2208" i="2"/>
  <c r="Q2207" i="2"/>
  <c r="P2207" i="2"/>
  <c r="O2207" i="2"/>
  <c r="N2207" i="2"/>
  <c r="Q2206" i="2"/>
  <c r="P2206" i="2"/>
  <c r="O2206" i="2"/>
  <c r="N2206" i="2"/>
  <c r="Q2205" i="2"/>
  <c r="P2205" i="2"/>
  <c r="Q3892" i="2" s="1"/>
  <c r="O2205" i="2"/>
  <c r="N2205" i="2"/>
  <c r="Q2204" i="2"/>
  <c r="P2204" i="2"/>
  <c r="O2204" i="2"/>
  <c r="N2204" i="2"/>
  <c r="Q2203" i="2"/>
  <c r="P2203" i="2"/>
  <c r="O2203" i="2"/>
  <c r="N2203" i="2"/>
  <c r="Q2202" i="2"/>
  <c r="P2202" i="2"/>
  <c r="O2202" i="2"/>
  <c r="N2202" i="2"/>
  <c r="Q2201" i="2"/>
  <c r="P2201" i="2"/>
  <c r="O2201" i="2"/>
  <c r="N2201" i="2"/>
  <c r="Q2200" i="2"/>
  <c r="P2200" i="2"/>
  <c r="O2200" i="2"/>
  <c r="N2200" i="2"/>
  <c r="Q2199" i="2"/>
  <c r="P2199" i="2"/>
  <c r="O2199" i="2"/>
  <c r="N2199" i="2"/>
  <c r="Q2198" i="2"/>
  <c r="P2198" i="2"/>
  <c r="O2198" i="2"/>
  <c r="N2198" i="2"/>
  <c r="Q2197" i="2"/>
  <c r="P2197" i="2"/>
  <c r="O2197" i="2"/>
  <c r="N2197" i="2"/>
  <c r="Q2196" i="2"/>
  <c r="P2196" i="2"/>
  <c r="O2196" i="2"/>
  <c r="N2196" i="2"/>
  <c r="Q2195" i="2"/>
  <c r="P2195" i="2"/>
  <c r="O2195" i="2"/>
  <c r="N2195" i="2"/>
  <c r="Q2194" i="2"/>
  <c r="P2194" i="2"/>
  <c r="O2194" i="2"/>
  <c r="N2194" i="2"/>
  <c r="Q2193" i="2"/>
  <c r="P2193" i="2"/>
  <c r="O2193" i="2"/>
  <c r="N2193" i="2"/>
  <c r="Q2192" i="2"/>
  <c r="P2192" i="2"/>
  <c r="O2192" i="2"/>
  <c r="N2192" i="2"/>
  <c r="Q2191" i="2"/>
  <c r="P2191" i="2"/>
  <c r="O2191" i="2"/>
  <c r="N2191" i="2"/>
  <c r="Q2190" i="2"/>
  <c r="P2190" i="2"/>
  <c r="O2190" i="2"/>
  <c r="N2190" i="2"/>
  <c r="Q2189" i="2"/>
  <c r="P2189" i="2"/>
  <c r="O2189" i="2"/>
  <c r="N2189" i="2"/>
  <c r="Q2188" i="2"/>
  <c r="P2188" i="2"/>
  <c r="O2188" i="2"/>
  <c r="N2188" i="2"/>
  <c r="Q2187" i="2"/>
  <c r="P2187" i="2"/>
  <c r="O2187" i="2"/>
  <c r="N2187" i="2"/>
  <c r="Q2186" i="2"/>
  <c r="P2186" i="2"/>
  <c r="O2186" i="2"/>
  <c r="N2186" i="2"/>
  <c r="Q2185" i="2"/>
  <c r="P2185" i="2"/>
  <c r="O2185" i="2"/>
  <c r="N2185" i="2"/>
  <c r="Q2184" i="2"/>
  <c r="P2184" i="2"/>
  <c r="O2184" i="2"/>
  <c r="N2184" i="2"/>
  <c r="Q2183" i="2"/>
  <c r="P2183" i="2"/>
  <c r="O2183" i="2"/>
  <c r="N2183" i="2"/>
  <c r="Q2182" i="2"/>
  <c r="P2182" i="2"/>
  <c r="O2182" i="2"/>
  <c r="N2182" i="2"/>
  <c r="Q2181" i="2"/>
  <c r="P2181" i="2"/>
  <c r="O2181" i="2"/>
  <c r="N2181" i="2"/>
  <c r="Q2180" i="2"/>
  <c r="P2180" i="2"/>
  <c r="O2180" i="2"/>
  <c r="N2180" i="2"/>
  <c r="Q2179" i="2"/>
  <c r="P2179" i="2"/>
  <c r="O2179" i="2"/>
  <c r="N2179" i="2"/>
  <c r="Q2178" i="2"/>
  <c r="P2178" i="2"/>
  <c r="O2178" i="2"/>
  <c r="N2178" i="2"/>
  <c r="Q2177" i="2"/>
  <c r="P2177" i="2"/>
  <c r="O2177" i="2"/>
  <c r="N2177" i="2"/>
  <c r="Q2176" i="2"/>
  <c r="P2176" i="2"/>
  <c r="O2176" i="2"/>
  <c r="N2176" i="2"/>
  <c r="Q2175" i="2"/>
  <c r="P2175" i="2"/>
  <c r="O2175" i="2"/>
  <c r="N2175" i="2"/>
  <c r="Q2174" i="2"/>
  <c r="P2174" i="2"/>
  <c r="O2174" i="2"/>
  <c r="N2174" i="2"/>
  <c r="Q2173" i="2"/>
  <c r="P2173" i="2"/>
  <c r="O2173" i="2"/>
  <c r="N2173" i="2"/>
  <c r="Q2172" i="2"/>
  <c r="P2172" i="2"/>
  <c r="O2172" i="2"/>
  <c r="N2172" i="2"/>
  <c r="Q2171" i="2"/>
  <c r="P2171" i="2"/>
  <c r="O2171" i="2"/>
  <c r="N2171" i="2"/>
  <c r="Q2170" i="2"/>
  <c r="P2170" i="2"/>
  <c r="O2170" i="2"/>
  <c r="N2170" i="2"/>
  <c r="Q2169" i="2"/>
  <c r="P2169" i="2"/>
  <c r="O2169" i="2"/>
  <c r="N2169" i="2"/>
  <c r="Q2168" i="2"/>
  <c r="P2168" i="2"/>
  <c r="O2168" i="2"/>
  <c r="N2168" i="2"/>
  <c r="Q2167" i="2"/>
  <c r="P2167" i="2"/>
  <c r="O2167" i="2"/>
  <c r="N2167" i="2"/>
  <c r="Q2166" i="2"/>
  <c r="P2166" i="2"/>
  <c r="O2166" i="2"/>
  <c r="N2166" i="2"/>
  <c r="Q2165" i="2"/>
  <c r="P2165" i="2"/>
  <c r="O2165" i="2"/>
  <c r="N2165" i="2"/>
  <c r="Q2164" i="2"/>
  <c r="P2164" i="2"/>
  <c r="O2164" i="2"/>
  <c r="N2164" i="2"/>
  <c r="Q2163" i="2"/>
  <c r="P2163" i="2"/>
  <c r="O2163" i="2"/>
  <c r="N2163" i="2"/>
  <c r="Q2162" i="2"/>
  <c r="P2162" i="2"/>
  <c r="O2162" i="2"/>
  <c r="N2162" i="2"/>
  <c r="Q2161" i="2"/>
  <c r="P2161" i="2"/>
  <c r="O2161" i="2"/>
  <c r="N2161" i="2"/>
  <c r="Q2160" i="2"/>
  <c r="P2160" i="2"/>
  <c r="O2160" i="2"/>
  <c r="N2160" i="2"/>
  <c r="Q2159" i="2"/>
  <c r="P2159" i="2"/>
  <c r="O2159" i="2"/>
  <c r="N2159" i="2"/>
  <c r="Q2158" i="2"/>
  <c r="P2158" i="2"/>
  <c r="O2158" i="2"/>
  <c r="N2158" i="2"/>
  <c r="Q2157" i="2"/>
  <c r="P2157" i="2"/>
  <c r="O2157" i="2"/>
  <c r="N2157" i="2"/>
  <c r="Q2156" i="2"/>
  <c r="P2156" i="2"/>
  <c r="O2156" i="2"/>
  <c r="N2156" i="2"/>
  <c r="Q2155" i="2"/>
  <c r="P2155" i="2"/>
  <c r="O2155" i="2"/>
  <c r="N2155" i="2"/>
  <c r="Q2154" i="2"/>
  <c r="P2154" i="2"/>
  <c r="O2154" i="2"/>
  <c r="N2154" i="2"/>
  <c r="Q2153" i="2"/>
  <c r="P2153" i="2"/>
  <c r="O2153" i="2"/>
  <c r="N2153" i="2"/>
  <c r="Q2152" i="2"/>
  <c r="P2152" i="2"/>
  <c r="O2152" i="2"/>
  <c r="N2152" i="2"/>
  <c r="Q2151" i="2"/>
  <c r="P2151" i="2"/>
  <c r="O2151" i="2"/>
  <c r="N2151" i="2"/>
  <c r="Q2150" i="2"/>
  <c r="P2150" i="2"/>
  <c r="O2150" i="2"/>
  <c r="N2150" i="2"/>
  <c r="Q2149" i="2"/>
  <c r="P2149" i="2"/>
  <c r="O2149" i="2"/>
  <c r="N2149" i="2"/>
  <c r="Q2148" i="2"/>
  <c r="P2148" i="2"/>
  <c r="O2148" i="2"/>
  <c r="N2148" i="2"/>
  <c r="Q2147" i="2"/>
  <c r="P2147" i="2"/>
  <c r="O2147" i="2"/>
  <c r="N2147" i="2"/>
  <c r="Q2146" i="2"/>
  <c r="P2146" i="2"/>
  <c r="O2146" i="2"/>
  <c r="N2146" i="2"/>
  <c r="Q2145" i="2"/>
  <c r="P2145" i="2"/>
  <c r="O2145" i="2"/>
  <c r="N2145" i="2"/>
  <c r="Q2144" i="2"/>
  <c r="P2144" i="2"/>
  <c r="O2144" i="2"/>
  <c r="N2144" i="2"/>
  <c r="Q2143" i="2"/>
  <c r="P2143" i="2"/>
  <c r="O2143" i="2"/>
  <c r="N2143" i="2"/>
  <c r="Q2142" i="2"/>
  <c r="P2142" i="2"/>
  <c r="O2142" i="2"/>
  <c r="N2142" i="2"/>
  <c r="Q2141" i="2"/>
  <c r="P2141" i="2"/>
  <c r="O2141" i="2"/>
  <c r="N2141" i="2"/>
  <c r="Q2140" i="2"/>
  <c r="P2140" i="2"/>
  <c r="O2140" i="2"/>
  <c r="N2140" i="2"/>
  <c r="Q2139" i="2"/>
  <c r="P2139" i="2"/>
  <c r="O2139" i="2"/>
  <c r="N2139" i="2"/>
  <c r="Q2138" i="2"/>
  <c r="P2138" i="2"/>
  <c r="O2138" i="2"/>
  <c r="N2138" i="2"/>
  <c r="Q2137" i="2"/>
  <c r="P2137" i="2"/>
  <c r="O2137" i="2"/>
  <c r="N2137" i="2"/>
  <c r="Q2136" i="2"/>
  <c r="P2136" i="2"/>
  <c r="O2136" i="2"/>
  <c r="N2136" i="2"/>
  <c r="Q2135" i="2"/>
  <c r="P2135" i="2"/>
  <c r="O2135" i="2"/>
  <c r="N2135" i="2"/>
  <c r="Q2134" i="2"/>
  <c r="P2134" i="2"/>
  <c r="O2134" i="2"/>
  <c r="N2134" i="2"/>
  <c r="Q2133" i="2"/>
  <c r="P2133" i="2"/>
  <c r="O2133" i="2"/>
  <c r="N2133" i="2"/>
  <c r="Q2132" i="2"/>
  <c r="P2132" i="2"/>
  <c r="O2132" i="2"/>
  <c r="N2132" i="2"/>
  <c r="Q2131" i="2"/>
  <c r="P2131" i="2"/>
  <c r="O2131" i="2"/>
  <c r="N2131" i="2"/>
  <c r="Q2130" i="2"/>
  <c r="P2130" i="2"/>
  <c r="O2130" i="2"/>
  <c r="N2130" i="2"/>
  <c r="Q2129" i="2"/>
  <c r="P2129" i="2"/>
  <c r="O2129" i="2"/>
  <c r="N2129" i="2"/>
  <c r="Q2128" i="2"/>
  <c r="P2128" i="2"/>
  <c r="O2128" i="2"/>
  <c r="N2128" i="2"/>
  <c r="Q2127" i="2"/>
  <c r="P2127" i="2"/>
  <c r="O2127" i="2"/>
  <c r="N2127" i="2"/>
  <c r="Q2126" i="2"/>
  <c r="P2126" i="2"/>
  <c r="O2126" i="2"/>
  <c r="N2126" i="2"/>
  <c r="Q2125" i="2"/>
  <c r="P2125" i="2"/>
  <c r="Q3954" i="2" s="1"/>
  <c r="O2125" i="2"/>
  <c r="N2125" i="2"/>
  <c r="Q2124" i="2"/>
  <c r="P2124" i="2"/>
  <c r="O2124" i="2"/>
  <c r="N2124" i="2"/>
  <c r="Q2123" i="2"/>
  <c r="P2123" i="2"/>
  <c r="O2123" i="2"/>
  <c r="N2123" i="2"/>
  <c r="Q2122" i="2"/>
  <c r="P2122" i="2"/>
  <c r="O2122" i="2"/>
  <c r="N2122" i="2"/>
  <c r="Q2121" i="2"/>
  <c r="P2121" i="2"/>
  <c r="O2121" i="2"/>
  <c r="N2121" i="2"/>
  <c r="Q2120" i="2"/>
  <c r="P2120" i="2"/>
  <c r="O2120" i="2"/>
  <c r="N2120" i="2"/>
  <c r="Q2119" i="2"/>
  <c r="P2119" i="2"/>
  <c r="O2119" i="2"/>
  <c r="N2119" i="2"/>
  <c r="Q2118" i="2"/>
  <c r="P2118" i="2"/>
  <c r="O2118" i="2"/>
  <c r="N2118" i="2"/>
  <c r="Q2117" i="2"/>
  <c r="P2117" i="2"/>
  <c r="O2117" i="2"/>
  <c r="N2117" i="2"/>
  <c r="Q2116" i="2"/>
  <c r="P2116" i="2"/>
  <c r="O2116" i="2"/>
  <c r="N2116" i="2"/>
  <c r="Q2115" i="2"/>
  <c r="P2115" i="2"/>
  <c r="O2115" i="2"/>
  <c r="N2115" i="2"/>
  <c r="Q2114" i="2"/>
  <c r="P2114" i="2"/>
  <c r="O2114" i="2"/>
  <c r="N2114" i="2"/>
  <c r="Q2113" i="2"/>
  <c r="P2113" i="2"/>
  <c r="O2113" i="2"/>
  <c r="N2113" i="2"/>
  <c r="Q2112" i="2"/>
  <c r="P2112" i="2"/>
  <c r="O2112" i="2"/>
  <c r="N2112" i="2"/>
  <c r="Q2111" i="2"/>
  <c r="P2111" i="2"/>
  <c r="O2111" i="2"/>
  <c r="N2111" i="2"/>
  <c r="Q2110" i="2"/>
  <c r="P2110" i="2"/>
  <c r="O2110" i="2"/>
  <c r="N2110" i="2"/>
  <c r="Q2109" i="2"/>
  <c r="P2109" i="2"/>
  <c r="O2109" i="2"/>
  <c r="N2109" i="2"/>
  <c r="Q2108" i="2"/>
  <c r="P2108" i="2"/>
  <c r="O2108" i="2"/>
  <c r="N2108" i="2"/>
  <c r="Q2107" i="2"/>
  <c r="P2107" i="2"/>
  <c r="O2107" i="2"/>
  <c r="N2107" i="2"/>
  <c r="Q2106" i="2"/>
  <c r="P2106" i="2"/>
  <c r="O2106" i="2"/>
  <c r="N2106" i="2"/>
  <c r="Q2105" i="2"/>
  <c r="P2105" i="2"/>
  <c r="O2105" i="2"/>
  <c r="N2105" i="2"/>
  <c r="Q2104" i="2"/>
  <c r="P2104" i="2"/>
  <c r="O2104" i="2"/>
  <c r="N2104" i="2"/>
  <c r="Q2103" i="2"/>
  <c r="P2103" i="2"/>
  <c r="O2103" i="2"/>
  <c r="N2103" i="2"/>
  <c r="Q2102" i="2"/>
  <c r="P2102" i="2"/>
  <c r="O2102" i="2"/>
  <c r="N2102" i="2"/>
  <c r="Q2101" i="2"/>
  <c r="P2101" i="2"/>
  <c r="O2101" i="2"/>
  <c r="N2101" i="2"/>
  <c r="Q2100" i="2"/>
  <c r="P2100" i="2"/>
  <c r="O2100" i="2"/>
  <c r="N2100" i="2"/>
  <c r="Q2099" i="2"/>
  <c r="P2099" i="2"/>
  <c r="O2099" i="2"/>
  <c r="N2099" i="2"/>
  <c r="Q2098" i="2"/>
  <c r="P2098" i="2"/>
  <c r="O2098" i="2"/>
  <c r="N2098" i="2"/>
  <c r="Q2097" i="2"/>
  <c r="P2097" i="2"/>
  <c r="O2097" i="2"/>
  <c r="N2097" i="2"/>
  <c r="Q2096" i="2"/>
  <c r="P2096" i="2"/>
  <c r="O2096" i="2"/>
  <c r="N2096" i="2"/>
  <c r="Q2095" i="2"/>
  <c r="P2095" i="2"/>
  <c r="O2095" i="2"/>
  <c r="N2095" i="2"/>
  <c r="Q2094" i="2"/>
  <c r="P2094" i="2"/>
  <c r="O2094" i="2"/>
  <c r="N2094" i="2"/>
  <c r="Q2093" i="2"/>
  <c r="P2093" i="2"/>
  <c r="O2093" i="2"/>
  <c r="N2093" i="2"/>
  <c r="Q2092" i="2"/>
  <c r="P2092" i="2"/>
  <c r="O2092" i="2"/>
  <c r="N2092" i="2"/>
  <c r="Q2091" i="2"/>
  <c r="P2091" i="2"/>
  <c r="O2091" i="2"/>
  <c r="N2091" i="2"/>
  <c r="Q2090" i="2"/>
  <c r="P2090" i="2"/>
  <c r="O2090" i="2"/>
  <c r="N2090" i="2"/>
  <c r="Q2089" i="2"/>
  <c r="P2089" i="2"/>
  <c r="O2089" i="2"/>
  <c r="N2089" i="2"/>
  <c r="Q2088" i="2"/>
  <c r="P2088" i="2"/>
  <c r="O2088" i="2"/>
  <c r="N2088" i="2"/>
  <c r="Q2087" i="2"/>
  <c r="P2087" i="2"/>
  <c r="O2087" i="2"/>
  <c r="N2087" i="2"/>
  <c r="Q2086" i="2"/>
  <c r="P2086" i="2"/>
  <c r="O2086" i="2"/>
  <c r="N2086" i="2"/>
  <c r="Q2085" i="2"/>
  <c r="P2085" i="2"/>
  <c r="O2085" i="2"/>
  <c r="N2085" i="2"/>
  <c r="Q2084" i="2"/>
  <c r="P2084" i="2"/>
  <c r="O2084" i="2"/>
  <c r="N2084" i="2"/>
  <c r="Q2083" i="2"/>
  <c r="P2083" i="2"/>
  <c r="O2083" i="2"/>
  <c r="N2083" i="2"/>
  <c r="Q2082" i="2"/>
  <c r="P2082" i="2"/>
  <c r="O2082" i="2"/>
  <c r="N2082" i="2"/>
  <c r="Q2081" i="2"/>
  <c r="P2081" i="2"/>
  <c r="O2081" i="2"/>
  <c r="N2081" i="2"/>
  <c r="Q2080" i="2"/>
  <c r="P2080" i="2"/>
  <c r="O2080" i="2"/>
  <c r="N2080" i="2"/>
  <c r="Q2079" i="2"/>
  <c r="P2079" i="2"/>
  <c r="O2079" i="2"/>
  <c r="N2079" i="2"/>
  <c r="Q2078" i="2"/>
  <c r="P2078" i="2"/>
  <c r="O2078" i="2"/>
  <c r="N2078" i="2"/>
  <c r="Q2077" i="2"/>
  <c r="P2077" i="2"/>
  <c r="O2077" i="2"/>
  <c r="N2077" i="2"/>
  <c r="Q2076" i="2"/>
  <c r="P2076" i="2"/>
  <c r="O2076" i="2"/>
  <c r="N2076" i="2"/>
  <c r="Q2075" i="2"/>
  <c r="P2075" i="2"/>
  <c r="O2075" i="2"/>
  <c r="N2075" i="2"/>
  <c r="Q2074" i="2"/>
  <c r="P2074" i="2"/>
  <c r="O2074" i="2"/>
  <c r="N2074" i="2"/>
  <c r="Q2073" i="2"/>
  <c r="P2073" i="2"/>
  <c r="O2073" i="2"/>
  <c r="N2073" i="2"/>
  <c r="Q2072" i="2"/>
  <c r="P2072" i="2"/>
  <c r="O2072" i="2"/>
  <c r="N2072" i="2"/>
  <c r="Q2071" i="2"/>
  <c r="P2071" i="2"/>
  <c r="O2071" i="2"/>
  <c r="N2071" i="2"/>
  <c r="Q2070" i="2"/>
  <c r="P2070" i="2"/>
  <c r="O2070" i="2"/>
  <c r="N2070" i="2"/>
  <c r="Q2069" i="2"/>
  <c r="P2069" i="2"/>
  <c r="O2069" i="2"/>
  <c r="N2069" i="2"/>
  <c r="Q2068" i="2"/>
  <c r="P2068" i="2"/>
  <c r="O2068" i="2"/>
  <c r="N2068" i="2"/>
  <c r="Q2067" i="2"/>
  <c r="P2067" i="2"/>
  <c r="O2067" i="2"/>
  <c r="N2067" i="2"/>
  <c r="Q2066" i="2"/>
  <c r="P2066" i="2"/>
  <c r="O2066" i="2"/>
  <c r="N2066" i="2"/>
  <c r="Q2065" i="2"/>
  <c r="P2065" i="2"/>
  <c r="O2065" i="2"/>
  <c r="N2065" i="2"/>
  <c r="Q2064" i="2"/>
  <c r="P2064" i="2"/>
  <c r="O2064" i="2"/>
  <c r="N2064" i="2"/>
  <c r="Q2063" i="2"/>
  <c r="P2063" i="2"/>
  <c r="O2063" i="2"/>
  <c r="N2063" i="2"/>
  <c r="Q2062" i="2"/>
  <c r="P2062" i="2"/>
  <c r="O2062" i="2"/>
  <c r="N2062" i="2"/>
  <c r="Q2061" i="2"/>
  <c r="P2061" i="2"/>
  <c r="O2061" i="2"/>
  <c r="N2061" i="2"/>
  <c r="Q2060" i="2"/>
  <c r="P2060" i="2"/>
  <c r="O2060" i="2"/>
  <c r="N2060" i="2"/>
  <c r="Q2059" i="2"/>
  <c r="P2059" i="2"/>
  <c r="O2059" i="2"/>
  <c r="N2059" i="2"/>
  <c r="Q2058" i="2"/>
  <c r="P2058" i="2"/>
  <c r="O2058" i="2"/>
  <c r="N2058" i="2"/>
  <c r="Q2057" i="2"/>
  <c r="P2057" i="2"/>
  <c r="O2057" i="2"/>
  <c r="N2057" i="2"/>
  <c r="Q2056" i="2"/>
  <c r="P2056" i="2"/>
  <c r="O2056" i="2"/>
  <c r="N2056" i="2"/>
  <c r="Q2055" i="2"/>
  <c r="P2055" i="2"/>
  <c r="O2055" i="2"/>
  <c r="N2055" i="2"/>
  <c r="Q2054" i="2"/>
  <c r="P2054" i="2"/>
  <c r="O2054" i="2"/>
  <c r="N2054" i="2"/>
  <c r="Q2053" i="2"/>
  <c r="P2053" i="2"/>
  <c r="O2053" i="2"/>
  <c r="N2053" i="2"/>
  <c r="Q2052" i="2"/>
  <c r="P2052" i="2"/>
  <c r="O2052" i="2"/>
  <c r="N2052" i="2"/>
  <c r="Q2051" i="2"/>
  <c r="P2051" i="2"/>
  <c r="O2051" i="2"/>
  <c r="N2051" i="2"/>
  <c r="Q2050" i="2"/>
  <c r="P2050" i="2"/>
  <c r="O2050" i="2"/>
  <c r="N2050" i="2"/>
  <c r="Q2049" i="2"/>
  <c r="P2049" i="2"/>
  <c r="O2049" i="2"/>
  <c r="N2049" i="2"/>
  <c r="Q2048" i="2"/>
  <c r="P2048" i="2"/>
  <c r="O2048" i="2"/>
  <c r="N2048" i="2"/>
  <c r="Q2047" i="2"/>
  <c r="P2047" i="2"/>
  <c r="O2047" i="2"/>
  <c r="N2047" i="2"/>
  <c r="Q2046" i="2"/>
  <c r="P2046" i="2"/>
  <c r="O2046" i="2"/>
  <c r="N2046" i="2"/>
  <c r="Q2045" i="2"/>
  <c r="P2045" i="2"/>
  <c r="O2045" i="2"/>
  <c r="N2045" i="2"/>
  <c r="Q2044" i="2"/>
  <c r="P2044" i="2"/>
  <c r="O2044" i="2"/>
  <c r="N2044" i="2"/>
  <c r="Q2043" i="2"/>
  <c r="P2043" i="2"/>
  <c r="O2043" i="2"/>
  <c r="N2043" i="2"/>
  <c r="Q2042" i="2"/>
  <c r="P2042" i="2"/>
  <c r="O2042" i="2"/>
  <c r="N2042" i="2"/>
  <c r="Q2041" i="2"/>
  <c r="P2041" i="2"/>
  <c r="O2041" i="2"/>
  <c r="N2041" i="2"/>
  <c r="Q2040" i="2"/>
  <c r="P2040" i="2"/>
  <c r="O2040" i="2"/>
  <c r="N2040" i="2"/>
  <c r="Q2039" i="2"/>
  <c r="P2039" i="2"/>
  <c r="O2039" i="2"/>
  <c r="N2039" i="2"/>
  <c r="Q2038" i="2"/>
  <c r="P2038" i="2"/>
  <c r="O2038" i="2"/>
  <c r="N2038" i="2"/>
  <c r="Q2037" i="2"/>
  <c r="P2037" i="2"/>
  <c r="O2037" i="2"/>
  <c r="N2037" i="2"/>
  <c r="Q2036" i="2"/>
  <c r="P2036" i="2"/>
  <c r="O2036" i="2"/>
  <c r="N2036" i="2"/>
  <c r="Q2035" i="2"/>
  <c r="P2035" i="2"/>
  <c r="O2035" i="2"/>
  <c r="N2035" i="2"/>
  <c r="Q2034" i="2"/>
  <c r="P2034" i="2"/>
  <c r="O2034" i="2"/>
  <c r="N2034" i="2"/>
  <c r="Q2033" i="2"/>
  <c r="P2033" i="2"/>
  <c r="O2033" i="2"/>
  <c r="N2033" i="2"/>
  <c r="Q2032" i="2"/>
  <c r="P2032" i="2"/>
  <c r="O2032" i="2"/>
  <c r="N2032" i="2"/>
  <c r="Q2031" i="2"/>
  <c r="P2031" i="2"/>
  <c r="O2031" i="2"/>
  <c r="N2031" i="2"/>
  <c r="Q2030" i="2"/>
  <c r="P2030" i="2"/>
  <c r="O2030" i="2"/>
  <c r="N2030" i="2"/>
  <c r="Q2029" i="2"/>
  <c r="P2029" i="2"/>
  <c r="O2029" i="2"/>
  <c r="N2029" i="2"/>
  <c r="Q2028" i="2"/>
  <c r="P2028" i="2"/>
  <c r="O2028" i="2"/>
  <c r="N2028" i="2"/>
  <c r="Q2027" i="2"/>
  <c r="P2027" i="2"/>
  <c r="O2027" i="2"/>
  <c r="N2027" i="2"/>
  <c r="Q2026" i="2"/>
  <c r="P2026" i="2"/>
  <c r="O2026" i="2"/>
  <c r="N2026" i="2"/>
  <c r="Q2025" i="2"/>
  <c r="P2025" i="2"/>
  <c r="O2025" i="2"/>
  <c r="N2025" i="2"/>
  <c r="Q2024" i="2"/>
  <c r="P2024" i="2"/>
  <c r="O2024" i="2"/>
  <c r="N2024" i="2"/>
  <c r="Q2023" i="2"/>
  <c r="P2023" i="2"/>
  <c r="O2023" i="2"/>
  <c r="N2023" i="2"/>
  <c r="Q2022" i="2"/>
  <c r="P2022" i="2"/>
  <c r="O2022" i="2"/>
  <c r="N2022" i="2"/>
  <c r="Q2021" i="2"/>
  <c r="P2021" i="2"/>
  <c r="O2021" i="2"/>
  <c r="N2021" i="2"/>
  <c r="Q2020" i="2"/>
  <c r="P2020" i="2"/>
  <c r="O2020" i="2"/>
  <c r="N2020" i="2"/>
  <c r="Q2019" i="2"/>
  <c r="P2019" i="2"/>
  <c r="O2019" i="2"/>
  <c r="N2019" i="2"/>
  <c r="Q2018" i="2"/>
  <c r="P2018" i="2"/>
  <c r="O2018" i="2"/>
  <c r="N2018" i="2"/>
  <c r="Q2017" i="2"/>
  <c r="P2017" i="2"/>
  <c r="O2017" i="2"/>
  <c r="N2017" i="2"/>
  <c r="Q2016" i="2"/>
  <c r="P2016" i="2"/>
  <c r="O2016" i="2"/>
  <c r="N2016" i="2"/>
  <c r="Q2015" i="2"/>
  <c r="P2015" i="2"/>
  <c r="O2015" i="2"/>
  <c r="N2015" i="2"/>
  <c r="Q2014" i="2"/>
  <c r="P2014" i="2"/>
  <c r="O2014" i="2"/>
  <c r="N2014" i="2"/>
  <c r="Q2013" i="2"/>
  <c r="P2013" i="2"/>
  <c r="O2013" i="2"/>
  <c r="N2013" i="2"/>
  <c r="Q2012" i="2"/>
  <c r="P2012" i="2"/>
  <c r="O2012" i="2"/>
  <c r="N2012" i="2"/>
  <c r="Q2011" i="2"/>
  <c r="P2011" i="2"/>
  <c r="Q3755" i="2" s="1"/>
  <c r="O2011" i="2"/>
  <c r="N2011" i="2"/>
  <c r="Q2010" i="2"/>
  <c r="P2010" i="2"/>
  <c r="O2010" i="2"/>
  <c r="N2010" i="2"/>
  <c r="Q2009" i="2"/>
  <c r="P2009" i="2"/>
  <c r="O2009" i="2"/>
  <c r="N2009" i="2"/>
  <c r="Q2008" i="2"/>
  <c r="P2008" i="2"/>
  <c r="O2008" i="2"/>
  <c r="N2008" i="2"/>
  <c r="Q2007" i="2"/>
  <c r="P2007" i="2"/>
  <c r="O2007" i="2"/>
  <c r="N2007" i="2"/>
  <c r="Q2006" i="2"/>
  <c r="P2006" i="2"/>
  <c r="O2006" i="2"/>
  <c r="N2006" i="2"/>
  <c r="Q2005" i="2"/>
  <c r="P2005" i="2"/>
  <c r="Q3495" i="2" s="1"/>
  <c r="O2005" i="2"/>
  <c r="N2005" i="2"/>
  <c r="Q2004" i="2"/>
  <c r="P2004" i="2"/>
  <c r="O2004" i="2"/>
  <c r="N2004" i="2"/>
  <c r="Q2003" i="2"/>
  <c r="P2003" i="2"/>
  <c r="O2003" i="2"/>
  <c r="N2003" i="2"/>
  <c r="Q2002" i="2"/>
  <c r="P2002" i="2"/>
  <c r="Q3600" i="2" s="1"/>
  <c r="O2002" i="2"/>
  <c r="N2002" i="2"/>
  <c r="Q2001" i="2"/>
  <c r="P2001" i="2"/>
  <c r="O2001" i="2"/>
  <c r="N2001" i="2"/>
  <c r="Q2000" i="2"/>
  <c r="P2000" i="2"/>
  <c r="O2000" i="2"/>
  <c r="N2000" i="2"/>
  <c r="Q1999" i="2"/>
  <c r="P1999" i="2"/>
  <c r="O1999" i="2"/>
  <c r="N1999" i="2"/>
  <c r="Q1998" i="2"/>
  <c r="P1998" i="2"/>
  <c r="O1998" i="2"/>
  <c r="N1998" i="2"/>
  <c r="Q1997" i="2"/>
  <c r="P1997" i="2"/>
  <c r="O1997" i="2"/>
  <c r="N1997" i="2"/>
  <c r="Q1996" i="2"/>
  <c r="P1996" i="2"/>
  <c r="O1996" i="2"/>
  <c r="N1996" i="2"/>
  <c r="Q1995" i="2"/>
  <c r="P1995" i="2"/>
  <c r="O1995" i="2"/>
  <c r="N1995" i="2"/>
  <c r="Q1994" i="2"/>
  <c r="P1994" i="2"/>
  <c r="O1994" i="2"/>
  <c r="N1994" i="2"/>
  <c r="Q1993" i="2"/>
  <c r="P1993" i="2"/>
  <c r="O1993" i="2"/>
  <c r="N1993" i="2"/>
  <c r="Q1992" i="2"/>
  <c r="P1992" i="2"/>
  <c r="O1992" i="2"/>
  <c r="N1992" i="2"/>
  <c r="Q1991" i="2"/>
  <c r="P1991" i="2"/>
  <c r="O1991" i="2"/>
  <c r="N1991" i="2"/>
  <c r="Q1990" i="2"/>
  <c r="P1990" i="2"/>
  <c r="O1990" i="2"/>
  <c r="N1990" i="2"/>
  <c r="Q1989" i="2"/>
  <c r="P1989" i="2"/>
  <c r="O1989" i="2"/>
  <c r="N1989" i="2"/>
  <c r="Q1988" i="2"/>
  <c r="P1988" i="2"/>
  <c r="O1988" i="2"/>
  <c r="N1988" i="2"/>
  <c r="Q1987" i="2"/>
  <c r="P1987" i="2"/>
  <c r="O1987" i="2"/>
  <c r="N1987" i="2"/>
  <c r="Q1986" i="2"/>
  <c r="P1986" i="2"/>
  <c r="O1986" i="2"/>
  <c r="N1986" i="2"/>
  <c r="Q1985" i="2"/>
  <c r="P1985" i="2"/>
  <c r="O1985" i="2"/>
  <c r="N1985" i="2"/>
  <c r="Q1984" i="2"/>
  <c r="P1984" i="2"/>
  <c r="O1984" i="2"/>
  <c r="N1984" i="2"/>
  <c r="Q1983" i="2"/>
  <c r="P1983" i="2"/>
  <c r="O1983" i="2"/>
  <c r="N1983" i="2"/>
  <c r="Q1982" i="2"/>
  <c r="P1982" i="2"/>
  <c r="O1982" i="2"/>
  <c r="N1982" i="2"/>
  <c r="Q1981" i="2"/>
  <c r="P1981" i="2"/>
  <c r="O1981" i="2"/>
  <c r="N1981" i="2"/>
  <c r="Q1980" i="2"/>
  <c r="P1980" i="2"/>
  <c r="O1980" i="2"/>
  <c r="N1980" i="2"/>
  <c r="Q1979" i="2"/>
  <c r="P1979" i="2"/>
  <c r="O1979" i="2"/>
  <c r="N1979" i="2"/>
  <c r="Q1978" i="2"/>
  <c r="P1978" i="2"/>
  <c r="O1978" i="2"/>
  <c r="N1978" i="2"/>
  <c r="Q1977" i="2"/>
  <c r="P1977" i="2"/>
  <c r="O1977" i="2"/>
  <c r="N1977" i="2"/>
  <c r="Q1976" i="2"/>
  <c r="P1976" i="2"/>
  <c r="O1976" i="2"/>
  <c r="N1976" i="2"/>
  <c r="Q1975" i="2"/>
  <c r="P1975" i="2"/>
  <c r="O1975" i="2"/>
  <c r="N1975" i="2"/>
  <c r="Q1974" i="2"/>
  <c r="P1974" i="2"/>
  <c r="O1974" i="2"/>
  <c r="N1974" i="2"/>
  <c r="Q1973" i="2"/>
  <c r="P1973" i="2"/>
  <c r="O1973" i="2"/>
  <c r="N1973" i="2"/>
  <c r="Q1972" i="2"/>
  <c r="P1972" i="2"/>
  <c r="O1972" i="2"/>
  <c r="N1972" i="2"/>
  <c r="Q1971" i="2"/>
  <c r="P1971" i="2"/>
  <c r="O1971" i="2"/>
  <c r="N1971" i="2"/>
  <c r="Q1970" i="2"/>
  <c r="P1970" i="2"/>
  <c r="O1970" i="2"/>
  <c r="N1970" i="2"/>
  <c r="Q1969" i="2"/>
  <c r="P1969" i="2"/>
  <c r="O1969" i="2"/>
  <c r="N1969" i="2"/>
  <c r="Q1968" i="2"/>
  <c r="P1968" i="2"/>
  <c r="O1968" i="2"/>
  <c r="N1968" i="2"/>
  <c r="Q1967" i="2"/>
  <c r="P1967" i="2"/>
  <c r="O1967" i="2"/>
  <c r="N1967" i="2"/>
  <c r="Q1966" i="2"/>
  <c r="P1966" i="2"/>
  <c r="O1966" i="2"/>
  <c r="N1966" i="2"/>
  <c r="Q1965" i="2"/>
  <c r="P1965" i="2"/>
  <c r="O1965" i="2"/>
  <c r="N1965" i="2"/>
  <c r="Q1964" i="2"/>
  <c r="P1964" i="2"/>
  <c r="O1964" i="2"/>
  <c r="N1964" i="2"/>
  <c r="Q1963" i="2"/>
  <c r="P1963" i="2"/>
  <c r="O1963" i="2"/>
  <c r="N1963" i="2"/>
  <c r="Q1962" i="2"/>
  <c r="P1962" i="2"/>
  <c r="O1962" i="2"/>
  <c r="N1962" i="2"/>
  <c r="Q1961" i="2"/>
  <c r="P1961" i="2"/>
  <c r="O1961" i="2"/>
  <c r="N1961" i="2"/>
  <c r="Q1960" i="2"/>
  <c r="P1960" i="2"/>
  <c r="O1960" i="2"/>
  <c r="N1960" i="2"/>
  <c r="Q1959" i="2"/>
  <c r="P1959" i="2"/>
  <c r="O1959" i="2"/>
  <c r="N1959" i="2"/>
  <c r="Q1958" i="2"/>
  <c r="P1958" i="2"/>
  <c r="O1958" i="2"/>
  <c r="N1958" i="2"/>
  <c r="Q1957" i="2"/>
  <c r="P1957" i="2"/>
  <c r="O1957" i="2"/>
  <c r="N1957" i="2"/>
  <c r="Q1956" i="2"/>
  <c r="P1956" i="2"/>
  <c r="O1956" i="2"/>
  <c r="N1956" i="2"/>
  <c r="Q1955" i="2"/>
  <c r="P1955" i="2"/>
  <c r="O1955" i="2"/>
  <c r="N1955" i="2"/>
  <c r="Q1954" i="2"/>
  <c r="P1954" i="2"/>
  <c r="O1954" i="2"/>
  <c r="N1954" i="2"/>
  <c r="Q1953" i="2"/>
  <c r="P1953" i="2"/>
  <c r="Q3462" i="2" s="1"/>
  <c r="O1953" i="2"/>
  <c r="N1953" i="2"/>
  <c r="Q1952" i="2"/>
  <c r="P1952" i="2"/>
  <c r="O1952" i="2"/>
  <c r="N1952" i="2"/>
  <c r="Q1951" i="2"/>
  <c r="P1951" i="2"/>
  <c r="O1951" i="2"/>
  <c r="N1951" i="2"/>
  <c r="Q1950" i="2"/>
  <c r="P1950" i="2"/>
  <c r="O1950" i="2"/>
  <c r="N1950" i="2"/>
  <c r="Q1949" i="2"/>
  <c r="P1949" i="2"/>
  <c r="O1949" i="2"/>
  <c r="N1949" i="2"/>
  <c r="Q1948" i="2"/>
  <c r="P1948" i="2"/>
  <c r="O1948" i="2"/>
  <c r="N1948" i="2"/>
  <c r="Q1947" i="2"/>
  <c r="P1947" i="2"/>
  <c r="O1947" i="2"/>
  <c r="N1947" i="2"/>
  <c r="Q1946" i="2"/>
  <c r="P1946" i="2"/>
  <c r="O1946" i="2"/>
  <c r="N1946" i="2"/>
  <c r="Q1945" i="2"/>
  <c r="P1945" i="2"/>
  <c r="O1945" i="2"/>
  <c r="N1945" i="2"/>
  <c r="Q1944" i="2"/>
  <c r="P1944" i="2"/>
  <c r="O1944" i="2"/>
  <c r="N1944" i="2"/>
  <c r="Q1943" i="2"/>
  <c r="P1943" i="2"/>
  <c r="O1943" i="2"/>
  <c r="N1943" i="2"/>
  <c r="Q1942" i="2"/>
  <c r="P1942" i="2"/>
  <c r="O1942" i="2"/>
  <c r="N1942" i="2"/>
  <c r="Q1941" i="2"/>
  <c r="P1941" i="2"/>
  <c r="O1941" i="2"/>
  <c r="N1941" i="2"/>
  <c r="Q1940" i="2"/>
  <c r="P1940" i="2"/>
  <c r="O1940" i="2"/>
  <c r="N1940" i="2"/>
  <c r="Q1939" i="2"/>
  <c r="P1939" i="2"/>
  <c r="O1939" i="2"/>
  <c r="N1939" i="2"/>
  <c r="Q1938" i="2"/>
  <c r="P1938" i="2"/>
  <c r="O1938" i="2"/>
  <c r="N1938" i="2"/>
  <c r="Q1937" i="2"/>
  <c r="P1937" i="2"/>
  <c r="O1937" i="2"/>
  <c r="N1937" i="2"/>
  <c r="Q1936" i="2"/>
  <c r="P1936" i="2"/>
  <c r="O1936" i="2"/>
  <c r="N1936" i="2"/>
  <c r="Q1935" i="2"/>
  <c r="P1935" i="2"/>
  <c r="O1935" i="2"/>
  <c r="N1935" i="2"/>
  <c r="Q1934" i="2"/>
  <c r="P1934" i="2"/>
  <c r="O1934" i="2"/>
  <c r="N1934" i="2"/>
  <c r="Q1933" i="2"/>
  <c r="P1933" i="2"/>
  <c r="O1933" i="2"/>
  <c r="N1933" i="2"/>
  <c r="Q1932" i="2"/>
  <c r="P1932" i="2"/>
  <c r="O1932" i="2"/>
  <c r="N1932" i="2"/>
  <c r="Q1931" i="2"/>
  <c r="P1931" i="2"/>
  <c r="O1931" i="2"/>
  <c r="N1931" i="2"/>
  <c r="Q1930" i="2"/>
  <c r="P1930" i="2"/>
  <c r="O1930" i="2"/>
  <c r="N1930" i="2"/>
  <c r="Q1929" i="2"/>
  <c r="P1929" i="2"/>
  <c r="O1929" i="2"/>
  <c r="N1929" i="2"/>
  <c r="Q1928" i="2"/>
  <c r="P1928" i="2"/>
  <c r="O1928" i="2"/>
  <c r="N1928" i="2"/>
  <c r="Q1927" i="2"/>
  <c r="P1927" i="2"/>
  <c r="O1927" i="2"/>
  <c r="N1927" i="2"/>
  <c r="Q1926" i="2"/>
  <c r="P1926" i="2"/>
  <c r="O1926" i="2"/>
  <c r="N1926" i="2"/>
  <c r="Q1925" i="2"/>
  <c r="P1925" i="2"/>
  <c r="O1925" i="2"/>
  <c r="N1925" i="2"/>
  <c r="Q1924" i="2"/>
  <c r="P1924" i="2"/>
  <c r="O1924" i="2"/>
  <c r="N1924" i="2"/>
  <c r="Q1923" i="2"/>
  <c r="P1923" i="2"/>
  <c r="O1923" i="2"/>
  <c r="N1923" i="2"/>
  <c r="Q1922" i="2"/>
  <c r="P1922" i="2"/>
  <c r="O1922" i="2"/>
  <c r="N1922" i="2"/>
  <c r="Q1921" i="2"/>
  <c r="P1921" i="2"/>
  <c r="O1921" i="2"/>
  <c r="N1921" i="2"/>
  <c r="Q1920" i="2"/>
  <c r="P1920" i="2"/>
  <c r="O1920" i="2"/>
  <c r="N1920" i="2"/>
  <c r="Q1919" i="2"/>
  <c r="P1919" i="2"/>
  <c r="O1919" i="2"/>
  <c r="N1919" i="2"/>
  <c r="Q1918" i="2"/>
  <c r="P1918" i="2"/>
  <c r="O1918" i="2"/>
  <c r="N1918" i="2"/>
  <c r="Q1917" i="2"/>
  <c r="P1917" i="2"/>
  <c r="O1917" i="2"/>
  <c r="N1917" i="2"/>
  <c r="Q1916" i="2"/>
  <c r="P1916" i="2"/>
  <c r="Q3610" i="2" s="1"/>
  <c r="O1916" i="2"/>
  <c r="N1916" i="2"/>
  <c r="Q1915" i="2"/>
  <c r="P1915" i="2"/>
  <c r="O1915" i="2"/>
  <c r="N1915" i="2"/>
  <c r="Q1914" i="2"/>
  <c r="P1914" i="2"/>
  <c r="O1914" i="2"/>
  <c r="N1914" i="2"/>
  <c r="Q1913" i="2"/>
  <c r="P1913" i="2"/>
  <c r="O1913" i="2"/>
  <c r="N1913" i="2"/>
  <c r="Q1912" i="2"/>
  <c r="P1912" i="2"/>
  <c r="O1912" i="2"/>
  <c r="N1912" i="2"/>
  <c r="Q1911" i="2"/>
  <c r="P1911" i="2"/>
  <c r="O1911" i="2"/>
  <c r="N1911" i="2"/>
  <c r="Q1910" i="2"/>
  <c r="P1910" i="2"/>
  <c r="O1910" i="2"/>
  <c r="N1910" i="2"/>
  <c r="Q1909" i="2"/>
  <c r="P1909" i="2"/>
  <c r="O1909" i="2"/>
  <c r="N1909" i="2"/>
  <c r="Q1908" i="2"/>
  <c r="P1908" i="2"/>
  <c r="O1908" i="2"/>
  <c r="N1908" i="2"/>
  <c r="Q1907" i="2"/>
  <c r="P1907" i="2"/>
  <c r="O1907" i="2"/>
  <c r="N1907" i="2"/>
  <c r="Q1906" i="2"/>
  <c r="P1906" i="2"/>
  <c r="O1906" i="2"/>
  <c r="N1906" i="2"/>
  <c r="Q1905" i="2"/>
  <c r="P1905" i="2"/>
  <c r="O1905" i="2"/>
  <c r="N1905" i="2"/>
  <c r="Q1904" i="2"/>
  <c r="P1904" i="2"/>
  <c r="O1904" i="2"/>
  <c r="N1904" i="2"/>
  <c r="Q1903" i="2"/>
  <c r="P1903" i="2"/>
  <c r="O1903" i="2"/>
  <c r="N1903" i="2"/>
  <c r="Q1902" i="2"/>
  <c r="P1902" i="2"/>
  <c r="O1902" i="2"/>
  <c r="N1902" i="2"/>
  <c r="Q1901" i="2"/>
  <c r="P1901" i="2"/>
  <c r="O1901" i="2"/>
  <c r="N1901" i="2"/>
  <c r="Q1900" i="2"/>
  <c r="P1900" i="2"/>
  <c r="O1900" i="2"/>
  <c r="N1900" i="2"/>
  <c r="Q1899" i="2"/>
  <c r="P1899" i="2"/>
  <c r="O1899" i="2"/>
  <c r="N1899" i="2"/>
  <c r="Q1898" i="2"/>
  <c r="P1898" i="2"/>
  <c r="O1898" i="2"/>
  <c r="N1898" i="2"/>
  <c r="Q1897" i="2"/>
  <c r="P1897" i="2"/>
  <c r="O1897" i="2"/>
  <c r="N1897" i="2"/>
  <c r="Q1896" i="2"/>
  <c r="P1896" i="2"/>
  <c r="O1896" i="2"/>
  <c r="N1896" i="2"/>
  <c r="Q1895" i="2"/>
  <c r="P1895" i="2"/>
  <c r="O1895" i="2"/>
  <c r="N1895" i="2"/>
  <c r="Q1894" i="2"/>
  <c r="P1894" i="2"/>
  <c r="O1894" i="2"/>
  <c r="N1894" i="2"/>
  <c r="Q1893" i="2"/>
  <c r="P1893" i="2"/>
  <c r="O1893" i="2"/>
  <c r="N1893" i="2"/>
  <c r="Q1892" i="2"/>
  <c r="P1892" i="2"/>
  <c r="O1892" i="2"/>
  <c r="N1892" i="2"/>
  <c r="Q1891" i="2"/>
  <c r="P1891" i="2"/>
  <c r="O1891" i="2"/>
  <c r="N1891" i="2"/>
  <c r="Q1890" i="2"/>
  <c r="P1890" i="2"/>
  <c r="O1890" i="2"/>
  <c r="N1890" i="2"/>
  <c r="Q1889" i="2"/>
  <c r="P1889" i="2"/>
  <c r="O1889" i="2"/>
  <c r="N1889" i="2"/>
  <c r="Q1888" i="2"/>
  <c r="P1888" i="2"/>
  <c r="O1888" i="2"/>
  <c r="N1888" i="2"/>
  <c r="Q1887" i="2"/>
  <c r="P1887" i="2"/>
  <c r="O1887" i="2"/>
  <c r="N1887" i="2"/>
  <c r="Q1886" i="2"/>
  <c r="P1886" i="2"/>
  <c r="O1886" i="2"/>
  <c r="N1886" i="2"/>
  <c r="Q1885" i="2"/>
  <c r="P1885" i="2"/>
  <c r="O1885" i="2"/>
  <c r="N1885" i="2"/>
  <c r="Q1884" i="2"/>
  <c r="P1884" i="2"/>
  <c r="O1884" i="2"/>
  <c r="N1884" i="2"/>
  <c r="Q1883" i="2"/>
  <c r="P1883" i="2"/>
  <c r="O1883" i="2"/>
  <c r="N1883" i="2"/>
  <c r="Q1882" i="2"/>
  <c r="P1882" i="2"/>
  <c r="O1882" i="2"/>
  <c r="N1882" i="2"/>
  <c r="Q1881" i="2"/>
  <c r="P1881" i="2"/>
  <c r="O1881" i="2"/>
  <c r="N1881" i="2"/>
  <c r="Q1880" i="2"/>
  <c r="P1880" i="2"/>
  <c r="Q3524" i="2" s="1"/>
  <c r="O1880" i="2"/>
  <c r="N1880" i="2"/>
  <c r="Q1879" i="2"/>
  <c r="P1879" i="2"/>
  <c r="O1879" i="2"/>
  <c r="N1879" i="2"/>
  <c r="Q1878" i="2"/>
  <c r="P1878" i="2"/>
  <c r="O1878" i="2"/>
  <c r="N1878" i="2"/>
  <c r="Q1877" i="2"/>
  <c r="P1877" i="2"/>
  <c r="O1877" i="2"/>
  <c r="N1877" i="2"/>
  <c r="Q1876" i="2"/>
  <c r="P1876" i="2"/>
  <c r="O1876" i="2"/>
  <c r="N1876" i="2"/>
  <c r="Q1875" i="2"/>
  <c r="P1875" i="2"/>
  <c r="O1875" i="2"/>
  <c r="N1875" i="2"/>
  <c r="Q1874" i="2"/>
  <c r="P1874" i="2"/>
  <c r="O1874" i="2"/>
  <c r="N1874" i="2"/>
  <c r="Q1873" i="2"/>
  <c r="P1873" i="2"/>
  <c r="O1873" i="2"/>
  <c r="N1873" i="2"/>
  <c r="Q1872" i="2"/>
  <c r="P1872" i="2"/>
  <c r="Q3765" i="2" s="1"/>
  <c r="O1872" i="2"/>
  <c r="N1872" i="2"/>
  <c r="Q1871" i="2"/>
  <c r="P1871" i="2"/>
  <c r="O1871" i="2"/>
  <c r="N1871" i="2"/>
  <c r="Q1870" i="2"/>
  <c r="P1870" i="2"/>
  <c r="O1870" i="2"/>
  <c r="N1870" i="2"/>
  <c r="Q1869" i="2"/>
  <c r="P1869" i="2"/>
  <c r="O1869" i="2"/>
  <c r="N1869" i="2"/>
  <c r="Q1868" i="2"/>
  <c r="P1868" i="2"/>
  <c r="O1868" i="2"/>
  <c r="N1868" i="2"/>
  <c r="Q1867" i="2"/>
  <c r="P1867" i="2"/>
  <c r="O1867" i="2"/>
  <c r="N1867" i="2"/>
  <c r="Q1866" i="2"/>
  <c r="P1866" i="2"/>
  <c r="O1866" i="2"/>
  <c r="N1866" i="2"/>
  <c r="Q1865" i="2"/>
  <c r="P1865" i="2"/>
  <c r="O1865" i="2"/>
  <c r="N1865" i="2"/>
  <c r="Q1864" i="2"/>
  <c r="P1864" i="2"/>
  <c r="O1864" i="2"/>
  <c r="N1864" i="2"/>
  <c r="Q1863" i="2"/>
  <c r="P1863" i="2"/>
  <c r="O1863" i="2"/>
  <c r="N1863" i="2"/>
  <c r="Q1862" i="2"/>
  <c r="P1862" i="2"/>
  <c r="O1862" i="2"/>
  <c r="N1862" i="2"/>
  <c r="Q1861" i="2"/>
  <c r="P1861" i="2"/>
  <c r="O1861" i="2"/>
  <c r="N1861" i="2"/>
  <c r="Q1860" i="2"/>
  <c r="P1860" i="2"/>
  <c r="O1860" i="2"/>
  <c r="N1860" i="2"/>
  <c r="Q1859" i="2"/>
  <c r="P1859" i="2"/>
  <c r="Q3623" i="2" s="1"/>
  <c r="O1859" i="2"/>
  <c r="N1859" i="2"/>
  <c r="Q1858" i="2"/>
  <c r="P1858" i="2"/>
  <c r="O1858" i="2"/>
  <c r="N1858" i="2"/>
  <c r="Q1857" i="2"/>
  <c r="P1857" i="2"/>
  <c r="O1857" i="2"/>
  <c r="N1857" i="2"/>
  <c r="Q1856" i="2"/>
  <c r="P1856" i="2"/>
  <c r="O1856" i="2"/>
  <c r="N1856" i="2"/>
  <c r="Q1855" i="2"/>
  <c r="P1855" i="2"/>
  <c r="O1855" i="2"/>
  <c r="N1855" i="2"/>
  <c r="Q1854" i="2"/>
  <c r="P1854" i="2"/>
  <c r="O1854" i="2"/>
  <c r="N1854" i="2"/>
  <c r="Q1853" i="2"/>
  <c r="P1853" i="2"/>
  <c r="O1853" i="2"/>
  <c r="N1853" i="2"/>
  <c r="Q1852" i="2"/>
  <c r="P1852" i="2"/>
  <c r="O1852" i="2"/>
  <c r="N1852" i="2"/>
  <c r="Q1851" i="2"/>
  <c r="P1851" i="2"/>
  <c r="O1851" i="2"/>
  <c r="N1851" i="2"/>
  <c r="Q1850" i="2"/>
  <c r="P1850" i="2"/>
  <c r="O1850" i="2"/>
  <c r="N1850" i="2"/>
  <c r="Q1849" i="2"/>
  <c r="P1849" i="2"/>
  <c r="O1849" i="2"/>
  <c r="N1849" i="2"/>
  <c r="Q1848" i="2"/>
  <c r="P1848" i="2"/>
  <c r="O1848" i="2"/>
  <c r="N1848" i="2"/>
  <c r="Q1847" i="2"/>
  <c r="P1847" i="2"/>
  <c r="O1847" i="2"/>
  <c r="N1847" i="2"/>
  <c r="Q1846" i="2"/>
  <c r="P1846" i="2"/>
  <c r="O1846" i="2"/>
  <c r="N1846" i="2"/>
  <c r="Q1845" i="2"/>
  <c r="P1845" i="2"/>
  <c r="O1845" i="2"/>
  <c r="N1845" i="2"/>
  <c r="Q1844" i="2"/>
  <c r="P1844" i="2"/>
  <c r="O1844" i="2"/>
  <c r="N1844" i="2"/>
  <c r="Q1843" i="2"/>
  <c r="P1843" i="2"/>
  <c r="O1843" i="2"/>
  <c r="N1843" i="2"/>
  <c r="Q1842" i="2"/>
  <c r="P1842" i="2"/>
  <c r="O1842" i="2"/>
  <c r="N1842" i="2"/>
  <c r="Q1841" i="2"/>
  <c r="P1841" i="2"/>
  <c r="O1841" i="2"/>
  <c r="N1841" i="2"/>
  <c r="Q1840" i="2"/>
  <c r="P1840" i="2"/>
  <c r="O1840" i="2"/>
  <c r="N1840" i="2"/>
  <c r="Q1839" i="2"/>
  <c r="P1839" i="2"/>
  <c r="O1839" i="2"/>
  <c r="N1839" i="2"/>
  <c r="Q1838" i="2"/>
  <c r="P1838" i="2"/>
  <c r="Q3583" i="2" s="1"/>
  <c r="O1838" i="2"/>
  <c r="N1838" i="2"/>
  <c r="Q1837" i="2"/>
  <c r="P1837" i="2"/>
  <c r="O1837" i="2"/>
  <c r="N1837" i="2"/>
  <c r="Q1836" i="2"/>
  <c r="P1836" i="2"/>
  <c r="O1836" i="2"/>
  <c r="N1836" i="2"/>
  <c r="Q1835" i="2"/>
  <c r="P1835" i="2"/>
  <c r="Q3586" i="2" s="1"/>
  <c r="O1835" i="2"/>
  <c r="N1835" i="2"/>
  <c r="Q1834" i="2"/>
  <c r="P1834" i="2"/>
  <c r="O1834" i="2"/>
  <c r="N1834" i="2"/>
  <c r="Q1833" i="2"/>
  <c r="P1833" i="2"/>
  <c r="O1833" i="2"/>
  <c r="N1833" i="2"/>
  <c r="Q1832" i="2"/>
  <c r="P1832" i="2"/>
  <c r="O1832" i="2"/>
  <c r="N1832" i="2"/>
  <c r="Q1831" i="2"/>
  <c r="P1831" i="2"/>
  <c r="O1831" i="2"/>
  <c r="N1831" i="2"/>
  <c r="Q1830" i="2"/>
  <c r="P1830" i="2"/>
  <c r="O1830" i="2"/>
  <c r="N1830" i="2"/>
  <c r="Q1829" i="2"/>
  <c r="P1829" i="2"/>
  <c r="O1829" i="2"/>
  <c r="N1829" i="2"/>
  <c r="Q1828" i="2"/>
  <c r="P1828" i="2"/>
  <c r="O1828" i="2"/>
  <c r="N1828" i="2"/>
  <c r="Q1827" i="2"/>
  <c r="P1827" i="2"/>
  <c r="O1827" i="2"/>
  <c r="N1827" i="2"/>
  <c r="Q1826" i="2"/>
  <c r="P1826" i="2"/>
  <c r="O1826" i="2"/>
  <c r="N1826" i="2"/>
  <c r="Q1825" i="2"/>
  <c r="P1825" i="2"/>
  <c r="O1825" i="2"/>
  <c r="N1825" i="2"/>
  <c r="Q1824" i="2"/>
  <c r="P1824" i="2"/>
  <c r="O1824" i="2"/>
  <c r="N1824" i="2"/>
  <c r="Q1823" i="2"/>
  <c r="P1823" i="2"/>
  <c r="O1823" i="2"/>
  <c r="N1823" i="2"/>
  <c r="Q1822" i="2"/>
  <c r="P1822" i="2"/>
  <c r="O1822" i="2"/>
  <c r="N1822" i="2"/>
  <c r="Q1821" i="2"/>
  <c r="P1821" i="2"/>
  <c r="O1821" i="2"/>
  <c r="N1821" i="2"/>
  <c r="Q1820" i="2"/>
  <c r="P1820" i="2"/>
  <c r="O1820" i="2"/>
  <c r="N1820" i="2"/>
  <c r="Q1819" i="2"/>
  <c r="P1819" i="2"/>
  <c r="O1819" i="2"/>
  <c r="N1819" i="2"/>
  <c r="Q1818" i="2"/>
  <c r="P1818" i="2"/>
  <c r="O1818" i="2"/>
  <c r="N1818" i="2"/>
  <c r="Q1817" i="2"/>
  <c r="P1817" i="2"/>
  <c r="Q3994" i="2" s="1"/>
  <c r="O1817" i="2"/>
  <c r="N1817" i="2"/>
  <c r="Q1816" i="2"/>
  <c r="P1816" i="2"/>
  <c r="O1816" i="2"/>
  <c r="N1816" i="2"/>
  <c r="Q1815" i="2"/>
  <c r="P1815" i="2"/>
  <c r="O1815" i="2"/>
  <c r="N1815" i="2"/>
  <c r="Q1814" i="2"/>
  <c r="P1814" i="2"/>
  <c r="O1814" i="2"/>
  <c r="N1814" i="2"/>
  <c r="Q1813" i="2"/>
  <c r="P1813" i="2"/>
  <c r="O1813" i="2"/>
  <c r="N1813" i="2"/>
  <c r="Q1812" i="2"/>
  <c r="P1812" i="2"/>
  <c r="O1812" i="2"/>
  <c r="N1812" i="2"/>
  <c r="Q1811" i="2"/>
  <c r="P1811" i="2"/>
  <c r="O1811" i="2"/>
  <c r="N1811" i="2"/>
  <c r="Q1810" i="2"/>
  <c r="P1810" i="2"/>
  <c r="O1810" i="2"/>
  <c r="N1810" i="2"/>
  <c r="Q1809" i="2"/>
  <c r="P1809" i="2"/>
  <c r="O1809" i="2"/>
  <c r="N1809" i="2"/>
  <c r="Q1808" i="2"/>
  <c r="P1808" i="2"/>
  <c r="O1808" i="2"/>
  <c r="N1808" i="2"/>
  <c r="Q1807" i="2"/>
  <c r="P1807" i="2"/>
  <c r="O1807" i="2"/>
  <c r="N1807" i="2"/>
  <c r="Q1806" i="2"/>
  <c r="P1806" i="2"/>
  <c r="O1806" i="2"/>
  <c r="N1806" i="2"/>
  <c r="Q1805" i="2"/>
  <c r="P1805" i="2"/>
  <c r="O1805" i="2"/>
  <c r="N1805" i="2"/>
  <c r="Q1804" i="2"/>
  <c r="P1804" i="2"/>
  <c r="O1804" i="2"/>
  <c r="N1804" i="2"/>
  <c r="Q1803" i="2"/>
  <c r="P1803" i="2"/>
  <c r="O1803" i="2"/>
  <c r="N1803" i="2"/>
  <c r="Q1802" i="2"/>
  <c r="P1802" i="2"/>
  <c r="O1802" i="2"/>
  <c r="N1802" i="2"/>
  <c r="Q1801" i="2"/>
  <c r="P1801" i="2"/>
  <c r="O1801" i="2"/>
  <c r="N1801" i="2"/>
  <c r="Q1800" i="2"/>
  <c r="P1800" i="2"/>
  <c r="Q3683" i="2" s="1"/>
  <c r="O1800" i="2"/>
  <c r="N1800" i="2"/>
  <c r="Q1799" i="2"/>
  <c r="P1799" i="2"/>
  <c r="O1799" i="2"/>
  <c r="N1799" i="2"/>
  <c r="Q1798" i="2"/>
  <c r="P1798" i="2"/>
  <c r="O1798" i="2"/>
  <c r="N1798" i="2"/>
  <c r="Q1797" i="2"/>
  <c r="P1797" i="2"/>
  <c r="O1797" i="2"/>
  <c r="N1797" i="2"/>
  <c r="Q1796" i="2"/>
  <c r="P1796" i="2"/>
  <c r="O1796" i="2"/>
  <c r="N1796" i="2"/>
  <c r="Q1795" i="2"/>
  <c r="P1795" i="2"/>
  <c r="O1795" i="2"/>
  <c r="N1795" i="2"/>
  <c r="Q1794" i="2"/>
  <c r="P1794" i="2"/>
  <c r="O1794" i="2"/>
  <c r="N1794" i="2"/>
  <c r="Q1793" i="2"/>
  <c r="P1793" i="2"/>
  <c r="O1793" i="2"/>
  <c r="N1793" i="2"/>
  <c r="Q1792" i="2"/>
  <c r="P1792" i="2"/>
  <c r="O1792" i="2"/>
  <c r="N1792" i="2"/>
  <c r="Q1791" i="2"/>
  <c r="P1791" i="2"/>
  <c r="O1791" i="2"/>
  <c r="N1791" i="2"/>
  <c r="Q1790" i="2"/>
  <c r="P1790" i="2"/>
  <c r="O1790" i="2"/>
  <c r="N1790" i="2"/>
  <c r="Q1789" i="2"/>
  <c r="P1789" i="2"/>
  <c r="O1789" i="2"/>
  <c r="N1789" i="2"/>
  <c r="Q1788" i="2"/>
  <c r="P1788" i="2"/>
  <c r="O1788" i="2"/>
  <c r="N1788" i="2"/>
  <c r="Q1787" i="2"/>
  <c r="P1787" i="2"/>
  <c r="O1787" i="2"/>
  <c r="N1787" i="2"/>
  <c r="Q1786" i="2"/>
  <c r="P1786" i="2"/>
  <c r="O1786" i="2"/>
  <c r="N1786" i="2"/>
  <c r="Q1785" i="2"/>
  <c r="P1785" i="2"/>
  <c r="O1785" i="2"/>
  <c r="N1785" i="2"/>
  <c r="Q1784" i="2"/>
  <c r="P1784" i="2"/>
  <c r="O1784" i="2"/>
  <c r="N1784" i="2"/>
  <c r="Q1783" i="2"/>
  <c r="P1783" i="2"/>
  <c r="O1783" i="2"/>
  <c r="N1783" i="2"/>
  <c r="Q1782" i="2"/>
  <c r="P1782" i="2"/>
  <c r="O1782" i="2"/>
  <c r="N1782" i="2"/>
  <c r="Q1781" i="2"/>
  <c r="P1781" i="2"/>
  <c r="O1781" i="2"/>
  <c r="N1781" i="2"/>
  <c r="Q1780" i="2"/>
  <c r="P1780" i="2"/>
  <c r="O1780" i="2"/>
  <c r="N1780" i="2"/>
  <c r="Q1779" i="2"/>
  <c r="P1779" i="2"/>
  <c r="O1779" i="2"/>
  <c r="N1779" i="2"/>
  <c r="Q1778" i="2"/>
  <c r="P1778" i="2"/>
  <c r="O1778" i="2"/>
  <c r="N1778" i="2"/>
  <c r="Q1777" i="2"/>
  <c r="P1777" i="2"/>
  <c r="O1777" i="2"/>
  <c r="N1777" i="2"/>
  <c r="Q1776" i="2"/>
  <c r="P1776" i="2"/>
  <c r="O1776" i="2"/>
  <c r="N1776" i="2"/>
  <c r="Q1775" i="2"/>
  <c r="P1775" i="2"/>
  <c r="O1775" i="2"/>
  <c r="N1775" i="2"/>
  <c r="Q1774" i="2"/>
  <c r="P1774" i="2"/>
  <c r="O1774" i="2"/>
  <c r="N1774" i="2"/>
  <c r="Q1773" i="2"/>
  <c r="P1773" i="2"/>
  <c r="O1773" i="2"/>
  <c r="N1773" i="2"/>
  <c r="Q1772" i="2"/>
  <c r="P1772" i="2"/>
  <c r="O1772" i="2"/>
  <c r="N1772" i="2"/>
  <c r="Q1771" i="2"/>
  <c r="P1771" i="2"/>
  <c r="O1771" i="2"/>
  <c r="N1771" i="2"/>
  <c r="Q1770" i="2"/>
  <c r="P1770" i="2"/>
  <c r="O1770" i="2"/>
  <c r="N1770" i="2"/>
  <c r="Q1769" i="2"/>
  <c r="P1769" i="2"/>
  <c r="O1769" i="2"/>
  <c r="N1769" i="2"/>
  <c r="Q1768" i="2"/>
  <c r="P1768" i="2"/>
  <c r="O1768" i="2"/>
  <c r="N1768" i="2"/>
  <c r="Q1767" i="2"/>
  <c r="P1767" i="2"/>
  <c r="O1767" i="2"/>
  <c r="N1767" i="2"/>
  <c r="Q1766" i="2"/>
  <c r="P1766" i="2"/>
  <c r="O1766" i="2"/>
  <c r="N1766" i="2"/>
  <c r="Q1765" i="2"/>
  <c r="P1765" i="2"/>
  <c r="O1765" i="2"/>
  <c r="N1765" i="2"/>
  <c r="Q1764" i="2"/>
  <c r="P1764" i="2"/>
  <c r="O1764" i="2"/>
  <c r="N1764" i="2"/>
  <c r="Q1763" i="2"/>
  <c r="P1763" i="2"/>
  <c r="O1763" i="2"/>
  <c r="N1763" i="2"/>
  <c r="Q1762" i="2"/>
  <c r="P1762" i="2"/>
  <c r="O1762" i="2"/>
  <c r="N1762" i="2"/>
  <c r="Q1761" i="2"/>
  <c r="P1761" i="2"/>
  <c r="O1761" i="2"/>
  <c r="N1761" i="2"/>
  <c r="Q1760" i="2"/>
  <c r="P1760" i="2"/>
  <c r="O1760" i="2"/>
  <c r="N1760" i="2"/>
  <c r="Q1759" i="2"/>
  <c r="P1759" i="2"/>
  <c r="O1759" i="2"/>
  <c r="N1759" i="2"/>
  <c r="Q1758" i="2"/>
  <c r="P1758" i="2"/>
  <c r="O1758" i="2"/>
  <c r="N1758" i="2"/>
  <c r="Q1757" i="2"/>
  <c r="P1757" i="2"/>
  <c r="O1757" i="2"/>
  <c r="N1757" i="2"/>
  <c r="Q1756" i="2"/>
  <c r="P1756" i="2"/>
  <c r="O1756" i="2"/>
  <c r="N1756" i="2"/>
  <c r="Q1755" i="2"/>
  <c r="P1755" i="2"/>
  <c r="O1755" i="2"/>
  <c r="N1755" i="2"/>
  <c r="Q1754" i="2"/>
  <c r="P1754" i="2"/>
  <c r="O1754" i="2"/>
  <c r="N1754" i="2"/>
  <c r="Q1753" i="2"/>
  <c r="P1753" i="2"/>
  <c r="O1753" i="2"/>
  <c r="N1753" i="2"/>
  <c r="Q1752" i="2"/>
  <c r="P1752" i="2"/>
  <c r="O1752" i="2"/>
  <c r="N1752" i="2"/>
  <c r="Q1751" i="2"/>
  <c r="P1751" i="2"/>
  <c r="O1751" i="2"/>
  <c r="N1751" i="2"/>
  <c r="Q1750" i="2"/>
  <c r="P1750" i="2"/>
  <c r="O1750" i="2"/>
  <c r="N1750" i="2"/>
  <c r="Q1749" i="2"/>
  <c r="P1749" i="2"/>
  <c r="O1749" i="2"/>
  <c r="N1749" i="2"/>
  <c r="Q1748" i="2"/>
  <c r="P1748" i="2"/>
  <c r="O1748" i="2"/>
  <c r="N1748" i="2"/>
  <c r="Q1747" i="2"/>
  <c r="P1747" i="2"/>
  <c r="O1747" i="2"/>
  <c r="N1747" i="2"/>
  <c r="Q1746" i="2"/>
  <c r="P1746" i="2"/>
  <c r="O1746" i="2"/>
  <c r="N1746" i="2"/>
  <c r="Q1745" i="2"/>
  <c r="P1745" i="2"/>
  <c r="Q3853" i="2" s="1"/>
  <c r="O1745" i="2"/>
  <c r="N1745" i="2"/>
  <c r="Q1744" i="2"/>
  <c r="P1744" i="2"/>
  <c r="O1744" i="2"/>
  <c r="N1744" i="2"/>
  <c r="Q1743" i="2"/>
  <c r="P1743" i="2"/>
  <c r="O1743" i="2"/>
  <c r="N1743" i="2"/>
  <c r="Q1742" i="2"/>
  <c r="P1742" i="2"/>
  <c r="O1742" i="2"/>
  <c r="N1742" i="2"/>
  <c r="Q1741" i="2"/>
  <c r="P1741" i="2"/>
  <c r="O1741" i="2"/>
  <c r="N1741" i="2"/>
  <c r="Q1740" i="2"/>
  <c r="P1740" i="2"/>
  <c r="O1740" i="2"/>
  <c r="N1740" i="2"/>
  <c r="Q1739" i="2"/>
  <c r="P1739" i="2"/>
  <c r="O1739" i="2"/>
  <c r="N1739" i="2"/>
  <c r="Q1738" i="2"/>
  <c r="P1738" i="2"/>
  <c r="O1738" i="2"/>
  <c r="N1738" i="2"/>
  <c r="Q1737" i="2"/>
  <c r="P1737" i="2"/>
  <c r="O1737" i="2"/>
  <c r="N1737" i="2"/>
  <c r="Q1736" i="2"/>
  <c r="P1736" i="2"/>
  <c r="O1736" i="2"/>
  <c r="N1736" i="2"/>
  <c r="Q1735" i="2"/>
  <c r="P1735" i="2"/>
  <c r="O1735" i="2"/>
  <c r="N1735" i="2"/>
  <c r="Q1734" i="2"/>
  <c r="P1734" i="2"/>
  <c r="O1734" i="2"/>
  <c r="N1734" i="2"/>
  <c r="Q1733" i="2"/>
  <c r="P1733" i="2"/>
  <c r="O1733" i="2"/>
  <c r="N1733" i="2"/>
  <c r="Q1732" i="2"/>
  <c r="P1732" i="2"/>
  <c r="O1732" i="2"/>
  <c r="N1732" i="2"/>
  <c r="Q1731" i="2"/>
  <c r="P1731" i="2"/>
  <c r="O1731" i="2"/>
  <c r="N1731" i="2"/>
  <c r="Q1730" i="2"/>
  <c r="P1730" i="2"/>
  <c r="O1730" i="2"/>
  <c r="N1730" i="2"/>
  <c r="Q1729" i="2"/>
  <c r="P1729" i="2"/>
  <c r="O1729" i="2"/>
  <c r="N1729" i="2"/>
  <c r="Q1728" i="2"/>
  <c r="P1728" i="2"/>
  <c r="O1728" i="2"/>
  <c r="N1728" i="2"/>
  <c r="Q1727" i="2"/>
  <c r="P1727" i="2"/>
  <c r="O1727" i="2"/>
  <c r="N1727" i="2"/>
  <c r="Q1726" i="2"/>
  <c r="P1726" i="2"/>
  <c r="O1726" i="2"/>
  <c r="N1726" i="2"/>
  <c r="Q1725" i="2"/>
  <c r="P1725" i="2"/>
  <c r="O1725" i="2"/>
  <c r="N1725" i="2"/>
  <c r="Q1724" i="2"/>
  <c r="P1724" i="2"/>
  <c r="O1724" i="2"/>
  <c r="N1724" i="2"/>
  <c r="Q1723" i="2"/>
  <c r="P1723" i="2"/>
  <c r="O1723" i="2"/>
  <c r="N1723" i="2"/>
  <c r="Q1722" i="2"/>
  <c r="P1722" i="2"/>
  <c r="O1722" i="2"/>
  <c r="N1722" i="2"/>
  <c r="Q1721" i="2"/>
  <c r="P1721" i="2"/>
  <c r="O1721" i="2"/>
  <c r="N1721" i="2"/>
  <c r="Q1720" i="2"/>
  <c r="P1720" i="2"/>
  <c r="O1720" i="2"/>
  <c r="N1720" i="2"/>
  <c r="Q1719" i="2"/>
  <c r="P1719" i="2"/>
  <c r="O1719" i="2"/>
  <c r="N1719" i="2"/>
  <c r="Q1718" i="2"/>
  <c r="P1718" i="2"/>
  <c r="O1718" i="2"/>
  <c r="N1718" i="2"/>
  <c r="Q1717" i="2"/>
  <c r="P1717" i="2"/>
  <c r="O1717" i="2"/>
  <c r="N1717" i="2"/>
  <c r="Q1716" i="2"/>
  <c r="P1716" i="2"/>
  <c r="O1716" i="2"/>
  <c r="N1716" i="2"/>
  <c r="Q1715" i="2"/>
  <c r="P1715" i="2"/>
  <c r="O1715" i="2"/>
  <c r="N1715" i="2"/>
  <c r="Q1714" i="2"/>
  <c r="P1714" i="2"/>
  <c r="O1714" i="2"/>
  <c r="N1714" i="2"/>
  <c r="Q1713" i="2"/>
  <c r="P1713" i="2"/>
  <c r="O1713" i="2"/>
  <c r="N1713" i="2"/>
  <c r="Q1712" i="2"/>
  <c r="P1712" i="2"/>
  <c r="O1712" i="2"/>
  <c r="N1712" i="2"/>
  <c r="Q1711" i="2"/>
  <c r="P1711" i="2"/>
  <c r="O1711" i="2"/>
  <c r="N1711" i="2"/>
  <c r="Q1710" i="2"/>
  <c r="P1710" i="2"/>
  <c r="O1710" i="2"/>
  <c r="N1710" i="2"/>
  <c r="Q1709" i="2"/>
  <c r="P1709" i="2"/>
  <c r="O1709" i="2"/>
  <c r="N1709" i="2"/>
  <c r="Q1708" i="2"/>
  <c r="P1708" i="2"/>
  <c r="Q3872" i="2" s="1"/>
  <c r="O1708" i="2"/>
  <c r="N1708" i="2"/>
  <c r="Q1707" i="2"/>
  <c r="P1707" i="2"/>
  <c r="O1707" i="2"/>
  <c r="N1707" i="2"/>
  <c r="Q1706" i="2"/>
  <c r="P1706" i="2"/>
  <c r="O1706" i="2"/>
  <c r="N1706" i="2"/>
  <c r="Q1705" i="2"/>
  <c r="P1705" i="2"/>
  <c r="O1705" i="2"/>
  <c r="N1705" i="2"/>
  <c r="Q1704" i="2"/>
  <c r="P1704" i="2"/>
  <c r="O1704" i="2"/>
  <c r="N1704" i="2"/>
  <c r="Q1703" i="2"/>
  <c r="P1703" i="2"/>
  <c r="O1703" i="2"/>
  <c r="N1703" i="2"/>
  <c r="Q1702" i="2"/>
  <c r="P1702" i="2"/>
  <c r="Q3515" i="2" s="1"/>
  <c r="O1702" i="2"/>
  <c r="N1702" i="2"/>
  <c r="Q1701" i="2"/>
  <c r="P1701" i="2"/>
  <c r="Q3556" i="2" s="1"/>
  <c r="O1701" i="2"/>
  <c r="N1701" i="2"/>
  <c r="Q1700" i="2"/>
  <c r="P1700" i="2"/>
  <c r="O1700" i="2"/>
  <c r="N1700" i="2"/>
  <c r="Q1699" i="2"/>
  <c r="P1699" i="2"/>
  <c r="O1699" i="2"/>
  <c r="N1699" i="2"/>
  <c r="Q1698" i="2"/>
  <c r="P1698" i="2"/>
  <c r="O1698" i="2"/>
  <c r="N1698" i="2"/>
  <c r="Q1697" i="2"/>
  <c r="P1697" i="2"/>
  <c r="O1697" i="2"/>
  <c r="N1697" i="2"/>
  <c r="Q1696" i="2"/>
  <c r="P1696" i="2"/>
  <c r="O1696" i="2"/>
  <c r="N1696" i="2"/>
  <c r="Q1695" i="2"/>
  <c r="P1695" i="2"/>
  <c r="O1695" i="2"/>
  <c r="N1695" i="2"/>
  <c r="Q1694" i="2"/>
  <c r="P1694" i="2"/>
  <c r="O1694" i="2"/>
  <c r="N1694" i="2"/>
  <c r="Q1693" i="2"/>
  <c r="P1693" i="2"/>
  <c r="O1693" i="2"/>
  <c r="N1693" i="2"/>
  <c r="Q1692" i="2"/>
  <c r="P1692" i="2"/>
  <c r="O1692" i="2"/>
  <c r="N1692" i="2"/>
  <c r="Q1691" i="2"/>
  <c r="P1691" i="2"/>
  <c r="O1691" i="2"/>
  <c r="N1691" i="2"/>
  <c r="Q1690" i="2"/>
  <c r="P1690" i="2"/>
  <c r="O1690" i="2"/>
  <c r="N1690" i="2"/>
  <c r="Q1689" i="2"/>
  <c r="P1689" i="2"/>
  <c r="O1689" i="2"/>
  <c r="N1689" i="2"/>
  <c r="Q1688" i="2"/>
  <c r="P1688" i="2"/>
  <c r="O1688" i="2"/>
  <c r="N1688" i="2"/>
  <c r="Q1687" i="2"/>
  <c r="P1687" i="2"/>
  <c r="O1687" i="2"/>
  <c r="N1687" i="2"/>
  <c r="Q1686" i="2"/>
  <c r="P1686" i="2"/>
  <c r="O1686" i="2"/>
  <c r="N1686" i="2"/>
  <c r="Q1685" i="2"/>
  <c r="P1685" i="2"/>
  <c r="O1685" i="2"/>
  <c r="N1685" i="2"/>
  <c r="Q1684" i="2"/>
  <c r="P1684" i="2"/>
  <c r="O1684" i="2"/>
  <c r="N1684" i="2"/>
  <c r="Q1683" i="2"/>
  <c r="P1683" i="2"/>
  <c r="O1683" i="2"/>
  <c r="N1683" i="2"/>
  <c r="Q1682" i="2"/>
  <c r="P1682" i="2"/>
  <c r="O1682" i="2"/>
  <c r="N1682" i="2"/>
  <c r="Q1681" i="2"/>
  <c r="P1681" i="2"/>
  <c r="O1681" i="2"/>
  <c r="N1681" i="2"/>
  <c r="Q1680" i="2"/>
  <c r="P1680" i="2"/>
  <c r="O1680" i="2"/>
  <c r="N1680" i="2"/>
  <c r="Q1679" i="2"/>
  <c r="P1679" i="2"/>
  <c r="O1679" i="2"/>
  <c r="N1679" i="2"/>
  <c r="Q1678" i="2"/>
  <c r="P1678" i="2"/>
  <c r="O1678" i="2"/>
  <c r="N1678" i="2"/>
  <c r="Q1677" i="2"/>
  <c r="P1677" i="2"/>
  <c r="O1677" i="2"/>
  <c r="N1677" i="2"/>
  <c r="Q1676" i="2"/>
  <c r="P1676" i="2"/>
  <c r="O1676" i="2"/>
  <c r="N1676" i="2"/>
  <c r="Q1675" i="2"/>
  <c r="P1675" i="2"/>
  <c r="O1675" i="2"/>
  <c r="N1675" i="2"/>
  <c r="Q1674" i="2"/>
  <c r="P1674" i="2"/>
  <c r="O1674" i="2"/>
  <c r="N1674" i="2"/>
  <c r="Q1673" i="2"/>
  <c r="P1673" i="2"/>
  <c r="O1673" i="2"/>
  <c r="N1673" i="2"/>
  <c r="Q1672" i="2"/>
  <c r="P1672" i="2"/>
  <c r="O1672" i="2"/>
  <c r="N1672" i="2"/>
  <c r="Q1671" i="2"/>
  <c r="P1671" i="2"/>
  <c r="O1671" i="2"/>
  <c r="N1671" i="2"/>
  <c r="Q1670" i="2"/>
  <c r="P1670" i="2"/>
  <c r="O1670" i="2"/>
  <c r="N1670" i="2"/>
  <c r="Q1669" i="2"/>
  <c r="P1669" i="2"/>
  <c r="O1669" i="2"/>
  <c r="N1669" i="2"/>
  <c r="Q1668" i="2"/>
  <c r="P1668" i="2"/>
  <c r="O1668" i="2"/>
  <c r="N1668" i="2"/>
  <c r="Q1667" i="2"/>
  <c r="P1667" i="2"/>
  <c r="O1667" i="2"/>
  <c r="N1667" i="2"/>
  <c r="Q1666" i="2"/>
  <c r="P1666" i="2"/>
  <c r="O1666" i="2"/>
  <c r="N1666" i="2"/>
  <c r="Q1665" i="2"/>
  <c r="P1665" i="2"/>
  <c r="O1665" i="2"/>
  <c r="N1665" i="2"/>
  <c r="Q1664" i="2"/>
  <c r="P1664" i="2"/>
  <c r="O1664" i="2"/>
  <c r="N1664" i="2"/>
  <c r="Q1663" i="2"/>
  <c r="P1663" i="2"/>
  <c r="O1663" i="2"/>
  <c r="N1663" i="2"/>
  <c r="Q1662" i="2"/>
  <c r="P1662" i="2"/>
  <c r="O1662" i="2"/>
  <c r="N1662" i="2"/>
  <c r="Q1661" i="2"/>
  <c r="P1661" i="2"/>
  <c r="O1661" i="2"/>
  <c r="N1661" i="2"/>
  <c r="Q1660" i="2"/>
  <c r="P1660" i="2"/>
  <c r="O1660" i="2"/>
  <c r="N1660" i="2"/>
  <c r="Q1659" i="2"/>
  <c r="P1659" i="2"/>
  <c r="O1659" i="2"/>
  <c r="N1659" i="2"/>
  <c r="Q1658" i="2"/>
  <c r="P1658" i="2"/>
  <c r="O1658" i="2"/>
  <c r="N1658" i="2"/>
  <c r="Q1657" i="2"/>
  <c r="P1657" i="2"/>
  <c r="O1657" i="2"/>
  <c r="N1657" i="2"/>
  <c r="Q1656" i="2"/>
  <c r="P1656" i="2"/>
  <c r="O1656" i="2"/>
  <c r="N1656" i="2"/>
  <c r="Q1655" i="2"/>
  <c r="P1655" i="2"/>
  <c r="O1655" i="2"/>
  <c r="N1655" i="2"/>
  <c r="Q1654" i="2"/>
  <c r="P1654" i="2"/>
  <c r="O1654" i="2"/>
  <c r="N1654" i="2"/>
  <c r="Q1653" i="2"/>
  <c r="P1653" i="2"/>
  <c r="O1653" i="2"/>
  <c r="N1653" i="2"/>
  <c r="Q1652" i="2"/>
  <c r="P1652" i="2"/>
  <c r="O1652" i="2"/>
  <c r="N1652" i="2"/>
  <c r="Q1651" i="2"/>
  <c r="P1651" i="2"/>
  <c r="O1651" i="2"/>
  <c r="N1651" i="2"/>
  <c r="Q1650" i="2"/>
  <c r="P1650" i="2"/>
  <c r="O1650" i="2"/>
  <c r="N1650" i="2"/>
  <c r="Q1649" i="2"/>
  <c r="P1649" i="2"/>
  <c r="O1649" i="2"/>
  <c r="N1649" i="2"/>
  <c r="Q1648" i="2"/>
  <c r="P1648" i="2"/>
  <c r="O1648" i="2"/>
  <c r="N1648" i="2"/>
  <c r="Q1647" i="2"/>
  <c r="P1647" i="2"/>
  <c r="O1647" i="2"/>
  <c r="N1647" i="2"/>
  <c r="Q1646" i="2"/>
  <c r="P1646" i="2"/>
  <c r="O1646" i="2"/>
  <c r="N1646" i="2"/>
  <c r="Q1645" i="2"/>
  <c r="P1645" i="2"/>
  <c r="O1645" i="2"/>
  <c r="N1645" i="2"/>
  <c r="Q1644" i="2"/>
  <c r="P1644" i="2"/>
  <c r="O1644" i="2"/>
  <c r="N1644" i="2"/>
  <c r="Q1643" i="2"/>
  <c r="P1643" i="2"/>
  <c r="O1643" i="2"/>
  <c r="N1643" i="2"/>
  <c r="Q1642" i="2"/>
  <c r="P1642" i="2"/>
  <c r="O1642" i="2"/>
  <c r="N1642" i="2"/>
  <c r="Q1641" i="2"/>
  <c r="P1641" i="2"/>
  <c r="O1641" i="2"/>
  <c r="N1641" i="2"/>
  <c r="Q1640" i="2"/>
  <c r="P1640" i="2"/>
  <c r="O1640" i="2"/>
  <c r="N1640" i="2"/>
  <c r="Q1639" i="2"/>
  <c r="P1639" i="2"/>
  <c r="O1639" i="2"/>
  <c r="N1639" i="2"/>
  <c r="Q1638" i="2"/>
  <c r="P1638" i="2"/>
  <c r="O1638" i="2"/>
  <c r="N1638" i="2"/>
  <c r="Q1637" i="2"/>
  <c r="P1637" i="2"/>
  <c r="O1637" i="2"/>
  <c r="N1637" i="2"/>
  <c r="Q1636" i="2"/>
  <c r="P1636" i="2"/>
  <c r="O1636" i="2"/>
  <c r="N1636" i="2"/>
  <c r="Q1635" i="2"/>
  <c r="P1635" i="2"/>
  <c r="O1635" i="2"/>
  <c r="N1635" i="2"/>
  <c r="Q1634" i="2"/>
  <c r="P1634" i="2"/>
  <c r="O1634" i="2"/>
  <c r="N1634" i="2"/>
  <c r="Q1633" i="2"/>
  <c r="P1633" i="2"/>
  <c r="Q3996" i="2" s="1"/>
  <c r="O1633" i="2"/>
  <c r="N1633" i="2"/>
  <c r="Q1632" i="2"/>
  <c r="P1632" i="2"/>
  <c r="O1632" i="2"/>
  <c r="N1632" i="2"/>
  <c r="Q1631" i="2"/>
  <c r="P1631" i="2"/>
  <c r="O1631" i="2"/>
  <c r="N1631" i="2"/>
  <c r="Q1630" i="2"/>
  <c r="P1630" i="2"/>
  <c r="O1630" i="2"/>
  <c r="N1630" i="2"/>
  <c r="Q1629" i="2"/>
  <c r="P1629" i="2"/>
  <c r="O1629" i="2"/>
  <c r="N1629" i="2"/>
  <c r="Q1628" i="2"/>
  <c r="P1628" i="2"/>
  <c r="O1628" i="2"/>
  <c r="N1628" i="2"/>
  <c r="Q1627" i="2"/>
  <c r="P1627" i="2"/>
  <c r="O1627" i="2"/>
  <c r="N1627" i="2"/>
  <c r="Q1626" i="2"/>
  <c r="P1626" i="2"/>
  <c r="O1626" i="2"/>
  <c r="N1626" i="2"/>
  <c r="Q1625" i="2"/>
  <c r="P1625" i="2"/>
  <c r="O1625" i="2"/>
  <c r="N1625" i="2"/>
  <c r="Q1624" i="2"/>
  <c r="P1624" i="2"/>
  <c r="O1624" i="2"/>
  <c r="N1624" i="2"/>
  <c r="Q1623" i="2"/>
  <c r="P1623" i="2"/>
  <c r="O1623" i="2"/>
  <c r="N1623" i="2"/>
  <c r="Q1622" i="2"/>
  <c r="P1622" i="2"/>
  <c r="O1622" i="2"/>
  <c r="N1622" i="2"/>
  <c r="Q1621" i="2"/>
  <c r="P1621" i="2"/>
  <c r="O1621" i="2"/>
  <c r="N1621" i="2"/>
  <c r="Q1620" i="2"/>
  <c r="P1620" i="2"/>
  <c r="O1620" i="2"/>
  <c r="N1620" i="2"/>
  <c r="Q1619" i="2"/>
  <c r="P1619" i="2"/>
  <c r="O1619" i="2"/>
  <c r="N1619" i="2"/>
  <c r="Q1618" i="2"/>
  <c r="P1618" i="2"/>
  <c r="O1618" i="2"/>
  <c r="N1618" i="2"/>
  <c r="Q1617" i="2"/>
  <c r="P1617" i="2"/>
  <c r="O1617" i="2"/>
  <c r="N1617" i="2"/>
  <c r="Q1616" i="2"/>
  <c r="P1616" i="2"/>
  <c r="O1616" i="2"/>
  <c r="N1616" i="2"/>
  <c r="Q1615" i="2"/>
  <c r="P1615" i="2"/>
  <c r="O1615" i="2"/>
  <c r="N1615" i="2"/>
  <c r="Q1614" i="2"/>
  <c r="P1614" i="2"/>
  <c r="O1614" i="2"/>
  <c r="N1614" i="2"/>
  <c r="Q1613" i="2"/>
  <c r="P1613" i="2"/>
  <c r="O1613" i="2"/>
  <c r="N1613" i="2"/>
  <c r="Q1612" i="2"/>
  <c r="P1612" i="2"/>
  <c r="O1612" i="2"/>
  <c r="N1612" i="2"/>
  <c r="Q1611" i="2"/>
  <c r="P1611" i="2"/>
  <c r="O1611" i="2"/>
  <c r="N1611" i="2"/>
  <c r="Q1610" i="2"/>
  <c r="P1610" i="2"/>
  <c r="O1610" i="2"/>
  <c r="N1610" i="2"/>
  <c r="Q1609" i="2"/>
  <c r="P1609" i="2"/>
  <c r="O1609" i="2"/>
  <c r="N1609" i="2"/>
  <c r="Q1608" i="2"/>
  <c r="P1608" i="2"/>
  <c r="O1608" i="2"/>
  <c r="N1608" i="2"/>
  <c r="Q1607" i="2"/>
  <c r="P1607" i="2"/>
  <c r="O1607" i="2"/>
  <c r="N1607" i="2"/>
  <c r="Q1606" i="2"/>
  <c r="P1606" i="2"/>
  <c r="O1606" i="2"/>
  <c r="N1606" i="2"/>
  <c r="Q1605" i="2"/>
  <c r="P1605" i="2"/>
  <c r="O1605" i="2"/>
  <c r="N1605" i="2"/>
  <c r="Q1604" i="2"/>
  <c r="P1604" i="2"/>
  <c r="O1604" i="2"/>
  <c r="N1604" i="2"/>
  <c r="Q1603" i="2"/>
  <c r="P1603" i="2"/>
  <c r="O1603" i="2"/>
  <c r="N1603" i="2"/>
  <c r="Q1602" i="2"/>
  <c r="P1602" i="2"/>
  <c r="O1602" i="2"/>
  <c r="N1602" i="2"/>
  <c r="Q1601" i="2"/>
  <c r="P1601" i="2"/>
  <c r="O1601" i="2"/>
  <c r="N1601" i="2"/>
  <c r="Q1600" i="2"/>
  <c r="P1600" i="2"/>
  <c r="O1600" i="2"/>
  <c r="N1600" i="2"/>
  <c r="Q1599" i="2"/>
  <c r="P1599" i="2"/>
  <c r="O1599" i="2"/>
  <c r="N1599" i="2"/>
  <c r="Q1598" i="2"/>
  <c r="P1598" i="2"/>
  <c r="O1598" i="2"/>
  <c r="N1598" i="2"/>
  <c r="Q1597" i="2"/>
  <c r="P1597" i="2"/>
  <c r="O1597" i="2"/>
  <c r="N1597" i="2"/>
  <c r="Q1596" i="2"/>
  <c r="P1596" i="2"/>
  <c r="O1596" i="2"/>
  <c r="N1596" i="2"/>
  <c r="Q1595" i="2"/>
  <c r="P1595" i="2"/>
  <c r="O1595" i="2"/>
  <c r="N1595" i="2"/>
  <c r="Q1594" i="2"/>
  <c r="P1594" i="2"/>
  <c r="O1594" i="2"/>
  <c r="N1594" i="2"/>
  <c r="Q1593" i="2"/>
  <c r="P1593" i="2"/>
  <c r="O1593" i="2"/>
  <c r="N1593" i="2"/>
  <c r="Q1592" i="2"/>
  <c r="P1592" i="2"/>
  <c r="O1592" i="2"/>
  <c r="N1592" i="2"/>
  <c r="Q1591" i="2"/>
  <c r="P1591" i="2"/>
  <c r="Q3980" i="2" s="1"/>
  <c r="O1591" i="2"/>
  <c r="N1591" i="2"/>
  <c r="Q1590" i="2"/>
  <c r="P1590" i="2"/>
  <c r="O1590" i="2"/>
  <c r="N1590" i="2"/>
  <c r="Q1589" i="2"/>
  <c r="P1589" i="2"/>
  <c r="O1589" i="2"/>
  <c r="N1589" i="2"/>
  <c r="Q1588" i="2"/>
  <c r="P1588" i="2"/>
  <c r="O1588" i="2"/>
  <c r="N1588" i="2"/>
  <c r="Q1587" i="2"/>
  <c r="P1587" i="2"/>
  <c r="O1587" i="2"/>
  <c r="N1587" i="2"/>
  <c r="Q1586" i="2"/>
  <c r="P1586" i="2"/>
  <c r="O1586" i="2"/>
  <c r="N1586" i="2"/>
  <c r="Q1585" i="2"/>
  <c r="P1585" i="2"/>
  <c r="O1585" i="2"/>
  <c r="N1585" i="2"/>
  <c r="Q1584" i="2"/>
  <c r="P1584" i="2"/>
  <c r="O1584" i="2"/>
  <c r="N1584" i="2"/>
  <c r="Q1583" i="2"/>
  <c r="P1583" i="2"/>
  <c r="O1583" i="2"/>
  <c r="N1583" i="2"/>
  <c r="Q1582" i="2"/>
  <c r="P1582" i="2"/>
  <c r="O1582" i="2"/>
  <c r="N1582" i="2"/>
  <c r="Q1581" i="2"/>
  <c r="P1581" i="2"/>
  <c r="O1581" i="2"/>
  <c r="N1581" i="2"/>
  <c r="Q1580" i="2"/>
  <c r="P1580" i="2"/>
  <c r="O1580" i="2"/>
  <c r="N1580" i="2"/>
  <c r="Q1579" i="2"/>
  <c r="P1579" i="2"/>
  <c r="O1579" i="2"/>
  <c r="N1579" i="2"/>
  <c r="Q1578" i="2"/>
  <c r="P1578" i="2"/>
  <c r="O1578" i="2"/>
  <c r="N1578" i="2"/>
  <c r="Q1577" i="2"/>
  <c r="P1577" i="2"/>
  <c r="O1577" i="2"/>
  <c r="N1577" i="2"/>
  <c r="Q1576" i="2"/>
  <c r="P1576" i="2"/>
  <c r="O1576" i="2"/>
  <c r="N1576" i="2"/>
  <c r="Q1575" i="2"/>
  <c r="P1575" i="2"/>
  <c r="O1575" i="2"/>
  <c r="N1575" i="2"/>
  <c r="Q1574" i="2"/>
  <c r="P1574" i="2"/>
  <c r="O1574" i="2"/>
  <c r="N1574" i="2"/>
  <c r="Q1573" i="2"/>
  <c r="P1573" i="2"/>
  <c r="O1573" i="2"/>
  <c r="N1573" i="2"/>
  <c r="Q1572" i="2"/>
  <c r="P1572" i="2"/>
  <c r="O1572" i="2"/>
  <c r="N1572" i="2"/>
  <c r="Q1571" i="2"/>
  <c r="P1571" i="2"/>
  <c r="O1571" i="2"/>
  <c r="N1571" i="2"/>
  <c r="Q1570" i="2"/>
  <c r="P1570" i="2"/>
  <c r="O1570" i="2"/>
  <c r="N1570" i="2"/>
  <c r="Q1569" i="2"/>
  <c r="P1569" i="2"/>
  <c r="O1569" i="2"/>
  <c r="N1569" i="2"/>
  <c r="Q1568" i="2"/>
  <c r="P1568" i="2"/>
  <c r="O1568" i="2"/>
  <c r="N1568" i="2"/>
  <c r="Q1567" i="2"/>
  <c r="P1567" i="2"/>
  <c r="O1567" i="2"/>
  <c r="N1567" i="2"/>
  <c r="Q1566" i="2"/>
  <c r="P1566" i="2"/>
  <c r="O1566" i="2"/>
  <c r="N1566" i="2"/>
  <c r="Q1565" i="2"/>
  <c r="P1565" i="2"/>
  <c r="Q3461" i="2" s="1"/>
  <c r="O1565" i="2"/>
  <c r="N1565" i="2"/>
  <c r="Q1564" i="2"/>
  <c r="P1564" i="2"/>
  <c r="O1564" i="2"/>
  <c r="N1564" i="2"/>
  <c r="Q1563" i="2"/>
  <c r="P1563" i="2"/>
  <c r="O1563" i="2"/>
  <c r="N1563" i="2"/>
  <c r="Q1562" i="2"/>
  <c r="P1562" i="2"/>
  <c r="O1562" i="2"/>
  <c r="N1562" i="2"/>
  <c r="Q1561" i="2"/>
  <c r="P1561" i="2"/>
  <c r="O1561" i="2"/>
  <c r="N1561" i="2"/>
  <c r="Q1560" i="2"/>
  <c r="P1560" i="2"/>
  <c r="O1560" i="2"/>
  <c r="N1560" i="2"/>
  <c r="Q1559" i="2"/>
  <c r="P1559" i="2"/>
  <c r="O1559" i="2"/>
  <c r="N1559" i="2"/>
  <c r="Q1558" i="2"/>
  <c r="P1558" i="2"/>
  <c r="O1558" i="2"/>
  <c r="N1558" i="2"/>
  <c r="Q1557" i="2"/>
  <c r="P1557" i="2"/>
  <c r="O1557" i="2"/>
  <c r="N1557" i="2"/>
  <c r="Q1556" i="2"/>
  <c r="P1556" i="2"/>
  <c r="O1556" i="2"/>
  <c r="N1556" i="2"/>
  <c r="Q1555" i="2"/>
  <c r="P1555" i="2"/>
  <c r="O1555" i="2"/>
  <c r="N1555" i="2"/>
  <c r="Q1554" i="2"/>
  <c r="P1554" i="2"/>
  <c r="O1554" i="2"/>
  <c r="N1554" i="2"/>
  <c r="Q1553" i="2"/>
  <c r="P1553" i="2"/>
  <c r="O1553" i="2"/>
  <c r="N1553" i="2"/>
  <c r="Q1552" i="2"/>
  <c r="P1552" i="2"/>
  <c r="O1552" i="2"/>
  <c r="N1552" i="2"/>
  <c r="Q1551" i="2"/>
  <c r="P1551" i="2"/>
  <c r="O1551" i="2"/>
  <c r="N1551" i="2"/>
  <c r="Q1550" i="2"/>
  <c r="P1550" i="2"/>
  <c r="O1550" i="2"/>
  <c r="N1550" i="2"/>
  <c r="Q1549" i="2"/>
  <c r="P1549" i="2"/>
  <c r="O1549" i="2"/>
  <c r="N1549" i="2"/>
  <c r="Q1548" i="2"/>
  <c r="P1548" i="2"/>
  <c r="O1548" i="2"/>
  <c r="N1548" i="2"/>
  <c r="Q1547" i="2"/>
  <c r="P1547" i="2"/>
  <c r="O1547" i="2"/>
  <c r="N1547" i="2"/>
  <c r="Q1546" i="2"/>
  <c r="P1546" i="2"/>
  <c r="O1546" i="2"/>
  <c r="N1546" i="2"/>
  <c r="Q1545" i="2"/>
  <c r="P1545" i="2"/>
  <c r="O1545" i="2"/>
  <c r="N1545" i="2"/>
  <c r="Q1544" i="2"/>
  <c r="P1544" i="2"/>
  <c r="O1544" i="2"/>
  <c r="N1544" i="2"/>
  <c r="Q1543" i="2"/>
  <c r="P1543" i="2"/>
  <c r="O1543" i="2"/>
  <c r="N1543" i="2"/>
  <c r="Q1542" i="2"/>
  <c r="P1542" i="2"/>
  <c r="O1542" i="2"/>
  <c r="N1542" i="2"/>
  <c r="Q1541" i="2"/>
  <c r="P1541" i="2"/>
  <c r="O1541" i="2"/>
  <c r="N1541" i="2"/>
  <c r="Q1540" i="2"/>
  <c r="P1540" i="2"/>
  <c r="O1540" i="2"/>
  <c r="N1540" i="2"/>
  <c r="Q1539" i="2"/>
  <c r="P1539" i="2"/>
  <c r="O1539" i="2"/>
  <c r="N1539" i="2"/>
  <c r="Q1538" i="2"/>
  <c r="P1538" i="2"/>
  <c r="O1538" i="2"/>
  <c r="N1538" i="2"/>
  <c r="Q1537" i="2"/>
  <c r="P1537" i="2"/>
  <c r="O1537" i="2"/>
  <c r="N1537" i="2"/>
  <c r="Q1536" i="2"/>
  <c r="P1536" i="2"/>
  <c r="O1536" i="2"/>
  <c r="N1536" i="2"/>
  <c r="Q1535" i="2"/>
  <c r="P1535" i="2"/>
  <c r="O1535" i="2"/>
  <c r="N1535" i="2"/>
  <c r="Q1534" i="2"/>
  <c r="P1534" i="2"/>
  <c r="O1534" i="2"/>
  <c r="N1534" i="2"/>
  <c r="Q1533" i="2"/>
  <c r="P1533" i="2"/>
  <c r="O1533" i="2"/>
  <c r="N1533" i="2"/>
  <c r="Q1532" i="2"/>
  <c r="P1532" i="2"/>
  <c r="O1532" i="2"/>
  <c r="N1532" i="2"/>
  <c r="Q1531" i="2"/>
  <c r="P1531" i="2"/>
  <c r="O1531" i="2"/>
  <c r="N1531" i="2"/>
  <c r="Q1530" i="2"/>
  <c r="P1530" i="2"/>
  <c r="O1530" i="2"/>
  <c r="N1530" i="2"/>
  <c r="Q1529" i="2"/>
  <c r="P1529" i="2"/>
  <c r="O1529" i="2"/>
  <c r="N1529" i="2"/>
  <c r="Q1528" i="2"/>
  <c r="P1528" i="2"/>
  <c r="O1528" i="2"/>
  <c r="N1528" i="2"/>
  <c r="Q1527" i="2"/>
  <c r="P1527" i="2"/>
  <c r="O1527" i="2"/>
  <c r="N1527" i="2"/>
  <c r="Q1526" i="2"/>
  <c r="P1526" i="2"/>
  <c r="O1526" i="2"/>
  <c r="N1526" i="2"/>
  <c r="Q1525" i="2"/>
  <c r="P1525" i="2"/>
  <c r="O1525" i="2"/>
  <c r="N1525" i="2"/>
  <c r="Q1524" i="2"/>
  <c r="P1524" i="2"/>
  <c r="O1524" i="2"/>
  <c r="N1524" i="2"/>
  <c r="Q1523" i="2"/>
  <c r="P1523" i="2"/>
  <c r="O1523" i="2"/>
  <c r="N1523" i="2"/>
  <c r="Q1522" i="2"/>
  <c r="P1522" i="2"/>
  <c r="O1522" i="2"/>
  <c r="N1522" i="2"/>
  <c r="Q1521" i="2"/>
  <c r="P1521" i="2"/>
  <c r="O1521" i="2"/>
  <c r="N1521" i="2"/>
  <c r="Q1520" i="2"/>
  <c r="P1520" i="2"/>
  <c r="Q3459" i="2" s="1"/>
  <c r="O1520" i="2"/>
  <c r="N1520" i="2"/>
  <c r="Q1519" i="2"/>
  <c r="P1519" i="2"/>
  <c r="O1519" i="2"/>
  <c r="N1519" i="2"/>
  <c r="Q1518" i="2"/>
  <c r="P1518" i="2"/>
  <c r="O1518" i="2"/>
  <c r="N1518" i="2"/>
  <c r="Q1517" i="2"/>
  <c r="P1517" i="2"/>
  <c r="O1517" i="2"/>
  <c r="N1517" i="2"/>
  <c r="Q1516" i="2"/>
  <c r="P1516" i="2"/>
  <c r="O1516" i="2"/>
  <c r="N1516" i="2"/>
  <c r="Q1515" i="2"/>
  <c r="P1515" i="2"/>
  <c r="O1515" i="2"/>
  <c r="N1515" i="2"/>
  <c r="Q1514" i="2"/>
  <c r="P1514" i="2"/>
  <c r="O1514" i="2"/>
  <c r="N1514" i="2"/>
  <c r="Q1513" i="2"/>
  <c r="P1513" i="2"/>
  <c r="O1513" i="2"/>
  <c r="N1513" i="2"/>
  <c r="Q1512" i="2"/>
  <c r="P1512" i="2"/>
  <c r="O1512" i="2"/>
  <c r="N1512" i="2"/>
  <c r="Q1511" i="2"/>
  <c r="P1511" i="2"/>
  <c r="O1511" i="2"/>
  <c r="N1511" i="2"/>
  <c r="Q1510" i="2"/>
  <c r="P1510" i="2"/>
  <c r="O1510" i="2"/>
  <c r="N1510" i="2"/>
  <c r="Q1509" i="2"/>
  <c r="P1509" i="2"/>
  <c r="O1509" i="2"/>
  <c r="N1509" i="2"/>
  <c r="Q1508" i="2"/>
  <c r="P1508" i="2"/>
  <c r="O1508" i="2"/>
  <c r="N1508" i="2"/>
  <c r="Q1507" i="2"/>
  <c r="P1507" i="2"/>
  <c r="O1507" i="2"/>
  <c r="N1507" i="2"/>
  <c r="Q1506" i="2"/>
  <c r="P1506" i="2"/>
  <c r="O1506" i="2"/>
  <c r="N1506" i="2"/>
  <c r="Q1505" i="2"/>
  <c r="P1505" i="2"/>
  <c r="O1505" i="2"/>
  <c r="N1505" i="2"/>
  <c r="Q1504" i="2"/>
  <c r="P1504" i="2"/>
  <c r="O1504" i="2"/>
  <c r="N1504" i="2"/>
  <c r="Q1503" i="2"/>
  <c r="P1503" i="2"/>
  <c r="O1503" i="2"/>
  <c r="N1503" i="2"/>
  <c r="Q1502" i="2"/>
  <c r="P1502" i="2"/>
  <c r="O1502" i="2"/>
  <c r="N1502" i="2"/>
  <c r="Q1501" i="2"/>
  <c r="P1501" i="2"/>
  <c r="O1501" i="2"/>
  <c r="N1501" i="2"/>
  <c r="Q1500" i="2"/>
  <c r="P1500" i="2"/>
  <c r="O1500" i="2"/>
  <c r="N1500" i="2"/>
  <c r="Q1499" i="2"/>
  <c r="P1499" i="2"/>
  <c r="O1499" i="2"/>
  <c r="N1499" i="2"/>
  <c r="Q1498" i="2"/>
  <c r="P1498" i="2"/>
  <c r="O1498" i="2"/>
  <c r="N1498" i="2"/>
  <c r="Q1497" i="2"/>
  <c r="P1497" i="2"/>
  <c r="Q3537" i="2" s="1"/>
  <c r="O1497" i="2"/>
  <c r="N1497" i="2"/>
  <c r="Q1496" i="2"/>
  <c r="P1496" i="2"/>
  <c r="O1496" i="2"/>
  <c r="N1496" i="2"/>
  <c r="Q1495" i="2"/>
  <c r="P1495" i="2"/>
  <c r="O1495" i="2"/>
  <c r="N1495" i="2"/>
  <c r="Q1494" i="2"/>
  <c r="P1494" i="2"/>
  <c r="O1494" i="2"/>
  <c r="N1494" i="2"/>
  <c r="Q1493" i="2"/>
  <c r="P1493" i="2"/>
  <c r="O1493" i="2"/>
  <c r="N1493" i="2"/>
  <c r="Q1492" i="2"/>
  <c r="P1492" i="2"/>
  <c r="O1492" i="2"/>
  <c r="N1492" i="2"/>
  <c r="Q1491" i="2"/>
  <c r="P1491" i="2"/>
  <c r="O1491" i="2"/>
  <c r="N1491" i="2"/>
  <c r="Q1490" i="2"/>
  <c r="P1490" i="2"/>
  <c r="O1490" i="2"/>
  <c r="N1490" i="2"/>
  <c r="Q1489" i="2"/>
  <c r="P1489" i="2"/>
  <c r="O1489" i="2"/>
  <c r="N1489" i="2"/>
  <c r="Q1488" i="2"/>
  <c r="P1488" i="2"/>
  <c r="O1488" i="2"/>
  <c r="N1488" i="2"/>
  <c r="Q1487" i="2"/>
  <c r="P1487" i="2"/>
  <c r="O1487" i="2"/>
  <c r="N1487" i="2"/>
  <c r="Q1486" i="2"/>
  <c r="P1486" i="2"/>
  <c r="O1486" i="2"/>
  <c r="N1486" i="2"/>
  <c r="Q1485" i="2"/>
  <c r="P1485" i="2"/>
  <c r="O1485" i="2"/>
  <c r="N1485" i="2"/>
  <c r="Q1484" i="2"/>
  <c r="P1484" i="2"/>
  <c r="O1484" i="2"/>
  <c r="N1484" i="2"/>
  <c r="Q1483" i="2"/>
  <c r="P1483" i="2"/>
  <c r="O1483" i="2"/>
  <c r="N1483" i="2"/>
  <c r="Q1482" i="2"/>
  <c r="P1482" i="2"/>
  <c r="O1482" i="2"/>
  <c r="N1482" i="2"/>
  <c r="Q1481" i="2"/>
  <c r="P1481" i="2"/>
  <c r="O1481" i="2"/>
  <c r="N1481" i="2"/>
  <c r="Q1480" i="2"/>
  <c r="P1480" i="2"/>
  <c r="O1480" i="2"/>
  <c r="N1480" i="2"/>
  <c r="Q1479" i="2"/>
  <c r="P1479" i="2"/>
  <c r="O1479" i="2"/>
  <c r="N1479" i="2"/>
  <c r="Q1478" i="2"/>
  <c r="P1478" i="2"/>
  <c r="O1478" i="2"/>
  <c r="N1478" i="2"/>
  <c r="Q1477" i="2"/>
  <c r="P1477" i="2"/>
  <c r="O1477" i="2"/>
  <c r="N1477" i="2"/>
  <c r="Q1476" i="2"/>
  <c r="P1476" i="2"/>
  <c r="O1476" i="2"/>
  <c r="N1476" i="2"/>
  <c r="Q1475" i="2"/>
  <c r="P1475" i="2"/>
  <c r="O1475" i="2"/>
  <c r="N1475" i="2"/>
  <c r="Q1474" i="2"/>
  <c r="P1474" i="2"/>
  <c r="O1474" i="2"/>
  <c r="N1474" i="2"/>
  <c r="Q1473" i="2"/>
  <c r="P1473" i="2"/>
  <c r="O1473" i="2"/>
  <c r="N1473" i="2"/>
  <c r="Q1472" i="2"/>
  <c r="P1472" i="2"/>
  <c r="Q3526" i="2" s="1"/>
  <c r="O1472" i="2"/>
  <c r="N1472" i="2"/>
  <c r="Q1471" i="2"/>
  <c r="P1471" i="2"/>
  <c r="O1471" i="2"/>
  <c r="N1471" i="2"/>
  <c r="Q1470" i="2"/>
  <c r="P1470" i="2"/>
  <c r="O1470" i="2"/>
  <c r="N1470" i="2"/>
  <c r="Q1469" i="2"/>
  <c r="P1469" i="2"/>
  <c r="O1469" i="2"/>
  <c r="N1469" i="2"/>
  <c r="Q1468" i="2"/>
  <c r="P1468" i="2"/>
  <c r="O1468" i="2"/>
  <c r="N1468" i="2"/>
  <c r="Q1467" i="2"/>
  <c r="P1467" i="2"/>
  <c r="O1467" i="2"/>
  <c r="N1467" i="2"/>
  <c r="Q1466" i="2"/>
  <c r="P1466" i="2"/>
  <c r="O1466" i="2"/>
  <c r="N1466" i="2"/>
  <c r="Q1465" i="2"/>
  <c r="P1465" i="2"/>
  <c r="O1465" i="2"/>
  <c r="N1465" i="2"/>
  <c r="Q1464" i="2"/>
  <c r="P1464" i="2"/>
  <c r="O1464" i="2"/>
  <c r="N1464" i="2"/>
  <c r="Q1463" i="2"/>
  <c r="P1463" i="2"/>
  <c r="O1463" i="2"/>
  <c r="N1463" i="2"/>
  <c r="Q1462" i="2"/>
  <c r="P1462" i="2"/>
  <c r="O1462" i="2"/>
  <c r="N1462" i="2"/>
  <c r="Q1461" i="2"/>
  <c r="P1461" i="2"/>
  <c r="O1461" i="2"/>
  <c r="N1461" i="2"/>
  <c r="Q1460" i="2"/>
  <c r="P1460" i="2"/>
  <c r="O1460" i="2"/>
  <c r="N1460" i="2"/>
  <c r="Q1459" i="2"/>
  <c r="P1459" i="2"/>
  <c r="O1459" i="2"/>
  <c r="N1459" i="2"/>
  <c r="Q1458" i="2"/>
  <c r="P1458" i="2"/>
  <c r="O1458" i="2"/>
  <c r="N1458" i="2"/>
  <c r="Q1457" i="2"/>
  <c r="P1457" i="2"/>
  <c r="O1457" i="2"/>
  <c r="N1457" i="2"/>
  <c r="Q1456" i="2"/>
  <c r="P1456" i="2"/>
  <c r="O1456" i="2"/>
  <c r="N1456" i="2"/>
  <c r="Q1455" i="2"/>
  <c r="P1455" i="2"/>
  <c r="O1455" i="2"/>
  <c r="N1455" i="2"/>
  <c r="Q1454" i="2"/>
  <c r="P1454" i="2"/>
  <c r="O1454" i="2"/>
  <c r="N1454" i="2"/>
  <c r="Q1453" i="2"/>
  <c r="P1453" i="2"/>
  <c r="Q3443" i="2" s="1"/>
  <c r="O1453" i="2"/>
  <c r="N1453" i="2"/>
  <c r="Q1452" i="2"/>
  <c r="P1452" i="2"/>
  <c r="O1452" i="2"/>
  <c r="N1452" i="2"/>
  <c r="Q1451" i="2"/>
  <c r="P1451" i="2"/>
  <c r="O1451" i="2"/>
  <c r="N1451" i="2"/>
  <c r="Q1450" i="2"/>
  <c r="P1450" i="2"/>
  <c r="O1450" i="2"/>
  <c r="N1450" i="2"/>
  <c r="Q1449" i="2"/>
  <c r="P1449" i="2"/>
  <c r="O1449" i="2"/>
  <c r="N1449" i="2"/>
  <c r="Q1448" i="2"/>
  <c r="P1448" i="2"/>
  <c r="O1448" i="2"/>
  <c r="N1448" i="2"/>
  <c r="Q1447" i="2"/>
  <c r="P1447" i="2"/>
  <c r="O1447" i="2"/>
  <c r="N1447" i="2"/>
  <c r="Q1446" i="2"/>
  <c r="P1446" i="2"/>
  <c r="O1446" i="2"/>
  <c r="N1446" i="2"/>
  <c r="Q1445" i="2"/>
  <c r="P1445" i="2"/>
  <c r="O1445" i="2"/>
  <c r="N1445" i="2"/>
  <c r="Q1444" i="2"/>
  <c r="P1444" i="2"/>
  <c r="O1444" i="2"/>
  <c r="N1444" i="2"/>
  <c r="Q1443" i="2"/>
  <c r="P1443" i="2"/>
  <c r="O1443" i="2"/>
  <c r="N1443" i="2"/>
  <c r="Q1442" i="2"/>
  <c r="P1442" i="2"/>
  <c r="O1442" i="2"/>
  <c r="N1442" i="2"/>
  <c r="Q1441" i="2"/>
  <c r="P1441" i="2"/>
  <c r="O1441" i="2"/>
  <c r="N1441" i="2"/>
  <c r="Q1440" i="2"/>
  <c r="P1440" i="2"/>
  <c r="O1440" i="2"/>
  <c r="N1440" i="2"/>
  <c r="Q1439" i="2"/>
  <c r="P1439" i="2"/>
  <c r="O1439" i="2"/>
  <c r="N1439" i="2"/>
  <c r="Q1438" i="2"/>
  <c r="P1438" i="2"/>
  <c r="O1438" i="2"/>
  <c r="N1438" i="2"/>
  <c r="Q1437" i="2"/>
  <c r="P1437" i="2"/>
  <c r="O1437" i="2"/>
  <c r="N1437" i="2"/>
  <c r="Q1436" i="2"/>
  <c r="P1436" i="2"/>
  <c r="O1436" i="2"/>
  <c r="N1436" i="2"/>
  <c r="Q1435" i="2"/>
  <c r="P1435" i="2"/>
  <c r="O1435" i="2"/>
  <c r="N1435" i="2"/>
  <c r="Q1434" i="2"/>
  <c r="P1434" i="2"/>
  <c r="O1434" i="2"/>
  <c r="N1434" i="2"/>
  <c r="Q1433" i="2"/>
  <c r="P1433" i="2"/>
  <c r="O1433" i="2"/>
  <c r="N1433" i="2"/>
  <c r="Q1432" i="2"/>
  <c r="P1432" i="2"/>
  <c r="O1432" i="2"/>
  <c r="N1432" i="2"/>
  <c r="Q1431" i="2"/>
  <c r="P1431" i="2"/>
  <c r="O1431" i="2"/>
  <c r="N1431" i="2"/>
  <c r="Q1430" i="2"/>
  <c r="P1430" i="2"/>
  <c r="O1430" i="2"/>
  <c r="N1430" i="2"/>
  <c r="Q1429" i="2"/>
  <c r="P1429" i="2"/>
  <c r="Q3408" i="2" s="1"/>
  <c r="O1429" i="2"/>
  <c r="N1429" i="2"/>
  <c r="Q1428" i="2"/>
  <c r="P1428" i="2"/>
  <c r="O1428" i="2"/>
  <c r="N1428" i="2"/>
  <c r="Q1427" i="2"/>
  <c r="P1427" i="2"/>
  <c r="O1427" i="2"/>
  <c r="N1427" i="2"/>
  <c r="Q1426" i="2"/>
  <c r="P1426" i="2"/>
  <c r="O1426" i="2"/>
  <c r="N1426" i="2"/>
  <c r="Q1425" i="2"/>
  <c r="P1425" i="2"/>
  <c r="O1425" i="2"/>
  <c r="N1425" i="2"/>
  <c r="Q1424" i="2"/>
  <c r="P1424" i="2"/>
  <c r="O1424" i="2"/>
  <c r="N1424" i="2"/>
  <c r="Q1423" i="2"/>
  <c r="P1423" i="2"/>
  <c r="O1423" i="2"/>
  <c r="N1423" i="2"/>
  <c r="Q1422" i="2"/>
  <c r="P1422" i="2"/>
  <c r="O1422" i="2"/>
  <c r="N1422" i="2"/>
  <c r="Q1421" i="2"/>
  <c r="P1421" i="2"/>
  <c r="O1421" i="2"/>
  <c r="N1421" i="2"/>
  <c r="Q1420" i="2"/>
  <c r="P1420" i="2"/>
  <c r="O1420" i="2"/>
  <c r="N1420" i="2"/>
  <c r="Q1419" i="2"/>
  <c r="P1419" i="2"/>
  <c r="O1419" i="2"/>
  <c r="N1419" i="2"/>
  <c r="Q1418" i="2"/>
  <c r="P1418" i="2"/>
  <c r="O1418" i="2"/>
  <c r="N1418" i="2"/>
  <c r="Q1417" i="2"/>
  <c r="P1417" i="2"/>
  <c r="O1417" i="2"/>
  <c r="N1417" i="2"/>
  <c r="Q1416" i="2"/>
  <c r="P1416" i="2"/>
  <c r="O1416" i="2"/>
  <c r="N1416" i="2"/>
  <c r="Q1415" i="2"/>
  <c r="P1415" i="2"/>
  <c r="O1415" i="2"/>
  <c r="N1415" i="2"/>
  <c r="Q1414" i="2"/>
  <c r="P1414" i="2"/>
  <c r="O1414" i="2"/>
  <c r="N1414" i="2"/>
  <c r="Q1413" i="2"/>
  <c r="P1413" i="2"/>
  <c r="O1413" i="2"/>
  <c r="N1413" i="2"/>
  <c r="Q1412" i="2"/>
  <c r="P1412" i="2"/>
  <c r="O1412" i="2"/>
  <c r="N1412" i="2"/>
  <c r="Q1411" i="2"/>
  <c r="P1411" i="2"/>
  <c r="O1411" i="2"/>
  <c r="N1411" i="2"/>
  <c r="Q1410" i="2"/>
  <c r="P1410" i="2"/>
  <c r="O1410" i="2"/>
  <c r="N1410" i="2"/>
  <c r="Q1409" i="2"/>
  <c r="P1409" i="2"/>
  <c r="O1409" i="2"/>
  <c r="N1409" i="2"/>
  <c r="Q1408" i="2"/>
  <c r="P1408" i="2"/>
  <c r="O1408" i="2"/>
  <c r="N1408" i="2"/>
  <c r="Q1407" i="2"/>
  <c r="P1407" i="2"/>
  <c r="O1407" i="2"/>
  <c r="N1407" i="2"/>
  <c r="Q1406" i="2"/>
  <c r="P1406" i="2"/>
  <c r="O1406" i="2"/>
  <c r="N1406" i="2"/>
  <c r="Q1405" i="2"/>
  <c r="P1405" i="2"/>
  <c r="O1405" i="2"/>
  <c r="N1405" i="2"/>
  <c r="Q1404" i="2"/>
  <c r="P1404" i="2"/>
  <c r="O1404" i="2"/>
  <c r="N1404" i="2"/>
  <c r="Q1403" i="2"/>
  <c r="P1403" i="2"/>
  <c r="O1403" i="2"/>
  <c r="N1403" i="2"/>
  <c r="Q1402" i="2"/>
  <c r="P1402" i="2"/>
  <c r="O1402" i="2"/>
  <c r="N1402" i="2"/>
  <c r="Q1401" i="2"/>
  <c r="P1401" i="2"/>
  <c r="O1401" i="2"/>
  <c r="N1401" i="2"/>
  <c r="Q1400" i="2"/>
  <c r="P1400" i="2"/>
  <c r="O1400" i="2"/>
  <c r="N1400" i="2"/>
  <c r="Q1399" i="2"/>
  <c r="P1399" i="2"/>
  <c r="O1399" i="2"/>
  <c r="N1399" i="2"/>
  <c r="Q1398" i="2"/>
  <c r="P1398" i="2"/>
  <c r="O1398" i="2"/>
  <c r="N1398" i="2"/>
  <c r="Q1397" i="2"/>
  <c r="P1397" i="2"/>
  <c r="O1397" i="2"/>
  <c r="N1397" i="2"/>
  <c r="Q1396" i="2"/>
  <c r="P1396" i="2"/>
  <c r="O1396" i="2"/>
  <c r="N1396" i="2"/>
  <c r="Q1395" i="2"/>
  <c r="P1395" i="2"/>
  <c r="O1395" i="2"/>
  <c r="N1395" i="2"/>
  <c r="Q1394" i="2"/>
  <c r="P1394" i="2"/>
  <c r="O1394" i="2"/>
  <c r="N1394" i="2"/>
  <c r="Q1393" i="2"/>
  <c r="P1393" i="2"/>
  <c r="O1393" i="2"/>
  <c r="N1393" i="2"/>
  <c r="Q1392" i="2"/>
  <c r="P1392" i="2"/>
  <c r="O1392" i="2"/>
  <c r="N1392" i="2"/>
  <c r="Q1391" i="2"/>
  <c r="P1391" i="2"/>
  <c r="O1391" i="2"/>
  <c r="N1391" i="2"/>
  <c r="Q1390" i="2"/>
  <c r="P1390" i="2"/>
  <c r="O1390" i="2"/>
  <c r="N1390" i="2"/>
  <c r="Q1389" i="2"/>
  <c r="P1389" i="2"/>
  <c r="O1389" i="2"/>
  <c r="N1389" i="2"/>
  <c r="Q1388" i="2"/>
  <c r="P1388" i="2"/>
  <c r="O1388" i="2"/>
  <c r="N1388" i="2"/>
  <c r="Q1387" i="2"/>
  <c r="P1387" i="2"/>
  <c r="O1387" i="2"/>
  <c r="N1387" i="2"/>
  <c r="Q1386" i="2"/>
  <c r="P1386" i="2"/>
  <c r="O1386" i="2"/>
  <c r="N1386" i="2"/>
  <c r="Q1385" i="2"/>
  <c r="P1385" i="2"/>
  <c r="O1385" i="2"/>
  <c r="N1385" i="2"/>
  <c r="Q1384" i="2"/>
  <c r="P1384" i="2"/>
  <c r="O1384" i="2"/>
  <c r="N1384" i="2"/>
  <c r="Q1383" i="2"/>
  <c r="P1383" i="2"/>
  <c r="O1383" i="2"/>
  <c r="N1383" i="2"/>
  <c r="Q1382" i="2"/>
  <c r="P1382" i="2"/>
  <c r="O1382" i="2"/>
  <c r="N1382" i="2"/>
  <c r="Q1381" i="2"/>
  <c r="P1381" i="2"/>
  <c r="O1381" i="2"/>
  <c r="N1381" i="2"/>
  <c r="Q1380" i="2"/>
  <c r="P1380" i="2"/>
  <c r="O1380" i="2"/>
  <c r="N1380" i="2"/>
  <c r="Q1379" i="2"/>
  <c r="P1379" i="2"/>
  <c r="O1379" i="2"/>
  <c r="N1379" i="2"/>
  <c r="Q1378" i="2"/>
  <c r="P1378" i="2"/>
  <c r="O1378" i="2"/>
  <c r="N1378" i="2"/>
  <c r="Q1377" i="2"/>
  <c r="P1377" i="2"/>
  <c r="O1377" i="2"/>
  <c r="N1377" i="2"/>
  <c r="Q1376" i="2"/>
  <c r="P1376" i="2"/>
  <c r="O1376" i="2"/>
  <c r="N1376" i="2"/>
  <c r="Q1375" i="2"/>
  <c r="P1375" i="2"/>
  <c r="O1375" i="2"/>
  <c r="N1375" i="2"/>
  <c r="Q1374" i="2"/>
  <c r="P1374" i="2"/>
  <c r="O1374" i="2"/>
  <c r="N1374" i="2"/>
  <c r="Q1373" i="2"/>
  <c r="P1373" i="2"/>
  <c r="O1373" i="2"/>
  <c r="N1373" i="2"/>
  <c r="Q1372" i="2"/>
  <c r="P1372" i="2"/>
  <c r="O1372" i="2"/>
  <c r="N1372" i="2"/>
  <c r="Q1371" i="2"/>
  <c r="P1371" i="2"/>
  <c r="O1371" i="2"/>
  <c r="N1371" i="2"/>
  <c r="Q1370" i="2"/>
  <c r="P1370" i="2"/>
  <c r="O1370" i="2"/>
  <c r="N1370" i="2"/>
  <c r="Q1369" i="2"/>
  <c r="P1369" i="2"/>
  <c r="O1369" i="2"/>
  <c r="N1369" i="2"/>
  <c r="Q1368" i="2"/>
  <c r="P1368" i="2"/>
  <c r="O1368" i="2"/>
  <c r="N1368" i="2"/>
  <c r="Q1367" i="2"/>
  <c r="P1367" i="2"/>
  <c r="O1367" i="2"/>
  <c r="N1367" i="2"/>
  <c r="Q1366" i="2"/>
  <c r="P1366" i="2"/>
  <c r="O1366" i="2"/>
  <c r="N1366" i="2"/>
  <c r="Q1365" i="2"/>
  <c r="P1365" i="2"/>
  <c r="O1365" i="2"/>
  <c r="N1365" i="2"/>
  <c r="Q1364" i="2"/>
  <c r="P1364" i="2"/>
  <c r="Q3454" i="2" s="1"/>
  <c r="O1364" i="2"/>
  <c r="N1364" i="2"/>
  <c r="Q1363" i="2"/>
  <c r="P1363" i="2"/>
  <c r="O1363" i="2"/>
  <c r="N1363" i="2"/>
  <c r="Q1362" i="2"/>
  <c r="P1362" i="2"/>
  <c r="O1362" i="2"/>
  <c r="N1362" i="2"/>
  <c r="Q1361" i="2"/>
  <c r="P1361" i="2"/>
  <c r="O1361" i="2"/>
  <c r="N1361" i="2"/>
  <c r="Q1360" i="2"/>
  <c r="P1360" i="2"/>
  <c r="O1360" i="2"/>
  <c r="N1360" i="2"/>
  <c r="Q1359" i="2"/>
  <c r="P1359" i="2"/>
  <c r="O1359" i="2"/>
  <c r="N1359" i="2"/>
  <c r="Q1358" i="2"/>
  <c r="P1358" i="2"/>
  <c r="O1358" i="2"/>
  <c r="N1358" i="2"/>
  <c r="Q1357" i="2"/>
  <c r="P1357" i="2"/>
  <c r="O1357" i="2"/>
  <c r="N1357" i="2"/>
  <c r="Q1356" i="2"/>
  <c r="P1356" i="2"/>
  <c r="O1356" i="2"/>
  <c r="N1356" i="2"/>
  <c r="Q1355" i="2"/>
  <c r="P1355" i="2"/>
  <c r="O1355" i="2"/>
  <c r="N1355" i="2"/>
  <c r="Q1354" i="2"/>
  <c r="P1354" i="2"/>
  <c r="O1354" i="2"/>
  <c r="N1354" i="2"/>
  <c r="Q1353" i="2"/>
  <c r="P1353" i="2"/>
  <c r="O1353" i="2"/>
  <c r="N1353" i="2"/>
  <c r="Q1352" i="2"/>
  <c r="P1352" i="2"/>
  <c r="O1352" i="2"/>
  <c r="N1352" i="2"/>
  <c r="Q1351" i="2"/>
  <c r="P1351" i="2"/>
  <c r="Q3988" i="2" s="1"/>
  <c r="O1351" i="2"/>
  <c r="N1351" i="2"/>
  <c r="Q1350" i="2"/>
  <c r="P1350" i="2"/>
  <c r="O1350" i="2"/>
  <c r="N1350" i="2"/>
  <c r="Q1349" i="2"/>
  <c r="P1349" i="2"/>
  <c r="O1349" i="2"/>
  <c r="N1349" i="2"/>
  <c r="Q1348" i="2"/>
  <c r="P1348" i="2"/>
  <c r="O1348" i="2"/>
  <c r="N1348" i="2"/>
  <c r="Q1347" i="2"/>
  <c r="P1347" i="2"/>
  <c r="O1347" i="2"/>
  <c r="N1347" i="2"/>
  <c r="Q1346" i="2"/>
  <c r="P1346" i="2"/>
  <c r="O1346" i="2"/>
  <c r="N1346" i="2"/>
  <c r="Q1345" i="2"/>
  <c r="P1345" i="2"/>
  <c r="O1345" i="2"/>
  <c r="N1345" i="2"/>
  <c r="Q1344" i="2"/>
  <c r="P1344" i="2"/>
  <c r="O1344" i="2"/>
  <c r="N1344" i="2"/>
  <c r="Q1343" i="2"/>
  <c r="P1343" i="2"/>
  <c r="O1343" i="2"/>
  <c r="N1343" i="2"/>
  <c r="Q1342" i="2"/>
  <c r="P1342" i="2"/>
  <c r="O1342" i="2"/>
  <c r="N1342" i="2"/>
  <c r="Q1341" i="2"/>
  <c r="P1341" i="2"/>
  <c r="O1341" i="2"/>
  <c r="N1341" i="2"/>
  <c r="Q1340" i="2"/>
  <c r="P1340" i="2"/>
  <c r="O1340" i="2"/>
  <c r="N1340" i="2"/>
  <c r="Q1339" i="2"/>
  <c r="P1339" i="2"/>
  <c r="O1339" i="2"/>
  <c r="N1339" i="2"/>
  <c r="Q1338" i="2"/>
  <c r="P1338" i="2"/>
  <c r="O1338" i="2"/>
  <c r="N1338" i="2"/>
  <c r="Q1337" i="2"/>
  <c r="P1337" i="2"/>
  <c r="O1337" i="2"/>
  <c r="N1337" i="2"/>
  <c r="Q1336" i="2"/>
  <c r="P1336" i="2"/>
  <c r="O1336" i="2"/>
  <c r="N1336" i="2"/>
  <c r="Q1335" i="2"/>
  <c r="P1335" i="2"/>
  <c r="O1335" i="2"/>
  <c r="N1335" i="2"/>
  <c r="Q1334" i="2"/>
  <c r="P1334" i="2"/>
  <c r="O1334" i="2"/>
  <c r="N1334" i="2"/>
  <c r="Q1333" i="2"/>
  <c r="P1333" i="2"/>
  <c r="O1333" i="2"/>
  <c r="N1333" i="2"/>
  <c r="Q1332" i="2"/>
  <c r="P1332" i="2"/>
  <c r="O1332" i="2"/>
  <c r="N1332" i="2"/>
  <c r="Q1331" i="2"/>
  <c r="P1331" i="2"/>
  <c r="Q3481" i="2" s="1"/>
  <c r="O1331" i="2"/>
  <c r="N1331" i="2"/>
  <c r="Q1330" i="2"/>
  <c r="P1330" i="2"/>
  <c r="O1330" i="2"/>
  <c r="N1330" i="2"/>
  <c r="Q1329" i="2"/>
  <c r="P1329" i="2"/>
  <c r="Q3478" i="2" s="1"/>
  <c r="O1329" i="2"/>
  <c r="N1329" i="2"/>
  <c r="Q1328" i="2"/>
  <c r="P1328" i="2"/>
  <c r="O1328" i="2"/>
  <c r="N1328" i="2"/>
  <c r="Q1327" i="2"/>
  <c r="P1327" i="2"/>
  <c r="O1327" i="2"/>
  <c r="N1327" i="2"/>
  <c r="Q1326" i="2"/>
  <c r="P1326" i="2"/>
  <c r="O1326" i="2"/>
  <c r="N1326" i="2"/>
  <c r="Q1325" i="2"/>
  <c r="P1325" i="2"/>
  <c r="O1325" i="2"/>
  <c r="N1325" i="2"/>
  <c r="Q1324" i="2"/>
  <c r="P1324" i="2"/>
  <c r="O1324" i="2"/>
  <c r="N1324" i="2"/>
  <c r="Q1323" i="2"/>
  <c r="P1323" i="2"/>
  <c r="O1323" i="2"/>
  <c r="N1323" i="2"/>
  <c r="Q1322" i="2"/>
  <c r="P1322" i="2"/>
  <c r="O1322" i="2"/>
  <c r="N1322" i="2"/>
  <c r="Q1321" i="2"/>
  <c r="P1321" i="2"/>
  <c r="Q3604" i="2" s="1"/>
  <c r="O1321" i="2"/>
  <c r="N1321" i="2"/>
  <c r="Q1320" i="2"/>
  <c r="P1320" i="2"/>
  <c r="O1320" i="2"/>
  <c r="N1320" i="2"/>
  <c r="Q1319" i="2"/>
  <c r="P1319" i="2"/>
  <c r="O1319" i="2"/>
  <c r="N1319" i="2"/>
  <c r="Q1318" i="2"/>
  <c r="P1318" i="2"/>
  <c r="O1318" i="2"/>
  <c r="N1318" i="2"/>
  <c r="Q1317" i="2"/>
  <c r="P1317" i="2"/>
  <c r="O1317" i="2"/>
  <c r="N1317" i="2"/>
  <c r="Q1316" i="2"/>
  <c r="P1316" i="2"/>
  <c r="O1316" i="2"/>
  <c r="N1316" i="2"/>
  <c r="Q1315" i="2"/>
  <c r="P1315" i="2"/>
  <c r="O1315" i="2"/>
  <c r="N1315" i="2"/>
  <c r="Q1314" i="2"/>
  <c r="P1314" i="2"/>
  <c r="O1314" i="2"/>
  <c r="N1314" i="2"/>
  <c r="Q1313" i="2"/>
  <c r="P1313" i="2"/>
  <c r="O1313" i="2"/>
  <c r="N1313" i="2"/>
  <c r="Q1312" i="2"/>
  <c r="P1312" i="2"/>
  <c r="O1312" i="2"/>
  <c r="N1312" i="2"/>
  <c r="Q1311" i="2"/>
  <c r="P1311" i="2"/>
  <c r="O1311" i="2"/>
  <c r="N1311" i="2"/>
  <c r="Q1310" i="2"/>
  <c r="P1310" i="2"/>
  <c r="Q3555" i="2" s="1"/>
  <c r="O1310" i="2"/>
  <c r="N1310" i="2"/>
  <c r="Q1309" i="2"/>
  <c r="P1309" i="2"/>
  <c r="Q3548" i="2" s="1"/>
  <c r="O1309" i="2"/>
  <c r="N1309" i="2"/>
  <c r="Q1308" i="2"/>
  <c r="P1308" i="2"/>
  <c r="O1308" i="2"/>
  <c r="N1308" i="2"/>
  <c r="Q1307" i="2"/>
  <c r="P1307" i="2"/>
  <c r="O1307" i="2"/>
  <c r="N1307" i="2"/>
  <c r="Q1306" i="2"/>
  <c r="P1306" i="2"/>
  <c r="O1306" i="2"/>
  <c r="N1306" i="2"/>
  <c r="Q1305" i="2"/>
  <c r="P1305" i="2"/>
  <c r="O1305" i="2"/>
  <c r="N1305" i="2"/>
  <c r="Q1304" i="2"/>
  <c r="P1304" i="2"/>
  <c r="O1304" i="2"/>
  <c r="N1304" i="2"/>
  <c r="Q1303" i="2"/>
  <c r="P1303" i="2"/>
  <c r="O1303" i="2"/>
  <c r="N1303" i="2"/>
  <c r="Q1302" i="2"/>
  <c r="P1302" i="2"/>
  <c r="O1302" i="2"/>
  <c r="N1302" i="2"/>
  <c r="Q1301" i="2"/>
  <c r="P1301" i="2"/>
  <c r="O1301" i="2"/>
  <c r="N1301" i="2"/>
  <c r="Q1300" i="2"/>
  <c r="P1300" i="2"/>
  <c r="O1300" i="2"/>
  <c r="N1300" i="2"/>
  <c r="Q1299" i="2"/>
  <c r="P1299" i="2"/>
  <c r="O1299" i="2"/>
  <c r="N1299" i="2"/>
  <c r="Q1298" i="2"/>
  <c r="P1298" i="2"/>
  <c r="Q3475" i="2" s="1"/>
  <c r="O1298" i="2"/>
  <c r="N1298" i="2"/>
  <c r="Q1297" i="2"/>
  <c r="P1297" i="2"/>
  <c r="Q3403" i="2" s="1"/>
  <c r="O1297" i="2"/>
  <c r="N1297" i="2"/>
  <c r="Q1296" i="2"/>
  <c r="P1296" i="2"/>
  <c r="O1296" i="2"/>
  <c r="N1296" i="2"/>
  <c r="Q1295" i="2"/>
  <c r="P1295" i="2"/>
  <c r="O1295" i="2"/>
  <c r="N1295" i="2"/>
  <c r="Q1294" i="2"/>
  <c r="P1294" i="2"/>
  <c r="O1294" i="2"/>
  <c r="N1294" i="2"/>
  <c r="Q1293" i="2"/>
  <c r="P1293" i="2"/>
  <c r="O1293" i="2"/>
  <c r="N1293" i="2"/>
  <c r="Q1292" i="2"/>
  <c r="P1292" i="2"/>
  <c r="Q3375" i="2" s="1"/>
  <c r="O1292" i="2"/>
  <c r="N1292" i="2"/>
  <c r="Q1291" i="2"/>
  <c r="P1291" i="2"/>
  <c r="O1291" i="2"/>
  <c r="N1291" i="2"/>
  <c r="Q1290" i="2"/>
  <c r="P1290" i="2"/>
  <c r="Q3503" i="2" s="1"/>
  <c r="O1290" i="2"/>
  <c r="N1290" i="2"/>
  <c r="Q1289" i="2"/>
  <c r="P1289" i="2"/>
  <c r="O1289" i="2"/>
  <c r="N1289" i="2"/>
  <c r="Q1288" i="2"/>
  <c r="P1288" i="2"/>
  <c r="O1288" i="2"/>
  <c r="N1288" i="2"/>
  <c r="Q1287" i="2"/>
  <c r="P1287" i="2"/>
  <c r="O1287" i="2"/>
  <c r="N1287" i="2"/>
  <c r="Q1286" i="2"/>
  <c r="P1286" i="2"/>
  <c r="O1286" i="2"/>
  <c r="N1286" i="2"/>
  <c r="Q1285" i="2"/>
  <c r="P1285" i="2"/>
  <c r="O1285" i="2"/>
  <c r="N1285" i="2"/>
  <c r="Q1284" i="2"/>
  <c r="P1284" i="2"/>
  <c r="O1284" i="2"/>
  <c r="N1284" i="2"/>
  <c r="Q1283" i="2"/>
  <c r="P1283" i="2"/>
  <c r="Q3509" i="2" s="1"/>
  <c r="O1283" i="2"/>
  <c r="N1283" i="2"/>
  <c r="Q1282" i="2"/>
  <c r="P1282" i="2"/>
  <c r="O1282" i="2"/>
  <c r="N1282" i="2"/>
  <c r="Q1281" i="2"/>
  <c r="P1281" i="2"/>
  <c r="O1281" i="2"/>
  <c r="N1281" i="2"/>
  <c r="Q1280" i="2"/>
  <c r="P1280" i="2"/>
  <c r="O1280" i="2"/>
  <c r="N1280" i="2"/>
  <c r="Q1279" i="2"/>
  <c r="P1279" i="2"/>
  <c r="O1279" i="2"/>
  <c r="N1279" i="2"/>
  <c r="Q1278" i="2"/>
  <c r="P1278" i="2"/>
  <c r="O1278" i="2"/>
  <c r="N1278" i="2"/>
  <c r="Q1277" i="2"/>
  <c r="P1277" i="2"/>
  <c r="O1277" i="2"/>
  <c r="N1277" i="2"/>
  <c r="Q1276" i="2"/>
  <c r="P1276" i="2"/>
  <c r="O1276" i="2"/>
  <c r="N1276" i="2"/>
  <c r="Q1275" i="2"/>
  <c r="P1275" i="2"/>
  <c r="O1275" i="2"/>
  <c r="N1275" i="2"/>
  <c r="Q1274" i="2"/>
  <c r="P1274" i="2"/>
  <c r="O1274" i="2"/>
  <c r="N1274" i="2"/>
  <c r="Q1273" i="2"/>
  <c r="P1273" i="2"/>
  <c r="O1273" i="2"/>
  <c r="N1273" i="2"/>
  <c r="Q1272" i="2"/>
  <c r="P1272" i="2"/>
  <c r="O1272" i="2"/>
  <c r="N1272" i="2"/>
  <c r="Q1271" i="2"/>
  <c r="P1271" i="2"/>
  <c r="O1271" i="2"/>
  <c r="N1271" i="2"/>
  <c r="Q1270" i="2"/>
  <c r="P1270" i="2"/>
  <c r="O1270" i="2"/>
  <c r="N1270" i="2"/>
  <c r="Q1269" i="2"/>
  <c r="P1269" i="2"/>
  <c r="O1269" i="2"/>
  <c r="N1269" i="2"/>
  <c r="Q1268" i="2"/>
  <c r="P1268" i="2"/>
  <c r="O1268" i="2"/>
  <c r="N1268" i="2"/>
  <c r="Q1267" i="2"/>
  <c r="P1267" i="2"/>
  <c r="Q3795" i="2" s="1"/>
  <c r="O1267" i="2"/>
  <c r="N1267" i="2"/>
  <c r="Q1266" i="2"/>
  <c r="P1266" i="2"/>
  <c r="O1266" i="2"/>
  <c r="N1266" i="2"/>
  <c r="Q1265" i="2"/>
  <c r="P1265" i="2"/>
  <c r="Q3490" i="2" s="1"/>
  <c r="O1265" i="2"/>
  <c r="N1265" i="2"/>
  <c r="Q1264" i="2"/>
  <c r="P1264" i="2"/>
  <c r="O1264" i="2"/>
  <c r="N1264" i="2"/>
  <c r="Q1263" i="2"/>
  <c r="P1263" i="2"/>
  <c r="O1263" i="2"/>
  <c r="N1263" i="2"/>
  <c r="Q1262" i="2"/>
  <c r="P1262" i="2"/>
  <c r="O1262" i="2"/>
  <c r="N1262" i="2"/>
  <c r="Q1261" i="2"/>
  <c r="P1261" i="2"/>
  <c r="O1261" i="2"/>
  <c r="N1261" i="2"/>
  <c r="Q1260" i="2"/>
  <c r="P1260" i="2"/>
  <c r="O1260" i="2"/>
  <c r="N1260" i="2"/>
  <c r="Q1259" i="2"/>
  <c r="P1259" i="2"/>
  <c r="O1259" i="2"/>
  <c r="N1259" i="2"/>
  <c r="Q1258" i="2"/>
  <c r="P1258" i="2"/>
  <c r="Q3593" i="2" s="1"/>
  <c r="O1258" i="2"/>
  <c r="N1258" i="2"/>
  <c r="Q1257" i="2"/>
  <c r="P1257" i="2"/>
  <c r="O1257" i="2"/>
  <c r="N1257" i="2"/>
  <c r="Q1256" i="2"/>
  <c r="P1256" i="2"/>
  <c r="Q3541" i="2" s="1"/>
  <c r="O1256" i="2"/>
  <c r="N1256" i="2"/>
  <c r="Q1255" i="2"/>
  <c r="P1255" i="2"/>
  <c r="O1255" i="2"/>
  <c r="N1255" i="2"/>
  <c r="Q1254" i="2"/>
  <c r="P1254" i="2"/>
  <c r="O1254" i="2"/>
  <c r="N1254" i="2"/>
  <c r="Q1253" i="2"/>
  <c r="P1253" i="2"/>
  <c r="O1253" i="2"/>
  <c r="N1253" i="2"/>
  <c r="Q1252" i="2"/>
  <c r="P1252" i="2"/>
  <c r="O1252" i="2"/>
  <c r="N1252" i="2"/>
  <c r="Q1251" i="2"/>
  <c r="P1251" i="2"/>
  <c r="O1251" i="2"/>
  <c r="N1251" i="2"/>
  <c r="Q1250" i="2"/>
  <c r="P1250" i="2"/>
  <c r="O1250" i="2"/>
  <c r="N1250" i="2"/>
  <c r="Q1249" i="2"/>
  <c r="P1249" i="2"/>
  <c r="O1249" i="2"/>
  <c r="N1249" i="2"/>
  <c r="Q1248" i="2"/>
  <c r="P1248" i="2"/>
  <c r="O1248" i="2"/>
  <c r="N1248" i="2"/>
  <c r="Q1247" i="2"/>
  <c r="P1247" i="2"/>
  <c r="O1247" i="2"/>
  <c r="N1247" i="2"/>
  <c r="Q1246" i="2"/>
  <c r="P1246" i="2"/>
  <c r="Q3594" i="2" s="1"/>
  <c r="O1246" i="2"/>
  <c r="N1246" i="2"/>
  <c r="Q1245" i="2"/>
  <c r="P1245" i="2"/>
  <c r="O1245" i="2"/>
  <c r="N1245" i="2"/>
  <c r="Q1244" i="2"/>
  <c r="P1244" i="2"/>
  <c r="O1244" i="2"/>
  <c r="N1244" i="2"/>
  <c r="Q1243" i="2"/>
  <c r="P1243" i="2"/>
  <c r="Q3591" i="2" s="1"/>
  <c r="O1243" i="2"/>
  <c r="N1243" i="2"/>
  <c r="Q1242" i="2"/>
  <c r="P1242" i="2"/>
  <c r="O1242" i="2"/>
  <c r="N1242" i="2"/>
  <c r="Q1241" i="2"/>
  <c r="P1241" i="2"/>
  <c r="O1241" i="2"/>
  <c r="N1241" i="2"/>
  <c r="Q1240" i="2"/>
  <c r="P1240" i="2"/>
  <c r="O1240" i="2"/>
  <c r="N1240" i="2"/>
  <c r="Q1239" i="2"/>
  <c r="P1239" i="2"/>
  <c r="Q3361" i="2" s="1"/>
  <c r="O1239" i="2"/>
  <c r="N1239" i="2"/>
  <c r="Q1238" i="2"/>
  <c r="P1238" i="2"/>
  <c r="O1238" i="2"/>
  <c r="N1238" i="2"/>
  <c r="Q1237" i="2"/>
  <c r="P1237" i="2"/>
  <c r="O1237" i="2"/>
  <c r="N1237" i="2"/>
  <c r="Q1236" i="2"/>
  <c r="P1236" i="2"/>
  <c r="O1236" i="2"/>
  <c r="N1236" i="2"/>
  <c r="Q1235" i="2"/>
  <c r="P1235" i="2"/>
  <c r="O1235" i="2"/>
  <c r="N1235" i="2"/>
  <c r="Q1234" i="2"/>
  <c r="P1234" i="2"/>
  <c r="O1234" i="2"/>
  <c r="N1234" i="2"/>
  <c r="Q1233" i="2"/>
  <c r="P1233" i="2"/>
  <c r="O1233" i="2"/>
  <c r="N1233" i="2"/>
  <c r="Q1232" i="2"/>
  <c r="P1232" i="2"/>
  <c r="O1232" i="2"/>
  <c r="N1232" i="2"/>
  <c r="Q1231" i="2"/>
  <c r="P1231" i="2"/>
  <c r="O1231" i="2"/>
  <c r="N1231" i="2"/>
  <c r="Q1230" i="2"/>
  <c r="P1230" i="2"/>
  <c r="O1230" i="2"/>
  <c r="N1230" i="2"/>
  <c r="Q1229" i="2"/>
  <c r="P1229" i="2"/>
  <c r="O1229" i="2"/>
  <c r="N1229" i="2"/>
  <c r="Q1228" i="2"/>
  <c r="P1228" i="2"/>
  <c r="O1228" i="2"/>
  <c r="N1228" i="2"/>
  <c r="Q1227" i="2"/>
  <c r="P1227" i="2"/>
  <c r="O1227" i="2"/>
  <c r="N1227" i="2"/>
  <c r="Q1226" i="2"/>
  <c r="P1226" i="2"/>
  <c r="O1226" i="2"/>
  <c r="N1226" i="2"/>
  <c r="Q1225" i="2"/>
  <c r="P1225" i="2"/>
  <c r="O1225" i="2"/>
  <c r="N1225" i="2"/>
  <c r="Q1224" i="2"/>
  <c r="P1224" i="2"/>
  <c r="O1224" i="2"/>
  <c r="N1224" i="2"/>
  <c r="Q1223" i="2"/>
  <c r="P1223" i="2"/>
  <c r="O1223" i="2"/>
  <c r="N1223" i="2"/>
  <c r="Q1222" i="2"/>
  <c r="P1222" i="2"/>
  <c r="O1222" i="2"/>
  <c r="N1222" i="2"/>
  <c r="Q1221" i="2"/>
  <c r="P1221" i="2"/>
  <c r="O1221" i="2"/>
  <c r="N1221" i="2"/>
  <c r="Q1220" i="2"/>
  <c r="P1220" i="2"/>
  <c r="O1220" i="2"/>
  <c r="N1220" i="2"/>
  <c r="Q1219" i="2"/>
  <c r="P1219" i="2"/>
  <c r="O1219" i="2"/>
  <c r="N1219" i="2"/>
  <c r="Q1218" i="2"/>
  <c r="P1218" i="2"/>
  <c r="Q3741" i="2" s="1"/>
  <c r="O1218" i="2"/>
  <c r="N1218" i="2"/>
  <c r="Q1217" i="2"/>
  <c r="P1217" i="2"/>
  <c r="O1217" i="2"/>
  <c r="N1217" i="2"/>
  <c r="Q1216" i="2"/>
  <c r="P1216" i="2"/>
  <c r="O1216" i="2"/>
  <c r="N1216" i="2"/>
  <c r="Q1215" i="2"/>
  <c r="P1215" i="2"/>
  <c r="O1215" i="2"/>
  <c r="N1215" i="2"/>
  <c r="Q1214" i="2"/>
  <c r="P1214" i="2"/>
  <c r="O1214" i="2"/>
  <c r="N1214" i="2"/>
  <c r="Q1213" i="2"/>
  <c r="P1213" i="2"/>
  <c r="O1213" i="2"/>
  <c r="N1213" i="2"/>
  <c r="Q1212" i="2"/>
  <c r="P1212" i="2"/>
  <c r="O1212" i="2"/>
  <c r="N1212" i="2"/>
  <c r="Q1211" i="2"/>
  <c r="P1211" i="2"/>
  <c r="O1211" i="2"/>
  <c r="N1211" i="2"/>
  <c r="Q1210" i="2"/>
  <c r="P1210" i="2"/>
  <c r="O1210" i="2"/>
  <c r="N1210" i="2"/>
  <c r="Q1209" i="2"/>
  <c r="P1209" i="2"/>
  <c r="O1209" i="2"/>
  <c r="N1209" i="2"/>
  <c r="Q1208" i="2"/>
  <c r="P1208" i="2"/>
  <c r="O1208" i="2"/>
  <c r="N1208" i="2"/>
  <c r="Q1207" i="2"/>
  <c r="P1207" i="2"/>
  <c r="O1207" i="2"/>
  <c r="N1207" i="2"/>
  <c r="Q1206" i="2"/>
  <c r="P1206" i="2"/>
  <c r="O1206" i="2"/>
  <c r="N1206" i="2"/>
  <c r="Q1205" i="2"/>
  <c r="P1205" i="2"/>
  <c r="O1205" i="2"/>
  <c r="N1205" i="2"/>
  <c r="Q1204" i="2"/>
  <c r="P1204" i="2"/>
  <c r="O1204" i="2"/>
  <c r="N1204" i="2"/>
  <c r="Q1203" i="2"/>
  <c r="P1203" i="2"/>
  <c r="O1203" i="2"/>
  <c r="N1203" i="2"/>
  <c r="Q1202" i="2"/>
  <c r="P1202" i="2"/>
  <c r="O1202" i="2"/>
  <c r="N1202" i="2"/>
  <c r="Q1201" i="2"/>
  <c r="P1201" i="2"/>
  <c r="O1201" i="2"/>
  <c r="N1201" i="2"/>
  <c r="Q1200" i="2"/>
  <c r="P1200" i="2"/>
  <c r="O1200" i="2"/>
  <c r="N1200" i="2"/>
  <c r="Q1199" i="2"/>
  <c r="P1199" i="2"/>
  <c r="O1199" i="2"/>
  <c r="N1199" i="2"/>
  <c r="Q1198" i="2"/>
  <c r="P1198" i="2"/>
  <c r="O1198" i="2"/>
  <c r="N1198" i="2"/>
  <c r="Q1197" i="2"/>
  <c r="P1197" i="2"/>
  <c r="O1197" i="2"/>
  <c r="N1197" i="2"/>
  <c r="Q1196" i="2"/>
  <c r="P1196" i="2"/>
  <c r="O1196" i="2"/>
  <c r="N1196" i="2"/>
  <c r="Q1195" i="2"/>
  <c r="P1195" i="2"/>
  <c r="O1195" i="2"/>
  <c r="N1195" i="2"/>
  <c r="Q1194" i="2"/>
  <c r="P1194" i="2"/>
  <c r="Q3413" i="2" s="1"/>
  <c r="O1194" i="2"/>
  <c r="N1194" i="2"/>
  <c r="Q1193" i="2"/>
  <c r="P1193" i="2"/>
  <c r="O1193" i="2"/>
  <c r="N1193" i="2"/>
  <c r="Q1192" i="2"/>
  <c r="P1192" i="2"/>
  <c r="O1192" i="2"/>
  <c r="N1192" i="2"/>
  <c r="Q1191" i="2"/>
  <c r="P1191" i="2"/>
  <c r="O1191" i="2"/>
  <c r="N1191" i="2"/>
  <c r="Q1190" i="2"/>
  <c r="P1190" i="2"/>
  <c r="O1190" i="2"/>
  <c r="N1190" i="2"/>
  <c r="Q1189" i="2"/>
  <c r="P1189" i="2"/>
  <c r="O1189" i="2"/>
  <c r="N1189" i="2"/>
  <c r="Q1188" i="2"/>
  <c r="P1188" i="2"/>
  <c r="O1188" i="2"/>
  <c r="N1188" i="2"/>
  <c r="Q1187" i="2"/>
  <c r="P1187" i="2"/>
  <c r="Q3435" i="2" s="1"/>
  <c r="O1187" i="2"/>
  <c r="N1187" i="2"/>
  <c r="Q1186" i="2"/>
  <c r="P1186" i="2"/>
  <c r="Q3922" i="2" s="1"/>
  <c r="O1186" i="2"/>
  <c r="N1186" i="2"/>
  <c r="Q1185" i="2"/>
  <c r="P1185" i="2"/>
  <c r="O1185" i="2"/>
  <c r="N1185" i="2"/>
  <c r="Q1184" i="2"/>
  <c r="P1184" i="2"/>
  <c r="O1184" i="2"/>
  <c r="N1184" i="2"/>
  <c r="Q1183" i="2"/>
  <c r="P1183" i="2"/>
  <c r="O1183" i="2"/>
  <c r="N1183" i="2"/>
  <c r="Q1182" i="2"/>
  <c r="P1182" i="2"/>
  <c r="O1182" i="2"/>
  <c r="N1182" i="2"/>
  <c r="Q1181" i="2"/>
  <c r="P1181" i="2"/>
  <c r="O1181" i="2"/>
  <c r="N1181" i="2"/>
  <c r="Q1180" i="2"/>
  <c r="P1180" i="2"/>
  <c r="O1180" i="2"/>
  <c r="N1180" i="2"/>
  <c r="Q1179" i="2"/>
  <c r="P1179" i="2"/>
  <c r="O1179" i="2"/>
  <c r="N1179" i="2"/>
  <c r="Q1178" i="2"/>
  <c r="P1178" i="2"/>
  <c r="O1178" i="2"/>
  <c r="N1178" i="2"/>
  <c r="Q1177" i="2"/>
  <c r="P1177" i="2"/>
  <c r="O1177" i="2"/>
  <c r="N1177" i="2"/>
  <c r="Q1176" i="2"/>
  <c r="P1176" i="2"/>
  <c r="O1176" i="2"/>
  <c r="N1176" i="2"/>
  <c r="Q1175" i="2"/>
  <c r="P1175" i="2"/>
  <c r="O1175" i="2"/>
  <c r="N1175" i="2"/>
  <c r="Q1174" i="2"/>
  <c r="P1174" i="2"/>
  <c r="Q3516" i="2" s="1"/>
  <c r="O1174" i="2"/>
  <c r="N1174" i="2"/>
  <c r="Q1173" i="2"/>
  <c r="P1173" i="2"/>
  <c r="O1173" i="2"/>
  <c r="N1173" i="2"/>
  <c r="Q1172" i="2"/>
  <c r="P1172" i="2"/>
  <c r="O1172" i="2"/>
  <c r="N1172" i="2"/>
  <c r="Q1171" i="2"/>
  <c r="P1171" i="2"/>
  <c r="O1171" i="2"/>
  <c r="N1171" i="2"/>
  <c r="Q1170" i="2"/>
  <c r="P1170" i="2"/>
  <c r="O1170" i="2"/>
  <c r="N1170" i="2"/>
  <c r="Q1169" i="2"/>
  <c r="P1169" i="2"/>
  <c r="O1169" i="2"/>
  <c r="N1169" i="2"/>
  <c r="Q1168" i="2"/>
  <c r="P1168" i="2"/>
  <c r="O1168" i="2"/>
  <c r="N1168" i="2"/>
  <c r="Q1167" i="2"/>
  <c r="P1167" i="2"/>
  <c r="O1167" i="2"/>
  <c r="N1167" i="2"/>
  <c r="Q1166" i="2"/>
  <c r="P1166" i="2"/>
  <c r="O1166" i="2"/>
  <c r="N1166" i="2"/>
  <c r="Q1165" i="2"/>
  <c r="P1165" i="2"/>
  <c r="O1165" i="2"/>
  <c r="N1165" i="2"/>
  <c r="Q1164" i="2"/>
  <c r="P1164" i="2"/>
  <c r="O1164" i="2"/>
  <c r="N1164" i="2"/>
  <c r="Q1163" i="2"/>
  <c r="P1163" i="2"/>
  <c r="O1163" i="2"/>
  <c r="N1163" i="2"/>
  <c r="Q1162" i="2"/>
  <c r="P1162" i="2"/>
  <c r="O1162" i="2"/>
  <c r="N1162" i="2"/>
  <c r="Q1161" i="2"/>
  <c r="P1161" i="2"/>
  <c r="O1161" i="2"/>
  <c r="N1161" i="2"/>
  <c r="Q1160" i="2"/>
  <c r="P1160" i="2"/>
  <c r="O1160" i="2"/>
  <c r="N1160" i="2"/>
  <c r="Q1159" i="2"/>
  <c r="P1159" i="2"/>
  <c r="Q3627" i="2" s="1"/>
  <c r="O1159" i="2"/>
  <c r="N1159" i="2"/>
  <c r="Q1158" i="2"/>
  <c r="P1158" i="2"/>
  <c r="O1158" i="2"/>
  <c r="N1158" i="2"/>
  <c r="Q1157" i="2"/>
  <c r="P1157" i="2"/>
  <c r="O1157" i="2"/>
  <c r="N1157" i="2"/>
  <c r="Q1156" i="2"/>
  <c r="P1156" i="2"/>
  <c r="O1156" i="2"/>
  <c r="N1156" i="2"/>
  <c r="Q1155" i="2"/>
  <c r="P1155" i="2"/>
  <c r="O1155" i="2"/>
  <c r="N1155" i="2"/>
  <c r="Q1154" i="2"/>
  <c r="P1154" i="2"/>
  <c r="O1154" i="2"/>
  <c r="N1154" i="2"/>
  <c r="Q1153" i="2"/>
  <c r="P1153" i="2"/>
  <c r="O1153" i="2"/>
  <c r="N1153" i="2"/>
  <c r="Q1152" i="2"/>
  <c r="P1152" i="2"/>
  <c r="Q3835" i="2" s="1"/>
  <c r="O1152" i="2"/>
  <c r="N1152" i="2"/>
  <c r="Q1151" i="2"/>
  <c r="P1151" i="2"/>
  <c r="Q3866" i="2" s="1"/>
  <c r="O1151" i="2"/>
  <c r="N1151" i="2"/>
  <c r="Q1150" i="2"/>
  <c r="P1150" i="2"/>
  <c r="O1150" i="2"/>
  <c r="N1150" i="2"/>
  <c r="Q1149" i="2"/>
  <c r="P1149" i="2"/>
  <c r="O1149" i="2"/>
  <c r="N1149" i="2"/>
  <c r="Q1148" i="2"/>
  <c r="P1148" i="2"/>
  <c r="O1148" i="2"/>
  <c r="N1148" i="2"/>
  <c r="Q1147" i="2"/>
  <c r="P1147" i="2"/>
  <c r="Q3984" i="2" s="1"/>
  <c r="O1147" i="2"/>
  <c r="N1147" i="2"/>
  <c r="Q1146" i="2"/>
  <c r="P1146" i="2"/>
  <c r="O1146" i="2"/>
  <c r="N1146" i="2"/>
  <c r="Q1145" i="2"/>
  <c r="P1145" i="2"/>
  <c r="O1145" i="2"/>
  <c r="N1145" i="2"/>
  <c r="Q1144" i="2"/>
  <c r="P1144" i="2"/>
  <c r="O1144" i="2"/>
  <c r="N1144" i="2"/>
  <c r="Q1143" i="2"/>
  <c r="P1143" i="2"/>
  <c r="O1143" i="2"/>
  <c r="N1143" i="2"/>
  <c r="Q1142" i="2"/>
  <c r="P1142" i="2"/>
  <c r="O1142" i="2"/>
  <c r="N1142" i="2"/>
  <c r="Q1141" i="2"/>
  <c r="P1141" i="2"/>
  <c r="O1141" i="2"/>
  <c r="N1141" i="2"/>
  <c r="Q1140" i="2"/>
  <c r="P1140" i="2"/>
  <c r="O1140" i="2"/>
  <c r="N1140" i="2"/>
  <c r="Q1139" i="2"/>
  <c r="P1139" i="2"/>
  <c r="O1139" i="2"/>
  <c r="N1139" i="2"/>
  <c r="Q1138" i="2"/>
  <c r="P1138" i="2"/>
  <c r="O1138" i="2"/>
  <c r="N1138" i="2"/>
  <c r="Q1137" i="2"/>
  <c r="P1137" i="2"/>
  <c r="O1137" i="2"/>
  <c r="N1137" i="2"/>
  <c r="Q1136" i="2"/>
  <c r="P1136" i="2"/>
  <c r="O1136" i="2"/>
  <c r="N1136" i="2"/>
  <c r="Q1135" i="2"/>
  <c r="P1135" i="2"/>
  <c r="O1135" i="2"/>
  <c r="N1135" i="2"/>
  <c r="Q1134" i="2"/>
  <c r="P1134" i="2"/>
  <c r="O1134" i="2"/>
  <c r="N1134" i="2"/>
  <c r="Q1133" i="2"/>
  <c r="P1133" i="2"/>
  <c r="O1133" i="2"/>
  <c r="N1133" i="2"/>
  <c r="Q1132" i="2"/>
  <c r="P1132" i="2"/>
  <c r="O1132" i="2"/>
  <c r="N1132" i="2"/>
  <c r="Q1131" i="2"/>
  <c r="P1131" i="2"/>
  <c r="O1131" i="2"/>
  <c r="N1131" i="2"/>
  <c r="Q1130" i="2"/>
  <c r="P1130" i="2"/>
  <c r="O1130" i="2"/>
  <c r="N1130" i="2"/>
  <c r="Q1129" i="2"/>
  <c r="P1129" i="2"/>
  <c r="O1129" i="2"/>
  <c r="N1129" i="2"/>
  <c r="Q1128" i="2"/>
  <c r="P1128" i="2"/>
  <c r="O1128" i="2"/>
  <c r="N1128" i="2"/>
  <c r="Q1127" i="2"/>
  <c r="P1127" i="2"/>
  <c r="O1127" i="2"/>
  <c r="N1127" i="2"/>
  <c r="Q1126" i="2"/>
  <c r="P1126" i="2"/>
  <c r="O1126" i="2"/>
  <c r="N1126" i="2"/>
  <c r="Q1125" i="2"/>
  <c r="P1125" i="2"/>
  <c r="O1125" i="2"/>
  <c r="N1125" i="2"/>
  <c r="Q1124" i="2"/>
  <c r="P1124" i="2"/>
  <c r="O1124" i="2"/>
  <c r="N1124" i="2"/>
  <c r="Q1123" i="2"/>
  <c r="P1123" i="2"/>
  <c r="O1123" i="2"/>
  <c r="N1123" i="2"/>
  <c r="Q1122" i="2"/>
  <c r="P1122" i="2"/>
  <c r="O1122" i="2"/>
  <c r="N1122" i="2"/>
  <c r="Q1121" i="2"/>
  <c r="P1121" i="2"/>
  <c r="O1121" i="2"/>
  <c r="N1121" i="2"/>
  <c r="Q1120" i="2"/>
  <c r="P1120" i="2"/>
  <c r="O1120" i="2"/>
  <c r="N1120" i="2"/>
  <c r="Q1119" i="2"/>
  <c r="P1119" i="2"/>
  <c r="O1119" i="2"/>
  <c r="N1119" i="2"/>
  <c r="Q1118" i="2"/>
  <c r="P1118" i="2"/>
  <c r="O1118" i="2"/>
  <c r="N1118" i="2"/>
  <c r="Q1117" i="2"/>
  <c r="P1117" i="2"/>
  <c r="O1117" i="2"/>
  <c r="N1117" i="2"/>
  <c r="Q1116" i="2"/>
  <c r="P1116" i="2"/>
  <c r="Q3707" i="2" s="1"/>
  <c r="O1116" i="2"/>
  <c r="N1116" i="2"/>
  <c r="Q1115" i="2"/>
  <c r="P1115" i="2"/>
  <c r="O1115" i="2"/>
  <c r="N1115" i="2"/>
  <c r="Q1114" i="2"/>
  <c r="P1114" i="2"/>
  <c r="O1114" i="2"/>
  <c r="N1114" i="2"/>
  <c r="Q1113" i="2"/>
  <c r="P1113" i="2"/>
  <c r="O1113" i="2"/>
  <c r="N1113" i="2"/>
  <c r="Q1112" i="2"/>
  <c r="P1112" i="2"/>
  <c r="O1112" i="2"/>
  <c r="N1112" i="2"/>
  <c r="Q1111" i="2"/>
  <c r="P1111" i="2"/>
  <c r="Q3502" i="2" s="1"/>
  <c r="O1111" i="2"/>
  <c r="N1111" i="2"/>
  <c r="Q1110" i="2"/>
  <c r="P1110" i="2"/>
  <c r="O1110" i="2"/>
  <c r="N1110" i="2"/>
  <c r="Q1109" i="2"/>
  <c r="P1109" i="2"/>
  <c r="O1109" i="2"/>
  <c r="N1109" i="2"/>
  <c r="Q1108" i="2"/>
  <c r="P1108" i="2"/>
  <c r="O1108" i="2"/>
  <c r="N1108" i="2"/>
  <c r="Q1107" i="2"/>
  <c r="P1107" i="2"/>
  <c r="O1107" i="2"/>
  <c r="N1107" i="2"/>
  <c r="Q1106" i="2"/>
  <c r="P1106" i="2"/>
  <c r="O1106" i="2"/>
  <c r="N1106" i="2"/>
  <c r="Q1105" i="2"/>
  <c r="P1105" i="2"/>
  <c r="O1105" i="2"/>
  <c r="N1105" i="2"/>
  <c r="Q1104" i="2"/>
  <c r="P1104" i="2"/>
  <c r="O1104" i="2"/>
  <c r="N1104" i="2"/>
  <c r="Q1103" i="2"/>
  <c r="P1103" i="2"/>
  <c r="Q3771" i="2" s="1"/>
  <c r="O1103" i="2"/>
  <c r="N1103" i="2"/>
  <c r="Q1102" i="2"/>
  <c r="P1102" i="2"/>
  <c r="O1102" i="2"/>
  <c r="N1102" i="2"/>
  <c r="Q1101" i="2"/>
  <c r="P1101" i="2"/>
  <c r="O1101" i="2"/>
  <c r="N1101" i="2"/>
  <c r="Q1100" i="2"/>
  <c r="P1100" i="2"/>
  <c r="O1100" i="2"/>
  <c r="N1100" i="2"/>
  <c r="Q1099" i="2"/>
  <c r="P1099" i="2"/>
  <c r="O1099" i="2"/>
  <c r="N1099" i="2"/>
  <c r="Q1098" i="2"/>
  <c r="P1098" i="2"/>
  <c r="O1098" i="2"/>
  <c r="N1098" i="2"/>
  <c r="Q1097" i="2"/>
  <c r="P1097" i="2"/>
  <c r="O1097" i="2"/>
  <c r="N1097" i="2"/>
  <c r="Q1096" i="2"/>
  <c r="P1096" i="2"/>
  <c r="O1096" i="2"/>
  <c r="N1096" i="2"/>
  <c r="Q1095" i="2"/>
  <c r="P1095" i="2"/>
  <c r="O1095" i="2"/>
  <c r="N1095" i="2"/>
  <c r="Q1094" i="2"/>
  <c r="P1094" i="2"/>
  <c r="O1094" i="2"/>
  <c r="N1094" i="2"/>
  <c r="Q1093" i="2"/>
  <c r="P1093" i="2"/>
  <c r="O1093" i="2"/>
  <c r="N1093" i="2"/>
  <c r="Q1092" i="2"/>
  <c r="P1092" i="2"/>
  <c r="O1092" i="2"/>
  <c r="N1092" i="2"/>
  <c r="Q1091" i="2"/>
  <c r="P1091" i="2"/>
  <c r="O1091" i="2"/>
  <c r="N1091" i="2"/>
  <c r="Q1090" i="2"/>
  <c r="P1090" i="2"/>
  <c r="O1090" i="2"/>
  <c r="N1090" i="2"/>
  <c r="Q1089" i="2"/>
  <c r="P1089" i="2"/>
  <c r="O1089" i="2"/>
  <c r="N1089" i="2"/>
  <c r="Q1088" i="2"/>
  <c r="P1088" i="2"/>
  <c r="O1088" i="2"/>
  <c r="N1088" i="2"/>
  <c r="Q1087" i="2"/>
  <c r="P1087" i="2"/>
  <c r="O1087" i="2"/>
  <c r="N1087" i="2"/>
  <c r="Q1086" i="2"/>
  <c r="P1086" i="2"/>
  <c r="O1086" i="2"/>
  <c r="N1086" i="2"/>
  <c r="Q1085" i="2"/>
  <c r="P1085" i="2"/>
  <c r="O1085" i="2"/>
  <c r="N1085" i="2"/>
  <c r="Q1084" i="2"/>
  <c r="P1084" i="2"/>
  <c r="O1084" i="2"/>
  <c r="N1084" i="2"/>
  <c r="Q1083" i="2"/>
  <c r="P1083" i="2"/>
  <c r="O1083" i="2"/>
  <c r="N1083" i="2"/>
  <c r="Q1082" i="2"/>
  <c r="P1082" i="2"/>
  <c r="O1082" i="2"/>
  <c r="N1082" i="2"/>
  <c r="Q1081" i="2"/>
  <c r="P1081" i="2"/>
  <c r="Q3488" i="2" s="1"/>
  <c r="O1081" i="2"/>
  <c r="N1081" i="2"/>
  <c r="Q1080" i="2"/>
  <c r="P1080" i="2"/>
  <c r="O1080" i="2"/>
  <c r="N1080" i="2"/>
  <c r="Q1079" i="2"/>
  <c r="P1079" i="2"/>
  <c r="O1079" i="2"/>
  <c r="N1079" i="2"/>
  <c r="Q1078" i="2"/>
  <c r="P1078" i="2"/>
  <c r="O1078" i="2"/>
  <c r="N1078" i="2"/>
  <c r="Q1077" i="2"/>
  <c r="P1077" i="2"/>
  <c r="O1077" i="2"/>
  <c r="N1077" i="2"/>
  <c r="Q1076" i="2"/>
  <c r="P1076" i="2"/>
  <c r="O1076" i="2"/>
  <c r="N1076" i="2"/>
  <c r="Q1075" i="2"/>
  <c r="P1075" i="2"/>
  <c r="O1075" i="2"/>
  <c r="N1075" i="2"/>
  <c r="Q1074" i="2"/>
  <c r="P1074" i="2"/>
  <c r="O1074" i="2"/>
  <c r="N1074" i="2"/>
  <c r="Q1073" i="2"/>
  <c r="P1073" i="2"/>
  <c r="O1073" i="2"/>
  <c r="N1073" i="2"/>
  <c r="Q1072" i="2"/>
  <c r="P1072" i="2"/>
  <c r="O1072" i="2"/>
  <c r="N1072" i="2"/>
  <c r="Q1071" i="2"/>
  <c r="P1071" i="2"/>
  <c r="O1071" i="2"/>
  <c r="N1071" i="2"/>
  <c r="Q1070" i="2"/>
  <c r="P1070" i="2"/>
  <c r="O1070" i="2"/>
  <c r="N1070" i="2"/>
  <c r="Q1069" i="2"/>
  <c r="P1069" i="2"/>
  <c r="O1069" i="2"/>
  <c r="N1069" i="2"/>
  <c r="Q1068" i="2"/>
  <c r="P1068" i="2"/>
  <c r="O1068" i="2"/>
  <c r="N1068" i="2"/>
  <c r="Q1067" i="2"/>
  <c r="P1067" i="2"/>
  <c r="O1067" i="2"/>
  <c r="N1067" i="2"/>
  <c r="Q1066" i="2"/>
  <c r="P1066" i="2"/>
  <c r="O1066" i="2"/>
  <c r="N1066" i="2"/>
  <c r="Q1065" i="2"/>
  <c r="P1065" i="2"/>
  <c r="O1065" i="2"/>
  <c r="N1065" i="2"/>
  <c r="Q1064" i="2"/>
  <c r="P1064" i="2"/>
  <c r="O1064" i="2"/>
  <c r="N1064" i="2"/>
  <c r="Q1063" i="2"/>
  <c r="P1063" i="2"/>
  <c r="O1063" i="2"/>
  <c r="N1063" i="2"/>
  <c r="Q1062" i="2"/>
  <c r="P1062" i="2"/>
  <c r="O1062" i="2"/>
  <c r="N1062" i="2"/>
  <c r="Q1061" i="2"/>
  <c r="P1061" i="2"/>
  <c r="Q3458" i="2" s="1"/>
  <c r="O1061" i="2"/>
  <c r="N1061" i="2"/>
  <c r="Q1060" i="2"/>
  <c r="P1060" i="2"/>
  <c r="O1060" i="2"/>
  <c r="N1060" i="2"/>
  <c r="Q1059" i="2"/>
  <c r="P1059" i="2"/>
  <c r="O1059" i="2"/>
  <c r="N1059" i="2"/>
  <c r="Q1058" i="2"/>
  <c r="P1058" i="2"/>
  <c r="O1058" i="2"/>
  <c r="N1058" i="2"/>
  <c r="Q1057" i="2"/>
  <c r="P1057" i="2"/>
  <c r="O1057" i="2"/>
  <c r="N1057" i="2"/>
  <c r="Q1056" i="2"/>
  <c r="P1056" i="2"/>
  <c r="O1056" i="2"/>
  <c r="N1056" i="2"/>
  <c r="Q1055" i="2"/>
  <c r="P1055" i="2"/>
  <c r="O1055" i="2"/>
  <c r="N1055" i="2"/>
  <c r="Q1054" i="2"/>
  <c r="P1054" i="2"/>
  <c r="O1054" i="2"/>
  <c r="N1054" i="2"/>
  <c r="Q1053" i="2"/>
  <c r="P1053" i="2"/>
  <c r="O1053" i="2"/>
  <c r="N1053" i="2"/>
  <c r="Q1052" i="2"/>
  <c r="P1052" i="2"/>
  <c r="O1052" i="2"/>
  <c r="N1052" i="2"/>
  <c r="Q1051" i="2"/>
  <c r="P1051" i="2"/>
  <c r="O1051" i="2"/>
  <c r="N1051" i="2"/>
  <c r="Q1050" i="2"/>
  <c r="P1050" i="2"/>
  <c r="O1050" i="2"/>
  <c r="N1050" i="2"/>
  <c r="Q1049" i="2"/>
  <c r="P1049" i="2"/>
  <c r="O1049" i="2"/>
  <c r="N1049" i="2"/>
  <c r="Q1048" i="2"/>
  <c r="P1048" i="2"/>
  <c r="O1048" i="2"/>
  <c r="N1048" i="2"/>
  <c r="Q1047" i="2"/>
  <c r="P1047" i="2"/>
  <c r="O1047" i="2"/>
  <c r="N1047" i="2"/>
  <c r="Q1046" i="2"/>
  <c r="P1046" i="2"/>
  <c r="Q3659" i="2" s="1"/>
  <c r="O1046" i="2"/>
  <c r="N1046" i="2"/>
  <c r="Q1045" i="2"/>
  <c r="P1045" i="2"/>
  <c r="O1045" i="2"/>
  <c r="N1045" i="2"/>
  <c r="Q1044" i="2"/>
  <c r="P1044" i="2"/>
  <c r="O1044" i="2"/>
  <c r="N1044" i="2"/>
  <c r="Q1043" i="2"/>
  <c r="P1043" i="2"/>
  <c r="O1043" i="2"/>
  <c r="N1043" i="2"/>
  <c r="Q1042" i="2"/>
  <c r="P1042" i="2"/>
  <c r="O1042" i="2"/>
  <c r="N1042" i="2"/>
  <c r="Q1041" i="2"/>
  <c r="P1041" i="2"/>
  <c r="O1041" i="2"/>
  <c r="N1041" i="2"/>
  <c r="Q1040" i="2"/>
  <c r="P1040" i="2"/>
  <c r="Q3281" i="2" s="1"/>
  <c r="O1040" i="2"/>
  <c r="N1040" i="2"/>
  <c r="Q1039" i="2"/>
  <c r="P1039" i="2"/>
  <c r="O1039" i="2"/>
  <c r="N1039" i="2"/>
  <c r="Q1038" i="2"/>
  <c r="P1038" i="2"/>
  <c r="O1038" i="2"/>
  <c r="N1038" i="2"/>
  <c r="Q1037" i="2"/>
  <c r="P1037" i="2"/>
  <c r="O1037" i="2"/>
  <c r="N1037" i="2"/>
  <c r="Q1036" i="2"/>
  <c r="P1036" i="2"/>
  <c r="O1036" i="2"/>
  <c r="N1036" i="2"/>
  <c r="Q1035" i="2"/>
  <c r="P1035" i="2"/>
  <c r="O1035" i="2"/>
  <c r="N1035" i="2"/>
  <c r="Q1034" i="2"/>
  <c r="P1034" i="2"/>
  <c r="Q3519" i="2" s="1"/>
  <c r="O1034" i="2"/>
  <c r="N1034" i="2"/>
  <c r="Q1033" i="2"/>
  <c r="P1033" i="2"/>
  <c r="O1033" i="2"/>
  <c r="N1033" i="2"/>
  <c r="Q1032" i="2"/>
  <c r="P1032" i="2"/>
  <c r="O1032" i="2"/>
  <c r="N1032" i="2"/>
  <c r="Q1031" i="2"/>
  <c r="P1031" i="2"/>
  <c r="O1031" i="2"/>
  <c r="N1031" i="2"/>
  <c r="Q1030" i="2"/>
  <c r="P1030" i="2"/>
  <c r="O1030" i="2"/>
  <c r="N1030" i="2"/>
  <c r="Q1029" i="2"/>
  <c r="P1029" i="2"/>
  <c r="O1029" i="2"/>
  <c r="N1029" i="2"/>
  <c r="Q1028" i="2"/>
  <c r="P1028" i="2"/>
  <c r="O1028" i="2"/>
  <c r="N1028" i="2"/>
  <c r="Q1027" i="2"/>
  <c r="P1027" i="2"/>
  <c r="O1027" i="2"/>
  <c r="N1027" i="2"/>
  <c r="Q1026" i="2"/>
  <c r="P1026" i="2"/>
  <c r="O1026" i="2"/>
  <c r="N1026" i="2"/>
  <c r="Q1025" i="2"/>
  <c r="P1025" i="2"/>
  <c r="O1025" i="2"/>
  <c r="N1025" i="2"/>
  <c r="Q1024" i="2"/>
  <c r="P1024" i="2"/>
  <c r="O1024" i="2"/>
  <c r="N1024" i="2"/>
  <c r="Q1023" i="2"/>
  <c r="P1023" i="2"/>
  <c r="Q3373" i="2" s="1"/>
  <c r="O1023" i="2"/>
  <c r="N1023" i="2"/>
  <c r="Q1022" i="2"/>
  <c r="P1022" i="2"/>
  <c r="Q3569" i="2" s="1"/>
  <c r="O1022" i="2"/>
  <c r="N1022" i="2"/>
  <c r="Q1021" i="2"/>
  <c r="P1021" i="2"/>
  <c r="O1021" i="2"/>
  <c r="N1021" i="2"/>
  <c r="Q1020" i="2"/>
  <c r="P1020" i="2"/>
  <c r="O1020" i="2"/>
  <c r="N1020" i="2"/>
  <c r="Q1019" i="2"/>
  <c r="P1019" i="2"/>
  <c r="O1019" i="2"/>
  <c r="N1019" i="2"/>
  <c r="Q1018" i="2"/>
  <c r="P1018" i="2"/>
  <c r="O1018" i="2"/>
  <c r="N1018" i="2"/>
  <c r="Q1017" i="2"/>
  <c r="P1017" i="2"/>
  <c r="O1017" i="2"/>
  <c r="N1017" i="2"/>
  <c r="Q1016" i="2"/>
  <c r="P1016" i="2"/>
  <c r="O1016" i="2"/>
  <c r="N1016" i="2"/>
  <c r="Q1015" i="2"/>
  <c r="P1015" i="2"/>
  <c r="O1015" i="2"/>
  <c r="N1015" i="2"/>
  <c r="Q1014" i="2"/>
  <c r="P1014" i="2"/>
  <c r="O1014" i="2"/>
  <c r="N1014" i="2"/>
  <c r="Q1013" i="2"/>
  <c r="P1013" i="2"/>
  <c r="O1013" i="2"/>
  <c r="N1013" i="2"/>
  <c r="Q1012" i="2"/>
  <c r="P1012" i="2"/>
  <c r="O1012" i="2"/>
  <c r="N1012" i="2"/>
  <c r="Q1011" i="2"/>
  <c r="P1011" i="2"/>
  <c r="Q3956" i="2" s="1"/>
  <c r="O1011" i="2"/>
  <c r="N1011" i="2"/>
  <c r="Q1010" i="2"/>
  <c r="P1010" i="2"/>
  <c r="O1010" i="2"/>
  <c r="N1010" i="2"/>
  <c r="Q1009" i="2"/>
  <c r="P1009" i="2"/>
  <c r="Q3337" i="2" s="1"/>
  <c r="O1009" i="2"/>
  <c r="N1009" i="2"/>
  <c r="Q1008" i="2"/>
  <c r="P1008" i="2"/>
  <c r="O1008" i="2"/>
  <c r="N1008" i="2"/>
  <c r="Q1007" i="2"/>
  <c r="P1007" i="2"/>
  <c r="O1007" i="2"/>
  <c r="N1007" i="2"/>
  <c r="Q1006" i="2"/>
  <c r="P1006" i="2"/>
  <c r="Q3473" i="2" s="1"/>
  <c r="O1006" i="2"/>
  <c r="N1006" i="2"/>
  <c r="Q1005" i="2"/>
  <c r="P1005" i="2"/>
  <c r="O1005" i="2"/>
  <c r="N1005" i="2"/>
  <c r="Q1004" i="2"/>
  <c r="P1004" i="2"/>
  <c r="O1004" i="2"/>
  <c r="N1004" i="2"/>
  <c r="Q1003" i="2"/>
  <c r="P1003" i="2"/>
  <c r="O1003" i="2"/>
  <c r="N1003" i="2"/>
  <c r="Q1002" i="2"/>
  <c r="P1002" i="2"/>
  <c r="O1002" i="2"/>
  <c r="N1002" i="2"/>
  <c r="Q1001" i="2"/>
  <c r="P1001" i="2"/>
  <c r="O1001" i="2"/>
  <c r="N1001" i="2"/>
  <c r="Q1000" i="2"/>
  <c r="P1000" i="2"/>
  <c r="O1000" i="2"/>
  <c r="N1000" i="2"/>
  <c r="Q999" i="2"/>
  <c r="P999" i="2"/>
  <c r="O999" i="2"/>
  <c r="N999" i="2"/>
  <c r="Q998" i="2"/>
  <c r="P998" i="2"/>
  <c r="Q3467" i="2" s="1"/>
  <c r="O998" i="2"/>
  <c r="N998" i="2"/>
  <c r="Q997" i="2"/>
  <c r="P997" i="2"/>
  <c r="O997" i="2"/>
  <c r="N997" i="2"/>
  <c r="Q996" i="2"/>
  <c r="P996" i="2"/>
  <c r="O996" i="2"/>
  <c r="N996" i="2"/>
  <c r="Q995" i="2"/>
  <c r="P995" i="2"/>
  <c r="O995" i="2"/>
  <c r="N995" i="2"/>
  <c r="Q994" i="2"/>
  <c r="P994" i="2"/>
  <c r="O994" i="2"/>
  <c r="N994" i="2"/>
  <c r="Q993" i="2"/>
  <c r="P993" i="2"/>
  <c r="O993" i="2"/>
  <c r="N993" i="2"/>
  <c r="Q992" i="2"/>
  <c r="P992" i="2"/>
  <c r="O992" i="2"/>
  <c r="N992" i="2"/>
  <c r="Q991" i="2"/>
  <c r="P991" i="2"/>
  <c r="O991" i="2"/>
  <c r="N991" i="2"/>
  <c r="Q990" i="2"/>
  <c r="P990" i="2"/>
  <c r="O990" i="2"/>
  <c r="N990" i="2"/>
  <c r="Q989" i="2"/>
  <c r="P989" i="2"/>
  <c r="O989" i="2"/>
  <c r="N989" i="2"/>
  <c r="Q988" i="2"/>
  <c r="P988" i="2"/>
  <c r="Q3952" i="2" s="1"/>
  <c r="O988" i="2"/>
  <c r="N988" i="2"/>
  <c r="Q987" i="2"/>
  <c r="P987" i="2"/>
  <c r="Q3558" i="2" s="1"/>
  <c r="O987" i="2"/>
  <c r="N987" i="2"/>
  <c r="Q986" i="2"/>
  <c r="P986" i="2"/>
  <c r="O986" i="2"/>
  <c r="N986" i="2"/>
  <c r="Q985" i="2"/>
  <c r="P985" i="2"/>
  <c r="O985" i="2"/>
  <c r="N985" i="2"/>
  <c r="Q984" i="2"/>
  <c r="P984" i="2"/>
  <c r="O984" i="2"/>
  <c r="N984" i="2"/>
  <c r="Q983" i="2"/>
  <c r="P983" i="2"/>
  <c r="Q3805" i="2" s="1"/>
  <c r="O983" i="2"/>
  <c r="N983" i="2"/>
  <c r="Q982" i="2"/>
  <c r="P982" i="2"/>
  <c r="O982" i="2"/>
  <c r="N982" i="2"/>
  <c r="Q981" i="2"/>
  <c r="P981" i="2"/>
  <c r="O981" i="2"/>
  <c r="N981" i="2"/>
  <c r="Q980" i="2"/>
  <c r="P980" i="2"/>
  <c r="O980" i="2"/>
  <c r="N980" i="2"/>
  <c r="Q979" i="2"/>
  <c r="P979" i="2"/>
  <c r="O979" i="2"/>
  <c r="N979" i="2"/>
  <c r="Q978" i="2"/>
  <c r="P978" i="2"/>
  <c r="O978" i="2"/>
  <c r="N978" i="2"/>
  <c r="Q977" i="2"/>
  <c r="P977" i="2"/>
  <c r="O977" i="2"/>
  <c r="N977" i="2"/>
  <c r="Q976" i="2"/>
  <c r="P976" i="2"/>
  <c r="O976" i="2"/>
  <c r="N976" i="2"/>
  <c r="Q975" i="2"/>
  <c r="P975" i="2"/>
  <c r="O975" i="2"/>
  <c r="N975" i="2"/>
  <c r="Q974" i="2"/>
  <c r="P974" i="2"/>
  <c r="Q3365" i="2" s="1"/>
  <c r="O974" i="2"/>
  <c r="N974" i="2"/>
  <c r="Q973" i="2"/>
  <c r="P973" i="2"/>
  <c r="O973" i="2"/>
  <c r="N973" i="2"/>
  <c r="Q972" i="2"/>
  <c r="P972" i="2"/>
  <c r="O972" i="2"/>
  <c r="N972" i="2"/>
  <c r="Q971" i="2"/>
  <c r="P971" i="2"/>
  <c r="Q3500" i="2" s="1"/>
  <c r="O971" i="2"/>
  <c r="N971" i="2"/>
  <c r="Q970" i="2"/>
  <c r="P970" i="2"/>
  <c r="O970" i="2"/>
  <c r="N970" i="2"/>
  <c r="Q969" i="2"/>
  <c r="P969" i="2"/>
  <c r="O969" i="2"/>
  <c r="N969" i="2"/>
  <c r="Q968" i="2"/>
  <c r="P968" i="2"/>
  <c r="O968" i="2"/>
  <c r="N968" i="2"/>
  <c r="Q967" i="2"/>
  <c r="P967" i="2"/>
  <c r="O967" i="2"/>
  <c r="N967" i="2"/>
  <c r="Q966" i="2"/>
  <c r="P966" i="2"/>
  <c r="O966" i="2"/>
  <c r="N966" i="2"/>
  <c r="Q965" i="2"/>
  <c r="P965" i="2"/>
  <c r="O965" i="2"/>
  <c r="N965" i="2"/>
  <c r="Q964" i="2"/>
  <c r="P964" i="2"/>
  <c r="Q3557" i="2" s="1"/>
  <c r="O964" i="2"/>
  <c r="N964" i="2"/>
  <c r="Q963" i="2"/>
  <c r="P963" i="2"/>
  <c r="O963" i="2"/>
  <c r="N963" i="2"/>
  <c r="Q962" i="2"/>
  <c r="P962" i="2"/>
  <c r="O962" i="2"/>
  <c r="N962" i="2"/>
  <c r="Q961" i="2"/>
  <c r="P961" i="2"/>
  <c r="O961" i="2"/>
  <c r="N961" i="2"/>
  <c r="Q960" i="2"/>
  <c r="P960" i="2"/>
  <c r="O960" i="2"/>
  <c r="N960" i="2"/>
  <c r="Q959" i="2"/>
  <c r="P959" i="2"/>
  <c r="O959" i="2"/>
  <c r="N959" i="2"/>
  <c r="Q958" i="2"/>
  <c r="P958" i="2"/>
  <c r="Q3821" i="2" s="1"/>
  <c r="O958" i="2"/>
  <c r="N958" i="2"/>
  <c r="Q957" i="2"/>
  <c r="P957" i="2"/>
  <c r="O957" i="2"/>
  <c r="N957" i="2"/>
  <c r="Q956" i="2"/>
  <c r="P956" i="2"/>
  <c r="O956" i="2"/>
  <c r="N956" i="2"/>
  <c r="Q955" i="2"/>
  <c r="P955" i="2"/>
  <c r="O955" i="2"/>
  <c r="N955" i="2"/>
  <c r="Q954" i="2"/>
  <c r="P954" i="2"/>
  <c r="O954" i="2"/>
  <c r="N954" i="2"/>
  <c r="Q953" i="2"/>
  <c r="P953" i="2"/>
  <c r="O953" i="2"/>
  <c r="N953" i="2"/>
  <c r="Q952" i="2"/>
  <c r="P952" i="2"/>
  <c r="O952" i="2"/>
  <c r="N952" i="2"/>
  <c r="Q951" i="2"/>
  <c r="P951" i="2"/>
  <c r="O951" i="2"/>
  <c r="N951" i="2"/>
  <c r="Q950" i="2"/>
  <c r="P950" i="2"/>
  <c r="O950" i="2"/>
  <c r="N950" i="2"/>
  <c r="Q949" i="2"/>
  <c r="P949" i="2"/>
  <c r="O949" i="2"/>
  <c r="N949" i="2"/>
  <c r="Q948" i="2"/>
  <c r="P948" i="2"/>
  <c r="O948" i="2"/>
  <c r="N948" i="2"/>
  <c r="Q947" i="2"/>
  <c r="P947" i="2"/>
  <c r="O947" i="2"/>
  <c r="N947" i="2"/>
  <c r="Q946" i="2"/>
  <c r="P946" i="2"/>
  <c r="O946" i="2"/>
  <c r="N946" i="2"/>
  <c r="Q945" i="2"/>
  <c r="P945" i="2"/>
  <c r="O945" i="2"/>
  <c r="N945" i="2"/>
  <c r="Q944" i="2"/>
  <c r="P944" i="2"/>
  <c r="O944" i="2"/>
  <c r="N944" i="2"/>
  <c r="Q943" i="2"/>
  <c r="P943" i="2"/>
  <c r="O943" i="2"/>
  <c r="N943" i="2"/>
  <c r="Q942" i="2"/>
  <c r="P942" i="2"/>
  <c r="O942" i="2"/>
  <c r="N942" i="2"/>
  <c r="Q941" i="2"/>
  <c r="P941" i="2"/>
  <c r="O941" i="2"/>
  <c r="N941" i="2"/>
  <c r="Q940" i="2"/>
  <c r="P940" i="2"/>
  <c r="O940" i="2"/>
  <c r="N940" i="2"/>
  <c r="Q939" i="2"/>
  <c r="P939" i="2"/>
  <c r="O939" i="2"/>
  <c r="N939" i="2"/>
  <c r="Q938" i="2"/>
  <c r="P938" i="2"/>
  <c r="O938" i="2"/>
  <c r="N938" i="2"/>
  <c r="Q937" i="2"/>
  <c r="P937" i="2"/>
  <c r="O937" i="2"/>
  <c r="N937" i="2"/>
  <c r="Q936" i="2"/>
  <c r="P936" i="2"/>
  <c r="O936" i="2"/>
  <c r="N936" i="2"/>
  <c r="Q935" i="2"/>
  <c r="P935" i="2"/>
  <c r="O935" i="2"/>
  <c r="N935" i="2"/>
  <c r="Q934" i="2"/>
  <c r="P934" i="2"/>
  <c r="O934" i="2"/>
  <c r="N934" i="2"/>
  <c r="Q933" i="2"/>
  <c r="P933" i="2"/>
  <c r="O933" i="2"/>
  <c r="N933" i="2"/>
  <c r="Q932" i="2"/>
  <c r="P932" i="2"/>
  <c r="O932" i="2"/>
  <c r="N932" i="2"/>
  <c r="Q931" i="2"/>
  <c r="P931" i="2"/>
  <c r="O931" i="2"/>
  <c r="N931" i="2"/>
  <c r="Q930" i="2"/>
  <c r="P930" i="2"/>
  <c r="O930" i="2"/>
  <c r="N930" i="2"/>
  <c r="Q929" i="2"/>
  <c r="P929" i="2"/>
  <c r="O929" i="2"/>
  <c r="N929" i="2"/>
  <c r="Q928" i="2"/>
  <c r="P928" i="2"/>
  <c r="O928" i="2"/>
  <c r="N928" i="2"/>
  <c r="Q927" i="2"/>
  <c r="P927" i="2"/>
  <c r="O927" i="2"/>
  <c r="N927" i="2"/>
  <c r="Q926" i="2"/>
  <c r="P926" i="2"/>
  <c r="O926" i="2"/>
  <c r="N926" i="2"/>
  <c r="Q925" i="2"/>
  <c r="P925" i="2"/>
  <c r="O925" i="2"/>
  <c r="N925" i="2"/>
  <c r="Q924" i="2"/>
  <c r="P924" i="2"/>
  <c r="O924" i="2"/>
  <c r="N924" i="2"/>
  <c r="Q923" i="2"/>
  <c r="P923" i="2"/>
  <c r="O923" i="2"/>
  <c r="N923" i="2"/>
  <c r="Q922" i="2"/>
  <c r="P922" i="2"/>
  <c r="Q3383" i="2" s="1"/>
  <c r="O922" i="2"/>
  <c r="N922" i="2"/>
  <c r="Q921" i="2"/>
  <c r="P921" i="2"/>
  <c r="O921" i="2"/>
  <c r="N921" i="2"/>
  <c r="Q920" i="2"/>
  <c r="P920" i="2"/>
  <c r="O920" i="2"/>
  <c r="N920" i="2"/>
  <c r="Q919" i="2"/>
  <c r="P919" i="2"/>
  <c r="O919" i="2"/>
  <c r="N919" i="2"/>
  <c r="Q918" i="2"/>
  <c r="P918" i="2"/>
  <c r="O918" i="2"/>
  <c r="N918" i="2"/>
  <c r="Q917" i="2"/>
  <c r="P917" i="2"/>
  <c r="O917" i="2"/>
  <c r="N917" i="2"/>
  <c r="Q916" i="2"/>
  <c r="P916" i="2"/>
  <c r="O916" i="2"/>
  <c r="N916" i="2"/>
  <c r="Q915" i="2"/>
  <c r="P915" i="2"/>
  <c r="O915" i="2"/>
  <c r="N915" i="2"/>
  <c r="Q914" i="2"/>
  <c r="P914" i="2"/>
  <c r="O914" i="2"/>
  <c r="N914" i="2"/>
  <c r="Q913" i="2"/>
  <c r="P913" i="2"/>
  <c r="Q3389" i="2" s="1"/>
  <c r="O913" i="2"/>
  <c r="N913" i="2"/>
  <c r="Q912" i="2"/>
  <c r="P912" i="2"/>
  <c r="O912" i="2"/>
  <c r="N912" i="2"/>
  <c r="Q911" i="2"/>
  <c r="P911" i="2"/>
  <c r="O911" i="2"/>
  <c r="N911" i="2"/>
  <c r="Q910" i="2"/>
  <c r="P910" i="2"/>
  <c r="O910" i="2"/>
  <c r="N910" i="2"/>
  <c r="Q909" i="2"/>
  <c r="P909" i="2"/>
  <c r="O909" i="2"/>
  <c r="N909" i="2"/>
  <c r="Q908" i="2"/>
  <c r="P908" i="2"/>
  <c r="O908" i="2"/>
  <c r="N908" i="2"/>
  <c r="Q907" i="2"/>
  <c r="P907" i="2"/>
  <c r="O907" i="2"/>
  <c r="N907" i="2"/>
  <c r="Q906" i="2"/>
  <c r="P906" i="2"/>
  <c r="O906" i="2"/>
  <c r="N906" i="2"/>
  <c r="Q905" i="2"/>
  <c r="P905" i="2"/>
  <c r="O905" i="2"/>
  <c r="N905" i="2"/>
  <c r="Q904" i="2"/>
  <c r="P904" i="2"/>
  <c r="Q3301" i="2" s="1"/>
  <c r="O904" i="2"/>
  <c r="N904" i="2"/>
  <c r="Q903" i="2"/>
  <c r="P903" i="2"/>
  <c r="O903" i="2"/>
  <c r="N903" i="2"/>
  <c r="Q902" i="2"/>
  <c r="P902" i="2"/>
  <c r="O902" i="2"/>
  <c r="N902" i="2"/>
  <c r="Q901" i="2"/>
  <c r="P901" i="2"/>
  <c r="O901" i="2"/>
  <c r="N901" i="2"/>
  <c r="Q900" i="2"/>
  <c r="P900" i="2"/>
  <c r="O900" i="2"/>
  <c r="N900" i="2"/>
  <c r="Q899" i="2"/>
  <c r="P899" i="2"/>
  <c r="O899" i="2"/>
  <c r="N899" i="2"/>
  <c r="Q898" i="2"/>
  <c r="P898" i="2"/>
  <c r="O898" i="2"/>
  <c r="N898" i="2"/>
  <c r="Q897" i="2"/>
  <c r="P897" i="2"/>
  <c r="O897" i="2"/>
  <c r="N897" i="2"/>
  <c r="Q896" i="2"/>
  <c r="P896" i="2"/>
  <c r="Q3538" i="2" s="1"/>
  <c r="O896" i="2"/>
  <c r="N896" i="2"/>
  <c r="Q895" i="2"/>
  <c r="P895" i="2"/>
  <c r="O895" i="2"/>
  <c r="N895" i="2"/>
  <c r="Q894" i="2"/>
  <c r="P894" i="2"/>
  <c r="O894" i="2"/>
  <c r="N894" i="2"/>
  <c r="Q893" i="2"/>
  <c r="P893" i="2"/>
  <c r="O893" i="2"/>
  <c r="N893" i="2"/>
  <c r="Q892" i="2"/>
  <c r="P892" i="2"/>
  <c r="O892" i="2"/>
  <c r="N892" i="2"/>
  <c r="Q891" i="2"/>
  <c r="P891" i="2"/>
  <c r="O891" i="2"/>
  <c r="N891" i="2"/>
  <c r="Q890" i="2"/>
  <c r="P890" i="2"/>
  <c r="O890" i="2"/>
  <c r="N890" i="2"/>
  <c r="Q889" i="2"/>
  <c r="P889" i="2"/>
  <c r="O889" i="2"/>
  <c r="N889" i="2"/>
  <c r="Q888" i="2"/>
  <c r="P888" i="2"/>
  <c r="O888" i="2"/>
  <c r="N888" i="2"/>
  <c r="Q887" i="2"/>
  <c r="P887" i="2"/>
  <c r="O887" i="2"/>
  <c r="N887" i="2"/>
  <c r="Q886" i="2"/>
  <c r="P886" i="2"/>
  <c r="O886" i="2"/>
  <c r="N886" i="2"/>
  <c r="Q885" i="2"/>
  <c r="P885" i="2"/>
  <c r="O885" i="2"/>
  <c r="N885" i="2"/>
  <c r="Q884" i="2"/>
  <c r="P884" i="2"/>
  <c r="O884" i="2"/>
  <c r="N884" i="2"/>
  <c r="Q883" i="2"/>
  <c r="P883" i="2"/>
  <c r="O883" i="2"/>
  <c r="N883" i="2"/>
  <c r="Q882" i="2"/>
  <c r="P882" i="2"/>
  <c r="O882" i="2"/>
  <c r="N882" i="2"/>
  <c r="Q881" i="2"/>
  <c r="P881" i="2"/>
  <c r="O881" i="2"/>
  <c r="N881" i="2"/>
  <c r="Q880" i="2"/>
  <c r="P880" i="2"/>
  <c r="O880" i="2"/>
  <c r="N880" i="2"/>
  <c r="Q879" i="2"/>
  <c r="P879" i="2"/>
  <c r="O879" i="2"/>
  <c r="N879" i="2"/>
  <c r="Q878" i="2"/>
  <c r="P878" i="2"/>
  <c r="Q3940" i="2" s="1"/>
  <c r="O878" i="2"/>
  <c r="N878" i="2"/>
  <c r="Q877" i="2"/>
  <c r="P877" i="2"/>
  <c r="O877" i="2"/>
  <c r="N877" i="2"/>
  <c r="Q876" i="2"/>
  <c r="P876" i="2"/>
  <c r="O876" i="2"/>
  <c r="N876" i="2"/>
  <c r="Q875" i="2"/>
  <c r="P875" i="2"/>
  <c r="O875" i="2"/>
  <c r="N875" i="2"/>
  <c r="Q874" i="2"/>
  <c r="P874" i="2"/>
  <c r="O874" i="2"/>
  <c r="N874" i="2"/>
  <c r="Q873" i="2"/>
  <c r="P873" i="2"/>
  <c r="O873" i="2"/>
  <c r="N873" i="2"/>
  <c r="Q872" i="2"/>
  <c r="P872" i="2"/>
  <c r="Q3437" i="2" s="1"/>
  <c r="O872" i="2"/>
  <c r="N872" i="2"/>
  <c r="Q871" i="2"/>
  <c r="P871" i="2"/>
  <c r="O871" i="2"/>
  <c r="N871" i="2"/>
  <c r="Q870" i="2"/>
  <c r="P870" i="2"/>
  <c r="O870" i="2"/>
  <c r="N870" i="2"/>
  <c r="Q869" i="2"/>
  <c r="P869" i="2"/>
  <c r="O869" i="2"/>
  <c r="N869" i="2"/>
  <c r="Q868" i="2"/>
  <c r="P868" i="2"/>
  <c r="Q3942" i="2" s="1"/>
  <c r="O868" i="2"/>
  <c r="N868" i="2"/>
  <c r="Q867" i="2"/>
  <c r="P867" i="2"/>
  <c r="O867" i="2"/>
  <c r="N867" i="2"/>
  <c r="Q866" i="2"/>
  <c r="P866" i="2"/>
  <c r="O866" i="2"/>
  <c r="N866" i="2"/>
  <c r="Q865" i="2"/>
  <c r="P865" i="2"/>
  <c r="O865" i="2"/>
  <c r="N865" i="2"/>
  <c r="Q864" i="2"/>
  <c r="P864" i="2"/>
  <c r="O864" i="2"/>
  <c r="N864" i="2"/>
  <c r="Q863" i="2"/>
  <c r="P863" i="2"/>
  <c r="O863" i="2"/>
  <c r="N863" i="2"/>
  <c r="Q862" i="2"/>
  <c r="P862" i="2"/>
  <c r="O862" i="2"/>
  <c r="N862" i="2"/>
  <c r="Q861" i="2"/>
  <c r="P861" i="2"/>
  <c r="Q3619" i="2" s="1"/>
  <c r="O861" i="2"/>
  <c r="N861" i="2"/>
  <c r="Q860" i="2"/>
  <c r="P860" i="2"/>
  <c r="O860" i="2"/>
  <c r="N860" i="2"/>
  <c r="Q859" i="2"/>
  <c r="P859" i="2"/>
  <c r="O859" i="2"/>
  <c r="N859" i="2"/>
  <c r="Q858" i="2"/>
  <c r="P858" i="2"/>
  <c r="O858" i="2"/>
  <c r="N858" i="2"/>
  <c r="Q857" i="2"/>
  <c r="P857" i="2"/>
  <c r="O857" i="2"/>
  <c r="N857" i="2"/>
  <c r="Q856" i="2"/>
  <c r="P856" i="2"/>
  <c r="O856" i="2"/>
  <c r="N856" i="2"/>
  <c r="Q855" i="2"/>
  <c r="P855" i="2"/>
  <c r="O855" i="2"/>
  <c r="N855" i="2"/>
  <c r="Q854" i="2"/>
  <c r="P854" i="2"/>
  <c r="O854" i="2"/>
  <c r="N854" i="2"/>
  <c r="Q853" i="2"/>
  <c r="P853" i="2"/>
  <c r="O853" i="2"/>
  <c r="N853" i="2"/>
  <c r="Q852" i="2"/>
  <c r="P852" i="2"/>
  <c r="O852" i="2"/>
  <c r="N852" i="2"/>
  <c r="Q851" i="2"/>
  <c r="P851" i="2"/>
  <c r="O851" i="2"/>
  <c r="N851" i="2"/>
  <c r="Q850" i="2"/>
  <c r="P850" i="2"/>
  <c r="O850" i="2"/>
  <c r="N850" i="2"/>
  <c r="Q849" i="2"/>
  <c r="P849" i="2"/>
  <c r="O849" i="2"/>
  <c r="N849" i="2"/>
  <c r="Q848" i="2"/>
  <c r="P848" i="2"/>
  <c r="O848" i="2"/>
  <c r="N848" i="2"/>
  <c r="Q847" i="2"/>
  <c r="P847" i="2"/>
  <c r="O847" i="2"/>
  <c r="N847" i="2"/>
  <c r="Q846" i="2"/>
  <c r="P846" i="2"/>
  <c r="O846" i="2"/>
  <c r="N846" i="2"/>
  <c r="Q845" i="2"/>
  <c r="P845" i="2"/>
  <c r="O845" i="2"/>
  <c r="N845" i="2"/>
  <c r="Q844" i="2"/>
  <c r="P844" i="2"/>
  <c r="O844" i="2"/>
  <c r="N844" i="2"/>
  <c r="Q843" i="2"/>
  <c r="P843" i="2"/>
  <c r="O843" i="2"/>
  <c r="N843" i="2"/>
  <c r="Q842" i="2"/>
  <c r="P842" i="2"/>
  <c r="O842" i="2"/>
  <c r="N842" i="2"/>
  <c r="Q841" i="2"/>
  <c r="P841" i="2"/>
  <c r="O841" i="2"/>
  <c r="N841" i="2"/>
  <c r="Q840" i="2"/>
  <c r="P840" i="2"/>
  <c r="O840" i="2"/>
  <c r="N840" i="2"/>
  <c r="Q839" i="2"/>
  <c r="P839" i="2"/>
  <c r="O839" i="2"/>
  <c r="N839" i="2"/>
  <c r="Q838" i="2"/>
  <c r="P838" i="2"/>
  <c r="O838" i="2"/>
  <c r="N838" i="2"/>
  <c r="Q837" i="2"/>
  <c r="P837" i="2"/>
  <c r="O837" i="2"/>
  <c r="N837" i="2"/>
  <c r="Q836" i="2"/>
  <c r="P836" i="2"/>
  <c r="O836" i="2"/>
  <c r="N836" i="2"/>
  <c r="Q835" i="2"/>
  <c r="P835" i="2"/>
  <c r="O835" i="2"/>
  <c r="N835" i="2"/>
  <c r="Q834" i="2"/>
  <c r="P834" i="2"/>
  <c r="O834" i="2"/>
  <c r="N834" i="2"/>
  <c r="Q833" i="2"/>
  <c r="P833" i="2"/>
  <c r="O833" i="2"/>
  <c r="N833" i="2"/>
  <c r="Q832" i="2"/>
  <c r="P832" i="2"/>
  <c r="O832" i="2"/>
  <c r="N832" i="2"/>
  <c r="Q831" i="2"/>
  <c r="P831" i="2"/>
  <c r="O831" i="2"/>
  <c r="N831" i="2"/>
  <c r="Q830" i="2"/>
  <c r="P830" i="2"/>
  <c r="Q3404" i="2" s="1"/>
  <c r="O830" i="2"/>
  <c r="N830" i="2"/>
  <c r="Q829" i="2"/>
  <c r="P829" i="2"/>
  <c r="O829" i="2"/>
  <c r="N829" i="2"/>
  <c r="Q828" i="2"/>
  <c r="P828" i="2"/>
  <c r="O828" i="2"/>
  <c r="N828" i="2"/>
  <c r="Q827" i="2"/>
  <c r="P827" i="2"/>
  <c r="O827" i="2"/>
  <c r="N827" i="2"/>
  <c r="Q826" i="2"/>
  <c r="P826" i="2"/>
  <c r="O826" i="2"/>
  <c r="N826" i="2"/>
  <c r="Q825" i="2"/>
  <c r="P825" i="2"/>
  <c r="O825" i="2"/>
  <c r="N825" i="2"/>
  <c r="Q824" i="2"/>
  <c r="P824" i="2"/>
  <c r="O824" i="2"/>
  <c r="N824" i="2"/>
  <c r="Q823" i="2"/>
  <c r="P823" i="2"/>
  <c r="Q3566" i="2" s="1"/>
  <c r="O823" i="2"/>
  <c r="N823" i="2"/>
  <c r="Q822" i="2"/>
  <c r="P822" i="2"/>
  <c r="O822" i="2"/>
  <c r="N822" i="2"/>
  <c r="Q821" i="2"/>
  <c r="P821" i="2"/>
  <c r="O821" i="2"/>
  <c r="N821" i="2"/>
  <c r="Q820" i="2"/>
  <c r="P820" i="2"/>
  <c r="O820" i="2"/>
  <c r="N820" i="2"/>
  <c r="Q819" i="2"/>
  <c r="P819" i="2"/>
  <c r="O819" i="2"/>
  <c r="N819" i="2"/>
  <c r="Q818" i="2"/>
  <c r="P818" i="2"/>
  <c r="O818" i="2"/>
  <c r="N818" i="2"/>
  <c r="Q817" i="2"/>
  <c r="P817" i="2"/>
  <c r="O817" i="2"/>
  <c r="N817" i="2"/>
  <c r="Q816" i="2"/>
  <c r="P816" i="2"/>
  <c r="O816" i="2"/>
  <c r="N816" i="2"/>
  <c r="Q815" i="2"/>
  <c r="P815" i="2"/>
  <c r="O815" i="2"/>
  <c r="N815" i="2"/>
  <c r="Q814" i="2"/>
  <c r="P814" i="2"/>
  <c r="Q3570" i="2" s="1"/>
  <c r="O814" i="2"/>
  <c r="N814" i="2"/>
  <c r="Q813" i="2"/>
  <c r="P813" i="2"/>
  <c r="O813" i="2"/>
  <c r="N813" i="2"/>
  <c r="Q812" i="2"/>
  <c r="P812" i="2"/>
  <c r="O812" i="2"/>
  <c r="N812" i="2"/>
  <c r="Q811" i="2"/>
  <c r="P811" i="2"/>
  <c r="O811" i="2"/>
  <c r="N811" i="2"/>
  <c r="Q810" i="2"/>
  <c r="P810" i="2"/>
  <c r="O810" i="2"/>
  <c r="N810" i="2"/>
  <c r="Q809" i="2"/>
  <c r="P809" i="2"/>
  <c r="O809" i="2"/>
  <c r="N809" i="2"/>
  <c r="Q808" i="2"/>
  <c r="P808" i="2"/>
  <c r="O808" i="2"/>
  <c r="N808" i="2"/>
  <c r="Q807" i="2"/>
  <c r="P807" i="2"/>
  <c r="O807" i="2"/>
  <c r="N807" i="2"/>
  <c r="Q806" i="2"/>
  <c r="P806" i="2"/>
  <c r="O806" i="2"/>
  <c r="N806" i="2"/>
  <c r="Q805" i="2"/>
  <c r="P805" i="2"/>
  <c r="Q3523" i="2" s="1"/>
  <c r="O805" i="2"/>
  <c r="N805" i="2"/>
  <c r="Q804" i="2"/>
  <c r="P804" i="2"/>
  <c r="O804" i="2"/>
  <c r="N804" i="2"/>
  <c r="Q803" i="2"/>
  <c r="P803" i="2"/>
  <c r="O803" i="2"/>
  <c r="N803" i="2"/>
  <c r="Q802" i="2"/>
  <c r="P802" i="2"/>
  <c r="O802" i="2"/>
  <c r="N802" i="2"/>
  <c r="Q801" i="2"/>
  <c r="P801" i="2"/>
  <c r="O801" i="2"/>
  <c r="N801" i="2"/>
  <c r="Q800" i="2"/>
  <c r="P800" i="2"/>
  <c r="O800" i="2"/>
  <c r="N800" i="2"/>
  <c r="Q799" i="2"/>
  <c r="P799" i="2"/>
  <c r="Q3513" i="2" s="1"/>
  <c r="O799" i="2"/>
  <c r="N799" i="2"/>
  <c r="Q798" i="2"/>
  <c r="P798" i="2"/>
  <c r="O798" i="2"/>
  <c r="N798" i="2"/>
  <c r="Q797" i="2"/>
  <c r="P797" i="2"/>
  <c r="O797" i="2"/>
  <c r="N797" i="2"/>
  <c r="Q796" i="2"/>
  <c r="P796" i="2"/>
  <c r="O796" i="2"/>
  <c r="N796" i="2"/>
  <c r="Q795" i="2"/>
  <c r="P795" i="2"/>
  <c r="O795" i="2"/>
  <c r="N795" i="2"/>
  <c r="Q794" i="2"/>
  <c r="P794" i="2"/>
  <c r="Q3465" i="2" s="1"/>
  <c r="O794" i="2"/>
  <c r="N794" i="2"/>
  <c r="Q793" i="2"/>
  <c r="P793" i="2"/>
  <c r="O793" i="2"/>
  <c r="N793" i="2"/>
  <c r="Q792" i="2"/>
  <c r="P792" i="2"/>
  <c r="O792" i="2"/>
  <c r="N792" i="2"/>
  <c r="Q791" i="2"/>
  <c r="P791" i="2"/>
  <c r="O791" i="2"/>
  <c r="N791" i="2"/>
  <c r="Q790" i="2"/>
  <c r="P790" i="2"/>
  <c r="O790" i="2"/>
  <c r="N790" i="2"/>
  <c r="Q789" i="2"/>
  <c r="P789" i="2"/>
  <c r="O789" i="2"/>
  <c r="N789" i="2"/>
  <c r="Q788" i="2"/>
  <c r="P788" i="2"/>
  <c r="O788" i="2"/>
  <c r="N788" i="2"/>
  <c r="Q787" i="2"/>
  <c r="P787" i="2"/>
  <c r="O787" i="2"/>
  <c r="N787" i="2"/>
  <c r="Q786" i="2"/>
  <c r="P786" i="2"/>
  <c r="O786" i="2"/>
  <c r="N786" i="2"/>
  <c r="Q785" i="2"/>
  <c r="P785" i="2"/>
  <c r="Q3463" i="2" s="1"/>
  <c r="O785" i="2"/>
  <c r="N785" i="2"/>
  <c r="Q784" i="2"/>
  <c r="P784" i="2"/>
  <c r="O784" i="2"/>
  <c r="N784" i="2"/>
  <c r="Q783" i="2"/>
  <c r="P783" i="2"/>
  <c r="O783" i="2"/>
  <c r="N783" i="2"/>
  <c r="Q782" i="2"/>
  <c r="P782" i="2"/>
  <c r="O782" i="2"/>
  <c r="N782" i="2"/>
  <c r="Q781" i="2"/>
  <c r="P781" i="2"/>
  <c r="O781" i="2"/>
  <c r="N781" i="2"/>
  <c r="Q780" i="2"/>
  <c r="P780" i="2"/>
  <c r="O780" i="2"/>
  <c r="N780" i="2"/>
  <c r="Q779" i="2"/>
  <c r="P779" i="2"/>
  <c r="O779" i="2"/>
  <c r="N779" i="2"/>
  <c r="Q778" i="2"/>
  <c r="P778" i="2"/>
  <c r="Q3521" i="2" s="1"/>
  <c r="O778" i="2"/>
  <c r="N778" i="2"/>
  <c r="Q777" i="2"/>
  <c r="P777" i="2"/>
  <c r="Q3602" i="2" s="1"/>
  <c r="O777" i="2"/>
  <c r="N777" i="2"/>
  <c r="Q776" i="2"/>
  <c r="P776" i="2"/>
  <c r="Q3425" i="2" s="1"/>
  <c r="O776" i="2"/>
  <c r="N776" i="2"/>
  <c r="Q775" i="2"/>
  <c r="P775" i="2"/>
  <c r="O775" i="2"/>
  <c r="N775" i="2"/>
  <c r="Q774" i="2"/>
  <c r="P774" i="2"/>
  <c r="O774" i="2"/>
  <c r="N774" i="2"/>
  <c r="Q773" i="2"/>
  <c r="P773" i="2"/>
  <c r="Q3789" i="2" s="1"/>
  <c r="O773" i="2"/>
  <c r="N773" i="2"/>
  <c r="Q772" i="2"/>
  <c r="P772" i="2"/>
  <c r="Q3587" i="2" s="1"/>
  <c r="O772" i="2"/>
  <c r="N772" i="2"/>
  <c r="Q771" i="2"/>
  <c r="P771" i="2"/>
  <c r="O771" i="2"/>
  <c r="N771" i="2"/>
  <c r="Q770" i="2"/>
  <c r="P770" i="2"/>
  <c r="O770" i="2"/>
  <c r="N770" i="2"/>
  <c r="Q769" i="2"/>
  <c r="P769" i="2"/>
  <c r="O769" i="2"/>
  <c r="N769" i="2"/>
  <c r="Q768" i="2"/>
  <c r="P768" i="2"/>
  <c r="Q3411" i="2" s="1"/>
  <c r="O768" i="2"/>
  <c r="N768" i="2"/>
  <c r="Q767" i="2"/>
  <c r="P767" i="2"/>
  <c r="O767" i="2"/>
  <c r="N767" i="2"/>
  <c r="Q766" i="2"/>
  <c r="P766" i="2"/>
  <c r="O766" i="2"/>
  <c r="N766" i="2"/>
  <c r="Q765" i="2"/>
  <c r="P765" i="2"/>
  <c r="O765" i="2"/>
  <c r="N765" i="2"/>
  <c r="Q764" i="2"/>
  <c r="P764" i="2"/>
  <c r="O764" i="2"/>
  <c r="N764" i="2"/>
  <c r="Q763" i="2"/>
  <c r="P763" i="2"/>
  <c r="O763" i="2"/>
  <c r="N763" i="2"/>
  <c r="Q762" i="2"/>
  <c r="P762" i="2"/>
  <c r="O762" i="2"/>
  <c r="N762" i="2"/>
  <c r="Q761" i="2"/>
  <c r="P761" i="2"/>
  <c r="O761" i="2"/>
  <c r="N761" i="2"/>
  <c r="Q760" i="2"/>
  <c r="P760" i="2"/>
  <c r="O760" i="2"/>
  <c r="N760" i="2"/>
  <c r="Q759" i="2"/>
  <c r="P759" i="2"/>
  <c r="Q3601" i="2" s="1"/>
  <c r="O759" i="2"/>
  <c r="N759" i="2"/>
  <c r="Q758" i="2"/>
  <c r="P758" i="2"/>
  <c r="O758" i="2"/>
  <c r="N758" i="2"/>
  <c r="Q757" i="2"/>
  <c r="P757" i="2"/>
  <c r="O757" i="2"/>
  <c r="N757" i="2"/>
  <c r="Q756" i="2"/>
  <c r="P756" i="2"/>
  <c r="O756" i="2"/>
  <c r="N756" i="2"/>
  <c r="Q755" i="2"/>
  <c r="P755" i="2"/>
  <c r="Q3958" i="2" s="1"/>
  <c r="O755" i="2"/>
  <c r="N755" i="2"/>
  <c r="Q754" i="2"/>
  <c r="P754" i="2"/>
  <c r="O754" i="2"/>
  <c r="N754" i="2"/>
  <c r="Q753" i="2"/>
  <c r="P753" i="2"/>
  <c r="O753" i="2"/>
  <c r="N753" i="2"/>
  <c r="Q752" i="2"/>
  <c r="P752" i="2"/>
  <c r="O752" i="2"/>
  <c r="N752" i="2"/>
  <c r="Q751" i="2"/>
  <c r="P751" i="2"/>
  <c r="O751" i="2"/>
  <c r="N751" i="2"/>
  <c r="Q750" i="2"/>
  <c r="P750" i="2"/>
  <c r="Q3986" i="2" s="1"/>
  <c r="O750" i="2"/>
  <c r="N750" i="2"/>
  <c r="Q749" i="2"/>
  <c r="P749" i="2"/>
  <c r="Q3305" i="2" s="1"/>
  <c r="O749" i="2"/>
  <c r="N749" i="2"/>
  <c r="Q748" i="2"/>
  <c r="P748" i="2"/>
  <c r="O748" i="2"/>
  <c r="N748" i="2"/>
  <c r="Q747" i="2"/>
  <c r="P747" i="2"/>
  <c r="O747" i="2"/>
  <c r="N747" i="2"/>
  <c r="Q746" i="2"/>
  <c r="P746" i="2"/>
  <c r="O746" i="2"/>
  <c r="N746" i="2"/>
  <c r="Q745" i="2"/>
  <c r="P745" i="2"/>
  <c r="O745" i="2"/>
  <c r="N745" i="2"/>
  <c r="Q744" i="2"/>
  <c r="P744" i="2"/>
  <c r="Q3815" i="2" s="1"/>
  <c r="O744" i="2"/>
  <c r="N744" i="2"/>
  <c r="Q743" i="2"/>
  <c r="P743" i="2"/>
  <c r="O743" i="2"/>
  <c r="N743" i="2"/>
  <c r="Q742" i="2"/>
  <c r="P742" i="2"/>
  <c r="O742" i="2"/>
  <c r="N742" i="2"/>
  <c r="Q741" i="2"/>
  <c r="P741" i="2"/>
  <c r="Q3546" i="2" s="1"/>
  <c r="O741" i="2"/>
  <c r="N741" i="2"/>
  <c r="Q740" i="2"/>
  <c r="P740" i="2"/>
  <c r="Q3499" i="2" s="1"/>
  <c r="O740" i="2"/>
  <c r="N740" i="2"/>
  <c r="Q739" i="2"/>
  <c r="P739" i="2"/>
  <c r="O739" i="2"/>
  <c r="N739" i="2"/>
  <c r="Q738" i="2"/>
  <c r="P738" i="2"/>
  <c r="O738" i="2"/>
  <c r="N738" i="2"/>
  <c r="Q737" i="2"/>
  <c r="P737" i="2"/>
  <c r="Q3235" i="2" s="1"/>
  <c r="O737" i="2"/>
  <c r="N737" i="2"/>
  <c r="Q736" i="2"/>
  <c r="P736" i="2"/>
  <c r="Q3379" i="2" s="1"/>
  <c r="O736" i="2"/>
  <c r="N736" i="2"/>
  <c r="Q735" i="2"/>
  <c r="P735" i="2"/>
  <c r="Q3611" i="2" s="1"/>
  <c r="O735" i="2"/>
  <c r="N735" i="2"/>
  <c r="Q734" i="2"/>
  <c r="P734" i="2"/>
  <c r="O734" i="2"/>
  <c r="N734" i="2"/>
  <c r="Q733" i="2"/>
  <c r="P733" i="2"/>
  <c r="O733" i="2"/>
  <c r="N733" i="2"/>
  <c r="Q732" i="2"/>
  <c r="P732" i="2"/>
  <c r="Q3498" i="2" s="1"/>
  <c r="O732" i="2"/>
  <c r="N732" i="2"/>
  <c r="Q731" i="2"/>
  <c r="P731" i="2"/>
  <c r="O731" i="2"/>
  <c r="N731" i="2"/>
  <c r="Q730" i="2"/>
  <c r="P730" i="2"/>
  <c r="O730" i="2"/>
  <c r="N730" i="2"/>
  <c r="Q729" i="2"/>
  <c r="P729" i="2"/>
  <c r="Q3517" i="2" s="1"/>
  <c r="O729" i="2"/>
  <c r="N729" i="2"/>
  <c r="Q728" i="2"/>
  <c r="P728" i="2"/>
  <c r="O728" i="2"/>
  <c r="N728" i="2"/>
  <c r="Q727" i="2"/>
  <c r="P727" i="2"/>
  <c r="O727" i="2"/>
  <c r="N727" i="2"/>
  <c r="Q726" i="2"/>
  <c r="P726" i="2"/>
  <c r="O726" i="2"/>
  <c r="N726" i="2"/>
  <c r="Q725" i="2"/>
  <c r="P725" i="2"/>
  <c r="O725" i="2"/>
  <c r="N725" i="2"/>
  <c r="Q724" i="2"/>
  <c r="P724" i="2"/>
  <c r="O724" i="2"/>
  <c r="N724" i="2"/>
  <c r="Q723" i="2"/>
  <c r="P723" i="2"/>
  <c r="O723" i="2"/>
  <c r="N723" i="2"/>
  <c r="Q722" i="2"/>
  <c r="P722" i="2"/>
  <c r="O722" i="2"/>
  <c r="N722" i="2"/>
  <c r="Q721" i="2"/>
  <c r="P721" i="2"/>
  <c r="O721" i="2"/>
  <c r="N721" i="2"/>
  <c r="Q720" i="2"/>
  <c r="P720" i="2"/>
  <c r="O720" i="2"/>
  <c r="N720" i="2"/>
  <c r="Q719" i="2"/>
  <c r="P719" i="2"/>
  <c r="O719" i="2"/>
  <c r="N719" i="2"/>
  <c r="Q718" i="2"/>
  <c r="P718" i="2"/>
  <c r="O718" i="2"/>
  <c r="N718" i="2"/>
  <c r="Q717" i="2"/>
  <c r="P717" i="2"/>
  <c r="O717" i="2"/>
  <c r="N717" i="2"/>
  <c r="Q716" i="2"/>
  <c r="P716" i="2"/>
  <c r="Q3363" i="2" s="1"/>
  <c r="O716" i="2"/>
  <c r="N716" i="2"/>
  <c r="Q715" i="2"/>
  <c r="P715" i="2"/>
  <c r="O715" i="2"/>
  <c r="N715" i="2"/>
  <c r="Q714" i="2"/>
  <c r="P714" i="2"/>
  <c r="O714" i="2"/>
  <c r="N714" i="2"/>
  <c r="Q713" i="2"/>
  <c r="P713" i="2"/>
  <c r="O713" i="2"/>
  <c r="N713" i="2"/>
  <c r="Q712" i="2"/>
  <c r="P712" i="2"/>
  <c r="O712" i="2"/>
  <c r="N712" i="2"/>
  <c r="Q711" i="2"/>
  <c r="P711" i="2"/>
  <c r="O711" i="2"/>
  <c r="N711" i="2"/>
  <c r="Q710" i="2"/>
  <c r="P710" i="2"/>
  <c r="Q3599" i="2" s="1"/>
  <c r="O710" i="2"/>
  <c r="N710" i="2"/>
  <c r="Q709" i="2"/>
  <c r="P709" i="2"/>
  <c r="O709" i="2"/>
  <c r="N709" i="2"/>
  <c r="Q708" i="2"/>
  <c r="P708" i="2"/>
  <c r="O708" i="2"/>
  <c r="N708" i="2"/>
  <c r="Q707" i="2"/>
  <c r="P707" i="2"/>
  <c r="O707" i="2"/>
  <c r="N707" i="2"/>
  <c r="Q706" i="2"/>
  <c r="P706" i="2"/>
  <c r="O706" i="2"/>
  <c r="N706" i="2"/>
  <c r="Q705" i="2"/>
  <c r="P705" i="2"/>
  <c r="O705" i="2"/>
  <c r="N705" i="2"/>
  <c r="Q704" i="2"/>
  <c r="P704" i="2"/>
  <c r="O704" i="2"/>
  <c r="N704" i="2"/>
  <c r="Q703" i="2"/>
  <c r="P703" i="2"/>
  <c r="O703" i="2"/>
  <c r="N703" i="2"/>
  <c r="Q702" i="2"/>
  <c r="P702" i="2"/>
  <c r="Q3339" i="2" s="1"/>
  <c r="O702" i="2"/>
  <c r="N702" i="2"/>
  <c r="Q701" i="2"/>
  <c r="P701" i="2"/>
  <c r="O701" i="2"/>
  <c r="N701" i="2"/>
  <c r="Q700" i="2"/>
  <c r="P700" i="2"/>
  <c r="Q3497" i="2" s="1"/>
  <c r="O700" i="2"/>
  <c r="N700" i="2"/>
  <c r="Q699" i="2"/>
  <c r="P699" i="2"/>
  <c r="O699" i="2"/>
  <c r="N699" i="2"/>
  <c r="Q698" i="2"/>
  <c r="P698" i="2"/>
  <c r="O698" i="2"/>
  <c r="N698" i="2"/>
  <c r="Q697" i="2"/>
  <c r="P697" i="2"/>
  <c r="O697" i="2"/>
  <c r="N697" i="2"/>
  <c r="Q696" i="2"/>
  <c r="P696" i="2"/>
  <c r="O696" i="2"/>
  <c r="N696" i="2"/>
  <c r="Q695" i="2"/>
  <c r="P695" i="2"/>
  <c r="O695" i="2"/>
  <c r="N695" i="2"/>
  <c r="Q694" i="2"/>
  <c r="P694" i="2"/>
  <c r="O694" i="2"/>
  <c r="N694" i="2"/>
  <c r="Q693" i="2"/>
  <c r="P693" i="2"/>
  <c r="O693" i="2"/>
  <c r="N693" i="2"/>
  <c r="Q692" i="2"/>
  <c r="P692" i="2"/>
  <c r="O692" i="2"/>
  <c r="N692" i="2"/>
  <c r="Q691" i="2"/>
  <c r="P691" i="2"/>
  <c r="O691" i="2"/>
  <c r="N691" i="2"/>
  <c r="Q690" i="2"/>
  <c r="P690" i="2"/>
  <c r="O690" i="2"/>
  <c r="N690" i="2"/>
  <c r="Q689" i="2"/>
  <c r="P689" i="2"/>
  <c r="Q3551" i="2" s="1"/>
  <c r="O689" i="2"/>
  <c r="N689" i="2"/>
  <c r="Q688" i="2"/>
  <c r="P688" i="2"/>
  <c r="O688" i="2"/>
  <c r="N688" i="2"/>
  <c r="Q687" i="2"/>
  <c r="P687" i="2"/>
  <c r="O687" i="2"/>
  <c r="N687" i="2"/>
  <c r="Q686" i="2"/>
  <c r="P686" i="2"/>
  <c r="Q3444" i="2" s="1"/>
  <c r="O686" i="2"/>
  <c r="N686" i="2"/>
  <c r="Q685" i="2"/>
  <c r="P685" i="2"/>
  <c r="O685" i="2"/>
  <c r="N685" i="2"/>
  <c r="Q684" i="2"/>
  <c r="P684" i="2"/>
  <c r="O684" i="2"/>
  <c r="N684" i="2"/>
  <c r="Q683" i="2"/>
  <c r="P683" i="2"/>
  <c r="Q3391" i="2" s="1"/>
  <c r="O683" i="2"/>
  <c r="N683" i="2"/>
  <c r="Q682" i="2"/>
  <c r="P682" i="2"/>
  <c r="O682" i="2"/>
  <c r="N682" i="2"/>
  <c r="Q681" i="2"/>
  <c r="P681" i="2"/>
  <c r="O681" i="2"/>
  <c r="N681" i="2"/>
  <c r="Q680" i="2"/>
  <c r="P680" i="2"/>
  <c r="O680" i="2"/>
  <c r="N680" i="2"/>
  <c r="Q679" i="2"/>
  <c r="P679" i="2"/>
  <c r="O679" i="2"/>
  <c r="N679" i="2"/>
  <c r="Q678" i="2"/>
  <c r="P678" i="2"/>
  <c r="O678" i="2"/>
  <c r="N678" i="2"/>
  <c r="Q677" i="2"/>
  <c r="P677" i="2"/>
  <c r="O677" i="2"/>
  <c r="N677" i="2"/>
  <c r="Q676" i="2"/>
  <c r="P676" i="2"/>
  <c r="O676" i="2"/>
  <c r="N676" i="2"/>
  <c r="Q675" i="2"/>
  <c r="P675" i="2"/>
  <c r="O675" i="2"/>
  <c r="N675" i="2"/>
  <c r="Q674" i="2"/>
  <c r="P674" i="2"/>
  <c r="Q3439" i="2" s="1"/>
  <c r="O674" i="2"/>
  <c r="N674" i="2"/>
  <c r="Q673" i="2"/>
  <c r="P673" i="2"/>
  <c r="Q3438" i="2" s="1"/>
  <c r="O673" i="2"/>
  <c r="N673" i="2"/>
  <c r="Q672" i="2"/>
  <c r="P672" i="2"/>
  <c r="O672" i="2"/>
  <c r="N672" i="2"/>
  <c r="Q671" i="2"/>
  <c r="P671" i="2"/>
  <c r="O671" i="2"/>
  <c r="N671" i="2"/>
  <c r="Q670" i="2"/>
  <c r="P670" i="2"/>
  <c r="O670" i="2"/>
  <c r="N670" i="2"/>
  <c r="Q669" i="2"/>
  <c r="P669" i="2"/>
  <c r="O669" i="2"/>
  <c r="N669" i="2"/>
  <c r="Q668" i="2"/>
  <c r="P668" i="2"/>
  <c r="O668" i="2"/>
  <c r="N668" i="2"/>
  <c r="Q667" i="2"/>
  <c r="P667" i="2"/>
  <c r="O667" i="2"/>
  <c r="N667" i="2"/>
  <c r="Q666" i="2"/>
  <c r="P666" i="2"/>
  <c r="Q3562" i="2" s="1"/>
  <c r="O666" i="2"/>
  <c r="N666" i="2"/>
  <c r="Q665" i="2"/>
  <c r="P665" i="2"/>
  <c r="Q3978" i="2" s="1"/>
  <c r="O665" i="2"/>
  <c r="N665" i="2"/>
  <c r="Q664" i="2"/>
  <c r="P664" i="2"/>
  <c r="Q3313" i="2" s="1"/>
  <c r="O664" i="2"/>
  <c r="N664" i="2"/>
  <c r="Q663" i="2"/>
  <c r="P663" i="2"/>
  <c r="Q3588" i="2" s="1"/>
  <c r="O663" i="2"/>
  <c r="N663" i="2"/>
  <c r="Q662" i="2"/>
  <c r="P662" i="2"/>
  <c r="O662" i="2"/>
  <c r="N662" i="2"/>
  <c r="Q661" i="2"/>
  <c r="P661" i="2"/>
  <c r="O661" i="2"/>
  <c r="N661" i="2"/>
  <c r="Q660" i="2"/>
  <c r="P660" i="2"/>
  <c r="O660" i="2"/>
  <c r="N660" i="2"/>
  <c r="Q659" i="2"/>
  <c r="P659" i="2"/>
  <c r="O659" i="2"/>
  <c r="N659" i="2"/>
  <c r="Q658" i="2"/>
  <c r="P658" i="2"/>
  <c r="Q3433" i="2" s="1"/>
  <c r="O658" i="2"/>
  <c r="N658" i="2"/>
  <c r="Q657" i="2"/>
  <c r="P657" i="2"/>
  <c r="O657" i="2"/>
  <c r="N657" i="2"/>
  <c r="Q656" i="2"/>
  <c r="P656" i="2"/>
  <c r="O656" i="2"/>
  <c r="N656" i="2"/>
  <c r="Q655" i="2"/>
  <c r="P655" i="2"/>
  <c r="O655" i="2"/>
  <c r="N655" i="2"/>
  <c r="Q654" i="2"/>
  <c r="P654" i="2"/>
  <c r="O654" i="2"/>
  <c r="N654" i="2"/>
  <c r="Q653" i="2"/>
  <c r="P653" i="2"/>
  <c r="Q3456" i="2" s="1"/>
  <c r="O653" i="2"/>
  <c r="N653" i="2"/>
  <c r="Q652" i="2"/>
  <c r="P652" i="2"/>
  <c r="O652" i="2"/>
  <c r="N652" i="2"/>
  <c r="Q651" i="2"/>
  <c r="P651" i="2"/>
  <c r="O651" i="2"/>
  <c r="N651" i="2"/>
  <c r="Q650" i="2"/>
  <c r="P650" i="2"/>
  <c r="O650" i="2"/>
  <c r="N650" i="2"/>
  <c r="Q649" i="2"/>
  <c r="P649" i="2"/>
  <c r="O649" i="2"/>
  <c r="N649" i="2"/>
  <c r="Q648" i="2"/>
  <c r="P648" i="2"/>
  <c r="Q3476" i="2" s="1"/>
  <c r="O648" i="2"/>
  <c r="N648" i="2"/>
  <c r="Q647" i="2"/>
  <c r="P647" i="2"/>
  <c r="O647" i="2"/>
  <c r="N647" i="2"/>
  <c r="Q646" i="2"/>
  <c r="P646" i="2"/>
  <c r="Q3863" i="2" s="1"/>
  <c r="O646" i="2"/>
  <c r="N646" i="2"/>
  <c r="Q645" i="2"/>
  <c r="P645" i="2"/>
  <c r="O645" i="2"/>
  <c r="N645" i="2"/>
  <c r="Q644" i="2"/>
  <c r="P644" i="2"/>
  <c r="O644" i="2"/>
  <c r="N644" i="2"/>
  <c r="Q643" i="2"/>
  <c r="P643" i="2"/>
  <c r="O643" i="2"/>
  <c r="N643" i="2"/>
  <c r="Q642" i="2"/>
  <c r="P642" i="2"/>
  <c r="O642" i="2"/>
  <c r="N642" i="2"/>
  <c r="Q641" i="2"/>
  <c r="P641" i="2"/>
  <c r="O641" i="2"/>
  <c r="N641" i="2"/>
  <c r="Q640" i="2"/>
  <c r="P640" i="2"/>
  <c r="O640" i="2"/>
  <c r="N640" i="2"/>
  <c r="Q639" i="2"/>
  <c r="P639" i="2"/>
  <c r="Q3565" i="2" s="1"/>
  <c r="O639" i="2"/>
  <c r="N639" i="2"/>
  <c r="Q638" i="2"/>
  <c r="P638" i="2"/>
  <c r="Q3581" i="2" s="1"/>
  <c r="O638" i="2"/>
  <c r="N638" i="2"/>
  <c r="Q637" i="2"/>
  <c r="P637" i="2"/>
  <c r="O637" i="2"/>
  <c r="N637" i="2"/>
  <c r="Q636" i="2"/>
  <c r="P636" i="2"/>
  <c r="Q3229" i="2" s="1"/>
  <c r="O636" i="2"/>
  <c r="N636" i="2"/>
  <c r="Q635" i="2"/>
  <c r="P635" i="2"/>
  <c r="O635" i="2"/>
  <c r="N635" i="2"/>
  <c r="Q634" i="2"/>
  <c r="P634" i="2"/>
  <c r="O634" i="2"/>
  <c r="N634" i="2"/>
  <c r="Q633" i="2"/>
  <c r="P633" i="2"/>
  <c r="O633" i="2"/>
  <c r="N633" i="2"/>
  <c r="Q632" i="2"/>
  <c r="P632" i="2"/>
  <c r="O632" i="2"/>
  <c r="N632" i="2"/>
  <c r="Q631" i="2"/>
  <c r="P631" i="2"/>
  <c r="Q3427" i="2" s="1"/>
  <c r="O631" i="2"/>
  <c r="N631" i="2"/>
  <c r="Q630" i="2"/>
  <c r="P630" i="2"/>
  <c r="O630" i="2"/>
  <c r="N630" i="2"/>
  <c r="Q629" i="2"/>
  <c r="P629" i="2"/>
  <c r="O629" i="2"/>
  <c r="N629" i="2"/>
  <c r="Q628" i="2"/>
  <c r="P628" i="2"/>
  <c r="Q3346" i="2" s="1"/>
  <c r="O628" i="2"/>
  <c r="N628" i="2"/>
  <c r="Q627" i="2"/>
  <c r="P627" i="2"/>
  <c r="O627" i="2"/>
  <c r="N627" i="2"/>
  <c r="Q626" i="2"/>
  <c r="P626" i="2"/>
  <c r="O626" i="2"/>
  <c r="N626" i="2"/>
  <c r="Q625" i="2"/>
  <c r="P625" i="2"/>
  <c r="O625" i="2"/>
  <c r="N625" i="2"/>
  <c r="Q624" i="2"/>
  <c r="P624" i="2"/>
  <c r="O624" i="2"/>
  <c r="N624" i="2"/>
  <c r="Q623" i="2"/>
  <c r="P623" i="2"/>
  <c r="O623" i="2"/>
  <c r="N623" i="2"/>
  <c r="Q622" i="2"/>
  <c r="P622" i="2"/>
  <c r="Q3501" i="2" s="1"/>
  <c r="O622" i="2"/>
  <c r="N622" i="2"/>
  <c r="Q621" i="2"/>
  <c r="P621" i="2"/>
  <c r="Q3441" i="2" s="1"/>
  <c r="O621" i="2"/>
  <c r="N621" i="2"/>
  <c r="Q620" i="2"/>
  <c r="P620" i="2"/>
  <c r="O620" i="2"/>
  <c r="N620" i="2"/>
  <c r="Q619" i="2"/>
  <c r="P619" i="2"/>
  <c r="O619" i="2"/>
  <c r="N619" i="2"/>
  <c r="Q618" i="2"/>
  <c r="P618" i="2"/>
  <c r="O618" i="2"/>
  <c r="N618" i="2"/>
  <c r="Q617" i="2"/>
  <c r="P617" i="2"/>
  <c r="O617" i="2"/>
  <c r="N617" i="2"/>
  <c r="Q616" i="2"/>
  <c r="P616" i="2"/>
  <c r="O616" i="2"/>
  <c r="N616" i="2"/>
  <c r="Q615" i="2"/>
  <c r="P615" i="2"/>
  <c r="O615" i="2"/>
  <c r="N615" i="2"/>
  <c r="Q614" i="2"/>
  <c r="P614" i="2"/>
  <c r="O614" i="2"/>
  <c r="N614" i="2"/>
  <c r="Q613" i="2"/>
  <c r="P613" i="2"/>
  <c r="O613" i="2"/>
  <c r="N613" i="2"/>
  <c r="Q612" i="2"/>
  <c r="P612" i="2"/>
  <c r="O612" i="2"/>
  <c r="N612" i="2"/>
  <c r="Q611" i="2"/>
  <c r="P611" i="2"/>
  <c r="O611" i="2"/>
  <c r="N611" i="2"/>
  <c r="Q610" i="2"/>
  <c r="P610" i="2"/>
  <c r="O610" i="2"/>
  <c r="N610" i="2"/>
  <c r="Q609" i="2"/>
  <c r="P609" i="2"/>
  <c r="O609" i="2"/>
  <c r="N609" i="2"/>
  <c r="Q608" i="2"/>
  <c r="P608" i="2"/>
  <c r="O608" i="2"/>
  <c r="N608" i="2"/>
  <c r="Q607" i="2"/>
  <c r="P607" i="2"/>
  <c r="O607" i="2"/>
  <c r="N607" i="2"/>
  <c r="Q606" i="2"/>
  <c r="P606" i="2"/>
  <c r="O606" i="2"/>
  <c r="N606" i="2"/>
  <c r="Q605" i="2"/>
  <c r="P605" i="2"/>
  <c r="Q3233" i="2" s="1"/>
  <c r="O605" i="2"/>
  <c r="N605" i="2"/>
  <c r="Q604" i="2"/>
  <c r="P604" i="2"/>
  <c r="O604" i="2"/>
  <c r="N604" i="2"/>
  <c r="Q603" i="2"/>
  <c r="P603" i="2"/>
  <c r="O603" i="2"/>
  <c r="N603" i="2"/>
  <c r="Q602" i="2"/>
  <c r="P602" i="2"/>
  <c r="O602" i="2"/>
  <c r="N602" i="2"/>
  <c r="Q601" i="2"/>
  <c r="P601" i="2"/>
  <c r="O601" i="2"/>
  <c r="N601" i="2"/>
  <c r="Q600" i="2"/>
  <c r="P600" i="2"/>
  <c r="Q3470" i="2" s="1"/>
  <c r="O600" i="2"/>
  <c r="N600" i="2"/>
  <c r="Q599" i="2"/>
  <c r="P599" i="2"/>
  <c r="Q3351" i="2" s="1"/>
  <c r="O599" i="2"/>
  <c r="N599" i="2"/>
  <c r="Q598" i="2"/>
  <c r="P598" i="2"/>
  <c r="O598" i="2"/>
  <c r="N598" i="2"/>
  <c r="Q597" i="2"/>
  <c r="P597" i="2"/>
  <c r="O597" i="2"/>
  <c r="N597" i="2"/>
  <c r="Q596" i="2"/>
  <c r="P596" i="2"/>
  <c r="O596" i="2"/>
  <c r="N596" i="2"/>
  <c r="Q595" i="2"/>
  <c r="P595" i="2"/>
  <c r="O595" i="2"/>
  <c r="N595" i="2"/>
  <c r="Q594" i="2"/>
  <c r="P594" i="2"/>
  <c r="O594" i="2"/>
  <c r="N594" i="2"/>
  <c r="Q593" i="2"/>
  <c r="P593" i="2"/>
  <c r="O593" i="2"/>
  <c r="N593" i="2"/>
  <c r="Q592" i="2"/>
  <c r="P592" i="2"/>
  <c r="O592" i="2"/>
  <c r="N592" i="2"/>
  <c r="Q591" i="2"/>
  <c r="P591" i="2"/>
  <c r="Q3362" i="2" s="1"/>
  <c r="O591" i="2"/>
  <c r="N591" i="2"/>
  <c r="Q590" i="2"/>
  <c r="P590" i="2"/>
  <c r="Q3888" i="2" s="1"/>
  <c r="O590" i="2"/>
  <c r="N590" i="2"/>
  <c r="Q589" i="2"/>
  <c r="P589" i="2"/>
  <c r="Q3735" i="2" s="1"/>
  <c r="O589" i="2"/>
  <c r="N589" i="2"/>
  <c r="Q588" i="2"/>
  <c r="P588" i="2"/>
  <c r="O588" i="2"/>
  <c r="N588" i="2"/>
  <c r="Q587" i="2"/>
  <c r="P587" i="2"/>
  <c r="O587" i="2"/>
  <c r="N587" i="2"/>
  <c r="Q586" i="2"/>
  <c r="P586" i="2"/>
  <c r="O586" i="2"/>
  <c r="N586" i="2"/>
  <c r="Q585" i="2"/>
  <c r="P585" i="2"/>
  <c r="O585" i="2"/>
  <c r="N585" i="2"/>
  <c r="Q584" i="2"/>
  <c r="P584" i="2"/>
  <c r="O584" i="2"/>
  <c r="N584" i="2"/>
  <c r="Q583" i="2"/>
  <c r="P583" i="2"/>
  <c r="O583" i="2"/>
  <c r="N583" i="2"/>
  <c r="Q582" i="2"/>
  <c r="P582" i="2"/>
  <c r="Q3691" i="2" s="1"/>
  <c r="O582" i="2"/>
  <c r="N582" i="2"/>
  <c r="Q581" i="2"/>
  <c r="P581" i="2"/>
  <c r="Q3207" i="2" s="1"/>
  <c r="O581" i="2"/>
  <c r="N581" i="2"/>
  <c r="Q580" i="2"/>
  <c r="P580" i="2"/>
  <c r="O580" i="2"/>
  <c r="N580" i="2"/>
  <c r="Q579" i="2"/>
  <c r="P579" i="2"/>
  <c r="Q3603" i="2" s="1"/>
  <c r="O579" i="2"/>
  <c r="N579" i="2"/>
  <c r="Q578" i="2"/>
  <c r="P578" i="2"/>
  <c r="O578" i="2"/>
  <c r="N578" i="2"/>
  <c r="Q577" i="2"/>
  <c r="P577" i="2"/>
  <c r="O577" i="2"/>
  <c r="N577" i="2"/>
  <c r="Q576" i="2"/>
  <c r="P576" i="2"/>
  <c r="O576" i="2"/>
  <c r="N576" i="2"/>
  <c r="Q575" i="2"/>
  <c r="P575" i="2"/>
  <c r="Q3420" i="2" s="1"/>
  <c r="O575" i="2"/>
  <c r="N575" i="2"/>
  <c r="Q574" i="2"/>
  <c r="P574" i="2"/>
  <c r="O574" i="2"/>
  <c r="N574" i="2"/>
  <c r="Q573" i="2"/>
  <c r="P573" i="2"/>
  <c r="O573" i="2"/>
  <c r="N573" i="2"/>
  <c r="Q572" i="2"/>
  <c r="P572" i="2"/>
  <c r="O572" i="2"/>
  <c r="N572" i="2"/>
  <c r="Q571" i="2"/>
  <c r="P571" i="2"/>
  <c r="Q3378" i="2" s="1"/>
  <c r="O571" i="2"/>
  <c r="N571" i="2"/>
  <c r="Q570" i="2"/>
  <c r="P570" i="2"/>
  <c r="Q3559" i="2" s="1"/>
  <c r="O570" i="2"/>
  <c r="N570" i="2"/>
  <c r="Q569" i="2"/>
  <c r="P569" i="2"/>
  <c r="O569" i="2"/>
  <c r="N569" i="2"/>
  <c r="Q568" i="2"/>
  <c r="P568" i="2"/>
  <c r="Q3974" i="2" s="1"/>
  <c r="O568" i="2"/>
  <c r="N568" i="2"/>
  <c r="Q567" i="2"/>
  <c r="P567" i="2"/>
  <c r="O567" i="2"/>
  <c r="N567" i="2"/>
  <c r="Q566" i="2"/>
  <c r="P566" i="2"/>
  <c r="O566" i="2"/>
  <c r="N566" i="2"/>
  <c r="Q565" i="2"/>
  <c r="P565" i="2"/>
  <c r="O565" i="2"/>
  <c r="N565" i="2"/>
  <c r="Q564" i="2"/>
  <c r="P564" i="2"/>
  <c r="Q3412" i="2" s="1"/>
  <c r="O564" i="2"/>
  <c r="N564" i="2"/>
  <c r="Q563" i="2"/>
  <c r="P563" i="2"/>
  <c r="O563" i="2"/>
  <c r="N563" i="2"/>
  <c r="Q562" i="2"/>
  <c r="P562" i="2"/>
  <c r="O562" i="2"/>
  <c r="N562" i="2"/>
  <c r="Q561" i="2"/>
  <c r="P561" i="2"/>
  <c r="O561" i="2"/>
  <c r="N561" i="2"/>
  <c r="Q560" i="2"/>
  <c r="P560" i="2"/>
  <c r="Q3247" i="2" s="1"/>
  <c r="O560" i="2"/>
  <c r="N560" i="2"/>
  <c r="Q559" i="2"/>
  <c r="P559" i="2"/>
  <c r="O559" i="2"/>
  <c r="N559" i="2"/>
  <c r="Q558" i="2"/>
  <c r="P558" i="2"/>
  <c r="Q3564" i="2" s="1"/>
  <c r="O558" i="2"/>
  <c r="N558" i="2"/>
  <c r="Q557" i="2"/>
  <c r="P557" i="2"/>
  <c r="O557" i="2"/>
  <c r="N557" i="2"/>
  <c r="Q556" i="2"/>
  <c r="P556" i="2"/>
  <c r="O556" i="2"/>
  <c r="N556" i="2"/>
  <c r="Q555" i="2"/>
  <c r="P555" i="2"/>
  <c r="O555" i="2"/>
  <c r="N555" i="2"/>
  <c r="Q554" i="2"/>
  <c r="P554" i="2"/>
  <c r="O554" i="2"/>
  <c r="N554" i="2"/>
  <c r="Q553" i="2"/>
  <c r="P553" i="2"/>
  <c r="O553" i="2"/>
  <c r="N553" i="2"/>
  <c r="Q552" i="2"/>
  <c r="P552" i="2"/>
  <c r="O552" i="2"/>
  <c r="N552" i="2"/>
  <c r="Q551" i="2"/>
  <c r="P551" i="2"/>
  <c r="O551" i="2"/>
  <c r="N551" i="2"/>
  <c r="Q550" i="2"/>
  <c r="P550" i="2"/>
  <c r="O550" i="2"/>
  <c r="N550" i="2"/>
  <c r="Q549" i="2"/>
  <c r="P549" i="2"/>
  <c r="O549" i="2"/>
  <c r="N549" i="2"/>
  <c r="Q548" i="2"/>
  <c r="P548" i="2"/>
  <c r="O548" i="2"/>
  <c r="N548" i="2"/>
  <c r="Q547" i="2"/>
  <c r="P547" i="2"/>
  <c r="O547" i="2"/>
  <c r="N547" i="2"/>
  <c r="Q546" i="2"/>
  <c r="P546" i="2"/>
  <c r="O546" i="2"/>
  <c r="N546" i="2"/>
  <c r="Q545" i="2"/>
  <c r="P545" i="2"/>
  <c r="Q3966" i="2" s="1"/>
  <c r="O545" i="2"/>
  <c r="N545" i="2"/>
  <c r="Q544" i="2"/>
  <c r="P544" i="2"/>
  <c r="O544" i="2"/>
  <c r="N544" i="2"/>
  <c r="Q543" i="2"/>
  <c r="P543" i="2"/>
  <c r="O543" i="2"/>
  <c r="N543" i="2"/>
  <c r="Q542" i="2"/>
  <c r="P542" i="2"/>
  <c r="O542" i="2"/>
  <c r="N542" i="2"/>
  <c r="Q541" i="2"/>
  <c r="P541" i="2"/>
  <c r="O541" i="2"/>
  <c r="N541" i="2"/>
  <c r="Q540" i="2"/>
  <c r="P540" i="2"/>
  <c r="O540" i="2"/>
  <c r="N540" i="2"/>
  <c r="Q539" i="2"/>
  <c r="P539" i="2"/>
  <c r="O539" i="2"/>
  <c r="N539" i="2"/>
  <c r="Q538" i="2"/>
  <c r="P538" i="2"/>
  <c r="O538" i="2"/>
  <c r="N538" i="2"/>
  <c r="Q537" i="2"/>
  <c r="P537" i="2"/>
  <c r="O537" i="2"/>
  <c r="N537" i="2"/>
  <c r="Q536" i="2"/>
  <c r="P536" i="2"/>
  <c r="Q3195" i="2" s="1"/>
  <c r="O536" i="2"/>
  <c r="N536" i="2"/>
  <c r="Q535" i="2"/>
  <c r="P535" i="2"/>
  <c r="O535" i="2"/>
  <c r="N535" i="2"/>
  <c r="Q534" i="2"/>
  <c r="P534" i="2"/>
  <c r="Q3293" i="2" s="1"/>
  <c r="O534" i="2"/>
  <c r="N534" i="2"/>
  <c r="Q533" i="2"/>
  <c r="P533" i="2"/>
  <c r="O533" i="2"/>
  <c r="N533" i="2"/>
  <c r="Q532" i="2"/>
  <c r="P532" i="2"/>
  <c r="O532" i="2"/>
  <c r="N532" i="2"/>
  <c r="Q531" i="2"/>
  <c r="P531" i="2"/>
  <c r="Q3596" i="2" s="1"/>
  <c r="O531" i="2"/>
  <c r="N531" i="2"/>
  <c r="Q530" i="2"/>
  <c r="P530" i="2"/>
  <c r="O530" i="2"/>
  <c r="N530" i="2"/>
  <c r="Q529" i="2"/>
  <c r="P529" i="2"/>
  <c r="O529" i="2"/>
  <c r="N529" i="2"/>
  <c r="Q528" i="2"/>
  <c r="P528" i="2"/>
  <c r="Q3837" i="2" s="1"/>
  <c r="O528" i="2"/>
  <c r="N528" i="2"/>
  <c r="Q527" i="2"/>
  <c r="P527" i="2"/>
  <c r="Q3751" i="2" s="1"/>
  <c r="O527" i="2"/>
  <c r="N527" i="2"/>
  <c r="Q526" i="2"/>
  <c r="P526" i="2"/>
  <c r="O526" i="2"/>
  <c r="N526" i="2"/>
  <c r="Q525" i="2"/>
  <c r="P525" i="2"/>
  <c r="O525" i="2"/>
  <c r="N525" i="2"/>
  <c r="Q524" i="2"/>
  <c r="P524" i="2"/>
  <c r="O524" i="2"/>
  <c r="N524" i="2"/>
  <c r="Q523" i="2"/>
  <c r="P523" i="2"/>
  <c r="Q3353" i="2" s="1"/>
  <c r="O523" i="2"/>
  <c r="N523" i="2"/>
  <c r="Q522" i="2"/>
  <c r="P522" i="2"/>
  <c r="Q3449" i="2" s="1"/>
  <c r="O522" i="2"/>
  <c r="N522" i="2"/>
  <c r="Q521" i="2"/>
  <c r="P521" i="2"/>
  <c r="O521" i="2"/>
  <c r="N521" i="2"/>
  <c r="Q520" i="2"/>
  <c r="P520" i="2"/>
  <c r="O520" i="2"/>
  <c r="N520" i="2"/>
  <c r="Q519" i="2"/>
  <c r="P519" i="2"/>
  <c r="Q3665" i="2" s="1"/>
  <c r="O519" i="2"/>
  <c r="N519" i="2"/>
  <c r="Q518" i="2"/>
  <c r="P518" i="2"/>
  <c r="O518" i="2"/>
  <c r="N518" i="2"/>
  <c r="Q517" i="2"/>
  <c r="P517" i="2"/>
  <c r="O517" i="2"/>
  <c r="N517" i="2"/>
  <c r="Q516" i="2"/>
  <c r="P516" i="2"/>
  <c r="O516" i="2"/>
  <c r="N516" i="2"/>
  <c r="Q515" i="2"/>
  <c r="P515" i="2"/>
  <c r="O515" i="2"/>
  <c r="N515" i="2"/>
  <c r="Q514" i="2"/>
  <c r="P514" i="2"/>
  <c r="O514" i="2"/>
  <c r="N514" i="2"/>
  <c r="Q513" i="2"/>
  <c r="P513" i="2"/>
  <c r="O513" i="2"/>
  <c r="N513" i="2"/>
  <c r="Q512" i="2"/>
  <c r="P512" i="2"/>
  <c r="O512" i="2"/>
  <c r="N512" i="2"/>
  <c r="Q511" i="2"/>
  <c r="P511" i="2"/>
  <c r="O511" i="2"/>
  <c r="N511" i="2"/>
  <c r="Q510" i="2"/>
  <c r="P510" i="2"/>
  <c r="Q3484" i="2" s="1"/>
  <c r="O510" i="2"/>
  <c r="N510" i="2"/>
  <c r="Q509" i="2"/>
  <c r="P509" i="2"/>
  <c r="O509" i="2"/>
  <c r="N509" i="2"/>
  <c r="Q508" i="2"/>
  <c r="P508" i="2"/>
  <c r="Q3400" i="2" s="1"/>
  <c r="O508" i="2"/>
  <c r="N508" i="2"/>
  <c r="Q507" i="2"/>
  <c r="P507" i="2"/>
  <c r="O507" i="2"/>
  <c r="N507" i="2"/>
  <c r="Q506" i="2"/>
  <c r="P506" i="2"/>
  <c r="Q3733" i="2" s="1"/>
  <c r="O506" i="2"/>
  <c r="N506" i="2"/>
  <c r="Q505" i="2"/>
  <c r="P505" i="2"/>
  <c r="O505" i="2"/>
  <c r="N505" i="2"/>
  <c r="Q504" i="2"/>
  <c r="P504" i="2"/>
  <c r="Q3485" i="2" s="1"/>
  <c r="O504" i="2"/>
  <c r="N504" i="2"/>
  <c r="Q503" i="2"/>
  <c r="P503" i="2"/>
  <c r="O503" i="2"/>
  <c r="N503" i="2"/>
  <c r="Q502" i="2"/>
  <c r="P502" i="2"/>
  <c r="O502" i="2"/>
  <c r="N502" i="2"/>
  <c r="Q501" i="2"/>
  <c r="P501" i="2"/>
  <c r="O501" i="2"/>
  <c r="N501" i="2"/>
  <c r="Q500" i="2"/>
  <c r="P500" i="2"/>
  <c r="O500" i="2"/>
  <c r="N500" i="2"/>
  <c r="Q499" i="2"/>
  <c r="P499" i="2"/>
  <c r="O499" i="2"/>
  <c r="N499" i="2"/>
  <c r="Q498" i="2"/>
  <c r="P498" i="2"/>
  <c r="O498" i="2"/>
  <c r="N498" i="2"/>
  <c r="Q497" i="2"/>
  <c r="P497" i="2"/>
  <c r="O497" i="2"/>
  <c r="N497" i="2"/>
  <c r="Q496" i="2"/>
  <c r="P496" i="2"/>
  <c r="O496" i="2"/>
  <c r="N496" i="2"/>
  <c r="Q495" i="2"/>
  <c r="P495" i="2"/>
  <c r="O495" i="2"/>
  <c r="N495" i="2"/>
  <c r="Q494" i="2"/>
  <c r="P494" i="2"/>
  <c r="Q3723" i="2" s="1"/>
  <c r="O494" i="2"/>
  <c r="N494" i="2"/>
  <c r="Q493" i="2"/>
  <c r="P493" i="2"/>
  <c r="O493" i="2"/>
  <c r="N493" i="2"/>
  <c r="Q492" i="2"/>
  <c r="P492" i="2"/>
  <c r="O492" i="2"/>
  <c r="N492" i="2"/>
  <c r="Q491" i="2"/>
  <c r="P491" i="2"/>
  <c r="O491" i="2"/>
  <c r="N491" i="2"/>
  <c r="Q490" i="2"/>
  <c r="P490" i="2"/>
  <c r="O490" i="2"/>
  <c r="N490" i="2"/>
  <c r="Q489" i="2"/>
  <c r="P489" i="2"/>
  <c r="O489" i="2"/>
  <c r="N489" i="2"/>
  <c r="Q488" i="2"/>
  <c r="P488" i="2"/>
  <c r="O488" i="2"/>
  <c r="N488" i="2"/>
  <c r="Q487" i="2"/>
  <c r="P487" i="2"/>
  <c r="Q3545" i="2" s="1"/>
  <c r="O487" i="2"/>
  <c r="N487" i="2"/>
  <c r="Q486" i="2"/>
  <c r="P486" i="2"/>
  <c r="O486" i="2"/>
  <c r="N486" i="2"/>
  <c r="Q485" i="2"/>
  <c r="P485" i="2"/>
  <c r="O485" i="2"/>
  <c r="N485" i="2"/>
  <c r="Q484" i="2"/>
  <c r="P484" i="2"/>
  <c r="O484" i="2"/>
  <c r="N484" i="2"/>
  <c r="Q483" i="2"/>
  <c r="P483" i="2"/>
  <c r="O483" i="2"/>
  <c r="N483" i="2"/>
  <c r="Q482" i="2"/>
  <c r="P482" i="2"/>
  <c r="Q3392" i="2" s="1"/>
  <c r="O482" i="2"/>
  <c r="N482" i="2"/>
  <c r="Q481" i="2"/>
  <c r="P481" i="2"/>
  <c r="O481" i="2"/>
  <c r="N481" i="2"/>
  <c r="Q480" i="2"/>
  <c r="P480" i="2"/>
  <c r="O480" i="2"/>
  <c r="N480" i="2"/>
  <c r="Q479" i="2"/>
  <c r="P479" i="2"/>
  <c r="O479" i="2"/>
  <c r="N479" i="2"/>
  <c r="Q478" i="2"/>
  <c r="P478" i="2"/>
  <c r="O478" i="2"/>
  <c r="N478" i="2"/>
  <c r="Q477" i="2"/>
  <c r="P477" i="2"/>
  <c r="Q3388" i="2" s="1"/>
  <c r="O477" i="2"/>
  <c r="N477" i="2"/>
  <c r="Q476" i="2"/>
  <c r="P476" i="2"/>
  <c r="O476" i="2"/>
  <c r="N476" i="2"/>
  <c r="Q475" i="2"/>
  <c r="P475" i="2"/>
  <c r="O475" i="2"/>
  <c r="N475" i="2"/>
  <c r="Q474" i="2"/>
  <c r="P474" i="2"/>
  <c r="O474" i="2"/>
  <c r="N474" i="2"/>
  <c r="Q473" i="2"/>
  <c r="P473" i="2"/>
  <c r="Q3213" i="2" s="1"/>
  <c r="O473" i="2"/>
  <c r="N473" i="2"/>
  <c r="Q472" i="2"/>
  <c r="P472" i="2"/>
  <c r="O472" i="2"/>
  <c r="N472" i="2"/>
  <c r="Q471" i="2"/>
  <c r="P471" i="2"/>
  <c r="O471" i="2"/>
  <c r="N471" i="2"/>
  <c r="Q470" i="2"/>
  <c r="P470" i="2"/>
  <c r="O470" i="2"/>
  <c r="N470" i="2"/>
  <c r="Q469" i="2"/>
  <c r="P469" i="2"/>
  <c r="O469" i="2"/>
  <c r="N469" i="2"/>
  <c r="Q468" i="2"/>
  <c r="P468" i="2"/>
  <c r="O468" i="2"/>
  <c r="N468" i="2"/>
  <c r="Q467" i="2"/>
  <c r="P467" i="2"/>
  <c r="O467" i="2"/>
  <c r="N467" i="2"/>
  <c r="Q466" i="2"/>
  <c r="P466" i="2"/>
  <c r="O466" i="2"/>
  <c r="N466" i="2"/>
  <c r="Q465" i="2"/>
  <c r="P465" i="2"/>
  <c r="O465" i="2"/>
  <c r="N465" i="2"/>
  <c r="Q464" i="2"/>
  <c r="P464" i="2"/>
  <c r="O464" i="2"/>
  <c r="N464" i="2"/>
  <c r="Q463" i="2"/>
  <c r="P463" i="2"/>
  <c r="O463" i="2"/>
  <c r="N463" i="2"/>
  <c r="Q462" i="2"/>
  <c r="P462" i="2"/>
  <c r="O462" i="2"/>
  <c r="N462" i="2"/>
  <c r="Q461" i="2"/>
  <c r="P461" i="2"/>
  <c r="Q3409" i="2" s="1"/>
  <c r="O461" i="2"/>
  <c r="N461" i="2"/>
  <c r="Q460" i="2"/>
  <c r="P460" i="2"/>
  <c r="O460" i="2"/>
  <c r="N460" i="2"/>
  <c r="Q459" i="2"/>
  <c r="P459" i="2"/>
  <c r="O459" i="2"/>
  <c r="N459" i="2"/>
  <c r="Q458" i="2"/>
  <c r="P458" i="2"/>
  <c r="O458" i="2"/>
  <c r="N458" i="2"/>
  <c r="Q457" i="2"/>
  <c r="P457" i="2"/>
  <c r="O457" i="2"/>
  <c r="N457" i="2"/>
  <c r="Q456" i="2"/>
  <c r="P456" i="2"/>
  <c r="Q3597" i="2" s="1"/>
  <c r="O456" i="2"/>
  <c r="N456" i="2"/>
  <c r="Q455" i="2"/>
  <c r="P455" i="2"/>
  <c r="O455" i="2"/>
  <c r="N455" i="2"/>
  <c r="Q454" i="2"/>
  <c r="P454" i="2"/>
  <c r="O454" i="2"/>
  <c r="N454" i="2"/>
  <c r="Q453" i="2"/>
  <c r="P453" i="2"/>
  <c r="O453" i="2"/>
  <c r="N453" i="2"/>
  <c r="Q452" i="2"/>
  <c r="P452" i="2"/>
  <c r="O452" i="2"/>
  <c r="N452" i="2"/>
  <c r="Q451" i="2"/>
  <c r="P451" i="2"/>
  <c r="O451" i="2"/>
  <c r="N451" i="2"/>
  <c r="Q450" i="2"/>
  <c r="P450" i="2"/>
  <c r="O450" i="2"/>
  <c r="N450" i="2"/>
  <c r="Q449" i="2"/>
  <c r="P449" i="2"/>
  <c r="O449" i="2"/>
  <c r="N449" i="2"/>
  <c r="Q448" i="2"/>
  <c r="P448" i="2"/>
  <c r="O448" i="2"/>
  <c r="N448" i="2"/>
  <c r="Q447" i="2"/>
  <c r="P447" i="2"/>
  <c r="O447" i="2"/>
  <c r="N447" i="2"/>
  <c r="Q446" i="2"/>
  <c r="P446" i="2"/>
  <c r="Q3918" i="2" s="1"/>
  <c r="O446" i="2"/>
  <c r="N446" i="2"/>
  <c r="Q445" i="2"/>
  <c r="P445" i="2"/>
  <c r="Q3331" i="2" s="1"/>
  <c r="O445" i="2"/>
  <c r="N445" i="2"/>
  <c r="Q444" i="2"/>
  <c r="P444" i="2"/>
  <c r="O444" i="2"/>
  <c r="N444" i="2"/>
  <c r="Q443" i="2"/>
  <c r="P443" i="2"/>
  <c r="O443" i="2"/>
  <c r="N443" i="2"/>
  <c r="Q442" i="2"/>
  <c r="P442" i="2"/>
  <c r="O442" i="2"/>
  <c r="N442" i="2"/>
  <c r="Q441" i="2"/>
  <c r="P441" i="2"/>
  <c r="Q3544" i="2" s="1"/>
  <c r="O441" i="2"/>
  <c r="N441" i="2"/>
  <c r="Q440" i="2"/>
  <c r="P440" i="2"/>
  <c r="O440" i="2"/>
  <c r="N440" i="2"/>
  <c r="Q439" i="2"/>
  <c r="P439" i="2"/>
  <c r="O439" i="2"/>
  <c r="N439" i="2"/>
  <c r="Q438" i="2"/>
  <c r="P438" i="2"/>
  <c r="O438" i="2"/>
  <c r="N438" i="2"/>
  <c r="Q437" i="2"/>
  <c r="P437" i="2"/>
  <c r="O437" i="2"/>
  <c r="N437" i="2"/>
  <c r="Q436" i="2"/>
  <c r="P436" i="2"/>
  <c r="Q3397" i="2" s="1"/>
  <c r="O436" i="2"/>
  <c r="N436" i="2"/>
  <c r="Q435" i="2"/>
  <c r="P435" i="2"/>
  <c r="O435" i="2"/>
  <c r="N435" i="2"/>
  <c r="Q434" i="2"/>
  <c r="P434" i="2"/>
  <c r="O434" i="2"/>
  <c r="N434" i="2"/>
  <c r="Q433" i="2"/>
  <c r="P433" i="2"/>
  <c r="Q3685" i="2" s="1"/>
  <c r="O433" i="2"/>
  <c r="N433" i="2"/>
  <c r="Q432" i="2"/>
  <c r="P432" i="2"/>
  <c r="Q3355" i="2" s="1"/>
  <c r="O432" i="2"/>
  <c r="N432" i="2"/>
  <c r="Q431" i="2"/>
  <c r="P431" i="2"/>
  <c r="O431" i="2"/>
  <c r="N431" i="2"/>
  <c r="Q430" i="2"/>
  <c r="P430" i="2"/>
  <c r="O430" i="2"/>
  <c r="N430" i="2"/>
  <c r="Q429" i="2"/>
  <c r="P429" i="2"/>
  <c r="Q3669" i="2" s="1"/>
  <c r="O429" i="2"/>
  <c r="N429" i="2"/>
  <c r="Q428" i="2"/>
  <c r="P428" i="2"/>
  <c r="O428" i="2"/>
  <c r="N428" i="2"/>
  <c r="Q427" i="2"/>
  <c r="P427" i="2"/>
  <c r="O427" i="2"/>
  <c r="N427" i="2"/>
  <c r="Q426" i="2"/>
  <c r="P426" i="2"/>
  <c r="O426" i="2"/>
  <c r="N426" i="2"/>
  <c r="Q425" i="2"/>
  <c r="P425" i="2"/>
  <c r="O425" i="2"/>
  <c r="N425" i="2"/>
  <c r="Q424" i="2"/>
  <c r="P424" i="2"/>
  <c r="Q3279" i="2" s="1"/>
  <c r="O424" i="2"/>
  <c r="N424" i="2"/>
  <c r="Q423" i="2"/>
  <c r="P423" i="2"/>
  <c r="Q3434" i="2" s="1"/>
  <c r="O423" i="2"/>
  <c r="N423" i="2"/>
  <c r="Q422" i="2"/>
  <c r="P422" i="2"/>
  <c r="O422" i="2"/>
  <c r="N422" i="2"/>
  <c r="Q421" i="2"/>
  <c r="P421" i="2"/>
  <c r="O421" i="2"/>
  <c r="N421" i="2"/>
  <c r="Q420" i="2"/>
  <c r="P420" i="2"/>
  <c r="O420" i="2"/>
  <c r="N420" i="2"/>
  <c r="Q419" i="2"/>
  <c r="P419" i="2"/>
  <c r="Q3827" i="2" s="1"/>
  <c r="O419" i="2"/>
  <c r="N419" i="2"/>
  <c r="Q418" i="2"/>
  <c r="P418" i="2"/>
  <c r="O418" i="2"/>
  <c r="N418" i="2"/>
  <c r="Q417" i="2"/>
  <c r="P417" i="2"/>
  <c r="O417" i="2"/>
  <c r="N417" i="2"/>
  <c r="Q416" i="2"/>
  <c r="P416" i="2"/>
  <c r="O416" i="2"/>
  <c r="N416" i="2"/>
  <c r="Q415" i="2"/>
  <c r="P415" i="2"/>
  <c r="O415" i="2"/>
  <c r="N415" i="2"/>
  <c r="Q414" i="2"/>
  <c r="P414" i="2"/>
  <c r="O414" i="2"/>
  <c r="N414" i="2"/>
  <c r="Q413" i="2"/>
  <c r="P413" i="2"/>
  <c r="O413" i="2"/>
  <c r="N413" i="2"/>
  <c r="Q412" i="2"/>
  <c r="P412" i="2"/>
  <c r="O412" i="2"/>
  <c r="N412" i="2"/>
  <c r="Q411" i="2"/>
  <c r="P411" i="2"/>
  <c r="O411" i="2"/>
  <c r="N411" i="2"/>
  <c r="Q410" i="2"/>
  <c r="P410" i="2"/>
  <c r="O410" i="2"/>
  <c r="N410" i="2"/>
  <c r="Q409" i="2"/>
  <c r="P409" i="2"/>
  <c r="O409" i="2"/>
  <c r="N409" i="2"/>
  <c r="Q408" i="2"/>
  <c r="P408" i="2"/>
  <c r="Q3466" i="2" s="1"/>
  <c r="O408" i="2"/>
  <c r="N408" i="2"/>
  <c r="Q407" i="2"/>
  <c r="P407" i="2"/>
  <c r="O407" i="2"/>
  <c r="N407" i="2"/>
  <c r="Q406" i="2"/>
  <c r="P406" i="2"/>
  <c r="O406" i="2"/>
  <c r="N406" i="2"/>
  <c r="Q405" i="2"/>
  <c r="P405" i="2"/>
  <c r="O405" i="2"/>
  <c r="N405" i="2"/>
  <c r="Q404" i="2"/>
  <c r="P404" i="2"/>
  <c r="O404" i="2"/>
  <c r="N404" i="2"/>
  <c r="Q403" i="2"/>
  <c r="P403" i="2"/>
  <c r="O403" i="2"/>
  <c r="N403" i="2"/>
  <c r="Q402" i="2"/>
  <c r="P402" i="2"/>
  <c r="O402" i="2"/>
  <c r="N402" i="2"/>
  <c r="Q401" i="2"/>
  <c r="P401" i="2"/>
  <c r="Q3480" i="2" s="1"/>
  <c r="O401" i="2"/>
  <c r="N401" i="2"/>
  <c r="Q400" i="2"/>
  <c r="P400" i="2"/>
  <c r="O400" i="2"/>
  <c r="N400" i="2"/>
  <c r="Q399" i="2"/>
  <c r="P399" i="2"/>
  <c r="O399" i="2"/>
  <c r="N399" i="2"/>
  <c r="Q398" i="2"/>
  <c r="P398" i="2"/>
  <c r="O398" i="2"/>
  <c r="N398" i="2"/>
  <c r="Q397" i="2"/>
  <c r="P397" i="2"/>
  <c r="Q3421" i="2" s="1"/>
  <c r="O397" i="2"/>
  <c r="N397" i="2"/>
  <c r="Q396" i="2"/>
  <c r="P396" i="2"/>
  <c r="O396" i="2"/>
  <c r="N396" i="2"/>
  <c r="Q395" i="2"/>
  <c r="P395" i="2"/>
  <c r="O395" i="2"/>
  <c r="N395" i="2"/>
  <c r="Q394" i="2"/>
  <c r="P394" i="2"/>
  <c r="O394" i="2"/>
  <c r="N394" i="2"/>
  <c r="Q393" i="2"/>
  <c r="P393" i="2"/>
  <c r="Q3767" i="2" s="1"/>
  <c r="O393" i="2"/>
  <c r="N393" i="2"/>
  <c r="Q392" i="2"/>
  <c r="P392" i="2"/>
  <c r="O392" i="2"/>
  <c r="N392" i="2"/>
  <c r="Q391" i="2"/>
  <c r="P391" i="2"/>
  <c r="O391" i="2"/>
  <c r="N391" i="2"/>
  <c r="Q390" i="2"/>
  <c r="P390" i="2"/>
  <c r="O390" i="2"/>
  <c r="N390" i="2"/>
  <c r="Q389" i="2"/>
  <c r="P389" i="2"/>
  <c r="O389" i="2"/>
  <c r="N389" i="2"/>
  <c r="Q388" i="2"/>
  <c r="P388" i="2"/>
  <c r="Q3405" i="2" s="1"/>
  <c r="O388" i="2"/>
  <c r="N388" i="2"/>
  <c r="Q387" i="2"/>
  <c r="P387" i="2"/>
  <c r="O387" i="2"/>
  <c r="N387" i="2"/>
  <c r="Q386" i="2"/>
  <c r="P386" i="2"/>
  <c r="O386" i="2"/>
  <c r="N386" i="2"/>
  <c r="Q385" i="2"/>
  <c r="P385" i="2"/>
  <c r="O385" i="2"/>
  <c r="N385" i="2"/>
  <c r="Q384" i="2"/>
  <c r="P384" i="2"/>
  <c r="O384" i="2"/>
  <c r="N384" i="2"/>
  <c r="Q383" i="2"/>
  <c r="P383" i="2"/>
  <c r="Q3227" i="2" s="1"/>
  <c r="O383" i="2"/>
  <c r="N383" i="2"/>
  <c r="Q382" i="2"/>
  <c r="P382" i="2"/>
  <c r="O382" i="2"/>
  <c r="N382" i="2"/>
  <c r="Q381" i="2"/>
  <c r="P381" i="2"/>
  <c r="O381" i="2"/>
  <c r="N381" i="2"/>
  <c r="Q380" i="2"/>
  <c r="P380" i="2"/>
  <c r="Q3297" i="2" s="1"/>
  <c r="O380" i="2"/>
  <c r="N380" i="2"/>
  <c r="Q379" i="2"/>
  <c r="P379" i="2"/>
  <c r="O379" i="2"/>
  <c r="N379" i="2"/>
  <c r="Q378" i="2"/>
  <c r="P378" i="2"/>
  <c r="O378" i="2"/>
  <c r="N378" i="2"/>
  <c r="Q377" i="2"/>
  <c r="P377" i="2"/>
  <c r="Q3390" i="2" s="1"/>
  <c r="O377" i="2"/>
  <c r="N377" i="2"/>
  <c r="Q376" i="2"/>
  <c r="P376" i="2"/>
  <c r="O376" i="2"/>
  <c r="N376" i="2"/>
  <c r="Q375" i="2"/>
  <c r="P375" i="2"/>
  <c r="Q3870" i="2" s="1"/>
  <c r="O375" i="2"/>
  <c r="N375" i="2"/>
  <c r="Q374" i="2"/>
  <c r="P374" i="2"/>
  <c r="O374" i="2"/>
  <c r="N374" i="2"/>
  <c r="Q373" i="2"/>
  <c r="P373" i="2"/>
  <c r="O373" i="2"/>
  <c r="N373" i="2"/>
  <c r="Q372" i="2"/>
  <c r="P372" i="2"/>
  <c r="O372" i="2"/>
  <c r="N372" i="2"/>
  <c r="Q371" i="2"/>
  <c r="P371" i="2"/>
  <c r="O371" i="2"/>
  <c r="N371" i="2"/>
  <c r="Q370" i="2"/>
  <c r="P370" i="2"/>
  <c r="O370" i="2"/>
  <c r="N370" i="2"/>
  <c r="Q369" i="2"/>
  <c r="P369" i="2"/>
  <c r="Q3215" i="2" s="1"/>
  <c r="O369" i="2"/>
  <c r="N369" i="2"/>
  <c r="Q368" i="2"/>
  <c r="P368" i="2"/>
  <c r="Q3489" i="2" s="1"/>
  <c r="O368" i="2"/>
  <c r="N368" i="2"/>
  <c r="Q367" i="2"/>
  <c r="P367" i="2"/>
  <c r="O367" i="2"/>
  <c r="N367" i="2"/>
  <c r="Q366" i="2"/>
  <c r="P366" i="2"/>
  <c r="O366" i="2"/>
  <c r="N366" i="2"/>
  <c r="Q365" i="2"/>
  <c r="P365" i="2"/>
  <c r="O365" i="2"/>
  <c r="N365" i="2"/>
  <c r="Q364" i="2"/>
  <c r="P364" i="2"/>
  <c r="O364" i="2"/>
  <c r="N364" i="2"/>
  <c r="Q363" i="2"/>
  <c r="P363" i="2"/>
  <c r="O363" i="2"/>
  <c r="N363" i="2"/>
  <c r="Q362" i="2"/>
  <c r="P362" i="2"/>
  <c r="O362" i="2"/>
  <c r="N362" i="2"/>
  <c r="Q361" i="2"/>
  <c r="P361" i="2"/>
  <c r="O361" i="2"/>
  <c r="N361" i="2"/>
  <c r="Q360" i="2"/>
  <c r="P360" i="2"/>
  <c r="O360" i="2"/>
  <c r="N360" i="2"/>
  <c r="Q359" i="2"/>
  <c r="P359" i="2"/>
  <c r="O359" i="2"/>
  <c r="N359" i="2"/>
  <c r="Q358" i="2"/>
  <c r="P358" i="2"/>
  <c r="O358" i="2"/>
  <c r="N358" i="2"/>
  <c r="Q357" i="2"/>
  <c r="P357" i="2"/>
  <c r="O357" i="2"/>
  <c r="N357" i="2"/>
  <c r="Q356" i="2"/>
  <c r="P356" i="2"/>
  <c r="O356" i="2"/>
  <c r="N356" i="2"/>
  <c r="Q355" i="2"/>
  <c r="P355" i="2"/>
  <c r="O355" i="2"/>
  <c r="N355" i="2"/>
  <c r="Q354" i="2"/>
  <c r="P354" i="2"/>
  <c r="O354" i="2"/>
  <c r="N354" i="2"/>
  <c r="Q353" i="2"/>
  <c r="P353" i="2"/>
  <c r="O353" i="2"/>
  <c r="N353" i="2"/>
  <c r="Q352" i="2"/>
  <c r="P352" i="2"/>
  <c r="Q3483" i="2" s="1"/>
  <c r="O352" i="2"/>
  <c r="N352" i="2"/>
  <c r="Q351" i="2"/>
  <c r="P351" i="2"/>
  <c r="O351" i="2"/>
  <c r="N351" i="2"/>
  <c r="Q350" i="2"/>
  <c r="P350" i="2"/>
  <c r="O350" i="2"/>
  <c r="N350" i="2"/>
  <c r="Q349" i="2"/>
  <c r="P349" i="2"/>
  <c r="O349" i="2"/>
  <c r="N349" i="2"/>
  <c r="Q348" i="2"/>
  <c r="P348" i="2"/>
  <c r="O348" i="2"/>
  <c r="N348" i="2"/>
  <c r="Q347" i="2"/>
  <c r="P347" i="2"/>
  <c r="Q3384" i="2" s="1"/>
  <c r="O347" i="2"/>
  <c r="N347" i="2"/>
  <c r="Q346" i="2"/>
  <c r="P346" i="2"/>
  <c r="Q3534" i="2" s="1"/>
  <c r="O346" i="2"/>
  <c r="N346" i="2"/>
  <c r="Q345" i="2"/>
  <c r="P345" i="2"/>
  <c r="O345" i="2"/>
  <c r="N345" i="2"/>
  <c r="Q344" i="2"/>
  <c r="P344" i="2"/>
  <c r="O344" i="2"/>
  <c r="N344" i="2"/>
  <c r="Q343" i="2"/>
  <c r="P343" i="2"/>
  <c r="O343" i="2"/>
  <c r="N343" i="2"/>
  <c r="Q342" i="2"/>
  <c r="P342" i="2"/>
  <c r="O342" i="2"/>
  <c r="N342" i="2"/>
  <c r="Q341" i="2"/>
  <c r="P341" i="2"/>
  <c r="Q3859" i="2" s="1"/>
  <c r="O341" i="2"/>
  <c r="N341" i="2"/>
  <c r="Q340" i="2"/>
  <c r="P340" i="2"/>
  <c r="O340" i="2"/>
  <c r="N340" i="2"/>
  <c r="Q339" i="2"/>
  <c r="P339" i="2"/>
  <c r="O339" i="2"/>
  <c r="N339" i="2"/>
  <c r="Q338" i="2"/>
  <c r="P338" i="2"/>
  <c r="O338" i="2"/>
  <c r="N338" i="2"/>
  <c r="Q337" i="2"/>
  <c r="P337" i="2"/>
  <c r="O337" i="2"/>
  <c r="N337" i="2"/>
  <c r="Q336" i="2"/>
  <c r="P336" i="2"/>
  <c r="O336" i="2"/>
  <c r="N336" i="2"/>
  <c r="Q335" i="2"/>
  <c r="P335" i="2"/>
  <c r="O335" i="2"/>
  <c r="N335" i="2"/>
  <c r="Q334" i="2"/>
  <c r="P334" i="2"/>
  <c r="O334" i="2"/>
  <c r="N334" i="2"/>
  <c r="Q333" i="2"/>
  <c r="P333" i="2"/>
  <c r="Q3377" i="2" s="1"/>
  <c r="O333" i="2"/>
  <c r="N333" i="2"/>
  <c r="Q332" i="2"/>
  <c r="P332" i="2"/>
  <c r="Q3273" i="2" s="1"/>
  <c r="O332" i="2"/>
  <c r="N332" i="2"/>
  <c r="Q331" i="2"/>
  <c r="P331" i="2"/>
  <c r="O331" i="2"/>
  <c r="N331" i="2"/>
  <c r="Q330" i="2"/>
  <c r="P330" i="2"/>
  <c r="O330" i="2"/>
  <c r="N330" i="2"/>
  <c r="Q329" i="2"/>
  <c r="P329" i="2"/>
  <c r="O329" i="2"/>
  <c r="N329" i="2"/>
  <c r="Q328" i="2"/>
  <c r="P328" i="2"/>
  <c r="O328" i="2"/>
  <c r="N328" i="2"/>
  <c r="Q327" i="2"/>
  <c r="P327" i="2"/>
  <c r="Q3344" i="2" s="1"/>
  <c r="O327" i="2"/>
  <c r="N327" i="2"/>
  <c r="Q326" i="2"/>
  <c r="P326" i="2"/>
  <c r="Q3504" i="2" s="1"/>
  <c r="O326" i="2"/>
  <c r="N326" i="2"/>
  <c r="Q325" i="2"/>
  <c r="P325" i="2"/>
  <c r="O325" i="2"/>
  <c r="N325" i="2"/>
  <c r="Q324" i="2"/>
  <c r="P324" i="2"/>
  <c r="O324" i="2"/>
  <c r="N324" i="2"/>
  <c r="Q323" i="2"/>
  <c r="P323" i="2"/>
  <c r="O323" i="2"/>
  <c r="N323" i="2"/>
  <c r="Q322" i="2"/>
  <c r="P322" i="2"/>
  <c r="O322" i="2"/>
  <c r="N322" i="2"/>
  <c r="Q321" i="2"/>
  <c r="P321" i="2"/>
  <c r="O321" i="2"/>
  <c r="N321" i="2"/>
  <c r="Q320" i="2"/>
  <c r="P320" i="2"/>
  <c r="O320" i="2"/>
  <c r="N320" i="2"/>
  <c r="Q319" i="2"/>
  <c r="P319" i="2"/>
  <c r="O319" i="2"/>
  <c r="N319" i="2"/>
  <c r="Q318" i="2"/>
  <c r="P318" i="2"/>
  <c r="O318" i="2"/>
  <c r="N318" i="2"/>
  <c r="Q317" i="2"/>
  <c r="P317" i="2"/>
  <c r="O317" i="2"/>
  <c r="N317" i="2"/>
  <c r="Q316" i="2"/>
  <c r="P316" i="2"/>
  <c r="O316" i="2"/>
  <c r="N316" i="2"/>
  <c r="Q315" i="2"/>
  <c r="P315" i="2"/>
  <c r="O315" i="2"/>
  <c r="N315" i="2"/>
  <c r="Q314" i="2"/>
  <c r="P314" i="2"/>
  <c r="O314" i="2"/>
  <c r="N314" i="2"/>
  <c r="Q313" i="2"/>
  <c r="P313" i="2"/>
  <c r="O313" i="2"/>
  <c r="N313" i="2"/>
  <c r="Q312" i="2"/>
  <c r="P312" i="2"/>
  <c r="O312" i="2"/>
  <c r="N312" i="2"/>
  <c r="Q311" i="2"/>
  <c r="P311" i="2"/>
  <c r="O311" i="2"/>
  <c r="N311" i="2"/>
  <c r="Q310" i="2"/>
  <c r="P310" i="2"/>
  <c r="O310" i="2"/>
  <c r="N310" i="2"/>
  <c r="Q309" i="2"/>
  <c r="P309" i="2"/>
  <c r="O309" i="2"/>
  <c r="N309" i="2"/>
  <c r="Q308" i="2"/>
  <c r="P308" i="2"/>
  <c r="O308" i="2"/>
  <c r="N308" i="2"/>
  <c r="Q307" i="2"/>
  <c r="P307" i="2"/>
  <c r="O307" i="2"/>
  <c r="N307" i="2"/>
  <c r="Q306" i="2"/>
  <c r="P306" i="2"/>
  <c r="Q3773" i="2" s="1"/>
  <c r="O306" i="2"/>
  <c r="N306" i="2"/>
  <c r="Q305" i="2"/>
  <c r="P305" i="2"/>
  <c r="O305" i="2"/>
  <c r="N305" i="2"/>
  <c r="Q304" i="2"/>
  <c r="P304" i="2"/>
  <c r="O304" i="2"/>
  <c r="N304" i="2"/>
  <c r="Q303" i="2"/>
  <c r="P303" i="2"/>
  <c r="O303" i="2"/>
  <c r="N303" i="2"/>
  <c r="Q302" i="2"/>
  <c r="P302" i="2"/>
  <c r="O302" i="2"/>
  <c r="N302" i="2"/>
  <c r="Q301" i="2"/>
  <c r="P301" i="2"/>
  <c r="Q3518" i="2" s="1"/>
  <c r="O301" i="2"/>
  <c r="N301" i="2"/>
  <c r="Q300" i="2"/>
  <c r="P300" i="2"/>
  <c r="Q3431" i="2" s="1"/>
  <c r="O300" i="2"/>
  <c r="N300" i="2"/>
  <c r="Q299" i="2"/>
  <c r="P299" i="2"/>
  <c r="O299" i="2"/>
  <c r="N299" i="2"/>
  <c r="Q298" i="2"/>
  <c r="P298" i="2"/>
  <c r="Q3847" i="2" s="1"/>
  <c r="O298" i="2"/>
  <c r="N298" i="2"/>
  <c r="Q297" i="2"/>
  <c r="P297" i="2"/>
  <c r="Q3579" i="2" s="1"/>
  <c r="O297" i="2"/>
  <c r="N297" i="2"/>
  <c r="Q296" i="2"/>
  <c r="P296" i="2"/>
  <c r="O296" i="2"/>
  <c r="N296" i="2"/>
  <c r="Q295" i="2"/>
  <c r="P295" i="2"/>
  <c r="O295" i="2"/>
  <c r="N295" i="2"/>
  <c r="Q294" i="2"/>
  <c r="P294" i="2"/>
  <c r="O294" i="2"/>
  <c r="N294" i="2"/>
  <c r="Q293" i="2"/>
  <c r="P293" i="2"/>
  <c r="O293" i="2"/>
  <c r="N293" i="2"/>
  <c r="Q292" i="2"/>
  <c r="P292" i="2"/>
  <c r="O292" i="2"/>
  <c r="N292" i="2"/>
  <c r="Q291" i="2"/>
  <c r="P291" i="2"/>
  <c r="O291" i="2"/>
  <c r="N291" i="2"/>
  <c r="Q290" i="2"/>
  <c r="P290" i="2"/>
  <c r="O290" i="2"/>
  <c r="N290" i="2"/>
  <c r="Q289" i="2"/>
  <c r="P289" i="2"/>
  <c r="O289" i="2"/>
  <c r="N289" i="2"/>
  <c r="Q288" i="2"/>
  <c r="P288" i="2"/>
  <c r="O288" i="2"/>
  <c r="N288" i="2"/>
  <c r="Q287" i="2"/>
  <c r="P287" i="2"/>
  <c r="O287" i="2"/>
  <c r="N287" i="2"/>
  <c r="Q286" i="2"/>
  <c r="P286" i="2"/>
  <c r="O286" i="2"/>
  <c r="N286" i="2"/>
  <c r="Q285" i="2"/>
  <c r="P285" i="2"/>
  <c r="O285" i="2"/>
  <c r="N285" i="2"/>
  <c r="Q284" i="2"/>
  <c r="P284" i="2"/>
  <c r="O284" i="2"/>
  <c r="N284" i="2"/>
  <c r="Q283" i="2"/>
  <c r="P283" i="2"/>
  <c r="O283" i="2"/>
  <c r="N283" i="2"/>
  <c r="Q282" i="2"/>
  <c r="P282" i="2"/>
  <c r="Q3477" i="2" s="1"/>
  <c r="O282" i="2"/>
  <c r="N282" i="2"/>
  <c r="Q281" i="2"/>
  <c r="P281" i="2"/>
  <c r="O281" i="2"/>
  <c r="N281" i="2"/>
  <c r="Q280" i="2"/>
  <c r="P280" i="2"/>
  <c r="Q3376" i="2" s="1"/>
  <c r="O280" i="2"/>
  <c r="N280" i="2"/>
  <c r="Q279" i="2"/>
  <c r="P279" i="2"/>
  <c r="O279" i="2"/>
  <c r="N279" i="2"/>
  <c r="Q278" i="2"/>
  <c r="P278" i="2"/>
  <c r="O278" i="2"/>
  <c r="N278" i="2"/>
  <c r="Q277" i="2"/>
  <c r="P277" i="2"/>
  <c r="O277" i="2"/>
  <c r="N277" i="2"/>
  <c r="Q276" i="2"/>
  <c r="P276" i="2"/>
  <c r="Q3972" i="2" s="1"/>
  <c r="O276" i="2"/>
  <c r="N276" i="2"/>
  <c r="Q275" i="2"/>
  <c r="P275" i="2"/>
  <c r="O275" i="2"/>
  <c r="N275" i="2"/>
  <c r="Q274" i="2"/>
  <c r="P274" i="2"/>
  <c r="Q3428" i="2" s="1"/>
  <c r="O274" i="2"/>
  <c r="N274" i="2"/>
  <c r="Q273" i="2"/>
  <c r="P273" i="2"/>
  <c r="O273" i="2"/>
  <c r="N273" i="2"/>
  <c r="Q272" i="2"/>
  <c r="P272" i="2"/>
  <c r="O272" i="2"/>
  <c r="N272" i="2"/>
  <c r="Q271" i="2"/>
  <c r="P271" i="2"/>
  <c r="O271" i="2"/>
  <c r="N271" i="2"/>
  <c r="Q270" i="2"/>
  <c r="P270" i="2"/>
  <c r="O270" i="2"/>
  <c r="N270" i="2"/>
  <c r="Q269" i="2"/>
  <c r="P269" i="2"/>
  <c r="O269" i="2"/>
  <c r="N269" i="2"/>
  <c r="Q268" i="2"/>
  <c r="P268" i="2"/>
  <c r="O268" i="2"/>
  <c r="N268" i="2"/>
  <c r="Q267" i="2"/>
  <c r="P267" i="2"/>
  <c r="O267" i="2"/>
  <c r="N267" i="2"/>
  <c r="Q266" i="2"/>
  <c r="P266" i="2"/>
  <c r="O266" i="2"/>
  <c r="N266" i="2"/>
  <c r="Q265" i="2"/>
  <c r="P265" i="2"/>
  <c r="Q3382" i="2" s="1"/>
  <c r="O265" i="2"/>
  <c r="N265" i="2"/>
  <c r="Q264" i="2"/>
  <c r="P264" i="2"/>
  <c r="O264" i="2"/>
  <c r="N264" i="2"/>
  <c r="Q263" i="2"/>
  <c r="P263" i="2"/>
  <c r="Q3448" i="2" s="1"/>
  <c r="O263" i="2"/>
  <c r="N263" i="2"/>
  <c r="Q262" i="2"/>
  <c r="P262" i="2"/>
  <c r="Q3169" i="2" s="1"/>
  <c r="O262" i="2"/>
  <c r="N262" i="2"/>
  <c r="Q261" i="2"/>
  <c r="P261" i="2"/>
  <c r="O261" i="2"/>
  <c r="N261" i="2"/>
  <c r="Q260" i="2"/>
  <c r="P260" i="2"/>
  <c r="O260" i="2"/>
  <c r="N260" i="2"/>
  <c r="Q259" i="2"/>
  <c r="P259" i="2"/>
  <c r="Q3617" i="2" s="1"/>
  <c r="O259" i="2"/>
  <c r="N259" i="2"/>
  <c r="Q258" i="2"/>
  <c r="P258" i="2"/>
  <c r="O258" i="2"/>
  <c r="N258" i="2"/>
  <c r="Q257" i="2"/>
  <c r="P257" i="2"/>
  <c r="O257" i="2"/>
  <c r="N257" i="2"/>
  <c r="Q256" i="2"/>
  <c r="P256" i="2"/>
  <c r="Q3468" i="2" s="1"/>
  <c r="O256" i="2"/>
  <c r="N256" i="2"/>
  <c r="Q255" i="2"/>
  <c r="P255" i="2"/>
  <c r="O255" i="2"/>
  <c r="N255" i="2"/>
  <c r="Q254" i="2"/>
  <c r="P254" i="2"/>
  <c r="O254" i="2"/>
  <c r="N254" i="2"/>
  <c r="Q253" i="2"/>
  <c r="P253" i="2"/>
  <c r="Q3510" i="2" s="1"/>
  <c r="O253" i="2"/>
  <c r="N253" i="2"/>
  <c r="Q252" i="2"/>
  <c r="P252" i="2"/>
  <c r="O252" i="2"/>
  <c r="N252" i="2"/>
  <c r="Q251" i="2"/>
  <c r="P251" i="2"/>
  <c r="Q3539" i="2" s="1"/>
  <c r="O251" i="2"/>
  <c r="N251" i="2"/>
  <c r="Q250" i="2"/>
  <c r="P250" i="2"/>
  <c r="Q3717" i="2" s="1"/>
  <c r="O250" i="2"/>
  <c r="N250" i="2"/>
  <c r="Q249" i="2"/>
  <c r="P249" i="2"/>
  <c r="O249" i="2"/>
  <c r="N249" i="2"/>
  <c r="Q248" i="2"/>
  <c r="P248" i="2"/>
  <c r="O248" i="2"/>
  <c r="N248" i="2"/>
  <c r="Q247" i="2"/>
  <c r="P247" i="2"/>
  <c r="O247" i="2"/>
  <c r="N247" i="2"/>
  <c r="Q246" i="2"/>
  <c r="P246" i="2"/>
  <c r="O246" i="2"/>
  <c r="N246" i="2"/>
  <c r="Q245" i="2"/>
  <c r="P245" i="2"/>
  <c r="Q3455" i="2" s="1"/>
  <c r="O245" i="2"/>
  <c r="N245" i="2"/>
  <c r="Q244" i="2"/>
  <c r="P244" i="2"/>
  <c r="Q3494" i="2" s="1"/>
  <c r="O244" i="2"/>
  <c r="N244" i="2"/>
  <c r="Q243" i="2"/>
  <c r="P243" i="2"/>
  <c r="O243" i="2"/>
  <c r="N243" i="2"/>
  <c r="Q242" i="2"/>
  <c r="P242" i="2"/>
  <c r="Q3578" i="2" s="1"/>
  <c r="O242" i="2"/>
  <c r="N242" i="2"/>
  <c r="Q241" i="2"/>
  <c r="P241" i="2"/>
  <c r="O241" i="2"/>
  <c r="N241" i="2"/>
  <c r="Q240" i="2"/>
  <c r="P240" i="2"/>
  <c r="O240" i="2"/>
  <c r="N240" i="2"/>
  <c r="Q239" i="2"/>
  <c r="P239" i="2"/>
  <c r="O239" i="2"/>
  <c r="N239" i="2"/>
  <c r="Q238" i="2"/>
  <c r="P238" i="2"/>
  <c r="O238" i="2"/>
  <c r="N238" i="2"/>
  <c r="Q237" i="2"/>
  <c r="P237" i="2"/>
  <c r="O237" i="2"/>
  <c r="N237" i="2"/>
  <c r="Q236" i="2"/>
  <c r="P236" i="2"/>
  <c r="Q3445" i="2" s="1"/>
  <c r="O236" i="2"/>
  <c r="N236" i="2"/>
  <c r="Q235" i="2"/>
  <c r="P235" i="2"/>
  <c r="O235" i="2"/>
  <c r="N235" i="2"/>
  <c r="Q234" i="2"/>
  <c r="P234" i="2"/>
  <c r="O234" i="2"/>
  <c r="N234" i="2"/>
  <c r="Q233" i="2"/>
  <c r="P233" i="2"/>
  <c r="O233" i="2"/>
  <c r="N233" i="2"/>
  <c r="Q232" i="2"/>
  <c r="P232" i="2"/>
  <c r="O232" i="2"/>
  <c r="N232" i="2"/>
  <c r="Q231" i="2"/>
  <c r="P231" i="2"/>
  <c r="Q3713" i="2" s="1"/>
  <c r="O231" i="2"/>
  <c r="N231" i="2"/>
  <c r="Q230" i="2"/>
  <c r="P230" i="2"/>
  <c r="Q3482" i="2" s="1"/>
  <c r="O230" i="2"/>
  <c r="N230" i="2"/>
  <c r="Q229" i="2"/>
  <c r="P229" i="2"/>
  <c r="O229" i="2"/>
  <c r="N229" i="2"/>
  <c r="Q228" i="2"/>
  <c r="P228" i="2"/>
  <c r="Q3423" i="2" s="1"/>
  <c r="O228" i="2"/>
  <c r="N228" i="2"/>
  <c r="Q227" i="2"/>
  <c r="P227" i="2"/>
  <c r="O227" i="2"/>
  <c r="N227" i="2"/>
  <c r="Q226" i="2"/>
  <c r="P226" i="2"/>
  <c r="O226" i="2"/>
  <c r="N226" i="2"/>
  <c r="Q225" i="2"/>
  <c r="P225" i="2"/>
  <c r="O225" i="2"/>
  <c r="N225" i="2"/>
  <c r="Q224" i="2"/>
  <c r="P224" i="2"/>
  <c r="O224" i="2"/>
  <c r="N224" i="2"/>
  <c r="Q223" i="2"/>
  <c r="P223" i="2"/>
  <c r="O223" i="2"/>
  <c r="N223" i="2"/>
  <c r="Q222" i="2"/>
  <c r="P222" i="2"/>
  <c r="O222" i="2"/>
  <c r="N222" i="2"/>
  <c r="Q221" i="2"/>
  <c r="P221" i="2"/>
  <c r="O221" i="2"/>
  <c r="N221" i="2"/>
  <c r="Q220" i="2"/>
  <c r="P220" i="2"/>
  <c r="Q3667" i="2" s="1"/>
  <c r="O220" i="2"/>
  <c r="N220" i="2"/>
  <c r="Q219" i="2"/>
  <c r="P219" i="2"/>
  <c r="Q3451" i="2" s="1"/>
  <c r="O219" i="2"/>
  <c r="N219" i="2"/>
  <c r="Q218" i="2"/>
  <c r="P218" i="2"/>
  <c r="O218" i="2"/>
  <c r="N218" i="2"/>
  <c r="Q217" i="2"/>
  <c r="P217" i="2"/>
  <c r="O217" i="2"/>
  <c r="N217" i="2"/>
  <c r="Q216" i="2"/>
  <c r="P216" i="2"/>
  <c r="O216" i="2"/>
  <c r="N216" i="2"/>
  <c r="Q215" i="2"/>
  <c r="P215" i="2"/>
  <c r="Q3175" i="2" s="1"/>
  <c r="O215" i="2"/>
  <c r="N215" i="2"/>
  <c r="Q214" i="2"/>
  <c r="P214" i="2"/>
  <c r="O214" i="2"/>
  <c r="N214" i="2"/>
  <c r="Q213" i="2"/>
  <c r="P213" i="2"/>
  <c r="O213" i="2"/>
  <c r="N213" i="2"/>
  <c r="Q212" i="2"/>
  <c r="P212" i="2"/>
  <c r="Q3317" i="2" s="1"/>
  <c r="O212" i="2"/>
  <c r="N212" i="2"/>
  <c r="Q211" i="2"/>
  <c r="P211" i="2"/>
  <c r="O211" i="2"/>
  <c r="N211" i="2"/>
  <c r="Q210" i="2"/>
  <c r="P210" i="2"/>
  <c r="O210" i="2"/>
  <c r="N210" i="2"/>
  <c r="Q209" i="2"/>
  <c r="P209" i="2"/>
  <c r="O209" i="2"/>
  <c r="N209" i="2"/>
  <c r="Q208" i="2"/>
  <c r="P208" i="2"/>
  <c r="O208" i="2"/>
  <c r="N208" i="2"/>
  <c r="Q207" i="2"/>
  <c r="P207" i="2"/>
  <c r="O207" i="2"/>
  <c r="N207" i="2"/>
  <c r="Q206" i="2"/>
  <c r="P206" i="2"/>
  <c r="O206" i="2"/>
  <c r="N206" i="2"/>
  <c r="Q205" i="2"/>
  <c r="P205" i="2"/>
  <c r="O205" i="2"/>
  <c r="N205" i="2"/>
  <c r="Q204" i="2"/>
  <c r="P204" i="2"/>
  <c r="Q3607" i="2" s="1"/>
  <c r="O204" i="2"/>
  <c r="N204" i="2"/>
  <c r="Q203" i="2"/>
  <c r="P203" i="2"/>
  <c r="O203" i="2"/>
  <c r="N203" i="2"/>
  <c r="Q202" i="2"/>
  <c r="P202" i="2"/>
  <c r="Q3303" i="2" s="1"/>
  <c r="O202" i="2"/>
  <c r="N202" i="2"/>
  <c r="Q201" i="2"/>
  <c r="P201" i="2"/>
  <c r="O201" i="2"/>
  <c r="N201" i="2"/>
  <c r="Q200" i="2"/>
  <c r="P200" i="2"/>
  <c r="O200" i="2"/>
  <c r="N200" i="2"/>
  <c r="Q199" i="2"/>
  <c r="P199" i="2"/>
  <c r="O199" i="2"/>
  <c r="N199" i="2"/>
  <c r="Q198" i="2"/>
  <c r="P198" i="2"/>
  <c r="O198" i="2"/>
  <c r="N198" i="2"/>
  <c r="Q197" i="2"/>
  <c r="P197" i="2"/>
  <c r="Q3531" i="2" s="1"/>
  <c r="O197" i="2"/>
  <c r="N197" i="2"/>
  <c r="Q196" i="2"/>
  <c r="P196" i="2"/>
  <c r="O196" i="2"/>
  <c r="N196" i="2"/>
  <c r="Q195" i="2"/>
  <c r="P195" i="2"/>
  <c r="O195" i="2"/>
  <c r="N195" i="2"/>
  <c r="Q194" i="2"/>
  <c r="P194" i="2"/>
  <c r="O194" i="2"/>
  <c r="N194" i="2"/>
  <c r="Q193" i="2"/>
  <c r="P193" i="2"/>
  <c r="O193" i="2"/>
  <c r="N193" i="2"/>
  <c r="Q192" i="2"/>
  <c r="P192" i="2"/>
  <c r="Q3291" i="2" s="1"/>
  <c r="O192" i="2"/>
  <c r="N192" i="2"/>
  <c r="Q191" i="2"/>
  <c r="P191" i="2"/>
  <c r="O191" i="2"/>
  <c r="N191" i="2"/>
  <c r="Q190" i="2"/>
  <c r="P190" i="2"/>
  <c r="Q3590" i="2" s="1"/>
  <c r="O190" i="2"/>
  <c r="N190" i="2"/>
  <c r="Q189" i="2"/>
  <c r="P189" i="2"/>
  <c r="Q3325" i="2" s="1"/>
  <c r="O189" i="2"/>
  <c r="N189" i="2"/>
  <c r="Q188" i="2"/>
  <c r="P188" i="2"/>
  <c r="Q3141" i="2" s="1"/>
  <c r="O188" i="2"/>
  <c r="N188" i="2"/>
  <c r="Q187" i="2"/>
  <c r="P187" i="2"/>
  <c r="Q3493" i="2" s="1"/>
  <c r="O187" i="2"/>
  <c r="N187" i="2"/>
  <c r="Q186" i="2"/>
  <c r="P186" i="2"/>
  <c r="Q3787" i="2" s="1"/>
  <c r="O186" i="2"/>
  <c r="N186" i="2"/>
  <c r="Q185" i="2"/>
  <c r="P185" i="2"/>
  <c r="Q3976" i="2" s="1"/>
  <c r="O185" i="2"/>
  <c r="N185" i="2"/>
  <c r="Q184" i="2"/>
  <c r="P184" i="2"/>
  <c r="Q3876" i="2" s="1"/>
  <c r="O184" i="2"/>
  <c r="N184" i="2"/>
  <c r="Q183" i="2"/>
  <c r="P183" i="2"/>
  <c r="O183" i="2"/>
  <c r="N183" i="2"/>
  <c r="Q182" i="2"/>
  <c r="P182" i="2"/>
  <c r="O182" i="2"/>
  <c r="N182" i="2"/>
  <c r="Q181" i="2"/>
  <c r="P181" i="2"/>
  <c r="O181" i="2"/>
  <c r="N181" i="2"/>
  <c r="Q180" i="2"/>
  <c r="P180" i="2"/>
  <c r="O180" i="2"/>
  <c r="N180" i="2"/>
  <c r="Q179" i="2"/>
  <c r="P179" i="2"/>
  <c r="O179" i="2"/>
  <c r="N179" i="2"/>
  <c r="Q178" i="2"/>
  <c r="P178" i="2"/>
  <c r="O178" i="2"/>
  <c r="N178" i="2"/>
  <c r="Q177" i="2"/>
  <c r="P177" i="2"/>
  <c r="Q3335" i="2" s="1"/>
  <c r="O177" i="2"/>
  <c r="N177" i="2"/>
  <c r="Q176" i="2"/>
  <c r="P176" i="2"/>
  <c r="Q3938" i="2" s="1"/>
  <c r="O176" i="2"/>
  <c r="N176" i="2"/>
  <c r="Q175" i="2"/>
  <c r="P175" i="2"/>
  <c r="Q3271" i="2" s="1"/>
  <c r="O175" i="2"/>
  <c r="N175" i="2"/>
  <c r="Q174" i="2"/>
  <c r="P174" i="2"/>
  <c r="O174" i="2"/>
  <c r="N174" i="2"/>
  <c r="Q173" i="2"/>
  <c r="P173" i="2"/>
  <c r="O173" i="2"/>
  <c r="N173" i="2"/>
  <c r="Q172" i="2"/>
  <c r="P172" i="2"/>
  <c r="O172" i="2"/>
  <c r="N172" i="2"/>
  <c r="Q171" i="2"/>
  <c r="P171" i="2"/>
  <c r="O171" i="2"/>
  <c r="N171" i="2"/>
  <c r="Q170" i="2"/>
  <c r="P170" i="2"/>
  <c r="O170" i="2"/>
  <c r="N170" i="2"/>
  <c r="Q169" i="2"/>
  <c r="P169" i="2"/>
  <c r="O169" i="2"/>
  <c r="N169" i="2"/>
  <c r="Q168" i="2"/>
  <c r="P168" i="2"/>
  <c r="O168" i="2"/>
  <c r="N168" i="2"/>
  <c r="Q167" i="2"/>
  <c r="P167" i="2"/>
  <c r="O167" i="2"/>
  <c r="N167" i="2"/>
  <c r="Q166" i="2"/>
  <c r="P166" i="2"/>
  <c r="Q3343" i="2" s="1"/>
  <c r="O166" i="2"/>
  <c r="N166" i="2"/>
  <c r="Q165" i="2"/>
  <c r="P165" i="2"/>
  <c r="O165" i="2"/>
  <c r="N165" i="2"/>
  <c r="Q164" i="2"/>
  <c r="P164" i="2"/>
  <c r="O164" i="2"/>
  <c r="N164" i="2"/>
  <c r="Q163" i="2"/>
  <c r="P163" i="2"/>
  <c r="O163" i="2"/>
  <c r="N163" i="2"/>
  <c r="Q162" i="2"/>
  <c r="P162" i="2"/>
  <c r="O162" i="2"/>
  <c r="N162" i="2"/>
  <c r="Q161" i="2"/>
  <c r="P161" i="2"/>
  <c r="Q3422" i="2" s="1"/>
  <c r="O161" i="2"/>
  <c r="N161" i="2"/>
  <c r="Q160" i="2"/>
  <c r="P160" i="2"/>
  <c r="O160" i="2"/>
  <c r="N160" i="2"/>
  <c r="Q159" i="2"/>
  <c r="P159" i="2"/>
  <c r="Q3407" i="2" s="1"/>
  <c r="O159" i="2"/>
  <c r="N159" i="2"/>
  <c r="Q158" i="2"/>
  <c r="P158" i="2"/>
  <c r="O158" i="2"/>
  <c r="N158" i="2"/>
  <c r="Q157" i="2"/>
  <c r="P157" i="2"/>
  <c r="O157" i="2"/>
  <c r="N157" i="2"/>
  <c r="Q156" i="2"/>
  <c r="P156" i="2"/>
  <c r="Q3171" i="2" s="1"/>
  <c r="O156" i="2"/>
  <c r="N156" i="2"/>
  <c r="Q155" i="2"/>
  <c r="P155" i="2"/>
  <c r="O155" i="2"/>
  <c r="N155" i="2"/>
  <c r="Q154" i="2"/>
  <c r="P154" i="2"/>
  <c r="Q3592" i="2" s="1"/>
  <c r="O154" i="2"/>
  <c r="N154" i="2"/>
  <c r="Q153" i="2"/>
  <c r="P153" i="2"/>
  <c r="Q3934" i="2" s="1"/>
  <c r="O153" i="2"/>
  <c r="N153" i="2"/>
  <c r="Q152" i="2"/>
  <c r="P152" i="2"/>
  <c r="O152" i="2"/>
  <c r="N152" i="2"/>
  <c r="Q151" i="2"/>
  <c r="P151" i="2"/>
  <c r="O151" i="2"/>
  <c r="N151" i="2"/>
  <c r="Q150" i="2"/>
  <c r="P150" i="2"/>
  <c r="Q3479" i="2" s="1"/>
  <c r="O150" i="2"/>
  <c r="N150" i="2"/>
  <c r="Q149" i="2"/>
  <c r="P149" i="2"/>
  <c r="O149" i="2"/>
  <c r="N149" i="2"/>
  <c r="Q148" i="2"/>
  <c r="P148" i="2"/>
  <c r="Q3962" i="2" s="1"/>
  <c r="O148" i="2"/>
  <c r="N148" i="2"/>
  <c r="Q147" i="2"/>
  <c r="P147" i="2"/>
  <c r="Q3573" i="2" s="1"/>
  <c r="O147" i="2"/>
  <c r="N147" i="2"/>
  <c r="Q146" i="2"/>
  <c r="P146" i="2"/>
  <c r="Q3340" i="2" s="1"/>
  <c r="O146" i="2"/>
  <c r="N146" i="2"/>
  <c r="Q145" i="2"/>
  <c r="P145" i="2"/>
  <c r="O145" i="2"/>
  <c r="N145" i="2"/>
  <c r="Q144" i="2"/>
  <c r="P144" i="2"/>
  <c r="Q3349" i="2" s="1"/>
  <c r="O144" i="2"/>
  <c r="N144" i="2"/>
  <c r="Q143" i="2"/>
  <c r="P143" i="2"/>
  <c r="O143" i="2"/>
  <c r="N143" i="2"/>
  <c r="Q142" i="2"/>
  <c r="P142" i="2"/>
  <c r="O142" i="2"/>
  <c r="N142" i="2"/>
  <c r="Q141" i="2"/>
  <c r="P141" i="2"/>
  <c r="Q3568" i="2" s="1"/>
  <c r="O141" i="2"/>
  <c r="N141" i="2"/>
  <c r="Q140" i="2"/>
  <c r="P140" i="2"/>
  <c r="Q3257" i="2" s="1"/>
  <c r="O140" i="2"/>
  <c r="N140" i="2"/>
  <c r="Q139" i="2"/>
  <c r="P139" i="2"/>
  <c r="O139" i="2"/>
  <c r="N139" i="2"/>
  <c r="Q138" i="2"/>
  <c r="P138" i="2"/>
  <c r="O138" i="2"/>
  <c r="N138" i="2"/>
  <c r="Q137" i="2"/>
  <c r="P137" i="2"/>
  <c r="O137" i="2"/>
  <c r="N137" i="2"/>
  <c r="Q136" i="2"/>
  <c r="P136" i="2"/>
  <c r="Q3396" i="2" s="1"/>
  <c r="O136" i="2"/>
  <c r="N136" i="2"/>
  <c r="Q135" i="2"/>
  <c r="P135" i="2"/>
  <c r="Q3387" i="2" s="1"/>
  <c r="O135" i="2"/>
  <c r="N135" i="2"/>
  <c r="Q134" i="2"/>
  <c r="P134" i="2"/>
  <c r="O134" i="2"/>
  <c r="N134" i="2"/>
  <c r="Q133" i="2"/>
  <c r="P133" i="2"/>
  <c r="Q3345" i="2" s="1"/>
  <c r="O133" i="2"/>
  <c r="N133" i="2"/>
  <c r="Q132" i="2"/>
  <c r="P132" i="2"/>
  <c r="O132" i="2"/>
  <c r="N132" i="2"/>
  <c r="Q131" i="2"/>
  <c r="P131" i="2"/>
  <c r="O131" i="2"/>
  <c r="N131" i="2"/>
  <c r="Q130" i="2"/>
  <c r="P130" i="2"/>
  <c r="O130" i="2"/>
  <c r="N130" i="2"/>
  <c r="Q129" i="2"/>
  <c r="P129" i="2"/>
  <c r="O129" i="2"/>
  <c r="N129" i="2"/>
  <c r="Q128" i="2"/>
  <c r="P128" i="2"/>
  <c r="Q3460" i="2" s="1"/>
  <c r="O128" i="2"/>
  <c r="N128" i="2"/>
  <c r="Q127" i="2"/>
  <c r="P127" i="2"/>
  <c r="Q3269" i="2" s="1"/>
  <c r="O127" i="2"/>
  <c r="N127" i="2"/>
  <c r="Q126" i="2"/>
  <c r="P126" i="2"/>
  <c r="Q3187" i="2" s="1"/>
  <c r="O126" i="2"/>
  <c r="N126" i="2"/>
  <c r="Q125" i="2"/>
  <c r="P125" i="2"/>
  <c r="O125" i="2"/>
  <c r="N125" i="2"/>
  <c r="Q124" i="2"/>
  <c r="P124" i="2"/>
  <c r="Q3831" i="2" s="1"/>
  <c r="O124" i="2"/>
  <c r="N124" i="2"/>
  <c r="Q123" i="2"/>
  <c r="P123" i="2"/>
  <c r="O123" i="2"/>
  <c r="N123" i="2"/>
  <c r="Q122" i="2"/>
  <c r="P122" i="2"/>
  <c r="O122" i="2"/>
  <c r="N122" i="2"/>
  <c r="Q121" i="2"/>
  <c r="P121" i="2"/>
  <c r="Q3414" i="2" s="1"/>
  <c r="O121" i="2"/>
  <c r="N121" i="2"/>
  <c r="Q120" i="2"/>
  <c r="P120" i="2"/>
  <c r="Q3491" i="2" s="1"/>
  <c r="O120" i="2"/>
  <c r="N120" i="2"/>
  <c r="Q119" i="2"/>
  <c r="P119" i="2"/>
  <c r="Q3968" i="2" s="1"/>
  <c r="O119" i="2"/>
  <c r="N119" i="2"/>
  <c r="Q118" i="2"/>
  <c r="P118" i="2"/>
  <c r="O118" i="2"/>
  <c r="N118" i="2"/>
  <c r="Q117" i="2"/>
  <c r="P117" i="2"/>
  <c r="O117" i="2"/>
  <c r="N117" i="2"/>
  <c r="Q116" i="2"/>
  <c r="P116" i="2"/>
  <c r="Q3505" i="2" s="1"/>
  <c r="O116" i="2"/>
  <c r="N116" i="2"/>
  <c r="Q115" i="2"/>
  <c r="P115" i="2"/>
  <c r="O115" i="2"/>
  <c r="N115" i="2"/>
  <c r="Q114" i="2"/>
  <c r="P114" i="2"/>
  <c r="O114" i="2"/>
  <c r="N114" i="2"/>
  <c r="Q113" i="2"/>
  <c r="P113" i="2"/>
  <c r="Q3540" i="2" s="1"/>
  <c r="O113" i="2"/>
  <c r="N113" i="2"/>
  <c r="Q112" i="2"/>
  <c r="P112" i="2"/>
  <c r="Q3554" i="2" s="1"/>
  <c r="O112" i="2"/>
  <c r="N112" i="2"/>
  <c r="Q111" i="2"/>
  <c r="P111" i="2"/>
  <c r="O111" i="2"/>
  <c r="N111" i="2"/>
  <c r="Q110" i="2"/>
  <c r="P110" i="2"/>
  <c r="O110" i="2"/>
  <c r="N110" i="2"/>
  <c r="Q109" i="2"/>
  <c r="P109" i="2"/>
  <c r="O109" i="2"/>
  <c r="N109" i="2"/>
  <c r="Q108" i="2"/>
  <c r="P108" i="2"/>
  <c r="O108" i="2"/>
  <c r="N108" i="2"/>
  <c r="Q107" i="2"/>
  <c r="P107" i="2"/>
  <c r="O107" i="2"/>
  <c r="N107" i="2"/>
  <c r="Q106" i="2"/>
  <c r="P106" i="2"/>
  <c r="Q3536" i="2" s="1"/>
  <c r="O106" i="2"/>
  <c r="N106" i="2"/>
  <c r="Q105" i="2"/>
  <c r="P105" i="2"/>
  <c r="O105" i="2"/>
  <c r="N105" i="2"/>
  <c r="Q104" i="2"/>
  <c r="P104" i="2"/>
  <c r="Q3446" i="2" s="1"/>
  <c r="O104" i="2"/>
  <c r="N104" i="2"/>
  <c r="Q103" i="2"/>
  <c r="P103" i="2"/>
  <c r="Q3453" i="2" s="1"/>
  <c r="O103" i="2"/>
  <c r="N103" i="2"/>
  <c r="Q102" i="2"/>
  <c r="P102" i="2"/>
  <c r="Q3757" i="2" s="1"/>
  <c r="O102" i="2"/>
  <c r="N102" i="2"/>
  <c r="Q101" i="2"/>
  <c r="P101" i="2"/>
  <c r="O101" i="2"/>
  <c r="N101" i="2"/>
  <c r="Q100" i="2"/>
  <c r="P100" i="2"/>
  <c r="O100" i="2"/>
  <c r="N100" i="2"/>
  <c r="Q99" i="2"/>
  <c r="P99" i="2"/>
  <c r="Q3155" i="2" s="1"/>
  <c r="O99" i="2"/>
  <c r="N99" i="2"/>
  <c r="Q98" i="2"/>
  <c r="P98" i="2"/>
  <c r="O98" i="2"/>
  <c r="N98" i="2"/>
  <c r="Q97" i="2"/>
  <c r="P97" i="2"/>
  <c r="Q3357" i="2" s="1"/>
  <c r="O97" i="2"/>
  <c r="N97" i="2"/>
  <c r="Q96" i="2"/>
  <c r="P96" i="2"/>
  <c r="O96" i="2"/>
  <c r="N96" i="2"/>
  <c r="Q95" i="2"/>
  <c r="P95" i="2"/>
  <c r="O95" i="2"/>
  <c r="N95" i="2"/>
  <c r="Q94" i="2"/>
  <c r="P94" i="2"/>
  <c r="Q3637" i="2" s="1"/>
  <c r="O94" i="2"/>
  <c r="N94" i="2"/>
  <c r="Q93" i="2"/>
  <c r="P93" i="2"/>
  <c r="O93" i="2"/>
  <c r="N93" i="2"/>
  <c r="Q92" i="2"/>
  <c r="P92" i="2"/>
  <c r="O92" i="2"/>
  <c r="N92" i="2"/>
  <c r="Q91" i="2"/>
  <c r="P91" i="2"/>
  <c r="Q3908" i="2" s="1"/>
  <c r="O91" i="2"/>
  <c r="N91" i="2"/>
  <c r="Q90" i="2"/>
  <c r="P90" i="2"/>
  <c r="O90" i="2"/>
  <c r="N90" i="2"/>
  <c r="Q89" i="2"/>
  <c r="P89" i="2"/>
  <c r="O89" i="2"/>
  <c r="N89" i="2"/>
  <c r="Q88" i="2"/>
  <c r="P88" i="2"/>
  <c r="Q3522" i="2" s="1"/>
  <c r="O88" i="2"/>
  <c r="N88" i="2"/>
  <c r="Q87" i="2"/>
  <c r="P87" i="2"/>
  <c r="Q3633" i="2" s="1"/>
  <c r="O87" i="2"/>
  <c r="N87" i="2"/>
  <c r="Q86" i="2"/>
  <c r="P86" i="2"/>
  <c r="Q3595" i="2" s="1"/>
  <c r="O86" i="2"/>
  <c r="N86" i="2"/>
  <c r="Q85" i="2"/>
  <c r="P85" i="2"/>
  <c r="O85" i="2"/>
  <c r="N85" i="2"/>
  <c r="Q84" i="2"/>
  <c r="P84" i="2"/>
  <c r="O84" i="2"/>
  <c r="N84" i="2"/>
  <c r="Q83" i="2"/>
  <c r="P83" i="2"/>
  <c r="O83" i="2"/>
  <c r="N83" i="2"/>
  <c r="Q82" i="2"/>
  <c r="P82" i="2"/>
  <c r="O82" i="2"/>
  <c r="N82" i="2"/>
  <c r="Q81" i="2"/>
  <c r="P81" i="2"/>
  <c r="O81" i="2"/>
  <c r="N81" i="2"/>
  <c r="Q80" i="2"/>
  <c r="P80" i="2"/>
  <c r="O80" i="2"/>
  <c r="N80" i="2"/>
  <c r="Q79" i="2"/>
  <c r="P79" i="2"/>
  <c r="O79" i="2"/>
  <c r="N79" i="2"/>
  <c r="Q78" i="2"/>
  <c r="P78" i="2"/>
  <c r="O78" i="2"/>
  <c r="N78" i="2"/>
  <c r="Q77" i="2"/>
  <c r="P77" i="2"/>
  <c r="O77" i="2"/>
  <c r="N77" i="2"/>
  <c r="Q76" i="2"/>
  <c r="P76" i="2"/>
  <c r="Q3998" i="2" s="1"/>
  <c r="O76" i="2"/>
  <c r="N76" i="2"/>
  <c r="Q75" i="2"/>
  <c r="P75" i="2"/>
  <c r="Q3410" i="2" s="1"/>
  <c r="O75" i="2"/>
  <c r="N75" i="2"/>
  <c r="Q74" i="2"/>
  <c r="P74" i="2"/>
  <c r="O74" i="2"/>
  <c r="N74" i="2"/>
  <c r="Q73" i="2"/>
  <c r="P73" i="2"/>
  <c r="O73" i="2"/>
  <c r="N73" i="2"/>
  <c r="Q72" i="2"/>
  <c r="P72" i="2"/>
  <c r="O72" i="2"/>
  <c r="N72" i="2"/>
  <c r="Q71" i="2"/>
  <c r="P71" i="2"/>
  <c r="O71" i="2"/>
  <c r="N71" i="2"/>
  <c r="Q70" i="2"/>
  <c r="P70" i="2"/>
  <c r="O70" i="2"/>
  <c r="N70" i="2"/>
  <c r="Q69" i="2"/>
  <c r="P69" i="2"/>
  <c r="Q3333" i="2" s="1"/>
  <c r="O69" i="2"/>
  <c r="N69" i="2"/>
  <c r="Q68" i="2"/>
  <c r="P68" i="2"/>
  <c r="O68" i="2"/>
  <c r="N68" i="2"/>
  <c r="Q67" i="2"/>
  <c r="P67" i="2"/>
  <c r="O67" i="2"/>
  <c r="N67" i="2"/>
  <c r="Q66" i="2"/>
  <c r="P66" i="2"/>
  <c r="Q3697" i="2" s="1"/>
  <c r="O66" i="2"/>
  <c r="N66" i="2"/>
  <c r="Q65" i="2"/>
  <c r="P65" i="2"/>
  <c r="Q3299" i="2" s="1"/>
  <c r="O65" i="2"/>
  <c r="N65" i="2"/>
  <c r="Q64" i="2"/>
  <c r="P64" i="2"/>
  <c r="Q3553" i="2" s="1"/>
  <c r="O64" i="2"/>
  <c r="N64" i="2"/>
  <c r="Q63" i="2"/>
  <c r="P63" i="2"/>
  <c r="O63" i="2"/>
  <c r="N63" i="2"/>
  <c r="Q62" i="2"/>
  <c r="P62" i="2"/>
  <c r="Q3580" i="2" s="1"/>
  <c r="O62" i="2"/>
  <c r="N62" i="2"/>
  <c r="Q61" i="2"/>
  <c r="P61" i="2"/>
  <c r="Q3464" i="2" s="1"/>
  <c r="O61" i="2"/>
  <c r="N61" i="2"/>
  <c r="Q60" i="2"/>
  <c r="P60" i="2"/>
  <c r="O60" i="2"/>
  <c r="N60" i="2"/>
  <c r="Q59" i="2"/>
  <c r="P59" i="2"/>
  <c r="O59" i="2"/>
  <c r="N59" i="2"/>
  <c r="Q58" i="2"/>
  <c r="P58" i="2"/>
  <c r="Q3898" i="2" s="1"/>
  <c r="O58" i="2"/>
  <c r="N58" i="2"/>
  <c r="Q57" i="2"/>
  <c r="P57" i="2"/>
  <c r="O57" i="2"/>
  <c r="N57" i="2"/>
  <c r="Q56" i="2"/>
  <c r="P56" i="2"/>
  <c r="O56" i="2"/>
  <c r="N56" i="2"/>
  <c r="Q55" i="2"/>
  <c r="P55" i="2"/>
  <c r="O55" i="2"/>
  <c r="N55" i="2"/>
  <c r="Q54" i="2"/>
  <c r="P54" i="2"/>
  <c r="O54" i="2"/>
  <c r="N54" i="2"/>
  <c r="Q53" i="2"/>
  <c r="P53" i="2"/>
  <c r="O53" i="2"/>
  <c r="N53" i="2"/>
  <c r="Q52" i="2"/>
  <c r="P52" i="2"/>
  <c r="O52" i="2"/>
  <c r="N52" i="2"/>
  <c r="Q51" i="2"/>
  <c r="P51" i="2"/>
  <c r="O51" i="2"/>
  <c r="N51" i="2"/>
  <c r="Q50" i="2"/>
  <c r="P50" i="2"/>
  <c r="Q3380" i="2" s="1"/>
  <c r="O50" i="2"/>
  <c r="N50" i="2"/>
  <c r="Q49" i="2"/>
  <c r="P49" i="2"/>
  <c r="O49" i="2"/>
  <c r="N49" i="2"/>
  <c r="Q48" i="2"/>
  <c r="P48" i="2"/>
  <c r="O48" i="2"/>
  <c r="N48" i="2"/>
  <c r="Q47" i="2"/>
  <c r="P47" i="2"/>
  <c r="O47" i="2"/>
  <c r="N47" i="2"/>
  <c r="Q46" i="2"/>
  <c r="P46" i="2"/>
  <c r="O46" i="2"/>
  <c r="N46" i="2"/>
  <c r="Q45" i="2"/>
  <c r="P45" i="2"/>
  <c r="Q3649" i="2" s="1"/>
  <c r="O45" i="2"/>
  <c r="N45" i="2"/>
  <c r="Q44" i="2"/>
  <c r="P44" i="2"/>
  <c r="O44" i="2"/>
  <c r="N44" i="2"/>
  <c r="Q43" i="2"/>
  <c r="P43" i="2"/>
  <c r="Q3992" i="2" s="1"/>
  <c r="O43" i="2"/>
  <c r="N43" i="2"/>
  <c r="Q42" i="2"/>
  <c r="P42" i="2"/>
  <c r="O42" i="2"/>
  <c r="N42" i="2"/>
  <c r="Q41" i="2"/>
  <c r="P41" i="2"/>
  <c r="O41" i="2"/>
  <c r="N41" i="2"/>
  <c r="Q40" i="2"/>
  <c r="P40" i="2"/>
  <c r="O40" i="2"/>
  <c r="N40" i="2"/>
  <c r="Q39" i="2"/>
  <c r="P39" i="2"/>
  <c r="O39" i="2"/>
  <c r="N39" i="2"/>
  <c r="Q38" i="2"/>
  <c r="P38" i="2"/>
  <c r="O38" i="2"/>
  <c r="N38" i="2"/>
  <c r="Q37" i="2"/>
  <c r="P37" i="2"/>
  <c r="Q3653" i="2" s="1"/>
  <c r="O37" i="2"/>
  <c r="N37" i="2"/>
  <c r="Q36" i="2"/>
  <c r="P36" i="2"/>
  <c r="Q3145" i="2" s="1"/>
  <c r="O36" i="2"/>
  <c r="N36" i="2"/>
  <c r="Q35" i="2"/>
  <c r="P35" i="2"/>
  <c r="Q3429" i="2" s="1"/>
  <c r="O35" i="2"/>
  <c r="N35" i="2"/>
  <c r="Q34" i="2"/>
  <c r="P34" i="2"/>
  <c r="Q3393" i="2" s="1"/>
  <c r="O34" i="2"/>
  <c r="N34" i="2"/>
  <c r="Q33" i="2"/>
  <c r="P33" i="2"/>
  <c r="O33" i="2"/>
  <c r="N33" i="2"/>
  <c r="Q32" i="2"/>
  <c r="P32" i="2"/>
  <c r="O32" i="2"/>
  <c r="N32" i="2"/>
  <c r="Q31" i="2"/>
  <c r="P31" i="2"/>
  <c r="O31" i="2"/>
  <c r="N31" i="2"/>
  <c r="Q30" i="2"/>
  <c r="P30" i="2"/>
  <c r="Q3511" i="2" s="1"/>
  <c r="O30" i="2"/>
  <c r="N30" i="2"/>
  <c r="Q29" i="2"/>
  <c r="P29" i="2"/>
  <c r="O29" i="2"/>
  <c r="N29" i="2"/>
  <c r="Q28" i="2"/>
  <c r="P28" i="2"/>
  <c r="Q3442" i="2" s="1"/>
  <c r="O28" i="2"/>
  <c r="N28" i="2"/>
  <c r="Q27" i="2"/>
  <c r="P27" i="2"/>
  <c r="O27" i="2"/>
  <c r="N27" i="2"/>
  <c r="Q26" i="2"/>
  <c r="P26" i="2"/>
  <c r="O26" i="2"/>
  <c r="N26" i="2"/>
  <c r="Q25" i="2"/>
  <c r="P25" i="2"/>
  <c r="O25" i="2"/>
  <c r="N25" i="2"/>
  <c r="Q24" i="2"/>
  <c r="P24" i="2"/>
  <c r="O24" i="2"/>
  <c r="N24" i="2"/>
  <c r="Q23" i="2"/>
  <c r="P23" i="2"/>
  <c r="O23" i="2"/>
  <c r="N23" i="2"/>
  <c r="Q22" i="2"/>
  <c r="P22" i="2"/>
  <c r="O22" i="2"/>
  <c r="N22" i="2"/>
  <c r="Q21" i="2"/>
  <c r="P21" i="2"/>
  <c r="O21" i="2"/>
  <c r="N21" i="2"/>
  <c r="Q20" i="2"/>
  <c r="P20" i="2"/>
  <c r="Q3127" i="2" s="1"/>
  <c r="O20" i="2"/>
  <c r="N20" i="2"/>
  <c r="Q19" i="2"/>
  <c r="P19" i="2"/>
  <c r="O19" i="2"/>
  <c r="N19" i="2"/>
  <c r="Q18" i="2"/>
  <c r="P18" i="2"/>
  <c r="O18" i="2"/>
  <c r="N18" i="2"/>
  <c r="Q17" i="2"/>
  <c r="P17" i="2"/>
  <c r="Q3920" i="2" s="1"/>
  <c r="O17" i="2"/>
  <c r="N17" i="2"/>
  <c r="Q16" i="2"/>
  <c r="P16" i="2"/>
  <c r="O16" i="2"/>
  <c r="N16" i="2"/>
  <c r="Q15" i="2"/>
  <c r="P15" i="2"/>
  <c r="Q3811" i="2" s="1"/>
  <c r="O15" i="2"/>
  <c r="N15" i="2"/>
  <c r="Q14" i="2"/>
  <c r="P14" i="2"/>
  <c r="Q3447" i="2" s="1"/>
  <c r="O14" i="2"/>
  <c r="N14" i="2"/>
  <c r="Q13" i="2"/>
  <c r="P13" i="2"/>
  <c r="O13" i="2"/>
  <c r="N13" i="2"/>
  <c r="Q12" i="2"/>
  <c r="P12" i="2"/>
  <c r="O12" i="2"/>
  <c r="N12" i="2"/>
  <c r="Q11" i="2"/>
  <c r="P11" i="2"/>
  <c r="Q3406" i="2" s="1"/>
  <c r="O11" i="2"/>
  <c r="N11" i="2"/>
  <c r="Q10" i="2"/>
  <c r="P10" i="2"/>
  <c r="Q3507" i="2" s="1"/>
  <c r="O10" i="2"/>
  <c r="N10" i="2"/>
  <c r="Q9" i="2"/>
  <c r="P9" i="2"/>
  <c r="Q3193" i="2" s="1"/>
  <c r="O9" i="2"/>
  <c r="N9" i="2"/>
  <c r="Q8" i="2"/>
  <c r="P8" i="2"/>
  <c r="W4" i="13" s="1"/>
  <c r="O8" i="2"/>
  <c r="N8" i="2"/>
  <c r="Q7" i="2"/>
  <c r="P7" i="2"/>
  <c r="O7" i="2"/>
  <c r="N7" i="2"/>
  <c r="Q6" i="2"/>
  <c r="P6" i="2"/>
  <c r="O6" i="2"/>
  <c r="N6" i="2"/>
  <c r="Q5" i="2"/>
  <c r="P5" i="2"/>
  <c r="Q3496" i="2" s="1"/>
  <c r="O5" i="2"/>
  <c r="N5" i="2"/>
  <c r="Q4" i="2"/>
  <c r="P4" i="2"/>
  <c r="W2" i="13" s="1"/>
  <c r="O4" i="2"/>
  <c r="N4" i="2"/>
  <c r="Q3" i="2"/>
  <c r="P3" i="2"/>
  <c r="O3" i="2"/>
  <c r="N3" i="2"/>
  <c r="Q2" i="2"/>
  <c r="P2" i="2"/>
  <c r="O2" i="2"/>
  <c r="B8" i="4" s="1"/>
  <c r="N2" i="2"/>
  <c r="B6" i="4" s="1"/>
  <c r="Q3532" i="2" l="1"/>
  <c r="Q3625" i="2"/>
  <c r="Q3641" i="2"/>
  <c r="Q3657" i="2"/>
  <c r="Q3673" i="2"/>
  <c r="Q3689" i="2"/>
  <c r="Q3705" i="2"/>
  <c r="Q3721" i="2"/>
  <c r="Q3514" i="2"/>
  <c r="Q3530" i="2"/>
  <c r="B20" i="7"/>
  <c r="B18" i="7"/>
  <c r="B16" i="7"/>
  <c r="B14" i="7"/>
  <c r="B12" i="7"/>
  <c r="B10" i="7"/>
  <c r="B8" i="7"/>
  <c r="B6" i="7"/>
  <c r="B4" i="7"/>
  <c r="I3" i="13"/>
  <c r="C21" i="7"/>
  <c r="C19" i="7"/>
  <c r="C17" i="7"/>
  <c r="C15" i="7"/>
  <c r="C13" i="7"/>
  <c r="C11" i="7"/>
  <c r="C9" i="7"/>
  <c r="C7" i="7"/>
  <c r="C5" i="7"/>
  <c r="W3" i="13"/>
  <c r="B21" i="7"/>
  <c r="B19" i="7"/>
  <c r="B17" i="7"/>
  <c r="B15" i="7"/>
  <c r="B13" i="7"/>
  <c r="B11" i="7"/>
  <c r="B9" i="7"/>
  <c r="B7" i="7"/>
  <c r="B5" i="7"/>
  <c r="T2" i="13"/>
  <c r="Q4" i="13"/>
  <c r="Q3" i="13"/>
  <c r="Q2" i="13"/>
  <c r="C20" i="7"/>
  <c r="C18" i="7"/>
  <c r="C16" i="7"/>
  <c r="C14" i="7"/>
  <c r="C12" i="7"/>
  <c r="C10" i="7"/>
  <c r="C8" i="7"/>
  <c r="C6" i="7"/>
  <c r="C4" i="7"/>
  <c r="T3" i="13"/>
  <c r="W5" i="13"/>
  <c r="Q3950" i="2"/>
  <c r="Q3970" i="2"/>
  <c r="Q3681" i="2"/>
  <c r="Q3731" i="2"/>
  <c r="Q3584" i="2"/>
  <c r="Q3964" i="2"/>
  <c r="Q3936" i="2"/>
  <c r="Q3550" i="2"/>
  <c r="Q3609" i="2"/>
  <c r="Q3916" i="2"/>
  <c r="Q3783" i="2"/>
  <c r="Q3701" i="2"/>
  <c r="Q3605" i="2"/>
  <c r="Q3571" i="2"/>
  <c r="Q3547" i="2"/>
  <c r="Q3635" i="2"/>
  <c r="Q3525" i="2"/>
  <c r="Q3512" i="2"/>
  <c r="Q3528" i="2"/>
  <c r="Q3615" i="2"/>
  <c r="Q3631" i="2"/>
  <c r="Q3639" i="2"/>
  <c r="Q3647" i="2"/>
  <c r="Q3655" i="2"/>
  <c r="Q3663" i="2"/>
  <c r="Q3671" i="2"/>
  <c r="Q3679" i="2"/>
  <c r="Q3687" i="2"/>
  <c r="Q3695" i="2"/>
  <c r="Q3703" i="2"/>
  <c r="Q3711" i="2"/>
  <c r="Q3719" i="2"/>
  <c r="Q3727" i="2"/>
  <c r="Q3330" i="2"/>
  <c r="Q3334" i="2"/>
  <c r="Q3348" i="2"/>
  <c r="Q3352" i="2"/>
  <c r="Q3356" i="2"/>
  <c r="Q3358" i="2"/>
  <c r="Q3360" i="2"/>
  <c r="Q3364" i="2"/>
  <c r="Q3374" i="2"/>
  <c r="Q3386" i="2"/>
  <c r="Q3398" i="2"/>
  <c r="Q3416" i="2"/>
  <c r="Q3418" i="2"/>
  <c r="Q3424" i="2"/>
  <c r="Q3426" i="2"/>
  <c r="Q3430" i="2"/>
  <c r="Q3432" i="2"/>
  <c r="Q3436" i="2"/>
  <c r="Q3440" i="2"/>
  <c r="Q3452" i="2"/>
  <c r="Q3472" i="2"/>
  <c r="Q3474" i="2"/>
  <c r="Q3492" i="2"/>
  <c r="Q3508" i="2"/>
  <c r="Q3542" i="2"/>
  <c r="Q3613" i="2"/>
  <c r="Q3621" i="2"/>
  <c r="Q3629" i="2"/>
  <c r="Q3645" i="2"/>
  <c r="Q3661" i="2"/>
  <c r="Q3677" i="2"/>
  <c r="Q3693" i="2"/>
  <c r="Q3725" i="2"/>
  <c r="Q3781" i="2"/>
  <c r="Q3797" i="2"/>
  <c r="Q3506" i="2"/>
  <c r="X5" i="13"/>
  <c r="Q3884" i="2"/>
  <c r="X3" i="13"/>
  <c r="X4" i="13"/>
  <c r="Y5" i="13"/>
  <c r="Q3946" i="2"/>
  <c r="Q3577" i="2"/>
  <c r="Y3" i="13"/>
  <c r="X2" i="13"/>
  <c r="Q3589" i="2"/>
  <c r="Y4" i="13"/>
  <c r="Q3651" i="2"/>
  <c r="Q3529" i="2"/>
  <c r="Y2" i="13"/>
  <c r="Q3675" i="2"/>
  <c r="Q3803" i="2"/>
  <c r="Q3606" i="2"/>
  <c r="Q3552" i="2"/>
  <c r="Q3799" i="2"/>
  <c r="Q3739" i="2"/>
  <c r="Q3944" i="2"/>
  <c r="Q3585" i="2"/>
  <c r="Q3563" i="2"/>
  <c r="Q3533" i="2"/>
  <c r="Q3576" i="2"/>
  <c r="Q3924" i="2"/>
  <c r="Q3575" i="2"/>
  <c r="Q3982" i="2"/>
  <c r="Q3549" i="2"/>
  <c r="Q4000" i="2"/>
  <c r="Q3560" i="2"/>
  <c r="Q3779" i="2"/>
  <c r="Q3932" i="2"/>
  <c r="Q3543" i="2"/>
  <c r="Q3729" i="2"/>
  <c r="Q3643" i="2"/>
  <c r="Q3527" i="2"/>
  <c r="Q3520" i="2"/>
  <c r="Q3715" i="2"/>
  <c r="Q3747" i="2"/>
  <c r="Q3179" i="2"/>
  <c r="Q3181" i="2"/>
  <c r="Q3185" i="2"/>
  <c r="Q3197" i="2"/>
  <c r="Q3209" i="2"/>
  <c r="Q3211" i="2"/>
  <c r="Q3221" i="2"/>
  <c r="Q3231" i="2"/>
  <c r="Q3237" i="2"/>
  <c r="Q3251" i="2"/>
  <c r="Q3253" i="2"/>
  <c r="Q3275" i="2"/>
  <c r="Q3277" i="2"/>
  <c r="Q3283" i="2"/>
  <c r="Q3285" i="2"/>
  <c r="Q3287" i="2"/>
  <c r="Q3289" i="2"/>
  <c r="Q3295" i="2"/>
  <c r="Q3309" i="2"/>
  <c r="Q3311" i="2"/>
  <c r="Q3315" i="2"/>
  <c r="Q3319" i="2"/>
  <c r="Q3321" i="2"/>
  <c r="Q3347" i="2"/>
  <c r="Q3367" i="2"/>
  <c r="Q3395" i="2"/>
  <c r="Q3399" i="2"/>
  <c r="Q3401" i="2"/>
  <c r="Q3415" i="2"/>
  <c r="Q3417" i="2"/>
  <c r="Q3457" i="2"/>
  <c r="Q3469" i="2"/>
  <c r="Q3471" i="2"/>
  <c r="Q3487" i="2"/>
  <c r="Q3624" i="2"/>
  <c r="Q3640" i="2"/>
  <c r="Q3656" i="2"/>
  <c r="Q3672" i="2"/>
  <c r="Q3688" i="2"/>
  <c r="Q3704" i="2"/>
  <c r="Q3720" i="2"/>
  <c r="Q3736" i="2"/>
  <c r="Q3761" i="2"/>
  <c r="Q3793" i="2"/>
  <c r="Q3813" i="2"/>
  <c r="Q3818" i="2"/>
  <c r="Q3854" i="2"/>
  <c r="Q3882" i="2"/>
  <c r="Q3622" i="2"/>
  <c r="Q3638" i="2"/>
  <c r="Q3654" i="2"/>
  <c r="Q3686" i="2"/>
  <c r="Q3702" i="2"/>
  <c r="Q3718" i="2"/>
  <c r="Q3756" i="2"/>
  <c r="Q3788" i="2"/>
  <c r="Q3839" i="2"/>
  <c r="Q3849" i="2"/>
  <c r="Q3857" i="2"/>
  <c r="Q3928" i="2"/>
  <c r="Q3851" i="2"/>
  <c r="Q3819" i="2"/>
  <c r="Q3620" i="2"/>
  <c r="Q3636" i="2"/>
  <c r="Q3652" i="2"/>
  <c r="Q3668" i="2"/>
  <c r="Q3684" i="2"/>
  <c r="Q3700" i="2"/>
  <c r="Q3716" i="2"/>
  <c r="Q3754" i="2"/>
  <c r="Q3759" i="2"/>
  <c r="Q3786" i="2"/>
  <c r="Q3791" i="2"/>
  <c r="Q3806" i="2"/>
  <c r="Q3829" i="2"/>
  <c r="Q3834" i="2"/>
  <c r="Q3880" i="2"/>
  <c r="Q3909" i="2"/>
  <c r="Q3567" i="2"/>
  <c r="Q3618" i="2"/>
  <c r="Q3634" i="2"/>
  <c r="Q3650" i="2"/>
  <c r="Q3666" i="2"/>
  <c r="Q3682" i="2"/>
  <c r="Q3698" i="2"/>
  <c r="Q3714" i="2"/>
  <c r="Q3730" i="2"/>
  <c r="Q3737" i="2"/>
  <c r="Q3742" i="2"/>
  <c r="Q3930" i="2"/>
  <c r="Q3762" i="2"/>
  <c r="Q3769" i="2"/>
  <c r="Q3774" i="2"/>
  <c r="Q3801" i="2"/>
  <c r="Q3809" i="2"/>
  <c r="Q3855" i="2"/>
  <c r="Q3875" i="2"/>
  <c r="Q3883" i="2"/>
  <c r="Q3616" i="2"/>
  <c r="Q3632" i="2"/>
  <c r="Q3648" i="2"/>
  <c r="Q3664" i="2"/>
  <c r="Q3680" i="2"/>
  <c r="Q3696" i="2"/>
  <c r="Q3712" i="2"/>
  <c r="Q3728" i="2"/>
  <c r="Q3745" i="2"/>
  <c r="Q3777" i="2"/>
  <c r="Q3804" i="2"/>
  <c r="Q3822" i="2"/>
  <c r="Q3845" i="2"/>
  <c r="Q3850" i="2"/>
  <c r="Q3878" i="2"/>
  <c r="Q3886" i="2"/>
  <c r="Q3902" i="2"/>
  <c r="Q3941" i="2"/>
  <c r="Q3614" i="2"/>
  <c r="Q3630" i="2"/>
  <c r="Q3646" i="2"/>
  <c r="Q3662" i="2"/>
  <c r="Q3678" i="2"/>
  <c r="Q3694" i="2"/>
  <c r="Q3710" i="2"/>
  <c r="Q3726" i="2"/>
  <c r="Q3740" i="2"/>
  <c r="Q3772" i="2"/>
  <c r="Q3807" i="2"/>
  <c r="Q3817" i="2"/>
  <c r="Q3825" i="2"/>
  <c r="Q3868" i="2"/>
  <c r="Q3873" i="2"/>
  <c r="Q3612" i="2"/>
  <c r="Q3628" i="2"/>
  <c r="Q3644" i="2"/>
  <c r="Q3660" i="2"/>
  <c r="Q3676" i="2"/>
  <c r="Q3692" i="2"/>
  <c r="Q3708" i="2"/>
  <c r="Q3724" i="2"/>
  <c r="Q3738" i="2"/>
  <c r="Q3743" i="2"/>
  <c r="Q3770" i="2"/>
  <c r="Q3775" i="2"/>
  <c r="Q3802" i="2"/>
  <c r="Q3838" i="2"/>
  <c r="Q3861" i="2"/>
  <c r="Q3574" i="2"/>
  <c r="Q3582" i="2"/>
  <c r="Q3626" i="2"/>
  <c r="Q3642" i="2"/>
  <c r="Q3658" i="2"/>
  <c r="Q3674" i="2"/>
  <c r="Q3690" i="2"/>
  <c r="Q3706" i="2"/>
  <c r="Q3722" i="2"/>
  <c r="Q3746" i="2"/>
  <c r="Q3753" i="2"/>
  <c r="Q3758" i="2"/>
  <c r="Q3778" i="2"/>
  <c r="Q3785" i="2"/>
  <c r="Q3790" i="2"/>
  <c r="Q3823" i="2"/>
  <c r="Q3833" i="2"/>
  <c r="Q3841" i="2"/>
  <c r="Q3820" i="2"/>
  <c r="Q3836" i="2"/>
  <c r="Q3852" i="2"/>
  <c r="Q3912" i="2"/>
  <c r="Q3959" i="2"/>
  <c r="Q3890" i="2"/>
  <c r="Q3895" i="2"/>
  <c r="Q3900" i="2"/>
  <c r="Q3927" i="2"/>
  <c r="Q3752" i="2"/>
  <c r="Q3768" i="2"/>
  <c r="Q3784" i="2"/>
  <c r="Q3800" i="2"/>
  <c r="Q3816" i="2"/>
  <c r="Q3832" i="2"/>
  <c r="Q3848" i="2"/>
  <c r="Q3864" i="2"/>
  <c r="Q3905" i="2"/>
  <c r="Q3910" i="2"/>
  <c r="Q3915" i="2"/>
  <c r="Q3937" i="2"/>
  <c r="Q3734" i="2"/>
  <c r="Q3750" i="2"/>
  <c r="Q3766" i="2"/>
  <c r="Q3782" i="2"/>
  <c r="Q3798" i="2"/>
  <c r="Q3814" i="2"/>
  <c r="Q3830" i="2"/>
  <c r="Q3846" i="2"/>
  <c r="Q3862" i="2"/>
  <c r="Q3893" i="2"/>
  <c r="Q3925" i="2"/>
  <c r="Q3975" i="2"/>
  <c r="Q3732" i="2"/>
  <c r="Q3748" i="2"/>
  <c r="Q3764" i="2"/>
  <c r="Q3780" i="2"/>
  <c r="Q3796" i="2"/>
  <c r="Q3812" i="2"/>
  <c r="Q3828" i="2"/>
  <c r="Q3844" i="2"/>
  <c r="Q3860" i="2"/>
  <c r="Q3867" i="2"/>
  <c r="Q3874" i="2"/>
  <c r="Q3879" i="2"/>
  <c r="Q3891" i="2"/>
  <c r="Q3896" i="2"/>
  <c r="Q3794" i="2"/>
  <c r="Q3810" i="2"/>
  <c r="Q3826" i="2"/>
  <c r="Q3842" i="2"/>
  <c r="Q3858" i="2"/>
  <c r="Q3906" i="2"/>
  <c r="Q3911" i="2"/>
  <c r="Q3943" i="2"/>
  <c r="Q3744" i="2"/>
  <c r="Q3760" i="2"/>
  <c r="Q3776" i="2"/>
  <c r="Q3792" i="2"/>
  <c r="Q3808" i="2"/>
  <c r="Q3824" i="2"/>
  <c r="Q3840" i="2"/>
  <c r="Q3856" i="2"/>
  <c r="Q3877" i="2"/>
  <c r="Q3889" i="2"/>
  <c r="Q3894" i="2"/>
  <c r="Q3899" i="2"/>
  <c r="Q3921" i="2"/>
  <c r="Q3931" i="2"/>
  <c r="Q3953" i="2"/>
  <c r="Q3991" i="2"/>
  <c r="E7" i="10"/>
  <c r="D7" i="10"/>
  <c r="Q3957" i="2"/>
  <c r="Q3973" i="2"/>
  <c r="Q3989" i="2"/>
  <c r="C8" i="10"/>
  <c r="Q3907" i="2"/>
  <c r="Q3923" i="2"/>
  <c r="Q3939" i="2"/>
  <c r="Q3955" i="2"/>
  <c r="Q3971" i="2"/>
  <c r="Q3987" i="2"/>
  <c r="D7" i="6"/>
  <c r="F7" i="6" s="1"/>
  <c r="D4" i="10"/>
  <c r="E4" i="10"/>
  <c r="I2" i="13"/>
  <c r="F6" i="8" s="1"/>
  <c r="Q3969" i="2"/>
  <c r="Q3985" i="2"/>
  <c r="Q4001" i="2"/>
  <c r="E4" i="11"/>
  <c r="D4" i="11"/>
  <c r="Q3871" i="2"/>
  <c r="Q3887" i="2"/>
  <c r="Q3919" i="2"/>
  <c r="Q3935" i="2"/>
  <c r="Q3967" i="2"/>
  <c r="Q3983" i="2"/>
  <c r="Q3999" i="2"/>
  <c r="F5" i="6"/>
  <c r="E5" i="10"/>
  <c r="D5" i="10"/>
  <c r="Q3869" i="2"/>
  <c r="Q3885" i="2"/>
  <c r="Q3901" i="2"/>
  <c r="Q3917" i="2"/>
  <c r="Q3933" i="2"/>
  <c r="Q3949" i="2"/>
  <c r="Q3965" i="2"/>
  <c r="Q3981" i="2"/>
  <c r="Q3997" i="2"/>
  <c r="Q3947" i="2"/>
  <c r="Q3963" i="2"/>
  <c r="Q3979" i="2"/>
  <c r="Q3995" i="2"/>
  <c r="D6" i="10"/>
  <c r="E6" i="10"/>
  <c r="N20" i="13"/>
  <c r="Q3865" i="2"/>
  <c r="Q3881" i="2"/>
  <c r="Q3897" i="2"/>
  <c r="Q3913" i="2"/>
  <c r="Q3929" i="2"/>
  <c r="Q3945" i="2"/>
  <c r="Q3961" i="2"/>
  <c r="Q3977" i="2"/>
  <c r="Q3993" i="2"/>
  <c r="E5" i="11"/>
  <c r="N3" i="13"/>
  <c r="N4" i="13"/>
  <c r="Q5" i="13"/>
  <c r="N13" i="13"/>
  <c r="N7" i="13"/>
  <c r="N14" i="13"/>
  <c r="N15" i="13"/>
  <c r="N8" i="13"/>
  <c r="N16" i="13"/>
  <c r="N9" i="13"/>
  <c r="N17" i="13"/>
  <c r="I5" i="13"/>
  <c r="N10" i="13"/>
  <c r="N18" i="13"/>
  <c r="N6" i="13"/>
  <c r="N11" i="13"/>
  <c r="N19" i="13"/>
  <c r="N5" i="13"/>
  <c r="N12" i="13"/>
  <c r="I4" i="13" l="1"/>
  <c r="I8" i="13" s="1"/>
  <c r="L10" i="8" s="1"/>
  <c r="D12" i="7"/>
  <c r="E12" i="7"/>
  <c r="D15" i="7"/>
  <c r="E15" i="7"/>
  <c r="D14" i="7"/>
  <c r="E14" i="7"/>
  <c r="D17" i="7"/>
  <c r="E17" i="7"/>
  <c r="D8" i="10"/>
  <c r="E8" i="10"/>
  <c r="D16" i="7"/>
  <c r="E16" i="7"/>
  <c r="D19" i="7"/>
  <c r="E19" i="7"/>
  <c r="D18" i="7"/>
  <c r="E18" i="7"/>
  <c r="D5" i="7"/>
  <c r="E5" i="7"/>
  <c r="D21" i="7"/>
  <c r="E21" i="7"/>
  <c r="D4" i="7"/>
  <c r="E4" i="7"/>
  <c r="D20" i="7"/>
  <c r="E20" i="7"/>
  <c r="D7" i="7"/>
  <c r="E7" i="7"/>
  <c r="I7" i="13"/>
  <c r="I10" i="8" s="1"/>
  <c r="I6" i="13"/>
  <c r="L6" i="8" s="1"/>
  <c r="I6" i="8"/>
  <c r="D6" i="7"/>
  <c r="E6" i="7"/>
  <c r="D9" i="7"/>
  <c r="E9" i="7"/>
  <c r="D8" i="7"/>
  <c r="E8" i="7"/>
  <c r="D11" i="7"/>
  <c r="E11" i="7"/>
  <c r="D10" i="7"/>
  <c r="E10" i="7"/>
  <c r="D13" i="7"/>
  <c r="E13" i="7"/>
  <c r="F10" i="8" l="1"/>
</calcChain>
</file>

<file path=xl/sharedStrings.xml><?xml version="1.0" encoding="utf-8"?>
<sst xmlns="http://schemas.openxmlformats.org/spreadsheetml/2006/main" count="72302" uniqueCount="5708">
  <si>
    <t>Raw Data</t>
  </si>
  <si>
    <t>transaction_id</t>
  </si>
  <si>
    <t>transaction_date</t>
  </si>
  <si>
    <t>customer_id</t>
  </si>
  <si>
    <t>customer_name</t>
  </si>
  <si>
    <t>customer_segment</t>
  </si>
  <si>
    <t>region</t>
  </si>
  <si>
    <t>channel</t>
  </si>
  <si>
    <t>product_category</t>
  </si>
  <si>
    <t>quantity</t>
  </si>
  <si>
    <t>unit_price</t>
  </si>
  <si>
    <t>revenue</t>
  </si>
  <si>
    <t>payment_method</t>
  </si>
  <si>
    <t>returned</t>
  </si>
  <si>
    <t>TXN100000</t>
  </si>
  <si>
    <t>CUST1526</t>
  </si>
  <si>
    <t>Customer_381</t>
  </si>
  <si>
    <t>Consumer</t>
  </si>
  <si>
    <t>North</t>
  </si>
  <si>
    <t>Online</t>
  </si>
  <si>
    <t>Furniture</t>
  </si>
  <si>
    <t>Cash</t>
  </si>
  <si>
    <t>Yes</t>
  </si>
  <si>
    <t>TXN100001</t>
  </si>
  <si>
    <t>CUST1239</t>
  </si>
  <si>
    <t>Customer_576</t>
  </si>
  <si>
    <t>Corporate</t>
  </si>
  <si>
    <t>West</t>
  </si>
  <si>
    <t>UPI</t>
  </si>
  <si>
    <t>No</t>
  </si>
  <si>
    <t>TXN100002</t>
  </si>
  <si>
    <t>CUST1072</t>
  </si>
  <si>
    <t>Customer_635</t>
  </si>
  <si>
    <t>East</t>
  </si>
  <si>
    <t>Accessories</t>
  </si>
  <si>
    <t>Card</t>
  </si>
  <si>
    <t>TXN100003</t>
  </si>
  <si>
    <t>CUST1445</t>
  </si>
  <si>
    <t>Customer_254</t>
  </si>
  <si>
    <t>TXN100004</t>
  </si>
  <si>
    <t>CUST1655</t>
  </si>
  <si>
    <t>Customer_477</t>
  </si>
  <si>
    <t>Store</t>
  </si>
  <si>
    <t>TXN100005</t>
  </si>
  <si>
    <t>CUST1509</t>
  </si>
  <si>
    <t>Customer_114</t>
  </si>
  <si>
    <t>South</t>
  </si>
  <si>
    <t>TXN100006</t>
  </si>
  <si>
    <t>CUST1795</t>
  </si>
  <si>
    <t>Customer_20</t>
  </si>
  <si>
    <t>Clothing</t>
  </si>
  <si>
    <t>TXN100007</t>
  </si>
  <si>
    <t>CUST1269</t>
  </si>
  <si>
    <t>Customer_528</t>
  </si>
  <si>
    <t>TXN100008</t>
  </si>
  <si>
    <t>CUST1753</t>
  </si>
  <si>
    <t>Customer_145</t>
  </si>
  <si>
    <t>Electronics</t>
  </si>
  <si>
    <t>TXN100009</t>
  </si>
  <si>
    <t>CUST1415</t>
  </si>
  <si>
    <t>Customer_208</t>
  </si>
  <si>
    <t>Home Office</t>
  </si>
  <si>
    <t>TXN100010</t>
  </si>
  <si>
    <t>CUST1245</t>
  </si>
  <si>
    <t>Customer_531</t>
  </si>
  <si>
    <t>TXN100011</t>
  </si>
  <si>
    <t>CUST1675</t>
  </si>
  <si>
    <t>Customer_376</t>
  </si>
  <si>
    <t>TXN100012</t>
  </si>
  <si>
    <t>CUST1060</t>
  </si>
  <si>
    <t>Customer_504</t>
  </si>
  <si>
    <t>TXN100013</t>
  </si>
  <si>
    <t>CUST1006</t>
  </si>
  <si>
    <t>Customer_166</t>
  </si>
  <si>
    <t>TXN100014</t>
  </si>
  <si>
    <t>CUST1709</t>
  </si>
  <si>
    <t>Customer_550</t>
  </si>
  <si>
    <t>TXN100015</t>
  </si>
  <si>
    <t>CUST1570</t>
  </si>
  <si>
    <t>Customer_181</t>
  </si>
  <si>
    <t>TXN100016</t>
  </si>
  <si>
    <t>CUST1407</t>
  </si>
  <si>
    <t>Customer_617</t>
  </si>
  <si>
    <t>TXN100017</t>
  </si>
  <si>
    <t>CUST1217</t>
  </si>
  <si>
    <t>Customer_612</t>
  </si>
  <si>
    <t>TXN100018</t>
  </si>
  <si>
    <t>CUST1026</t>
  </si>
  <si>
    <t>Customer_602</t>
  </si>
  <si>
    <t>TXN100019</t>
  </si>
  <si>
    <t>CUST1005</t>
  </si>
  <si>
    <t>Customer_444</t>
  </si>
  <si>
    <t>TXN100020</t>
  </si>
  <si>
    <t>CUST1532</t>
  </si>
  <si>
    <t>Customer_332</t>
  </si>
  <si>
    <t>TXN100021</t>
  </si>
  <si>
    <t>CUST1390</t>
  </si>
  <si>
    <t>Customer_503</t>
  </si>
  <si>
    <t>TXN100022</t>
  </si>
  <si>
    <t>CUST1710</t>
  </si>
  <si>
    <t>Customer_79</t>
  </si>
  <si>
    <t>TXN100023</t>
  </si>
  <si>
    <t>CUST1571</t>
  </si>
  <si>
    <t>Customer_585</t>
  </si>
  <si>
    <t>TXN100024</t>
  </si>
  <si>
    <t>CUST1448</t>
  </si>
  <si>
    <t>Customer_688</t>
  </si>
  <si>
    <t>TXN100025</t>
  </si>
  <si>
    <t>CUST1754</t>
  </si>
  <si>
    <t>Customer_396</t>
  </si>
  <si>
    <t>TXN100026</t>
  </si>
  <si>
    <t>CUST1146</t>
  </si>
  <si>
    <t>Customer_608</t>
  </si>
  <si>
    <t>TXN100027</t>
  </si>
  <si>
    <t>CUST1388</t>
  </si>
  <si>
    <t>Customer_103</t>
  </si>
  <si>
    <t>TXN100028</t>
  </si>
  <si>
    <t>CUST1785</t>
  </si>
  <si>
    <t>Customer_402</t>
  </si>
  <si>
    <t>TXN100029</t>
  </si>
  <si>
    <t>CUST1249</t>
  </si>
  <si>
    <t>Customer_224</t>
  </si>
  <si>
    <t>TXN100030</t>
  </si>
  <si>
    <t>Customer_518</t>
  </si>
  <si>
    <t>TXN100031</t>
  </si>
  <si>
    <t>CUST1462</t>
  </si>
  <si>
    <t>Customer_634</t>
  </si>
  <si>
    <t>TXN100032</t>
  </si>
  <si>
    <t>CUST1013</t>
  </si>
  <si>
    <t>Customer_236</t>
  </si>
  <si>
    <t>TXN100033</t>
  </si>
  <si>
    <t>CUST1384</t>
  </si>
  <si>
    <t>Customer_427</t>
  </si>
  <si>
    <t>TXN100034</t>
  </si>
  <si>
    <t>CUST1556</t>
  </si>
  <si>
    <t>Customer_116</t>
  </si>
  <si>
    <t>TXN100035</t>
  </si>
  <si>
    <t>CUST1399</t>
  </si>
  <si>
    <t>Customer_163</t>
  </si>
  <si>
    <t>TXN100036</t>
  </si>
  <si>
    <t>CUST1019</t>
  </si>
  <si>
    <t>Customer_226</t>
  </si>
  <si>
    <t>TXN100037</t>
  </si>
  <si>
    <t>CUST1575</t>
  </si>
  <si>
    <t>Customer_230</t>
  </si>
  <si>
    <t>TXN100038</t>
  </si>
  <si>
    <t>CUST1491</t>
  </si>
  <si>
    <t>Customer_182</t>
  </si>
  <si>
    <t>TXN100039</t>
  </si>
  <si>
    <t>CUST1751</t>
  </si>
  <si>
    <t>Customer_249</t>
  </si>
  <si>
    <t>TXN100040</t>
  </si>
  <si>
    <t>CUST1419</t>
  </si>
  <si>
    <t>Customer_318</t>
  </si>
  <si>
    <t>TXN100041</t>
  </si>
  <si>
    <t>CUST1337</t>
  </si>
  <si>
    <t>Customer_210</t>
  </si>
  <si>
    <t>TXN100042</t>
  </si>
  <si>
    <t>Customer_656</t>
  </si>
  <si>
    <t>TXN100043</t>
  </si>
  <si>
    <t>CUST1612</t>
  </si>
  <si>
    <t>Customer_392</t>
  </si>
  <si>
    <t>TXN100044</t>
  </si>
  <si>
    <t>Customer_96</t>
  </si>
  <si>
    <t>TXN100045</t>
  </si>
  <si>
    <t>CUST1122</t>
  </si>
  <si>
    <t>Customer_756</t>
  </si>
  <si>
    <t>TXN100046</t>
  </si>
  <si>
    <t>CUST1432</t>
  </si>
  <si>
    <t>Customer_86</t>
  </si>
  <si>
    <t>TXN100047</t>
  </si>
  <si>
    <t>CUST1044</t>
  </si>
  <si>
    <t>Customer_415</t>
  </si>
  <si>
    <t>TXN100048</t>
  </si>
  <si>
    <t>CUST1317</t>
  </si>
  <si>
    <t>Customer_394</t>
  </si>
  <si>
    <t>TXN100049</t>
  </si>
  <si>
    <t>CUST1381</t>
  </si>
  <si>
    <t>Customer_696</t>
  </si>
  <si>
    <t>TXN100050</t>
  </si>
  <si>
    <t>CUST1145</t>
  </si>
  <si>
    <t>Customer_633</t>
  </si>
  <si>
    <t>TXN100051</t>
  </si>
  <si>
    <t>CUST1327</t>
  </si>
  <si>
    <t>Customer_501</t>
  </si>
  <si>
    <t>TXN100052</t>
  </si>
  <si>
    <t>CUST1363</t>
  </si>
  <si>
    <t>Customer_604</t>
  </si>
  <si>
    <t>TXN100053</t>
  </si>
  <si>
    <t>CUST1050</t>
  </si>
  <si>
    <t>Customer_582</t>
  </si>
  <si>
    <t>TXN100054</t>
  </si>
  <si>
    <t>CUST1065</t>
  </si>
  <si>
    <t>Customer_133</t>
  </si>
  <si>
    <t>TXN100055</t>
  </si>
  <si>
    <t>CUST1355</t>
  </si>
  <si>
    <t>Customer_791</t>
  </si>
  <si>
    <t>TXN100056</t>
  </si>
  <si>
    <t>CUST1164</t>
  </si>
  <si>
    <t>Customer_649</t>
  </si>
  <si>
    <t>TXN100057</t>
  </si>
  <si>
    <t>CUST1141</t>
  </si>
  <si>
    <t>Customer_314</t>
  </si>
  <si>
    <t>TXN100058</t>
  </si>
  <si>
    <t>CUST1128</t>
  </si>
  <si>
    <t>Customer_699</t>
  </si>
  <si>
    <t>TXN100059</t>
  </si>
  <si>
    <t>CUST1398</t>
  </si>
  <si>
    <t>Customer_221</t>
  </si>
  <si>
    <t>TXN100060</t>
  </si>
  <si>
    <t>CUST1463</t>
  </si>
  <si>
    <t>Customer_438</t>
  </si>
  <si>
    <t>TXN100061</t>
  </si>
  <si>
    <t>Customer_46</t>
  </si>
  <si>
    <t>TXN100062</t>
  </si>
  <si>
    <t>CUST1187</t>
  </si>
  <si>
    <t>Customer_790</t>
  </si>
  <si>
    <t>TXN100063</t>
  </si>
  <si>
    <t>CUST1720</t>
  </si>
  <si>
    <t>Customer_192</t>
  </si>
  <si>
    <t>TXN100064</t>
  </si>
  <si>
    <t>CUST1732</t>
  </si>
  <si>
    <t>Customer_520</t>
  </si>
  <si>
    <t>TXN100065</t>
  </si>
  <si>
    <t>CUST1190</t>
  </si>
  <si>
    <t>Customer_379</t>
  </si>
  <si>
    <t>TXN100066</t>
  </si>
  <si>
    <t>Customer_788</t>
  </si>
  <si>
    <t>TXN100067</t>
  </si>
  <si>
    <t>CUST1429</t>
  </si>
  <si>
    <t>Customer_691</t>
  </si>
  <si>
    <t>TXN100068</t>
  </si>
  <si>
    <t>CUST1284</t>
  </si>
  <si>
    <t>Customer_334</t>
  </si>
  <si>
    <t>TXN100069</t>
  </si>
  <si>
    <t>CUST1237</t>
  </si>
  <si>
    <t>Customer_39</t>
  </si>
  <si>
    <t>TXN100070</t>
  </si>
  <si>
    <t>CUST1194</t>
  </si>
  <si>
    <t>Customer_293</t>
  </si>
  <si>
    <t>TXN100071</t>
  </si>
  <si>
    <t>CUST1287</t>
  </si>
  <si>
    <t>Customer_690</t>
  </si>
  <si>
    <t>TXN100072</t>
  </si>
  <si>
    <t>CUST1771</t>
  </si>
  <si>
    <t>Customer_162</t>
  </si>
  <si>
    <t>TXN100073</t>
  </si>
  <si>
    <t>CUST1758</t>
  </si>
  <si>
    <t>Customer_331</t>
  </si>
  <si>
    <t>TXN100074</t>
  </si>
  <si>
    <t>CUST1136</t>
  </si>
  <si>
    <t>Customer_104</t>
  </si>
  <si>
    <t>TXN100075</t>
  </si>
  <si>
    <t>CUST1792</t>
  </si>
  <si>
    <t>Customer_161</t>
  </si>
  <si>
    <t>TXN100076</t>
  </si>
  <si>
    <t>CUST1783</t>
  </si>
  <si>
    <t>Customer_799</t>
  </si>
  <si>
    <t>TXN100077</t>
  </si>
  <si>
    <t>CUST1171</t>
  </si>
  <si>
    <t>TXN100078</t>
  </si>
  <si>
    <t>CUST1159</t>
  </si>
  <si>
    <t>Customer_54</t>
  </si>
  <si>
    <t>TXN100079</t>
  </si>
  <si>
    <t>CUST1201</t>
  </si>
  <si>
    <t>Customer_34</t>
  </si>
  <si>
    <t>TXN100080</t>
  </si>
  <si>
    <t>CUST1487</t>
  </si>
  <si>
    <t>Customer_242</t>
  </si>
  <si>
    <t>TXN100081</t>
  </si>
  <si>
    <t>CUST1557</t>
  </si>
  <si>
    <t>Customer_113</t>
  </si>
  <si>
    <t>TXN100082</t>
  </si>
  <si>
    <t>CUST1776</t>
  </si>
  <si>
    <t>TXN100083</t>
  </si>
  <si>
    <t>CUST1583</t>
  </si>
  <si>
    <t>Customer_23</t>
  </si>
  <si>
    <t>TXN100084</t>
  </si>
  <si>
    <t>CUST1504</t>
  </si>
  <si>
    <t>Customer_558</t>
  </si>
  <si>
    <t>TXN100085</t>
  </si>
  <si>
    <t>CUST1371</t>
  </si>
  <si>
    <t>Customer_647</t>
  </si>
  <si>
    <t>TXN100086</t>
  </si>
  <si>
    <t>CUST1103</t>
  </si>
  <si>
    <t>Customer_118</t>
  </si>
  <si>
    <t>TXN100087</t>
  </si>
  <si>
    <t>CUST1125</t>
  </si>
  <si>
    <t>Customer_701</t>
  </si>
  <si>
    <t>TXN100088</t>
  </si>
  <si>
    <t>CUST1313</t>
  </si>
  <si>
    <t>Customer_643</t>
  </si>
  <si>
    <t>TXN100089</t>
  </si>
  <si>
    <t>CUST1798</t>
  </si>
  <si>
    <t>Customer_212</t>
  </si>
  <si>
    <t>TXN100090</t>
  </si>
  <si>
    <t>CUST1458</t>
  </si>
  <si>
    <t>Customer_418</t>
  </si>
  <si>
    <t>TXN100091</t>
  </si>
  <si>
    <t>CUST1230</t>
  </si>
  <si>
    <t>TXN100092</t>
  </si>
  <si>
    <t>CUST1658</t>
  </si>
  <si>
    <t>Customer_44</t>
  </si>
  <si>
    <t>TXN100093</t>
  </si>
  <si>
    <t>CUST1197</t>
  </si>
  <si>
    <t>Customer_128</t>
  </si>
  <si>
    <t>TXN100094</t>
  </si>
  <si>
    <t>CUST1733</t>
  </si>
  <si>
    <t>Customer_158</t>
  </si>
  <si>
    <t>TXN100095</t>
  </si>
  <si>
    <t>CUST1423</t>
  </si>
  <si>
    <t>Customer_785</t>
  </si>
  <si>
    <t>TXN100096</t>
  </si>
  <si>
    <t>CUST1572</t>
  </si>
  <si>
    <t>TXN100097</t>
  </si>
  <si>
    <t>CUST1610</t>
  </si>
  <si>
    <t>Customer_512</t>
  </si>
  <si>
    <t>TXN100098</t>
  </si>
  <si>
    <t>Customer_45</t>
  </si>
  <si>
    <t>TXN100099</t>
  </si>
  <si>
    <t>CUST1382</t>
  </si>
  <si>
    <t>Customer_108</t>
  </si>
  <si>
    <t>TXN100100</t>
  </si>
  <si>
    <t>CUST1173</t>
  </si>
  <si>
    <t>Customer_219</t>
  </si>
  <si>
    <t>TXN100101</t>
  </si>
  <si>
    <t>CUST1663</t>
  </si>
  <si>
    <t>Customer_443</t>
  </si>
  <si>
    <t>TXN100102</t>
  </si>
  <si>
    <t>CUST1453</t>
  </si>
  <si>
    <t>Customer_315</t>
  </si>
  <si>
    <t>TXN100103</t>
  </si>
  <si>
    <t>CUST1350</t>
  </si>
  <si>
    <t>Customer_177</t>
  </si>
  <si>
    <t>TXN100104</t>
  </si>
  <si>
    <t>CUST1634</t>
  </si>
  <si>
    <t>Customer_228</t>
  </si>
  <si>
    <t>TXN100105</t>
  </si>
  <si>
    <t>CUST1494</t>
  </si>
  <si>
    <t>Customer_703</t>
  </si>
  <si>
    <t>TXN100106</t>
  </si>
  <si>
    <t>CUST1620</t>
  </si>
  <si>
    <t>Customer_672</t>
  </si>
  <si>
    <t>TXN100107</t>
  </si>
  <si>
    <t>CUST1004</t>
  </si>
  <si>
    <t>Customer_267</t>
  </si>
  <si>
    <t>TXN100108</t>
  </si>
  <si>
    <t>CUST1093</t>
  </si>
  <si>
    <t>TXN100109</t>
  </si>
  <si>
    <t>Customer_489</t>
  </si>
  <si>
    <t>TXN100110</t>
  </si>
  <si>
    <t>CUST1288</t>
  </si>
  <si>
    <t>Customer_702</t>
  </si>
  <si>
    <t>TXN100111</t>
  </si>
  <si>
    <t>CUST1618</t>
  </si>
  <si>
    <t>Customer_687</t>
  </si>
  <si>
    <t>TXN100112</t>
  </si>
  <si>
    <t>Customer_290</t>
  </si>
  <si>
    <t>TXN100113</t>
  </si>
  <si>
    <t>Customer_357</t>
  </si>
  <si>
    <t>TXN100114</t>
  </si>
  <si>
    <t>CUST1424</t>
  </si>
  <si>
    <t>Customer_657</t>
  </si>
  <si>
    <t>TXN100115</t>
  </si>
  <si>
    <t>CUST1608</t>
  </si>
  <si>
    <t>Customer_744</t>
  </si>
  <si>
    <t>TXN100116</t>
  </si>
  <si>
    <t>CUST1457</t>
  </si>
  <si>
    <t>Customer_204</t>
  </si>
  <si>
    <t>TXN100117</t>
  </si>
  <si>
    <t>CUST1741</t>
  </si>
  <si>
    <t>Customer_213</t>
  </si>
  <si>
    <t>TXN100118</t>
  </si>
  <si>
    <t>CUST1202</t>
  </si>
  <si>
    <t>Customer_552</t>
  </si>
  <si>
    <t>TXN100119</t>
  </si>
  <si>
    <t>CUST1212</t>
  </si>
  <si>
    <t>Customer_787</t>
  </si>
  <si>
    <t>TXN100120</t>
  </si>
  <si>
    <t>Customer_323</t>
  </si>
  <si>
    <t>TXN100121</t>
  </si>
  <si>
    <t>CUST1624</t>
  </si>
  <si>
    <t>Customer_594</t>
  </si>
  <si>
    <t>TXN100122</t>
  </si>
  <si>
    <t>CUST1376</t>
  </si>
  <si>
    <t>TXN100123</t>
  </si>
  <si>
    <t>CUST1447</t>
  </si>
  <si>
    <t>Customer_499</t>
  </si>
  <si>
    <t>TXN100124</t>
  </si>
  <si>
    <t>CUST1106</t>
  </si>
  <si>
    <t>Customer_320</t>
  </si>
  <si>
    <t>TXN100125</t>
  </si>
  <si>
    <t>CUST1651</t>
  </si>
  <si>
    <t>Customer_83</t>
  </si>
  <si>
    <t>TXN100126</t>
  </si>
  <si>
    <t>CUST1401</t>
  </si>
  <si>
    <t>Customer_303</t>
  </si>
  <si>
    <t>TXN100127</t>
  </si>
  <si>
    <t>CUST1096</t>
  </si>
  <si>
    <t>Customer_262</t>
  </si>
  <si>
    <t>TXN100128</t>
  </si>
  <si>
    <t>Customer_784</t>
  </si>
  <si>
    <t>TXN100129</t>
  </si>
  <si>
    <t>CUST1452</t>
  </si>
  <si>
    <t>Customer_200</t>
  </si>
  <si>
    <t>TXN100130</t>
  </si>
  <si>
    <t>CUST1416</t>
  </si>
  <si>
    <t>Customer_240</t>
  </si>
  <si>
    <t>TXN100131</t>
  </si>
  <si>
    <t>CUST1726</t>
  </si>
  <si>
    <t>Customer_692</t>
  </si>
  <si>
    <t>TXN100132</t>
  </si>
  <si>
    <t>Customer_683</t>
  </si>
  <si>
    <t>TXN100133</t>
  </si>
  <si>
    <t>CUST1454</t>
  </si>
  <si>
    <t>Customer_295</t>
  </si>
  <si>
    <t>TXN100134</t>
  </si>
  <si>
    <t>CUST1291</t>
  </si>
  <si>
    <t>TXN100135</t>
  </si>
  <si>
    <t>CUST1534</t>
  </si>
  <si>
    <t>Customer_689</t>
  </si>
  <si>
    <t>TXN100136</t>
  </si>
  <si>
    <t>CUST1193</t>
  </si>
  <si>
    <t>TXN100137</t>
  </si>
  <si>
    <t>CUST1150</t>
  </si>
  <si>
    <t>Customer_749</t>
  </si>
  <si>
    <t>TXN100138</t>
  </si>
  <si>
    <t>CUST1759</t>
  </si>
  <si>
    <t>Customer_138</t>
  </si>
  <si>
    <t>TXN100139</t>
  </si>
  <si>
    <t>CUST1779</t>
  </si>
  <si>
    <t>Customer_129</t>
  </si>
  <si>
    <t>TXN100140</t>
  </si>
  <si>
    <t>CUST1763</t>
  </si>
  <si>
    <t>Customer_49</t>
  </si>
  <si>
    <t>TXN100141</t>
  </si>
  <si>
    <t>CUST1515</t>
  </si>
  <si>
    <t>Customer_676</t>
  </si>
  <si>
    <t>TXN100142</t>
  </si>
  <si>
    <t>CUST1393</t>
  </si>
  <si>
    <t>Customer_789</t>
  </si>
  <si>
    <t>TXN100143</t>
  </si>
  <si>
    <t>CUST1316</t>
  </si>
  <si>
    <t>TXN100144</t>
  </si>
  <si>
    <t>CUST1076</t>
  </si>
  <si>
    <t>Customer_628</t>
  </si>
  <si>
    <t>TXN100145</t>
  </si>
  <si>
    <t>CUST1599</t>
  </si>
  <si>
    <t>Customer_536</t>
  </si>
  <si>
    <t>TXN100146</t>
  </si>
  <si>
    <t>CUST1270</t>
  </si>
  <si>
    <t>Customer_311</t>
  </si>
  <si>
    <t>TXN100147</t>
  </si>
  <si>
    <t>CUST1225</t>
  </si>
  <si>
    <t>Customer_537</t>
  </si>
  <si>
    <t>TXN100148</t>
  </si>
  <si>
    <t>CUST1530</t>
  </si>
  <si>
    <t>Customer_639</t>
  </si>
  <si>
    <t>TXN100149</t>
  </si>
  <si>
    <t>CUST1113</t>
  </si>
  <si>
    <t>Customer_234</t>
  </si>
  <si>
    <t>TXN100150</t>
  </si>
  <si>
    <t>CUST1251</t>
  </si>
  <si>
    <t>Customer_209</t>
  </si>
  <si>
    <t>TXN100151</t>
  </si>
  <si>
    <t>CUST1233</t>
  </si>
  <si>
    <t>Customer_605</t>
  </si>
  <si>
    <t>TXN100152</t>
  </si>
  <si>
    <t>CUST1791</t>
  </si>
  <si>
    <t>Customer_94</t>
  </si>
  <si>
    <t>TXN100153</t>
  </si>
  <si>
    <t>CUST1714</t>
  </si>
  <si>
    <t>Customer_327</t>
  </si>
  <si>
    <t>TXN100154</t>
  </si>
  <si>
    <t>CUST1083</t>
  </si>
  <si>
    <t>Customer_225</t>
  </si>
  <si>
    <t>TXN100155</t>
  </si>
  <si>
    <t>Customer_792</t>
  </si>
  <si>
    <t>TXN100156</t>
  </si>
  <si>
    <t>CUST1175</t>
  </si>
  <si>
    <t>Customer_11</t>
  </si>
  <si>
    <t>TXN100157</t>
  </si>
  <si>
    <t>CUST1069</t>
  </si>
  <si>
    <t>Customer_329</t>
  </si>
  <si>
    <t>TXN100158</t>
  </si>
  <si>
    <t>CUST1047</t>
  </si>
  <si>
    <t>Customer_12</t>
  </si>
  <si>
    <t>TXN100159</t>
  </si>
  <si>
    <t>CUST1256</t>
  </si>
  <si>
    <t>Customer_35</t>
  </si>
  <si>
    <t>TXN100160</t>
  </si>
  <si>
    <t>CUST1727</t>
  </si>
  <si>
    <t>Customer_447</t>
  </si>
  <si>
    <t>TXN100161</t>
  </si>
  <si>
    <t>CUST1030</t>
  </si>
  <si>
    <t>Customer_452</t>
  </si>
  <si>
    <t>TXN100162</t>
  </si>
  <si>
    <t>CUST1281</t>
  </si>
  <si>
    <t>Customer_740</t>
  </si>
  <si>
    <t>TXN100163</t>
  </si>
  <si>
    <t>Customer_220</t>
  </si>
  <si>
    <t>TXN100164</t>
  </si>
  <si>
    <t>CUST1248</t>
  </si>
  <si>
    <t>Customer_441</t>
  </si>
  <si>
    <t>TXN100165</t>
  </si>
  <si>
    <t>CUST1368</t>
  </si>
  <si>
    <t>Customer_653</t>
  </si>
  <si>
    <t>TXN100166</t>
  </si>
  <si>
    <t>CUST1495</t>
  </si>
  <si>
    <t>Customer_535</t>
  </si>
  <si>
    <t>TXN100167</t>
  </si>
  <si>
    <t>CUST1025</t>
  </si>
  <si>
    <t>Customer_595</t>
  </si>
  <si>
    <t>TXN100168</t>
  </si>
  <si>
    <t>CUST1586</t>
  </si>
  <si>
    <t>Customer_229</t>
  </si>
  <si>
    <t>TXN100169</t>
  </si>
  <si>
    <t>CUST1718</t>
  </si>
  <si>
    <t>Customer_344</t>
  </si>
  <si>
    <t>TXN100170</t>
  </si>
  <si>
    <t>CUST1490</t>
  </si>
  <si>
    <t>Customer_80</t>
  </si>
  <si>
    <t>TXN100171</t>
  </si>
  <si>
    <t>Customer_353</t>
  </si>
  <si>
    <t>TXN100172</t>
  </si>
  <si>
    <t>CUST1314</t>
  </si>
  <si>
    <t>TXN100173</t>
  </si>
  <si>
    <t>CUST1606</t>
  </si>
  <si>
    <t>TXN100174</t>
  </si>
  <si>
    <t>CUST1375</t>
  </si>
  <si>
    <t>Customer_455</t>
  </si>
  <si>
    <t>TXN100175</t>
  </si>
  <si>
    <t>CUST1639</t>
  </si>
  <si>
    <t>Customer_671</t>
  </si>
  <si>
    <t>TXN100176</t>
  </si>
  <si>
    <t>TXN100177</t>
  </si>
  <si>
    <t>CUST1334</t>
  </si>
  <si>
    <t>TXN100178</t>
  </si>
  <si>
    <t>Customer_543</t>
  </si>
  <si>
    <t>TXN100179</t>
  </si>
  <si>
    <t>CUST1116</t>
  </si>
  <si>
    <t>Customer_359</t>
  </si>
  <si>
    <t>TXN100180</t>
  </si>
  <si>
    <t>CUST1048</t>
  </si>
  <si>
    <t>Customer_527</t>
  </si>
  <si>
    <t>TXN100181</t>
  </si>
  <si>
    <t>CUST1738</t>
  </si>
  <si>
    <t>Customer_313</t>
  </si>
  <si>
    <t>TXN100182</t>
  </si>
  <si>
    <t>CUST1778</t>
  </si>
  <si>
    <t>Customer_75</t>
  </si>
  <si>
    <t>TXN100183</t>
  </si>
  <si>
    <t>CUST1099</t>
  </si>
  <si>
    <t>Customer_546</t>
  </si>
  <si>
    <t>TXN100184</t>
  </si>
  <si>
    <t>CUST1459</t>
  </si>
  <si>
    <t>Customer_196</t>
  </si>
  <si>
    <t>TXN100185</t>
  </si>
  <si>
    <t>CUST1523</t>
  </si>
  <si>
    <t>Customer_29</t>
  </si>
  <si>
    <t>TXN100186</t>
  </si>
  <si>
    <t>CUST1597</t>
  </si>
  <si>
    <t>Customer_706</t>
  </si>
  <si>
    <t>TXN100187</t>
  </si>
  <si>
    <t>CUST1405</t>
  </si>
  <si>
    <t>Customer_16</t>
  </si>
  <si>
    <t>TXN100188</t>
  </si>
  <si>
    <t>CUST1214</t>
  </si>
  <si>
    <t>Customer_423</t>
  </si>
  <si>
    <t>TXN100189</t>
  </si>
  <si>
    <t>CUST1685</t>
  </si>
  <si>
    <t>Customer_589</t>
  </si>
  <si>
    <t>TXN100190</t>
  </si>
  <si>
    <t>CUST1503</t>
  </si>
  <si>
    <t>Customer_593</t>
  </si>
  <si>
    <t>TXN100191</t>
  </si>
  <si>
    <t>CUST1721</t>
  </si>
  <si>
    <t>Customer_405</t>
  </si>
  <si>
    <t>TXN100192</t>
  </si>
  <si>
    <t>Customer_636</t>
  </si>
  <si>
    <t>TXN100193</t>
  </si>
  <si>
    <t>CUST1576</t>
  </si>
  <si>
    <t>TXN100194</t>
  </si>
  <si>
    <t>CUST1258</t>
  </si>
  <si>
    <t>Customer_614</t>
  </si>
  <si>
    <t>TXN100195</t>
  </si>
  <si>
    <t>CUST1121</t>
  </si>
  <si>
    <t>Customer_77</t>
  </si>
  <si>
    <t>TXN100196</t>
  </si>
  <si>
    <t>CUST1054</t>
  </si>
  <si>
    <t>TXN100197</t>
  </si>
  <si>
    <t>CUST1331</t>
  </si>
  <si>
    <t>Customer_297</t>
  </si>
  <si>
    <t>TXN100198</t>
  </si>
  <si>
    <t>CUST1784</t>
  </si>
  <si>
    <t>Customer_510</t>
  </si>
  <si>
    <t>TXN100199</t>
  </si>
  <si>
    <t>CUST1241</t>
  </si>
  <si>
    <t>Customer_715</t>
  </si>
  <si>
    <t>TXN100200</t>
  </si>
  <si>
    <t>CUST1755</t>
  </si>
  <si>
    <t>Customer_573</t>
  </si>
  <si>
    <t>TXN100201</t>
  </si>
  <si>
    <t>Customer_538</t>
  </si>
  <si>
    <t>TXN100202</t>
  </si>
  <si>
    <t>CUST1483</t>
  </si>
  <si>
    <t>Customer_583</t>
  </si>
  <si>
    <t>TXN100203</t>
  </si>
  <si>
    <t>Customer_615</t>
  </si>
  <si>
    <t>TXN100204</t>
  </si>
  <si>
    <t>CUST1656</t>
  </si>
  <si>
    <t>Customer_326</t>
  </si>
  <si>
    <t>TXN100205</t>
  </si>
  <si>
    <t>CUST1262</t>
  </si>
  <si>
    <t>Customer_363</t>
  </si>
  <si>
    <t>TXN100206</t>
  </si>
  <si>
    <t>CUST1364</t>
  </si>
  <si>
    <t>Customer_669</t>
  </si>
  <si>
    <t>TXN100207</t>
  </si>
  <si>
    <t>TXN100208</t>
  </si>
  <si>
    <t>CUST1431</t>
  </si>
  <si>
    <t>TXN100209</t>
  </si>
  <si>
    <t>TXN100210</t>
  </si>
  <si>
    <t>CUST1304</t>
  </si>
  <si>
    <t>Customer_324</t>
  </si>
  <si>
    <t>TXN100211</t>
  </si>
  <si>
    <t>CUST1298</t>
  </si>
  <si>
    <t>Customer_698</t>
  </si>
  <si>
    <t>TXN100212</t>
  </si>
  <si>
    <t>TXN100213</t>
  </si>
  <si>
    <t>CUST1700</t>
  </si>
  <si>
    <t>Customer_625</t>
  </si>
  <si>
    <t>TXN100214</t>
  </si>
  <si>
    <t>CUST1333</t>
  </si>
  <si>
    <t>Customer_165</t>
  </si>
  <si>
    <t>TXN100215</t>
  </si>
  <si>
    <t>TXN100216</t>
  </si>
  <si>
    <t>CUST1642</t>
  </si>
  <si>
    <t>TXN100217</t>
  </si>
  <si>
    <t>CUST1474</t>
  </si>
  <si>
    <t>Customer_798</t>
  </si>
  <si>
    <t>TXN100218</t>
  </si>
  <si>
    <t>CUST1283</t>
  </si>
  <si>
    <t>TXN100219</t>
  </si>
  <si>
    <t>CUST1591</t>
  </si>
  <si>
    <t>Customer_153</t>
  </si>
  <si>
    <t>TXN100220</t>
  </si>
  <si>
    <t>Customer_737</t>
  </si>
  <si>
    <t>TXN100221</t>
  </si>
  <si>
    <t>CUST1263</t>
  </si>
  <si>
    <t>Customer_127</t>
  </si>
  <si>
    <t>TXN100222</t>
  </si>
  <si>
    <t>CUST1703</t>
  </si>
  <si>
    <t>Customer_193</t>
  </si>
  <si>
    <t>TXN100223</t>
  </si>
  <si>
    <t>Customer_627</t>
  </si>
  <si>
    <t>TXN100224</t>
  </si>
  <si>
    <t>CUST1012</t>
  </si>
  <si>
    <t>Customer_774</t>
  </si>
  <si>
    <t>TXN100225</t>
  </si>
  <si>
    <t>Customer_530</t>
  </si>
  <si>
    <t>TXN100226</t>
  </si>
  <si>
    <t>CUST1766</t>
  </si>
  <si>
    <t>Customer_10</t>
  </si>
  <si>
    <t>TXN100227</t>
  </si>
  <si>
    <t>CUST1555</t>
  </si>
  <si>
    <t>Customer_92</t>
  </si>
  <si>
    <t>TXN100228</t>
  </si>
  <si>
    <t>CUST1017</t>
  </si>
  <si>
    <t>Customer_139</t>
  </si>
  <si>
    <t>TXN100229</t>
  </si>
  <si>
    <t>CUST1063</t>
  </si>
  <si>
    <t>Customer_481</t>
  </si>
  <si>
    <t>TXN100230</t>
  </si>
  <si>
    <t>CUST1253</t>
  </si>
  <si>
    <t>Customer_449</t>
  </si>
  <si>
    <t>TXN100231</t>
  </si>
  <si>
    <t>CUST1465</t>
  </si>
  <si>
    <t>Customer_333</t>
  </si>
  <si>
    <t>TXN100232</t>
  </si>
  <si>
    <t>Customer_340</t>
  </si>
  <si>
    <t>TXN100233</t>
  </si>
  <si>
    <t>CUST1520</t>
  </si>
  <si>
    <t>Customer_52</t>
  </si>
  <si>
    <t>TXN100234</t>
  </si>
  <si>
    <t>CUST1090</t>
  </si>
  <si>
    <t>Customer_707</t>
  </si>
  <si>
    <t>TXN100235</t>
  </si>
  <si>
    <t>Customer_466</t>
  </si>
  <si>
    <t>TXN100236</t>
  </si>
  <si>
    <t>CUST1796</t>
  </si>
  <si>
    <t>Customer_718</t>
  </si>
  <si>
    <t>TXN100237</t>
  </si>
  <si>
    <t>CUST1630</t>
  </si>
  <si>
    <t>TXN100238</t>
  </si>
  <si>
    <t>Customer_475</t>
  </si>
  <si>
    <t>TXN100239</t>
  </si>
  <si>
    <t>Customer_401</t>
  </si>
  <si>
    <t>TXN100240</t>
  </si>
  <si>
    <t>CUST1613</t>
  </si>
  <si>
    <t>Customer_439</t>
  </si>
  <si>
    <t>TXN100241</t>
  </si>
  <si>
    <t>TXN100242</t>
  </si>
  <si>
    <t>CUST1400</t>
  </si>
  <si>
    <t>TXN100243</t>
  </si>
  <si>
    <t>CUST1782</t>
  </si>
  <si>
    <t>Customer_598</t>
  </si>
  <si>
    <t>TXN100244</t>
  </si>
  <si>
    <t>CUST1071</t>
  </si>
  <si>
    <t>Customer_509</t>
  </si>
  <si>
    <t>TXN100245</t>
  </si>
  <si>
    <t>CUST1180</t>
  </si>
  <si>
    <t>TXN100246</t>
  </si>
  <si>
    <t>CUST1124</t>
  </si>
  <si>
    <t>Customer_514</t>
  </si>
  <si>
    <t>TXN100247</t>
  </si>
  <si>
    <t>TXN100248</t>
  </si>
  <si>
    <t>CUST1293</t>
  </si>
  <si>
    <t>Customer_772</t>
  </si>
  <si>
    <t>TXN100249</t>
  </si>
  <si>
    <t>CUST1797</t>
  </si>
  <si>
    <t>TXN100250</t>
  </si>
  <si>
    <t>CUST1195</t>
  </si>
  <si>
    <t>Customer_6</t>
  </si>
  <si>
    <t>TXN100251</t>
  </si>
  <si>
    <t>CUST1228</t>
  </si>
  <si>
    <t>Customer_500</t>
  </si>
  <si>
    <t>TXN100252</t>
  </si>
  <si>
    <t>Customer_661</t>
  </si>
  <si>
    <t>TXN100253</t>
  </si>
  <si>
    <t>CUST1436</t>
  </si>
  <si>
    <t>Customer_717</t>
  </si>
  <si>
    <t>TXN100254</t>
  </si>
  <si>
    <t>CUST1787</t>
  </si>
  <si>
    <t>TXN100255</t>
  </si>
  <si>
    <t>CUST1461</t>
  </si>
  <si>
    <t>Customer_485</t>
  </si>
  <si>
    <t>TXN100256</t>
  </si>
  <si>
    <t>Customer_601</t>
  </si>
  <si>
    <t>TXN100257</t>
  </si>
  <si>
    <t>CUST1021</t>
  </si>
  <si>
    <t>Customer_666</t>
  </si>
  <si>
    <t>TXN100258</t>
  </si>
  <si>
    <t>CUST1064</t>
  </si>
  <si>
    <t>Customer_679</t>
  </si>
  <si>
    <t>TXN100259</t>
  </si>
  <si>
    <t>CUST1165</t>
  </si>
  <si>
    <t>Customer_468</t>
  </si>
  <si>
    <t>TXN100260</t>
  </si>
  <si>
    <t>CUST1027</t>
  </si>
  <si>
    <t>TXN100261</t>
  </si>
  <si>
    <t>CUST1311</t>
  </si>
  <si>
    <t>Customer_270</t>
  </si>
  <si>
    <t>TXN100262</t>
  </si>
  <si>
    <t>CUST1285</t>
  </si>
  <si>
    <t>Customer_56</t>
  </si>
  <si>
    <t>TXN100263</t>
  </si>
  <si>
    <t>CUST1660</t>
  </si>
  <si>
    <t>TXN100264</t>
  </si>
  <si>
    <t>Customer_149</t>
  </si>
  <si>
    <t>TXN100265</t>
  </si>
  <si>
    <t>TXN100266</t>
  </si>
  <si>
    <t>CUST1224</t>
  </si>
  <si>
    <t>Customer_144</t>
  </si>
  <si>
    <t>TXN100267</t>
  </si>
  <si>
    <t>Customer_750</t>
  </si>
  <si>
    <t>TXN100268</t>
  </si>
  <si>
    <t>TXN100269</t>
  </si>
  <si>
    <t>Customer_632</t>
  </si>
  <si>
    <t>TXN100270</t>
  </si>
  <si>
    <t>CUST1045</t>
  </si>
  <si>
    <t>TXN100271</t>
  </si>
  <si>
    <t>Customer_413</t>
  </si>
  <si>
    <t>TXN100272</t>
  </si>
  <si>
    <t>CUST1471</t>
  </si>
  <si>
    <t>Customer_732</t>
  </si>
  <si>
    <t>TXN100273</t>
  </si>
  <si>
    <t>CUST1034</t>
  </si>
  <si>
    <t>TXN100274</t>
  </si>
  <si>
    <t>CUST1653</t>
  </si>
  <si>
    <t>TXN100275</t>
  </si>
  <si>
    <t>CUST1427</t>
  </si>
  <si>
    <t>Customer_387</t>
  </si>
  <si>
    <t>TXN100276</t>
  </si>
  <si>
    <t>CUST1221</t>
  </si>
  <si>
    <t>Customer_473</t>
  </si>
  <si>
    <t>TXN100277</t>
  </si>
  <si>
    <t>Customer_275</t>
  </si>
  <si>
    <t>TXN100278</t>
  </si>
  <si>
    <t>CUST1692</t>
  </si>
  <si>
    <t>TXN100279</t>
  </si>
  <si>
    <t>CUST1367</t>
  </si>
  <si>
    <t>Customer_66</t>
  </si>
  <si>
    <t>TXN100280</t>
  </si>
  <si>
    <t>CUST1743</t>
  </si>
  <si>
    <t>TXN100281</t>
  </si>
  <si>
    <t>CUST1550</t>
  </si>
  <si>
    <t>TXN100282</t>
  </si>
  <si>
    <t>CUST1582</t>
  </si>
  <si>
    <t>TXN100283</t>
  </si>
  <si>
    <t>Customer_202</t>
  </si>
  <si>
    <t>TXN100284</t>
  </si>
  <si>
    <t>Customer_662</t>
  </si>
  <si>
    <t>TXN100285</t>
  </si>
  <si>
    <t>CUST1335</t>
  </si>
  <si>
    <t>TXN100286</t>
  </si>
  <si>
    <t>CUST1441</t>
  </si>
  <si>
    <t>TXN100287</t>
  </si>
  <si>
    <t>CUST1148</t>
  </si>
  <si>
    <t>Customer_91</t>
  </si>
  <si>
    <t>TXN100288</t>
  </si>
  <si>
    <t>CUST1009</t>
  </si>
  <si>
    <t>Customer_141</t>
  </si>
  <si>
    <t>TXN100289</t>
  </si>
  <si>
    <t>Customer_289</t>
  </si>
  <si>
    <t>TXN100290</t>
  </si>
  <si>
    <t>Customer_730</t>
  </si>
  <si>
    <t>TXN100291</t>
  </si>
  <si>
    <t>TXN100292</t>
  </si>
  <si>
    <t>CUST1517</t>
  </si>
  <si>
    <t>Customer_411</t>
  </si>
  <si>
    <t>TXN100293</t>
  </si>
  <si>
    <t>CUST1638</t>
  </si>
  <si>
    <t>Customer_377</t>
  </si>
  <si>
    <t>TXN100294</t>
  </si>
  <si>
    <t>CUST1587</t>
  </si>
  <si>
    <t>Customer_384</t>
  </si>
  <si>
    <t>TXN100295</t>
  </si>
  <si>
    <t>CUST1677</t>
  </si>
  <si>
    <t>Customer_152</t>
  </si>
  <si>
    <t>TXN100296</t>
  </si>
  <si>
    <t>CUST1278</t>
  </si>
  <si>
    <t>Customer_751</t>
  </si>
  <si>
    <t>TXN100297</t>
  </si>
  <si>
    <t>CUST1300</t>
  </si>
  <si>
    <t>TXN100298</t>
  </si>
  <si>
    <t>CUST1589</t>
  </si>
  <si>
    <t>Customer_319</t>
  </si>
  <si>
    <t>TXN100299</t>
  </si>
  <si>
    <t>CUST1649</t>
  </si>
  <si>
    <t>Customer_369</t>
  </si>
  <si>
    <t>TXN100300</t>
  </si>
  <si>
    <t>Customer_606</t>
  </si>
  <si>
    <t>TXN100301</t>
  </si>
  <si>
    <t>CUST1607</t>
  </si>
  <si>
    <t>Customer_560</t>
  </si>
  <si>
    <t>TXN100302</t>
  </si>
  <si>
    <t>CUST1135</t>
  </si>
  <si>
    <t>TXN100303</t>
  </si>
  <si>
    <t>CUST1580</t>
  </si>
  <si>
    <t>Customer_462</t>
  </si>
  <si>
    <t>TXN100304</t>
  </si>
  <si>
    <t>CUST1147</t>
  </si>
  <si>
    <t>TXN100305</t>
  </si>
  <si>
    <t>Customer_156</t>
  </si>
  <si>
    <t>TXN100306</t>
  </si>
  <si>
    <t>CUST1478</t>
  </si>
  <si>
    <t>Customer_684</t>
  </si>
  <si>
    <t>TXN100307</t>
  </si>
  <si>
    <t>TXN100308</t>
  </si>
  <si>
    <t>TXN100309</t>
  </si>
  <si>
    <t>CUST1163</t>
  </si>
  <si>
    <t>TXN100310</t>
  </si>
  <si>
    <t>Customer_341</t>
  </si>
  <si>
    <t>TXN100311</t>
  </si>
  <si>
    <t>CUST1189</t>
  </si>
  <si>
    <t>Customer_57</t>
  </si>
  <si>
    <t>TXN100312</t>
  </si>
  <si>
    <t>Customer_448</t>
  </si>
  <si>
    <t>TXN100313</t>
  </si>
  <si>
    <t>CUST1339</t>
  </si>
  <si>
    <t>Customer_203</t>
  </si>
  <si>
    <t>TXN100314</t>
  </si>
  <si>
    <t>Customer_697</t>
  </si>
  <si>
    <t>TXN100315</t>
  </si>
  <si>
    <t>CUST1181</t>
  </si>
  <si>
    <t>TXN100316</t>
  </si>
  <si>
    <t>Customer_738</t>
  </si>
  <si>
    <t>TXN100317</t>
  </si>
  <si>
    <t>TXN100318</t>
  </si>
  <si>
    <t>CUST1138</t>
  </si>
  <si>
    <t>Customer_330</t>
  </si>
  <si>
    <t>TXN100319</t>
  </si>
  <si>
    <t>CUST1130</t>
  </si>
  <si>
    <t>TXN100320</t>
  </si>
  <si>
    <t>Customer_454</t>
  </si>
  <si>
    <t>TXN100321</t>
  </si>
  <si>
    <t>Customer_356</t>
  </si>
  <si>
    <t>TXN100322</t>
  </si>
  <si>
    <t>Customer_216</t>
  </si>
  <si>
    <t>TXN100323</t>
  </si>
  <si>
    <t>CUST1144</t>
  </si>
  <si>
    <t>Customer_555</t>
  </si>
  <si>
    <t>TXN100324</t>
  </si>
  <si>
    <t>CUST1016</t>
  </si>
  <si>
    <t>TXN100325</t>
  </si>
  <si>
    <t>CUST1302</t>
  </si>
  <si>
    <t>Customer_155</t>
  </si>
  <si>
    <t>TXN100326</t>
  </si>
  <si>
    <t>Customer_186</t>
  </si>
  <si>
    <t>TXN100327</t>
  </si>
  <si>
    <t>TXN100328</t>
  </si>
  <si>
    <t>CUST1107</t>
  </si>
  <si>
    <t>TXN100329</t>
  </si>
  <si>
    <t>CUST1088</t>
  </si>
  <si>
    <t>Customer_134</t>
  </si>
  <si>
    <t>TXN100330</t>
  </si>
  <si>
    <t>CUST1129</t>
  </si>
  <si>
    <t>Customer_321</t>
  </si>
  <si>
    <t>TXN100331</t>
  </si>
  <si>
    <t>CUST1341</t>
  </si>
  <si>
    <t>Customer_390</t>
  </si>
  <si>
    <t>TXN100332</t>
  </si>
  <si>
    <t>Customer_434</t>
  </si>
  <si>
    <t>TXN100333</t>
  </si>
  <si>
    <t>Customer_22</t>
  </si>
  <si>
    <t>TXN100334</t>
  </si>
  <si>
    <t>CUST1410</t>
  </si>
  <si>
    <t>Customer_600</t>
  </si>
  <si>
    <t>TXN100335</t>
  </si>
  <si>
    <t>CUST1306</t>
  </si>
  <si>
    <t>Customer_665</t>
  </si>
  <si>
    <t>TXN100336</t>
  </si>
  <si>
    <t>Customer_125</t>
  </si>
  <si>
    <t>TXN100337</t>
  </si>
  <si>
    <t>TXN100338</t>
  </si>
  <si>
    <t>Customer_51</t>
  </si>
  <si>
    <t>TXN100339</t>
  </si>
  <si>
    <t>CUST1348</t>
  </si>
  <si>
    <t>Customer_728</t>
  </si>
  <si>
    <t>TXN100340</t>
  </si>
  <si>
    <t>CUST1321</t>
  </si>
  <si>
    <t>Customer_176</t>
  </si>
  <si>
    <t>TXN100341</t>
  </si>
  <si>
    <t>CUST1559</t>
  </si>
  <si>
    <t>Customer_253</t>
  </si>
  <si>
    <t>TXN100342</t>
  </si>
  <si>
    <t>Customer_246</t>
  </si>
  <si>
    <t>TXN100343</t>
  </si>
  <si>
    <t>Customer_739</t>
  </si>
  <si>
    <t>TXN100344</t>
  </si>
  <si>
    <t>CUST1711</t>
  </si>
  <si>
    <t>Customer_106</t>
  </si>
  <si>
    <t>TXN100345</t>
  </si>
  <si>
    <t>CUST1386</t>
  </si>
  <si>
    <t>TXN100346</t>
  </si>
  <si>
    <t>Customer_316</t>
  </si>
  <si>
    <t>TXN100347</t>
  </si>
  <si>
    <t>Customer_302</t>
  </si>
  <si>
    <t>TXN100348</t>
  </si>
  <si>
    <t>CUST1772</t>
  </si>
  <si>
    <t>Customer_548</t>
  </si>
  <si>
    <t>TXN100349</t>
  </si>
  <si>
    <t>CUST1108</t>
  </si>
  <si>
    <t>Customer_716</t>
  </si>
  <si>
    <t>TXN100350</t>
  </si>
  <si>
    <t>CUST1531</t>
  </si>
  <si>
    <t>Customer_779</t>
  </si>
  <si>
    <t>TXN100351</t>
  </si>
  <si>
    <t>Customer_268</t>
  </si>
  <si>
    <t>TXN100352</t>
  </si>
  <si>
    <t>CUST1296</t>
  </si>
  <si>
    <t>Customer_170</t>
  </si>
  <si>
    <t>TXN100353</t>
  </si>
  <si>
    <t>Customer_551</t>
  </si>
  <si>
    <t>TXN100354</t>
  </si>
  <si>
    <t>TXN100355</t>
  </si>
  <si>
    <t>CUST1493</t>
  </si>
  <si>
    <t>Customer_651</t>
  </si>
  <si>
    <t>TXN100356</t>
  </si>
  <si>
    <t>Customer_292</t>
  </si>
  <si>
    <t>TXN100357</t>
  </si>
  <si>
    <t>Customer_564</t>
  </si>
  <si>
    <t>TXN100358</t>
  </si>
  <si>
    <t>TXN100359</t>
  </si>
  <si>
    <t>TXN100360</t>
  </si>
  <si>
    <t>Customer_146</t>
  </si>
  <si>
    <t>TXN100361</t>
  </si>
  <si>
    <t>CUST1182</t>
  </si>
  <si>
    <t>Customer_425</t>
  </si>
  <si>
    <t>TXN100362</t>
  </si>
  <si>
    <t>TXN100363</t>
  </si>
  <si>
    <t>Customer_184</t>
  </si>
  <si>
    <t>TXN100364</t>
  </si>
  <si>
    <t>CUST1694</t>
  </si>
  <si>
    <t>Customer_664</t>
  </si>
  <si>
    <t>TXN100365</t>
  </si>
  <si>
    <t>Customer_713</t>
  </si>
  <si>
    <t>TXN100366</t>
  </si>
  <si>
    <t>CUST1596</t>
  </si>
  <si>
    <t>TXN100367</t>
  </si>
  <si>
    <t>CUST1678</t>
  </si>
  <si>
    <t>Customer_287</t>
  </si>
  <si>
    <t>TXN100368</t>
  </si>
  <si>
    <t>TXN100369</t>
  </si>
  <si>
    <t>CUST1793</t>
  </si>
  <si>
    <t>Customer_778</t>
  </si>
  <si>
    <t>TXN100370</t>
  </si>
  <si>
    <t>Customer_700</t>
  </si>
  <si>
    <t>TXN100371</t>
  </si>
  <si>
    <t>Customer_386</t>
  </si>
  <si>
    <t>TXN100372</t>
  </si>
  <si>
    <t>TXN100373</t>
  </si>
  <si>
    <t>CUST1444</t>
  </si>
  <si>
    <t>Customer_271</t>
  </si>
  <si>
    <t>TXN100374</t>
  </si>
  <si>
    <t>Customer_771</t>
  </si>
  <si>
    <t>TXN100375</t>
  </si>
  <si>
    <t>CUST1737</t>
  </si>
  <si>
    <t>TXN100376</t>
  </si>
  <si>
    <t>CUST1361</t>
  </si>
  <si>
    <t>Customer_198</t>
  </si>
  <si>
    <t>TXN100377</t>
  </si>
  <si>
    <t>CUST1374</t>
  </si>
  <si>
    <t>TXN100378</t>
  </si>
  <si>
    <t>CUST1554</t>
  </si>
  <si>
    <t>TXN100379</t>
  </si>
  <si>
    <t>CUST1303</t>
  </si>
  <si>
    <t>TXN100380</t>
  </si>
  <si>
    <t>CUST1421</t>
  </si>
  <si>
    <t>Customer_783</t>
  </si>
  <si>
    <t>TXN100381</t>
  </si>
  <si>
    <t>CUST1246</t>
  </si>
  <si>
    <t>Customer_621</t>
  </si>
  <si>
    <t>TXN100382</t>
  </si>
  <si>
    <t>TXN100383</t>
  </si>
  <si>
    <t>TXN100384</t>
  </si>
  <si>
    <t>TXN100385</t>
  </si>
  <si>
    <t>CUST1185</t>
  </si>
  <si>
    <t>Customer_422</t>
  </si>
  <si>
    <t>TXN100386</t>
  </si>
  <si>
    <t>CUST1468</t>
  </si>
  <si>
    <t>TXN100387</t>
  </si>
  <si>
    <t>Customer_562</t>
  </si>
  <si>
    <t>TXN100388</t>
  </si>
  <si>
    <t>Customer_71</t>
  </si>
  <si>
    <t>TXN100389</t>
  </si>
  <si>
    <t>TXN100390</t>
  </si>
  <si>
    <t>CUST1553</t>
  </si>
  <si>
    <t>Customer_372</t>
  </si>
  <si>
    <t>TXN100391</t>
  </si>
  <si>
    <t>CUST1336</t>
  </si>
  <si>
    <t>TXN100392</t>
  </si>
  <si>
    <t>CUST1162</t>
  </si>
  <si>
    <t>TXN100393</t>
  </si>
  <si>
    <t>CUST1160</t>
  </si>
  <si>
    <t>TXN100394</t>
  </si>
  <si>
    <t>Customer_84</t>
  </si>
  <si>
    <t>TXN100395</t>
  </si>
  <si>
    <t>CUST1601</t>
  </si>
  <si>
    <t>Customer_43</t>
  </si>
  <si>
    <t>TXN100396</t>
  </si>
  <si>
    <t>CUST1322</t>
  </si>
  <si>
    <t>TXN100397</t>
  </si>
  <si>
    <t>TXN100398</t>
  </si>
  <si>
    <t>TXN100399</t>
  </si>
  <si>
    <t>CUST1073</t>
  </si>
  <si>
    <t>Customer_395</t>
  </si>
  <si>
    <t>TXN100400</t>
  </si>
  <si>
    <t>CUST1588</t>
  </si>
  <si>
    <t>Customer_65</t>
  </si>
  <si>
    <t>TXN100401</t>
  </si>
  <si>
    <t>TXN100402</t>
  </si>
  <si>
    <t>CUST1522</t>
  </si>
  <si>
    <t>TXN100403</t>
  </si>
  <si>
    <t>CUST1505</t>
  </si>
  <si>
    <t>Customer_769</t>
  </si>
  <si>
    <t>TXN100404</t>
  </si>
  <si>
    <t>Customer_467</t>
  </si>
  <si>
    <t>TXN100405</t>
  </si>
  <si>
    <t>CUST1688</t>
  </si>
  <si>
    <t>TXN100406</t>
  </si>
  <si>
    <t>CUST1788</t>
  </si>
  <si>
    <t>Customer_148</t>
  </si>
  <si>
    <t>TXN100407</t>
  </si>
  <si>
    <t>CUST1039</t>
  </si>
  <si>
    <t>TXN100408</t>
  </si>
  <si>
    <t>Customer_471</t>
  </si>
  <si>
    <t>TXN100409</t>
  </si>
  <si>
    <t>CUST1578</t>
  </si>
  <si>
    <t>TXN100410</t>
  </si>
  <si>
    <t>Customer_88</t>
  </si>
  <si>
    <t>TXN100411</t>
  </si>
  <si>
    <t>CUST1435</t>
  </si>
  <si>
    <t>TXN100412</t>
  </si>
  <si>
    <t>CUST1636</t>
  </si>
  <si>
    <t>TXN100413</t>
  </si>
  <si>
    <t>CUST1676</t>
  </si>
  <si>
    <t>TXN100414</t>
  </si>
  <si>
    <t>CUST1408</t>
  </si>
  <si>
    <t>Customer_404</t>
  </si>
  <si>
    <t>TXN100415</t>
  </si>
  <si>
    <t>Customer_82</t>
  </si>
  <si>
    <t>TXN100416</t>
  </si>
  <si>
    <t>CUST1671</t>
  </si>
  <si>
    <t>Customer_641</t>
  </si>
  <si>
    <t>TXN100417</t>
  </si>
  <si>
    <t>CUST1569</t>
  </si>
  <si>
    <t>Customer_286</t>
  </si>
  <si>
    <t>TXN100418</t>
  </si>
  <si>
    <t>CUST1078</t>
  </si>
  <si>
    <t>Customer_382</t>
  </si>
  <si>
    <t>TXN100419</t>
  </si>
  <si>
    <t>TXN100420</t>
  </si>
  <si>
    <t>TXN100421</t>
  </si>
  <si>
    <t>CUST1527</t>
  </si>
  <si>
    <t>TXN100422</t>
  </si>
  <si>
    <t>CUST1524</t>
  </si>
  <si>
    <t>Customer_453</t>
  </si>
  <si>
    <t>TXN100423</t>
  </si>
  <si>
    <t>TXN100424</t>
  </si>
  <si>
    <t>CUST1156</t>
  </si>
  <si>
    <t>Customer_24</t>
  </si>
  <si>
    <t>TXN100425</t>
  </si>
  <si>
    <t>CUST1340</t>
  </si>
  <si>
    <t>TXN100426</t>
  </si>
  <si>
    <t>Customer_461</t>
  </si>
  <si>
    <t>TXN100427</t>
  </si>
  <si>
    <t>CUST1280</t>
  </si>
  <si>
    <t>TXN100428</t>
  </si>
  <si>
    <t>CUST1622</t>
  </si>
  <si>
    <t>TXN100429</t>
  </si>
  <si>
    <t>TXN100430</t>
  </si>
  <si>
    <t>CUST1728</t>
  </si>
  <si>
    <t>TXN100431</t>
  </si>
  <si>
    <t>CUST1674</t>
  </si>
  <si>
    <t>TXN100432</t>
  </si>
  <si>
    <t>TXN100433</t>
  </si>
  <si>
    <t>TXN100434</t>
  </si>
  <si>
    <t>CUST1332</t>
  </si>
  <si>
    <t>Customer_336</t>
  </si>
  <si>
    <t>TXN100435</t>
  </si>
  <si>
    <t>TXN100436</t>
  </si>
  <si>
    <t>TXN100437</t>
  </si>
  <si>
    <t>CUST1036</t>
  </si>
  <si>
    <t>TXN100438</t>
  </si>
  <si>
    <t>Customer_497</t>
  </si>
  <si>
    <t>TXN100439</t>
  </si>
  <si>
    <t>CUST1420</t>
  </si>
  <si>
    <t>Customer_587</t>
  </si>
  <si>
    <t>TXN100440</t>
  </si>
  <si>
    <t>CUST1022</t>
  </si>
  <si>
    <t>TXN100441</t>
  </si>
  <si>
    <t>CUST1206</t>
  </si>
  <si>
    <t>Customer_541</t>
  </si>
  <si>
    <t>TXN100442</t>
  </si>
  <si>
    <t>TXN100443</t>
  </si>
  <si>
    <t>CUST1356</t>
  </si>
  <si>
    <t>TXN100444</t>
  </si>
  <si>
    <t>CUST1440</t>
  </si>
  <si>
    <t>Customer_566</t>
  </si>
  <si>
    <t>TXN100445</t>
  </si>
  <si>
    <t>CUST1729</t>
  </si>
  <si>
    <t>TXN100446</t>
  </si>
  <si>
    <t>Customer_42</t>
  </si>
  <si>
    <t>TXN100447</t>
  </si>
  <si>
    <t>Customer_285</t>
  </si>
  <si>
    <t>TXN100448</t>
  </si>
  <si>
    <t>TXN100449</t>
  </si>
  <si>
    <t>TXN100450</t>
  </si>
  <si>
    <t>CUST1294</t>
  </si>
  <si>
    <t>Customer_187</t>
  </si>
  <si>
    <t>TXN100451</t>
  </si>
  <si>
    <t>TXN100452</t>
  </si>
  <si>
    <t>Customer_431</t>
  </si>
  <si>
    <t>TXN100453</t>
  </si>
  <si>
    <t>CUST1480</t>
  </si>
  <si>
    <t>Customer_554</t>
  </si>
  <si>
    <t>TXN100454</t>
  </si>
  <si>
    <t>CUST1123</t>
  </si>
  <si>
    <t>Customer_416</t>
  </si>
  <si>
    <t>TXN100455</t>
  </si>
  <si>
    <t>Customer_426</t>
  </si>
  <si>
    <t>TXN100456</t>
  </si>
  <si>
    <t>CUST1699</t>
  </si>
  <si>
    <t>TXN100457</t>
  </si>
  <si>
    <t>Customer_26</t>
  </si>
  <si>
    <t>TXN100458</t>
  </si>
  <si>
    <t>CUST1661</t>
  </si>
  <si>
    <t>Customer_371</t>
  </si>
  <si>
    <t>TXN100459</t>
  </si>
  <si>
    <t>CUST1104</t>
  </si>
  <si>
    <t>Customer_385</t>
  </si>
  <si>
    <t>TXN100460</t>
  </si>
  <si>
    <t>TXN100461</t>
  </si>
  <si>
    <t>TXN100462</t>
  </si>
  <si>
    <t>TXN100463</t>
  </si>
  <si>
    <t>TXN100464</t>
  </si>
  <si>
    <t>Customer_130</t>
  </si>
  <si>
    <t>TXN100465</t>
  </si>
  <si>
    <t>CUST1396</t>
  </si>
  <si>
    <t>Customer_670</t>
  </si>
  <si>
    <t>TXN100466</t>
  </si>
  <si>
    <t>TXN100467</t>
  </si>
  <si>
    <t>Customer_743</t>
  </si>
  <si>
    <t>TXN100468</t>
  </si>
  <si>
    <t>CUST1142</t>
  </si>
  <si>
    <t>Customer_308</t>
  </si>
  <si>
    <t>TXN100469</t>
  </si>
  <si>
    <t>TXN100470</t>
  </si>
  <si>
    <t>Customer_393</t>
  </si>
  <si>
    <t>TXN100471</t>
  </si>
  <si>
    <t>CUST1558</t>
  </si>
  <si>
    <t>Customer_534</t>
  </si>
  <si>
    <t>TXN100472</t>
  </si>
  <si>
    <t>Customer_110</t>
  </si>
  <si>
    <t>TXN100473</t>
  </si>
  <si>
    <t>Customer_561</t>
  </si>
  <si>
    <t>TXN100474</t>
  </si>
  <si>
    <t>TXN100475</t>
  </si>
  <si>
    <t>CUST1681</t>
  </si>
  <si>
    <t>TXN100476</t>
  </si>
  <si>
    <t>CUST1310</t>
  </si>
  <si>
    <t>TXN100477</t>
  </si>
  <si>
    <t>Customer_565</t>
  </si>
  <si>
    <t>TXN100478</t>
  </si>
  <si>
    <t>TXN100479</t>
  </si>
  <si>
    <t>Customer_168</t>
  </si>
  <si>
    <t>TXN100480</t>
  </si>
  <si>
    <t>CUST1773</t>
  </si>
  <si>
    <t>Customer_557</t>
  </si>
  <si>
    <t>TXN100481</t>
  </si>
  <si>
    <t>CUST1109</t>
  </si>
  <si>
    <t>TXN100482</t>
  </si>
  <si>
    <t>Customer_105</t>
  </si>
  <si>
    <t>TXN100483</t>
  </si>
  <si>
    <t>CUST1372</t>
  </si>
  <si>
    <t>Customer_150</t>
  </si>
  <si>
    <t>TXN100484</t>
  </si>
  <si>
    <t>CUST1616</t>
  </si>
  <si>
    <t>TXN100485</t>
  </si>
  <si>
    <t>CUST1768</t>
  </si>
  <si>
    <t>TXN100486</t>
  </si>
  <si>
    <t>Customer_299</t>
  </si>
  <si>
    <t>TXN100487</t>
  </si>
  <si>
    <t>CUST1043</t>
  </si>
  <si>
    <t>Customer_167</t>
  </si>
  <si>
    <t>TXN100488</t>
  </si>
  <si>
    <t>TXN100489</t>
  </si>
  <si>
    <t>Customer_646</t>
  </si>
  <si>
    <t>TXN100490</t>
  </si>
  <si>
    <t>Customer_723</t>
  </si>
  <si>
    <t>TXN100491</t>
  </si>
  <si>
    <t>Customer_48</t>
  </si>
  <si>
    <t>TXN100492</t>
  </si>
  <si>
    <t>CUST1476</t>
  </si>
  <si>
    <t>Customer_638</t>
  </si>
  <si>
    <t>TXN100493</t>
  </si>
  <si>
    <t>Customer_239</t>
  </si>
  <si>
    <t>TXN100494</t>
  </si>
  <si>
    <t>CUST1110</t>
  </si>
  <si>
    <t>Customer_7</t>
  </si>
  <si>
    <t>TXN100495</t>
  </si>
  <si>
    <t>Customer_464</t>
  </si>
  <si>
    <t>TXN100496</t>
  </si>
  <si>
    <t>TXN100497</t>
  </si>
  <si>
    <t>CUST1724</t>
  </si>
  <si>
    <t>TXN100498</t>
  </si>
  <si>
    <t>TXN100499</t>
  </si>
  <si>
    <t>CUST1645</t>
  </si>
  <si>
    <t>Customer_549</t>
  </si>
  <si>
    <t>TXN100500</t>
  </si>
  <si>
    <t>Customer_487</t>
  </si>
  <si>
    <t>TXN100501</t>
  </si>
  <si>
    <t>Customer_211</t>
  </si>
  <si>
    <t>TXN100502</t>
  </si>
  <si>
    <t>CUST1326</t>
  </si>
  <si>
    <t>TXN100503</t>
  </si>
  <si>
    <t>CUST1511</t>
  </si>
  <si>
    <t>TXN100504</t>
  </si>
  <si>
    <t>CUST1409</t>
  </si>
  <si>
    <t>Customer_337</t>
  </si>
  <si>
    <t>TXN100505</t>
  </si>
  <si>
    <t>TXN100506</t>
  </si>
  <si>
    <t>CUST1790</t>
  </si>
  <si>
    <t>TXN100507</t>
  </si>
  <si>
    <t>CUST1508</t>
  </si>
  <si>
    <t>Customer_214</t>
  </si>
  <si>
    <t>TXN100508</t>
  </si>
  <si>
    <t>CUST1731</t>
  </si>
  <si>
    <t>Customer_574</t>
  </si>
  <si>
    <t>TXN100509</t>
  </si>
  <si>
    <t>Customer_328</t>
  </si>
  <si>
    <t>TXN100510</t>
  </si>
  <si>
    <t>TXN100511</t>
  </si>
  <si>
    <t>CUST1247</t>
  </si>
  <si>
    <t>Customer_673</t>
  </si>
  <si>
    <t>TXN100512</t>
  </si>
  <si>
    <t>CUST1641</t>
  </si>
  <si>
    <t>Customer_578</t>
  </si>
  <si>
    <t>TXN100513</t>
  </si>
  <si>
    <t>TXN100514</t>
  </si>
  <si>
    <t>TXN100515</t>
  </si>
  <si>
    <t>Customer_532</t>
  </si>
  <si>
    <t>TXN100516</t>
  </si>
  <si>
    <t>CUST1566</t>
  </si>
  <si>
    <t>TXN100517</t>
  </si>
  <si>
    <t>CUST1344</t>
  </si>
  <si>
    <t>TXN100518</t>
  </si>
  <si>
    <t>TXN100519</t>
  </si>
  <si>
    <t>CUST1730</t>
  </si>
  <si>
    <t>Customer_505</t>
  </si>
  <si>
    <t>TXN100520</t>
  </si>
  <si>
    <t>CUST1528</t>
  </si>
  <si>
    <t>TXN100521</t>
  </si>
  <si>
    <t>CUST1611</t>
  </si>
  <si>
    <t>TXN100522</t>
  </si>
  <si>
    <t>Customer_644</t>
  </si>
  <si>
    <t>TXN100523</t>
  </si>
  <si>
    <t>Customer_37</t>
  </si>
  <si>
    <t>TXN100524</t>
  </si>
  <si>
    <t>TXN100525</t>
  </si>
  <si>
    <t>CUST1058</t>
  </si>
  <si>
    <t>TXN100526</t>
  </si>
  <si>
    <t>CUST1437</t>
  </si>
  <si>
    <t>TXN100527</t>
  </si>
  <si>
    <t>CUST1111</t>
  </si>
  <si>
    <t>TXN100528</t>
  </si>
  <si>
    <t>Customer_765</t>
  </si>
  <si>
    <t>TXN100529</t>
  </si>
  <si>
    <t>CUST1706</t>
  </si>
  <si>
    <t>TXN100530</t>
  </si>
  <si>
    <t>TXN100531</t>
  </si>
  <si>
    <t>CUST1008</t>
  </si>
  <si>
    <t>Customer_545</t>
  </si>
  <si>
    <t>TXN100532</t>
  </si>
  <si>
    <t>CUST1029</t>
  </si>
  <si>
    <t>Customer_570</t>
  </si>
  <si>
    <t>TXN100533</t>
  </si>
  <si>
    <t>CUST1112</t>
  </si>
  <si>
    <t>TXN100534</t>
  </si>
  <si>
    <t>CUST1673</t>
  </si>
  <si>
    <t>Customer_201</t>
  </si>
  <si>
    <t>TXN100535</t>
  </si>
  <si>
    <t>CUST1131</t>
  </si>
  <si>
    <t>Customer_540</t>
  </si>
  <si>
    <t>TXN100536</t>
  </si>
  <si>
    <t>CUST1188</t>
  </si>
  <si>
    <t>Customer_547</t>
  </si>
  <si>
    <t>TXN100537</t>
  </si>
  <si>
    <t>Customer_637</t>
  </si>
  <si>
    <t>TXN100538</t>
  </si>
  <si>
    <t>TXN100539</t>
  </si>
  <si>
    <t>CUST1475</t>
  </si>
  <si>
    <t>TXN100540</t>
  </si>
  <si>
    <t>Customer_597</t>
  </si>
  <si>
    <t>TXN100541</t>
  </si>
  <si>
    <t>CUST1204</t>
  </si>
  <si>
    <t>TXN100542</t>
  </si>
  <si>
    <t>TXN100543</t>
  </si>
  <si>
    <t>CUST1621</t>
  </si>
  <si>
    <t>Customer_623</t>
  </si>
  <si>
    <t>TXN100544</t>
  </si>
  <si>
    <t>CUST1276</t>
  </si>
  <si>
    <t>TXN100545</t>
  </si>
  <si>
    <t>TXN100546</t>
  </si>
  <si>
    <t>CUST1679</t>
  </si>
  <si>
    <t>TXN100547</t>
  </si>
  <si>
    <t>Customer_506</t>
  </si>
  <si>
    <t>TXN100548</t>
  </si>
  <si>
    <t>CUST1243</t>
  </si>
  <si>
    <t>TXN100549</t>
  </si>
  <si>
    <t>Customer_553</t>
  </si>
  <si>
    <t>TXN100550</t>
  </si>
  <si>
    <t>CUST1102</t>
  </si>
  <si>
    <t>Customer_215</t>
  </si>
  <si>
    <t>TXN100551</t>
  </si>
  <si>
    <t>TXN100552</t>
  </si>
  <si>
    <t>Customer_568</t>
  </si>
  <si>
    <t>TXN100553</t>
  </si>
  <si>
    <t>TXN100554</t>
  </si>
  <si>
    <t>Customer_281</t>
  </si>
  <si>
    <t>TXN100555</t>
  </si>
  <si>
    <t>TXN100556</t>
  </si>
  <si>
    <t>CUST1086</t>
  </si>
  <si>
    <t>TXN100557</t>
  </si>
  <si>
    <t>Customer_191</t>
  </si>
  <si>
    <t>TXN100558</t>
  </si>
  <si>
    <t>CUST1052</t>
  </si>
  <si>
    <t>Customer_9</t>
  </si>
  <si>
    <t>TXN100559</t>
  </si>
  <si>
    <t>Customer_60</t>
  </si>
  <si>
    <t>TXN100560</t>
  </si>
  <si>
    <t>TXN100561</t>
  </si>
  <si>
    <t>CUST1211</t>
  </si>
  <si>
    <t>TXN100562</t>
  </si>
  <si>
    <t>CUST1200</t>
  </si>
  <si>
    <t>TXN100563</t>
  </si>
  <si>
    <t>CUST1752</t>
  </si>
  <si>
    <t>TXN100564</t>
  </si>
  <si>
    <t>CUST1627</t>
  </si>
  <si>
    <t>Customer_169</t>
  </si>
  <si>
    <t>TXN100565</t>
  </si>
  <si>
    <t>Customer_62</t>
  </si>
  <si>
    <t>TXN100566</t>
  </si>
  <si>
    <t>CUST1299</t>
  </si>
  <si>
    <t>Customer_349</t>
  </si>
  <si>
    <t>TXN100567</t>
  </si>
  <si>
    <t>CUST1077</t>
  </si>
  <si>
    <t>Customer_442</t>
  </si>
  <si>
    <t>TXN100568</t>
  </si>
  <si>
    <t>CUST1137</t>
  </si>
  <si>
    <t>Customer_14</t>
  </si>
  <si>
    <t>TXN100569</t>
  </si>
  <si>
    <t>CUST1020</t>
  </si>
  <si>
    <t>Customer_164</t>
  </si>
  <si>
    <t>TXN100570</t>
  </si>
  <si>
    <t>Customer_420</t>
  </si>
  <si>
    <t>TXN100571</t>
  </si>
  <si>
    <t>Customer_757</t>
  </si>
  <si>
    <t>TXN100572</t>
  </si>
  <si>
    <t>TXN100573</t>
  </si>
  <si>
    <t>CUST1551</t>
  </si>
  <si>
    <t>TXN100574</t>
  </si>
  <si>
    <t>TXN100575</t>
  </si>
  <si>
    <t>CUST1780</t>
  </si>
  <si>
    <t>TXN100576</t>
  </si>
  <si>
    <t>CUST1207</t>
  </si>
  <si>
    <t>TXN100577</t>
  </si>
  <si>
    <t>CUST1439</t>
  </si>
  <si>
    <t>Customer_28</t>
  </si>
  <si>
    <t>TXN100578</t>
  </si>
  <si>
    <t>Customer_708</t>
  </si>
  <si>
    <t>TXN100579</t>
  </si>
  <si>
    <t>CUST1666</t>
  </si>
  <si>
    <t>Customer_446</t>
  </si>
  <si>
    <t>TXN100580</t>
  </si>
  <si>
    <t>CUST1042</t>
  </si>
  <si>
    <t>TXN100581</t>
  </si>
  <si>
    <t>CUST1411</t>
  </si>
  <si>
    <t>Customer_470</t>
  </si>
  <si>
    <t>TXN100582</t>
  </si>
  <si>
    <t>TXN100583</t>
  </si>
  <si>
    <t>TXN100584</t>
  </si>
  <si>
    <t>Customer_742</t>
  </si>
  <si>
    <t>TXN100585</t>
  </si>
  <si>
    <t>CUST1275</t>
  </si>
  <si>
    <t>TXN100586</t>
  </si>
  <si>
    <t>Customer_101</t>
  </si>
  <si>
    <t>TXN100587</t>
  </si>
  <si>
    <t>CUST1742</t>
  </si>
  <si>
    <t>TXN100588</t>
  </si>
  <si>
    <t>CUST1369</t>
  </si>
  <si>
    <t>TXN100589</t>
  </si>
  <si>
    <t>CUST1220</t>
  </si>
  <si>
    <t>Customer_522</t>
  </si>
  <si>
    <t>TXN100590</t>
  </si>
  <si>
    <t>CUST1577</t>
  </si>
  <si>
    <t>TXN100591</t>
  </si>
  <si>
    <t>CUST1232</t>
  </si>
  <si>
    <t>TXN100592</t>
  </si>
  <si>
    <t>CUST1328</t>
  </si>
  <si>
    <t>TXN100593</t>
  </si>
  <si>
    <t>CUST1443</t>
  </si>
  <si>
    <t>Customer_277</t>
  </si>
  <si>
    <t>TXN100594</t>
  </si>
  <si>
    <t>TXN100595</t>
  </si>
  <si>
    <t>TXN100596</t>
  </si>
  <si>
    <t>Customer_188</t>
  </si>
  <si>
    <t>TXN100597</t>
  </si>
  <si>
    <t>CUST1267</t>
  </si>
  <si>
    <t>Customer_317</t>
  </si>
  <si>
    <t>TXN100598</t>
  </si>
  <si>
    <t>CUST1359</t>
  </si>
  <si>
    <t>TXN100599</t>
  </si>
  <si>
    <t>Customer_343</t>
  </si>
  <si>
    <t>TXN100600</t>
  </si>
  <si>
    <t>CUST1324</t>
  </si>
  <si>
    <t>TXN100601</t>
  </si>
  <si>
    <t>TXN100602</t>
  </si>
  <si>
    <t>CUST1652</t>
  </si>
  <si>
    <t>Customer_380</t>
  </si>
  <si>
    <t>TXN100603</t>
  </si>
  <si>
    <t>CUST1563</t>
  </si>
  <si>
    <t>TXN100604</t>
  </si>
  <si>
    <t>CUST1629</t>
  </si>
  <si>
    <t>TXN100605</t>
  </si>
  <si>
    <t>Customer_354</t>
  </si>
  <si>
    <t>TXN100606</t>
  </si>
  <si>
    <t>CUST1046</t>
  </si>
  <si>
    <t>TXN100607</t>
  </si>
  <si>
    <t>CUST1600</t>
  </si>
  <si>
    <t>TXN100608</t>
  </si>
  <si>
    <t>Customer_266</t>
  </si>
  <si>
    <t>TXN100609</t>
  </si>
  <si>
    <t>Customer_694</t>
  </si>
  <si>
    <t>TXN100610</t>
  </si>
  <si>
    <t>TXN100611</t>
  </si>
  <si>
    <t>TXN100612</t>
  </si>
  <si>
    <t>CUST1118</t>
  </si>
  <si>
    <t>Customer_513</t>
  </si>
  <si>
    <t>TXN100613</t>
  </si>
  <si>
    <t>TXN100614</t>
  </si>
  <si>
    <t>Customer_592</t>
  </si>
  <si>
    <t>TXN100615</t>
  </si>
  <si>
    <t>TXN100616</t>
  </si>
  <si>
    <t>CUST1260</t>
  </si>
  <si>
    <t>Customer_753</t>
  </si>
  <si>
    <t>TXN100617</t>
  </si>
  <si>
    <t>CUST1075</t>
  </si>
  <si>
    <t>TXN100618</t>
  </si>
  <si>
    <t>Customer_735</t>
  </si>
  <si>
    <t>TXN100619</t>
  </si>
  <si>
    <t>CUST1305</t>
  </si>
  <si>
    <t>TXN100620</t>
  </si>
  <si>
    <t>CUST1007</t>
  </si>
  <si>
    <t>Customer_496</t>
  </si>
  <si>
    <t>TXN100621</t>
  </si>
  <si>
    <t>CUST1366</t>
  </si>
  <si>
    <t>TXN100622</t>
  </si>
  <si>
    <t>Customer_619</t>
  </si>
  <si>
    <t>TXN100623</t>
  </si>
  <si>
    <t>TXN100624</t>
  </si>
  <si>
    <t>TXN100625</t>
  </si>
  <si>
    <t>CUST1438</t>
  </si>
  <si>
    <t>TXN100626</t>
  </si>
  <si>
    <t>CUST1215</t>
  </si>
  <si>
    <t>Customer_796</t>
  </si>
  <si>
    <t>TXN100627</t>
  </si>
  <si>
    <t>Customer_99</t>
  </si>
  <si>
    <t>TXN100628</t>
  </si>
  <si>
    <t>TXN100629</t>
  </si>
  <si>
    <t>CUST1498</t>
  </si>
  <si>
    <t>Customer_123</t>
  </si>
  <si>
    <t>TXN100630</t>
  </si>
  <si>
    <t>CUST1540</t>
  </si>
  <si>
    <t>TXN100631</t>
  </si>
  <si>
    <t>CUST1747</t>
  </si>
  <si>
    <t>TXN100632</t>
  </si>
  <si>
    <t>TXN100633</t>
  </si>
  <si>
    <t>Customer_495</t>
  </si>
  <si>
    <t>TXN100634</t>
  </si>
  <si>
    <t>CUST1538</t>
  </si>
  <si>
    <t>Customer_457</t>
  </si>
  <si>
    <t>TXN100635</t>
  </si>
  <si>
    <t>TXN100636</t>
  </si>
  <si>
    <t>CUST1541</t>
  </si>
  <si>
    <t>TXN100637</t>
  </si>
  <si>
    <t>CUST1467</t>
  </si>
  <si>
    <t>TXN100638</t>
  </si>
  <si>
    <t>TXN100639</t>
  </si>
  <si>
    <t>Customer_709</t>
  </si>
  <si>
    <t>TXN100640</t>
  </si>
  <si>
    <t>Customer_710</t>
  </si>
  <si>
    <t>TXN100641</t>
  </si>
  <si>
    <t>CUST1547</t>
  </si>
  <si>
    <t>Customer_542</t>
  </si>
  <si>
    <t>TXN100642</t>
  </si>
  <si>
    <t>Customer_479</t>
  </si>
  <si>
    <t>TXN100643</t>
  </si>
  <si>
    <t>TXN100644</t>
  </si>
  <si>
    <t>CUST1273</t>
  </si>
  <si>
    <t>TXN100645</t>
  </si>
  <si>
    <t>TXN100646</t>
  </si>
  <si>
    <t>CUST1750</t>
  </si>
  <si>
    <t>TXN100647</t>
  </si>
  <si>
    <t>CUST1414</t>
  </si>
  <si>
    <t>Customer_132</t>
  </si>
  <si>
    <t>TXN100648</t>
  </si>
  <si>
    <t>CUST1500</t>
  </si>
  <si>
    <t>TXN100649</t>
  </si>
  <si>
    <t>TXN100650</t>
  </si>
  <si>
    <t>Customer_793</t>
  </si>
  <si>
    <t>TXN100651</t>
  </si>
  <si>
    <t>CUST1079</t>
  </si>
  <si>
    <t>TXN100652</t>
  </si>
  <si>
    <t>Customer_265</t>
  </si>
  <si>
    <t>TXN100653</t>
  </si>
  <si>
    <t>TXN100654</t>
  </si>
  <si>
    <t>CUST1358</t>
  </si>
  <si>
    <t>Customer_460</t>
  </si>
  <si>
    <t>TXN100655</t>
  </si>
  <si>
    <t>Customer_458</t>
  </si>
  <si>
    <t>TXN100656</t>
  </si>
  <si>
    <t>CUST1507</t>
  </si>
  <si>
    <t>TXN100657</t>
  </si>
  <si>
    <t>Customer_586</t>
  </si>
  <si>
    <t>TXN100658</t>
  </si>
  <si>
    <t>Customer_278</t>
  </si>
  <si>
    <t>TXN100659</t>
  </si>
  <si>
    <t>Customer_754</t>
  </si>
  <si>
    <t>TXN100660</t>
  </si>
  <si>
    <t>TXN100661</t>
  </si>
  <si>
    <t>CUST1244</t>
  </si>
  <si>
    <t>Customer_350</t>
  </si>
  <si>
    <t>TXN100662</t>
  </si>
  <si>
    <t>CUST1506</t>
  </si>
  <si>
    <t>TXN100663</t>
  </si>
  <si>
    <t>CUST1422</t>
  </si>
  <si>
    <t>Customer_544</t>
  </si>
  <si>
    <t>TXN100664</t>
  </si>
  <si>
    <t>CUST1320</t>
  </si>
  <si>
    <t>TXN100665</t>
  </si>
  <si>
    <t>CUST1087</t>
  </si>
  <si>
    <t>TXN100666</t>
  </si>
  <si>
    <t>Customer_1</t>
  </si>
  <si>
    <t>TXN100667</t>
  </si>
  <si>
    <t>TXN100668</t>
  </si>
  <si>
    <t>CUST1519</t>
  </si>
  <si>
    <t>Customer_584</t>
  </si>
  <si>
    <t>TXN100669</t>
  </si>
  <si>
    <t>Customer_432</t>
  </si>
  <si>
    <t>TXN100670</t>
  </si>
  <si>
    <t>CUST1722</t>
  </si>
  <si>
    <t>Customer_306</t>
  </si>
  <si>
    <t>TXN100671</t>
  </si>
  <si>
    <t>CUST1169</t>
  </si>
  <si>
    <t>TXN100672</t>
  </si>
  <si>
    <t>CUST1330</t>
  </si>
  <si>
    <t>Customer_53</t>
  </si>
  <si>
    <t>TXN100673</t>
  </si>
  <si>
    <t>CUST1650</t>
  </si>
  <si>
    <t>TXN100674</t>
  </si>
  <si>
    <t>TXN100675</t>
  </si>
  <si>
    <t>CUST1391</t>
  </si>
  <si>
    <t>TXN100676</t>
  </si>
  <si>
    <t>CUST1496</t>
  </si>
  <si>
    <t>Customer_325</t>
  </si>
  <si>
    <t>TXN100677</t>
  </si>
  <si>
    <t>TXN100678</t>
  </si>
  <si>
    <t>Customer_147</t>
  </si>
  <si>
    <t>TXN100679</t>
  </si>
  <si>
    <t>TXN100680</t>
  </si>
  <si>
    <t>TXN100681</t>
  </si>
  <si>
    <t>CUST1513</t>
  </si>
  <si>
    <t>TXN100682</t>
  </si>
  <si>
    <t>CUST1748</t>
  </si>
  <si>
    <t>Customer_629</t>
  </si>
  <si>
    <t>TXN100683</t>
  </si>
  <si>
    <t>TXN100684</t>
  </si>
  <si>
    <t>CUST1516</t>
  </si>
  <si>
    <t>Customer_276</t>
  </si>
  <si>
    <t>TXN100685</t>
  </si>
  <si>
    <t>CUST1644</t>
  </si>
  <si>
    <t>TXN100686</t>
  </si>
  <si>
    <t>Customer_178</t>
  </si>
  <si>
    <t>TXN100687</t>
  </si>
  <si>
    <t>CUST1502</t>
  </si>
  <si>
    <t>TXN100688</t>
  </si>
  <si>
    <t>Customer_154</t>
  </si>
  <si>
    <t>TXN100689</t>
  </si>
  <si>
    <t>TXN100690</t>
  </si>
  <si>
    <t>Customer_115</t>
  </si>
  <si>
    <t>TXN100691</t>
  </si>
  <si>
    <t>TXN100692</t>
  </si>
  <si>
    <t>TXN100693</t>
  </si>
  <si>
    <t>CUST1178</t>
  </si>
  <si>
    <t>Customer_759</t>
  </si>
  <si>
    <t>TXN100694</t>
  </si>
  <si>
    <t>Customer_68</t>
  </si>
  <si>
    <t>TXN100695</t>
  </si>
  <si>
    <t>Customer_445</t>
  </si>
  <si>
    <t>TXN100696</t>
  </si>
  <si>
    <t>TXN100697</t>
  </si>
  <si>
    <t>TXN100698</t>
  </si>
  <si>
    <t>CUST1765</t>
  </si>
  <si>
    <t>TXN100699</t>
  </si>
  <si>
    <t>CUST1292</t>
  </si>
  <si>
    <t>TXN100700</t>
  </si>
  <si>
    <t>CUST1756</t>
  </si>
  <si>
    <t>TXN100701</t>
  </si>
  <si>
    <t>CUST1635</t>
  </si>
  <si>
    <t>TXN100702</t>
  </si>
  <si>
    <t>TXN100703</t>
  </si>
  <si>
    <t>CUST1544</t>
  </si>
  <si>
    <t>TXN100704</t>
  </si>
  <si>
    <t>CUST1377</t>
  </si>
  <si>
    <t>TXN100705</t>
  </si>
  <si>
    <t>Customer_179</t>
  </si>
  <si>
    <t>TXN100706</t>
  </si>
  <si>
    <t>TXN100707</t>
  </si>
  <si>
    <t>TXN100708</t>
  </si>
  <si>
    <t>CUST1413</t>
  </si>
  <si>
    <t>Customer_414</t>
  </si>
  <si>
    <t>TXN100709</t>
  </si>
  <si>
    <t>TXN100710</t>
  </si>
  <si>
    <t>TXN100711</t>
  </si>
  <si>
    <t>TXN100712</t>
  </si>
  <si>
    <t>TXN100713</t>
  </si>
  <si>
    <t>Customer_711</t>
  </si>
  <si>
    <t>TXN100714</t>
  </si>
  <si>
    <t>CUST1031</t>
  </si>
  <si>
    <t>TXN100715</t>
  </si>
  <si>
    <t>TXN100716</t>
  </si>
  <si>
    <t>TXN100717</t>
  </si>
  <si>
    <t>CUST1529</t>
  </si>
  <si>
    <t>Customer_345</t>
  </si>
  <si>
    <t>TXN100718</t>
  </si>
  <si>
    <t>TXN100719</t>
  </si>
  <si>
    <t>Customer_159</t>
  </si>
  <si>
    <t>TXN100720</t>
  </si>
  <si>
    <t>TXN100721</t>
  </si>
  <si>
    <t>CUST1489</t>
  </si>
  <si>
    <t>TXN100722</t>
  </si>
  <si>
    <t>Customer_681</t>
  </si>
  <si>
    <t>TXN100723</t>
  </si>
  <si>
    <t>CUST1542</t>
  </si>
  <si>
    <t>TXN100724</t>
  </si>
  <si>
    <t>CUST1670</t>
  </si>
  <si>
    <t>Customer_47</t>
  </si>
  <si>
    <t>TXN100725</t>
  </si>
  <si>
    <t>Customer_525</t>
  </si>
  <si>
    <t>TXN100726</t>
  </si>
  <si>
    <t>CUST1203</t>
  </si>
  <si>
    <t>Customer_729</t>
  </si>
  <si>
    <t>TXN100727</t>
  </si>
  <si>
    <t>CUST1066</t>
  </si>
  <si>
    <t>TXN100728</t>
  </si>
  <si>
    <t>TXN100729</t>
  </si>
  <si>
    <t>CUST1268</t>
  </si>
  <si>
    <t>TXN100730</t>
  </si>
  <si>
    <t>CUST1222</t>
  </si>
  <si>
    <t>Customer_668</t>
  </si>
  <si>
    <t>TXN100731</t>
  </si>
  <si>
    <t>TXN100732</t>
  </si>
  <si>
    <t>Customer_419</t>
  </si>
  <si>
    <t>TXN100733</t>
  </si>
  <si>
    <t>CUST1693</t>
  </si>
  <si>
    <t>TXN100734</t>
  </si>
  <si>
    <t>CUST1255</t>
  </si>
  <si>
    <t>TXN100735</t>
  </si>
  <si>
    <t>CUST1455</t>
  </si>
  <si>
    <t>Customer_85</t>
  </si>
  <si>
    <t>TXN100736</t>
  </si>
  <si>
    <t>TXN100737</t>
  </si>
  <si>
    <t>CUST1257</t>
  </si>
  <si>
    <t>TXN100738</t>
  </si>
  <si>
    <t>CUST1383</t>
  </si>
  <si>
    <t>Customer_482</t>
  </si>
  <si>
    <t>TXN100739</t>
  </si>
  <si>
    <t>CUST1442</t>
  </si>
  <si>
    <t>Customer_456</t>
  </si>
  <si>
    <t>TXN100740</t>
  </si>
  <si>
    <t>TXN100741</t>
  </si>
  <si>
    <t>Customer_112</t>
  </si>
  <si>
    <t>TXN100742</t>
  </si>
  <si>
    <t>CUST1749</t>
  </si>
  <si>
    <t>TXN100743</t>
  </si>
  <si>
    <t>TXN100744</t>
  </si>
  <si>
    <t>Customer_680</t>
  </si>
  <si>
    <t>TXN100745</t>
  </si>
  <si>
    <t>Customer_378</t>
  </si>
  <si>
    <t>TXN100746</t>
  </si>
  <si>
    <t>CUST1712</t>
  </si>
  <si>
    <t>TXN100747</t>
  </si>
  <si>
    <t>CUST1664</t>
  </si>
  <si>
    <t>Customer_421</t>
  </si>
  <si>
    <t>TXN100748</t>
  </si>
  <si>
    <t>CUST1598</t>
  </si>
  <si>
    <t>TXN100749</t>
  </si>
  <si>
    <t>Customer_705</t>
  </si>
  <si>
    <t>TXN100750</t>
  </si>
  <si>
    <t>CUST1101</t>
  </si>
  <si>
    <t>TXN100751</t>
  </si>
  <si>
    <t>TXN100752</t>
  </si>
  <si>
    <t>TXN100753</t>
  </si>
  <si>
    <t>CUST1357</t>
  </si>
  <si>
    <t>TXN100754</t>
  </si>
  <si>
    <t>TXN100755</t>
  </si>
  <si>
    <t>CUST1761</t>
  </si>
  <si>
    <t>TXN100756</t>
  </si>
  <si>
    <t>CUST1033</t>
  </si>
  <si>
    <t>TXN100757</t>
  </si>
  <si>
    <t>CUST1229</t>
  </si>
  <si>
    <t>TXN100758</t>
  </si>
  <si>
    <t>TXN100759</t>
  </si>
  <si>
    <t>TXN100760</t>
  </si>
  <si>
    <t>CUST1155</t>
  </si>
  <si>
    <t>Customer_675</t>
  </si>
  <si>
    <t>TXN100761</t>
  </si>
  <si>
    <t>Customer_450</t>
  </si>
  <si>
    <t>TXN100762</t>
  </si>
  <si>
    <t>TXN100763</t>
  </si>
  <si>
    <t>TXN100764</t>
  </si>
  <si>
    <t>TXN100765</t>
  </si>
  <si>
    <t>TXN100766</t>
  </si>
  <si>
    <t>CUST1161</t>
  </si>
  <si>
    <t>Customer_274</t>
  </si>
  <si>
    <t>TXN100767</t>
  </si>
  <si>
    <t>TXN100768</t>
  </si>
  <si>
    <t>CUST1702</t>
  </si>
  <si>
    <t>TXN100769</t>
  </si>
  <si>
    <t>CUST1117</t>
  </si>
  <si>
    <t>TXN100770</t>
  </si>
  <si>
    <t>CUST1271</t>
  </si>
  <si>
    <t>TXN100771</t>
  </si>
  <si>
    <t>CUST1770</t>
  </si>
  <si>
    <t>Customer_310</t>
  </si>
  <si>
    <t>TXN100772</t>
  </si>
  <si>
    <t>Customer_31</t>
  </si>
  <si>
    <t>TXN100773</t>
  </si>
  <si>
    <t>TXN100774</t>
  </si>
  <si>
    <t>CUST1172</t>
  </si>
  <si>
    <t>Customer_682</t>
  </si>
  <si>
    <t>TXN100775</t>
  </si>
  <si>
    <t>CUST1274</t>
  </si>
  <si>
    <t>TXN100776</t>
  </si>
  <si>
    <t>CUST1259</t>
  </si>
  <si>
    <t>TXN100777</t>
  </si>
  <si>
    <t>TXN100778</t>
  </si>
  <si>
    <t>CUST1683</t>
  </si>
  <si>
    <t>TXN100779</t>
  </si>
  <si>
    <t>TXN100780</t>
  </si>
  <si>
    <t>TXN100781</t>
  </si>
  <si>
    <t>Customer_19</t>
  </si>
  <si>
    <t>TXN100782</t>
  </si>
  <si>
    <t>Customer_712</t>
  </si>
  <si>
    <t>TXN100783</t>
  </si>
  <si>
    <t>CUST1186</t>
  </si>
  <si>
    <t>TXN100784</t>
  </si>
  <si>
    <t>Customer_136</t>
  </si>
  <si>
    <t>TXN100785</t>
  </si>
  <si>
    <t>Customer_223</t>
  </si>
  <si>
    <t>TXN100786</t>
  </si>
  <si>
    <t>CUST1378</t>
  </si>
  <si>
    <t>Customer_3</t>
  </si>
  <si>
    <t>TXN100787</t>
  </si>
  <si>
    <t>TXN100788</t>
  </si>
  <si>
    <t>Customer_465</t>
  </si>
  <si>
    <t>TXN100789</t>
  </si>
  <si>
    <t>TXN100790</t>
  </si>
  <si>
    <t>CUST1196</t>
  </si>
  <si>
    <t>Customer_654</t>
  </si>
  <si>
    <t>TXN100791</t>
  </si>
  <si>
    <t>CUST1098</t>
  </si>
  <si>
    <t>TXN100792</t>
  </si>
  <si>
    <t>CUST1605</t>
  </si>
  <si>
    <t>Customer_521</t>
  </si>
  <si>
    <t>TXN100793</t>
  </si>
  <si>
    <t>TXN100794</t>
  </si>
  <si>
    <t>CUST1450</t>
  </si>
  <si>
    <t>Customer_677</t>
  </si>
  <si>
    <t>TXN100795</t>
  </si>
  <si>
    <t>TXN100796</t>
  </si>
  <si>
    <t>TXN100797</t>
  </si>
  <si>
    <t>CUST1134</t>
  </si>
  <si>
    <t>Customer_291</t>
  </si>
  <si>
    <t>TXN100798</t>
  </si>
  <si>
    <t>CUST1426</t>
  </si>
  <si>
    <t>TXN100799</t>
  </si>
  <si>
    <t>TXN100800</t>
  </si>
  <si>
    <t>TXN100801</t>
  </si>
  <si>
    <t>TXN100802</t>
  </si>
  <si>
    <t>CUST1085</t>
  </si>
  <si>
    <t>Customer_648</t>
  </si>
  <si>
    <t>TXN100803</t>
  </si>
  <si>
    <t>CUST1567</t>
  </si>
  <si>
    <t>Customer_4</t>
  </si>
  <si>
    <t>TXN100804</t>
  </si>
  <si>
    <t>Customer_667</t>
  </si>
  <si>
    <t>TXN100805</t>
  </si>
  <si>
    <t>TXN100806</t>
  </si>
  <si>
    <t>TXN100807</t>
  </si>
  <si>
    <t>CUST1412</t>
  </si>
  <si>
    <t>TXN100808</t>
  </si>
  <si>
    <t>TXN100809</t>
  </si>
  <si>
    <t>Customer_752</t>
  </si>
  <si>
    <t>TXN100810</t>
  </si>
  <si>
    <t>CUST1179</t>
  </si>
  <si>
    <t>TXN100811</t>
  </si>
  <si>
    <t>CUST1631</t>
  </si>
  <si>
    <t>Customer_436</t>
  </si>
  <si>
    <t>TXN100812</t>
  </si>
  <si>
    <t>CUST1433</t>
  </si>
  <si>
    <t>Customer_508</t>
  </si>
  <si>
    <t>TXN100813</t>
  </si>
  <si>
    <t>CUST1265</t>
  </si>
  <si>
    <t>TXN100814</t>
  </si>
  <si>
    <t>Customer_205</t>
  </si>
  <si>
    <t>TXN100815</t>
  </si>
  <si>
    <t>CUST1662</t>
  </si>
  <si>
    <t>TXN100816</t>
  </si>
  <si>
    <t>Customer_73</t>
  </si>
  <si>
    <t>TXN100817</t>
  </si>
  <si>
    <t>Customer_516</t>
  </si>
  <si>
    <t>TXN100818</t>
  </si>
  <si>
    <t>Customer_76</t>
  </si>
  <si>
    <t>TXN100819</t>
  </si>
  <si>
    <t>TXN100820</t>
  </si>
  <si>
    <t>Customer_768</t>
  </si>
  <si>
    <t>TXN100821</t>
  </si>
  <si>
    <t>CUST1053</t>
  </si>
  <si>
    <t>Customer_410</t>
  </si>
  <si>
    <t>TXN100822</t>
  </si>
  <si>
    <t>TXN100823</t>
  </si>
  <si>
    <t>TXN100824</t>
  </si>
  <si>
    <t>TXN100825</t>
  </si>
  <si>
    <t>Customer_476</t>
  </si>
  <si>
    <t>TXN100826</t>
  </si>
  <si>
    <t>TXN100827</t>
  </si>
  <si>
    <t>TXN100828</t>
  </si>
  <si>
    <t>CUST1387</t>
  </si>
  <si>
    <t>TXN100829</t>
  </si>
  <si>
    <t>TXN100830</t>
  </si>
  <si>
    <t>TXN100831</t>
  </si>
  <si>
    <t>TXN100832</t>
  </si>
  <si>
    <t>TXN100833</t>
  </si>
  <si>
    <t>CUST1035</t>
  </si>
  <si>
    <t>Customer_245</t>
  </si>
  <si>
    <t>TXN100834</t>
  </si>
  <si>
    <t>CUST1518</t>
  </si>
  <si>
    <t>TXN100835</t>
  </si>
  <si>
    <t>TXN100836</t>
  </si>
  <si>
    <t>CUST1623</t>
  </si>
  <si>
    <t>TXN100837</t>
  </si>
  <si>
    <t>TXN100838</t>
  </si>
  <si>
    <t>TXN100839</t>
  </si>
  <si>
    <t>CUST1349</t>
  </si>
  <si>
    <t>TXN100840</t>
  </si>
  <si>
    <t>TXN100841</t>
  </si>
  <si>
    <t>CUST1067</t>
  </si>
  <si>
    <t>Customer_142</t>
  </si>
  <si>
    <t>TXN100842</t>
  </si>
  <si>
    <t>Customer_368</t>
  </si>
  <si>
    <t>TXN100843</t>
  </si>
  <si>
    <t>TXN100844</t>
  </si>
  <si>
    <t>Customer_143</t>
  </si>
  <si>
    <t>TXN100845</t>
  </si>
  <si>
    <t>Customer_352</t>
  </si>
  <si>
    <t>TXN100846</t>
  </si>
  <si>
    <t>CUST1691</t>
  </si>
  <si>
    <t>TXN100847</t>
  </si>
  <si>
    <t>TXN100848</t>
  </si>
  <si>
    <t>CUST1451</t>
  </si>
  <si>
    <t>TXN100849</t>
  </si>
  <si>
    <t>TXN100850</t>
  </si>
  <si>
    <t>TXN100851</t>
  </si>
  <si>
    <t>Customer_763</t>
  </si>
  <si>
    <t>TXN100852</t>
  </si>
  <si>
    <t>TXN100853</t>
  </si>
  <si>
    <t>Customer_624</t>
  </si>
  <si>
    <t>TXN100854</t>
  </si>
  <si>
    <t>TXN100855</t>
  </si>
  <si>
    <t>TXN100856</t>
  </si>
  <si>
    <t>Customer_721</t>
  </si>
  <si>
    <t>TXN100857</t>
  </si>
  <si>
    <t>TXN100858</t>
  </si>
  <si>
    <t>TXN100859</t>
  </si>
  <si>
    <t>CUST1015</t>
  </si>
  <si>
    <t>Customer_264</t>
  </si>
  <si>
    <t>TXN100860</t>
  </si>
  <si>
    <t>CUST1614</t>
  </si>
  <si>
    <t>TXN100861</t>
  </si>
  <si>
    <t>CUST1226</t>
  </si>
  <si>
    <t>TXN100862</t>
  </si>
  <si>
    <t>CUST1425</t>
  </si>
  <si>
    <t>TXN100863</t>
  </si>
  <si>
    <t>TXN100864</t>
  </si>
  <si>
    <t>Customer_596</t>
  </si>
  <si>
    <t>TXN100865</t>
  </si>
  <si>
    <t>TXN100866</t>
  </si>
  <si>
    <t>CUST1428</t>
  </si>
  <si>
    <t>TXN100867</t>
  </si>
  <si>
    <t>CUST1001</t>
  </si>
  <si>
    <t>TXN100868</t>
  </si>
  <si>
    <t>CUST1266</t>
  </si>
  <si>
    <t>Customer_59</t>
  </si>
  <si>
    <t>TXN100869</t>
  </si>
  <si>
    <t>TXN100870</t>
  </si>
  <si>
    <t>CUST1208</t>
  </si>
  <si>
    <t>Customer_63</t>
  </si>
  <si>
    <t>TXN100871</t>
  </si>
  <si>
    <t>TXN100872</t>
  </si>
  <si>
    <t>Customer_307</t>
  </si>
  <si>
    <t>TXN100873</t>
  </si>
  <si>
    <t>TXN100874</t>
  </si>
  <si>
    <t>TXN100875</t>
  </si>
  <si>
    <t>TXN100876</t>
  </si>
  <si>
    <t>CUST1345</t>
  </si>
  <si>
    <t>TXN100877</t>
  </si>
  <si>
    <t>TXN100878</t>
  </si>
  <si>
    <t>Customer_255</t>
  </si>
  <si>
    <t>TXN100879</t>
  </si>
  <si>
    <t>TXN100880</t>
  </si>
  <si>
    <t>TXN100881</t>
  </si>
  <si>
    <t>TXN100882</t>
  </si>
  <si>
    <t>TXN100883</t>
  </si>
  <si>
    <t>TXN100884</t>
  </si>
  <si>
    <t>TXN100885</t>
  </si>
  <si>
    <t>Customer_463</t>
  </si>
  <si>
    <t>TXN100886</t>
  </si>
  <si>
    <t>Customer_199</t>
  </si>
  <si>
    <t>TXN100887</t>
  </si>
  <si>
    <t>TXN100888</t>
  </si>
  <si>
    <t>Customer_746</t>
  </si>
  <si>
    <t>TXN100889</t>
  </si>
  <si>
    <t>TXN100890</t>
  </si>
  <si>
    <t>Customer_64</t>
  </si>
  <si>
    <t>TXN100891</t>
  </si>
  <si>
    <t>TXN100892</t>
  </si>
  <si>
    <t>TXN100893</t>
  </si>
  <si>
    <t>TXN100894</t>
  </si>
  <si>
    <t>CUST1315</t>
  </si>
  <si>
    <t>TXN100895</t>
  </si>
  <si>
    <t>Customer_157</t>
  </si>
  <si>
    <t>TXN100896</t>
  </si>
  <si>
    <t>CUST1319</t>
  </si>
  <si>
    <t>TXN100897</t>
  </si>
  <si>
    <t>TXN100898</t>
  </si>
  <si>
    <t>CUST1092</t>
  </si>
  <si>
    <t>TXN100899</t>
  </si>
  <si>
    <t>TXN100900</t>
  </si>
  <si>
    <t>CUST1056</t>
  </si>
  <si>
    <t>TXN100901</t>
  </si>
  <si>
    <t>TXN100902</t>
  </si>
  <si>
    <t>CUST1672</t>
  </si>
  <si>
    <t>TXN100903</t>
  </si>
  <si>
    <t>TXN100904</t>
  </si>
  <si>
    <t>Customer_33</t>
  </si>
  <si>
    <t>TXN100905</t>
  </si>
  <si>
    <t>TXN100906</t>
  </si>
  <si>
    <t>TXN100907</t>
  </si>
  <si>
    <t>TXN100908</t>
  </si>
  <si>
    <t>CUST1481</t>
  </si>
  <si>
    <t>TXN100909</t>
  </si>
  <si>
    <t>CUST1068</t>
  </si>
  <si>
    <t>TXN100910</t>
  </si>
  <si>
    <t>Customer_55</t>
  </si>
  <si>
    <t>TXN100911</t>
  </si>
  <si>
    <t>CUST1323</t>
  </si>
  <si>
    <t>Customer_61</t>
  </si>
  <si>
    <t>TXN100912</t>
  </si>
  <si>
    <t>TXN100913</t>
  </si>
  <si>
    <t>Customer_272</t>
  </si>
  <si>
    <t>TXN100914</t>
  </si>
  <si>
    <t>TXN100915</t>
  </si>
  <si>
    <t>TXN100916</t>
  </si>
  <si>
    <t>TXN100917</t>
  </si>
  <si>
    <t>TXN100918</t>
  </si>
  <si>
    <t>TXN100919</t>
  </si>
  <si>
    <t>TXN100920</t>
  </si>
  <si>
    <t>CUST1537</t>
  </si>
  <si>
    <t>TXN100921</t>
  </si>
  <si>
    <t>Customer_131</t>
  </si>
  <si>
    <t>TXN100922</t>
  </si>
  <si>
    <t>Customer_102</t>
  </si>
  <si>
    <t>TXN100923</t>
  </si>
  <si>
    <t>TXN100924</t>
  </si>
  <si>
    <t>Customer_782</t>
  </si>
  <si>
    <t>TXN100925</t>
  </si>
  <si>
    <t>CUST1370</t>
  </si>
  <si>
    <t>TXN100926</t>
  </si>
  <si>
    <t>Customer_722</t>
  </si>
  <si>
    <t>TXN100927</t>
  </si>
  <si>
    <t>TXN100928</t>
  </si>
  <si>
    <t>Customer_361</t>
  </si>
  <si>
    <t>TXN100929</t>
  </si>
  <si>
    <t>CUST1114</t>
  </si>
  <si>
    <t>Customer_338</t>
  </si>
  <si>
    <t>TXN100930</t>
  </si>
  <si>
    <t>Customer_579</t>
  </si>
  <si>
    <t>TXN100931</t>
  </si>
  <si>
    <t>TXN100932</t>
  </si>
  <si>
    <t>TXN100933</t>
  </si>
  <si>
    <t>CUST1715</t>
  </si>
  <si>
    <t>TXN100934</t>
  </si>
  <si>
    <t>TXN100935</t>
  </si>
  <si>
    <t>TXN100936</t>
  </si>
  <si>
    <t>CUST1309</t>
  </si>
  <si>
    <t>Customer_731</t>
  </si>
  <si>
    <t>TXN100937</t>
  </si>
  <si>
    <t>Customer_569</t>
  </si>
  <si>
    <t>TXN100938</t>
  </si>
  <si>
    <t>Customer_795</t>
  </si>
  <si>
    <t>TXN100939</t>
  </si>
  <si>
    <t>CUST1014</t>
  </si>
  <si>
    <t>TXN100940</t>
  </si>
  <si>
    <t>TXN100941</t>
  </si>
  <si>
    <t>TXN100942</t>
  </si>
  <si>
    <t>TXN100943</t>
  </si>
  <si>
    <t>TXN100944</t>
  </si>
  <si>
    <t>TXN100945</t>
  </si>
  <si>
    <t>CUST1705</t>
  </si>
  <si>
    <t>TXN100946</t>
  </si>
  <si>
    <t>TXN100947</t>
  </si>
  <si>
    <t>Customer_483</t>
  </si>
  <si>
    <t>TXN100948</t>
  </si>
  <si>
    <t>Customer_111</t>
  </si>
  <si>
    <t>TXN100949</t>
  </si>
  <si>
    <t>TXN100950</t>
  </si>
  <si>
    <t>TXN100951</t>
  </si>
  <si>
    <t>TXN100952</t>
  </si>
  <si>
    <t>TXN100953</t>
  </si>
  <si>
    <t>TXN100954</t>
  </si>
  <si>
    <t>Customer_122</t>
  </si>
  <si>
    <t>TXN100955</t>
  </si>
  <si>
    <t>Customer_41</t>
  </si>
  <si>
    <t>TXN100956</t>
  </si>
  <si>
    <t>CUST1289</t>
  </si>
  <si>
    <t>TXN100957</t>
  </si>
  <si>
    <t>Customer_642</t>
  </si>
  <si>
    <t>TXN100958</t>
  </si>
  <si>
    <t>TXN100959</t>
  </si>
  <si>
    <t>Customer_279</t>
  </si>
  <si>
    <t>TXN100960</t>
  </si>
  <si>
    <t>CUST1126</t>
  </si>
  <si>
    <t>TXN100961</t>
  </si>
  <si>
    <t>CUST1177</t>
  </si>
  <si>
    <t>Customer_469</t>
  </si>
  <si>
    <t>TXN100962</t>
  </si>
  <si>
    <t>CUST1037</t>
  </si>
  <si>
    <t>Customer_400</t>
  </si>
  <si>
    <t>TXN100963</t>
  </si>
  <si>
    <t>TXN100964</t>
  </si>
  <si>
    <t>Customer_13</t>
  </si>
  <si>
    <t>TXN100965</t>
  </si>
  <si>
    <t>TXN100966</t>
  </si>
  <si>
    <t>CUST1127</t>
  </si>
  <si>
    <t>TXN100967</t>
  </si>
  <si>
    <t>TXN100968</t>
  </si>
  <si>
    <t>CUST1168</t>
  </si>
  <si>
    <t>TXN100969</t>
  </si>
  <si>
    <t>CUST1592</t>
  </si>
  <si>
    <t>TXN100970</t>
  </si>
  <si>
    <t>TXN100971</t>
  </si>
  <si>
    <t>TXN100972</t>
  </si>
  <si>
    <t>CUST1343</t>
  </si>
  <si>
    <t>TXN100973</t>
  </si>
  <si>
    <t>TXN100974</t>
  </si>
  <si>
    <t>TXN100975</t>
  </si>
  <si>
    <t>TXN100976</t>
  </si>
  <si>
    <t>TXN100977</t>
  </si>
  <si>
    <t>Customer_719</t>
  </si>
  <si>
    <t>TXN100978</t>
  </si>
  <si>
    <t>Customer_300</t>
  </si>
  <si>
    <t>TXN100979</t>
  </si>
  <si>
    <t>Customer_622</t>
  </si>
  <si>
    <t>TXN100980</t>
  </si>
  <si>
    <t>TXN100981</t>
  </si>
  <si>
    <t>CUST1236</t>
  </si>
  <si>
    <t>Customer_417</t>
  </si>
  <si>
    <t>TXN100982</t>
  </si>
  <si>
    <t>TXN100983</t>
  </si>
  <si>
    <t>TXN100984</t>
  </si>
  <si>
    <t>Customer_755</t>
  </si>
  <si>
    <t>TXN100985</t>
  </si>
  <si>
    <t>CUST1794</t>
  </si>
  <si>
    <t>Customer_640</t>
  </si>
  <si>
    <t>TXN100986</t>
  </si>
  <si>
    <t>CUST1744</t>
  </si>
  <si>
    <t>TXN100987</t>
  </si>
  <si>
    <t>TXN100988</t>
  </si>
  <si>
    <t>TXN100989</t>
  </si>
  <si>
    <t>TXN100990</t>
  </si>
  <si>
    <t>CUST1646</t>
  </si>
  <si>
    <t>Customer_365</t>
  </si>
  <si>
    <t>TXN100991</t>
  </si>
  <si>
    <t>Customer_364</t>
  </si>
  <si>
    <t>TXN100992</t>
  </si>
  <si>
    <t>Customer_652</t>
  </si>
  <si>
    <t>TXN100993</t>
  </si>
  <si>
    <t>TXN100994</t>
  </si>
  <si>
    <t>TXN100995</t>
  </si>
  <si>
    <t>CUST1352</t>
  </si>
  <si>
    <t>TXN100996</t>
  </si>
  <si>
    <t>CUST1158</t>
  </si>
  <si>
    <t>Customer_492</t>
  </si>
  <si>
    <t>TXN100997</t>
  </si>
  <si>
    <t>TXN100998</t>
  </si>
  <si>
    <t>Customer_575</t>
  </si>
  <si>
    <t>TXN100999</t>
  </si>
  <si>
    <t>TXN101000</t>
  </si>
  <si>
    <t>TXN101001</t>
  </si>
  <si>
    <t>TXN101002</t>
  </si>
  <si>
    <t>TXN101003</t>
  </si>
  <si>
    <t>CUST1615</t>
  </si>
  <si>
    <t>TXN101004</t>
  </si>
  <si>
    <t>CUST1466</t>
  </si>
  <si>
    <t>TXN101005</t>
  </si>
  <si>
    <t>TXN101006</t>
  </si>
  <si>
    <t>Customer_126</t>
  </si>
  <si>
    <t>TXN101007</t>
  </si>
  <si>
    <t>CUST1680</t>
  </si>
  <si>
    <t>TXN101008</t>
  </si>
  <si>
    <t>TXN101009</t>
  </si>
  <si>
    <t>CUST1682</t>
  </si>
  <si>
    <t>Customer_511</t>
  </si>
  <si>
    <t>TXN101010</t>
  </si>
  <si>
    <t>Customer_89</t>
  </si>
  <si>
    <t>TXN101011</t>
  </si>
  <si>
    <t>Customer_355</t>
  </si>
  <si>
    <t>TXN101012</t>
  </si>
  <si>
    <t>TXN101013</t>
  </si>
  <si>
    <t>TXN101014</t>
  </si>
  <si>
    <t>CUST1347</t>
  </si>
  <si>
    <t>TXN101015</t>
  </si>
  <si>
    <t>TXN101016</t>
  </si>
  <si>
    <t>Customer_257</t>
  </si>
  <si>
    <t>TXN101017</t>
  </si>
  <si>
    <t>TXN101018</t>
  </si>
  <si>
    <t>TXN101019</t>
  </si>
  <si>
    <t>TXN101020</t>
  </si>
  <si>
    <t>CUST1799</t>
  </si>
  <si>
    <t>Customer_389</t>
  </si>
  <si>
    <t>TXN101021</t>
  </si>
  <si>
    <t>CUST1533</t>
  </si>
  <si>
    <t>TXN101022</t>
  </si>
  <si>
    <t>TXN101023</t>
  </si>
  <si>
    <t>TXN101024</t>
  </si>
  <si>
    <t>TXN101025</t>
  </si>
  <si>
    <t>TXN101026</t>
  </si>
  <si>
    <t>Customer_630</t>
  </si>
  <si>
    <t>TXN101027</t>
  </si>
  <si>
    <t>TXN101028</t>
  </si>
  <si>
    <t>TXN101029</t>
  </si>
  <si>
    <t>TXN101030</t>
  </si>
  <si>
    <t>TXN101031</t>
  </si>
  <si>
    <t>TXN101032</t>
  </si>
  <si>
    <t>CUST1604</t>
  </si>
  <si>
    <t>TXN101033</t>
  </si>
  <si>
    <t>TXN101034</t>
  </si>
  <si>
    <t>CUST1028</t>
  </si>
  <si>
    <t>Customer_346</t>
  </si>
  <si>
    <t>TXN101035</t>
  </si>
  <si>
    <t>TXN101036</t>
  </si>
  <si>
    <t>TXN101037</t>
  </si>
  <si>
    <t>TXN101038</t>
  </si>
  <si>
    <t>CUST1297</t>
  </si>
  <si>
    <t>Customer_207</t>
  </si>
  <si>
    <t>TXN101039</t>
  </si>
  <si>
    <t>Customer_172</t>
  </si>
  <si>
    <t>TXN101040</t>
  </si>
  <si>
    <t>TXN101041</t>
  </si>
  <si>
    <t>TXN101042</t>
  </si>
  <si>
    <t>TXN101043</t>
  </si>
  <si>
    <t>TXN101044</t>
  </si>
  <si>
    <t>CUST1654</t>
  </si>
  <si>
    <t>TXN101045</t>
  </si>
  <si>
    <t>Customer_183</t>
  </si>
  <si>
    <t>TXN101046</t>
  </si>
  <si>
    <t>Customer_399</t>
  </si>
  <si>
    <t>TXN101047</t>
  </si>
  <si>
    <t>Customer_72</t>
  </si>
  <si>
    <t>TXN101048</t>
  </si>
  <si>
    <t>TXN101049</t>
  </si>
  <si>
    <t>Customer_283</t>
  </si>
  <si>
    <t>TXN101050</t>
  </si>
  <si>
    <t>Customer_74</t>
  </si>
  <si>
    <t>TXN101051</t>
  </si>
  <si>
    <t>TXN101052</t>
  </si>
  <si>
    <t>Customer_727</t>
  </si>
  <si>
    <t>TXN101053</t>
  </si>
  <si>
    <t>TXN101054</t>
  </si>
  <si>
    <t>TXN101055</t>
  </si>
  <si>
    <t>TXN101056</t>
  </si>
  <si>
    <t>Customer_580</t>
  </si>
  <si>
    <t>TXN101057</t>
  </si>
  <si>
    <t>TXN101058</t>
  </si>
  <si>
    <t>Customer_373</t>
  </si>
  <si>
    <t>TXN101059</t>
  </si>
  <si>
    <t>CUST1153</t>
  </si>
  <si>
    <t>Customer_362</t>
  </si>
  <si>
    <t>TXN101060</t>
  </si>
  <si>
    <t>Customer_93</t>
  </si>
  <si>
    <t>TXN101061</t>
  </si>
  <si>
    <t>TXN101062</t>
  </si>
  <si>
    <t>TXN101063</t>
  </si>
  <si>
    <t>TXN101064</t>
  </si>
  <si>
    <t>CUST1482</t>
  </si>
  <si>
    <t>TXN101065</t>
  </si>
  <si>
    <t>Customer_736</t>
  </si>
  <si>
    <t>TXN101066</t>
  </si>
  <si>
    <t>TXN101067</t>
  </si>
  <si>
    <t>TXN101068</t>
  </si>
  <si>
    <t>CUST1723</t>
  </si>
  <si>
    <t>TXN101069</t>
  </si>
  <si>
    <t>TXN101070</t>
  </si>
  <si>
    <t>TXN101071</t>
  </si>
  <si>
    <t>TXN101072</t>
  </si>
  <si>
    <t>CUST1499</t>
  </si>
  <si>
    <t>TXN101073</t>
  </si>
  <si>
    <t>Customer_781</t>
  </si>
  <si>
    <t>TXN101074</t>
  </si>
  <si>
    <t>Customer_194</t>
  </si>
  <si>
    <t>TXN101075</t>
  </si>
  <si>
    <t>TXN101076</t>
  </si>
  <si>
    <t>Customer_403</t>
  </si>
  <si>
    <t>TXN101077</t>
  </si>
  <si>
    <t>TXN101078</t>
  </si>
  <si>
    <t>CUST1402</t>
  </si>
  <si>
    <t>TXN101079</t>
  </si>
  <si>
    <t>CUST1546</t>
  </si>
  <si>
    <t>TXN101080</t>
  </si>
  <si>
    <t>TXN101081</t>
  </si>
  <si>
    <t>TXN101082</t>
  </si>
  <si>
    <t>Customer_726</t>
  </si>
  <si>
    <t>TXN101083</t>
  </si>
  <si>
    <t>Customer_15</t>
  </si>
  <si>
    <t>TXN101084</t>
  </si>
  <si>
    <t>TXN101085</t>
  </si>
  <si>
    <t>CUST1070</t>
  </si>
  <si>
    <t>TXN101086</t>
  </si>
  <si>
    <t>TXN101087</t>
  </si>
  <si>
    <t>TXN101088</t>
  </si>
  <si>
    <t>TXN101089</t>
  </si>
  <si>
    <t>TXN101090</t>
  </si>
  <si>
    <t>CUST1010</t>
  </si>
  <si>
    <t>TXN101091</t>
  </si>
  <si>
    <t>Customer_577</t>
  </si>
  <si>
    <t>TXN101092</t>
  </si>
  <si>
    <t>Customer_17</t>
  </si>
  <si>
    <t>TXN101093</t>
  </si>
  <si>
    <t>Customer_351</t>
  </si>
  <si>
    <t>TXN101094</t>
  </si>
  <si>
    <t>Customer_428</t>
  </si>
  <si>
    <t>TXN101095</t>
  </si>
  <si>
    <t>Customer_650</t>
  </si>
  <si>
    <t>TXN101096</t>
  </si>
  <si>
    <t>TXN101097</t>
  </si>
  <si>
    <t>CUST1329</t>
  </si>
  <si>
    <t>Customer_766</t>
  </si>
  <si>
    <t>TXN101098</t>
  </si>
  <si>
    <t>CUST1479</t>
  </si>
  <si>
    <t>TXN101099</t>
  </si>
  <si>
    <t>TXN101100</t>
  </si>
  <si>
    <t>Customer_294</t>
  </si>
  <si>
    <t>TXN101101</t>
  </si>
  <si>
    <t>CUST1191</t>
  </si>
  <si>
    <t>TXN101102</t>
  </si>
  <si>
    <t>TXN101103</t>
  </si>
  <si>
    <t>CUST1521</t>
  </si>
  <si>
    <t>TXN101104</t>
  </si>
  <si>
    <t>TXN101105</t>
  </si>
  <si>
    <t>TXN101106</t>
  </si>
  <si>
    <t>CUST1154</t>
  </si>
  <si>
    <t>TXN101107</t>
  </si>
  <si>
    <t>Customer_375</t>
  </si>
  <si>
    <t>TXN101108</t>
  </si>
  <si>
    <t>CUST1209</t>
  </si>
  <si>
    <t>TXN101109</t>
  </si>
  <si>
    <t>CUST1272</t>
  </si>
  <si>
    <t>TXN101110</t>
  </si>
  <si>
    <t>CUST1143</t>
  </si>
  <si>
    <t>Customer_335</t>
  </si>
  <si>
    <t>TXN101111</t>
  </si>
  <si>
    <t>TXN101112</t>
  </si>
  <si>
    <t>Customer_135</t>
  </si>
  <si>
    <t>TXN101113</t>
  </si>
  <si>
    <t>Customer_58</t>
  </si>
  <si>
    <t>TXN101114</t>
  </si>
  <si>
    <t>CUST1261</t>
  </si>
  <si>
    <t>TXN101115</t>
  </si>
  <si>
    <t>TXN101116</t>
  </si>
  <si>
    <t>TXN101117</t>
  </si>
  <si>
    <t>TXN101118</t>
  </si>
  <si>
    <t>TXN101119</t>
  </si>
  <si>
    <t>TXN101120</t>
  </si>
  <si>
    <t>TXN101121</t>
  </si>
  <si>
    <t>CUST1525</t>
  </si>
  <si>
    <t>TXN101122</t>
  </si>
  <si>
    <t>TXN101123</t>
  </si>
  <si>
    <t>Customer_631</t>
  </si>
  <si>
    <t>TXN101124</t>
  </si>
  <si>
    <t>Customer_67</t>
  </si>
  <si>
    <t>TXN101125</t>
  </si>
  <si>
    <t>TXN101126</t>
  </si>
  <si>
    <t>CUST1095</t>
  </si>
  <si>
    <t>TXN101127</t>
  </si>
  <si>
    <t>CUST1617</t>
  </si>
  <si>
    <t>TXN101128</t>
  </si>
  <si>
    <t>Customer_725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</si>
  <si>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</si>
  <si>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</si>
  <si>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</si>
  <si>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</si>
  <si>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</si>
  <si>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</si>
  <si>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</si>
  <si>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</si>
  <si>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</si>
  <si>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</si>
  <si>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CUST1485</t>
  </si>
  <si>
    <t>TXN101139</t>
  </si>
  <si>
    <t>Customer_109</t>
  </si>
  <si>
    <t>TXN101140</t>
  </si>
  <si>
    <t>TXN101141</t>
  </si>
  <si>
    <t>TXN101142</t>
  </si>
  <si>
    <t>Customer_435</t>
  </si>
  <si>
    <t>TXN101143</t>
  </si>
  <si>
    <t>TXN101144</t>
  </si>
  <si>
    <t>Customer_218</t>
  </si>
  <si>
    <t>TXN101145</t>
  </si>
  <si>
    <t>CUST1549</t>
  </si>
  <si>
    <t>Customer_222</t>
  </si>
  <si>
    <t>TXN101146</t>
  </si>
  <si>
    <t>CUST1074</t>
  </si>
  <si>
    <t>TXN101147</t>
  </si>
  <si>
    <t>TXN101148</t>
  </si>
  <si>
    <t>TXN101149</t>
  </si>
  <si>
    <t>CUST1308</t>
  </si>
  <si>
    <t>TXN101150</t>
  </si>
  <si>
    <t>CUST1199</t>
  </si>
  <si>
    <t>TXN101151</t>
  </si>
  <si>
    <t>TXN101152</t>
  </si>
  <si>
    <t>TXN101153</t>
  </si>
  <si>
    <t>TXN101154</t>
  </si>
  <si>
    <t>TXN101155</t>
  </si>
  <si>
    <t>Customer_30</t>
  </si>
  <si>
    <t>TXN101156</t>
  </si>
  <si>
    <t>TXN101157</t>
  </si>
  <si>
    <t>CUST1151</t>
  </si>
  <si>
    <t>Customer_288</t>
  </si>
  <si>
    <t>TXN101158</t>
  </si>
  <si>
    <t>CUST1669</t>
  </si>
  <si>
    <t>TXN101159</t>
  </si>
  <si>
    <t>TXN101160</t>
  </si>
  <si>
    <t>Customer_747</t>
  </si>
  <si>
    <t>TXN101161</t>
  </si>
  <si>
    <t>TXN101162</t>
  </si>
  <si>
    <t>CUST1735</t>
  </si>
  <si>
    <t>TXN101163</t>
  </si>
  <si>
    <t>CUST1089</t>
  </si>
  <si>
    <t>Customer_777</t>
  </si>
  <si>
    <t>TXN101164</t>
  </si>
  <si>
    <t>TXN101165</t>
  </si>
  <si>
    <t>CUST1434</t>
  </si>
  <si>
    <t>Customer_269</t>
  </si>
  <si>
    <t>TXN101166</t>
  </si>
  <si>
    <t>TXN101167</t>
  </si>
  <si>
    <t>TXN101168</t>
  </si>
  <si>
    <t>CUST1183</t>
  </si>
  <si>
    <t>TXN101169</t>
  </si>
  <si>
    <t>TXN101170</t>
  </si>
  <si>
    <t>Customer_180</t>
  </si>
  <si>
    <t>TXN101171</t>
  </si>
  <si>
    <t>Customer_480</t>
  </si>
  <si>
    <t>TXN101172</t>
  </si>
  <si>
    <t>CUST1665</t>
  </si>
  <si>
    <t>TXN101173</t>
  </si>
  <si>
    <t>TXN101174</t>
  </si>
  <si>
    <t>TXN101175</t>
  </si>
  <si>
    <t>TXN101176</t>
  </si>
  <si>
    <t>TXN101177</t>
  </si>
  <si>
    <t>TXN101178</t>
  </si>
  <si>
    <t>TXN101179</t>
  </si>
  <si>
    <t>CUST1707</t>
  </si>
  <si>
    <t>TXN101180</t>
  </si>
  <si>
    <t>CUST1698</t>
  </si>
  <si>
    <t>TXN101181</t>
  </si>
  <si>
    <t>TXN101182</t>
  </si>
  <si>
    <t>CUST1594</t>
  </si>
  <si>
    <t>Customer_412</t>
  </si>
  <si>
    <t>TXN101183</t>
  </si>
  <si>
    <t>TXN101184</t>
  </si>
  <si>
    <t>CUST1192</t>
  </si>
  <si>
    <t>TXN101185</t>
  </si>
  <si>
    <t>CUST1325</t>
  </si>
  <si>
    <t>TXN101186</t>
  </si>
  <si>
    <t>TXN101187</t>
  </si>
  <si>
    <t>Customer_591</t>
  </si>
  <si>
    <t>TXN101188</t>
  </si>
  <si>
    <t>Customer_590</t>
  </si>
  <si>
    <t>TXN101189</t>
  </si>
  <si>
    <t>CUST1318</t>
  </si>
  <si>
    <t>Customer_659</t>
  </si>
  <si>
    <t>TXN101190</t>
  </si>
  <si>
    <t>Customer_107</t>
  </si>
  <si>
    <t>TXN101191</t>
  </si>
  <si>
    <t>TXN101192</t>
  </si>
  <si>
    <t>CUST1216</t>
  </si>
  <si>
    <t>TXN101193</t>
  </si>
  <si>
    <t>TXN101194</t>
  </si>
  <si>
    <t>Customer_244</t>
  </si>
  <si>
    <t>TXN101195</t>
  </si>
  <si>
    <t>TXN101196</t>
  </si>
  <si>
    <t>TXN101197</t>
  </si>
  <si>
    <t>CUST1492</t>
  </si>
  <si>
    <t>TXN101198</t>
  </si>
  <si>
    <t>TXN101199</t>
  </si>
  <si>
    <t>TXN101200</t>
  </si>
  <si>
    <t>TXN101201</t>
  </si>
  <si>
    <t>TXN101202</t>
  </si>
  <si>
    <t>TXN101203</t>
  </si>
  <si>
    <t>Customer_309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</si>
  <si>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</si>
  <si>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</si>
  <si>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</si>
  <si>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</si>
  <si>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</si>
  <si>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</si>
  <si>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</si>
  <si>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</si>
  <si>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CUST1584</t>
  </si>
  <si>
    <t>TXN101212</t>
  </si>
  <si>
    <t>TXN101213</t>
  </si>
  <si>
    <t>TXN101214</t>
  </si>
  <si>
    <t>TXN101215</t>
  </si>
  <si>
    <t>TXN101216</t>
  </si>
  <si>
    <t>CUST1595</t>
  </si>
  <si>
    <t>TXN101217</t>
  </si>
  <si>
    <t>TXN101218</t>
  </si>
  <si>
    <t>TXN101219</t>
  </si>
  <si>
    <t>Customer_280</t>
  </si>
  <si>
    <t>TXN101220</t>
  </si>
  <si>
    <t>TXN101221</t>
  </si>
  <si>
    <t>Customer_685</t>
  </si>
  <si>
    <t>TXN101222</t>
  </si>
  <si>
    <t>TXN101223</t>
  </si>
  <si>
    <t>Customer_238</t>
  </si>
  <si>
    <t>TXN101224</t>
  </si>
  <si>
    <t>TXN101225</t>
  </si>
  <si>
    <t>CUST1548</t>
  </si>
  <si>
    <t>TXN101226</t>
  </si>
  <si>
    <t>TXN101227</t>
  </si>
  <si>
    <t>TXN101228</t>
  </si>
  <si>
    <t>Customer_273</t>
  </si>
  <si>
    <t>TXN101229</t>
  </si>
  <si>
    <t>TXN101230</t>
  </si>
  <si>
    <t>TXN101231</t>
  </si>
  <si>
    <t>TXN101232</t>
  </si>
  <si>
    <t>CUST1686</t>
  </si>
  <si>
    <t>TXN101233</t>
  </si>
  <si>
    <t>CUST1152</t>
  </si>
  <si>
    <t>TXN101234</t>
  </si>
  <si>
    <t>TXN101235</t>
  </si>
  <si>
    <t>TXN101236</t>
  </si>
  <si>
    <t>Customer_409</t>
  </si>
  <si>
    <t>TXN101237</t>
  </si>
  <si>
    <t>CUST1115</t>
  </si>
  <si>
    <t>TXN101238</t>
  </si>
  <si>
    <t>TXN101239</t>
  </si>
  <si>
    <t>Customer_770</t>
  </si>
  <si>
    <t>TXN101240</t>
  </si>
  <si>
    <t>TXN101241</t>
  </si>
  <si>
    <t>CUST1166</t>
  </si>
  <si>
    <t>Customer_433</t>
  </si>
  <si>
    <t>TXN101242</t>
  </si>
  <si>
    <t>TXN101243</t>
  </si>
  <si>
    <t>Customer_794</t>
  </si>
  <si>
    <t>TXN101244</t>
  </si>
  <si>
    <t>CUST1602</t>
  </si>
  <si>
    <t>TXN101245</t>
  </si>
  <si>
    <t>TXN101246</t>
  </si>
  <si>
    <t>Customer_539</t>
  </si>
  <si>
    <t>TXN101247</t>
  </si>
  <si>
    <t>TXN101248</t>
  </si>
  <si>
    <t>CUST1184</t>
  </si>
  <si>
    <t>TXN101249</t>
  </si>
  <si>
    <t>TXN101250</t>
  </si>
  <si>
    <t>TXN101251</t>
  </si>
  <si>
    <t>Customer_189</t>
  </si>
  <si>
    <t>TXN101252</t>
  </si>
  <si>
    <t>TXN101253</t>
  </si>
  <si>
    <t>TXN101254</t>
  </si>
  <si>
    <t>CUST1736</t>
  </si>
  <si>
    <t>TXN101255</t>
  </si>
  <si>
    <t>TXN101256</t>
  </si>
  <si>
    <t>CUST1059</t>
  </si>
  <si>
    <t>TXN101257</t>
  </si>
  <si>
    <t>TXN101258</t>
  </si>
  <si>
    <t>TXN101259</t>
  </si>
  <si>
    <t>TXN101260</t>
  </si>
  <si>
    <t>Customer_339</t>
  </si>
  <si>
    <t>TXN101261</t>
  </si>
  <si>
    <t>TXN101262</t>
  </si>
  <si>
    <t>CUST1312</t>
  </si>
  <si>
    <t>TXN101263</t>
  </si>
  <si>
    <t>CUST1708</t>
  </si>
  <si>
    <t>TXN101264</t>
  </si>
  <si>
    <t>TXN101265</t>
  </si>
  <si>
    <t>CUST1379</t>
  </si>
  <si>
    <t>TXN101266</t>
  </si>
  <si>
    <t>TXN101267</t>
  </si>
  <si>
    <t>TXN101268</t>
  </si>
  <si>
    <t>TXN101269</t>
  </si>
  <si>
    <t>TXN101270</t>
  </si>
  <si>
    <t>Customer_261</t>
  </si>
  <si>
    <t>TXN101271</t>
  </si>
  <si>
    <t>TXN101272</t>
  </si>
  <si>
    <t>TXN101273</t>
  </si>
  <si>
    <t>TXN101274</t>
  </si>
  <si>
    <t>CUST1464</t>
  </si>
  <si>
    <t>TXN101275</t>
  </si>
  <si>
    <t>TXN101276</t>
  </si>
  <si>
    <t>Customer_762</t>
  </si>
  <si>
    <t>TXN101277</t>
  </si>
  <si>
    <t>TXN101278</t>
  </si>
  <si>
    <t>Customer_472</t>
  </si>
  <si>
    <t>TXN101279</t>
  </si>
  <si>
    <t>TXN101280</t>
  </si>
  <si>
    <t>TXN101281</t>
  </si>
  <si>
    <t>CUST1690</t>
  </si>
  <si>
    <t>TXN101282</t>
  </si>
  <si>
    <t>TXN101283</t>
  </si>
  <si>
    <t>CUST1484</t>
  </si>
  <si>
    <t>Customer_296</t>
  </si>
  <si>
    <t>TXN101284</t>
  </si>
  <si>
    <t>TXN101285</t>
  </si>
  <si>
    <t>TXN101286</t>
  </si>
  <si>
    <t>TXN101287</t>
  </si>
  <si>
    <t>TXN101288</t>
  </si>
  <si>
    <t>CUST1739</t>
  </si>
  <si>
    <t>TXN101289</t>
  </si>
  <si>
    <t>TXN101290</t>
  </si>
  <si>
    <t>CUST1389</t>
  </si>
  <si>
    <t>TXN101291</t>
  </si>
  <si>
    <t>CUST1560</t>
  </si>
  <si>
    <t>TXN101292</t>
  </si>
  <si>
    <t>TXN101293</t>
  </si>
  <si>
    <t>CUST1003</t>
  </si>
  <si>
    <t>TXN101294</t>
  </si>
  <si>
    <t>Customer_761</t>
  </si>
  <si>
    <t>TXN101295</t>
  </si>
  <si>
    <t>CUST1687</t>
  </si>
  <si>
    <t>TXN101296</t>
  </si>
  <si>
    <t>CUST1446</t>
  </si>
  <si>
    <t>TXN101297</t>
  </si>
  <si>
    <t>TXN101298</t>
  </si>
  <si>
    <t>TXN101299</t>
  </si>
  <si>
    <t>TXN101300</t>
  </si>
  <si>
    <t>TXN101301</t>
  </si>
  <si>
    <t>Customer_342</t>
  </si>
  <si>
    <t>TXN101302</t>
  </si>
  <si>
    <t>TXN101303</t>
  </si>
  <si>
    <t>TXN101304</t>
  </si>
  <si>
    <t>TXN101305</t>
  </si>
  <si>
    <t>TXN101306</t>
  </si>
  <si>
    <t>TXN101307</t>
  </si>
  <si>
    <t>CUST1024</t>
  </si>
  <si>
    <t>TXN101308</t>
  </si>
  <si>
    <t>CUST1628</t>
  </si>
  <si>
    <t>TXN101309</t>
  </si>
  <si>
    <t>TXN101310</t>
  </si>
  <si>
    <t>TXN101311</t>
  </si>
  <si>
    <t>TXN101312</t>
  </si>
  <si>
    <t>TXN101313</t>
  </si>
  <si>
    <t>TXN101314</t>
  </si>
  <si>
    <t>Customer_124</t>
  </si>
  <si>
    <t>TXN101315</t>
  </si>
  <si>
    <t>TXN101316</t>
  </si>
  <si>
    <t>TXN101317</t>
  </si>
  <si>
    <t>TXN101318</t>
  </si>
  <si>
    <t>TXN101319</t>
  </si>
  <si>
    <t>CUST1562</t>
  </si>
  <si>
    <t>TXN101320</t>
  </si>
  <si>
    <t>TXN101321</t>
  </si>
  <si>
    <t>TXN101322</t>
  </si>
  <si>
    <t>TXN101323</t>
  </si>
  <si>
    <t>TXN101324</t>
  </si>
  <si>
    <t>Customer_217</t>
  </si>
  <si>
    <t>TXN101325</t>
  </si>
  <si>
    <t>Customer_2</t>
  </si>
  <si>
    <t>TXN101326</t>
  </si>
  <si>
    <t>TXN101327</t>
  </si>
  <si>
    <t>CUST1488</t>
  </si>
  <si>
    <t>TXN101328</t>
  </si>
  <si>
    <t>TXN101329</t>
  </si>
  <si>
    <t>CUST1701</t>
  </si>
  <si>
    <t>TXN101330</t>
  </si>
  <si>
    <t>Customer_626</t>
  </si>
  <si>
    <t>TXN101331</t>
  </si>
  <si>
    <t>TXN101332</t>
  </si>
  <si>
    <t>TXN101333</t>
  </si>
  <si>
    <t>CUST1781</t>
  </si>
  <si>
    <t>TXN101334</t>
  </si>
  <si>
    <t>Customer_734</t>
  </si>
  <si>
    <t>TXN101335</t>
  </si>
  <si>
    <t>TXN101336</t>
  </si>
  <si>
    <t>TXN101337</t>
  </si>
  <si>
    <t>TXN101338</t>
  </si>
  <si>
    <t>Customer_282</t>
  </si>
  <si>
    <t>TXN101339</t>
  </si>
  <si>
    <t>TXN101340</t>
  </si>
  <si>
    <t>TXN101341</t>
  </si>
  <si>
    <t>TXN101342</t>
  </si>
  <si>
    <t>CUST1082</t>
  </si>
  <si>
    <t>TXN101343</t>
  </si>
  <si>
    <t>TXN101344</t>
  </si>
  <si>
    <t>CUST1477</t>
  </si>
  <si>
    <t>TXN101345</t>
  </si>
  <si>
    <t>CUST1704</t>
  </si>
  <si>
    <t>TXN101346</t>
  </si>
  <si>
    <t>TXN101347</t>
  </si>
  <si>
    <t>TXN101348</t>
  </si>
  <si>
    <t>TXN101349</t>
  </si>
  <si>
    <t>CUST1392</t>
  </si>
  <si>
    <t>TXN101350</t>
  </si>
  <si>
    <t>TXN101351</t>
  </si>
  <si>
    <t>TXN101352</t>
  </si>
  <si>
    <t>TXN101353</t>
  </si>
  <si>
    <t>TXN101354</t>
  </si>
  <si>
    <t>TXN101355</t>
  </si>
  <si>
    <t>TXN101356</t>
  </si>
  <si>
    <t>CUST1568</t>
  </si>
  <si>
    <t>Customer_533</t>
  </si>
  <si>
    <t>TXN101357</t>
  </si>
  <si>
    <t>CUST1094</t>
  </si>
  <si>
    <t>TXN101358</t>
  </si>
  <si>
    <t>TXN101359</t>
  </si>
  <si>
    <t>TXN101360</t>
  </si>
  <si>
    <t>Customer_459</t>
  </si>
  <si>
    <t>TXN101361</t>
  </si>
  <si>
    <t>Customer_70</t>
  </si>
  <si>
    <t>TXN101362</t>
  </si>
  <si>
    <t>CUST1757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</si>
  <si>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</si>
  <si>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</si>
  <si>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</si>
  <si>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</si>
  <si>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</si>
  <si>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</si>
  <si>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</si>
  <si>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</si>
  <si>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CUST1625</t>
  </si>
  <si>
    <t>TXN101371</t>
  </si>
  <si>
    <t>TXN101372</t>
  </si>
  <si>
    <t>TXN101373</t>
  </si>
  <si>
    <t>TXN101374</t>
  </si>
  <si>
    <t>TXN101375</t>
  </si>
  <si>
    <t>CUST1132</t>
  </si>
  <si>
    <t>TXN101376</t>
  </si>
  <si>
    <t>TXN101377</t>
  </si>
  <si>
    <t>TXN101378</t>
  </si>
  <si>
    <t>Customer_714</t>
  </si>
  <si>
    <t>TXN101379</t>
  </si>
  <si>
    <t>CUST1593</t>
  </si>
  <si>
    <t>Customer_498</t>
  </si>
  <si>
    <t>TXN101380</t>
  </si>
  <si>
    <t>TXN101381</t>
  </si>
  <si>
    <t>Customer_397</t>
  </si>
  <si>
    <t>TXN101382</t>
  </si>
  <si>
    <t>TXN101383</t>
  </si>
  <si>
    <t>TXN101384</t>
  </si>
  <si>
    <t>TXN101385</t>
  </si>
  <si>
    <t>Customer_38</t>
  </si>
  <si>
    <t>TXN101386</t>
  </si>
  <si>
    <t>Customer_25</t>
  </si>
  <si>
    <t>TXN101387</t>
  </si>
  <si>
    <t>TXN101388</t>
  </si>
  <si>
    <t>CUST1713</t>
  </si>
  <si>
    <t>TXN101389</t>
  </si>
  <si>
    <t>Customer_571</t>
  </si>
  <si>
    <t>TXN101390</t>
  </si>
  <si>
    <t>TXN101391</t>
  </si>
  <si>
    <t>CUST1697</t>
  </si>
  <si>
    <t>TXN101392</t>
  </si>
  <si>
    <t>Customer_383</t>
  </si>
  <si>
    <t>TXN101393</t>
  </si>
  <si>
    <t>TXN101394</t>
  </si>
  <si>
    <t>CUST1342</t>
  </si>
  <si>
    <t>TXN101395</t>
  </si>
  <si>
    <t>TXN101396</t>
  </si>
  <si>
    <t>TXN101397</t>
  </si>
  <si>
    <t>TXN101398</t>
  </si>
  <si>
    <t>TXN101399</t>
  </si>
  <si>
    <t>CUST1157</t>
  </si>
  <si>
    <t>TXN101400</t>
  </si>
  <si>
    <t>TXN101401</t>
  </si>
  <si>
    <t>TXN101402</t>
  </si>
  <si>
    <t>CUST1609</t>
  </si>
  <si>
    <t>TXN101403</t>
  </si>
  <si>
    <t>Customer_69</t>
  </si>
  <si>
    <t>TXN101404</t>
  </si>
  <si>
    <t>TXN101405</t>
  </si>
  <si>
    <t>CUST1097</t>
  </si>
  <si>
    <t>TXN101406</t>
  </si>
  <si>
    <t>TXN101407</t>
  </si>
  <si>
    <t>TXN101408</t>
  </si>
  <si>
    <t>TXN101409</t>
  </si>
  <si>
    <t>TXN101410</t>
  </si>
  <si>
    <t>Customer_490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</si>
  <si>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</si>
  <si>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</si>
  <si>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</si>
  <si>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</si>
  <si>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</si>
  <si>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</si>
  <si>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</si>
  <si>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</si>
  <si>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</si>
  <si>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CUST1105</t>
  </si>
  <si>
    <t>TXN101420</t>
  </si>
  <si>
    <t>Customer_366</t>
  </si>
  <si>
    <t>TXN101421</t>
  </si>
  <si>
    <t>TXN101422</t>
  </si>
  <si>
    <t>TXN101423</t>
  </si>
  <si>
    <t>TXN101424</t>
  </si>
  <si>
    <t>TXN101425</t>
  </si>
  <si>
    <t>TXN101426</t>
  </si>
  <si>
    <t>TXN101427</t>
  </si>
  <si>
    <t>CUST1472</t>
  </si>
  <si>
    <t>TXN101428</t>
  </si>
  <si>
    <t>TXN101429</t>
  </si>
  <si>
    <t>TXN101430</t>
  </si>
  <si>
    <t>TXN101431</t>
  </si>
  <si>
    <t>TXN101432</t>
  </si>
  <si>
    <t>CUST1018</t>
  </si>
  <si>
    <t>TXN101433</t>
  </si>
  <si>
    <t>TXN101434</t>
  </si>
  <si>
    <t>TXN101435</t>
  </si>
  <si>
    <t>TXN101436</t>
  </si>
  <si>
    <t>TXN101437</t>
  </si>
  <si>
    <t>CUST1295</t>
  </si>
  <si>
    <t>TXN101438</t>
  </si>
  <si>
    <t>Customer_247</t>
  </si>
  <si>
    <t>TXN101439</t>
  </si>
  <si>
    <t>TXN101440</t>
  </si>
  <si>
    <t>TXN101441</t>
  </si>
  <si>
    <t>TXN101442</t>
  </si>
  <si>
    <t>TXN101443</t>
  </si>
  <si>
    <t>Customer_704</t>
  </si>
  <si>
    <t>TXN101444</t>
  </si>
  <si>
    <t>Customer_374</t>
  </si>
  <si>
    <t>TXN101445</t>
  </si>
  <si>
    <t>CUST1762</t>
  </si>
  <si>
    <t>TXN101446</t>
  </si>
  <si>
    <t>TXN101447</t>
  </si>
  <si>
    <t>TXN101448</t>
  </si>
  <si>
    <t>TXN101449</t>
  </si>
  <si>
    <t>TXN101450</t>
  </si>
  <si>
    <t>TXN101451</t>
  </si>
  <si>
    <t>CUST1775</t>
  </si>
  <si>
    <t>TXN101452</t>
  </si>
  <si>
    <t>TXN101453</t>
  </si>
  <si>
    <t>TXN101454</t>
  </si>
  <si>
    <t>CUST1470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</si>
  <si>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</si>
  <si>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</si>
  <si>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</si>
  <si>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</si>
  <si>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</si>
  <si>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</si>
  <si>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</si>
  <si>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</si>
  <si>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</si>
  <si>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</si>
  <si>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</si>
  <si>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</si>
  <si>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</si>
  <si>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</si>
  <si>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CUST1696</t>
  </si>
  <si>
    <t>TXN101469</t>
  </si>
  <si>
    <t>Customer_32</t>
  </si>
  <si>
    <t>TXN101470</t>
  </si>
  <si>
    <t>CUST1198</t>
  </si>
  <si>
    <t>Customer_160</t>
  </si>
  <si>
    <t>TXN101471</t>
  </si>
  <si>
    <t>Customer_237</t>
  </si>
  <si>
    <t>TXN101472</t>
  </si>
  <si>
    <t>TXN101473</t>
  </si>
  <si>
    <t>TXN101474</t>
  </si>
  <si>
    <t>TXN101475</t>
  </si>
  <si>
    <t>TXN101476</t>
  </si>
  <si>
    <t>TXN101477</t>
  </si>
  <si>
    <t>TXN101478</t>
  </si>
  <si>
    <t>CUST1536</t>
  </si>
  <si>
    <t>TXN101479</t>
  </si>
  <si>
    <t>TXN101480</t>
  </si>
  <si>
    <t>TXN101481</t>
  </si>
  <si>
    <t>TXN101482</t>
  </si>
  <si>
    <t>TXN101483</t>
  </si>
  <si>
    <t>TXN101484</t>
  </si>
  <si>
    <t>CUST1574</t>
  </si>
  <si>
    <t>TXN101485</t>
  </si>
  <si>
    <t>CUST1286</t>
  </si>
  <si>
    <t>TXN101486</t>
  </si>
  <si>
    <t>TXN101487</t>
  </si>
  <si>
    <t>TXN101488</t>
  </si>
  <si>
    <t>TXN101489</t>
  </si>
  <si>
    <t>Customer_493</t>
  </si>
  <si>
    <t>TXN101490</t>
  </si>
  <si>
    <t>TXN101491</t>
  </si>
  <si>
    <t>TXN101492</t>
  </si>
  <si>
    <t>Customer_486</t>
  </si>
  <si>
    <t>TXN101493</t>
  </si>
  <si>
    <t>Customer_406</t>
  </si>
  <si>
    <t>TXN101494</t>
  </si>
  <si>
    <t>Customer_117</t>
  </si>
  <si>
    <t>TXN101495</t>
  </si>
  <si>
    <t>CUST1543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</si>
  <si>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</si>
  <si>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</si>
  <si>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</si>
  <si>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</si>
  <si>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</si>
  <si>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</si>
  <si>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</si>
  <si>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</si>
  <si>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</si>
  <si>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</si>
  <si>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</si>
  <si>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</si>
  <si>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Customer_81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</si>
  <si>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</si>
  <si>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</si>
  <si>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</si>
  <si>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</si>
  <si>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</si>
  <si>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</si>
  <si>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</si>
  <si>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</si>
  <si>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</si>
  <si>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</si>
  <si>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CUST1219</t>
  </si>
  <si>
    <t>TXN101518</t>
  </si>
  <si>
    <t>CUST1789</t>
  </si>
  <si>
    <t>TXN101519</t>
  </si>
  <si>
    <t>TXN101520</t>
  </si>
  <si>
    <t>Customer_322</t>
  </si>
  <si>
    <t>TXN101521</t>
  </si>
  <si>
    <t>CUST1061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</si>
  <si>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</si>
  <si>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</si>
  <si>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</si>
  <si>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</si>
  <si>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</si>
  <si>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</si>
  <si>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</si>
  <si>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</si>
  <si>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</si>
  <si>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</si>
  <si>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Customer_618</t>
  </si>
  <si>
    <t>TXN101532</t>
  </si>
  <si>
    <t>CUST1535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</si>
  <si>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</si>
  <si>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</si>
  <si>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</si>
  <si>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</si>
  <si>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</si>
  <si>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</si>
  <si>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</si>
  <si>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</si>
  <si>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CUST1590</t>
  </si>
  <si>
    <t>Customer_195</t>
  </si>
  <si>
    <t>TXN101541</t>
  </si>
  <si>
    <t>TXN101542</t>
  </si>
  <si>
    <t>TXN101543</t>
  </si>
  <si>
    <t>TXN101544</t>
  </si>
  <si>
    <t>CUST1659</t>
  </si>
  <si>
    <t>TXN101545</t>
  </si>
  <si>
    <t>CUST1002</t>
  </si>
  <si>
    <t>TXN101546</t>
  </si>
  <si>
    <t>Customer_616</t>
  </si>
  <si>
    <t>TXN101547</t>
  </si>
  <si>
    <t>TXN101548</t>
  </si>
  <si>
    <t>Customer_599</t>
  </si>
  <si>
    <t>TXN101549</t>
  </si>
  <si>
    <t>CUST1081</t>
  </si>
  <si>
    <t>TXN101550</t>
  </si>
  <si>
    <t>TXN101551</t>
  </si>
  <si>
    <t>TXN101552</t>
  </si>
  <si>
    <t>TXN101553</t>
  </si>
  <si>
    <t>TXN101554</t>
  </si>
  <si>
    <t>TXN101555</t>
  </si>
  <si>
    <t>TXN101556</t>
  </si>
  <si>
    <t>Customer_523</t>
  </si>
  <si>
    <t>TXN101557</t>
  </si>
  <si>
    <t>CUST1501</t>
  </si>
  <si>
    <t>TXN101558</t>
  </si>
  <si>
    <t>TXN101559</t>
  </si>
  <si>
    <t>TXN101560</t>
  </si>
  <si>
    <t>Customer_391</t>
  </si>
  <si>
    <t>TXN101561</t>
  </si>
  <si>
    <t>TXN101562</t>
  </si>
  <si>
    <t>TXN101563</t>
  </si>
  <si>
    <t>CUST1279</t>
  </si>
  <si>
    <t>TXN101564</t>
  </si>
  <si>
    <t>Customer_494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</si>
  <si>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</si>
  <si>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</si>
  <si>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</si>
  <si>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</si>
  <si>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</si>
  <si>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</si>
  <si>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</si>
  <si>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</si>
  <si>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Customer_474</t>
  </si>
  <si>
    <t>TXN101573</t>
  </si>
  <si>
    <t>TXN101574</t>
  </si>
  <si>
    <t>TXN101575</t>
  </si>
  <si>
    <t>TXN101576</t>
  </si>
  <si>
    <t>Customer_607</t>
  </si>
  <si>
    <t>TXN101577</t>
  </si>
  <si>
    <t>Customer_780</t>
  </si>
  <si>
    <t>TXN101578</t>
  </si>
  <si>
    <t>TXN101579</t>
  </si>
  <si>
    <t>TXN101580</t>
  </si>
  <si>
    <t>TXN101581</t>
  </si>
  <si>
    <t>Customer_235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</si>
  <si>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</si>
  <si>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</si>
  <si>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</si>
  <si>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</si>
  <si>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</si>
  <si>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</si>
  <si>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</si>
  <si>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</si>
  <si>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CUST1579</t>
  </si>
  <si>
    <t>Customer_90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</si>
  <si>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</si>
  <si>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</si>
  <si>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</si>
  <si>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</si>
  <si>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</si>
  <si>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</si>
  <si>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</si>
  <si>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</si>
  <si>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Customer_171</t>
  </si>
  <si>
    <t>TXN101598</t>
  </si>
  <si>
    <t>TXN101599</t>
  </si>
  <si>
    <t>CUST1032</t>
  </si>
  <si>
    <t>TXN101600</t>
  </si>
  <si>
    <t>TXN101601</t>
  </si>
  <si>
    <t>TXN101602</t>
  </si>
  <si>
    <t>TXN101603</t>
  </si>
  <si>
    <t>Customer_232</t>
  </si>
  <si>
    <t>TXN101604</t>
  </si>
  <si>
    <t>TXN101605</t>
  </si>
  <si>
    <t>CUST1573</t>
  </si>
  <si>
    <t>TXN101606</t>
  </si>
  <si>
    <t>TXN101607</t>
  </si>
  <si>
    <t>TXN101608</t>
  </si>
  <si>
    <t>TXN101609</t>
  </si>
  <si>
    <t>Customer_693</t>
  </si>
  <si>
    <t>TXN101610</t>
  </si>
  <si>
    <t>Customer_260</t>
  </si>
  <si>
    <t>TXN101611</t>
  </si>
  <si>
    <t>TXN101612</t>
  </si>
  <si>
    <t>TXN101613</t>
  </si>
  <si>
    <t>Customer_620</t>
  </si>
  <si>
    <t>TXN101614</t>
  </si>
  <si>
    <t>TXN101615</t>
  </si>
  <si>
    <t>TXN101616</t>
  </si>
  <si>
    <t>CUST1740</t>
  </si>
  <si>
    <t>TXN101617</t>
  </si>
  <si>
    <t>TXN101618</t>
  </si>
  <si>
    <t>Customer_786</t>
  </si>
  <si>
    <t>TXN101619</t>
  </si>
  <si>
    <t>TXN101620</t>
  </si>
  <si>
    <t>TXN101621</t>
  </si>
  <si>
    <t>TXN101622</t>
  </si>
  <si>
    <t>TXN101623</t>
  </si>
  <si>
    <t>TXN101624</t>
  </si>
  <si>
    <t>CUST1716</t>
  </si>
  <si>
    <t>TXN101625</t>
  </si>
  <si>
    <t>TXN101626</t>
  </si>
  <si>
    <t>TXN101627</t>
  </si>
  <si>
    <t>TXN101628</t>
  </si>
  <si>
    <t>TXN101629</t>
  </si>
  <si>
    <t>TXN101630</t>
  </si>
  <si>
    <t>TXN101631</t>
  </si>
  <si>
    <t>CUST1667</t>
  </si>
  <si>
    <t>TXN101632</t>
  </si>
  <si>
    <t>TXN101633</t>
  </si>
  <si>
    <t>Customer_100</t>
  </si>
  <si>
    <t>TXN101634</t>
  </si>
  <si>
    <t>TXN101635</t>
  </si>
  <si>
    <t>Customer_388</t>
  </si>
  <si>
    <t>TXN101636</t>
  </si>
  <si>
    <t>Customer_241</t>
  </si>
  <si>
    <t>TXN101637</t>
  </si>
  <si>
    <t>TXN101638</t>
  </si>
  <si>
    <t>TXN101639</t>
  </si>
  <si>
    <t>TXN101640</t>
  </si>
  <si>
    <t>TXN101641</t>
  </si>
  <si>
    <t>TXN101642</t>
  </si>
  <si>
    <t>TXN101643</t>
  </si>
  <si>
    <t>Customer_233</t>
  </si>
  <si>
    <t>TXN101644</t>
  </si>
  <si>
    <t>Customer_663</t>
  </si>
  <si>
    <t>TXN101645</t>
  </si>
  <si>
    <t>TXN101646</t>
  </si>
  <si>
    <t>TXN101647</t>
  </si>
  <si>
    <t>TXN101648</t>
  </si>
  <si>
    <t>TXN101649</t>
  </si>
  <si>
    <t>CUST1512</t>
  </si>
  <si>
    <t>TXN101650</t>
  </si>
  <si>
    <t>TXN101651</t>
  </si>
  <si>
    <t>TXN101652</t>
  </si>
  <si>
    <t>TXN101653</t>
  </si>
  <si>
    <t>TXN101654</t>
  </si>
  <si>
    <t>Customer_227</t>
  </si>
  <si>
    <t>TXN101655</t>
  </si>
  <si>
    <t>CUST1176</t>
  </si>
  <si>
    <t>TXN101656</t>
  </si>
  <si>
    <t>TXN101657</t>
  </si>
  <si>
    <t>TXN101658</t>
  </si>
  <si>
    <t>TXN101659</t>
  </si>
  <si>
    <t>CUST1041</t>
  </si>
  <si>
    <t>TXN101660</t>
  </si>
  <si>
    <t>Customer_451</t>
  </si>
  <si>
    <t>TXN101661</t>
  </si>
  <si>
    <t>TXN101662</t>
  </si>
  <si>
    <t>TXN101663</t>
  </si>
  <si>
    <t>TXN101664</t>
  </si>
  <si>
    <t>CUST1120</t>
  </si>
  <si>
    <t>Customer_502</t>
  </si>
  <si>
    <t>TXN101665</t>
  </si>
  <si>
    <t>TXN101666</t>
  </si>
  <si>
    <t>CUST1657</t>
  </si>
  <si>
    <t>Customer_686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</si>
  <si>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</si>
  <si>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</si>
  <si>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</si>
  <si>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</si>
  <si>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</si>
  <si>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</si>
  <si>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</si>
  <si>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</si>
  <si>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</si>
  <si>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</si>
  <si>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</si>
  <si>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</si>
  <si>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</si>
  <si>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</si>
  <si>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Customer_797</t>
  </si>
  <si>
    <t>TXN101681</t>
  </si>
  <si>
    <t>TXN101682</t>
  </si>
  <si>
    <t>CUST1695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</si>
  <si>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</si>
  <si>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</si>
  <si>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</si>
  <si>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</si>
  <si>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</si>
  <si>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</si>
  <si>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</si>
  <si>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</si>
  <si>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</si>
  <si>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</si>
  <si>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</si>
  <si>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</si>
  <si>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</si>
  <si>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</si>
  <si>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</si>
  <si>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</si>
  <si>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</si>
  <si>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CUST1338</t>
  </si>
  <si>
    <t>TXN101700</t>
  </si>
  <si>
    <t>CUST1404</t>
  </si>
  <si>
    <t>TXN101701</t>
  </si>
  <si>
    <t>TXN101702</t>
  </si>
  <si>
    <t>TXN101703</t>
  </si>
  <si>
    <t>TXN101704</t>
  </si>
  <si>
    <t>TXN101705</t>
  </si>
  <si>
    <t>Customer_248</t>
  </si>
  <si>
    <t>TXN101706</t>
  </si>
  <si>
    <t>CUST1205</t>
  </si>
  <si>
    <t>Customer_581</t>
  </si>
  <si>
    <t>TXN101707</t>
  </si>
  <si>
    <t>Customer_120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</si>
  <si>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</si>
  <si>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</si>
  <si>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</si>
  <si>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</si>
  <si>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</si>
  <si>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</si>
  <si>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</si>
  <si>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</si>
  <si>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</si>
  <si>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</si>
  <si>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</si>
  <si>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Customer_312</t>
  </si>
  <si>
    <t>TXN101719</t>
  </si>
  <si>
    <t>TXN101720</t>
  </si>
  <si>
    <t>Customer_775</t>
  </si>
  <si>
    <t>TXN101721</t>
  </si>
  <si>
    <t>Customer_97</t>
  </si>
  <si>
    <t>TXN101722</t>
  </si>
  <si>
    <t>TXN101723</t>
  </si>
  <si>
    <t>TXN101724</t>
  </si>
  <si>
    <t>TXN101725</t>
  </si>
  <si>
    <t>TXN101726</t>
  </si>
  <si>
    <t>TXN101727</t>
  </si>
  <si>
    <t>Customer_121</t>
  </si>
  <si>
    <t>TXN101728</t>
  </si>
  <si>
    <t>Customer_197</t>
  </si>
  <si>
    <t>TXN101729</t>
  </si>
  <si>
    <t>CUST1643</t>
  </si>
  <si>
    <t>TXN101730</t>
  </si>
  <si>
    <t>CUST1049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</si>
  <si>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</si>
  <si>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</si>
  <si>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</si>
  <si>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</si>
  <si>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</si>
  <si>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</si>
  <si>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</si>
  <si>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</si>
  <si>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</si>
  <si>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</si>
  <si>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</si>
  <si>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</si>
  <si>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</si>
  <si>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CUST1561</t>
  </si>
  <si>
    <t>TXN101744</t>
  </si>
  <si>
    <t>TXN101745</t>
  </si>
  <si>
    <t>TXN101746</t>
  </si>
  <si>
    <t>TXN101747</t>
  </si>
  <si>
    <t>Customer_87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</si>
  <si>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</si>
  <si>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</si>
  <si>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</si>
  <si>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</si>
  <si>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</si>
  <si>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</si>
  <si>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</si>
  <si>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</si>
  <si>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</si>
  <si>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</si>
  <si>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</si>
  <si>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</si>
  <si>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</si>
  <si>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</si>
  <si>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</si>
  <si>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</si>
  <si>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</si>
  <si>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</si>
  <si>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</si>
  <si>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CUST1301</t>
  </si>
  <si>
    <t>TXN101767</t>
  </si>
  <si>
    <t>TXN101768</t>
  </si>
  <si>
    <t>Customer_408</t>
  </si>
  <si>
    <t>TXN101769</t>
  </si>
  <si>
    <t>TXN101770</t>
  </si>
  <si>
    <t>TXN101771</t>
  </si>
  <si>
    <t>TXN101772</t>
  </si>
  <si>
    <t>TXN101773</t>
  </si>
  <si>
    <t>CUST1514</t>
  </si>
  <si>
    <t>TXN101774</t>
  </si>
  <si>
    <t>Customer_21</t>
  </si>
  <si>
    <t>TXN101775</t>
  </si>
  <si>
    <t>TXN101776</t>
  </si>
  <si>
    <t>TXN101777</t>
  </si>
  <si>
    <t>TXN101778</t>
  </si>
  <si>
    <t>CUST1140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</si>
  <si>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</si>
  <si>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</si>
  <si>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</si>
  <si>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</si>
  <si>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</si>
  <si>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</si>
  <si>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</si>
  <si>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</si>
  <si>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CUST1282</t>
  </si>
  <si>
    <t>TXN101787</t>
  </si>
  <si>
    <t>TXN101788</t>
  </si>
  <si>
    <t>TXN101789</t>
  </si>
  <si>
    <t>CUST1746</t>
  </si>
  <si>
    <t>TXN101790</t>
  </si>
  <si>
    <t>Customer_258</t>
  </si>
  <si>
    <t>TXN101791</t>
  </si>
  <si>
    <t>TXN101792</t>
  </si>
  <si>
    <t>TXN101793</t>
  </si>
  <si>
    <t>TXN101794</t>
  </si>
  <si>
    <t>TXN101795</t>
  </si>
  <si>
    <t>Customer_745</t>
  </si>
  <si>
    <t>TXN101796</t>
  </si>
  <si>
    <t>CUST1254</t>
  </si>
  <si>
    <t>TXN101797</t>
  </si>
  <si>
    <t>Customer_733</t>
  </si>
  <si>
    <t>TXN101798</t>
  </si>
  <si>
    <t>CUST1380</t>
  </si>
  <si>
    <t>TXN101799</t>
  </si>
  <si>
    <t>Customer_529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</si>
  <si>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</si>
  <si>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</si>
  <si>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</si>
  <si>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</si>
  <si>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</si>
  <si>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</si>
  <si>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</si>
  <si>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</si>
  <si>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</si>
  <si>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</si>
  <si>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Customer_440</t>
  </si>
  <si>
    <t>TXN101810</t>
  </si>
  <si>
    <t>TXN101811</t>
  </si>
  <si>
    <t>TXN101812</t>
  </si>
  <si>
    <t>TXN101813</t>
  </si>
  <si>
    <t>TXN101814</t>
  </si>
  <si>
    <t>TXN101815</t>
  </si>
  <si>
    <t>CUST1238</t>
  </si>
  <si>
    <t>TXN101816</t>
  </si>
  <si>
    <t>TXN101817</t>
  </si>
  <si>
    <t>Customer_173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</si>
  <si>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</si>
  <si>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</si>
  <si>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</si>
  <si>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</si>
  <si>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</si>
  <si>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</si>
  <si>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</si>
  <si>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</si>
  <si>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CUST1734</t>
  </si>
  <si>
    <t>TXN101826</t>
  </si>
  <si>
    <t>CUST1373</t>
  </si>
  <si>
    <t>TXN101827</t>
  </si>
  <si>
    <t>CUST1051</t>
  </si>
  <si>
    <t>TXN101828</t>
  </si>
  <si>
    <t>TXN101829</t>
  </si>
  <si>
    <t>TXN101830</t>
  </si>
  <si>
    <t>TXN101831</t>
  </si>
  <si>
    <t>TXN101832</t>
  </si>
  <si>
    <t>CUST1774</t>
  </si>
  <si>
    <t>TXN101833</t>
  </si>
  <si>
    <t>CUST1084</t>
  </si>
  <si>
    <t>TXN101834</t>
  </si>
  <si>
    <t>TXN101835</t>
  </si>
  <si>
    <t>CUST1565</t>
  </si>
  <si>
    <t>TXN101836</t>
  </si>
  <si>
    <t>CUST1619</t>
  </si>
  <si>
    <t>TXN101837</t>
  </si>
  <si>
    <t>TXN101838</t>
  </si>
  <si>
    <t>CUST1647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</si>
  <si>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</si>
  <si>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</si>
  <si>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</si>
  <si>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</si>
  <si>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</si>
  <si>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</si>
  <si>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</si>
  <si>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</si>
  <si>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CUST1581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</si>
  <si>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</si>
  <si>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</si>
  <si>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</si>
  <si>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</si>
  <si>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</si>
  <si>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</si>
  <si>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</si>
  <si>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</si>
  <si>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</si>
  <si>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</si>
  <si>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</si>
  <si>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CUST1149</t>
  </si>
  <si>
    <t>TXN101858</t>
  </si>
  <si>
    <t>TXN101859</t>
  </si>
  <si>
    <t>TXN101860</t>
  </si>
  <si>
    <t>TXN101861</t>
  </si>
  <si>
    <t>Customer_8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</si>
  <si>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</si>
  <si>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</si>
  <si>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</si>
  <si>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</si>
  <si>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</si>
  <si>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</si>
  <si>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</si>
  <si>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</si>
  <si>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Customer_517</t>
  </si>
  <si>
    <t>TXN101870</t>
  </si>
  <si>
    <t>CUST1119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</si>
  <si>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</si>
  <si>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</si>
  <si>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</si>
  <si>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</si>
  <si>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</si>
  <si>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</si>
  <si>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</si>
  <si>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</si>
  <si>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CUST1769</t>
  </si>
  <si>
    <t>TXN101879</t>
  </si>
  <si>
    <t>TXN101880</t>
  </si>
  <si>
    <t>TXN101881</t>
  </si>
  <si>
    <t>CUST1397</t>
  </si>
  <si>
    <t>TXN101882</t>
  </si>
  <si>
    <t>Customer_695</t>
  </si>
  <si>
    <t>TXN101883</t>
  </si>
  <si>
    <t>TXN101884</t>
  </si>
  <si>
    <t>TXN101885</t>
  </si>
  <si>
    <t>TXN101886</t>
  </si>
  <si>
    <t>Customer_95</t>
  </si>
  <si>
    <t>TXN101887</t>
  </si>
  <si>
    <t>TXN101888</t>
  </si>
  <si>
    <t>TXN101889</t>
  </si>
  <si>
    <t>TXN101890</t>
  </si>
  <si>
    <t>Customer_231</t>
  </si>
  <si>
    <t>TXN101891</t>
  </si>
  <si>
    <t>TXN101892</t>
  </si>
  <si>
    <t>TXN101893</t>
  </si>
  <si>
    <t>TXN101894</t>
  </si>
  <si>
    <t>TXN101895</t>
  </si>
  <si>
    <t>CUST1637</t>
  </si>
  <si>
    <t>TXN101896</t>
  </si>
  <si>
    <t>CUST1307</t>
  </si>
  <si>
    <t>TXN101897</t>
  </si>
  <si>
    <t>Customer_437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</si>
  <si>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</si>
  <si>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</si>
  <si>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</si>
  <si>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</si>
  <si>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</si>
  <si>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</si>
  <si>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</si>
  <si>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</si>
  <si>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Customer_588</t>
  </si>
  <si>
    <t>TXN101906</t>
  </si>
  <si>
    <t>TXN101907</t>
  </si>
  <si>
    <t>Customer_741</t>
  </si>
  <si>
    <t>TXN101908</t>
  </si>
  <si>
    <t>TXN101909</t>
  </si>
  <si>
    <t>CUST1469</t>
  </si>
  <si>
    <t>TXN101910</t>
  </si>
  <si>
    <t>TXN101911</t>
  </si>
  <si>
    <t>TXN101912</t>
  </si>
  <si>
    <t>Customer_773</t>
  </si>
  <si>
    <t>TXN101913</t>
  </si>
  <si>
    <t>TXN101914</t>
  </si>
  <si>
    <t>CUST1460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</si>
  <si>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</si>
  <si>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</si>
  <si>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</si>
  <si>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</si>
  <si>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</si>
  <si>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</si>
  <si>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</si>
  <si>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</si>
  <si>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</si>
  <si>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</si>
  <si>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</si>
  <si>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</si>
  <si>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</si>
  <si>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</si>
  <si>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</si>
  <si>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</si>
  <si>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</si>
  <si>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</si>
  <si>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</si>
  <si>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</si>
  <si>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</si>
  <si>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</si>
  <si>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</si>
  <si>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</si>
  <si>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</si>
  <si>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</si>
  <si>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</si>
  <si>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</si>
  <si>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</si>
  <si>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CUST1242</t>
  </si>
  <si>
    <t>TXN101944</t>
  </si>
  <si>
    <t>TXN101945</t>
  </si>
  <si>
    <t>TXN101946</t>
  </si>
  <si>
    <t>Customer_610</t>
  </si>
  <si>
    <t>TXN101947</t>
  </si>
  <si>
    <t>TXN101948</t>
  </si>
  <si>
    <t>TXN101949</t>
  </si>
  <si>
    <t>TXN101950</t>
  </si>
  <si>
    <t>TXN101951</t>
  </si>
  <si>
    <t>CUST1057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</si>
  <si>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</si>
  <si>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</si>
  <si>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</si>
  <si>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</si>
  <si>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</si>
  <si>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</si>
  <si>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</si>
  <si>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</si>
  <si>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</si>
  <si>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</si>
  <si>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</si>
  <si>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</si>
  <si>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</si>
  <si>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</si>
  <si>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</si>
  <si>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</si>
  <si>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</si>
  <si>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</si>
  <si>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</si>
  <si>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</si>
  <si>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</si>
  <si>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</si>
  <si>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</si>
  <si>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</si>
  <si>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</si>
  <si>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</si>
  <si>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</si>
  <si>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</si>
  <si>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</si>
  <si>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CUST1213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</si>
  <si>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</si>
  <si>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</si>
  <si>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</si>
  <si>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</si>
  <si>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</si>
  <si>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</si>
  <si>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</si>
  <si>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</si>
  <si>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</si>
  <si>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</si>
  <si>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</si>
  <si>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</si>
  <si>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</si>
  <si>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</si>
  <si>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</si>
  <si>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CUST1684</t>
  </si>
  <si>
    <t>TXN101996</t>
  </si>
  <si>
    <t>TXN101997</t>
  </si>
  <si>
    <t>TXN101998</t>
  </si>
  <si>
    <t>TXN101999</t>
  </si>
  <si>
    <t>TXN102000</t>
  </si>
  <si>
    <t>CUST1139</t>
  </si>
  <si>
    <t>TXN102001</t>
  </si>
  <si>
    <t>TXN102002</t>
  </si>
  <si>
    <t>TXN102003</t>
  </si>
  <si>
    <t>CUST1218</t>
  </si>
  <si>
    <t>TXN102004</t>
  </si>
  <si>
    <t>TXN102005</t>
  </si>
  <si>
    <t>TXN102006</t>
  </si>
  <si>
    <t>TXN102007</t>
  </si>
  <si>
    <t>TXN102008</t>
  </si>
  <si>
    <t>TXN102009</t>
  </si>
  <si>
    <t>CUST1210</t>
  </si>
  <si>
    <t>Customer_488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</si>
  <si>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</si>
  <si>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</si>
  <si>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</si>
  <si>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</si>
  <si>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</si>
  <si>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</si>
  <si>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</si>
  <si>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</si>
  <si>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</si>
  <si>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</si>
  <si>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</si>
  <si>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</si>
  <si>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</si>
  <si>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</si>
  <si>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</si>
  <si>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</si>
  <si>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</si>
  <si>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</si>
  <si>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</si>
  <si>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</si>
  <si>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Customer_259</t>
  </si>
  <si>
    <t>TXN102030</t>
  </si>
  <si>
    <t>TXN102031</t>
  </si>
  <si>
    <t>TXN102032</t>
  </si>
  <si>
    <t>TXN102033</t>
  </si>
  <si>
    <t>CUST1250</t>
  </si>
  <si>
    <t>TXN102034</t>
  </si>
  <si>
    <t>TXN102035</t>
  </si>
  <si>
    <t>TXN102036</t>
  </si>
  <si>
    <t>Customer_720</t>
  </si>
  <si>
    <t>TXN102037</t>
  </si>
  <si>
    <t>CUST1668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</si>
  <si>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</si>
  <si>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</si>
  <si>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</si>
  <si>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</si>
  <si>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</si>
  <si>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</si>
  <si>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</si>
  <si>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</si>
  <si>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Customer_603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</si>
  <si>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</si>
  <si>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</si>
  <si>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</si>
  <si>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</si>
  <si>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</si>
  <si>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</si>
  <si>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</si>
  <si>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</si>
  <si>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</si>
  <si>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Customer_478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</si>
  <si>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</si>
  <si>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</si>
  <si>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</si>
  <si>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</si>
  <si>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</si>
  <si>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</si>
  <si>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</si>
  <si>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</si>
  <si>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CUST1362</t>
  </si>
  <si>
    <t>TXN102063</t>
  </si>
  <si>
    <t>CUST1760</t>
  </si>
  <si>
    <t>TXN102064</t>
  </si>
  <si>
    <t>TXN102065</t>
  </si>
  <si>
    <t>TXN102066</t>
  </si>
  <si>
    <t>CUST1040</t>
  </si>
  <si>
    <t>TXN102067</t>
  </si>
  <si>
    <t>Customer_27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</si>
  <si>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</si>
  <si>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</si>
  <si>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</si>
  <si>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</si>
  <si>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</si>
  <si>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</si>
  <si>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</si>
  <si>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</si>
  <si>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CUST1011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</si>
  <si>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</si>
  <si>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</si>
  <si>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</si>
  <si>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</si>
  <si>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</si>
  <si>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</si>
  <si>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</si>
  <si>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</si>
  <si>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</si>
  <si>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</si>
  <si>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</si>
  <si>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</si>
  <si>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</si>
  <si>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</si>
  <si>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Customer_776</t>
  </si>
  <si>
    <t>TXN102090</t>
  </si>
  <si>
    <t>TXN102091</t>
  </si>
  <si>
    <t>TXN102092</t>
  </si>
  <si>
    <t>Customer_137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</si>
  <si>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</si>
  <si>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</si>
  <si>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</si>
  <si>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</si>
  <si>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</si>
  <si>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</si>
  <si>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</si>
  <si>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</si>
  <si>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</si>
  <si>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CUST1353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</si>
  <si>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</si>
  <si>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</si>
  <si>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</si>
  <si>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</si>
  <si>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</si>
  <si>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</si>
  <si>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</si>
  <si>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</si>
  <si>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</si>
  <si>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</si>
  <si>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</si>
  <si>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</si>
  <si>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</si>
  <si>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</si>
  <si>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CUST1365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</si>
  <si>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</si>
  <si>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</si>
  <si>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</si>
  <si>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</si>
  <si>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</si>
  <si>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</si>
  <si>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</si>
  <si>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</si>
  <si>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CUST1545</t>
  </si>
  <si>
    <t>TXN102124</t>
  </si>
  <si>
    <t>TXN102125</t>
  </si>
  <si>
    <t>TXN102126</t>
  </si>
  <si>
    <t>TXN102127</t>
  </si>
  <si>
    <t>Customer_174</t>
  </si>
  <si>
    <t>TXN102128</t>
  </si>
  <si>
    <t>TXN102129</t>
  </si>
  <si>
    <t>TXN102130</t>
  </si>
  <si>
    <t>TXN102131</t>
  </si>
  <si>
    <t>Customer_18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</si>
  <si>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</si>
  <si>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</si>
  <si>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</si>
  <si>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</si>
  <si>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</si>
  <si>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</si>
  <si>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</si>
  <si>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</si>
  <si>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</si>
  <si>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</si>
  <si>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</si>
  <si>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</si>
  <si>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</si>
  <si>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</si>
  <si>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</si>
  <si>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</si>
  <si>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Customer_567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</si>
  <si>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</si>
  <si>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</si>
  <si>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</si>
  <si>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</si>
  <si>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</si>
  <si>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</si>
  <si>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</si>
  <si>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CUST1510</t>
  </si>
  <si>
    <t>TXN102155</t>
  </si>
  <si>
    <t>TXN102156</t>
  </si>
  <si>
    <t>CUST1633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</si>
  <si>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</si>
  <si>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</si>
  <si>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</si>
  <si>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</si>
  <si>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</si>
  <si>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</si>
  <si>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</si>
  <si>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</si>
  <si>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</si>
  <si>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</si>
  <si>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</si>
  <si>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</si>
  <si>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</si>
  <si>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</si>
  <si>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</si>
  <si>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</si>
  <si>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</si>
  <si>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CUST1167</t>
  </si>
  <si>
    <t>TXN102174</t>
  </si>
  <si>
    <t>TXN102175</t>
  </si>
  <si>
    <t>TXN102176</t>
  </si>
  <si>
    <t>Customer_40</t>
  </si>
  <si>
    <t>TXN102177</t>
  </si>
  <si>
    <t>Customer_519</t>
  </si>
  <si>
    <t>TXN102178</t>
  </si>
  <si>
    <t>TXN102179</t>
  </si>
  <si>
    <t>CUST1170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</si>
  <si>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</si>
  <si>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</si>
  <si>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</si>
  <si>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</si>
  <si>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</si>
  <si>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</si>
  <si>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</si>
  <si>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</si>
  <si>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</si>
  <si>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</si>
  <si>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</si>
  <si>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</si>
  <si>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</si>
  <si>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Customer_515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</si>
  <si>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</si>
  <si>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</si>
  <si>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</si>
  <si>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</si>
  <si>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</si>
  <si>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</si>
  <si>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</si>
  <si>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</si>
  <si>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</si>
  <si>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</si>
  <si>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</si>
  <si>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CUST1689</t>
  </si>
  <si>
    <t>TXN102204</t>
  </si>
  <si>
    <t>TXN102205</t>
  </si>
  <si>
    <t>TXN102206</t>
  </si>
  <si>
    <t>CUST1080</t>
  </si>
  <si>
    <t>Customer_175</t>
  </si>
  <si>
    <t>TXN102207</t>
  </si>
  <si>
    <t>TXN102208</t>
  </si>
  <si>
    <t>TXN102209</t>
  </si>
  <si>
    <t>Customer_348</t>
  </si>
  <si>
    <t>TXN102210</t>
  </si>
  <si>
    <t>CUST1539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</si>
  <si>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</si>
  <si>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</si>
  <si>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</si>
  <si>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</si>
  <si>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</si>
  <si>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</si>
  <si>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</si>
  <si>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</si>
  <si>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</si>
  <si>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</si>
  <si>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</si>
  <si>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</si>
  <si>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</si>
  <si>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</si>
  <si>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</si>
  <si>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</si>
  <si>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</si>
  <si>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</si>
  <si>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</si>
  <si>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</si>
  <si>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</si>
  <si>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</si>
  <si>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</si>
  <si>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</si>
  <si>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</si>
  <si>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</si>
  <si>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</si>
  <si>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</si>
  <si>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</si>
  <si>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CUST1403</t>
  </si>
  <si>
    <t>TXN102240</t>
  </si>
  <si>
    <t>TXN102241</t>
  </si>
  <si>
    <t>TXN102242</t>
  </si>
  <si>
    <t>TXN102243</t>
  </si>
  <si>
    <t>TXN102244</t>
  </si>
  <si>
    <t>CUST1062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</si>
  <si>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</si>
  <si>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</si>
  <si>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</si>
  <si>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</si>
  <si>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</si>
  <si>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</si>
  <si>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</si>
  <si>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</si>
  <si>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</si>
  <si>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</si>
  <si>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</si>
  <si>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</si>
  <si>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</si>
  <si>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</si>
  <si>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Customer_250</t>
  </si>
  <si>
    <t>TXN102259</t>
  </si>
  <si>
    <t>CUST1055</t>
  </si>
  <si>
    <t>TXN102260</t>
  </si>
  <si>
    <t>TXN102261</t>
  </si>
  <si>
    <t>TXN102262</t>
  </si>
  <si>
    <t>TXN102263</t>
  </si>
  <si>
    <t>CUST1231</t>
  </si>
  <si>
    <t>TXN102264</t>
  </si>
  <si>
    <t>Customer_256</t>
  </si>
  <si>
    <t>TXN102265</t>
  </si>
  <si>
    <t>CUST1394</t>
  </si>
  <si>
    <t>TXN102266</t>
  </si>
  <si>
    <t>TXN102267</t>
  </si>
  <si>
    <t>Customer_658</t>
  </si>
  <si>
    <t>TXN102268</t>
  </si>
  <si>
    <t>TXN102269</t>
  </si>
  <si>
    <t>TXN102270</t>
  </si>
  <si>
    <t>TXN102271</t>
  </si>
  <si>
    <t>Customer_298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</si>
  <si>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</si>
  <si>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</si>
  <si>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</si>
  <si>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</si>
  <si>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</si>
  <si>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</si>
  <si>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</si>
  <si>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</si>
  <si>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CUST1725</t>
  </si>
  <si>
    <t>TXN102280</t>
  </si>
  <si>
    <t>TXN102281</t>
  </si>
  <si>
    <t>CUST1777</t>
  </si>
  <si>
    <t>TXN102282</t>
  </si>
  <si>
    <t>TXN102283</t>
  </si>
  <si>
    <t>TXN102284</t>
  </si>
  <si>
    <t>Customer_491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</si>
  <si>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</si>
  <si>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</si>
  <si>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</si>
  <si>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</si>
  <si>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</si>
  <si>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</si>
  <si>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</si>
  <si>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</si>
  <si>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</si>
  <si>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</si>
  <si>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</si>
  <si>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</si>
  <si>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</si>
  <si>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</si>
  <si>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</si>
  <si>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</si>
  <si>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</si>
  <si>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</si>
  <si>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</si>
  <si>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</si>
  <si>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</si>
  <si>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</si>
  <si>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</si>
  <si>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</si>
  <si>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</si>
  <si>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</si>
  <si>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</si>
  <si>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</si>
  <si>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</si>
  <si>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Customer_370</t>
  </si>
  <si>
    <t>TXN102314</t>
  </si>
  <si>
    <t>TXN102315</t>
  </si>
  <si>
    <t>CUST1486</t>
  </si>
  <si>
    <t>TXN102316</t>
  </si>
  <si>
    <t>TXN102317</t>
  </si>
  <si>
    <t>TXN102318</t>
  </si>
  <si>
    <t>TXN102319</t>
  </si>
  <si>
    <t>TXN102320</t>
  </si>
  <si>
    <t>CUST1632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</si>
  <si>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</si>
  <si>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</si>
  <si>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</si>
  <si>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</si>
  <si>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</si>
  <si>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</si>
  <si>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</si>
  <si>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</si>
  <si>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</si>
  <si>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</si>
  <si>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</si>
  <si>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</si>
  <si>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CUST1277</t>
  </si>
  <si>
    <t>TXN102333</t>
  </si>
  <si>
    <t>CUST1227</t>
  </si>
  <si>
    <t>TXN102334</t>
  </si>
  <si>
    <t>CUST1745</t>
  </si>
  <si>
    <t>TXN102335</t>
  </si>
  <si>
    <t>CUST1552</t>
  </si>
  <si>
    <t>TXN102336</t>
  </si>
  <si>
    <t>TXN102337</t>
  </si>
  <si>
    <t>TXN102338</t>
  </si>
  <si>
    <t>TXN102339</t>
  </si>
  <si>
    <t>TXN102340</t>
  </si>
  <si>
    <t>Customer_284</t>
  </si>
  <si>
    <t>TXN102341</t>
  </si>
  <si>
    <t>TXN102342</t>
  </si>
  <si>
    <t>TXN102343</t>
  </si>
  <si>
    <t>TXN102344</t>
  </si>
  <si>
    <t>TXN102345</t>
  </si>
  <si>
    <t>Customer_609</t>
  </si>
  <si>
    <t>TXN102346</t>
  </si>
  <si>
    <t>TXN102347</t>
  </si>
  <si>
    <t>TXN102348</t>
  </si>
  <si>
    <t>TXN102349</t>
  </si>
  <si>
    <t>CUST1497</t>
  </si>
  <si>
    <t>TXN102350</t>
  </si>
  <si>
    <t>TXN102351</t>
  </si>
  <si>
    <t>TXN102352</t>
  </si>
  <si>
    <t>Customer_243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</si>
  <si>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</si>
  <si>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</si>
  <si>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</si>
  <si>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</si>
  <si>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</si>
  <si>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</si>
  <si>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</si>
  <si>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</si>
  <si>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</si>
  <si>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</si>
  <si>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</si>
  <si>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</si>
  <si>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</si>
  <si>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</si>
  <si>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</si>
  <si>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</si>
  <si>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</si>
  <si>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</si>
  <si>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</si>
  <si>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</si>
  <si>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</si>
  <si>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</si>
  <si>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Customer_429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</si>
  <si>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</si>
  <si>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</si>
  <si>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</si>
  <si>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</si>
  <si>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</si>
  <si>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</si>
  <si>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</si>
  <si>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</si>
  <si>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</si>
  <si>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</si>
  <si>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Customer_36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</si>
  <si>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</si>
  <si>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</si>
  <si>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</si>
  <si>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</si>
  <si>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</si>
  <si>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</si>
  <si>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</si>
  <si>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</si>
  <si>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</si>
  <si>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</si>
  <si>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</si>
  <si>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</si>
  <si>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</si>
  <si>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</si>
  <si>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</si>
  <si>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</si>
  <si>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</si>
  <si>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</si>
  <si>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</si>
  <si>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</si>
  <si>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</si>
  <si>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</si>
  <si>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</si>
  <si>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</si>
  <si>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CUST1252</t>
  </si>
  <si>
    <t>TXN102409</t>
  </si>
  <si>
    <t>Customer_151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</si>
  <si>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</si>
  <si>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</si>
  <si>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</si>
  <si>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</si>
  <si>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</si>
  <si>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</si>
  <si>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</si>
  <si>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</si>
  <si>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Customer_748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</si>
  <si>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</si>
  <si>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</si>
  <si>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</si>
  <si>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</si>
  <si>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</si>
  <si>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</si>
  <si>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</si>
  <si>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</si>
  <si>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</si>
  <si>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</si>
  <si>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</si>
  <si>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</si>
  <si>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</si>
  <si>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Customer_367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</si>
  <si>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</si>
  <si>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</si>
  <si>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</si>
  <si>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</si>
  <si>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</si>
  <si>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</si>
  <si>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</si>
  <si>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</si>
  <si>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</si>
  <si>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</si>
  <si>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Customer_190</t>
  </si>
  <si>
    <t>TXN102441</t>
  </si>
  <si>
    <t>TXN102442</t>
  </si>
  <si>
    <t>CUST1038</t>
  </si>
  <si>
    <t>Customer_484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</si>
  <si>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</si>
  <si>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</si>
  <si>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</si>
  <si>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</si>
  <si>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</si>
  <si>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</si>
  <si>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</si>
  <si>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</si>
  <si>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</si>
  <si>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</si>
  <si>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</si>
  <si>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</si>
  <si>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</si>
  <si>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</si>
  <si>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</si>
  <si>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</si>
  <si>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</si>
  <si>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</si>
  <si>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</si>
  <si>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</si>
  <si>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</si>
  <si>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CUST1235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</si>
  <si>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</si>
  <si>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</si>
  <si>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</si>
  <si>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</si>
  <si>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</si>
  <si>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</si>
  <si>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</si>
  <si>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</si>
  <si>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</si>
  <si>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</si>
  <si>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</si>
  <si>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</si>
  <si>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</si>
  <si>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</si>
  <si>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</si>
  <si>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CUST1351</t>
  </si>
  <si>
    <t>TXN102479</t>
  </si>
  <si>
    <t>TXN102480</t>
  </si>
  <si>
    <t>TXN102481</t>
  </si>
  <si>
    <t>CUST1133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</si>
  <si>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</si>
  <si>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</si>
  <si>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</si>
  <si>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</si>
  <si>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</si>
  <si>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</si>
  <si>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</si>
  <si>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</si>
  <si>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</si>
  <si>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</si>
  <si>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</si>
  <si>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</si>
  <si>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</si>
  <si>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</si>
  <si>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</si>
  <si>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</si>
  <si>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</si>
  <si>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</si>
  <si>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</si>
  <si>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</si>
  <si>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</si>
  <si>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</si>
  <si>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</si>
  <si>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</si>
  <si>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</si>
  <si>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</si>
  <si>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CUST1418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</si>
  <si>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</si>
  <si>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</si>
  <si>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</si>
  <si>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</si>
  <si>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</si>
  <si>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</si>
  <si>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</si>
  <si>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</si>
  <si>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</si>
  <si>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</si>
  <si>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</si>
  <si>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</si>
  <si>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</si>
  <si>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</si>
  <si>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</si>
  <si>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</si>
  <si>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</si>
  <si>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</si>
  <si>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</si>
  <si>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</si>
  <si>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</si>
  <si>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</si>
  <si>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</si>
  <si>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</si>
  <si>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</si>
  <si>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</si>
  <si>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</si>
  <si>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</si>
  <si>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</si>
  <si>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</si>
  <si>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</si>
  <si>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CUST1717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</si>
  <si>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</si>
  <si>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</si>
  <si>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</si>
  <si>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</si>
  <si>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</si>
  <si>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</si>
  <si>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</si>
  <si>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</si>
  <si>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</si>
  <si>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</si>
  <si>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</si>
  <si>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</si>
  <si>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</si>
  <si>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</si>
  <si>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</si>
  <si>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</si>
  <si>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CUST1473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</si>
  <si>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</si>
  <si>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</si>
  <si>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</si>
  <si>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</si>
  <si>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</si>
  <si>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</si>
  <si>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</si>
  <si>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</si>
  <si>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</si>
  <si>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Customer_263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</si>
  <si>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</si>
  <si>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</si>
  <si>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</si>
  <si>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</si>
  <si>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</si>
  <si>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</si>
  <si>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</si>
  <si>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</si>
  <si>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</si>
  <si>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</si>
  <si>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</si>
  <si>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</si>
  <si>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</si>
  <si>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</si>
  <si>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</si>
  <si>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</si>
  <si>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</si>
  <si>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</si>
  <si>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</si>
  <si>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</si>
  <si>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</si>
  <si>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</si>
  <si>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</si>
  <si>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</si>
  <si>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</si>
  <si>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</si>
  <si>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</si>
  <si>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</si>
  <si>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</si>
  <si>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</si>
  <si>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</si>
  <si>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</si>
  <si>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</si>
  <si>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</si>
  <si>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CUST1640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</si>
  <si>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</si>
  <si>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</si>
  <si>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</si>
  <si>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</si>
  <si>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</si>
  <si>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</si>
  <si>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</si>
  <si>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</si>
  <si>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</si>
  <si>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</si>
  <si>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</si>
  <si>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</si>
  <si>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</si>
  <si>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</si>
  <si>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</si>
  <si>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</si>
  <si>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</si>
  <si>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</si>
  <si>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</si>
  <si>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</si>
  <si>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</si>
  <si>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</si>
  <si>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</si>
  <si>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</si>
  <si>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</si>
  <si>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</si>
  <si>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</si>
  <si>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</si>
  <si>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</si>
  <si>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CUST1395</t>
  </si>
  <si>
    <t>TXN102627</t>
  </si>
  <si>
    <t>TXN102628</t>
  </si>
  <si>
    <t>CUST1091</t>
  </si>
  <si>
    <t>TXN102629</t>
  </si>
  <si>
    <t>Customer_507</t>
  </si>
  <si>
    <t>TXN102630</t>
  </si>
  <si>
    <t>TXN102631</t>
  </si>
  <si>
    <t>TXN102632</t>
  </si>
  <si>
    <t>TXN102633</t>
  </si>
  <si>
    <t>TXN102634</t>
  </si>
  <si>
    <t>TXN102635</t>
  </si>
  <si>
    <t>TXN102636</t>
  </si>
  <si>
    <t>CUST1764</t>
  </si>
  <si>
    <t>TXN102637</t>
  </si>
  <si>
    <t>TXN102638</t>
  </si>
  <si>
    <t>TXN102639</t>
  </si>
  <si>
    <t>TXN102640</t>
  </si>
  <si>
    <t>TXN102641</t>
  </si>
  <si>
    <t>TXN102642</t>
  </si>
  <si>
    <t>Customer_758</t>
  </si>
  <si>
    <t>TXN102643</t>
  </si>
  <si>
    <t>TXN102644</t>
  </si>
  <si>
    <t>CUST1626</t>
  </si>
  <si>
    <t>TXN102645</t>
  </si>
  <si>
    <t>TXN102646</t>
  </si>
  <si>
    <t>TXN102647</t>
  </si>
  <si>
    <t>CUST1786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</si>
  <si>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</si>
  <si>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</si>
  <si>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</si>
  <si>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</si>
  <si>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</si>
  <si>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</si>
  <si>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</si>
  <si>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</si>
  <si>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</si>
  <si>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</si>
  <si>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</si>
  <si>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</si>
  <si>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Customer_398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</si>
  <si>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</si>
  <si>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</si>
  <si>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</si>
  <si>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</si>
  <si>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</si>
  <si>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</si>
  <si>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</si>
  <si>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</si>
  <si>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</si>
  <si>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</si>
  <si>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Customer_526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</si>
  <si>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</si>
  <si>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</si>
  <si>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</si>
  <si>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</si>
  <si>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</si>
  <si>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</si>
  <si>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</si>
  <si>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</si>
  <si>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</si>
  <si>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</si>
  <si>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</si>
  <si>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</si>
  <si>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</si>
  <si>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</si>
  <si>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</si>
  <si>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Customer_407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</si>
  <si>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</si>
  <si>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</si>
  <si>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</si>
  <si>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</si>
  <si>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</si>
  <si>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</si>
  <si>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</si>
  <si>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</si>
  <si>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</si>
  <si>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</si>
  <si>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</si>
  <si>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</si>
  <si>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</si>
  <si>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</si>
  <si>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</si>
  <si>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</si>
  <si>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</si>
  <si>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</si>
  <si>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</si>
  <si>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</si>
  <si>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</si>
  <si>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</si>
  <si>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</si>
  <si>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</si>
  <si>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</si>
  <si>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</si>
  <si>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</si>
  <si>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</si>
  <si>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</si>
  <si>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</si>
  <si>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</si>
  <si>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</si>
  <si>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</si>
  <si>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</si>
  <si>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</si>
  <si>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</si>
  <si>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CUST1603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</si>
  <si>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</si>
  <si>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</si>
  <si>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</si>
  <si>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</si>
  <si>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</si>
  <si>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</si>
  <si>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</si>
  <si>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</si>
  <si>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</si>
  <si>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</si>
  <si>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</si>
  <si>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</si>
  <si>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</si>
  <si>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</si>
  <si>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</si>
  <si>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</si>
  <si>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</si>
  <si>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</si>
  <si>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</si>
  <si>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</si>
  <si>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</si>
  <si>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</si>
  <si>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</si>
  <si>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</si>
  <si>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</si>
  <si>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</si>
  <si>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</si>
  <si>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</si>
  <si>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</si>
  <si>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</si>
  <si>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</si>
  <si>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</si>
  <si>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</si>
  <si>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</si>
  <si>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</si>
  <si>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</si>
  <si>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</si>
  <si>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</si>
  <si>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</si>
  <si>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</si>
  <si>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</si>
  <si>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</si>
  <si>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CUST1346</t>
  </si>
  <si>
    <t>TXN102763</t>
  </si>
  <si>
    <t>TXN102764</t>
  </si>
  <si>
    <t>TXN102765</t>
  </si>
  <si>
    <t>TXN102766</t>
  </si>
  <si>
    <t>TXN102767</t>
  </si>
  <si>
    <t>Customer_360</t>
  </si>
  <si>
    <t>TXN102768</t>
  </si>
  <si>
    <t>TXN102769</t>
  </si>
  <si>
    <t>TXN102770</t>
  </si>
  <si>
    <t>TXN102771</t>
  </si>
  <si>
    <t>TXN102772</t>
  </si>
  <si>
    <t>Customer_563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</si>
  <si>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</si>
  <si>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</si>
  <si>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</si>
  <si>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</si>
  <si>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</si>
  <si>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</si>
  <si>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</si>
  <si>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</si>
  <si>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</si>
  <si>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</si>
  <si>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</si>
  <si>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</si>
  <si>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</si>
  <si>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</si>
  <si>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</si>
  <si>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</si>
  <si>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</si>
  <si>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CUST1174</t>
  </si>
  <si>
    <t>TXN102790</t>
  </si>
  <si>
    <t>TXN102791</t>
  </si>
  <si>
    <t>CUST1456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</si>
  <si>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</si>
  <si>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</si>
  <si>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</si>
  <si>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</si>
  <si>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</si>
  <si>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</si>
  <si>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</si>
  <si>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</si>
  <si>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</si>
  <si>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</si>
  <si>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</si>
  <si>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</si>
  <si>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CUST1264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</si>
  <si>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</si>
  <si>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</si>
  <si>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</si>
  <si>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</si>
  <si>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</si>
  <si>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</si>
  <si>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</si>
  <si>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</si>
  <si>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</si>
  <si>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</si>
  <si>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</si>
  <si>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</si>
  <si>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</si>
  <si>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</si>
  <si>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</si>
  <si>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</si>
  <si>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</si>
  <si>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</si>
  <si>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</si>
  <si>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</si>
  <si>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</si>
  <si>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Customer_724</t>
  </si>
  <si>
    <t>TXN102825</t>
  </si>
  <si>
    <t>TXN102826</t>
  </si>
  <si>
    <t>TXN102827</t>
  </si>
  <si>
    <t>TXN102828</t>
  </si>
  <si>
    <t>TXN102829</t>
  </si>
  <si>
    <t>Customer_252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</si>
  <si>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</si>
  <si>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</si>
  <si>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</si>
  <si>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</si>
  <si>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</si>
  <si>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</si>
  <si>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</si>
  <si>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</si>
  <si>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</si>
  <si>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</si>
  <si>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</si>
  <si>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</si>
  <si>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</si>
  <si>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</si>
  <si>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</si>
  <si>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</si>
  <si>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</si>
  <si>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</si>
  <si>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</si>
  <si>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</si>
  <si>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</si>
  <si>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</si>
  <si>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</si>
  <si>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</si>
  <si>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Customer_251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</si>
  <si>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</si>
  <si>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</si>
  <si>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</si>
  <si>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</si>
  <si>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</si>
  <si>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</si>
  <si>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</si>
  <si>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</si>
  <si>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</si>
  <si>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</si>
  <si>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</si>
  <si>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</si>
  <si>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</si>
  <si>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</si>
  <si>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</si>
  <si>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</si>
  <si>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</si>
  <si>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</si>
  <si>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</si>
  <si>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</si>
  <si>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</si>
  <si>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</si>
  <si>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</si>
  <si>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</si>
  <si>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</si>
  <si>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</si>
  <si>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</si>
  <si>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</si>
  <si>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</si>
  <si>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</si>
  <si>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</si>
  <si>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</si>
  <si>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</si>
  <si>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</si>
  <si>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</si>
  <si>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</si>
  <si>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</si>
  <si>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</si>
  <si>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</si>
  <si>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CUST1449</t>
  </si>
  <si>
    <t>TXN102893</t>
  </si>
  <si>
    <t>TXN102894</t>
  </si>
  <si>
    <t>TXN102895</t>
  </si>
  <si>
    <t>Customer_424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</si>
  <si>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</si>
  <si>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</si>
  <si>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</si>
  <si>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</si>
  <si>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</si>
  <si>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</si>
  <si>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</si>
  <si>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</si>
  <si>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</si>
  <si>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</si>
  <si>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</si>
  <si>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</si>
  <si>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</si>
  <si>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</si>
  <si>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</si>
  <si>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</si>
  <si>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</si>
  <si>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</si>
  <si>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</si>
  <si>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</si>
  <si>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Customer_304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</si>
  <si>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</si>
  <si>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</si>
  <si>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</si>
  <si>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</si>
  <si>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</si>
  <si>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</si>
  <si>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</si>
  <si>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</si>
  <si>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</si>
  <si>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</si>
  <si>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</si>
  <si>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</si>
  <si>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</si>
  <si>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</si>
  <si>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</si>
  <si>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</si>
  <si>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</si>
  <si>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</si>
  <si>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</si>
  <si>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</si>
  <si>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</si>
  <si>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</si>
  <si>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</si>
  <si>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</si>
  <si>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</si>
  <si>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</si>
  <si>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</si>
  <si>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</si>
  <si>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</si>
  <si>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</si>
  <si>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</si>
  <si>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</si>
  <si>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</si>
  <si>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</si>
  <si>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</si>
  <si>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</si>
  <si>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</si>
  <si>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</si>
  <si>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</si>
  <si>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</si>
  <si>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</si>
  <si>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</si>
  <si>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</si>
  <si>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</si>
  <si>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Customer_764</t>
  </si>
  <si>
    <t>TXN102960</t>
  </si>
  <si>
    <t>Customer_140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</si>
  <si>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</si>
  <si>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</si>
  <si>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</si>
  <si>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</si>
  <si>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</si>
  <si>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</si>
  <si>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</si>
  <si>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</si>
  <si>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</si>
  <si>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Customer_559</t>
  </si>
  <si>
    <t>TXN102970</t>
  </si>
  <si>
    <t>Customer_5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</si>
  <si>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</si>
  <si>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</si>
  <si>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</si>
  <si>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</si>
  <si>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</si>
  <si>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</si>
  <si>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</si>
  <si>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</si>
  <si>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</si>
  <si>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</si>
  <si>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</si>
  <si>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</si>
  <si>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</si>
  <si>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</si>
  <si>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</si>
  <si>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</si>
  <si>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</si>
  <si>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</si>
  <si>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</si>
  <si>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</si>
  <si>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</si>
  <si>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</si>
  <si>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</si>
  <si>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</si>
  <si>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</si>
  <si>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Customer_347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</si>
  <si>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</si>
  <si>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</si>
  <si>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</si>
  <si>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</si>
  <si>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</si>
  <si>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</si>
  <si>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</si>
  <si>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</si>
  <si>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</si>
  <si>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</si>
  <si>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</si>
  <si>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</si>
  <si>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</si>
  <si>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</si>
  <si>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</si>
  <si>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TXN103011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</si>
  <si>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</si>
  <si>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</si>
  <si>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</si>
  <si>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</si>
  <si>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</si>
  <si>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</si>
  <si>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</si>
  <si>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</si>
  <si>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</si>
  <si>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</si>
  <si>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</si>
  <si>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</si>
  <si>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</si>
  <si>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</si>
  <si>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</si>
  <si>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CUST1100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</si>
  <si>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</si>
  <si>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</si>
  <si>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</si>
  <si>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</si>
  <si>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</si>
  <si>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</si>
  <si>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</si>
  <si>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</si>
  <si>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</si>
  <si>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</si>
  <si>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</si>
  <si>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</si>
  <si>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</si>
  <si>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</si>
  <si>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</si>
  <si>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</si>
  <si>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</si>
  <si>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</si>
  <si>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</si>
  <si>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</si>
  <si>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</si>
  <si>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</si>
  <si>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</si>
  <si>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</si>
  <si>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</si>
  <si>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</si>
  <si>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</si>
  <si>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</si>
  <si>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</si>
  <si>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</si>
  <si>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</si>
  <si>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</si>
  <si>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</si>
  <si>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</si>
  <si>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</si>
  <si>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</si>
  <si>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</si>
  <si>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</si>
  <si>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</si>
  <si>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</si>
  <si>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</si>
  <si>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</si>
  <si>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</si>
  <si>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</si>
  <si>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</si>
  <si>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</si>
  <si>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CUST1234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</si>
  <si>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</si>
  <si>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</si>
  <si>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</si>
  <si>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</si>
  <si>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</si>
  <si>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</si>
  <si>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</si>
  <si>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</si>
  <si>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</si>
  <si>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</si>
  <si>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</si>
  <si>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</si>
  <si>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</si>
  <si>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</si>
  <si>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</si>
  <si>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</si>
  <si>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</si>
  <si>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CUST1430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</si>
  <si>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</si>
  <si>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</si>
  <si>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</si>
  <si>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</si>
  <si>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</si>
  <si>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</si>
  <si>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</si>
  <si>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</si>
  <si>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</si>
  <si>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</si>
  <si>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</si>
  <si>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</si>
  <si>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</si>
  <si>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</si>
  <si>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</si>
  <si>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</si>
  <si>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</si>
  <si>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</si>
  <si>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</si>
  <si>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</si>
  <si>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</si>
  <si>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</si>
  <si>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</si>
  <si>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</si>
  <si>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</si>
  <si>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</si>
  <si>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</si>
  <si>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</si>
  <si>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</si>
  <si>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</si>
  <si>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</si>
  <si>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CUST1767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</si>
  <si>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</si>
  <si>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</si>
  <si>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</si>
  <si>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</si>
  <si>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</si>
  <si>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</si>
  <si>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</si>
  <si>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</si>
  <si>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</si>
  <si>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</si>
  <si>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</si>
  <si>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</si>
  <si>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</si>
  <si>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</si>
  <si>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</si>
  <si>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</si>
  <si>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</si>
  <si>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CUST1354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</si>
  <si>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</si>
  <si>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</si>
  <si>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</si>
  <si>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</si>
  <si>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</si>
  <si>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</si>
  <si>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</si>
  <si>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</si>
  <si>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</si>
  <si>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</si>
  <si>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</si>
  <si>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</si>
  <si>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</si>
  <si>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</si>
  <si>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</si>
  <si>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</si>
  <si>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</si>
  <si>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</si>
  <si>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</si>
  <si>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</si>
  <si>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</si>
  <si>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</si>
  <si>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</si>
  <si>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</si>
  <si>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CUST1719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</si>
  <si>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</si>
  <si>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</si>
  <si>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</si>
  <si>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</si>
  <si>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</si>
  <si>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</si>
  <si>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</si>
  <si>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</si>
  <si>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</si>
  <si>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</si>
  <si>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</si>
  <si>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</si>
  <si>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</si>
  <si>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</si>
  <si>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</si>
  <si>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</si>
  <si>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</si>
  <si>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Customer_767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</si>
  <si>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</si>
  <si>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</si>
  <si>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</si>
  <si>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</si>
  <si>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</si>
  <si>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</si>
  <si>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</si>
  <si>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</si>
  <si>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</si>
  <si>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</si>
  <si>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</si>
  <si>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</si>
  <si>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</si>
  <si>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</si>
  <si>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</si>
  <si>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</si>
  <si>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</si>
  <si>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</si>
  <si>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</si>
  <si>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</si>
  <si>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</si>
  <si>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</si>
  <si>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</si>
  <si>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</si>
  <si>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</si>
  <si>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</si>
  <si>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</si>
  <si>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</si>
  <si>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</si>
  <si>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</si>
  <si>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</si>
  <si>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</si>
  <si>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</si>
  <si>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</si>
  <si>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</si>
  <si>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</si>
  <si>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</si>
  <si>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</si>
  <si>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</si>
  <si>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</si>
  <si>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</si>
  <si>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</si>
  <si>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</si>
  <si>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</si>
  <si>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</si>
  <si>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</si>
  <si>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</si>
  <si>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</si>
  <si>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</si>
  <si>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</si>
  <si>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</si>
  <si>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</si>
  <si>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</si>
  <si>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</si>
  <si>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</si>
  <si>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</si>
  <si>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</si>
  <si>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</si>
  <si>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</si>
  <si>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</si>
  <si>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</si>
  <si>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</si>
  <si>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</si>
  <si>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</si>
  <si>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</si>
  <si>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</si>
  <si>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</si>
  <si>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</si>
  <si>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</si>
  <si>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</si>
  <si>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</si>
  <si>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</si>
  <si>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</si>
  <si>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</si>
  <si>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</si>
  <si>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</si>
  <si>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</si>
  <si>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</si>
  <si>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</si>
  <si>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</si>
  <si>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</si>
  <si>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</si>
  <si>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</si>
  <si>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</si>
  <si>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</si>
  <si>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</si>
  <si>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</si>
  <si>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</si>
  <si>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</si>
  <si>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</si>
  <si>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</si>
  <si>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</si>
  <si>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</si>
  <si>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</si>
  <si>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</si>
  <si>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</si>
  <si>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</si>
  <si>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</si>
  <si>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</si>
  <si>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</si>
  <si>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</si>
  <si>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</si>
  <si>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</si>
  <si>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</si>
  <si>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</si>
  <si>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</si>
  <si>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</si>
  <si>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</si>
  <si>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CUST1406</t>
  </si>
  <si>
    <t>TXN103287</t>
  </si>
  <si>
    <t>Customer_674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</si>
  <si>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</si>
  <si>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</si>
  <si>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</si>
  <si>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</si>
  <si>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</si>
  <si>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</si>
  <si>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</si>
  <si>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</si>
  <si>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</si>
  <si>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</si>
  <si>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</si>
  <si>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</si>
  <si>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</si>
  <si>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</si>
  <si>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</si>
  <si>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</si>
  <si>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</si>
  <si>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</si>
  <si>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Customer_572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</si>
  <si>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</si>
  <si>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</si>
  <si>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</si>
  <si>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</si>
  <si>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</si>
  <si>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</si>
  <si>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</si>
  <si>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</si>
  <si>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</si>
  <si>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</si>
  <si>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</si>
  <si>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</si>
  <si>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</si>
  <si>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</si>
  <si>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</si>
  <si>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</si>
  <si>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</si>
  <si>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</si>
  <si>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</si>
  <si>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</si>
  <si>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</si>
  <si>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</si>
  <si>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</si>
  <si>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Customer_119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</si>
  <si>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</si>
  <si>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</si>
  <si>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</si>
  <si>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</si>
  <si>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</si>
  <si>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</si>
  <si>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</si>
  <si>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</si>
  <si>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</si>
  <si>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</si>
  <si>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</si>
  <si>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</si>
  <si>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</si>
  <si>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Customer_655</t>
  </si>
  <si>
    <t>TXN103342</t>
  </si>
  <si>
    <t>TXN103343</t>
  </si>
  <si>
    <t>TXN103344</t>
  </si>
  <si>
    <t>TXN103345</t>
  </si>
  <si>
    <t>TXN103346</t>
  </si>
  <si>
    <t>Customer_185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</si>
  <si>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</si>
  <si>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</si>
  <si>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</si>
  <si>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</si>
  <si>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</si>
  <si>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</si>
  <si>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</si>
  <si>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</si>
  <si>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</si>
  <si>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</si>
  <si>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</si>
  <si>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</si>
  <si>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</si>
  <si>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</si>
  <si>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</si>
  <si>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</si>
  <si>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</si>
  <si>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</si>
  <si>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</si>
  <si>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</si>
  <si>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</si>
  <si>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</si>
  <si>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</si>
  <si>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</si>
  <si>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</si>
  <si>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</si>
  <si>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</si>
  <si>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</si>
  <si>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</si>
  <si>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</si>
  <si>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</si>
  <si>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</si>
  <si>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</si>
  <si>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</si>
  <si>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</si>
  <si>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</si>
  <si>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</si>
  <si>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</si>
  <si>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</si>
  <si>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</si>
  <si>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</si>
  <si>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</si>
  <si>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</si>
  <si>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</si>
  <si>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</si>
  <si>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</si>
  <si>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</si>
  <si>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</si>
  <si>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</si>
  <si>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</si>
  <si>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</si>
  <si>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</si>
  <si>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Customer_645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</si>
  <si>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</si>
  <si>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</si>
  <si>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</si>
  <si>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</si>
  <si>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</si>
  <si>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</si>
  <si>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</si>
  <si>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</si>
  <si>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</si>
  <si>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</si>
  <si>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</si>
  <si>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</si>
  <si>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</si>
  <si>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</si>
  <si>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</si>
  <si>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</si>
  <si>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</si>
  <si>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</si>
  <si>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</si>
  <si>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</si>
  <si>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</si>
  <si>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</si>
  <si>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</si>
  <si>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</si>
  <si>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</si>
  <si>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</si>
  <si>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</si>
  <si>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</si>
  <si>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</si>
  <si>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</si>
  <si>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</si>
  <si>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</si>
  <si>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</si>
  <si>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</si>
  <si>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</si>
  <si>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</si>
  <si>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</si>
  <si>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</si>
  <si>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</si>
  <si>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</si>
  <si>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</si>
  <si>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</si>
  <si>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</si>
  <si>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</si>
  <si>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</si>
  <si>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</si>
  <si>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</si>
  <si>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</si>
  <si>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</si>
  <si>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</si>
  <si>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</si>
  <si>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</si>
  <si>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</si>
  <si>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</si>
  <si>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</si>
  <si>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</si>
  <si>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</si>
  <si>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</si>
  <si>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</si>
  <si>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</si>
  <si>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</si>
  <si>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</si>
  <si>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</si>
  <si>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</si>
  <si>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</si>
  <si>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</si>
  <si>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</si>
  <si>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</si>
  <si>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Customer_660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</si>
  <si>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</si>
  <si>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</si>
  <si>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</si>
  <si>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</si>
  <si>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</si>
  <si>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</si>
  <si>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</si>
  <si>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</si>
  <si>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</si>
  <si>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</si>
  <si>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</si>
  <si>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</si>
  <si>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</si>
  <si>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</si>
  <si>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</si>
  <si>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</si>
  <si>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</si>
  <si>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</si>
  <si>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</si>
  <si>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</si>
  <si>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</si>
  <si>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</si>
  <si>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</si>
  <si>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</si>
  <si>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</si>
  <si>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</si>
  <si>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</si>
  <si>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</si>
  <si>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</si>
  <si>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</si>
  <si>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</si>
  <si>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</si>
  <si>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</si>
  <si>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</si>
  <si>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</si>
  <si>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</si>
  <si>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</si>
  <si>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</si>
  <si>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</si>
  <si>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Customer_678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</si>
  <si>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</si>
  <si>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</si>
  <si>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</si>
  <si>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</si>
  <si>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</si>
  <si>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</si>
  <si>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</si>
  <si>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</si>
  <si>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</si>
  <si>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</si>
  <si>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</si>
  <si>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</si>
  <si>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</si>
  <si>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</si>
  <si>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</si>
  <si>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</si>
  <si>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</si>
  <si>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</si>
  <si>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</si>
  <si>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</si>
  <si>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</si>
  <si>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Customer_98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</si>
  <si>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</si>
  <si>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</si>
  <si>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</si>
  <si>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</si>
  <si>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</si>
  <si>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</si>
  <si>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</si>
  <si>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</si>
  <si>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</si>
  <si>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</si>
  <si>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</si>
  <si>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</si>
  <si>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</si>
  <si>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</si>
  <si>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Customer_78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</si>
  <si>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</si>
  <si>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</si>
  <si>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</si>
  <si>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</si>
  <si>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</si>
  <si>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</si>
  <si>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</si>
  <si>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</si>
  <si>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</si>
  <si>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</si>
  <si>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</si>
  <si>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</si>
  <si>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</si>
  <si>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</si>
  <si>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</si>
  <si>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</si>
  <si>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</si>
  <si>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</si>
  <si>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</si>
  <si>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</si>
  <si>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</si>
  <si>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</si>
  <si>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</si>
  <si>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</si>
  <si>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</si>
  <si>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</si>
  <si>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</si>
  <si>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</si>
  <si>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</si>
  <si>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</si>
  <si>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</si>
  <si>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</si>
  <si>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</si>
  <si>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</si>
  <si>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</si>
  <si>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</si>
  <si>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</si>
  <si>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</si>
  <si>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</si>
  <si>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</si>
  <si>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</si>
  <si>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</si>
  <si>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</si>
  <si>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</si>
  <si>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</si>
  <si>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</si>
  <si>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</si>
  <si>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</si>
  <si>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</si>
  <si>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</si>
  <si>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</si>
  <si>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</si>
  <si>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</si>
  <si>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</si>
  <si>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</si>
  <si>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</si>
  <si>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CUST1648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</si>
  <si>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</si>
  <si>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</si>
  <si>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</si>
  <si>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</si>
  <si>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</si>
  <si>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</si>
  <si>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</si>
  <si>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</si>
  <si>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</si>
  <si>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</si>
  <si>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</si>
  <si>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</si>
  <si>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</si>
  <si>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</si>
  <si>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</si>
  <si>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</si>
  <si>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</si>
  <si>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</si>
  <si>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</si>
  <si>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</si>
  <si>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</si>
  <si>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</si>
  <si>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</si>
  <si>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</si>
  <si>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</si>
  <si>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</si>
  <si>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</si>
  <si>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</si>
  <si>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</si>
  <si>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</si>
  <si>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</si>
  <si>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</si>
  <si>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</si>
  <si>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Customer_613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</si>
  <si>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</si>
  <si>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</si>
  <si>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</si>
  <si>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</si>
  <si>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</si>
  <si>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</si>
  <si>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</si>
  <si>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</si>
  <si>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</si>
  <si>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</si>
  <si>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</si>
  <si>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</si>
  <si>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</si>
  <si>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</si>
  <si>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</si>
  <si>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</si>
  <si>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</si>
  <si>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</si>
  <si>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</si>
  <si>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</si>
  <si>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Customer_524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</si>
  <si>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</si>
  <si>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</si>
  <si>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</si>
  <si>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</si>
  <si>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</si>
  <si>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</si>
  <si>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</si>
  <si>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</si>
  <si>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</si>
  <si>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</si>
  <si>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</si>
  <si>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</si>
  <si>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</si>
  <si>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</si>
  <si>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</si>
  <si>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</si>
  <si>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</si>
  <si>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</si>
  <si>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</si>
  <si>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CUST1290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</si>
  <si>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</si>
  <si>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</si>
  <si>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</si>
  <si>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</si>
  <si>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</si>
  <si>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</si>
  <si>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</si>
  <si>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</si>
  <si>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</si>
  <si>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</si>
  <si>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</si>
  <si>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</si>
  <si>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</si>
  <si>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</si>
  <si>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</si>
  <si>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</si>
  <si>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</si>
  <si>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</si>
  <si>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</si>
  <si>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</si>
  <si>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</si>
  <si>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</si>
  <si>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</si>
  <si>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</si>
  <si>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</si>
  <si>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</si>
  <si>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</si>
  <si>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</si>
  <si>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</si>
  <si>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</si>
  <si>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</si>
  <si>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</si>
  <si>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</si>
  <si>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</si>
  <si>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</si>
  <si>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</si>
  <si>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</si>
  <si>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</si>
  <si>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</si>
  <si>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</si>
  <si>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</si>
  <si>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</si>
  <si>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</si>
  <si>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</si>
  <si>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</si>
  <si>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</si>
  <si>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</si>
  <si>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</si>
  <si>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</si>
  <si>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</si>
  <si>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</si>
  <si>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</si>
  <si>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</si>
  <si>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</si>
  <si>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</si>
  <si>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</si>
  <si>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</si>
  <si>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</si>
  <si>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</si>
  <si>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</si>
  <si>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</si>
  <si>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</si>
  <si>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</si>
  <si>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</si>
  <si>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</si>
  <si>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</si>
  <si>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</si>
  <si>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</si>
  <si>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</si>
  <si>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</si>
  <si>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</si>
  <si>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</si>
  <si>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CUST1240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</si>
  <si>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</si>
  <si>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</si>
  <si>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</si>
  <si>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</si>
  <si>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</si>
  <si>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</si>
  <si>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</si>
  <si>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</si>
  <si>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</si>
  <si>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</si>
  <si>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</si>
  <si>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</si>
  <si>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</si>
  <si>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</si>
  <si>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</si>
  <si>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</si>
  <si>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</si>
  <si>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</si>
  <si>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</si>
  <si>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</si>
  <si>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</si>
  <si>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</si>
  <si>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</si>
  <si>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</si>
  <si>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</si>
  <si>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</si>
  <si>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</si>
  <si>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</si>
  <si>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</si>
  <si>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</si>
  <si>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</si>
  <si>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</si>
  <si>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</si>
  <si>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</si>
  <si>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</si>
  <si>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</si>
  <si>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</si>
  <si>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</si>
  <si>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</si>
  <si>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</si>
  <si>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</si>
  <si>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</si>
  <si>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</si>
  <si>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</si>
  <si>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</si>
  <si>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</si>
  <si>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</si>
  <si>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</si>
  <si>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</si>
  <si>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</si>
  <si>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</si>
  <si>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</si>
  <si>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</si>
  <si>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</si>
  <si>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</si>
  <si>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</si>
  <si>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</si>
  <si>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</si>
  <si>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</si>
  <si>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</si>
  <si>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</si>
  <si>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</si>
  <si>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</si>
  <si>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</si>
  <si>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</si>
  <si>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</si>
  <si>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</si>
  <si>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</si>
  <si>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</si>
  <si>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</si>
  <si>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</si>
  <si>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</si>
  <si>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</si>
  <si>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</si>
  <si>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</si>
  <si>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</si>
  <si>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</si>
  <si>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</si>
  <si>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</si>
  <si>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</si>
  <si>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</si>
  <si>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</si>
  <si>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</si>
  <si>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</si>
  <si>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</si>
  <si>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</si>
  <si>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</si>
  <si>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</si>
  <si>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</si>
  <si>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</si>
  <si>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</si>
  <si>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</si>
  <si>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</si>
  <si>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</si>
  <si>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</si>
  <si>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</si>
  <si>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</si>
  <si>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</si>
  <si>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</si>
  <si>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</si>
  <si>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</si>
  <si>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</si>
  <si>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</si>
  <si>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</si>
  <si>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</si>
  <si>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</si>
  <si>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</si>
  <si>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</si>
  <si>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</si>
  <si>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</si>
  <si>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</si>
  <si>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</si>
  <si>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</si>
  <si>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</si>
  <si>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</si>
  <si>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</si>
  <si>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</si>
  <si>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</si>
  <si>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</si>
  <si>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</si>
  <si>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</si>
  <si>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</si>
  <si>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</si>
  <si>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</si>
  <si>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</si>
  <si>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</si>
  <si>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</si>
  <si>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</si>
  <si>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</si>
  <si>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</si>
  <si>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</si>
  <si>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</si>
  <si>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</si>
  <si>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</si>
  <si>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</si>
  <si>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</si>
  <si>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</si>
  <si>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</si>
  <si>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</si>
  <si>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</si>
  <si>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</si>
  <si>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</si>
  <si>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</si>
  <si>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</si>
  <si>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</si>
  <si>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</si>
  <si>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</si>
  <si>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</si>
  <si>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</si>
  <si>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</si>
  <si>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</si>
  <si>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</si>
  <si>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</si>
  <si>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</si>
  <si>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</si>
  <si>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</si>
  <si>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</si>
  <si>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Customer_556</t>
  </si>
  <si>
    <t>TXN103898</t>
  </si>
  <si>
    <t>TXN103899</t>
  </si>
  <si>
    <t>TXN103900</t>
  </si>
  <si>
    <t>TXN103901</t>
  </si>
  <si>
    <t>CUST1360</t>
  </si>
  <si>
    <t>TXN103902</t>
  </si>
  <si>
    <t>CUST1385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</si>
  <si>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</si>
  <si>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</si>
  <si>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</si>
  <si>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</si>
  <si>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</si>
  <si>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</si>
  <si>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</si>
  <si>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</si>
  <si>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</si>
  <si>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</si>
  <si>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</si>
  <si>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</si>
  <si>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</si>
  <si>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</si>
  <si>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</si>
  <si>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</si>
  <si>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</si>
  <si>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</si>
  <si>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</si>
  <si>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</si>
  <si>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</si>
  <si>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</si>
  <si>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</si>
  <si>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</si>
  <si>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</si>
  <si>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</si>
  <si>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</si>
  <si>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</si>
  <si>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</si>
  <si>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</si>
  <si>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</si>
  <si>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</si>
  <si>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</si>
  <si>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</si>
  <si>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</si>
  <si>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</si>
  <si>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</si>
  <si>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</si>
  <si>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</si>
  <si>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</si>
  <si>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</si>
  <si>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</si>
  <si>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</si>
  <si>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</si>
  <si>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</si>
  <si>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</si>
  <si>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</si>
  <si>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CUST1223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</si>
  <si>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</si>
  <si>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</si>
  <si>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</si>
  <si>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</si>
  <si>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</si>
  <si>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</si>
  <si>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</si>
  <si>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</si>
  <si>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</si>
  <si>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CUST1023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</si>
  <si>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</si>
  <si>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</si>
  <si>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</si>
  <si>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</si>
  <si>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</si>
  <si>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</si>
  <si>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</si>
  <si>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</si>
  <si>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</si>
  <si>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</si>
  <si>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</si>
  <si>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</si>
  <si>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</si>
  <si>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</si>
  <si>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</si>
  <si>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</si>
  <si>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</si>
  <si>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</si>
  <si>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</si>
  <si>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</si>
  <si>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</si>
  <si>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</si>
  <si>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</si>
  <si>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</si>
  <si>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</si>
  <si>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</si>
  <si>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</si>
  <si>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</si>
  <si>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</si>
  <si>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</si>
  <si>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</si>
  <si>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Customer_430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</si>
  <si>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</si>
  <si>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</si>
  <si>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</si>
  <si>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</si>
  <si>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</si>
  <si>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</si>
  <si>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</si>
  <si>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</si>
  <si>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</si>
  <si>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</si>
  <si>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customer_first_flag</t>
  </si>
  <si>
    <t>return_flag</t>
  </si>
  <si>
    <t>month_key</t>
  </si>
  <si>
    <t>cust_unique_filtered</t>
  </si>
  <si>
    <t>Phase 3/4 Metrics (computed from Cleaned_Data table)</t>
  </si>
  <si>
    <t>Metric</t>
  </si>
  <si>
    <t>Value</t>
  </si>
  <si>
    <t>Total Revenue</t>
  </si>
  <si>
    <t>Total Transactions</t>
  </si>
  <si>
    <t>Total Customers (Distinct)</t>
  </si>
  <si>
    <t>Avg Revenue / Transaction</t>
  </si>
  <si>
    <t>Return Rate %</t>
  </si>
  <si>
    <t>Provided metrics (from retail_analysis_metrics.csv)</t>
  </si>
  <si>
    <t>dimension</t>
  </si>
  <si>
    <t>key</t>
  </si>
  <si>
    <t>metric</t>
  </si>
  <si>
    <t>value</t>
  </si>
  <si>
    <t>KPI</t>
  </si>
  <si>
    <t>All</t>
  </si>
  <si>
    <t>Total Unique Customers</t>
  </si>
  <si>
    <t>Avg Revenue per Transaction</t>
  </si>
  <si>
    <t>Segment</t>
  </si>
  <si>
    <t>total_revenue</t>
  </si>
  <si>
    <t>transactions</t>
  </si>
  <si>
    <t>avg_revenue_per_transaction</t>
  </si>
  <si>
    <t>revenue_share</t>
  </si>
  <si>
    <t>Channel</t>
  </si>
  <si>
    <t>Segment × Region Revenue</t>
  </si>
  <si>
    <t>Grand Total</t>
  </si>
  <si>
    <t>Monthly Revenue Trend</t>
  </si>
  <si>
    <t>Month</t>
  </si>
  <si>
    <t>Revenue</t>
  </si>
  <si>
    <t>Transactions</t>
  </si>
  <si>
    <t>Avg Rev/Txn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</si>
  <si>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</si>
  <si>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</si>
  <si>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</si>
  <si>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</si>
  <si>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</si>
  <si>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</si>
  <si>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</si>
  <si>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</si>
  <si>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</si>
  <si>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</si>
  <si>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</si>
  <si>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</si>
  <si>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</si>
  <si>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</si>
  <si>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</si>
  <si>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</si>
  <si>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</si>
  <si>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</si>
  <si>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Retail Sales Dashboard</t>
  </si>
  <si>
    <t>Filters</t>
  </si>
  <si>
    <t>Key Metrics (based on filters)</t>
  </si>
  <si>
    <t>Region</t>
  </si>
  <si>
    <t>Return Rate</t>
  </si>
  <si>
    <t>Customer Segment</t>
  </si>
  <si>
    <t>Returned</t>
  </si>
  <si>
    <t>From Month</t>
  </si>
  <si>
    <t>Distinct Customers</t>
  </si>
  <si>
    <t>Avg Rev / Transaction</t>
  </si>
  <si>
    <t>Avg Rev / Customer</t>
  </si>
  <si>
    <t>To Month</t>
  </si>
  <si>
    <t>Revenue by Category</t>
  </si>
  <si>
    <t>Channel Contribution</t>
  </si>
  <si>
    <t>Revenue by Region &amp; Segment</t>
  </si>
  <si>
    <t>Revenue by Product Category</t>
  </si>
  <si>
    <t>Category</t>
  </si>
  <si>
    <t>Revenue by Channel</t>
  </si>
  <si>
    <t>Returns Summary</t>
  </si>
  <si>
    <t>Months</t>
  </si>
  <si>
    <t>Regions</t>
  </si>
  <si>
    <t>Segments</t>
  </si>
  <si>
    <t>Channels</t>
  </si>
  <si>
    <t>Returns</t>
  </si>
  <si>
    <t>Categories</t>
  </si>
  <si>
    <t>KPI Label</t>
  </si>
  <si>
    <t>KPI Value</t>
  </si>
  <si>
    <t>Helper</t>
  </si>
  <si>
    <t>Region_Crit</t>
  </si>
  <si>
    <t>(all months)</t>
  </si>
  <si>
    <t>Segment_Crit</t>
  </si>
  <si>
    <t>Channel_Crit</t>
  </si>
  <si>
    <t>Returned Transactions</t>
  </si>
  <si>
    <t>Return_Crit</t>
  </si>
  <si>
    <t>From_Month</t>
  </si>
  <si>
    <t>To_Month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</si>
</sst>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₹&quot;#,##0.00"/>
    <numFmt numFmtId="166" formatCode="0.0%"/>
    <numFmt numFmtId="167" formatCode="yyyy\-mm\-dd\ h:mm:ss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8"/>
      <color rgb="FFFFFFFF"/>
      <name val="Calibri"/>
    </font>
    <font>
      <b/>
      <sz val="12"/>
      <color rgb="FFFFFFFF"/>
      <name val="Calibri"/>
    </font>
    <font>
      <b/>
      <sz val="11"/>
      <color rgb="FF1F4E79"/>
      <name val="Calibri"/>
    </font>
    <font>
      <b/>
      <sz val="1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  <bgColor indexed="64"/>
      </patternFill>
    </fill>
    <fill>
      <patternFill patternType="solid">
        <fgColor rgb="FF1F4E79"/>
      </patternFill>
    </fill>
    <fill>
      <patternFill patternType="solid">
        <fgColor rgb="FFE8EEF7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166" fontId="0" fillId="0" borderId="0" xfId="0" applyNumberFormat="1"/>
    <xf numFmtId="0" fontId="4" fillId="0" borderId="0" xfId="0" applyFont="1"/>
    <xf numFmtId="167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5" fillId="0" borderId="2" xfId="0" applyFont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9" fillId="0" borderId="2" xfId="0" applyFont="1" applyBorder="1"/>
    <xf numFmtId="0" fontId="5" fillId="0" borderId="0" xfId="0" applyFont="1"/>
    <xf numFmtId="4" fontId="0" fillId="0" borderId="0" xfId="0" applyNumberFormat="1"/>
    <xf numFmtId="0" fontId="7" fillId="4" borderId="2" xfId="0" applyFont="1" applyFill="1" applyBorder="1" applyAlignment="1">
      <alignment horizontal="center" vertical="center"/>
    </xf>
    <xf numFmtId="0" fontId="0" fillId="0" borderId="0" xfId="0"/>
    <xf numFmtId="0" fontId="8" fillId="4" borderId="2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6" fontId="10" fillId="7" borderId="3" xfId="0" applyNumberFormat="1" applyFont="1" applyFill="1" applyBorder="1" applyAlignment="1">
      <alignment horizontal="center" vertical="center"/>
    </xf>
    <xf numFmtId="1" fontId="10" fillId="7" borderId="3" xfId="0" applyNumberFormat="1" applyFont="1" applyFill="1" applyBorder="1" applyAlignment="1">
      <alignment horizontal="center" vertical="center"/>
    </xf>
    <xf numFmtId="4" fontId="10" fillId="7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Dashboard_Data!$N$1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Dashboard_Data!$M$3:$M$20</c:f>
              <c:strCache>
                <c:ptCount val="18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</c:strCache>
            </c:strRef>
          </c:cat>
          <c:val>
            <c:numRef>
              <c:f>Dashboard_Data!$N$2:$N$20</c:f>
              <c:numCache>
                <c:formatCode>#,##0.00</c:formatCode>
                <c:ptCount val="19"/>
                <c:pt idx="1">
                  <c:v>2358298.6600000006</c:v>
                </c:pt>
                <c:pt idx="2">
                  <c:v>1646030.8599999999</c:v>
                </c:pt>
                <c:pt idx="3">
                  <c:v>1757681.3200000003</c:v>
                </c:pt>
                <c:pt idx="4">
                  <c:v>2760048.19</c:v>
                </c:pt>
                <c:pt idx="5">
                  <c:v>2328738.2199999997</c:v>
                </c:pt>
                <c:pt idx="6">
                  <c:v>2378308.58</c:v>
                </c:pt>
                <c:pt idx="7">
                  <c:v>2528085.3800000004</c:v>
                </c:pt>
                <c:pt idx="8">
                  <c:v>2140343.65</c:v>
                </c:pt>
                <c:pt idx="9">
                  <c:v>1512245.3599999999</c:v>
                </c:pt>
                <c:pt idx="10">
                  <c:v>1905870.8199999998</c:v>
                </c:pt>
                <c:pt idx="11">
                  <c:v>2408232.25</c:v>
                </c:pt>
                <c:pt idx="12">
                  <c:v>2096701.1000000006</c:v>
                </c:pt>
                <c:pt idx="13">
                  <c:v>1763795.5799999996</c:v>
                </c:pt>
                <c:pt idx="14">
                  <c:v>1706175.6400000001</c:v>
                </c:pt>
                <c:pt idx="15">
                  <c:v>1441957.4799999997</c:v>
                </c:pt>
                <c:pt idx="16">
                  <c:v>2277472.7199999997</c:v>
                </c:pt>
                <c:pt idx="17">
                  <c:v>2145829.11</c:v>
                </c:pt>
                <c:pt idx="18">
                  <c:v>1626535.8899999997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96-48F5-8FD8-CBC29D81D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Dashboard_Data!$Q$1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Dashboard_Data!$P$2:$P$5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</c:strCache>
            </c:strRef>
          </c:cat>
          <c:val>
            <c:numRef>
              <c:f>Dashboard_Data!$Q$2:$Q$5</c:f>
              <c:numCache>
                <c:formatCode>#,##0.00</c:formatCode>
                <c:ptCount val="4"/>
                <c:pt idx="0">
                  <c:v>884141.88999999908</c:v>
                </c:pt>
                <c:pt idx="1">
                  <c:v>1829356.0599999998</c:v>
                </c:pt>
                <c:pt idx="2">
                  <c:v>10905712.120000003</c:v>
                </c:pt>
                <c:pt idx="3">
                  <c:v>23163140.739999976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0-45F3-82E8-22F6A9EB0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Dashboard_Data!$T$1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Dashboard_Data!$S$2:$S$3</c:f>
              <c:strCache>
                <c:ptCount val="2"/>
                <c:pt idx="0">
                  <c:v>Online</c:v>
                </c:pt>
                <c:pt idx="1">
                  <c:v>Store</c:v>
                </c:pt>
              </c:strCache>
            </c:strRef>
          </c:cat>
          <c:val>
            <c:numRef>
              <c:f>Dashboard_Data!$T$2:$T$3</c:f>
              <c:numCache>
                <c:formatCode>#,##0.00</c:formatCode>
                <c:ptCount val="2"/>
                <c:pt idx="0">
                  <c:v>22279503.209999982</c:v>
                </c:pt>
                <c:pt idx="1">
                  <c:v>14502847.599999998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D-4AB7-B7E8-B9ACD40A7AC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Dashboard_Data!$W$1</c:f>
              <c:strCache>
                <c:ptCount val="1"/>
                <c:pt idx="0">
                  <c:v>Consumer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Dashboard_Data!$V$2:$V$5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Dashboard_Data!$W$2:$W$5</c:f>
              <c:numCache>
                <c:formatCode>#,##0.00</c:formatCode>
                <c:ptCount val="4"/>
                <c:pt idx="0">
                  <c:v>20366711.77999999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B-4339-96D9-1BB2CD083DCF}"/>
            </c:ext>
          </c:extLst>
        </c:ser>
        <c:ser>
          <c:idx val="1"/>
          <c:order val="1"/>
          <c:tx>
            <c:strRef>
              <c:f>Dashboard_Data!$X$1</c:f>
              <c:strCache>
                <c:ptCount val="1"/>
                <c:pt idx="0">
                  <c:v>Corporate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Dashboard_Data!$V$2:$V$5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Dashboard_Data!$X$2:$X$5</c:f>
              <c:numCache>
                <c:formatCode>#,##0.00</c:formatCode>
                <c:ptCount val="4"/>
                <c:pt idx="0">
                  <c:v>10895017.350000007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0B-4339-96D9-1BB2CD083DCF}"/>
            </c:ext>
          </c:extLst>
        </c:ser>
        <c:ser>
          <c:idx val="2"/>
          <c:order val="2"/>
          <c:tx>
            <c:strRef>
              <c:f>Dashboard_Data!$Y$1</c:f>
              <c:strCache>
                <c:ptCount val="1"/>
                <c:pt idx="0">
                  <c:v>Home Office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Dashboard_Data!$V$2:$V$5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Dashboard_Data!$Y$2:$Y$5</c:f>
              <c:numCache>
                <c:formatCode>#,##0.00</c:formatCode>
                <c:ptCount val="4"/>
                <c:pt idx="0">
                  <c:v>5520621.6800000016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0B-4339-96D9-1BB2CD083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strike="noStrike" baseline="0"/>
              <a:t>Monthly Revenue Trend</a:t>
            </a:r>
            <a:r>
              <a:rPr lang="en-IN" sz="1400" b="0" i="0" strike="noStrike" baseline="0"/>
              <a:t> </a:t>
            </a: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Pivot_Monthly_Trend!$A$4:$A$21</c:f>
              <c:strCache>
                <c:ptCount val="18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</c:strCache>
            </c:strRef>
          </c:cat>
          <c:val>
            <c:numRef>
              <c:f>Pivot_Monthly_Trend!$B$4:$B$21</c:f>
              <c:numCache>
                <c:formatCode>"₹"#,##0.00</c:formatCode>
                <c:ptCount val="18"/>
                <c:pt idx="0">
                  <c:v>9574177.4200000018</c:v>
                </c:pt>
                <c:pt idx="1">
                  <c:v>7819785.8800000018</c:v>
                </c:pt>
                <c:pt idx="2">
                  <c:v>9145646.2199999969</c:v>
                </c:pt>
                <c:pt idx="3">
                  <c:v>8846989.1799999978</c:v>
                </c:pt>
                <c:pt idx="4">
                  <c:v>9308053.1000000015</c:v>
                </c:pt>
                <c:pt idx="5">
                  <c:v>8705807.6100000031</c:v>
                </c:pt>
                <c:pt idx="6">
                  <c:v>9741507.2100000065</c:v>
                </c:pt>
                <c:pt idx="7">
                  <c:v>8775407.0300000012</c:v>
                </c:pt>
                <c:pt idx="8">
                  <c:v>7657147.6299999999</c:v>
                </c:pt>
                <c:pt idx="9">
                  <c:v>7936710.9400000023</c:v>
                </c:pt>
                <c:pt idx="10">
                  <c:v>7857412.8099999968</c:v>
                </c:pt>
                <c:pt idx="11">
                  <c:v>8769390.3299999982</c:v>
                </c:pt>
                <c:pt idx="12">
                  <c:v>7713517.9300000044</c:v>
                </c:pt>
                <c:pt idx="13">
                  <c:v>8267953.7000000011</c:v>
                </c:pt>
                <c:pt idx="14">
                  <c:v>7096413.1100000041</c:v>
                </c:pt>
                <c:pt idx="15">
                  <c:v>9135050.8099999987</c:v>
                </c:pt>
                <c:pt idx="16">
                  <c:v>8591671.1900000013</c:v>
                </c:pt>
                <c:pt idx="17">
                  <c:v>7028295.46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2A-4CAA-B059-E5558D266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389680"/>
        <c:axId val="147383440"/>
      </c:lineChart>
      <c:catAx>
        <c:axId val="1473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83440"/>
        <c:crosses val="autoZero"/>
        <c:auto val="1"/>
        <c:lblAlgn val="ctr"/>
        <c:lblOffset val="100"/>
        <c:noMultiLvlLbl val="0"/>
      </c:catAx>
      <c:valAx>
        <c:axId val="1473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8968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Segament</a:t>
            </a:r>
            <a:r>
              <a:rPr lang="en-IN" baseline="0"/>
              <a:t> by region revenue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Pivot_Segment_by_Region!$A$4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Pivot_Segment_by_Region!$B$3:$D$3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Pivot_Segment_by_Region!$B$4:$D$4</c:f>
              <c:numCache>
                <c:formatCode>"₹"#,##0.00</c:formatCode>
                <c:ptCount val="3"/>
                <c:pt idx="0">
                  <c:v>20366711.77999999</c:v>
                </c:pt>
                <c:pt idx="1">
                  <c:v>18936800.010000024</c:v>
                </c:pt>
                <c:pt idx="2">
                  <c:v>20212023.500000007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B-4614-B1A2-383A42A29435}"/>
            </c:ext>
          </c:extLst>
        </c:ser>
        <c:ser>
          <c:idx val="1"/>
          <c:order val="1"/>
          <c:tx>
            <c:strRef>
              <c:f>Pivot_Segment_by_Region!$A$5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Pivot_Segment_by_Region!$B$3:$D$3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Pivot_Segment_by_Region!$B$5:$D$5</c:f>
              <c:numCache>
                <c:formatCode>"₹"#,##0.00</c:formatCode>
                <c:ptCount val="3"/>
                <c:pt idx="0">
                  <c:v>10895017.350000007</c:v>
                </c:pt>
                <c:pt idx="1">
                  <c:v>11324746.459999999</c:v>
                </c:pt>
                <c:pt idx="2">
                  <c:v>12964881.390000014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BB-4614-B1A2-383A42A29435}"/>
            </c:ext>
          </c:extLst>
        </c:ser>
        <c:ser>
          <c:idx val="2"/>
          <c:order val="2"/>
          <c:tx>
            <c:strRef>
              <c:f>Pivot_Segment_by_Region!$A$6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Pivot_Segment_by_Region!$B$3:$D$3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Pivot_Segment_by_Region!$B$6:$D$6</c:f>
              <c:numCache>
                <c:formatCode>"₹"#,##0.00</c:formatCode>
                <c:ptCount val="3"/>
                <c:pt idx="0">
                  <c:v>5520621.6800000016</c:v>
                </c:pt>
                <c:pt idx="1">
                  <c:v>5936626.1400000034</c:v>
                </c:pt>
                <c:pt idx="2">
                  <c:v>6356158.0099999998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BB-4614-B1A2-383A42A29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17824"/>
        <c:axId val="154217344"/>
      </c:barChart>
      <c:lineChart>
        <c:grouping val="standard"/>
        <c:varyColors val="0"/>
        <c:ser>
          <c:idx val="3"/>
          <c:order val="3"/>
          <c:tx>
            <c:strRef>
              <c:f>Pivot_Segment_by_Region!$A$7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Pivot_Segment_by_Region!$B$3:$D$3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Pivot_Segment_by_Region!$B$7:$D$7</c:f>
              <c:numCache>
                <c:formatCode>"₹"#,##0.00</c:formatCode>
                <c:ptCount val="3"/>
                <c:pt idx="0">
                  <c:v>36782350.809999995</c:v>
                </c:pt>
                <c:pt idx="1">
                  <c:v>36198172.610000022</c:v>
                </c:pt>
                <c:pt idx="2">
                  <c:v>39533062.900000021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BB-4614-B1A2-383A42A29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17824"/>
        <c:axId val="154217344"/>
      </c:lineChart>
      <c:catAx>
        <c:axId val="15421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17344"/>
        <c:crosses val="autoZero"/>
        <c:auto val="1"/>
        <c:lblAlgn val="ctr"/>
        <c:lblOffset val="100"/>
        <c:noMultiLvlLbl val="0"/>
      </c:catAx>
      <c:valAx>
        <c:axId val="1542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178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IN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Pivot_Monthly_Trend!$A$4:$A$21</c:f>
              <c:strCache>
                <c:ptCount val="18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</c:strCache>
            </c:strRef>
          </c:cat>
          <c:val>
            <c:numRef>
              <c:f>Pivot_Monthly_Trend!$B$4:$B$21</c:f>
              <c:numCache>
                <c:formatCode>"₹"#,##0.00</c:formatCode>
                <c:ptCount val="18"/>
                <c:pt idx="0">
                  <c:v>9574177.4200000018</c:v>
                </c:pt>
                <c:pt idx="1">
                  <c:v>7819785.8800000018</c:v>
                </c:pt>
                <c:pt idx="2">
                  <c:v>9145646.2199999969</c:v>
                </c:pt>
                <c:pt idx="3">
                  <c:v>8846989.1799999978</c:v>
                </c:pt>
                <c:pt idx="4">
                  <c:v>9308053.1000000015</c:v>
                </c:pt>
                <c:pt idx="5">
                  <c:v>8705807.6100000031</c:v>
                </c:pt>
                <c:pt idx="6">
                  <c:v>9741507.2100000065</c:v>
                </c:pt>
                <c:pt idx="7">
                  <c:v>8775407.0300000012</c:v>
                </c:pt>
                <c:pt idx="8">
                  <c:v>7657147.6299999999</c:v>
                </c:pt>
                <c:pt idx="9">
                  <c:v>7936710.9400000023</c:v>
                </c:pt>
                <c:pt idx="10">
                  <c:v>7857412.8099999968</c:v>
                </c:pt>
                <c:pt idx="11">
                  <c:v>8769390.3299999982</c:v>
                </c:pt>
                <c:pt idx="12">
                  <c:v>7713517.9300000044</c:v>
                </c:pt>
                <c:pt idx="13">
                  <c:v>8267953.7000000011</c:v>
                </c:pt>
                <c:pt idx="14">
                  <c:v>7096413.1100000041</c:v>
                </c:pt>
                <c:pt idx="15">
                  <c:v>9135050.8099999987</c:v>
                </c:pt>
                <c:pt idx="16">
                  <c:v>8591671.1900000013</c:v>
                </c:pt>
                <c:pt idx="17">
                  <c:v>7028295.46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6F-4F92-9994-FD493EA6F28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Pivot_Monthly_Trend!$A$4:$A$21</c:f>
              <c:strCache>
                <c:ptCount val="18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</c:strCache>
            </c:strRef>
          </c:cat>
          <c:val>
            <c:numRef>
              <c:f>Pivot_Monthly_Trend!$C$4:$C$21</c:f>
              <c:numCache>
                <c:formatCode>General</c:formatCode>
                <c:ptCount val="18"/>
                <c:pt idx="0">
                  <c:v>230</c:v>
                </c:pt>
                <c:pt idx="1">
                  <c:v>197</c:v>
                </c:pt>
                <c:pt idx="2">
                  <c:v>217</c:v>
                </c:pt>
                <c:pt idx="3">
                  <c:v>242</c:v>
                </c:pt>
                <c:pt idx="4">
                  <c:v>225</c:v>
                </c:pt>
                <c:pt idx="5">
                  <c:v>215</c:v>
                </c:pt>
                <c:pt idx="6">
                  <c:v>235</c:v>
                </c:pt>
                <c:pt idx="7">
                  <c:v>240</c:v>
                </c:pt>
                <c:pt idx="8">
                  <c:v>210</c:v>
                </c:pt>
                <c:pt idx="9">
                  <c:v>226</c:v>
                </c:pt>
                <c:pt idx="10">
                  <c:v>196</c:v>
                </c:pt>
                <c:pt idx="11">
                  <c:v>237</c:v>
                </c:pt>
                <c:pt idx="12">
                  <c:v>231</c:v>
                </c:pt>
                <c:pt idx="13">
                  <c:v>214</c:v>
                </c:pt>
                <c:pt idx="14">
                  <c:v>233</c:v>
                </c:pt>
                <c:pt idx="15">
                  <c:v>208</c:v>
                </c:pt>
                <c:pt idx="16">
                  <c:v>247</c:v>
                </c:pt>
                <c:pt idx="17">
                  <c:v>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6F-4F92-9994-FD493EA6F28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Pivot_Monthly_Trend!$A$4:$A$21</c:f>
              <c:strCache>
                <c:ptCount val="18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</c:strCache>
            </c:strRef>
          </c:cat>
          <c:val>
            <c:numRef>
              <c:f>Pivot_Monthly_Trend!$D$4:$D$21</c:f>
              <c:numCache>
                <c:formatCode>"₹"#,##0.00</c:formatCode>
                <c:ptCount val="18"/>
                <c:pt idx="0">
                  <c:v>41626.858347826092</c:v>
                </c:pt>
                <c:pt idx="1">
                  <c:v>39694.344568527929</c:v>
                </c:pt>
                <c:pt idx="2">
                  <c:v>42145.835115207359</c:v>
                </c:pt>
                <c:pt idx="3">
                  <c:v>36557.806528925612</c:v>
                </c:pt>
                <c:pt idx="4">
                  <c:v>41369.124888888895</c:v>
                </c:pt>
                <c:pt idx="5">
                  <c:v>40492.128418604669</c:v>
                </c:pt>
                <c:pt idx="6">
                  <c:v>41453.222170212794</c:v>
                </c:pt>
                <c:pt idx="7">
                  <c:v>36564.195958333337</c:v>
                </c:pt>
                <c:pt idx="8">
                  <c:v>36462.607761904765</c:v>
                </c:pt>
                <c:pt idx="9">
                  <c:v>35118.19000000001</c:v>
                </c:pt>
                <c:pt idx="10">
                  <c:v>40088.840867346924</c:v>
                </c:pt>
                <c:pt idx="11">
                  <c:v>37001.646962025312</c:v>
                </c:pt>
                <c:pt idx="12">
                  <c:v>33391.852510822529</c:v>
                </c:pt>
                <c:pt idx="13">
                  <c:v>38635.297663551406</c:v>
                </c:pt>
                <c:pt idx="14">
                  <c:v>30456.708626609459</c:v>
                </c:pt>
                <c:pt idx="15">
                  <c:v>43918.513509615375</c:v>
                </c:pt>
                <c:pt idx="16">
                  <c:v>34784.093886639683</c:v>
                </c:pt>
                <c:pt idx="17">
                  <c:v>35676.626700507615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6F-4F92-9994-FD493EA6F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22624"/>
        <c:axId val="146624064"/>
      </c:lineChart>
      <c:catAx>
        <c:axId val="14662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4064"/>
        <c:crosses val="autoZero"/>
        <c:auto val="1"/>
        <c:lblAlgn val="ctr"/>
        <c:lblOffset val="100"/>
        <c:noMultiLvlLbl val="0"/>
      </c:catAx>
      <c:valAx>
        <c:axId val="14662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26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12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29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29</xdr:row>
      <xdr:rowOff>0</xdr:rowOff>
    </xdr:from>
    <xdr:ext cx="540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304800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8</xdr:col>
      <xdr:colOff>304800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ailData" displayName="RetailData" ref="A1:P4001">
  <autoFilter ref="A1:P4001" xr:uid="{00000000-0009-0000-0100-000001000000}"/>
  <tableColumns count="16">
    <tableColumn id="1" xr3:uid="{00000000-0010-0000-0000-000001000000}" name="transaction_id"/>
    <tableColumn id="2" xr3:uid="{00000000-0010-0000-0000-000002000000}" name="transaction_date"/>
    <tableColumn id="3" xr3:uid="{00000000-0010-0000-0000-000003000000}" name="customer_id"/>
    <tableColumn id="4" xr3:uid="{00000000-0010-0000-0000-000004000000}" name="customer_name"/>
    <tableColumn id="5" xr3:uid="{00000000-0010-0000-0000-000005000000}" name="customer_segment"/>
    <tableColumn id="6" xr3:uid="{00000000-0010-0000-0000-000006000000}" name="region"/>
    <tableColumn id="7" xr3:uid="{00000000-0010-0000-0000-000007000000}" name="channel"/>
    <tableColumn id="8" xr3:uid="{00000000-0010-0000-0000-000008000000}" name="product_category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ayment_method"/>
    <tableColumn id="13" xr3:uid="{00000000-0010-0000-0000-00000D000000}" name="returned"/>
    <tableColumn id="14" xr3:uid="{00000000-0010-0000-0000-00000E000000}" name="customer_first_flag"/>
    <tableColumn id="15" xr3:uid="{00000000-0010-0000-0000-00000F000000}" name="return_flag"/>
    <tableColumn id="16" xr3:uid="{00000000-0010-0000-0000-000010000000}" name="month_ke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02"/>
  <sheetViews>
    <sheetView topLeftCell="A10" workbookViewId="0"/>
  </sheetViews>
  <sheetFormatPr defaultRowHeight="14.4"/>
  <cols>
    <col min="1" max="1" width="16" customWidth="1"/>
    <col min="2" max="2" width="21" customWidth="1"/>
    <col min="3" max="3" width="13" customWidth="1"/>
    <col min="4" max="4" width="15" customWidth="1"/>
    <col min="5" max="5" width="18" customWidth="1"/>
    <col min="6" max="6" width="8" customWidth="1"/>
    <col min="7" max="7" width="9" customWidth="1"/>
    <col min="8" max="8" width="18" customWidth="1"/>
    <col min="9" max="9" width="10" customWidth="1"/>
    <col min="10" max="10" width="12" customWidth="1"/>
    <col min="11" max="11" width="11" customWidth="1"/>
    <col min="12" max="12" width="16" customWidth="1"/>
    <col min="13" max="13" width="10" customWidth="1"/>
  </cols>
  <sheetData>
    <row r="1" spans="1:13">
      <c r="A1" t="s">
        <v>0</v>
      </c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 t="s">
        <v>14</v>
      </c>
      <c r="B3" s="9">
        <v>45029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5</v>
      </c>
      <c r="J3">
        <v>35866.07</v>
      </c>
      <c r="K3">
        <v>179330.37</v>
      </c>
      <c r="L3" t="s">
        <v>21</v>
      </c>
      <c r="M3" t="s">
        <v>22</v>
      </c>
    </row>
    <row r="4" spans="1:13">
      <c r="A4" t="s">
        <v>23</v>
      </c>
      <c r="B4" s="9">
        <v>45362</v>
      </c>
      <c r="C4" t="s">
        <v>24</v>
      </c>
      <c r="D4" t="s">
        <v>25</v>
      </c>
      <c r="E4" t="s">
        <v>26</v>
      </c>
      <c r="F4" t="s">
        <v>27</v>
      </c>
      <c r="G4" t="s">
        <v>19</v>
      </c>
      <c r="H4" t="s">
        <v>20</v>
      </c>
      <c r="I4">
        <v>1</v>
      </c>
      <c r="J4">
        <v>34676.53</v>
      </c>
      <c r="K4">
        <v>34676.53</v>
      </c>
      <c r="L4" t="s">
        <v>28</v>
      </c>
      <c r="M4" t="s">
        <v>29</v>
      </c>
    </row>
    <row r="5" spans="1:13">
      <c r="A5" t="s">
        <v>30</v>
      </c>
      <c r="B5" s="9">
        <v>45197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>
        <v>3</v>
      </c>
      <c r="J5">
        <v>1380.83</v>
      </c>
      <c r="K5">
        <v>4142.4799999999996</v>
      </c>
      <c r="L5" t="s">
        <v>35</v>
      </c>
      <c r="M5" t="s">
        <v>29</v>
      </c>
    </row>
    <row r="6" spans="1:13">
      <c r="A6" t="s">
        <v>36</v>
      </c>
      <c r="B6" s="9">
        <v>45033</v>
      </c>
      <c r="C6" t="s">
        <v>37</v>
      </c>
      <c r="D6" t="s">
        <v>38</v>
      </c>
      <c r="E6" t="s">
        <v>26</v>
      </c>
      <c r="F6" t="s">
        <v>18</v>
      </c>
      <c r="G6" t="s">
        <v>19</v>
      </c>
      <c r="H6" t="s">
        <v>20</v>
      </c>
      <c r="I6">
        <v>1</v>
      </c>
      <c r="J6">
        <v>24873.14</v>
      </c>
      <c r="K6">
        <v>24873.14</v>
      </c>
      <c r="L6" t="s">
        <v>35</v>
      </c>
      <c r="M6" t="s">
        <v>29</v>
      </c>
    </row>
    <row r="7" spans="1:13">
      <c r="A7" t="s">
        <v>39</v>
      </c>
      <c r="B7" s="9">
        <v>44998</v>
      </c>
      <c r="C7" t="s">
        <v>40</v>
      </c>
      <c r="D7" t="s">
        <v>41</v>
      </c>
      <c r="E7" t="s">
        <v>17</v>
      </c>
      <c r="F7" t="s">
        <v>27</v>
      </c>
      <c r="G7" t="s">
        <v>42</v>
      </c>
      <c r="H7" t="s">
        <v>20</v>
      </c>
      <c r="I7">
        <v>2</v>
      </c>
      <c r="J7">
        <v>27213.1</v>
      </c>
      <c r="K7">
        <v>54426.2</v>
      </c>
      <c r="L7" t="s">
        <v>28</v>
      </c>
      <c r="M7" t="s">
        <v>29</v>
      </c>
    </row>
    <row r="8" spans="1:13">
      <c r="A8" t="s">
        <v>43</v>
      </c>
      <c r="B8" s="9">
        <v>44947</v>
      </c>
      <c r="C8" t="s">
        <v>44</v>
      </c>
      <c r="D8" t="s">
        <v>45</v>
      </c>
      <c r="E8" t="s">
        <v>26</v>
      </c>
      <c r="F8" t="s">
        <v>46</v>
      </c>
      <c r="G8" t="s">
        <v>19</v>
      </c>
      <c r="H8" t="s">
        <v>20</v>
      </c>
      <c r="I8">
        <v>1</v>
      </c>
      <c r="J8">
        <v>35426.58</v>
      </c>
      <c r="K8">
        <v>35426.58</v>
      </c>
      <c r="L8" t="s">
        <v>21</v>
      </c>
      <c r="M8" t="s">
        <v>29</v>
      </c>
    </row>
    <row r="9" spans="1:13">
      <c r="A9" t="s">
        <v>47</v>
      </c>
      <c r="B9" s="9">
        <v>45048</v>
      </c>
      <c r="C9" t="s">
        <v>48</v>
      </c>
      <c r="D9" t="s">
        <v>49</v>
      </c>
      <c r="E9" t="s">
        <v>17</v>
      </c>
      <c r="F9" t="s">
        <v>46</v>
      </c>
      <c r="G9" t="s">
        <v>19</v>
      </c>
      <c r="H9" t="s">
        <v>50</v>
      </c>
      <c r="I9">
        <v>4</v>
      </c>
      <c r="J9">
        <v>1832.29</v>
      </c>
      <c r="K9">
        <v>7329.14</v>
      </c>
      <c r="L9" t="s">
        <v>35</v>
      </c>
      <c r="M9" t="s">
        <v>22</v>
      </c>
    </row>
    <row r="10" spans="1:13">
      <c r="A10" t="s">
        <v>51</v>
      </c>
      <c r="B10" s="9">
        <v>45393</v>
      </c>
      <c r="C10" t="s">
        <v>52</v>
      </c>
      <c r="D10" t="s">
        <v>53</v>
      </c>
      <c r="E10" t="s">
        <v>17</v>
      </c>
      <c r="F10" t="s">
        <v>27</v>
      </c>
      <c r="G10" t="s">
        <v>42</v>
      </c>
      <c r="H10" t="s">
        <v>34</v>
      </c>
      <c r="I10">
        <v>4</v>
      </c>
      <c r="J10">
        <v>1226.98</v>
      </c>
      <c r="K10">
        <v>4907.93</v>
      </c>
      <c r="L10" t="s">
        <v>35</v>
      </c>
      <c r="M10" t="s">
        <v>29</v>
      </c>
    </row>
    <row r="11" spans="1:13">
      <c r="A11" t="s">
        <v>54</v>
      </c>
      <c r="B11" s="9">
        <v>45141</v>
      </c>
      <c r="C11" t="s">
        <v>55</v>
      </c>
      <c r="D11" t="s">
        <v>56</v>
      </c>
      <c r="E11" t="s">
        <v>26</v>
      </c>
      <c r="F11" t="s">
        <v>18</v>
      </c>
      <c r="G11" t="s">
        <v>42</v>
      </c>
      <c r="H11" t="s">
        <v>57</v>
      </c>
      <c r="I11">
        <v>2</v>
      </c>
      <c r="J11">
        <v>17880.91</v>
      </c>
      <c r="K11">
        <v>35761.82</v>
      </c>
      <c r="L11" t="s">
        <v>35</v>
      </c>
      <c r="M11" t="s">
        <v>29</v>
      </c>
    </row>
    <row r="12" spans="1:13">
      <c r="A12" t="s">
        <v>58</v>
      </c>
      <c r="B12" s="9">
        <v>45257</v>
      </c>
      <c r="C12" t="s">
        <v>59</v>
      </c>
      <c r="D12" t="s">
        <v>60</v>
      </c>
      <c r="E12" t="s">
        <v>61</v>
      </c>
      <c r="F12" t="s">
        <v>27</v>
      </c>
      <c r="G12" t="s">
        <v>42</v>
      </c>
      <c r="H12" t="s">
        <v>57</v>
      </c>
      <c r="I12">
        <v>1</v>
      </c>
      <c r="J12">
        <v>17091.060000000001</v>
      </c>
      <c r="K12">
        <v>17091.060000000001</v>
      </c>
      <c r="L12" t="s">
        <v>35</v>
      </c>
      <c r="M12" t="s">
        <v>29</v>
      </c>
    </row>
    <row r="13" spans="1:13">
      <c r="A13" t="s">
        <v>62</v>
      </c>
      <c r="B13" s="9">
        <v>45385</v>
      </c>
      <c r="C13" t="s">
        <v>63</v>
      </c>
      <c r="D13" t="s">
        <v>64</v>
      </c>
      <c r="E13" t="s">
        <v>26</v>
      </c>
      <c r="F13" t="s">
        <v>27</v>
      </c>
      <c r="G13" t="s">
        <v>42</v>
      </c>
      <c r="H13" t="s">
        <v>34</v>
      </c>
      <c r="I13">
        <v>3</v>
      </c>
      <c r="J13">
        <v>1194.55</v>
      </c>
      <c r="K13">
        <v>3583.65</v>
      </c>
      <c r="L13" t="s">
        <v>35</v>
      </c>
      <c r="M13" t="s">
        <v>29</v>
      </c>
    </row>
    <row r="14" spans="1:13">
      <c r="A14" t="s">
        <v>65</v>
      </c>
      <c r="B14" s="9">
        <v>45014</v>
      </c>
      <c r="C14" t="s">
        <v>66</v>
      </c>
      <c r="D14" t="s">
        <v>67</v>
      </c>
      <c r="E14" t="s">
        <v>61</v>
      </c>
      <c r="F14" t="s">
        <v>18</v>
      </c>
      <c r="G14" t="s">
        <v>19</v>
      </c>
      <c r="H14" t="s">
        <v>50</v>
      </c>
      <c r="I14">
        <v>2</v>
      </c>
      <c r="J14">
        <v>2867.47</v>
      </c>
      <c r="K14">
        <v>5734.94</v>
      </c>
      <c r="L14" t="s">
        <v>35</v>
      </c>
      <c r="M14" t="s">
        <v>22</v>
      </c>
    </row>
    <row r="15" spans="1:13">
      <c r="A15" t="s">
        <v>68</v>
      </c>
      <c r="B15" s="9">
        <v>45299</v>
      </c>
      <c r="C15" t="s">
        <v>69</v>
      </c>
      <c r="D15" t="s">
        <v>70</v>
      </c>
      <c r="E15" t="s">
        <v>17</v>
      </c>
      <c r="F15" t="s">
        <v>33</v>
      </c>
      <c r="G15" t="s">
        <v>19</v>
      </c>
      <c r="H15" t="s">
        <v>20</v>
      </c>
      <c r="I15">
        <v>4</v>
      </c>
      <c r="J15">
        <v>26534.69</v>
      </c>
      <c r="K15">
        <v>106138.77</v>
      </c>
      <c r="L15" t="s">
        <v>28</v>
      </c>
      <c r="M15" t="s">
        <v>29</v>
      </c>
    </row>
    <row r="16" spans="1:13">
      <c r="A16" t="s">
        <v>71</v>
      </c>
      <c r="B16" s="9">
        <v>45026</v>
      </c>
      <c r="C16" t="s">
        <v>72</v>
      </c>
      <c r="D16" t="s">
        <v>73</v>
      </c>
      <c r="E16" t="s">
        <v>17</v>
      </c>
      <c r="F16" t="s">
        <v>33</v>
      </c>
      <c r="G16" t="s">
        <v>42</v>
      </c>
      <c r="H16" t="s">
        <v>20</v>
      </c>
      <c r="I16">
        <v>2</v>
      </c>
      <c r="J16">
        <v>32457.15</v>
      </c>
      <c r="K16">
        <v>64914.3</v>
      </c>
      <c r="L16" t="s">
        <v>21</v>
      </c>
      <c r="M16" t="s">
        <v>29</v>
      </c>
    </row>
    <row r="17" spans="1:13">
      <c r="A17" t="s">
        <v>74</v>
      </c>
      <c r="B17" s="9">
        <v>45057</v>
      </c>
      <c r="C17" t="s">
        <v>75</v>
      </c>
      <c r="D17" t="s">
        <v>76</v>
      </c>
      <c r="E17" t="s">
        <v>17</v>
      </c>
      <c r="F17" t="s">
        <v>46</v>
      </c>
      <c r="G17" t="s">
        <v>42</v>
      </c>
      <c r="H17" t="s">
        <v>50</v>
      </c>
      <c r="I17">
        <v>1</v>
      </c>
      <c r="J17">
        <v>2285.85</v>
      </c>
      <c r="K17">
        <v>2285.85</v>
      </c>
      <c r="L17" t="s">
        <v>21</v>
      </c>
      <c r="M17" t="s">
        <v>29</v>
      </c>
    </row>
    <row r="18" spans="1:13">
      <c r="A18" t="s">
        <v>77</v>
      </c>
      <c r="B18" s="9">
        <v>45235</v>
      </c>
      <c r="C18" t="s">
        <v>78</v>
      </c>
      <c r="D18" t="s">
        <v>79</v>
      </c>
      <c r="E18" t="s">
        <v>17</v>
      </c>
      <c r="F18" t="s">
        <v>33</v>
      </c>
      <c r="G18" t="s">
        <v>19</v>
      </c>
      <c r="H18" t="s">
        <v>57</v>
      </c>
      <c r="I18">
        <v>1</v>
      </c>
      <c r="J18">
        <v>13023.36</v>
      </c>
      <c r="K18">
        <v>13023.36</v>
      </c>
      <c r="L18" t="s">
        <v>21</v>
      </c>
      <c r="M18" t="s">
        <v>29</v>
      </c>
    </row>
    <row r="19" spans="1:13">
      <c r="A19" t="s">
        <v>80</v>
      </c>
      <c r="B19" s="9">
        <v>45270</v>
      </c>
      <c r="C19" t="s">
        <v>81</v>
      </c>
      <c r="D19" t="s">
        <v>82</v>
      </c>
      <c r="E19" t="s">
        <v>26</v>
      </c>
      <c r="F19" t="s">
        <v>27</v>
      </c>
      <c r="G19" t="s">
        <v>19</v>
      </c>
      <c r="H19" t="s">
        <v>34</v>
      </c>
      <c r="I19">
        <v>1</v>
      </c>
      <c r="J19">
        <v>840.12</v>
      </c>
      <c r="K19">
        <v>840.12</v>
      </c>
      <c r="L19" t="s">
        <v>21</v>
      </c>
      <c r="M19" t="s">
        <v>29</v>
      </c>
    </row>
    <row r="20" spans="1:13">
      <c r="A20" t="s">
        <v>83</v>
      </c>
      <c r="B20" s="9">
        <v>45418</v>
      </c>
      <c r="C20" t="s">
        <v>84</v>
      </c>
      <c r="D20" t="s">
        <v>85</v>
      </c>
      <c r="E20" t="s">
        <v>26</v>
      </c>
      <c r="F20" t="s">
        <v>18</v>
      </c>
      <c r="G20" t="s">
        <v>42</v>
      </c>
      <c r="H20" t="s">
        <v>34</v>
      </c>
      <c r="I20">
        <v>5</v>
      </c>
      <c r="J20">
        <v>1374.62</v>
      </c>
      <c r="K20">
        <v>6873.09</v>
      </c>
      <c r="L20" t="s">
        <v>28</v>
      </c>
      <c r="M20" t="s">
        <v>29</v>
      </c>
    </row>
    <row r="21" spans="1:13">
      <c r="A21" t="s">
        <v>86</v>
      </c>
      <c r="B21" s="9">
        <v>45340</v>
      </c>
      <c r="C21" t="s">
        <v>87</v>
      </c>
      <c r="D21" t="s">
        <v>88</v>
      </c>
      <c r="E21" t="s">
        <v>26</v>
      </c>
      <c r="F21" t="s">
        <v>46</v>
      </c>
      <c r="G21" t="s">
        <v>19</v>
      </c>
      <c r="H21" t="s">
        <v>50</v>
      </c>
      <c r="I21">
        <v>1</v>
      </c>
      <c r="J21">
        <v>2722.13</v>
      </c>
      <c r="K21">
        <v>2722.13</v>
      </c>
      <c r="L21" t="s">
        <v>28</v>
      </c>
      <c r="M21" t="s">
        <v>22</v>
      </c>
    </row>
    <row r="22" spans="1:13">
      <c r="A22" t="s">
        <v>89</v>
      </c>
      <c r="B22" s="9">
        <v>45312</v>
      </c>
      <c r="C22" t="s">
        <v>90</v>
      </c>
      <c r="D22" t="s">
        <v>91</v>
      </c>
      <c r="E22" t="s">
        <v>26</v>
      </c>
      <c r="F22" t="s">
        <v>33</v>
      </c>
      <c r="G22" t="s">
        <v>19</v>
      </c>
      <c r="H22" t="s">
        <v>20</v>
      </c>
      <c r="I22">
        <v>4</v>
      </c>
      <c r="J22">
        <v>35925.01</v>
      </c>
      <c r="K22">
        <v>143700.03</v>
      </c>
      <c r="L22" t="s">
        <v>21</v>
      </c>
      <c r="M22" t="s">
        <v>29</v>
      </c>
    </row>
    <row r="23" spans="1:13">
      <c r="A23" t="s">
        <v>92</v>
      </c>
      <c r="B23" s="9">
        <v>45118</v>
      </c>
      <c r="C23" t="s">
        <v>93</v>
      </c>
      <c r="D23" t="s">
        <v>94</v>
      </c>
      <c r="E23" t="s">
        <v>26</v>
      </c>
      <c r="F23" t="s">
        <v>27</v>
      </c>
      <c r="G23" t="s">
        <v>19</v>
      </c>
      <c r="H23" t="s">
        <v>20</v>
      </c>
      <c r="I23">
        <v>4</v>
      </c>
      <c r="J23">
        <v>26756.92</v>
      </c>
      <c r="K23">
        <v>107027.68</v>
      </c>
      <c r="L23" t="s">
        <v>35</v>
      </c>
      <c r="M23" t="s">
        <v>29</v>
      </c>
    </row>
    <row r="24" spans="1:13">
      <c r="A24" t="s">
        <v>95</v>
      </c>
      <c r="B24" s="9">
        <v>45203</v>
      </c>
      <c r="C24" t="s">
        <v>96</v>
      </c>
      <c r="D24" t="s">
        <v>97</v>
      </c>
      <c r="E24" t="s">
        <v>17</v>
      </c>
      <c r="F24" t="s">
        <v>46</v>
      </c>
      <c r="G24" t="s">
        <v>42</v>
      </c>
      <c r="H24" t="s">
        <v>20</v>
      </c>
      <c r="I24">
        <v>5</v>
      </c>
      <c r="J24">
        <v>31118.59</v>
      </c>
      <c r="K24">
        <v>155592.95000000001</v>
      </c>
      <c r="L24" t="s">
        <v>21</v>
      </c>
      <c r="M24" t="s">
        <v>22</v>
      </c>
    </row>
    <row r="25" spans="1:13">
      <c r="A25" t="s">
        <v>98</v>
      </c>
      <c r="B25" s="9">
        <v>45087</v>
      </c>
      <c r="C25" t="s">
        <v>99</v>
      </c>
      <c r="D25" t="s">
        <v>100</v>
      </c>
      <c r="E25" t="s">
        <v>17</v>
      </c>
      <c r="F25" t="s">
        <v>18</v>
      </c>
      <c r="G25" t="s">
        <v>42</v>
      </c>
      <c r="H25" t="s">
        <v>34</v>
      </c>
      <c r="I25">
        <v>4</v>
      </c>
      <c r="J25">
        <v>1394.6</v>
      </c>
      <c r="K25">
        <v>5578.38</v>
      </c>
      <c r="L25" t="s">
        <v>35</v>
      </c>
      <c r="M25" t="s">
        <v>29</v>
      </c>
    </row>
    <row r="26" spans="1:13">
      <c r="A26" t="s">
        <v>101</v>
      </c>
      <c r="B26" s="9">
        <v>45386</v>
      </c>
      <c r="C26" t="s">
        <v>102</v>
      </c>
      <c r="D26" t="s">
        <v>103</v>
      </c>
      <c r="E26" t="s">
        <v>26</v>
      </c>
      <c r="F26" t="s">
        <v>33</v>
      </c>
      <c r="G26" t="s">
        <v>19</v>
      </c>
      <c r="H26" t="s">
        <v>57</v>
      </c>
      <c r="I26">
        <v>4</v>
      </c>
      <c r="J26">
        <v>15126.97</v>
      </c>
      <c r="K26">
        <v>60507.89</v>
      </c>
      <c r="L26" t="s">
        <v>35</v>
      </c>
      <c r="M26" t="s">
        <v>29</v>
      </c>
    </row>
    <row r="27" spans="1:13">
      <c r="A27" t="s">
        <v>104</v>
      </c>
      <c r="B27" s="9">
        <v>45240</v>
      </c>
      <c r="C27" t="s">
        <v>105</v>
      </c>
      <c r="D27" t="s">
        <v>106</v>
      </c>
      <c r="E27" t="s">
        <v>17</v>
      </c>
      <c r="F27" t="s">
        <v>27</v>
      </c>
      <c r="G27" t="s">
        <v>19</v>
      </c>
      <c r="H27" t="s">
        <v>34</v>
      </c>
      <c r="I27">
        <v>2</v>
      </c>
      <c r="J27">
        <v>1202.05</v>
      </c>
      <c r="K27">
        <v>2404.09</v>
      </c>
      <c r="L27" t="s">
        <v>28</v>
      </c>
      <c r="M27" t="s">
        <v>29</v>
      </c>
    </row>
    <row r="28" spans="1:13">
      <c r="A28" t="s">
        <v>107</v>
      </c>
      <c r="B28" s="9">
        <v>44948</v>
      </c>
      <c r="C28" t="s">
        <v>108</v>
      </c>
      <c r="D28" t="s">
        <v>109</v>
      </c>
      <c r="E28" t="s">
        <v>17</v>
      </c>
      <c r="F28" t="s">
        <v>18</v>
      </c>
      <c r="G28" t="s">
        <v>19</v>
      </c>
      <c r="H28" t="s">
        <v>50</v>
      </c>
      <c r="I28">
        <v>1</v>
      </c>
      <c r="J28">
        <v>2891.41</v>
      </c>
      <c r="K28">
        <v>2891.41</v>
      </c>
      <c r="L28" t="s">
        <v>35</v>
      </c>
      <c r="M28" t="s">
        <v>29</v>
      </c>
    </row>
    <row r="29" spans="1:13">
      <c r="A29" t="s">
        <v>110</v>
      </c>
      <c r="B29" s="9">
        <v>45179</v>
      </c>
      <c r="C29" t="s">
        <v>111</v>
      </c>
      <c r="D29" t="s">
        <v>112</v>
      </c>
      <c r="E29" t="s">
        <v>17</v>
      </c>
      <c r="F29" t="s">
        <v>27</v>
      </c>
      <c r="G29" t="s">
        <v>19</v>
      </c>
      <c r="H29" t="s">
        <v>34</v>
      </c>
      <c r="I29">
        <v>2</v>
      </c>
      <c r="J29">
        <v>1175.9000000000001</v>
      </c>
      <c r="K29">
        <v>2351.8000000000002</v>
      </c>
      <c r="L29" t="s">
        <v>28</v>
      </c>
      <c r="M29" t="s">
        <v>29</v>
      </c>
    </row>
    <row r="30" spans="1:13">
      <c r="A30" t="s">
        <v>113</v>
      </c>
      <c r="B30" s="9">
        <v>45401</v>
      </c>
      <c r="C30" t="s">
        <v>114</v>
      </c>
      <c r="D30" t="s">
        <v>115</v>
      </c>
      <c r="E30" t="s">
        <v>26</v>
      </c>
      <c r="F30" t="s">
        <v>27</v>
      </c>
      <c r="G30" t="s">
        <v>19</v>
      </c>
      <c r="H30" t="s">
        <v>50</v>
      </c>
      <c r="I30">
        <v>2</v>
      </c>
      <c r="J30">
        <v>2497.0300000000002</v>
      </c>
      <c r="K30">
        <v>4994.0600000000004</v>
      </c>
      <c r="L30" t="s">
        <v>21</v>
      </c>
      <c r="M30" t="s">
        <v>29</v>
      </c>
    </row>
    <row r="31" spans="1:13">
      <c r="A31" t="s">
        <v>116</v>
      </c>
      <c r="B31" s="9">
        <v>44985</v>
      </c>
      <c r="C31" t="s">
        <v>117</v>
      </c>
      <c r="D31" t="s">
        <v>118</v>
      </c>
      <c r="E31" t="s">
        <v>17</v>
      </c>
      <c r="F31" t="s">
        <v>27</v>
      </c>
      <c r="G31" t="s">
        <v>19</v>
      </c>
      <c r="H31" t="s">
        <v>34</v>
      </c>
      <c r="I31">
        <v>4</v>
      </c>
      <c r="J31">
        <v>1047.43</v>
      </c>
      <c r="K31">
        <v>4189.72</v>
      </c>
      <c r="L31" t="s">
        <v>28</v>
      </c>
      <c r="M31" t="s">
        <v>29</v>
      </c>
    </row>
    <row r="32" spans="1:13">
      <c r="A32" t="s">
        <v>119</v>
      </c>
      <c r="B32" s="9">
        <v>45437</v>
      </c>
      <c r="C32" t="s">
        <v>120</v>
      </c>
      <c r="D32" t="s">
        <v>121</v>
      </c>
      <c r="E32" t="s">
        <v>26</v>
      </c>
      <c r="F32" t="s">
        <v>18</v>
      </c>
      <c r="G32" t="s">
        <v>19</v>
      </c>
      <c r="H32" t="s">
        <v>57</v>
      </c>
      <c r="I32">
        <v>3</v>
      </c>
      <c r="J32">
        <v>13285.81</v>
      </c>
      <c r="K32">
        <v>39857.42</v>
      </c>
      <c r="L32" t="s">
        <v>35</v>
      </c>
      <c r="M32" t="s">
        <v>29</v>
      </c>
    </row>
    <row r="33" spans="1:13">
      <c r="A33" t="s">
        <v>122</v>
      </c>
      <c r="B33" s="9">
        <v>45402</v>
      </c>
      <c r="C33" t="s">
        <v>15</v>
      </c>
      <c r="D33" t="s">
        <v>123</v>
      </c>
      <c r="E33" t="s">
        <v>26</v>
      </c>
      <c r="F33" t="s">
        <v>46</v>
      </c>
      <c r="G33" t="s">
        <v>42</v>
      </c>
      <c r="H33" t="s">
        <v>50</v>
      </c>
      <c r="I33">
        <v>1</v>
      </c>
      <c r="J33">
        <v>2607.0100000000002</v>
      </c>
      <c r="K33">
        <v>2607.0100000000002</v>
      </c>
      <c r="L33" t="s">
        <v>35</v>
      </c>
      <c r="M33" t="s">
        <v>29</v>
      </c>
    </row>
    <row r="34" spans="1:13">
      <c r="A34" t="s">
        <v>124</v>
      </c>
      <c r="B34" s="9">
        <v>45116</v>
      </c>
      <c r="C34" t="s">
        <v>125</v>
      </c>
      <c r="D34" t="s">
        <v>126</v>
      </c>
      <c r="E34" t="s">
        <v>17</v>
      </c>
      <c r="F34" t="s">
        <v>27</v>
      </c>
      <c r="G34" t="s">
        <v>42</v>
      </c>
      <c r="H34" t="s">
        <v>20</v>
      </c>
      <c r="I34">
        <v>3</v>
      </c>
      <c r="J34">
        <v>30107.62</v>
      </c>
      <c r="K34">
        <v>90322.85</v>
      </c>
      <c r="L34" t="s">
        <v>35</v>
      </c>
      <c r="M34" t="s">
        <v>29</v>
      </c>
    </row>
    <row r="35" spans="1:13">
      <c r="A35" t="s">
        <v>127</v>
      </c>
      <c r="B35" s="9">
        <v>45170</v>
      </c>
      <c r="C35" t="s">
        <v>128</v>
      </c>
      <c r="D35" t="s">
        <v>129</v>
      </c>
      <c r="E35" t="s">
        <v>26</v>
      </c>
      <c r="F35" t="s">
        <v>46</v>
      </c>
      <c r="G35" t="s">
        <v>19</v>
      </c>
      <c r="H35" t="s">
        <v>20</v>
      </c>
      <c r="I35">
        <v>4</v>
      </c>
      <c r="J35">
        <v>34284.39</v>
      </c>
      <c r="K35">
        <v>137137.54999999999</v>
      </c>
      <c r="L35" t="s">
        <v>21</v>
      </c>
      <c r="M35" t="s">
        <v>29</v>
      </c>
    </row>
    <row r="36" spans="1:13">
      <c r="A36" t="s">
        <v>130</v>
      </c>
      <c r="B36" s="9">
        <v>45431</v>
      </c>
      <c r="C36" t="s">
        <v>131</v>
      </c>
      <c r="D36" t="s">
        <v>132</v>
      </c>
      <c r="E36" t="s">
        <v>26</v>
      </c>
      <c r="F36" t="s">
        <v>46</v>
      </c>
      <c r="G36" t="s">
        <v>19</v>
      </c>
      <c r="H36" t="s">
        <v>34</v>
      </c>
      <c r="I36">
        <v>5</v>
      </c>
      <c r="J36">
        <v>1007.52</v>
      </c>
      <c r="K36">
        <v>5037.59</v>
      </c>
      <c r="L36" t="s">
        <v>28</v>
      </c>
      <c r="M36" t="s">
        <v>22</v>
      </c>
    </row>
    <row r="37" spans="1:13">
      <c r="A37" t="s">
        <v>133</v>
      </c>
      <c r="B37" s="9">
        <v>45057</v>
      </c>
      <c r="C37" t="s">
        <v>134</v>
      </c>
      <c r="D37" t="s">
        <v>135</v>
      </c>
      <c r="E37" t="s">
        <v>26</v>
      </c>
      <c r="F37" t="s">
        <v>33</v>
      </c>
      <c r="G37" t="s">
        <v>42</v>
      </c>
      <c r="H37" t="s">
        <v>34</v>
      </c>
      <c r="I37">
        <v>2</v>
      </c>
      <c r="J37">
        <v>939.68</v>
      </c>
      <c r="K37">
        <v>1879.35</v>
      </c>
      <c r="L37" t="s">
        <v>21</v>
      </c>
      <c r="M37" t="s">
        <v>29</v>
      </c>
    </row>
    <row r="38" spans="1:13">
      <c r="A38" t="s">
        <v>136</v>
      </c>
      <c r="B38" s="9">
        <v>45411</v>
      </c>
      <c r="C38" t="s">
        <v>137</v>
      </c>
      <c r="D38" t="s">
        <v>138</v>
      </c>
      <c r="E38" t="s">
        <v>26</v>
      </c>
      <c r="F38" t="s">
        <v>33</v>
      </c>
      <c r="G38" t="s">
        <v>19</v>
      </c>
      <c r="H38" t="s">
        <v>57</v>
      </c>
      <c r="I38">
        <v>4</v>
      </c>
      <c r="J38">
        <v>13908.02</v>
      </c>
      <c r="K38">
        <v>55632.07</v>
      </c>
      <c r="L38" t="s">
        <v>28</v>
      </c>
      <c r="M38" t="s">
        <v>29</v>
      </c>
    </row>
    <row r="39" spans="1:13">
      <c r="A39" t="s">
        <v>139</v>
      </c>
      <c r="B39" s="9">
        <v>44947</v>
      </c>
      <c r="C39" t="s">
        <v>140</v>
      </c>
      <c r="D39" t="s">
        <v>141</v>
      </c>
      <c r="E39" t="s">
        <v>17</v>
      </c>
      <c r="F39" t="s">
        <v>46</v>
      </c>
      <c r="G39" t="s">
        <v>42</v>
      </c>
      <c r="H39" t="s">
        <v>57</v>
      </c>
      <c r="I39">
        <v>4</v>
      </c>
      <c r="J39">
        <v>12130.85</v>
      </c>
      <c r="K39">
        <v>48523.38</v>
      </c>
      <c r="L39" t="s">
        <v>21</v>
      </c>
      <c r="M39" t="s">
        <v>29</v>
      </c>
    </row>
    <row r="40" spans="1:13">
      <c r="A40" t="s">
        <v>142</v>
      </c>
      <c r="B40" s="9">
        <v>45093</v>
      </c>
      <c r="C40" t="s">
        <v>143</v>
      </c>
      <c r="D40" t="s">
        <v>144</v>
      </c>
      <c r="E40" t="s">
        <v>26</v>
      </c>
      <c r="F40" t="s">
        <v>33</v>
      </c>
      <c r="G40" t="s">
        <v>19</v>
      </c>
      <c r="H40" t="s">
        <v>20</v>
      </c>
      <c r="I40">
        <v>3</v>
      </c>
      <c r="J40">
        <v>40223.65</v>
      </c>
      <c r="K40">
        <v>120670.95</v>
      </c>
      <c r="L40" t="s">
        <v>21</v>
      </c>
      <c r="M40" t="s">
        <v>29</v>
      </c>
    </row>
    <row r="41" spans="1:13">
      <c r="A41" t="s">
        <v>145</v>
      </c>
      <c r="B41" s="9">
        <v>45200</v>
      </c>
      <c r="C41" t="s">
        <v>146</v>
      </c>
      <c r="D41" t="s">
        <v>147</v>
      </c>
      <c r="E41" t="s">
        <v>17</v>
      </c>
      <c r="F41" t="s">
        <v>33</v>
      </c>
      <c r="G41" t="s">
        <v>42</v>
      </c>
      <c r="H41" t="s">
        <v>34</v>
      </c>
      <c r="I41">
        <v>5</v>
      </c>
      <c r="J41">
        <v>1022.17</v>
      </c>
      <c r="K41">
        <v>5110.84</v>
      </c>
      <c r="L41" t="s">
        <v>35</v>
      </c>
      <c r="M41" t="s">
        <v>29</v>
      </c>
    </row>
    <row r="42" spans="1:13">
      <c r="A42" t="s">
        <v>148</v>
      </c>
      <c r="B42" s="9">
        <v>45314</v>
      </c>
      <c r="C42" t="s">
        <v>149</v>
      </c>
      <c r="D42" t="s">
        <v>150</v>
      </c>
      <c r="E42" t="s">
        <v>61</v>
      </c>
      <c r="F42" t="s">
        <v>46</v>
      </c>
      <c r="G42" t="s">
        <v>42</v>
      </c>
      <c r="H42" t="s">
        <v>50</v>
      </c>
      <c r="I42">
        <v>2</v>
      </c>
      <c r="J42">
        <v>2496.75</v>
      </c>
      <c r="K42">
        <v>4993.51</v>
      </c>
      <c r="L42" t="s">
        <v>21</v>
      </c>
      <c r="M42" t="s">
        <v>29</v>
      </c>
    </row>
    <row r="43" spans="1:13">
      <c r="A43" t="s">
        <v>151</v>
      </c>
      <c r="B43" s="9">
        <v>45242</v>
      </c>
      <c r="C43" t="s">
        <v>152</v>
      </c>
      <c r="D43" t="s">
        <v>153</v>
      </c>
      <c r="E43" t="s">
        <v>26</v>
      </c>
      <c r="F43" t="s">
        <v>18</v>
      </c>
      <c r="G43" t="s">
        <v>42</v>
      </c>
      <c r="H43" t="s">
        <v>57</v>
      </c>
      <c r="I43">
        <v>5</v>
      </c>
      <c r="J43">
        <v>12475.81</v>
      </c>
      <c r="K43">
        <v>62379.07</v>
      </c>
      <c r="L43" t="s">
        <v>21</v>
      </c>
      <c r="M43" t="s">
        <v>29</v>
      </c>
    </row>
    <row r="44" spans="1:13">
      <c r="A44" t="s">
        <v>154</v>
      </c>
      <c r="B44" s="9">
        <v>44940</v>
      </c>
      <c r="C44" t="s">
        <v>155</v>
      </c>
      <c r="D44" t="s">
        <v>156</v>
      </c>
      <c r="E44" t="s">
        <v>26</v>
      </c>
      <c r="F44" t="s">
        <v>33</v>
      </c>
      <c r="G44" t="s">
        <v>42</v>
      </c>
      <c r="H44" t="s">
        <v>50</v>
      </c>
      <c r="I44">
        <v>5</v>
      </c>
      <c r="J44">
        <v>2072.52</v>
      </c>
      <c r="K44">
        <v>10362.620000000001</v>
      </c>
      <c r="L44" t="s">
        <v>28</v>
      </c>
      <c r="M44" t="s">
        <v>29</v>
      </c>
    </row>
    <row r="45" spans="1:13">
      <c r="A45" t="s">
        <v>157</v>
      </c>
      <c r="B45" s="9">
        <v>45168</v>
      </c>
      <c r="C45" t="s">
        <v>152</v>
      </c>
      <c r="D45" t="s">
        <v>158</v>
      </c>
      <c r="E45" t="s">
        <v>17</v>
      </c>
      <c r="F45" t="s">
        <v>33</v>
      </c>
      <c r="G45" t="s">
        <v>42</v>
      </c>
      <c r="H45" t="s">
        <v>50</v>
      </c>
      <c r="I45">
        <v>5</v>
      </c>
      <c r="J45">
        <v>2188.3000000000002</v>
      </c>
      <c r="K45">
        <v>10941.48</v>
      </c>
      <c r="L45" t="s">
        <v>21</v>
      </c>
      <c r="M45" t="s">
        <v>29</v>
      </c>
    </row>
    <row r="46" spans="1:13">
      <c r="A46" t="s">
        <v>159</v>
      </c>
      <c r="B46" s="9">
        <v>45272</v>
      </c>
      <c r="C46" t="s">
        <v>160</v>
      </c>
      <c r="D46" t="s">
        <v>161</v>
      </c>
      <c r="E46" t="s">
        <v>17</v>
      </c>
      <c r="F46" t="s">
        <v>18</v>
      </c>
      <c r="G46" t="s">
        <v>19</v>
      </c>
      <c r="H46" t="s">
        <v>57</v>
      </c>
      <c r="I46">
        <v>1</v>
      </c>
      <c r="J46">
        <v>17369.060000000001</v>
      </c>
      <c r="K46">
        <v>17369.060000000001</v>
      </c>
      <c r="L46" t="s">
        <v>35</v>
      </c>
      <c r="M46" t="s">
        <v>29</v>
      </c>
    </row>
    <row r="47" spans="1:13">
      <c r="A47" t="s">
        <v>162</v>
      </c>
      <c r="B47" s="9">
        <v>45266</v>
      </c>
      <c r="C47" t="s">
        <v>66</v>
      </c>
      <c r="D47" t="s">
        <v>163</v>
      </c>
      <c r="E47" t="s">
        <v>17</v>
      </c>
      <c r="F47" t="s">
        <v>18</v>
      </c>
      <c r="G47" t="s">
        <v>19</v>
      </c>
      <c r="H47" t="s">
        <v>34</v>
      </c>
      <c r="I47">
        <v>5</v>
      </c>
      <c r="J47">
        <v>1074.9000000000001</v>
      </c>
      <c r="K47">
        <v>5374.49</v>
      </c>
      <c r="L47" t="s">
        <v>21</v>
      </c>
      <c r="M47" t="s">
        <v>29</v>
      </c>
    </row>
    <row r="48" spans="1:13">
      <c r="A48" t="s">
        <v>164</v>
      </c>
      <c r="B48" s="9">
        <v>45018</v>
      </c>
      <c r="C48" t="s">
        <v>165</v>
      </c>
      <c r="D48" t="s">
        <v>166</v>
      </c>
      <c r="E48" t="s">
        <v>17</v>
      </c>
      <c r="F48" t="s">
        <v>18</v>
      </c>
      <c r="G48" t="s">
        <v>19</v>
      </c>
      <c r="H48" t="s">
        <v>50</v>
      </c>
      <c r="I48">
        <v>4</v>
      </c>
      <c r="J48">
        <v>2776.58</v>
      </c>
      <c r="K48">
        <v>11106.33</v>
      </c>
      <c r="L48" t="s">
        <v>28</v>
      </c>
      <c r="M48" t="s">
        <v>29</v>
      </c>
    </row>
    <row r="49" spans="1:13">
      <c r="A49" t="s">
        <v>167</v>
      </c>
      <c r="B49" s="9">
        <v>45293</v>
      </c>
      <c r="C49" t="s">
        <v>168</v>
      </c>
      <c r="D49" t="s">
        <v>169</v>
      </c>
      <c r="E49" t="s">
        <v>17</v>
      </c>
      <c r="F49" t="s">
        <v>46</v>
      </c>
      <c r="G49" t="s">
        <v>42</v>
      </c>
      <c r="H49" t="s">
        <v>34</v>
      </c>
      <c r="I49">
        <v>1</v>
      </c>
      <c r="J49">
        <v>958.38</v>
      </c>
      <c r="K49">
        <v>958.38</v>
      </c>
      <c r="L49" t="s">
        <v>28</v>
      </c>
      <c r="M49" t="s">
        <v>22</v>
      </c>
    </row>
    <row r="50" spans="1:13">
      <c r="A50" t="s">
        <v>170</v>
      </c>
      <c r="B50" s="9">
        <v>45381</v>
      </c>
      <c r="C50" t="s">
        <v>171</v>
      </c>
      <c r="D50" t="s">
        <v>172</v>
      </c>
      <c r="E50" t="s">
        <v>17</v>
      </c>
      <c r="F50" t="s">
        <v>18</v>
      </c>
      <c r="G50" t="s">
        <v>42</v>
      </c>
      <c r="H50" t="s">
        <v>50</v>
      </c>
      <c r="I50">
        <v>1</v>
      </c>
      <c r="J50">
        <v>1810.21</v>
      </c>
      <c r="K50">
        <v>1810.21</v>
      </c>
      <c r="L50" t="s">
        <v>21</v>
      </c>
      <c r="M50" t="s">
        <v>29</v>
      </c>
    </row>
    <row r="51" spans="1:13">
      <c r="A51" t="s">
        <v>173</v>
      </c>
      <c r="B51" s="9">
        <v>45354</v>
      </c>
      <c r="C51" t="s">
        <v>174</v>
      </c>
      <c r="D51" t="s">
        <v>175</v>
      </c>
      <c r="E51" t="s">
        <v>17</v>
      </c>
      <c r="F51" t="s">
        <v>46</v>
      </c>
      <c r="G51" t="s">
        <v>19</v>
      </c>
      <c r="H51" t="s">
        <v>34</v>
      </c>
      <c r="I51">
        <v>5</v>
      </c>
      <c r="J51">
        <v>1309.01</v>
      </c>
      <c r="K51">
        <v>6545.03</v>
      </c>
      <c r="L51" t="s">
        <v>21</v>
      </c>
      <c r="M51" t="s">
        <v>22</v>
      </c>
    </row>
    <row r="52" spans="1:13">
      <c r="A52" t="s">
        <v>176</v>
      </c>
      <c r="B52" s="9">
        <v>45435</v>
      </c>
      <c r="C52" t="s">
        <v>177</v>
      </c>
      <c r="D52" t="s">
        <v>178</v>
      </c>
      <c r="E52" t="s">
        <v>61</v>
      </c>
      <c r="F52" t="s">
        <v>27</v>
      </c>
      <c r="G52" t="s">
        <v>19</v>
      </c>
      <c r="H52" t="s">
        <v>34</v>
      </c>
      <c r="I52">
        <v>4</v>
      </c>
      <c r="J52">
        <v>1165.1199999999999</v>
      </c>
      <c r="K52">
        <v>4660.5</v>
      </c>
      <c r="L52" t="s">
        <v>28</v>
      </c>
      <c r="M52" t="s">
        <v>29</v>
      </c>
    </row>
    <row r="53" spans="1:13">
      <c r="A53" t="s">
        <v>179</v>
      </c>
      <c r="B53" s="9">
        <v>44961</v>
      </c>
      <c r="C53" t="s">
        <v>180</v>
      </c>
      <c r="D53" t="s">
        <v>181</v>
      </c>
      <c r="E53" t="s">
        <v>17</v>
      </c>
      <c r="F53" t="s">
        <v>27</v>
      </c>
      <c r="G53" t="s">
        <v>42</v>
      </c>
      <c r="H53" t="s">
        <v>34</v>
      </c>
      <c r="I53">
        <v>2</v>
      </c>
      <c r="J53">
        <v>1142.24</v>
      </c>
      <c r="K53">
        <v>2284.4699999999998</v>
      </c>
      <c r="L53" t="s">
        <v>35</v>
      </c>
      <c r="M53" t="s">
        <v>29</v>
      </c>
    </row>
    <row r="54" spans="1:13">
      <c r="A54" t="s">
        <v>182</v>
      </c>
      <c r="B54" s="9">
        <v>45132</v>
      </c>
      <c r="C54" t="s">
        <v>183</v>
      </c>
      <c r="D54" t="s">
        <v>184</v>
      </c>
      <c r="E54" t="s">
        <v>61</v>
      </c>
      <c r="F54" t="s">
        <v>18</v>
      </c>
      <c r="G54" t="s">
        <v>19</v>
      </c>
      <c r="H54" t="s">
        <v>34</v>
      </c>
      <c r="I54">
        <v>5</v>
      </c>
      <c r="J54">
        <v>1003.32</v>
      </c>
      <c r="K54">
        <v>5016.62</v>
      </c>
      <c r="L54" t="s">
        <v>21</v>
      </c>
      <c r="M54" t="s">
        <v>29</v>
      </c>
    </row>
    <row r="55" spans="1:13">
      <c r="A55" t="s">
        <v>185</v>
      </c>
      <c r="B55" s="9">
        <v>45007</v>
      </c>
      <c r="C55" t="s">
        <v>186</v>
      </c>
      <c r="D55" t="s">
        <v>187</v>
      </c>
      <c r="E55" t="s">
        <v>61</v>
      </c>
      <c r="F55" t="s">
        <v>18</v>
      </c>
      <c r="G55" t="s">
        <v>19</v>
      </c>
      <c r="H55" t="s">
        <v>57</v>
      </c>
      <c r="I55">
        <v>1</v>
      </c>
      <c r="J55">
        <v>11042.38</v>
      </c>
      <c r="K55">
        <v>11042.38</v>
      </c>
      <c r="L55" t="s">
        <v>35</v>
      </c>
      <c r="M55" t="s">
        <v>29</v>
      </c>
    </row>
    <row r="56" spans="1:13">
      <c r="A56" t="s">
        <v>188</v>
      </c>
      <c r="B56" s="9">
        <v>45314</v>
      </c>
      <c r="C56" t="s">
        <v>189</v>
      </c>
      <c r="D56" t="s">
        <v>190</v>
      </c>
      <c r="E56" t="s">
        <v>17</v>
      </c>
      <c r="F56" t="s">
        <v>27</v>
      </c>
      <c r="G56" t="s">
        <v>42</v>
      </c>
      <c r="H56" t="s">
        <v>50</v>
      </c>
      <c r="I56">
        <v>2</v>
      </c>
      <c r="J56">
        <v>2353.58</v>
      </c>
      <c r="K56">
        <v>4707.1499999999996</v>
      </c>
      <c r="L56" t="s">
        <v>35</v>
      </c>
      <c r="M56" t="s">
        <v>29</v>
      </c>
    </row>
    <row r="57" spans="1:13">
      <c r="A57" t="s">
        <v>191</v>
      </c>
      <c r="B57" s="9">
        <v>44928</v>
      </c>
      <c r="C57" t="s">
        <v>192</v>
      </c>
      <c r="D57" t="s">
        <v>193</v>
      </c>
      <c r="E57" t="s">
        <v>26</v>
      </c>
      <c r="F57" t="s">
        <v>46</v>
      </c>
      <c r="G57" t="s">
        <v>19</v>
      </c>
      <c r="H57" t="s">
        <v>34</v>
      </c>
      <c r="I57">
        <v>2</v>
      </c>
      <c r="J57">
        <v>1360.34</v>
      </c>
      <c r="K57">
        <v>2720.67</v>
      </c>
      <c r="L57" t="s">
        <v>21</v>
      </c>
      <c r="M57" t="s">
        <v>29</v>
      </c>
    </row>
    <row r="58" spans="1:13">
      <c r="A58" t="s">
        <v>194</v>
      </c>
      <c r="B58" s="9">
        <v>45316</v>
      </c>
      <c r="C58" t="s">
        <v>195</v>
      </c>
      <c r="D58" t="s">
        <v>196</v>
      </c>
      <c r="E58" t="s">
        <v>17</v>
      </c>
      <c r="F58" t="s">
        <v>46</v>
      </c>
      <c r="G58" t="s">
        <v>19</v>
      </c>
      <c r="H58" t="s">
        <v>20</v>
      </c>
      <c r="I58">
        <v>1</v>
      </c>
      <c r="J58">
        <v>26600.39</v>
      </c>
      <c r="K58">
        <v>26600.39</v>
      </c>
      <c r="L58" t="s">
        <v>35</v>
      </c>
      <c r="M58" t="s">
        <v>29</v>
      </c>
    </row>
    <row r="59" spans="1:13">
      <c r="A59" t="s">
        <v>197</v>
      </c>
      <c r="B59" s="9">
        <v>45032</v>
      </c>
      <c r="C59" t="s">
        <v>198</v>
      </c>
      <c r="D59" t="s">
        <v>199</v>
      </c>
      <c r="E59" t="s">
        <v>26</v>
      </c>
      <c r="F59" t="s">
        <v>18</v>
      </c>
      <c r="G59" t="s">
        <v>19</v>
      </c>
      <c r="H59" t="s">
        <v>50</v>
      </c>
      <c r="I59">
        <v>2</v>
      </c>
      <c r="J59">
        <v>2911.46</v>
      </c>
      <c r="K59">
        <v>5822.93</v>
      </c>
      <c r="L59" t="s">
        <v>28</v>
      </c>
      <c r="M59" t="s">
        <v>29</v>
      </c>
    </row>
    <row r="60" spans="1:13">
      <c r="A60" t="s">
        <v>200</v>
      </c>
      <c r="B60" s="9">
        <v>45403</v>
      </c>
      <c r="C60" t="s">
        <v>201</v>
      </c>
      <c r="D60" t="s">
        <v>202</v>
      </c>
      <c r="E60" t="s">
        <v>17</v>
      </c>
      <c r="F60" t="s">
        <v>18</v>
      </c>
      <c r="G60" t="s">
        <v>19</v>
      </c>
      <c r="H60" t="s">
        <v>50</v>
      </c>
      <c r="I60">
        <v>4</v>
      </c>
      <c r="J60">
        <v>2093.41</v>
      </c>
      <c r="K60">
        <v>8373.65</v>
      </c>
      <c r="L60" t="s">
        <v>35</v>
      </c>
      <c r="M60" t="s">
        <v>29</v>
      </c>
    </row>
    <row r="61" spans="1:13">
      <c r="A61" t="s">
        <v>203</v>
      </c>
      <c r="B61" s="9">
        <v>45328</v>
      </c>
      <c r="C61" t="s">
        <v>204</v>
      </c>
      <c r="D61" t="s">
        <v>205</v>
      </c>
      <c r="E61" t="s">
        <v>17</v>
      </c>
      <c r="F61" t="s">
        <v>18</v>
      </c>
      <c r="G61" t="s">
        <v>19</v>
      </c>
      <c r="H61" t="s">
        <v>34</v>
      </c>
      <c r="I61">
        <v>4</v>
      </c>
      <c r="J61">
        <v>1159.31</v>
      </c>
      <c r="K61">
        <v>4637.25</v>
      </c>
      <c r="L61" t="s">
        <v>28</v>
      </c>
      <c r="M61" t="s">
        <v>29</v>
      </c>
    </row>
    <row r="62" spans="1:13">
      <c r="A62" t="s">
        <v>206</v>
      </c>
      <c r="B62" s="9">
        <v>45088</v>
      </c>
      <c r="C62" t="s">
        <v>207</v>
      </c>
      <c r="D62" t="s">
        <v>208</v>
      </c>
      <c r="E62" t="s">
        <v>26</v>
      </c>
      <c r="F62" t="s">
        <v>27</v>
      </c>
      <c r="G62" t="s">
        <v>19</v>
      </c>
      <c r="H62" t="s">
        <v>50</v>
      </c>
      <c r="I62">
        <v>5</v>
      </c>
      <c r="J62">
        <v>1833.14</v>
      </c>
      <c r="K62">
        <v>9165.68</v>
      </c>
      <c r="L62" t="s">
        <v>21</v>
      </c>
      <c r="M62" t="s">
        <v>29</v>
      </c>
    </row>
    <row r="63" spans="1:13">
      <c r="A63" t="s">
        <v>209</v>
      </c>
      <c r="B63" s="9">
        <v>45128</v>
      </c>
      <c r="C63" t="s">
        <v>210</v>
      </c>
      <c r="D63" t="s">
        <v>211</v>
      </c>
      <c r="E63" t="s">
        <v>17</v>
      </c>
      <c r="F63" t="s">
        <v>33</v>
      </c>
      <c r="G63" t="s">
        <v>19</v>
      </c>
      <c r="H63" t="s">
        <v>20</v>
      </c>
      <c r="I63">
        <v>5</v>
      </c>
      <c r="J63">
        <v>31938.32</v>
      </c>
      <c r="K63">
        <v>159691.57999999999</v>
      </c>
      <c r="L63" t="s">
        <v>35</v>
      </c>
      <c r="M63" t="s">
        <v>29</v>
      </c>
    </row>
    <row r="64" spans="1:13">
      <c r="A64" t="s">
        <v>212</v>
      </c>
      <c r="B64" s="9">
        <v>45196</v>
      </c>
      <c r="C64" t="s">
        <v>149</v>
      </c>
      <c r="D64" t="s">
        <v>213</v>
      </c>
      <c r="E64" t="s">
        <v>26</v>
      </c>
      <c r="F64" t="s">
        <v>18</v>
      </c>
      <c r="G64" t="s">
        <v>19</v>
      </c>
      <c r="H64" t="s">
        <v>20</v>
      </c>
      <c r="I64">
        <v>2</v>
      </c>
      <c r="J64">
        <v>26703.21</v>
      </c>
      <c r="K64">
        <v>53406.43</v>
      </c>
      <c r="L64" t="s">
        <v>28</v>
      </c>
      <c r="M64" t="s">
        <v>29</v>
      </c>
    </row>
    <row r="65" spans="1:13">
      <c r="A65" t="s">
        <v>214</v>
      </c>
      <c r="B65" s="9">
        <v>45197</v>
      </c>
      <c r="C65" t="s">
        <v>215</v>
      </c>
      <c r="D65" t="s">
        <v>216</v>
      </c>
      <c r="E65" t="s">
        <v>17</v>
      </c>
      <c r="F65" t="s">
        <v>46</v>
      </c>
      <c r="G65" t="s">
        <v>19</v>
      </c>
      <c r="H65" t="s">
        <v>20</v>
      </c>
      <c r="I65">
        <v>1</v>
      </c>
      <c r="J65">
        <v>25339.54</v>
      </c>
      <c r="K65">
        <v>25339.54</v>
      </c>
      <c r="L65" t="s">
        <v>28</v>
      </c>
      <c r="M65" t="s">
        <v>29</v>
      </c>
    </row>
    <row r="66" spans="1:13">
      <c r="A66" t="s">
        <v>217</v>
      </c>
      <c r="B66" s="9">
        <v>45382</v>
      </c>
      <c r="C66" t="s">
        <v>218</v>
      </c>
      <c r="D66" t="s">
        <v>219</v>
      </c>
      <c r="E66" t="s">
        <v>17</v>
      </c>
      <c r="F66" t="s">
        <v>33</v>
      </c>
      <c r="G66" t="s">
        <v>19</v>
      </c>
      <c r="H66" t="s">
        <v>50</v>
      </c>
      <c r="I66">
        <v>4</v>
      </c>
      <c r="J66">
        <v>2958.2</v>
      </c>
      <c r="K66">
        <v>11832.79</v>
      </c>
      <c r="L66" t="s">
        <v>21</v>
      </c>
      <c r="M66" t="s">
        <v>29</v>
      </c>
    </row>
    <row r="67" spans="1:13">
      <c r="A67" t="s">
        <v>220</v>
      </c>
      <c r="B67" s="9">
        <v>45388</v>
      </c>
      <c r="C67" t="s">
        <v>221</v>
      </c>
      <c r="D67" t="s">
        <v>222</v>
      </c>
      <c r="E67" t="s">
        <v>17</v>
      </c>
      <c r="F67" t="s">
        <v>46</v>
      </c>
      <c r="G67" t="s">
        <v>42</v>
      </c>
      <c r="H67" t="s">
        <v>50</v>
      </c>
      <c r="I67">
        <v>3</v>
      </c>
      <c r="J67">
        <v>2662.62</v>
      </c>
      <c r="K67">
        <v>7987.85</v>
      </c>
      <c r="L67" t="s">
        <v>35</v>
      </c>
      <c r="M67" t="s">
        <v>22</v>
      </c>
    </row>
    <row r="68" spans="1:13">
      <c r="A68" t="s">
        <v>223</v>
      </c>
      <c r="B68" s="9">
        <v>45178</v>
      </c>
      <c r="C68" t="s">
        <v>224</v>
      </c>
      <c r="D68" t="s">
        <v>225</v>
      </c>
      <c r="E68" t="s">
        <v>17</v>
      </c>
      <c r="F68" t="s">
        <v>33</v>
      </c>
      <c r="G68" t="s">
        <v>19</v>
      </c>
      <c r="H68" t="s">
        <v>34</v>
      </c>
      <c r="I68">
        <v>5</v>
      </c>
      <c r="J68">
        <v>1271.43</v>
      </c>
      <c r="K68">
        <v>6357.17</v>
      </c>
      <c r="L68" t="s">
        <v>28</v>
      </c>
      <c r="M68" t="s">
        <v>29</v>
      </c>
    </row>
    <row r="69" spans="1:13">
      <c r="A69" t="s">
        <v>226</v>
      </c>
      <c r="B69" s="9">
        <v>45222</v>
      </c>
      <c r="C69" t="s">
        <v>114</v>
      </c>
      <c r="D69" t="s">
        <v>227</v>
      </c>
      <c r="E69" t="s">
        <v>17</v>
      </c>
      <c r="F69" t="s">
        <v>27</v>
      </c>
      <c r="G69" t="s">
        <v>42</v>
      </c>
      <c r="H69" t="s">
        <v>50</v>
      </c>
      <c r="I69">
        <v>4</v>
      </c>
      <c r="J69">
        <v>1863.19</v>
      </c>
      <c r="K69">
        <v>7452.75</v>
      </c>
      <c r="L69" t="s">
        <v>28</v>
      </c>
      <c r="M69" t="s">
        <v>29</v>
      </c>
    </row>
    <row r="70" spans="1:13">
      <c r="A70" t="s">
        <v>228</v>
      </c>
      <c r="B70" s="9">
        <v>45264</v>
      </c>
      <c r="C70" t="s">
        <v>229</v>
      </c>
      <c r="D70" t="s">
        <v>230</v>
      </c>
      <c r="E70" t="s">
        <v>17</v>
      </c>
      <c r="F70" t="s">
        <v>33</v>
      </c>
      <c r="G70" t="s">
        <v>42</v>
      </c>
      <c r="H70" t="s">
        <v>50</v>
      </c>
      <c r="I70">
        <v>2</v>
      </c>
      <c r="J70">
        <v>2911.69</v>
      </c>
      <c r="K70">
        <v>5823.38</v>
      </c>
      <c r="L70" t="s">
        <v>21</v>
      </c>
      <c r="M70" t="s">
        <v>29</v>
      </c>
    </row>
    <row r="71" spans="1:13">
      <c r="A71" t="s">
        <v>231</v>
      </c>
      <c r="B71" s="9">
        <v>44979</v>
      </c>
      <c r="C71" t="s">
        <v>232</v>
      </c>
      <c r="D71" t="s">
        <v>233</v>
      </c>
      <c r="E71" t="s">
        <v>17</v>
      </c>
      <c r="F71" t="s">
        <v>46</v>
      </c>
      <c r="G71" t="s">
        <v>19</v>
      </c>
      <c r="H71" t="s">
        <v>34</v>
      </c>
      <c r="I71">
        <v>4</v>
      </c>
      <c r="J71">
        <v>1121.68</v>
      </c>
      <c r="K71">
        <v>4486.72</v>
      </c>
      <c r="L71" t="s">
        <v>35</v>
      </c>
      <c r="M71" t="s">
        <v>22</v>
      </c>
    </row>
    <row r="72" spans="1:13">
      <c r="A72" t="s">
        <v>234</v>
      </c>
      <c r="B72" s="9">
        <v>45143</v>
      </c>
      <c r="C72" t="s">
        <v>235</v>
      </c>
      <c r="D72" t="s">
        <v>236</v>
      </c>
      <c r="E72" t="s">
        <v>26</v>
      </c>
      <c r="F72" t="s">
        <v>33</v>
      </c>
      <c r="G72" t="s">
        <v>42</v>
      </c>
      <c r="H72" t="s">
        <v>20</v>
      </c>
      <c r="I72">
        <v>4</v>
      </c>
      <c r="J72">
        <v>39414.97</v>
      </c>
      <c r="K72">
        <v>157659.88</v>
      </c>
      <c r="L72" t="s">
        <v>35</v>
      </c>
      <c r="M72" t="s">
        <v>29</v>
      </c>
    </row>
    <row r="73" spans="1:13">
      <c r="A73" t="s">
        <v>237</v>
      </c>
      <c r="B73" s="9">
        <v>45114</v>
      </c>
      <c r="C73" t="s">
        <v>238</v>
      </c>
      <c r="D73" t="s">
        <v>239</v>
      </c>
      <c r="E73" t="s">
        <v>17</v>
      </c>
      <c r="F73" t="s">
        <v>27</v>
      </c>
      <c r="G73" t="s">
        <v>19</v>
      </c>
      <c r="H73" t="s">
        <v>34</v>
      </c>
      <c r="I73">
        <v>2</v>
      </c>
      <c r="J73">
        <v>847.56</v>
      </c>
      <c r="K73">
        <v>1695.12</v>
      </c>
      <c r="L73" t="s">
        <v>28</v>
      </c>
      <c r="M73" t="s">
        <v>29</v>
      </c>
    </row>
    <row r="74" spans="1:13">
      <c r="A74" t="s">
        <v>240</v>
      </c>
      <c r="B74" s="9">
        <v>45306</v>
      </c>
      <c r="C74" t="s">
        <v>241</v>
      </c>
      <c r="D74" t="s">
        <v>242</v>
      </c>
      <c r="E74" t="s">
        <v>26</v>
      </c>
      <c r="F74" t="s">
        <v>46</v>
      </c>
      <c r="G74" t="s">
        <v>42</v>
      </c>
      <c r="H74" t="s">
        <v>57</v>
      </c>
      <c r="I74">
        <v>5</v>
      </c>
      <c r="J74">
        <v>12736.55</v>
      </c>
      <c r="K74">
        <v>63682.74</v>
      </c>
      <c r="L74" t="s">
        <v>35</v>
      </c>
      <c r="M74" t="s">
        <v>29</v>
      </c>
    </row>
    <row r="75" spans="1:13">
      <c r="A75" t="s">
        <v>243</v>
      </c>
      <c r="B75" s="9">
        <v>45419</v>
      </c>
      <c r="C75" t="s">
        <v>244</v>
      </c>
      <c r="D75" t="s">
        <v>245</v>
      </c>
      <c r="E75" t="s">
        <v>17</v>
      </c>
      <c r="F75" t="s">
        <v>18</v>
      </c>
      <c r="G75" t="s">
        <v>19</v>
      </c>
      <c r="H75" t="s">
        <v>50</v>
      </c>
      <c r="I75">
        <v>5</v>
      </c>
      <c r="J75">
        <v>2995.06</v>
      </c>
      <c r="K75">
        <v>14975.29</v>
      </c>
      <c r="L75" t="s">
        <v>35</v>
      </c>
      <c r="M75" t="s">
        <v>29</v>
      </c>
    </row>
    <row r="76" spans="1:13">
      <c r="A76" t="s">
        <v>246</v>
      </c>
      <c r="B76" s="9">
        <v>44967</v>
      </c>
      <c r="C76" t="s">
        <v>247</v>
      </c>
      <c r="D76" t="s">
        <v>248</v>
      </c>
      <c r="E76" t="s">
        <v>61</v>
      </c>
      <c r="F76" t="s">
        <v>33</v>
      </c>
      <c r="G76" t="s">
        <v>42</v>
      </c>
      <c r="H76" t="s">
        <v>50</v>
      </c>
      <c r="I76">
        <v>3</v>
      </c>
      <c r="J76">
        <v>2284.8000000000002</v>
      </c>
      <c r="K76">
        <v>6854.39</v>
      </c>
      <c r="L76" t="s">
        <v>35</v>
      </c>
      <c r="M76" t="s">
        <v>29</v>
      </c>
    </row>
    <row r="77" spans="1:13">
      <c r="A77" t="s">
        <v>249</v>
      </c>
      <c r="B77" s="9">
        <v>45083</v>
      </c>
      <c r="C77" t="s">
        <v>250</v>
      </c>
      <c r="D77" t="s">
        <v>251</v>
      </c>
      <c r="E77" t="s">
        <v>17</v>
      </c>
      <c r="F77" t="s">
        <v>46</v>
      </c>
      <c r="G77" t="s">
        <v>19</v>
      </c>
      <c r="H77" t="s">
        <v>57</v>
      </c>
      <c r="I77">
        <v>3</v>
      </c>
      <c r="J77">
        <v>17163.7</v>
      </c>
      <c r="K77">
        <v>51491.1</v>
      </c>
      <c r="L77" t="s">
        <v>35</v>
      </c>
      <c r="M77" t="s">
        <v>29</v>
      </c>
    </row>
    <row r="78" spans="1:13">
      <c r="A78" t="s">
        <v>252</v>
      </c>
      <c r="B78" s="9">
        <v>44941</v>
      </c>
      <c r="C78" t="s">
        <v>253</v>
      </c>
      <c r="D78" t="s">
        <v>254</v>
      </c>
      <c r="E78" t="s">
        <v>17</v>
      </c>
      <c r="F78" t="s">
        <v>33</v>
      </c>
      <c r="G78" t="s">
        <v>42</v>
      </c>
      <c r="H78" t="s">
        <v>57</v>
      </c>
      <c r="I78">
        <v>5</v>
      </c>
      <c r="J78">
        <v>12959.99</v>
      </c>
      <c r="K78">
        <v>64799.94</v>
      </c>
      <c r="L78" t="s">
        <v>35</v>
      </c>
      <c r="M78" t="s">
        <v>29</v>
      </c>
    </row>
    <row r="79" spans="1:13">
      <c r="A79" t="s">
        <v>255</v>
      </c>
      <c r="B79" s="9">
        <v>44991</v>
      </c>
      <c r="C79" t="s">
        <v>256</v>
      </c>
      <c r="D79" t="s">
        <v>257</v>
      </c>
      <c r="E79" t="s">
        <v>17</v>
      </c>
      <c r="F79" t="s">
        <v>27</v>
      </c>
      <c r="G79" t="s">
        <v>19</v>
      </c>
      <c r="H79" t="s">
        <v>57</v>
      </c>
      <c r="I79">
        <v>5</v>
      </c>
      <c r="J79">
        <v>14439.97</v>
      </c>
      <c r="K79">
        <v>72199.839999999997</v>
      </c>
      <c r="L79" t="s">
        <v>35</v>
      </c>
      <c r="M79" t="s">
        <v>29</v>
      </c>
    </row>
    <row r="80" spans="1:13">
      <c r="A80" t="s">
        <v>258</v>
      </c>
      <c r="B80" s="9">
        <v>45447</v>
      </c>
      <c r="C80" t="s">
        <v>259</v>
      </c>
      <c r="D80" t="s">
        <v>32</v>
      </c>
      <c r="E80" t="s">
        <v>17</v>
      </c>
      <c r="F80" t="s">
        <v>46</v>
      </c>
      <c r="G80" t="s">
        <v>42</v>
      </c>
      <c r="H80" t="s">
        <v>34</v>
      </c>
      <c r="I80">
        <v>5</v>
      </c>
      <c r="J80">
        <v>1352.53</v>
      </c>
      <c r="K80">
        <v>6762.66</v>
      </c>
      <c r="L80" t="s">
        <v>35</v>
      </c>
      <c r="M80" t="s">
        <v>29</v>
      </c>
    </row>
    <row r="81" spans="1:13">
      <c r="A81" t="s">
        <v>260</v>
      </c>
      <c r="B81" s="9">
        <v>45270</v>
      </c>
      <c r="C81" t="s">
        <v>261</v>
      </c>
      <c r="D81" t="s">
        <v>262</v>
      </c>
      <c r="E81" t="s">
        <v>26</v>
      </c>
      <c r="F81" t="s">
        <v>18</v>
      </c>
      <c r="G81" t="s">
        <v>19</v>
      </c>
      <c r="H81" t="s">
        <v>20</v>
      </c>
      <c r="I81">
        <v>5</v>
      </c>
      <c r="J81">
        <v>35101.86</v>
      </c>
      <c r="K81">
        <v>175509.3</v>
      </c>
      <c r="L81" t="s">
        <v>28</v>
      </c>
      <c r="M81" t="s">
        <v>29</v>
      </c>
    </row>
    <row r="82" spans="1:13">
      <c r="A82" t="s">
        <v>263</v>
      </c>
      <c r="B82" s="9">
        <v>45055</v>
      </c>
      <c r="C82" t="s">
        <v>264</v>
      </c>
      <c r="D82" t="s">
        <v>265</v>
      </c>
      <c r="E82" t="s">
        <v>17</v>
      </c>
      <c r="F82" t="s">
        <v>18</v>
      </c>
      <c r="G82" t="s">
        <v>42</v>
      </c>
      <c r="H82" t="s">
        <v>34</v>
      </c>
      <c r="I82">
        <v>4</v>
      </c>
      <c r="J82">
        <v>1275.1199999999999</v>
      </c>
      <c r="K82">
        <v>5100.46</v>
      </c>
      <c r="L82" t="s">
        <v>28</v>
      </c>
      <c r="M82" t="s">
        <v>29</v>
      </c>
    </row>
    <row r="83" spans="1:13">
      <c r="A83" t="s">
        <v>266</v>
      </c>
      <c r="B83" s="9">
        <v>45398</v>
      </c>
      <c r="C83" t="s">
        <v>267</v>
      </c>
      <c r="D83" t="s">
        <v>268</v>
      </c>
      <c r="E83" t="s">
        <v>61</v>
      </c>
      <c r="F83" t="s">
        <v>33</v>
      </c>
      <c r="G83" t="s">
        <v>19</v>
      </c>
      <c r="H83" t="s">
        <v>57</v>
      </c>
      <c r="I83">
        <v>3</v>
      </c>
      <c r="J83">
        <v>12216.25</v>
      </c>
      <c r="K83">
        <v>36648.75</v>
      </c>
      <c r="L83" t="s">
        <v>35</v>
      </c>
      <c r="M83" t="s">
        <v>29</v>
      </c>
    </row>
    <row r="84" spans="1:13">
      <c r="A84" t="s">
        <v>269</v>
      </c>
      <c r="B84" s="9">
        <v>44989</v>
      </c>
      <c r="C84" t="s">
        <v>270</v>
      </c>
      <c r="D84" t="s">
        <v>271</v>
      </c>
      <c r="E84" t="s">
        <v>17</v>
      </c>
      <c r="F84" t="s">
        <v>27</v>
      </c>
      <c r="G84" t="s">
        <v>19</v>
      </c>
      <c r="H84" t="s">
        <v>34</v>
      </c>
      <c r="I84">
        <v>2</v>
      </c>
      <c r="J84">
        <v>933.53</v>
      </c>
      <c r="K84">
        <v>1867.07</v>
      </c>
      <c r="L84" t="s">
        <v>35</v>
      </c>
      <c r="M84" t="s">
        <v>29</v>
      </c>
    </row>
    <row r="85" spans="1:13">
      <c r="A85" t="s">
        <v>272</v>
      </c>
      <c r="B85" s="9">
        <v>45065</v>
      </c>
      <c r="C85" t="s">
        <v>273</v>
      </c>
      <c r="D85" t="s">
        <v>153</v>
      </c>
      <c r="E85" t="s">
        <v>17</v>
      </c>
      <c r="F85" t="s">
        <v>27</v>
      </c>
      <c r="G85" t="s">
        <v>42</v>
      </c>
      <c r="H85" t="s">
        <v>50</v>
      </c>
      <c r="I85">
        <v>1</v>
      </c>
      <c r="J85">
        <v>2037.88</v>
      </c>
      <c r="K85">
        <v>2037.88</v>
      </c>
      <c r="L85" t="s">
        <v>21</v>
      </c>
      <c r="M85" t="s">
        <v>22</v>
      </c>
    </row>
    <row r="86" spans="1:13">
      <c r="A86" t="s">
        <v>274</v>
      </c>
      <c r="B86" s="9">
        <v>45425</v>
      </c>
      <c r="C86" t="s">
        <v>275</v>
      </c>
      <c r="D86" t="s">
        <v>276</v>
      </c>
      <c r="E86" t="s">
        <v>26</v>
      </c>
      <c r="F86" t="s">
        <v>33</v>
      </c>
      <c r="G86" t="s">
        <v>42</v>
      </c>
      <c r="H86" t="s">
        <v>34</v>
      </c>
      <c r="I86">
        <v>2</v>
      </c>
      <c r="J86">
        <v>1135.83</v>
      </c>
      <c r="K86">
        <v>2271.66</v>
      </c>
      <c r="L86" t="s">
        <v>28</v>
      </c>
      <c r="M86" t="s">
        <v>29</v>
      </c>
    </row>
    <row r="87" spans="1:13">
      <c r="A87" t="s">
        <v>277</v>
      </c>
      <c r="B87" s="9">
        <v>45318</v>
      </c>
      <c r="C87" t="s">
        <v>278</v>
      </c>
      <c r="D87" t="s">
        <v>279</v>
      </c>
      <c r="E87" t="s">
        <v>17</v>
      </c>
      <c r="F87" t="s">
        <v>46</v>
      </c>
      <c r="G87" t="s">
        <v>19</v>
      </c>
      <c r="H87" t="s">
        <v>57</v>
      </c>
      <c r="I87">
        <v>1</v>
      </c>
      <c r="J87">
        <v>16507.240000000002</v>
      </c>
      <c r="K87">
        <v>16507.240000000002</v>
      </c>
      <c r="L87" t="s">
        <v>21</v>
      </c>
      <c r="M87" t="s">
        <v>29</v>
      </c>
    </row>
    <row r="88" spans="1:13">
      <c r="A88" t="s">
        <v>280</v>
      </c>
      <c r="B88" s="9">
        <v>45345</v>
      </c>
      <c r="C88" t="s">
        <v>281</v>
      </c>
      <c r="D88" t="s">
        <v>282</v>
      </c>
      <c r="E88" t="s">
        <v>26</v>
      </c>
      <c r="F88" t="s">
        <v>46</v>
      </c>
      <c r="G88" t="s">
        <v>42</v>
      </c>
      <c r="H88" t="s">
        <v>50</v>
      </c>
      <c r="I88">
        <v>4</v>
      </c>
      <c r="J88">
        <v>2192.4899999999998</v>
      </c>
      <c r="K88">
        <v>8769.9699999999993</v>
      </c>
      <c r="L88" t="s">
        <v>28</v>
      </c>
      <c r="M88" t="s">
        <v>29</v>
      </c>
    </row>
    <row r="89" spans="1:13">
      <c r="A89" t="s">
        <v>283</v>
      </c>
      <c r="B89" s="9">
        <v>45215</v>
      </c>
      <c r="C89" t="s">
        <v>284</v>
      </c>
      <c r="D89" t="s">
        <v>285</v>
      </c>
      <c r="E89" t="s">
        <v>17</v>
      </c>
      <c r="F89" t="s">
        <v>33</v>
      </c>
      <c r="G89" t="s">
        <v>42</v>
      </c>
      <c r="H89" t="s">
        <v>20</v>
      </c>
      <c r="I89">
        <v>3</v>
      </c>
      <c r="J89">
        <v>34384.28</v>
      </c>
      <c r="K89">
        <v>103152.83</v>
      </c>
      <c r="L89" t="s">
        <v>21</v>
      </c>
      <c r="M89" t="s">
        <v>29</v>
      </c>
    </row>
    <row r="90" spans="1:13">
      <c r="A90" t="s">
        <v>286</v>
      </c>
      <c r="B90" s="9">
        <v>45305</v>
      </c>
      <c r="C90" t="s">
        <v>287</v>
      </c>
      <c r="D90" t="s">
        <v>288</v>
      </c>
      <c r="E90" t="s">
        <v>26</v>
      </c>
      <c r="F90" t="s">
        <v>46</v>
      </c>
      <c r="G90" t="s">
        <v>42</v>
      </c>
      <c r="H90" t="s">
        <v>34</v>
      </c>
      <c r="I90">
        <v>1</v>
      </c>
      <c r="J90">
        <v>1322.89</v>
      </c>
      <c r="K90">
        <v>1322.89</v>
      </c>
      <c r="L90" t="s">
        <v>21</v>
      </c>
      <c r="M90" t="s">
        <v>29</v>
      </c>
    </row>
    <row r="91" spans="1:13">
      <c r="A91" t="s">
        <v>289</v>
      </c>
      <c r="B91" s="9">
        <v>45416</v>
      </c>
      <c r="C91" t="s">
        <v>290</v>
      </c>
      <c r="D91" t="s">
        <v>291</v>
      </c>
      <c r="E91" t="s">
        <v>17</v>
      </c>
      <c r="F91" t="s">
        <v>46</v>
      </c>
      <c r="G91" t="s">
        <v>19</v>
      </c>
      <c r="H91" t="s">
        <v>34</v>
      </c>
      <c r="I91">
        <v>5</v>
      </c>
      <c r="J91">
        <v>983.27</v>
      </c>
      <c r="K91">
        <v>4916.33</v>
      </c>
      <c r="L91" t="s">
        <v>21</v>
      </c>
      <c r="M91" t="s">
        <v>29</v>
      </c>
    </row>
    <row r="92" spans="1:13">
      <c r="A92" t="s">
        <v>292</v>
      </c>
      <c r="B92" s="9">
        <v>45157</v>
      </c>
      <c r="C92" t="s">
        <v>293</v>
      </c>
      <c r="D92" t="s">
        <v>294</v>
      </c>
      <c r="E92" t="s">
        <v>26</v>
      </c>
      <c r="F92" t="s">
        <v>46</v>
      </c>
      <c r="G92" t="s">
        <v>19</v>
      </c>
      <c r="H92" t="s">
        <v>57</v>
      </c>
      <c r="I92">
        <v>4</v>
      </c>
      <c r="J92">
        <v>17122.32</v>
      </c>
      <c r="K92">
        <v>68489.27</v>
      </c>
      <c r="L92" t="s">
        <v>28</v>
      </c>
      <c r="M92" t="s">
        <v>29</v>
      </c>
    </row>
    <row r="93" spans="1:13">
      <c r="A93" t="s">
        <v>295</v>
      </c>
      <c r="B93" s="9">
        <v>44967</v>
      </c>
      <c r="C93" t="s">
        <v>296</v>
      </c>
      <c r="D93" t="s">
        <v>297</v>
      </c>
      <c r="E93" t="s">
        <v>26</v>
      </c>
      <c r="F93" t="s">
        <v>33</v>
      </c>
      <c r="G93" t="s">
        <v>42</v>
      </c>
      <c r="H93" t="s">
        <v>20</v>
      </c>
      <c r="I93">
        <v>1</v>
      </c>
      <c r="J93">
        <v>41178.94</v>
      </c>
      <c r="K93">
        <v>41178.94</v>
      </c>
      <c r="L93" t="s">
        <v>28</v>
      </c>
      <c r="M93" t="s">
        <v>29</v>
      </c>
    </row>
    <row r="94" spans="1:13">
      <c r="A94" t="s">
        <v>298</v>
      </c>
      <c r="B94" s="9">
        <v>44954</v>
      </c>
      <c r="C94" t="s">
        <v>299</v>
      </c>
      <c r="D94" t="s">
        <v>271</v>
      </c>
      <c r="E94" t="s">
        <v>17</v>
      </c>
      <c r="F94" t="s">
        <v>18</v>
      </c>
      <c r="G94" t="s">
        <v>19</v>
      </c>
      <c r="H94" t="s">
        <v>50</v>
      </c>
      <c r="I94">
        <v>5</v>
      </c>
      <c r="J94">
        <v>1798.71</v>
      </c>
      <c r="K94">
        <v>8993.56</v>
      </c>
      <c r="L94" t="s">
        <v>35</v>
      </c>
      <c r="M94" t="s">
        <v>29</v>
      </c>
    </row>
    <row r="95" spans="1:13">
      <c r="A95" t="s">
        <v>300</v>
      </c>
      <c r="B95" s="9">
        <v>45061</v>
      </c>
      <c r="C95" t="s">
        <v>301</v>
      </c>
      <c r="D95" t="s">
        <v>302</v>
      </c>
      <c r="E95" t="s">
        <v>17</v>
      </c>
      <c r="F95" t="s">
        <v>27</v>
      </c>
      <c r="G95" t="s">
        <v>19</v>
      </c>
      <c r="H95" t="s">
        <v>57</v>
      </c>
      <c r="I95">
        <v>4</v>
      </c>
      <c r="J95">
        <v>10943.33</v>
      </c>
      <c r="K95">
        <v>43773.33</v>
      </c>
      <c r="L95" t="s">
        <v>28</v>
      </c>
      <c r="M95" t="s">
        <v>29</v>
      </c>
    </row>
    <row r="96" spans="1:13">
      <c r="A96" t="s">
        <v>303</v>
      </c>
      <c r="B96" s="9">
        <v>45127</v>
      </c>
      <c r="C96" t="s">
        <v>304</v>
      </c>
      <c r="D96" t="s">
        <v>305</v>
      </c>
      <c r="E96" t="s">
        <v>17</v>
      </c>
      <c r="F96" t="s">
        <v>18</v>
      </c>
      <c r="G96" t="s">
        <v>19</v>
      </c>
      <c r="H96" t="s">
        <v>57</v>
      </c>
      <c r="I96">
        <v>1</v>
      </c>
      <c r="J96">
        <v>11182.2</v>
      </c>
      <c r="K96">
        <v>11182.2</v>
      </c>
      <c r="L96" t="s">
        <v>28</v>
      </c>
      <c r="M96" t="s">
        <v>29</v>
      </c>
    </row>
    <row r="97" spans="1:13">
      <c r="A97" t="s">
        <v>306</v>
      </c>
      <c r="B97" s="9">
        <v>44959</v>
      </c>
      <c r="C97" t="s">
        <v>307</v>
      </c>
      <c r="D97" t="s">
        <v>308</v>
      </c>
      <c r="E97" t="s">
        <v>61</v>
      </c>
      <c r="F97" t="s">
        <v>46</v>
      </c>
      <c r="G97" t="s">
        <v>19</v>
      </c>
      <c r="H97" t="s">
        <v>34</v>
      </c>
      <c r="I97">
        <v>5</v>
      </c>
      <c r="J97">
        <v>1306.06</v>
      </c>
      <c r="K97">
        <v>6530.31</v>
      </c>
      <c r="L97" t="s">
        <v>28</v>
      </c>
      <c r="M97" t="s">
        <v>29</v>
      </c>
    </row>
    <row r="98" spans="1:13">
      <c r="A98" t="s">
        <v>309</v>
      </c>
      <c r="B98" s="9">
        <v>44974</v>
      </c>
      <c r="C98" t="s">
        <v>310</v>
      </c>
      <c r="D98" t="s">
        <v>311</v>
      </c>
      <c r="E98" t="s">
        <v>17</v>
      </c>
      <c r="F98" t="s">
        <v>33</v>
      </c>
      <c r="G98" t="s">
        <v>42</v>
      </c>
      <c r="H98" t="s">
        <v>20</v>
      </c>
      <c r="I98">
        <v>3</v>
      </c>
      <c r="J98">
        <v>27813.4</v>
      </c>
      <c r="K98">
        <v>83440.19</v>
      </c>
      <c r="L98" t="s">
        <v>28</v>
      </c>
      <c r="M98" t="s">
        <v>22</v>
      </c>
    </row>
    <row r="99" spans="1:13">
      <c r="A99" t="s">
        <v>312</v>
      </c>
      <c r="B99" s="9">
        <v>45429</v>
      </c>
      <c r="C99" t="s">
        <v>313</v>
      </c>
      <c r="D99" t="s">
        <v>175</v>
      </c>
      <c r="E99" t="s">
        <v>17</v>
      </c>
      <c r="F99" t="s">
        <v>27</v>
      </c>
      <c r="G99" t="s">
        <v>42</v>
      </c>
      <c r="H99" t="s">
        <v>57</v>
      </c>
      <c r="I99">
        <v>4</v>
      </c>
      <c r="J99">
        <v>15942.72</v>
      </c>
      <c r="K99">
        <v>63770.879999999997</v>
      </c>
      <c r="L99" t="s">
        <v>35</v>
      </c>
      <c r="M99" t="s">
        <v>29</v>
      </c>
    </row>
    <row r="100" spans="1:13">
      <c r="A100" t="s">
        <v>314</v>
      </c>
      <c r="B100" s="9">
        <v>45333</v>
      </c>
      <c r="C100" t="s">
        <v>315</v>
      </c>
      <c r="D100" t="s">
        <v>316</v>
      </c>
      <c r="E100" t="s">
        <v>17</v>
      </c>
      <c r="F100" t="s">
        <v>46</v>
      </c>
      <c r="G100" t="s">
        <v>19</v>
      </c>
      <c r="H100" t="s">
        <v>34</v>
      </c>
      <c r="I100">
        <v>1</v>
      </c>
      <c r="J100">
        <v>1104.77</v>
      </c>
      <c r="K100">
        <v>1104.77</v>
      </c>
      <c r="L100" t="s">
        <v>35</v>
      </c>
      <c r="M100" t="s">
        <v>29</v>
      </c>
    </row>
    <row r="101" spans="1:13">
      <c r="A101" t="s">
        <v>317</v>
      </c>
      <c r="B101" s="9">
        <v>45025</v>
      </c>
      <c r="C101" t="s">
        <v>259</v>
      </c>
      <c r="D101" t="s">
        <v>318</v>
      </c>
      <c r="E101" t="s">
        <v>17</v>
      </c>
      <c r="F101" t="s">
        <v>27</v>
      </c>
      <c r="G101" t="s">
        <v>19</v>
      </c>
      <c r="H101" t="s">
        <v>50</v>
      </c>
      <c r="I101">
        <v>5</v>
      </c>
      <c r="J101">
        <v>2795.32</v>
      </c>
      <c r="K101">
        <v>13976.59</v>
      </c>
      <c r="L101" t="s">
        <v>28</v>
      </c>
      <c r="M101" t="s">
        <v>29</v>
      </c>
    </row>
    <row r="102" spans="1:13">
      <c r="A102" t="s">
        <v>319</v>
      </c>
      <c r="B102" s="9">
        <v>45473</v>
      </c>
      <c r="C102" t="s">
        <v>320</v>
      </c>
      <c r="D102" t="s">
        <v>321</v>
      </c>
      <c r="E102" t="s">
        <v>26</v>
      </c>
      <c r="F102" t="s">
        <v>27</v>
      </c>
      <c r="G102" t="s">
        <v>19</v>
      </c>
      <c r="H102" t="s">
        <v>57</v>
      </c>
      <c r="I102">
        <v>3</v>
      </c>
      <c r="J102">
        <v>16564.169999999998</v>
      </c>
      <c r="K102">
        <v>49692.5</v>
      </c>
      <c r="L102" t="s">
        <v>21</v>
      </c>
      <c r="M102" t="s">
        <v>22</v>
      </c>
    </row>
    <row r="103" spans="1:13">
      <c r="A103" t="s">
        <v>322</v>
      </c>
      <c r="B103" s="9">
        <v>45388</v>
      </c>
      <c r="C103" t="s">
        <v>323</v>
      </c>
      <c r="D103" t="s">
        <v>324</v>
      </c>
      <c r="E103" t="s">
        <v>61</v>
      </c>
      <c r="F103" t="s">
        <v>18</v>
      </c>
      <c r="G103" t="s">
        <v>19</v>
      </c>
      <c r="H103" t="s">
        <v>50</v>
      </c>
      <c r="I103">
        <v>5</v>
      </c>
      <c r="J103">
        <v>2949.58</v>
      </c>
      <c r="K103">
        <v>14747.89</v>
      </c>
      <c r="L103" t="s">
        <v>21</v>
      </c>
      <c r="M103" t="s">
        <v>29</v>
      </c>
    </row>
    <row r="104" spans="1:13">
      <c r="A104" t="s">
        <v>325</v>
      </c>
      <c r="B104" s="9">
        <v>44931</v>
      </c>
      <c r="C104" t="s">
        <v>326</v>
      </c>
      <c r="D104" t="s">
        <v>327</v>
      </c>
      <c r="E104" t="s">
        <v>17</v>
      </c>
      <c r="F104" t="s">
        <v>46</v>
      </c>
      <c r="G104" t="s">
        <v>19</v>
      </c>
      <c r="H104" t="s">
        <v>50</v>
      </c>
      <c r="I104">
        <v>3</v>
      </c>
      <c r="J104">
        <v>2063.8000000000002</v>
      </c>
      <c r="K104">
        <v>6191.39</v>
      </c>
      <c r="L104" t="s">
        <v>28</v>
      </c>
      <c r="M104" t="s">
        <v>29</v>
      </c>
    </row>
    <row r="105" spans="1:13">
      <c r="A105" t="s">
        <v>328</v>
      </c>
      <c r="B105" s="9">
        <v>45144</v>
      </c>
      <c r="C105" t="s">
        <v>329</v>
      </c>
      <c r="D105" t="s">
        <v>330</v>
      </c>
      <c r="E105" t="s">
        <v>26</v>
      </c>
      <c r="F105" t="s">
        <v>27</v>
      </c>
      <c r="G105" t="s">
        <v>42</v>
      </c>
      <c r="H105" t="s">
        <v>34</v>
      </c>
      <c r="I105">
        <v>1</v>
      </c>
      <c r="J105">
        <v>977.54</v>
      </c>
      <c r="K105">
        <v>977.54</v>
      </c>
      <c r="L105" t="s">
        <v>35</v>
      </c>
      <c r="M105" t="s">
        <v>22</v>
      </c>
    </row>
    <row r="106" spans="1:13">
      <c r="A106" t="s">
        <v>331</v>
      </c>
      <c r="B106" s="9">
        <v>45429</v>
      </c>
      <c r="C106" t="s">
        <v>332</v>
      </c>
      <c r="D106" t="s">
        <v>333</v>
      </c>
      <c r="E106" t="s">
        <v>17</v>
      </c>
      <c r="F106" t="s">
        <v>18</v>
      </c>
      <c r="G106" t="s">
        <v>42</v>
      </c>
      <c r="H106" t="s">
        <v>20</v>
      </c>
      <c r="I106">
        <v>5</v>
      </c>
      <c r="J106">
        <v>25051.39</v>
      </c>
      <c r="K106">
        <v>125256.95</v>
      </c>
      <c r="L106" t="s">
        <v>21</v>
      </c>
      <c r="M106" t="s">
        <v>29</v>
      </c>
    </row>
    <row r="107" spans="1:13">
      <c r="A107" t="s">
        <v>334</v>
      </c>
      <c r="B107" s="9">
        <v>45324</v>
      </c>
      <c r="C107" t="s">
        <v>335</v>
      </c>
      <c r="D107" t="s">
        <v>336</v>
      </c>
      <c r="E107" t="s">
        <v>17</v>
      </c>
      <c r="F107" t="s">
        <v>33</v>
      </c>
      <c r="G107" t="s">
        <v>19</v>
      </c>
      <c r="H107" t="s">
        <v>50</v>
      </c>
      <c r="I107">
        <v>5</v>
      </c>
      <c r="J107">
        <v>2263.02</v>
      </c>
      <c r="K107">
        <v>11315.1</v>
      </c>
      <c r="L107" t="s">
        <v>35</v>
      </c>
      <c r="M107" t="s">
        <v>29</v>
      </c>
    </row>
    <row r="108" spans="1:13">
      <c r="A108" t="s">
        <v>337</v>
      </c>
      <c r="B108" s="9">
        <v>45319</v>
      </c>
      <c r="C108" t="s">
        <v>338</v>
      </c>
      <c r="D108" t="s">
        <v>339</v>
      </c>
      <c r="E108" t="s">
        <v>17</v>
      </c>
      <c r="F108" t="s">
        <v>27</v>
      </c>
      <c r="G108" t="s">
        <v>42</v>
      </c>
      <c r="H108" t="s">
        <v>57</v>
      </c>
      <c r="I108">
        <v>2</v>
      </c>
      <c r="J108">
        <v>13942.97</v>
      </c>
      <c r="K108">
        <v>27885.95</v>
      </c>
      <c r="L108" t="s">
        <v>35</v>
      </c>
      <c r="M108" t="s">
        <v>22</v>
      </c>
    </row>
    <row r="109" spans="1:13">
      <c r="A109" t="s">
        <v>340</v>
      </c>
      <c r="B109" s="9">
        <v>45133</v>
      </c>
      <c r="C109" t="s">
        <v>341</v>
      </c>
      <c r="D109" t="s">
        <v>342</v>
      </c>
      <c r="E109" t="s">
        <v>26</v>
      </c>
      <c r="F109" t="s">
        <v>46</v>
      </c>
      <c r="G109" t="s">
        <v>19</v>
      </c>
      <c r="H109" t="s">
        <v>20</v>
      </c>
      <c r="I109">
        <v>4</v>
      </c>
      <c r="J109">
        <v>41378.99</v>
      </c>
      <c r="K109">
        <v>165515.97</v>
      </c>
      <c r="L109" t="s">
        <v>21</v>
      </c>
      <c r="M109" t="s">
        <v>29</v>
      </c>
    </row>
    <row r="110" spans="1:13">
      <c r="A110" t="s">
        <v>343</v>
      </c>
      <c r="B110" s="9">
        <v>44941</v>
      </c>
      <c r="C110" t="s">
        <v>344</v>
      </c>
      <c r="D110" t="s">
        <v>345</v>
      </c>
      <c r="E110" t="s">
        <v>61</v>
      </c>
      <c r="F110" t="s">
        <v>33</v>
      </c>
      <c r="G110" t="s">
        <v>42</v>
      </c>
      <c r="H110" t="s">
        <v>20</v>
      </c>
      <c r="I110">
        <v>5</v>
      </c>
      <c r="J110">
        <v>39038.74</v>
      </c>
      <c r="K110">
        <v>195193.71</v>
      </c>
      <c r="L110" t="s">
        <v>28</v>
      </c>
      <c r="M110" t="s">
        <v>29</v>
      </c>
    </row>
    <row r="111" spans="1:13">
      <c r="A111" t="s">
        <v>346</v>
      </c>
      <c r="B111" s="9">
        <v>45387</v>
      </c>
      <c r="C111" t="s">
        <v>347</v>
      </c>
      <c r="D111" t="s">
        <v>225</v>
      </c>
      <c r="E111" t="s">
        <v>61</v>
      </c>
      <c r="F111" t="s">
        <v>27</v>
      </c>
      <c r="G111" t="s">
        <v>19</v>
      </c>
      <c r="H111" t="s">
        <v>34</v>
      </c>
      <c r="I111">
        <v>3</v>
      </c>
      <c r="J111">
        <v>940.08</v>
      </c>
      <c r="K111">
        <v>2820.23</v>
      </c>
      <c r="L111" t="s">
        <v>35</v>
      </c>
      <c r="M111" t="s">
        <v>29</v>
      </c>
    </row>
    <row r="112" spans="1:13">
      <c r="A112" t="s">
        <v>348</v>
      </c>
      <c r="B112" s="9">
        <v>45167</v>
      </c>
      <c r="C112" t="s">
        <v>72</v>
      </c>
      <c r="D112" t="s">
        <v>349</v>
      </c>
      <c r="E112" t="s">
        <v>17</v>
      </c>
      <c r="F112" t="s">
        <v>27</v>
      </c>
      <c r="G112" t="s">
        <v>42</v>
      </c>
      <c r="H112" t="s">
        <v>57</v>
      </c>
      <c r="I112">
        <v>4</v>
      </c>
      <c r="J112">
        <v>16488.669999999998</v>
      </c>
      <c r="K112">
        <v>65954.679999999993</v>
      </c>
      <c r="L112" t="s">
        <v>21</v>
      </c>
      <c r="M112" t="s">
        <v>29</v>
      </c>
    </row>
    <row r="113" spans="1:13">
      <c r="A113" t="s">
        <v>350</v>
      </c>
      <c r="B113" s="9">
        <v>45022</v>
      </c>
      <c r="C113" t="s">
        <v>351</v>
      </c>
      <c r="D113" t="s">
        <v>352</v>
      </c>
      <c r="E113" t="s">
        <v>17</v>
      </c>
      <c r="F113" t="s">
        <v>46</v>
      </c>
      <c r="G113" t="s">
        <v>19</v>
      </c>
      <c r="H113" t="s">
        <v>57</v>
      </c>
      <c r="I113">
        <v>1</v>
      </c>
      <c r="J113">
        <v>11837.24</v>
      </c>
      <c r="K113">
        <v>11837.24</v>
      </c>
      <c r="L113" t="s">
        <v>35</v>
      </c>
      <c r="M113" t="s">
        <v>29</v>
      </c>
    </row>
    <row r="114" spans="1:13">
      <c r="A114" t="s">
        <v>353</v>
      </c>
      <c r="B114" s="9">
        <v>45411</v>
      </c>
      <c r="C114" t="s">
        <v>354</v>
      </c>
      <c r="D114" t="s">
        <v>355</v>
      </c>
      <c r="E114" t="s">
        <v>17</v>
      </c>
      <c r="F114" t="s">
        <v>27</v>
      </c>
      <c r="G114" t="s">
        <v>19</v>
      </c>
      <c r="H114" t="s">
        <v>34</v>
      </c>
      <c r="I114">
        <v>4</v>
      </c>
      <c r="J114">
        <v>886.66</v>
      </c>
      <c r="K114">
        <v>3546.64</v>
      </c>
      <c r="L114" t="s">
        <v>21</v>
      </c>
      <c r="M114" t="s">
        <v>29</v>
      </c>
    </row>
    <row r="115" spans="1:13">
      <c r="A115" t="s">
        <v>356</v>
      </c>
      <c r="B115" s="9">
        <v>45333</v>
      </c>
      <c r="C115" t="s">
        <v>111</v>
      </c>
      <c r="D115" t="s">
        <v>357</v>
      </c>
      <c r="E115" t="s">
        <v>61</v>
      </c>
      <c r="F115" t="s">
        <v>46</v>
      </c>
      <c r="G115" t="s">
        <v>19</v>
      </c>
      <c r="H115" t="s">
        <v>34</v>
      </c>
      <c r="I115">
        <v>2</v>
      </c>
      <c r="J115">
        <v>1342.25</v>
      </c>
      <c r="K115">
        <v>2684.5</v>
      </c>
      <c r="L115" t="s">
        <v>28</v>
      </c>
      <c r="M115" t="s">
        <v>22</v>
      </c>
    </row>
    <row r="116" spans="1:13">
      <c r="A116" t="s">
        <v>358</v>
      </c>
      <c r="B116" s="9">
        <v>45157</v>
      </c>
      <c r="C116" t="s">
        <v>256</v>
      </c>
      <c r="D116" t="s">
        <v>359</v>
      </c>
      <c r="E116" t="s">
        <v>61</v>
      </c>
      <c r="F116" t="s">
        <v>46</v>
      </c>
      <c r="G116" t="s">
        <v>19</v>
      </c>
      <c r="H116" t="s">
        <v>20</v>
      </c>
      <c r="I116">
        <v>1</v>
      </c>
      <c r="J116">
        <v>41579.29</v>
      </c>
      <c r="K116">
        <v>41579.29</v>
      </c>
      <c r="L116" t="s">
        <v>28</v>
      </c>
      <c r="M116" t="s">
        <v>29</v>
      </c>
    </row>
    <row r="117" spans="1:13">
      <c r="A117" t="s">
        <v>360</v>
      </c>
      <c r="B117" s="9">
        <v>45097</v>
      </c>
      <c r="C117" t="s">
        <v>361</v>
      </c>
      <c r="D117" t="s">
        <v>362</v>
      </c>
      <c r="E117" t="s">
        <v>26</v>
      </c>
      <c r="F117" t="s">
        <v>46</v>
      </c>
      <c r="G117" t="s">
        <v>19</v>
      </c>
      <c r="H117" t="s">
        <v>50</v>
      </c>
      <c r="I117">
        <v>5</v>
      </c>
      <c r="J117">
        <v>1860.15</v>
      </c>
      <c r="K117">
        <v>9300.74</v>
      </c>
      <c r="L117" t="s">
        <v>28</v>
      </c>
      <c r="M117" t="s">
        <v>29</v>
      </c>
    </row>
    <row r="118" spans="1:13">
      <c r="A118" t="s">
        <v>363</v>
      </c>
      <c r="B118" s="9">
        <v>45467</v>
      </c>
      <c r="C118" t="s">
        <v>364</v>
      </c>
      <c r="D118" t="s">
        <v>365</v>
      </c>
      <c r="E118" t="s">
        <v>17</v>
      </c>
      <c r="F118" t="s">
        <v>46</v>
      </c>
      <c r="G118" t="s">
        <v>19</v>
      </c>
      <c r="H118" t="s">
        <v>50</v>
      </c>
      <c r="I118">
        <v>1</v>
      </c>
      <c r="J118">
        <v>2767.41</v>
      </c>
      <c r="K118">
        <v>2767.41</v>
      </c>
      <c r="L118" t="s">
        <v>35</v>
      </c>
      <c r="M118" t="s">
        <v>29</v>
      </c>
    </row>
    <row r="119" spans="1:13">
      <c r="A119" t="s">
        <v>366</v>
      </c>
      <c r="B119" s="9">
        <v>44962</v>
      </c>
      <c r="C119" t="s">
        <v>367</v>
      </c>
      <c r="D119" t="s">
        <v>368</v>
      </c>
      <c r="E119" t="s">
        <v>17</v>
      </c>
      <c r="F119" t="s">
        <v>27</v>
      </c>
      <c r="G119" t="s">
        <v>19</v>
      </c>
      <c r="H119" t="s">
        <v>50</v>
      </c>
      <c r="I119">
        <v>1</v>
      </c>
      <c r="J119">
        <v>2824.02</v>
      </c>
      <c r="K119">
        <v>2824.02</v>
      </c>
      <c r="L119" t="s">
        <v>28</v>
      </c>
      <c r="M119" t="s">
        <v>29</v>
      </c>
    </row>
    <row r="120" spans="1:13">
      <c r="A120" t="s">
        <v>369</v>
      </c>
      <c r="B120" s="9">
        <v>45451</v>
      </c>
      <c r="C120" t="s">
        <v>370</v>
      </c>
      <c r="D120" t="s">
        <v>371</v>
      </c>
      <c r="E120" t="s">
        <v>17</v>
      </c>
      <c r="F120" t="s">
        <v>33</v>
      </c>
      <c r="G120" t="s">
        <v>42</v>
      </c>
      <c r="H120" t="s">
        <v>50</v>
      </c>
      <c r="I120">
        <v>2</v>
      </c>
      <c r="J120">
        <v>1898.44</v>
      </c>
      <c r="K120">
        <v>3796.89</v>
      </c>
      <c r="L120" t="s">
        <v>28</v>
      </c>
      <c r="M120" t="s">
        <v>29</v>
      </c>
    </row>
    <row r="121" spans="1:13">
      <c r="A121" t="s">
        <v>372</v>
      </c>
      <c r="B121" s="9">
        <v>45086</v>
      </c>
      <c r="C121" t="s">
        <v>373</v>
      </c>
      <c r="D121" t="s">
        <v>374</v>
      </c>
      <c r="E121" t="s">
        <v>17</v>
      </c>
      <c r="F121" t="s">
        <v>33</v>
      </c>
      <c r="G121" t="s">
        <v>19</v>
      </c>
      <c r="H121" t="s">
        <v>57</v>
      </c>
      <c r="I121">
        <v>3</v>
      </c>
      <c r="J121">
        <v>12624.4</v>
      </c>
      <c r="K121">
        <v>37873.199999999997</v>
      </c>
      <c r="L121" t="s">
        <v>28</v>
      </c>
      <c r="M121" t="s">
        <v>29</v>
      </c>
    </row>
    <row r="122" spans="1:13">
      <c r="A122" t="s">
        <v>375</v>
      </c>
      <c r="B122" s="9">
        <v>45169</v>
      </c>
      <c r="C122" t="s">
        <v>376</v>
      </c>
      <c r="D122" t="s">
        <v>377</v>
      </c>
      <c r="E122" t="s">
        <v>17</v>
      </c>
      <c r="F122" t="s">
        <v>18</v>
      </c>
      <c r="G122" t="s">
        <v>42</v>
      </c>
      <c r="H122" t="s">
        <v>57</v>
      </c>
      <c r="I122">
        <v>1</v>
      </c>
      <c r="J122">
        <v>16002.45</v>
      </c>
      <c r="K122">
        <v>16002.45</v>
      </c>
      <c r="L122" t="s">
        <v>28</v>
      </c>
      <c r="M122" t="s">
        <v>29</v>
      </c>
    </row>
    <row r="123" spans="1:13">
      <c r="A123" t="s">
        <v>378</v>
      </c>
      <c r="B123" s="9">
        <v>45012</v>
      </c>
      <c r="C123" t="s">
        <v>72</v>
      </c>
      <c r="D123" t="s">
        <v>379</v>
      </c>
      <c r="E123" t="s">
        <v>17</v>
      </c>
      <c r="F123" t="s">
        <v>46</v>
      </c>
      <c r="G123" t="s">
        <v>19</v>
      </c>
      <c r="H123" t="s">
        <v>34</v>
      </c>
      <c r="I123">
        <v>3</v>
      </c>
      <c r="J123">
        <v>1324.64</v>
      </c>
      <c r="K123">
        <v>3973.91</v>
      </c>
      <c r="L123" t="s">
        <v>21</v>
      </c>
      <c r="M123" t="s">
        <v>29</v>
      </c>
    </row>
    <row r="124" spans="1:13">
      <c r="A124" t="s">
        <v>380</v>
      </c>
      <c r="B124" s="9">
        <v>44954</v>
      </c>
      <c r="C124" t="s">
        <v>381</v>
      </c>
      <c r="D124" t="s">
        <v>382</v>
      </c>
      <c r="E124" t="s">
        <v>17</v>
      </c>
      <c r="F124" t="s">
        <v>27</v>
      </c>
      <c r="G124" t="s">
        <v>42</v>
      </c>
      <c r="H124" t="s">
        <v>34</v>
      </c>
      <c r="I124">
        <v>4</v>
      </c>
      <c r="J124">
        <v>1052.3800000000001</v>
      </c>
      <c r="K124">
        <v>4209.54</v>
      </c>
      <c r="L124" t="s">
        <v>21</v>
      </c>
      <c r="M124" t="s">
        <v>29</v>
      </c>
    </row>
    <row r="125" spans="1:13">
      <c r="A125" t="s">
        <v>383</v>
      </c>
      <c r="B125" s="9">
        <v>45266</v>
      </c>
      <c r="C125" t="s">
        <v>384</v>
      </c>
      <c r="D125" t="s">
        <v>79</v>
      </c>
      <c r="E125" t="s">
        <v>61</v>
      </c>
      <c r="F125" t="s">
        <v>27</v>
      </c>
      <c r="G125" t="s">
        <v>42</v>
      </c>
      <c r="H125" t="s">
        <v>50</v>
      </c>
      <c r="I125">
        <v>2</v>
      </c>
      <c r="J125">
        <v>1949.91</v>
      </c>
      <c r="K125">
        <v>3899.82</v>
      </c>
      <c r="L125" t="s">
        <v>35</v>
      </c>
      <c r="M125" t="s">
        <v>22</v>
      </c>
    </row>
    <row r="126" spans="1:13">
      <c r="A126" t="s">
        <v>385</v>
      </c>
      <c r="B126" s="9">
        <v>45257</v>
      </c>
      <c r="C126" t="s">
        <v>386</v>
      </c>
      <c r="D126" t="s">
        <v>387</v>
      </c>
      <c r="E126" t="s">
        <v>26</v>
      </c>
      <c r="F126" t="s">
        <v>18</v>
      </c>
      <c r="G126" t="s">
        <v>19</v>
      </c>
      <c r="H126" t="s">
        <v>34</v>
      </c>
      <c r="I126">
        <v>5</v>
      </c>
      <c r="J126">
        <v>1229.01</v>
      </c>
      <c r="K126">
        <v>6145.03</v>
      </c>
      <c r="L126" t="s">
        <v>21</v>
      </c>
      <c r="M126" t="s">
        <v>29</v>
      </c>
    </row>
    <row r="127" spans="1:13">
      <c r="A127" t="s">
        <v>388</v>
      </c>
      <c r="B127" s="9">
        <v>45432</v>
      </c>
      <c r="C127" t="s">
        <v>389</v>
      </c>
      <c r="D127" t="s">
        <v>390</v>
      </c>
      <c r="E127" t="s">
        <v>17</v>
      </c>
      <c r="F127" t="s">
        <v>33</v>
      </c>
      <c r="G127" t="s">
        <v>42</v>
      </c>
      <c r="H127" t="s">
        <v>57</v>
      </c>
      <c r="I127">
        <v>1</v>
      </c>
      <c r="J127">
        <v>15764.76</v>
      </c>
      <c r="K127">
        <v>15764.76</v>
      </c>
      <c r="L127" t="s">
        <v>21</v>
      </c>
      <c r="M127" t="s">
        <v>29</v>
      </c>
    </row>
    <row r="128" spans="1:13">
      <c r="A128" t="s">
        <v>391</v>
      </c>
      <c r="B128" s="9">
        <v>45274</v>
      </c>
      <c r="C128" t="s">
        <v>392</v>
      </c>
      <c r="D128" t="s">
        <v>393</v>
      </c>
      <c r="E128" t="s">
        <v>17</v>
      </c>
      <c r="F128" t="s">
        <v>27</v>
      </c>
      <c r="G128" t="s">
        <v>19</v>
      </c>
      <c r="H128" t="s">
        <v>50</v>
      </c>
      <c r="I128">
        <v>3</v>
      </c>
      <c r="J128">
        <v>2379.5100000000002</v>
      </c>
      <c r="K128">
        <v>7138.53</v>
      </c>
      <c r="L128" t="s">
        <v>21</v>
      </c>
      <c r="M128" t="s">
        <v>22</v>
      </c>
    </row>
    <row r="129" spans="1:13">
      <c r="A129" t="s">
        <v>394</v>
      </c>
      <c r="B129" s="9">
        <v>45399</v>
      </c>
      <c r="C129" t="s">
        <v>395</v>
      </c>
      <c r="D129" t="s">
        <v>396</v>
      </c>
      <c r="E129" t="s">
        <v>17</v>
      </c>
      <c r="F129" t="s">
        <v>18</v>
      </c>
      <c r="G129" t="s">
        <v>42</v>
      </c>
      <c r="H129" t="s">
        <v>50</v>
      </c>
      <c r="I129">
        <v>1</v>
      </c>
      <c r="J129">
        <v>1931.18</v>
      </c>
      <c r="K129">
        <v>1931.18</v>
      </c>
      <c r="L129" t="s">
        <v>21</v>
      </c>
      <c r="M129" t="s">
        <v>29</v>
      </c>
    </row>
    <row r="130" spans="1:13">
      <c r="A130" t="s">
        <v>397</v>
      </c>
      <c r="B130" s="9">
        <v>45157</v>
      </c>
      <c r="C130" t="s">
        <v>398</v>
      </c>
      <c r="D130" t="s">
        <v>399</v>
      </c>
      <c r="E130" t="s">
        <v>26</v>
      </c>
      <c r="F130" t="s">
        <v>33</v>
      </c>
      <c r="G130" t="s">
        <v>19</v>
      </c>
      <c r="H130" t="s">
        <v>57</v>
      </c>
      <c r="I130">
        <v>2</v>
      </c>
      <c r="J130">
        <v>16833.650000000001</v>
      </c>
      <c r="K130">
        <v>33667.300000000003</v>
      </c>
      <c r="L130" t="s">
        <v>21</v>
      </c>
      <c r="M130" t="s">
        <v>29</v>
      </c>
    </row>
    <row r="131" spans="1:13">
      <c r="A131" t="s">
        <v>400</v>
      </c>
      <c r="B131" s="9">
        <v>45116</v>
      </c>
      <c r="C131" t="s">
        <v>114</v>
      </c>
      <c r="D131" t="s">
        <v>401</v>
      </c>
      <c r="E131" t="s">
        <v>26</v>
      </c>
      <c r="F131" t="s">
        <v>27</v>
      </c>
      <c r="G131" t="s">
        <v>19</v>
      </c>
      <c r="H131" t="s">
        <v>20</v>
      </c>
      <c r="I131">
        <v>5</v>
      </c>
      <c r="J131">
        <v>35792.15</v>
      </c>
      <c r="K131">
        <v>178960.77</v>
      </c>
      <c r="L131" t="s">
        <v>28</v>
      </c>
      <c r="M131" t="s">
        <v>29</v>
      </c>
    </row>
    <row r="132" spans="1:13">
      <c r="A132" t="s">
        <v>402</v>
      </c>
      <c r="B132" s="9">
        <v>45151</v>
      </c>
      <c r="C132" t="s">
        <v>403</v>
      </c>
      <c r="D132" t="s">
        <v>404</v>
      </c>
      <c r="E132" t="s">
        <v>26</v>
      </c>
      <c r="F132" t="s">
        <v>46</v>
      </c>
      <c r="G132" t="s">
        <v>19</v>
      </c>
      <c r="H132" t="s">
        <v>50</v>
      </c>
      <c r="I132">
        <v>4</v>
      </c>
      <c r="J132">
        <v>2836.46</v>
      </c>
      <c r="K132">
        <v>11345.82</v>
      </c>
      <c r="L132" t="s">
        <v>35</v>
      </c>
      <c r="M132" t="s">
        <v>29</v>
      </c>
    </row>
    <row r="133" spans="1:13">
      <c r="A133" t="s">
        <v>405</v>
      </c>
      <c r="B133" s="9">
        <v>45311</v>
      </c>
      <c r="C133" t="s">
        <v>406</v>
      </c>
      <c r="D133" t="s">
        <v>407</v>
      </c>
      <c r="E133" t="s">
        <v>26</v>
      </c>
      <c r="F133" t="s">
        <v>18</v>
      </c>
      <c r="G133" t="s">
        <v>19</v>
      </c>
      <c r="H133" t="s">
        <v>34</v>
      </c>
      <c r="I133">
        <v>4</v>
      </c>
      <c r="J133">
        <v>1399.78</v>
      </c>
      <c r="K133">
        <v>5599.13</v>
      </c>
      <c r="L133" t="s">
        <v>21</v>
      </c>
      <c r="M133" t="s">
        <v>29</v>
      </c>
    </row>
    <row r="134" spans="1:13">
      <c r="A134" t="s">
        <v>408</v>
      </c>
      <c r="B134" s="9">
        <v>45303</v>
      </c>
      <c r="C134" t="s">
        <v>409</v>
      </c>
      <c r="D134" t="s">
        <v>410</v>
      </c>
      <c r="E134" t="s">
        <v>17</v>
      </c>
      <c r="F134" t="s">
        <v>27</v>
      </c>
      <c r="G134" t="s">
        <v>19</v>
      </c>
      <c r="H134" t="s">
        <v>20</v>
      </c>
      <c r="I134">
        <v>3</v>
      </c>
      <c r="J134">
        <v>38599.71</v>
      </c>
      <c r="K134">
        <v>115799.14</v>
      </c>
      <c r="L134" t="s">
        <v>21</v>
      </c>
      <c r="M134" t="s">
        <v>29</v>
      </c>
    </row>
    <row r="135" spans="1:13">
      <c r="A135" t="s">
        <v>411</v>
      </c>
      <c r="B135" s="9">
        <v>45209</v>
      </c>
      <c r="C135" t="s">
        <v>278</v>
      </c>
      <c r="D135" t="s">
        <v>412</v>
      </c>
      <c r="E135" t="s">
        <v>17</v>
      </c>
      <c r="F135" t="s">
        <v>18</v>
      </c>
      <c r="G135" t="s">
        <v>42</v>
      </c>
      <c r="H135" t="s">
        <v>57</v>
      </c>
      <c r="I135">
        <v>4</v>
      </c>
      <c r="J135">
        <v>17689.93</v>
      </c>
      <c r="K135">
        <v>70759.72</v>
      </c>
      <c r="L135" t="s">
        <v>35</v>
      </c>
      <c r="M135" t="s">
        <v>22</v>
      </c>
    </row>
    <row r="136" spans="1:13">
      <c r="A136" t="s">
        <v>413</v>
      </c>
      <c r="B136" s="9">
        <v>45185</v>
      </c>
      <c r="C136" t="s">
        <v>414</v>
      </c>
      <c r="D136" t="s">
        <v>415</v>
      </c>
      <c r="E136" t="s">
        <v>17</v>
      </c>
      <c r="F136" t="s">
        <v>18</v>
      </c>
      <c r="G136" t="s">
        <v>19</v>
      </c>
      <c r="H136" t="s">
        <v>20</v>
      </c>
      <c r="I136">
        <v>3</v>
      </c>
      <c r="J136">
        <v>41199.51</v>
      </c>
      <c r="K136">
        <v>123598.53</v>
      </c>
      <c r="L136" t="s">
        <v>21</v>
      </c>
      <c r="M136" t="s">
        <v>29</v>
      </c>
    </row>
    <row r="137" spans="1:13">
      <c r="A137" t="s">
        <v>416</v>
      </c>
      <c r="B137" s="9">
        <v>45285</v>
      </c>
      <c r="C137" t="s">
        <v>417</v>
      </c>
      <c r="D137" t="s">
        <v>316</v>
      </c>
      <c r="E137" t="s">
        <v>17</v>
      </c>
      <c r="F137" t="s">
        <v>18</v>
      </c>
      <c r="G137" t="s">
        <v>19</v>
      </c>
      <c r="H137" t="s">
        <v>20</v>
      </c>
      <c r="I137">
        <v>5</v>
      </c>
      <c r="J137">
        <v>35338.53</v>
      </c>
      <c r="K137">
        <v>176692.65</v>
      </c>
      <c r="L137" t="s">
        <v>21</v>
      </c>
      <c r="M137" t="s">
        <v>29</v>
      </c>
    </row>
    <row r="138" spans="1:13">
      <c r="A138" t="s">
        <v>418</v>
      </c>
      <c r="B138" s="9">
        <v>45382</v>
      </c>
      <c r="C138" t="s">
        <v>419</v>
      </c>
      <c r="D138" t="s">
        <v>420</v>
      </c>
      <c r="E138" t="s">
        <v>26</v>
      </c>
      <c r="F138" t="s">
        <v>46</v>
      </c>
      <c r="G138" t="s">
        <v>19</v>
      </c>
      <c r="H138" t="s">
        <v>50</v>
      </c>
      <c r="I138">
        <v>1</v>
      </c>
      <c r="J138">
        <v>2660.22</v>
      </c>
      <c r="K138">
        <v>2660.22</v>
      </c>
      <c r="L138" t="s">
        <v>35</v>
      </c>
      <c r="M138" t="s">
        <v>29</v>
      </c>
    </row>
    <row r="139" spans="1:13">
      <c r="A139" t="s">
        <v>421</v>
      </c>
      <c r="B139" s="9">
        <v>45337</v>
      </c>
      <c r="C139" t="s">
        <v>422</v>
      </c>
      <c r="D139" t="s">
        <v>109</v>
      </c>
      <c r="E139" t="s">
        <v>17</v>
      </c>
      <c r="F139" t="s">
        <v>33</v>
      </c>
      <c r="G139" t="s">
        <v>19</v>
      </c>
      <c r="H139" t="s">
        <v>20</v>
      </c>
      <c r="I139">
        <v>2</v>
      </c>
      <c r="J139">
        <v>36739.65</v>
      </c>
      <c r="K139">
        <v>73479.3</v>
      </c>
      <c r="L139" t="s">
        <v>28</v>
      </c>
      <c r="M139" t="s">
        <v>29</v>
      </c>
    </row>
    <row r="140" spans="1:13">
      <c r="A140" t="s">
        <v>423</v>
      </c>
      <c r="B140" s="9">
        <v>45244</v>
      </c>
      <c r="C140" t="s">
        <v>424</v>
      </c>
      <c r="D140" t="s">
        <v>425</v>
      </c>
      <c r="E140" t="s">
        <v>17</v>
      </c>
      <c r="F140" t="s">
        <v>33</v>
      </c>
      <c r="G140" t="s">
        <v>19</v>
      </c>
      <c r="H140" t="s">
        <v>34</v>
      </c>
      <c r="I140">
        <v>5</v>
      </c>
      <c r="J140">
        <v>1212.68</v>
      </c>
      <c r="K140">
        <v>6063.41</v>
      </c>
      <c r="L140" t="s">
        <v>28</v>
      </c>
      <c r="M140" t="s">
        <v>29</v>
      </c>
    </row>
    <row r="141" spans="1:13">
      <c r="A141" t="s">
        <v>426</v>
      </c>
      <c r="B141" s="9">
        <v>45151</v>
      </c>
      <c r="C141" t="s">
        <v>427</v>
      </c>
      <c r="D141" t="s">
        <v>428</v>
      </c>
      <c r="E141" t="s">
        <v>17</v>
      </c>
      <c r="F141" t="s">
        <v>27</v>
      </c>
      <c r="G141" t="s">
        <v>42</v>
      </c>
      <c r="H141" t="s">
        <v>50</v>
      </c>
      <c r="I141">
        <v>5</v>
      </c>
      <c r="J141">
        <v>1774.19</v>
      </c>
      <c r="K141">
        <v>8870.9699999999993</v>
      </c>
      <c r="L141" t="s">
        <v>35</v>
      </c>
      <c r="M141" t="s">
        <v>22</v>
      </c>
    </row>
    <row r="142" spans="1:13">
      <c r="A142" t="s">
        <v>429</v>
      </c>
      <c r="B142" s="9">
        <v>45160</v>
      </c>
      <c r="C142" t="s">
        <v>430</v>
      </c>
      <c r="D142" t="s">
        <v>431</v>
      </c>
      <c r="E142" t="s">
        <v>61</v>
      </c>
      <c r="F142" t="s">
        <v>46</v>
      </c>
      <c r="G142" t="s">
        <v>19</v>
      </c>
      <c r="H142" t="s">
        <v>57</v>
      </c>
      <c r="I142">
        <v>4</v>
      </c>
      <c r="J142">
        <v>13169.3</v>
      </c>
      <c r="K142">
        <v>52677.2</v>
      </c>
      <c r="L142" t="s">
        <v>28</v>
      </c>
      <c r="M142" t="s">
        <v>29</v>
      </c>
    </row>
    <row r="143" spans="1:13">
      <c r="A143" t="s">
        <v>432</v>
      </c>
      <c r="B143" s="9">
        <v>45300</v>
      </c>
      <c r="C143" t="s">
        <v>433</v>
      </c>
      <c r="D143" t="s">
        <v>434</v>
      </c>
      <c r="E143" t="s">
        <v>17</v>
      </c>
      <c r="F143" t="s">
        <v>33</v>
      </c>
      <c r="G143" t="s">
        <v>19</v>
      </c>
      <c r="H143" t="s">
        <v>34</v>
      </c>
      <c r="I143">
        <v>4</v>
      </c>
      <c r="J143">
        <v>900.05</v>
      </c>
      <c r="K143">
        <v>3600.19</v>
      </c>
      <c r="L143" t="s">
        <v>28</v>
      </c>
      <c r="M143" t="s">
        <v>29</v>
      </c>
    </row>
    <row r="144" spans="1:13">
      <c r="A144" t="s">
        <v>435</v>
      </c>
      <c r="B144" s="9">
        <v>45398</v>
      </c>
      <c r="C144" t="s">
        <v>436</v>
      </c>
      <c r="D144" t="s">
        <v>437</v>
      </c>
      <c r="E144" t="s">
        <v>26</v>
      </c>
      <c r="F144" t="s">
        <v>27</v>
      </c>
      <c r="G144" t="s">
        <v>19</v>
      </c>
      <c r="H144" t="s">
        <v>50</v>
      </c>
      <c r="I144">
        <v>2</v>
      </c>
      <c r="J144">
        <v>2125.3200000000002</v>
      </c>
      <c r="K144">
        <v>4250.6499999999996</v>
      </c>
      <c r="L144" t="s">
        <v>28</v>
      </c>
      <c r="M144" t="s">
        <v>22</v>
      </c>
    </row>
    <row r="145" spans="1:13">
      <c r="A145" t="s">
        <v>438</v>
      </c>
      <c r="B145" s="9">
        <v>45159</v>
      </c>
      <c r="C145" t="s">
        <v>439</v>
      </c>
      <c r="D145" t="s">
        <v>440</v>
      </c>
      <c r="E145" t="s">
        <v>17</v>
      </c>
      <c r="F145" t="s">
        <v>27</v>
      </c>
      <c r="G145" t="s">
        <v>19</v>
      </c>
      <c r="H145" t="s">
        <v>20</v>
      </c>
      <c r="I145">
        <v>1</v>
      </c>
      <c r="J145">
        <v>25699.88</v>
      </c>
      <c r="K145">
        <v>25699.88</v>
      </c>
      <c r="L145" t="s">
        <v>28</v>
      </c>
      <c r="M145" t="s">
        <v>29</v>
      </c>
    </row>
    <row r="146" spans="1:13">
      <c r="A146" t="s">
        <v>441</v>
      </c>
      <c r="B146" s="9">
        <v>45039</v>
      </c>
      <c r="C146" t="s">
        <v>442</v>
      </c>
      <c r="D146" t="s">
        <v>239</v>
      </c>
      <c r="E146" t="s">
        <v>17</v>
      </c>
      <c r="F146" t="s">
        <v>18</v>
      </c>
      <c r="G146" t="s">
        <v>42</v>
      </c>
      <c r="H146" t="s">
        <v>34</v>
      </c>
      <c r="I146">
        <v>5</v>
      </c>
      <c r="J146">
        <v>1392.02</v>
      </c>
      <c r="K146">
        <v>6960.09</v>
      </c>
      <c r="L146" t="s">
        <v>21</v>
      </c>
      <c r="M146" t="s">
        <v>29</v>
      </c>
    </row>
    <row r="147" spans="1:13">
      <c r="A147" t="s">
        <v>443</v>
      </c>
      <c r="B147" s="9">
        <v>45423</v>
      </c>
      <c r="C147" t="s">
        <v>444</v>
      </c>
      <c r="D147" t="s">
        <v>445</v>
      </c>
      <c r="E147" t="s">
        <v>17</v>
      </c>
      <c r="F147" t="s">
        <v>46</v>
      </c>
      <c r="G147" t="s">
        <v>19</v>
      </c>
      <c r="H147" t="s">
        <v>50</v>
      </c>
      <c r="I147">
        <v>4</v>
      </c>
      <c r="J147">
        <v>2314.16</v>
      </c>
      <c r="K147">
        <v>9256.65</v>
      </c>
      <c r="L147" t="s">
        <v>35</v>
      </c>
      <c r="M147" t="s">
        <v>29</v>
      </c>
    </row>
    <row r="148" spans="1:13">
      <c r="A148" t="s">
        <v>446</v>
      </c>
      <c r="B148" s="9">
        <v>45368</v>
      </c>
      <c r="C148" t="s">
        <v>447</v>
      </c>
      <c r="D148" t="s">
        <v>448</v>
      </c>
      <c r="E148" t="s">
        <v>26</v>
      </c>
      <c r="F148" t="s">
        <v>33</v>
      </c>
      <c r="G148" t="s">
        <v>19</v>
      </c>
      <c r="H148" t="s">
        <v>50</v>
      </c>
      <c r="I148">
        <v>5</v>
      </c>
      <c r="J148">
        <v>1986.71</v>
      </c>
      <c r="K148">
        <v>9933.5300000000007</v>
      </c>
      <c r="L148" t="s">
        <v>28</v>
      </c>
      <c r="M148" t="s">
        <v>29</v>
      </c>
    </row>
    <row r="149" spans="1:13">
      <c r="A149" t="s">
        <v>449</v>
      </c>
      <c r="B149" s="9">
        <v>45194</v>
      </c>
      <c r="C149" t="s">
        <v>450</v>
      </c>
      <c r="D149" t="s">
        <v>451</v>
      </c>
      <c r="E149" t="s">
        <v>17</v>
      </c>
      <c r="F149" t="s">
        <v>46</v>
      </c>
      <c r="G149" t="s">
        <v>19</v>
      </c>
      <c r="H149" t="s">
        <v>57</v>
      </c>
      <c r="I149">
        <v>1</v>
      </c>
      <c r="J149">
        <v>14885.84</v>
      </c>
      <c r="K149">
        <v>14885.84</v>
      </c>
      <c r="L149" t="s">
        <v>28</v>
      </c>
      <c r="M149" t="s">
        <v>29</v>
      </c>
    </row>
    <row r="150" spans="1:13">
      <c r="A150" t="s">
        <v>452</v>
      </c>
      <c r="B150" s="9">
        <v>45436</v>
      </c>
      <c r="C150" t="s">
        <v>453</v>
      </c>
      <c r="D150" t="s">
        <v>454</v>
      </c>
      <c r="E150" t="s">
        <v>61</v>
      </c>
      <c r="F150" t="s">
        <v>46</v>
      </c>
      <c r="G150" t="s">
        <v>19</v>
      </c>
      <c r="H150" t="s">
        <v>50</v>
      </c>
      <c r="I150">
        <v>3</v>
      </c>
      <c r="J150">
        <v>1995.56</v>
      </c>
      <c r="K150">
        <v>5986.69</v>
      </c>
      <c r="L150" t="s">
        <v>35</v>
      </c>
      <c r="M150" t="s">
        <v>29</v>
      </c>
    </row>
    <row r="151" spans="1:13">
      <c r="A151" t="s">
        <v>455</v>
      </c>
      <c r="B151" s="9">
        <v>45312</v>
      </c>
      <c r="C151" t="s">
        <v>456</v>
      </c>
      <c r="D151" t="s">
        <v>457</v>
      </c>
      <c r="E151" t="s">
        <v>17</v>
      </c>
      <c r="F151" t="s">
        <v>33</v>
      </c>
      <c r="G151" t="s">
        <v>19</v>
      </c>
      <c r="H151" t="s">
        <v>57</v>
      </c>
      <c r="I151">
        <v>1</v>
      </c>
      <c r="J151">
        <v>16533.3</v>
      </c>
      <c r="K151">
        <v>16533.3</v>
      </c>
      <c r="L151" t="s">
        <v>21</v>
      </c>
      <c r="M151" t="s">
        <v>29</v>
      </c>
    </row>
    <row r="152" spans="1:13">
      <c r="A152" t="s">
        <v>458</v>
      </c>
      <c r="B152" s="9">
        <v>45313</v>
      </c>
      <c r="C152" t="s">
        <v>459</v>
      </c>
      <c r="D152" t="s">
        <v>460</v>
      </c>
      <c r="E152" t="s">
        <v>17</v>
      </c>
      <c r="F152" t="s">
        <v>33</v>
      </c>
      <c r="G152" t="s">
        <v>19</v>
      </c>
      <c r="H152" t="s">
        <v>20</v>
      </c>
      <c r="I152">
        <v>5</v>
      </c>
      <c r="J152">
        <v>29853.58</v>
      </c>
      <c r="K152">
        <v>149267.92000000001</v>
      </c>
      <c r="L152" t="s">
        <v>28</v>
      </c>
      <c r="M152" t="s">
        <v>29</v>
      </c>
    </row>
    <row r="153" spans="1:13">
      <c r="A153" t="s">
        <v>461</v>
      </c>
      <c r="B153" s="9">
        <v>45039</v>
      </c>
      <c r="C153" t="s">
        <v>462</v>
      </c>
      <c r="D153" t="s">
        <v>463</v>
      </c>
      <c r="E153" t="s">
        <v>61</v>
      </c>
      <c r="F153" t="s">
        <v>46</v>
      </c>
      <c r="G153" t="s">
        <v>42</v>
      </c>
      <c r="H153" t="s">
        <v>50</v>
      </c>
      <c r="I153">
        <v>5</v>
      </c>
      <c r="J153">
        <v>2143.63</v>
      </c>
      <c r="K153">
        <v>10718.13</v>
      </c>
      <c r="L153" t="s">
        <v>28</v>
      </c>
      <c r="M153" t="s">
        <v>29</v>
      </c>
    </row>
    <row r="154" spans="1:13">
      <c r="A154" t="s">
        <v>464</v>
      </c>
      <c r="B154" s="9">
        <v>45007</v>
      </c>
      <c r="C154" t="s">
        <v>465</v>
      </c>
      <c r="D154" t="s">
        <v>466</v>
      </c>
      <c r="E154" t="s">
        <v>17</v>
      </c>
      <c r="F154" t="s">
        <v>27</v>
      </c>
      <c r="G154" t="s">
        <v>19</v>
      </c>
      <c r="H154" t="s">
        <v>50</v>
      </c>
      <c r="I154">
        <v>2</v>
      </c>
      <c r="J154">
        <v>2837.44</v>
      </c>
      <c r="K154">
        <v>5674.88</v>
      </c>
      <c r="L154" t="s">
        <v>21</v>
      </c>
      <c r="M154" t="s">
        <v>29</v>
      </c>
    </row>
    <row r="155" spans="1:13">
      <c r="A155" t="s">
        <v>467</v>
      </c>
      <c r="B155" s="9">
        <v>45039</v>
      </c>
      <c r="C155" t="s">
        <v>468</v>
      </c>
      <c r="D155" t="s">
        <v>469</v>
      </c>
      <c r="E155" t="s">
        <v>26</v>
      </c>
      <c r="F155" t="s">
        <v>46</v>
      </c>
      <c r="G155" t="s">
        <v>19</v>
      </c>
      <c r="H155" t="s">
        <v>20</v>
      </c>
      <c r="I155">
        <v>5</v>
      </c>
      <c r="J155">
        <v>34286.050000000003</v>
      </c>
      <c r="K155">
        <v>171430.25</v>
      </c>
      <c r="L155" t="s">
        <v>35</v>
      </c>
      <c r="M155" t="s">
        <v>29</v>
      </c>
    </row>
    <row r="156" spans="1:13">
      <c r="A156" t="s">
        <v>470</v>
      </c>
      <c r="B156" s="9">
        <v>44928</v>
      </c>
      <c r="C156" t="s">
        <v>471</v>
      </c>
      <c r="D156" t="s">
        <v>472</v>
      </c>
      <c r="E156" t="s">
        <v>26</v>
      </c>
      <c r="F156" t="s">
        <v>33</v>
      </c>
      <c r="G156" t="s">
        <v>19</v>
      </c>
      <c r="H156" t="s">
        <v>50</v>
      </c>
      <c r="I156">
        <v>4</v>
      </c>
      <c r="J156">
        <v>2859.13</v>
      </c>
      <c r="K156">
        <v>11436.51</v>
      </c>
      <c r="L156" t="s">
        <v>28</v>
      </c>
      <c r="M156" t="s">
        <v>29</v>
      </c>
    </row>
    <row r="157" spans="1:13">
      <c r="A157" t="s">
        <v>473</v>
      </c>
      <c r="B157" s="9">
        <v>45146</v>
      </c>
      <c r="C157" t="s">
        <v>474</v>
      </c>
      <c r="D157" t="s">
        <v>475</v>
      </c>
      <c r="E157" t="s">
        <v>17</v>
      </c>
      <c r="F157" t="s">
        <v>46</v>
      </c>
      <c r="G157" t="s">
        <v>19</v>
      </c>
      <c r="H157" t="s">
        <v>50</v>
      </c>
      <c r="I157">
        <v>2</v>
      </c>
      <c r="J157">
        <v>2266.11</v>
      </c>
      <c r="K157">
        <v>4532.22</v>
      </c>
      <c r="L157" t="s">
        <v>28</v>
      </c>
      <c r="M157" t="s">
        <v>29</v>
      </c>
    </row>
    <row r="158" spans="1:13">
      <c r="A158" t="s">
        <v>476</v>
      </c>
      <c r="B158" s="9">
        <v>45151</v>
      </c>
      <c r="C158" t="s">
        <v>287</v>
      </c>
      <c r="D158" t="s">
        <v>477</v>
      </c>
      <c r="E158" t="s">
        <v>26</v>
      </c>
      <c r="F158" t="s">
        <v>33</v>
      </c>
      <c r="G158" t="s">
        <v>19</v>
      </c>
      <c r="H158" t="s">
        <v>34</v>
      </c>
      <c r="I158">
        <v>5</v>
      </c>
      <c r="J158">
        <v>1046.3599999999999</v>
      </c>
      <c r="K158">
        <v>5231.78</v>
      </c>
      <c r="L158" t="s">
        <v>35</v>
      </c>
      <c r="M158" t="s">
        <v>29</v>
      </c>
    </row>
    <row r="159" spans="1:13">
      <c r="A159" t="s">
        <v>478</v>
      </c>
      <c r="B159" s="9">
        <v>45311</v>
      </c>
      <c r="C159" t="s">
        <v>479</v>
      </c>
      <c r="D159" t="s">
        <v>480</v>
      </c>
      <c r="E159" t="s">
        <v>17</v>
      </c>
      <c r="F159" t="s">
        <v>27</v>
      </c>
      <c r="G159" t="s">
        <v>42</v>
      </c>
      <c r="H159" t="s">
        <v>57</v>
      </c>
      <c r="I159">
        <v>1</v>
      </c>
      <c r="J159">
        <v>14296.52</v>
      </c>
      <c r="K159">
        <v>14296.52</v>
      </c>
      <c r="L159" t="s">
        <v>21</v>
      </c>
      <c r="M159" t="s">
        <v>29</v>
      </c>
    </row>
    <row r="160" spans="1:13">
      <c r="A160" t="s">
        <v>481</v>
      </c>
      <c r="B160" s="9">
        <v>45329</v>
      </c>
      <c r="C160" t="s">
        <v>482</v>
      </c>
      <c r="D160" t="s">
        <v>483</v>
      </c>
      <c r="E160" t="s">
        <v>17</v>
      </c>
      <c r="F160" t="s">
        <v>46</v>
      </c>
      <c r="G160" t="s">
        <v>42</v>
      </c>
      <c r="H160" t="s">
        <v>50</v>
      </c>
      <c r="I160">
        <v>5</v>
      </c>
      <c r="J160">
        <v>1826.86</v>
      </c>
      <c r="K160">
        <v>9134.32</v>
      </c>
      <c r="L160" t="s">
        <v>35</v>
      </c>
      <c r="M160" t="s">
        <v>29</v>
      </c>
    </row>
    <row r="161" spans="1:13">
      <c r="A161" t="s">
        <v>484</v>
      </c>
      <c r="B161" s="9">
        <v>45056</v>
      </c>
      <c r="C161" t="s">
        <v>485</v>
      </c>
      <c r="D161" t="s">
        <v>486</v>
      </c>
      <c r="E161" t="s">
        <v>17</v>
      </c>
      <c r="F161" t="s">
        <v>27</v>
      </c>
      <c r="G161" t="s">
        <v>19</v>
      </c>
      <c r="H161" t="s">
        <v>50</v>
      </c>
      <c r="I161">
        <v>1</v>
      </c>
      <c r="J161">
        <v>1942.75</v>
      </c>
      <c r="K161">
        <v>1942.75</v>
      </c>
      <c r="L161" t="s">
        <v>28</v>
      </c>
      <c r="M161" t="s">
        <v>29</v>
      </c>
    </row>
    <row r="162" spans="1:13">
      <c r="A162" t="s">
        <v>487</v>
      </c>
      <c r="B162" s="9">
        <v>44979</v>
      </c>
      <c r="C162" t="s">
        <v>488</v>
      </c>
      <c r="D162" t="s">
        <v>489</v>
      </c>
      <c r="E162" t="s">
        <v>26</v>
      </c>
      <c r="F162" t="s">
        <v>46</v>
      </c>
      <c r="G162" t="s">
        <v>19</v>
      </c>
      <c r="H162" t="s">
        <v>57</v>
      </c>
      <c r="I162">
        <v>1</v>
      </c>
      <c r="J162">
        <v>12146.41</v>
      </c>
      <c r="K162">
        <v>12146.41</v>
      </c>
      <c r="L162" t="s">
        <v>21</v>
      </c>
      <c r="M162" t="s">
        <v>29</v>
      </c>
    </row>
    <row r="163" spans="1:13">
      <c r="A163" t="s">
        <v>490</v>
      </c>
      <c r="B163" s="9">
        <v>45342</v>
      </c>
      <c r="C163" t="s">
        <v>491</v>
      </c>
      <c r="D163" t="s">
        <v>492</v>
      </c>
      <c r="E163" t="s">
        <v>17</v>
      </c>
      <c r="F163" t="s">
        <v>46</v>
      </c>
      <c r="G163" t="s">
        <v>19</v>
      </c>
      <c r="H163" t="s">
        <v>34</v>
      </c>
      <c r="I163">
        <v>5</v>
      </c>
      <c r="J163">
        <v>1330.01</v>
      </c>
      <c r="K163">
        <v>6650.03</v>
      </c>
      <c r="L163" t="s">
        <v>21</v>
      </c>
      <c r="M163" t="s">
        <v>29</v>
      </c>
    </row>
    <row r="164" spans="1:13">
      <c r="A164" t="s">
        <v>493</v>
      </c>
      <c r="B164" s="9">
        <v>45173</v>
      </c>
      <c r="C164" t="s">
        <v>494</v>
      </c>
      <c r="D164" t="s">
        <v>495</v>
      </c>
      <c r="E164" t="s">
        <v>26</v>
      </c>
      <c r="F164" t="s">
        <v>33</v>
      </c>
      <c r="G164" t="s">
        <v>19</v>
      </c>
      <c r="H164" t="s">
        <v>57</v>
      </c>
      <c r="I164">
        <v>1</v>
      </c>
      <c r="J164">
        <v>16003.49</v>
      </c>
      <c r="K164">
        <v>16003.49</v>
      </c>
      <c r="L164" t="s">
        <v>21</v>
      </c>
      <c r="M164" t="s">
        <v>29</v>
      </c>
    </row>
    <row r="165" spans="1:13">
      <c r="A165" t="s">
        <v>496</v>
      </c>
      <c r="B165" s="9">
        <v>45365</v>
      </c>
      <c r="C165" t="s">
        <v>497</v>
      </c>
      <c r="D165" t="s">
        <v>498</v>
      </c>
      <c r="E165" t="s">
        <v>61</v>
      </c>
      <c r="F165" t="s">
        <v>18</v>
      </c>
      <c r="G165" t="s">
        <v>42</v>
      </c>
      <c r="H165" t="s">
        <v>50</v>
      </c>
      <c r="I165">
        <v>3</v>
      </c>
      <c r="J165">
        <v>1991.63</v>
      </c>
      <c r="K165">
        <v>5974.9</v>
      </c>
      <c r="L165" t="s">
        <v>35</v>
      </c>
      <c r="M165" t="s">
        <v>29</v>
      </c>
    </row>
    <row r="166" spans="1:13">
      <c r="A166" t="s">
        <v>499</v>
      </c>
      <c r="B166" s="9">
        <v>45129</v>
      </c>
      <c r="C166" t="s">
        <v>235</v>
      </c>
      <c r="D166" t="s">
        <v>500</v>
      </c>
      <c r="E166" t="s">
        <v>17</v>
      </c>
      <c r="F166" t="s">
        <v>33</v>
      </c>
      <c r="G166" t="s">
        <v>42</v>
      </c>
      <c r="H166" t="s">
        <v>20</v>
      </c>
      <c r="I166">
        <v>2</v>
      </c>
      <c r="J166">
        <v>29343.08</v>
      </c>
      <c r="K166">
        <v>58686.16</v>
      </c>
      <c r="L166" t="s">
        <v>35</v>
      </c>
      <c r="M166" t="s">
        <v>29</v>
      </c>
    </row>
    <row r="167" spans="1:13">
      <c r="A167" t="s">
        <v>501</v>
      </c>
      <c r="B167" s="9">
        <v>45110</v>
      </c>
      <c r="C167" t="s">
        <v>502</v>
      </c>
      <c r="D167" t="s">
        <v>503</v>
      </c>
      <c r="E167" t="s">
        <v>17</v>
      </c>
      <c r="F167" t="s">
        <v>46</v>
      </c>
      <c r="G167" t="s">
        <v>42</v>
      </c>
      <c r="H167" t="s">
        <v>20</v>
      </c>
      <c r="I167">
        <v>5</v>
      </c>
      <c r="J167">
        <v>41024.58</v>
      </c>
      <c r="K167">
        <v>205122.91</v>
      </c>
      <c r="L167" t="s">
        <v>35</v>
      </c>
      <c r="M167" t="s">
        <v>29</v>
      </c>
    </row>
    <row r="168" spans="1:13">
      <c r="A168" t="s">
        <v>504</v>
      </c>
      <c r="B168" s="9">
        <v>45049</v>
      </c>
      <c r="C168" t="s">
        <v>505</v>
      </c>
      <c r="D168" t="s">
        <v>506</v>
      </c>
      <c r="E168" t="s">
        <v>17</v>
      </c>
      <c r="F168" t="s">
        <v>18</v>
      </c>
      <c r="G168" t="s">
        <v>19</v>
      </c>
      <c r="H168" t="s">
        <v>34</v>
      </c>
      <c r="I168">
        <v>3</v>
      </c>
      <c r="J168">
        <v>891.48</v>
      </c>
      <c r="K168">
        <v>2674.45</v>
      </c>
      <c r="L168" t="s">
        <v>28</v>
      </c>
      <c r="M168" t="s">
        <v>29</v>
      </c>
    </row>
    <row r="169" spans="1:13">
      <c r="A169" t="s">
        <v>507</v>
      </c>
      <c r="B169" s="9">
        <v>45327</v>
      </c>
      <c r="C169" t="s">
        <v>508</v>
      </c>
      <c r="D169" t="s">
        <v>509</v>
      </c>
      <c r="E169" t="s">
        <v>17</v>
      </c>
      <c r="F169" t="s">
        <v>18</v>
      </c>
      <c r="G169" t="s">
        <v>19</v>
      </c>
      <c r="H169" t="s">
        <v>34</v>
      </c>
      <c r="I169">
        <v>1</v>
      </c>
      <c r="J169">
        <v>1168.47</v>
      </c>
      <c r="K169">
        <v>1168.47</v>
      </c>
      <c r="L169" t="s">
        <v>35</v>
      </c>
      <c r="M169" t="s">
        <v>29</v>
      </c>
    </row>
    <row r="170" spans="1:13">
      <c r="A170" t="s">
        <v>510</v>
      </c>
      <c r="B170" s="9">
        <v>45220</v>
      </c>
      <c r="C170" t="s">
        <v>511</v>
      </c>
      <c r="D170" t="s">
        <v>512</v>
      </c>
      <c r="E170" t="s">
        <v>17</v>
      </c>
      <c r="F170" t="s">
        <v>27</v>
      </c>
      <c r="G170" t="s">
        <v>42</v>
      </c>
      <c r="H170" t="s">
        <v>50</v>
      </c>
      <c r="I170">
        <v>1</v>
      </c>
      <c r="J170">
        <v>2402.5100000000002</v>
      </c>
      <c r="K170">
        <v>2402.5100000000002</v>
      </c>
      <c r="L170" t="s">
        <v>21</v>
      </c>
      <c r="M170" t="s">
        <v>29</v>
      </c>
    </row>
    <row r="171" spans="1:13">
      <c r="A171" t="s">
        <v>513</v>
      </c>
      <c r="B171" s="9">
        <v>45206</v>
      </c>
      <c r="C171" t="s">
        <v>514</v>
      </c>
      <c r="D171" t="s">
        <v>515</v>
      </c>
      <c r="E171" t="s">
        <v>26</v>
      </c>
      <c r="F171" t="s">
        <v>46</v>
      </c>
      <c r="G171" t="s">
        <v>42</v>
      </c>
      <c r="H171" t="s">
        <v>34</v>
      </c>
      <c r="I171">
        <v>2</v>
      </c>
      <c r="J171">
        <v>1275.42</v>
      </c>
      <c r="K171">
        <v>2550.85</v>
      </c>
      <c r="L171" t="s">
        <v>28</v>
      </c>
      <c r="M171" t="s">
        <v>29</v>
      </c>
    </row>
    <row r="172" spans="1:13">
      <c r="A172" t="s">
        <v>516</v>
      </c>
      <c r="B172" s="9">
        <v>45124</v>
      </c>
      <c r="C172" t="s">
        <v>517</v>
      </c>
      <c r="D172" t="s">
        <v>518</v>
      </c>
      <c r="E172" t="s">
        <v>61</v>
      </c>
      <c r="F172" t="s">
        <v>33</v>
      </c>
      <c r="G172" t="s">
        <v>42</v>
      </c>
      <c r="H172" t="s">
        <v>50</v>
      </c>
      <c r="I172">
        <v>3</v>
      </c>
      <c r="J172">
        <v>2076.79</v>
      </c>
      <c r="K172">
        <v>6230.38</v>
      </c>
      <c r="L172" t="s">
        <v>28</v>
      </c>
      <c r="M172" t="s">
        <v>29</v>
      </c>
    </row>
    <row r="173" spans="1:13">
      <c r="A173" t="s">
        <v>519</v>
      </c>
      <c r="B173" s="9">
        <v>45437</v>
      </c>
      <c r="C173" t="s">
        <v>520</v>
      </c>
      <c r="D173" t="s">
        <v>521</v>
      </c>
      <c r="E173" t="s">
        <v>61</v>
      </c>
      <c r="F173" t="s">
        <v>18</v>
      </c>
      <c r="G173" t="s">
        <v>19</v>
      </c>
      <c r="H173" t="s">
        <v>20</v>
      </c>
      <c r="I173">
        <v>3</v>
      </c>
      <c r="J173">
        <v>40858.519999999997</v>
      </c>
      <c r="K173">
        <v>122575.56</v>
      </c>
      <c r="L173" t="s">
        <v>28</v>
      </c>
      <c r="M173" t="s">
        <v>29</v>
      </c>
    </row>
    <row r="174" spans="1:13">
      <c r="A174" t="s">
        <v>522</v>
      </c>
      <c r="B174" s="9">
        <v>45070</v>
      </c>
      <c r="C174" t="s">
        <v>338</v>
      </c>
      <c r="D174" t="s">
        <v>523</v>
      </c>
      <c r="E174" t="s">
        <v>61</v>
      </c>
      <c r="F174" t="s">
        <v>18</v>
      </c>
      <c r="G174" t="s">
        <v>19</v>
      </c>
      <c r="H174" t="s">
        <v>34</v>
      </c>
      <c r="I174">
        <v>5</v>
      </c>
      <c r="J174">
        <v>1086.3499999999999</v>
      </c>
      <c r="K174">
        <v>5431.75</v>
      </c>
      <c r="L174" t="s">
        <v>21</v>
      </c>
      <c r="M174" t="s">
        <v>29</v>
      </c>
    </row>
    <row r="175" spans="1:13">
      <c r="A175" t="s">
        <v>524</v>
      </c>
      <c r="B175" s="9">
        <v>45127</v>
      </c>
      <c r="C175" t="s">
        <v>525</v>
      </c>
      <c r="D175" t="s">
        <v>109</v>
      </c>
      <c r="E175" t="s">
        <v>61</v>
      </c>
      <c r="F175" t="s">
        <v>33</v>
      </c>
      <c r="G175" t="s">
        <v>19</v>
      </c>
      <c r="H175" t="s">
        <v>50</v>
      </c>
      <c r="I175">
        <v>1</v>
      </c>
      <c r="J175">
        <v>2107.15</v>
      </c>
      <c r="K175">
        <v>2107.15</v>
      </c>
      <c r="L175" t="s">
        <v>35</v>
      </c>
      <c r="M175" t="s">
        <v>29</v>
      </c>
    </row>
    <row r="176" spans="1:13">
      <c r="A176" t="s">
        <v>526</v>
      </c>
      <c r="B176" s="9">
        <v>45050</v>
      </c>
      <c r="C176" t="s">
        <v>527</v>
      </c>
      <c r="D176" t="s">
        <v>357</v>
      </c>
      <c r="E176" t="s">
        <v>17</v>
      </c>
      <c r="F176" t="s">
        <v>33</v>
      </c>
      <c r="G176" t="s">
        <v>19</v>
      </c>
      <c r="H176" t="s">
        <v>57</v>
      </c>
      <c r="I176">
        <v>4</v>
      </c>
      <c r="J176">
        <v>13026.52</v>
      </c>
      <c r="K176">
        <v>52106.080000000002</v>
      </c>
      <c r="L176" t="s">
        <v>21</v>
      </c>
      <c r="M176" t="s">
        <v>22</v>
      </c>
    </row>
    <row r="177" spans="1:13">
      <c r="A177" t="s">
        <v>528</v>
      </c>
      <c r="B177" s="9">
        <v>45113</v>
      </c>
      <c r="C177" t="s">
        <v>529</v>
      </c>
      <c r="D177" t="s">
        <v>530</v>
      </c>
      <c r="E177" t="s">
        <v>26</v>
      </c>
      <c r="F177" t="s">
        <v>18</v>
      </c>
      <c r="G177" t="s">
        <v>19</v>
      </c>
      <c r="H177" t="s">
        <v>34</v>
      </c>
      <c r="I177">
        <v>5</v>
      </c>
      <c r="J177">
        <v>1049.23</v>
      </c>
      <c r="K177">
        <v>5246.17</v>
      </c>
      <c r="L177" t="s">
        <v>35</v>
      </c>
      <c r="M177" t="s">
        <v>29</v>
      </c>
    </row>
    <row r="178" spans="1:13">
      <c r="A178" t="s">
        <v>531</v>
      </c>
      <c r="B178" s="9">
        <v>45252</v>
      </c>
      <c r="C178" t="s">
        <v>532</v>
      </c>
      <c r="D178" t="s">
        <v>533</v>
      </c>
      <c r="E178" t="s">
        <v>61</v>
      </c>
      <c r="F178" t="s">
        <v>33</v>
      </c>
      <c r="G178" t="s">
        <v>42</v>
      </c>
      <c r="H178" t="s">
        <v>50</v>
      </c>
      <c r="I178">
        <v>5</v>
      </c>
      <c r="J178">
        <v>1998.66</v>
      </c>
      <c r="K178">
        <v>9993.2999999999993</v>
      </c>
      <c r="L178" t="s">
        <v>28</v>
      </c>
      <c r="M178" t="s">
        <v>22</v>
      </c>
    </row>
    <row r="179" spans="1:13">
      <c r="A179" t="s">
        <v>534</v>
      </c>
      <c r="B179" s="9">
        <v>45390</v>
      </c>
      <c r="C179" t="s">
        <v>511</v>
      </c>
      <c r="D179" t="s">
        <v>305</v>
      </c>
      <c r="E179" t="s">
        <v>17</v>
      </c>
      <c r="F179" t="s">
        <v>27</v>
      </c>
      <c r="G179" t="s">
        <v>19</v>
      </c>
      <c r="H179" t="s">
        <v>50</v>
      </c>
      <c r="I179">
        <v>5</v>
      </c>
      <c r="J179">
        <v>2910.07</v>
      </c>
      <c r="K179">
        <v>14550.34</v>
      </c>
      <c r="L179" t="s">
        <v>28</v>
      </c>
      <c r="M179" t="s">
        <v>22</v>
      </c>
    </row>
    <row r="180" spans="1:13">
      <c r="A180" t="s">
        <v>535</v>
      </c>
      <c r="B180" s="9">
        <v>45275</v>
      </c>
      <c r="C180" t="s">
        <v>536</v>
      </c>
      <c r="D180" t="s">
        <v>352</v>
      </c>
      <c r="E180" t="s">
        <v>61</v>
      </c>
      <c r="F180" t="s">
        <v>18</v>
      </c>
      <c r="G180" t="s">
        <v>19</v>
      </c>
      <c r="H180" t="s">
        <v>57</v>
      </c>
      <c r="I180">
        <v>2</v>
      </c>
      <c r="J180">
        <v>11811.56</v>
      </c>
      <c r="K180">
        <v>23623.13</v>
      </c>
      <c r="L180" t="s">
        <v>21</v>
      </c>
      <c r="M180" t="s">
        <v>29</v>
      </c>
    </row>
    <row r="181" spans="1:13">
      <c r="A181" t="s">
        <v>537</v>
      </c>
      <c r="B181" s="9">
        <v>45329</v>
      </c>
      <c r="C181" t="s">
        <v>195</v>
      </c>
      <c r="D181" t="s">
        <v>538</v>
      </c>
      <c r="E181" t="s">
        <v>17</v>
      </c>
      <c r="F181" t="s">
        <v>27</v>
      </c>
      <c r="G181" t="s">
        <v>42</v>
      </c>
      <c r="H181" t="s">
        <v>20</v>
      </c>
      <c r="I181">
        <v>2</v>
      </c>
      <c r="J181">
        <v>39949.57</v>
      </c>
      <c r="K181">
        <v>79899.14</v>
      </c>
      <c r="L181" t="s">
        <v>35</v>
      </c>
      <c r="M181" t="s">
        <v>29</v>
      </c>
    </row>
    <row r="182" spans="1:13">
      <c r="A182" t="s">
        <v>539</v>
      </c>
      <c r="B182" s="9">
        <v>45272</v>
      </c>
      <c r="C182" t="s">
        <v>540</v>
      </c>
      <c r="D182" t="s">
        <v>541</v>
      </c>
      <c r="E182" t="s">
        <v>26</v>
      </c>
      <c r="F182" t="s">
        <v>46</v>
      </c>
      <c r="G182" t="s">
        <v>19</v>
      </c>
      <c r="H182" t="s">
        <v>57</v>
      </c>
      <c r="I182">
        <v>5</v>
      </c>
      <c r="J182">
        <v>13536.97</v>
      </c>
      <c r="K182">
        <v>67684.850000000006</v>
      </c>
      <c r="L182" t="s">
        <v>28</v>
      </c>
      <c r="M182" t="s">
        <v>29</v>
      </c>
    </row>
    <row r="183" spans="1:13">
      <c r="A183" t="s">
        <v>542</v>
      </c>
      <c r="B183" s="9">
        <v>45437</v>
      </c>
      <c r="C183" t="s">
        <v>543</v>
      </c>
      <c r="D183" t="s">
        <v>544</v>
      </c>
      <c r="E183" t="s">
        <v>26</v>
      </c>
      <c r="F183" t="s">
        <v>27</v>
      </c>
      <c r="G183" t="s">
        <v>42</v>
      </c>
      <c r="H183" t="s">
        <v>50</v>
      </c>
      <c r="I183">
        <v>4</v>
      </c>
      <c r="J183">
        <v>2086.6</v>
      </c>
      <c r="K183">
        <v>8346.3799999999992</v>
      </c>
      <c r="L183" t="s">
        <v>21</v>
      </c>
      <c r="M183" t="s">
        <v>29</v>
      </c>
    </row>
    <row r="184" spans="1:13">
      <c r="A184" t="s">
        <v>545</v>
      </c>
      <c r="B184" s="9">
        <v>45073</v>
      </c>
      <c r="C184" t="s">
        <v>546</v>
      </c>
      <c r="D184" t="s">
        <v>547</v>
      </c>
      <c r="E184" t="s">
        <v>61</v>
      </c>
      <c r="F184" t="s">
        <v>33</v>
      </c>
      <c r="G184" t="s">
        <v>19</v>
      </c>
      <c r="H184" t="s">
        <v>57</v>
      </c>
      <c r="I184">
        <v>3</v>
      </c>
      <c r="J184">
        <v>11988.82</v>
      </c>
      <c r="K184">
        <v>35966.449999999997</v>
      </c>
      <c r="L184" t="s">
        <v>21</v>
      </c>
      <c r="M184" t="s">
        <v>29</v>
      </c>
    </row>
    <row r="185" spans="1:13">
      <c r="A185" t="s">
        <v>548</v>
      </c>
      <c r="B185" s="9">
        <v>45074</v>
      </c>
      <c r="C185" t="s">
        <v>549</v>
      </c>
      <c r="D185" t="s">
        <v>550</v>
      </c>
      <c r="E185" t="s">
        <v>17</v>
      </c>
      <c r="F185" t="s">
        <v>18</v>
      </c>
      <c r="G185" t="s">
        <v>19</v>
      </c>
      <c r="H185" t="s">
        <v>57</v>
      </c>
      <c r="I185">
        <v>3</v>
      </c>
      <c r="J185">
        <v>14282.57</v>
      </c>
      <c r="K185">
        <v>42847.7</v>
      </c>
      <c r="L185" t="s">
        <v>35</v>
      </c>
      <c r="M185" t="s">
        <v>29</v>
      </c>
    </row>
    <row r="186" spans="1:13">
      <c r="A186" t="s">
        <v>551</v>
      </c>
      <c r="B186" s="9">
        <v>45415</v>
      </c>
      <c r="C186" t="s">
        <v>552</v>
      </c>
      <c r="D186" t="s">
        <v>553</v>
      </c>
      <c r="E186" t="s">
        <v>26</v>
      </c>
      <c r="F186" t="s">
        <v>27</v>
      </c>
      <c r="G186" t="s">
        <v>42</v>
      </c>
      <c r="H186" t="s">
        <v>50</v>
      </c>
      <c r="I186">
        <v>1</v>
      </c>
      <c r="J186">
        <v>2586.5700000000002</v>
      </c>
      <c r="K186">
        <v>2586.5700000000002</v>
      </c>
      <c r="L186" t="s">
        <v>35</v>
      </c>
      <c r="M186" t="s">
        <v>29</v>
      </c>
    </row>
    <row r="187" spans="1:13">
      <c r="A187" t="s">
        <v>554</v>
      </c>
      <c r="B187" s="9">
        <v>45264</v>
      </c>
      <c r="C187" t="s">
        <v>555</v>
      </c>
      <c r="D187" t="s">
        <v>556</v>
      </c>
      <c r="E187" t="s">
        <v>17</v>
      </c>
      <c r="F187" t="s">
        <v>33</v>
      </c>
      <c r="G187" t="s">
        <v>42</v>
      </c>
      <c r="H187" t="s">
        <v>20</v>
      </c>
      <c r="I187">
        <v>3</v>
      </c>
      <c r="J187">
        <v>40218.870000000003</v>
      </c>
      <c r="K187">
        <v>120656.6</v>
      </c>
      <c r="L187" t="s">
        <v>35</v>
      </c>
      <c r="M187" t="s">
        <v>29</v>
      </c>
    </row>
    <row r="188" spans="1:13">
      <c r="A188" t="s">
        <v>557</v>
      </c>
      <c r="B188" s="9">
        <v>45399</v>
      </c>
      <c r="C188" t="s">
        <v>558</v>
      </c>
      <c r="D188" t="s">
        <v>559</v>
      </c>
      <c r="E188" t="s">
        <v>17</v>
      </c>
      <c r="F188" t="s">
        <v>33</v>
      </c>
      <c r="G188" t="s">
        <v>19</v>
      </c>
      <c r="H188" t="s">
        <v>57</v>
      </c>
      <c r="I188">
        <v>3</v>
      </c>
      <c r="J188">
        <v>15393.35</v>
      </c>
      <c r="K188">
        <v>46180.05</v>
      </c>
      <c r="L188" t="s">
        <v>28</v>
      </c>
      <c r="M188" t="s">
        <v>29</v>
      </c>
    </row>
    <row r="189" spans="1:13">
      <c r="A189" t="s">
        <v>560</v>
      </c>
      <c r="B189" s="9">
        <v>45077</v>
      </c>
      <c r="C189" t="s">
        <v>561</v>
      </c>
      <c r="D189" t="s">
        <v>562</v>
      </c>
      <c r="E189" t="s">
        <v>26</v>
      </c>
      <c r="F189" t="s">
        <v>27</v>
      </c>
      <c r="G189" t="s">
        <v>42</v>
      </c>
      <c r="H189" t="s">
        <v>57</v>
      </c>
      <c r="I189">
        <v>4</v>
      </c>
      <c r="J189">
        <v>14127.47</v>
      </c>
      <c r="K189">
        <v>56509.87</v>
      </c>
      <c r="L189" t="s">
        <v>21</v>
      </c>
      <c r="M189" t="s">
        <v>29</v>
      </c>
    </row>
    <row r="190" spans="1:13">
      <c r="A190" t="s">
        <v>563</v>
      </c>
      <c r="B190" s="9">
        <v>45341</v>
      </c>
      <c r="C190" t="s">
        <v>564</v>
      </c>
      <c r="D190" t="s">
        <v>565</v>
      </c>
      <c r="E190" t="s">
        <v>26</v>
      </c>
      <c r="F190" t="s">
        <v>18</v>
      </c>
      <c r="G190" t="s">
        <v>19</v>
      </c>
      <c r="H190" t="s">
        <v>34</v>
      </c>
      <c r="I190">
        <v>3</v>
      </c>
      <c r="J190">
        <v>860.09</v>
      </c>
      <c r="K190">
        <v>2580.2600000000002</v>
      </c>
      <c r="L190" t="s">
        <v>35</v>
      </c>
      <c r="M190" t="s">
        <v>29</v>
      </c>
    </row>
    <row r="191" spans="1:13">
      <c r="A191" t="s">
        <v>566</v>
      </c>
      <c r="B191" s="9">
        <v>45224</v>
      </c>
      <c r="C191" t="s">
        <v>567</v>
      </c>
      <c r="D191" t="s">
        <v>568</v>
      </c>
      <c r="E191" t="s">
        <v>26</v>
      </c>
      <c r="F191" t="s">
        <v>27</v>
      </c>
      <c r="G191" t="s">
        <v>19</v>
      </c>
      <c r="H191" t="s">
        <v>34</v>
      </c>
      <c r="I191">
        <v>4</v>
      </c>
      <c r="J191">
        <v>1389.26</v>
      </c>
      <c r="K191">
        <v>5557.02</v>
      </c>
      <c r="L191" t="s">
        <v>21</v>
      </c>
      <c r="M191" t="s">
        <v>29</v>
      </c>
    </row>
    <row r="192" spans="1:13">
      <c r="A192" t="s">
        <v>569</v>
      </c>
      <c r="B192" s="9">
        <v>45189</v>
      </c>
      <c r="C192" t="s">
        <v>570</v>
      </c>
      <c r="D192" t="s">
        <v>571</v>
      </c>
      <c r="E192" t="s">
        <v>17</v>
      </c>
      <c r="F192" t="s">
        <v>46</v>
      </c>
      <c r="G192" t="s">
        <v>19</v>
      </c>
      <c r="H192" t="s">
        <v>50</v>
      </c>
      <c r="I192">
        <v>2</v>
      </c>
      <c r="J192">
        <v>2877.96</v>
      </c>
      <c r="K192">
        <v>5755.92</v>
      </c>
      <c r="L192" t="s">
        <v>28</v>
      </c>
      <c r="M192" t="s">
        <v>29</v>
      </c>
    </row>
    <row r="193" spans="1:13">
      <c r="A193" t="s">
        <v>572</v>
      </c>
      <c r="B193" s="9">
        <v>45070</v>
      </c>
      <c r="C193" t="s">
        <v>573</v>
      </c>
      <c r="D193" t="s">
        <v>574</v>
      </c>
      <c r="E193" t="s">
        <v>17</v>
      </c>
      <c r="F193" t="s">
        <v>27</v>
      </c>
      <c r="G193" t="s">
        <v>19</v>
      </c>
      <c r="H193" t="s">
        <v>50</v>
      </c>
      <c r="I193">
        <v>4</v>
      </c>
      <c r="J193">
        <v>2223.4</v>
      </c>
      <c r="K193">
        <v>8893.58</v>
      </c>
      <c r="L193" t="s">
        <v>28</v>
      </c>
      <c r="M193" t="s">
        <v>29</v>
      </c>
    </row>
    <row r="194" spans="1:13">
      <c r="A194" t="s">
        <v>575</v>
      </c>
      <c r="B194" s="9">
        <v>45272</v>
      </c>
      <c r="C194" t="s">
        <v>576</v>
      </c>
      <c r="D194" t="s">
        <v>577</v>
      </c>
      <c r="E194" t="s">
        <v>26</v>
      </c>
      <c r="F194" t="s">
        <v>27</v>
      </c>
      <c r="G194" t="s">
        <v>42</v>
      </c>
      <c r="H194" t="s">
        <v>50</v>
      </c>
      <c r="I194">
        <v>2</v>
      </c>
      <c r="J194">
        <v>1786.29</v>
      </c>
      <c r="K194">
        <v>3572.59</v>
      </c>
      <c r="L194" t="s">
        <v>35</v>
      </c>
      <c r="M194" t="s">
        <v>29</v>
      </c>
    </row>
    <row r="195" spans="1:13">
      <c r="A195" t="s">
        <v>578</v>
      </c>
      <c r="B195" s="9">
        <v>44928</v>
      </c>
      <c r="C195" t="s">
        <v>105</v>
      </c>
      <c r="D195" t="s">
        <v>579</v>
      </c>
      <c r="E195" t="s">
        <v>17</v>
      </c>
      <c r="F195" t="s">
        <v>18</v>
      </c>
      <c r="G195" t="s">
        <v>42</v>
      </c>
      <c r="H195" t="s">
        <v>34</v>
      </c>
      <c r="I195">
        <v>4</v>
      </c>
      <c r="J195">
        <v>1280.02</v>
      </c>
      <c r="K195">
        <v>5120.09</v>
      </c>
      <c r="L195" t="s">
        <v>28</v>
      </c>
      <c r="M195" t="s">
        <v>29</v>
      </c>
    </row>
    <row r="196" spans="1:13">
      <c r="A196" t="s">
        <v>580</v>
      </c>
      <c r="B196" s="9">
        <v>45230</v>
      </c>
      <c r="C196" t="s">
        <v>581</v>
      </c>
      <c r="D196" t="s">
        <v>64</v>
      </c>
      <c r="E196" t="s">
        <v>17</v>
      </c>
      <c r="F196" t="s">
        <v>27</v>
      </c>
      <c r="G196" t="s">
        <v>42</v>
      </c>
      <c r="H196" t="s">
        <v>50</v>
      </c>
      <c r="I196">
        <v>5</v>
      </c>
      <c r="J196">
        <v>2739.6</v>
      </c>
      <c r="K196">
        <v>13698.01</v>
      </c>
      <c r="L196" t="s">
        <v>21</v>
      </c>
      <c r="M196" t="s">
        <v>29</v>
      </c>
    </row>
    <row r="197" spans="1:13">
      <c r="A197" t="s">
        <v>582</v>
      </c>
      <c r="B197" s="9">
        <v>45180</v>
      </c>
      <c r="C197" t="s">
        <v>583</v>
      </c>
      <c r="D197" t="s">
        <v>584</v>
      </c>
      <c r="E197" t="s">
        <v>61</v>
      </c>
      <c r="F197" t="s">
        <v>33</v>
      </c>
      <c r="G197" t="s">
        <v>42</v>
      </c>
      <c r="H197" t="s">
        <v>57</v>
      </c>
      <c r="I197">
        <v>2</v>
      </c>
      <c r="J197">
        <v>14568.49</v>
      </c>
      <c r="K197">
        <v>29136.99</v>
      </c>
      <c r="L197" t="s">
        <v>21</v>
      </c>
      <c r="M197" t="s">
        <v>29</v>
      </c>
    </row>
    <row r="198" spans="1:13">
      <c r="A198" t="s">
        <v>585</v>
      </c>
      <c r="B198" s="9">
        <v>45379</v>
      </c>
      <c r="C198" t="s">
        <v>586</v>
      </c>
      <c r="D198" t="s">
        <v>587</v>
      </c>
      <c r="E198" t="s">
        <v>17</v>
      </c>
      <c r="F198" t="s">
        <v>18</v>
      </c>
      <c r="G198" t="s">
        <v>19</v>
      </c>
      <c r="H198" t="s">
        <v>57</v>
      </c>
      <c r="I198">
        <v>2</v>
      </c>
      <c r="J198">
        <v>13521.56</v>
      </c>
      <c r="K198">
        <v>27043.119999999999</v>
      </c>
      <c r="L198" t="s">
        <v>28</v>
      </c>
      <c r="M198" t="s">
        <v>29</v>
      </c>
    </row>
    <row r="199" spans="1:13">
      <c r="A199" t="s">
        <v>588</v>
      </c>
      <c r="B199" s="9">
        <v>44963</v>
      </c>
      <c r="C199" t="s">
        <v>589</v>
      </c>
      <c r="D199" t="s">
        <v>515</v>
      </c>
      <c r="E199" t="s">
        <v>26</v>
      </c>
      <c r="F199" t="s">
        <v>33</v>
      </c>
      <c r="G199" t="s">
        <v>42</v>
      </c>
      <c r="H199" t="s">
        <v>20</v>
      </c>
      <c r="I199">
        <v>3</v>
      </c>
      <c r="J199">
        <v>39394.82</v>
      </c>
      <c r="K199">
        <v>118184.47</v>
      </c>
      <c r="L199" t="s">
        <v>28</v>
      </c>
      <c r="M199" t="s">
        <v>29</v>
      </c>
    </row>
    <row r="200" spans="1:13">
      <c r="A200" t="s">
        <v>590</v>
      </c>
      <c r="B200" s="9">
        <v>45086</v>
      </c>
      <c r="C200" t="s">
        <v>591</v>
      </c>
      <c r="D200" t="s">
        <v>592</v>
      </c>
      <c r="E200" t="s">
        <v>17</v>
      </c>
      <c r="F200" t="s">
        <v>18</v>
      </c>
      <c r="G200" t="s">
        <v>42</v>
      </c>
      <c r="H200" t="s">
        <v>50</v>
      </c>
      <c r="I200">
        <v>2</v>
      </c>
      <c r="J200">
        <v>1990.65</v>
      </c>
      <c r="K200">
        <v>3981.29</v>
      </c>
      <c r="L200" t="s">
        <v>28</v>
      </c>
      <c r="M200" t="s">
        <v>29</v>
      </c>
    </row>
    <row r="201" spans="1:13">
      <c r="A201" t="s">
        <v>593</v>
      </c>
      <c r="B201" s="9">
        <v>44935</v>
      </c>
      <c r="C201" t="s">
        <v>594</v>
      </c>
      <c r="D201" t="s">
        <v>595</v>
      </c>
      <c r="E201" t="s">
        <v>17</v>
      </c>
      <c r="F201" t="s">
        <v>46</v>
      </c>
      <c r="G201" t="s">
        <v>42</v>
      </c>
      <c r="H201" t="s">
        <v>57</v>
      </c>
      <c r="I201">
        <v>4</v>
      </c>
      <c r="J201">
        <v>13796.69</v>
      </c>
      <c r="K201">
        <v>55186.75</v>
      </c>
      <c r="L201" t="s">
        <v>21</v>
      </c>
      <c r="M201" t="s">
        <v>29</v>
      </c>
    </row>
    <row r="202" spans="1:13">
      <c r="A202" t="s">
        <v>596</v>
      </c>
      <c r="B202" s="9">
        <v>45159</v>
      </c>
      <c r="C202" t="s">
        <v>597</v>
      </c>
      <c r="D202" t="s">
        <v>598</v>
      </c>
      <c r="E202" t="s">
        <v>17</v>
      </c>
      <c r="F202" t="s">
        <v>46</v>
      </c>
      <c r="G202" t="s">
        <v>42</v>
      </c>
      <c r="H202" t="s">
        <v>57</v>
      </c>
      <c r="I202">
        <v>5</v>
      </c>
      <c r="J202">
        <v>10683.65</v>
      </c>
      <c r="K202">
        <v>53418.23</v>
      </c>
      <c r="L202" t="s">
        <v>28</v>
      </c>
      <c r="M202" t="s">
        <v>29</v>
      </c>
    </row>
    <row r="203" spans="1:13">
      <c r="A203" t="s">
        <v>599</v>
      </c>
      <c r="B203" s="9">
        <v>45025</v>
      </c>
      <c r="C203" t="s">
        <v>600</v>
      </c>
      <c r="D203" t="s">
        <v>601</v>
      </c>
      <c r="E203" t="s">
        <v>17</v>
      </c>
      <c r="F203" t="s">
        <v>46</v>
      </c>
      <c r="G203" t="s">
        <v>42</v>
      </c>
      <c r="H203" t="s">
        <v>20</v>
      </c>
      <c r="I203">
        <v>5</v>
      </c>
      <c r="J203">
        <v>27370.18</v>
      </c>
      <c r="K203">
        <v>136850.92000000001</v>
      </c>
      <c r="L203" t="s">
        <v>35</v>
      </c>
      <c r="M203" t="s">
        <v>22</v>
      </c>
    </row>
    <row r="204" spans="1:13">
      <c r="A204" t="s">
        <v>602</v>
      </c>
      <c r="B204" s="9">
        <v>45134</v>
      </c>
      <c r="C204" t="s">
        <v>456</v>
      </c>
      <c r="D204" t="s">
        <v>603</v>
      </c>
      <c r="E204" t="s">
        <v>17</v>
      </c>
      <c r="F204" t="s">
        <v>27</v>
      </c>
      <c r="G204" t="s">
        <v>19</v>
      </c>
      <c r="H204" t="s">
        <v>57</v>
      </c>
      <c r="I204">
        <v>3</v>
      </c>
      <c r="J204">
        <v>17556.23</v>
      </c>
      <c r="K204">
        <v>52668.7</v>
      </c>
      <c r="L204" t="s">
        <v>35</v>
      </c>
      <c r="M204" t="s">
        <v>29</v>
      </c>
    </row>
    <row r="205" spans="1:13">
      <c r="A205" t="s">
        <v>604</v>
      </c>
      <c r="B205" s="9">
        <v>45057</v>
      </c>
      <c r="C205" t="s">
        <v>605</v>
      </c>
      <c r="D205" t="s">
        <v>606</v>
      </c>
      <c r="E205" t="s">
        <v>17</v>
      </c>
      <c r="F205" t="s">
        <v>46</v>
      </c>
      <c r="G205" t="s">
        <v>42</v>
      </c>
      <c r="H205" t="s">
        <v>20</v>
      </c>
      <c r="I205">
        <v>4</v>
      </c>
      <c r="J205">
        <v>34616.46</v>
      </c>
      <c r="K205">
        <v>138465.82999999999</v>
      </c>
      <c r="L205" t="s">
        <v>21</v>
      </c>
      <c r="M205" t="s">
        <v>29</v>
      </c>
    </row>
    <row r="206" spans="1:13">
      <c r="A206" t="s">
        <v>607</v>
      </c>
      <c r="B206" s="9">
        <v>45330</v>
      </c>
      <c r="C206" t="s">
        <v>215</v>
      </c>
      <c r="D206" t="s">
        <v>608</v>
      </c>
      <c r="E206" t="s">
        <v>17</v>
      </c>
      <c r="F206" t="s">
        <v>18</v>
      </c>
      <c r="G206" t="s">
        <v>42</v>
      </c>
      <c r="H206" t="s">
        <v>20</v>
      </c>
      <c r="I206">
        <v>4</v>
      </c>
      <c r="J206">
        <v>38597.870000000003</v>
      </c>
      <c r="K206">
        <v>154391.46</v>
      </c>
      <c r="L206" t="s">
        <v>28</v>
      </c>
      <c r="M206" t="s">
        <v>22</v>
      </c>
    </row>
    <row r="207" spans="1:13">
      <c r="A207" t="s">
        <v>609</v>
      </c>
      <c r="B207" s="9">
        <v>45078</v>
      </c>
      <c r="C207" t="s">
        <v>610</v>
      </c>
      <c r="D207" t="s">
        <v>611</v>
      </c>
      <c r="E207" t="s">
        <v>17</v>
      </c>
      <c r="F207" t="s">
        <v>46</v>
      </c>
      <c r="G207" t="s">
        <v>42</v>
      </c>
      <c r="H207" t="s">
        <v>34</v>
      </c>
      <c r="I207">
        <v>1</v>
      </c>
      <c r="J207">
        <v>1131.9000000000001</v>
      </c>
      <c r="K207">
        <v>1131.9000000000001</v>
      </c>
      <c r="L207" t="s">
        <v>28</v>
      </c>
      <c r="M207" t="s">
        <v>29</v>
      </c>
    </row>
    <row r="208" spans="1:13">
      <c r="A208" t="s">
        <v>612</v>
      </c>
      <c r="B208" s="9">
        <v>44980</v>
      </c>
      <c r="C208" t="s">
        <v>613</v>
      </c>
      <c r="D208" t="s">
        <v>614</v>
      </c>
      <c r="E208" t="s">
        <v>17</v>
      </c>
      <c r="F208" t="s">
        <v>18</v>
      </c>
      <c r="G208" t="s">
        <v>19</v>
      </c>
      <c r="H208" t="s">
        <v>57</v>
      </c>
      <c r="I208">
        <v>2</v>
      </c>
      <c r="J208">
        <v>16761.2</v>
      </c>
      <c r="K208">
        <v>33522.410000000003</v>
      </c>
      <c r="L208" t="s">
        <v>28</v>
      </c>
      <c r="M208" t="s">
        <v>29</v>
      </c>
    </row>
    <row r="209" spans="1:13">
      <c r="A209" t="s">
        <v>615</v>
      </c>
      <c r="B209" s="9">
        <v>45046</v>
      </c>
      <c r="C209" t="s">
        <v>616</v>
      </c>
      <c r="D209" t="s">
        <v>617</v>
      </c>
      <c r="E209" t="s">
        <v>17</v>
      </c>
      <c r="F209" t="s">
        <v>33</v>
      </c>
      <c r="G209" t="s">
        <v>19</v>
      </c>
      <c r="H209" t="s">
        <v>34</v>
      </c>
      <c r="I209">
        <v>3</v>
      </c>
      <c r="J209">
        <v>1163.3699999999999</v>
      </c>
      <c r="K209">
        <v>3490.11</v>
      </c>
      <c r="L209" t="s">
        <v>35</v>
      </c>
      <c r="M209" t="s">
        <v>29</v>
      </c>
    </row>
    <row r="210" spans="1:13">
      <c r="A210" t="s">
        <v>618</v>
      </c>
      <c r="B210" s="9">
        <v>45346</v>
      </c>
      <c r="C210" t="s">
        <v>146</v>
      </c>
      <c r="D210" t="s">
        <v>541</v>
      </c>
      <c r="E210" t="s">
        <v>17</v>
      </c>
      <c r="F210" t="s">
        <v>27</v>
      </c>
      <c r="G210" t="s">
        <v>42</v>
      </c>
      <c r="H210" t="s">
        <v>57</v>
      </c>
      <c r="I210">
        <v>5</v>
      </c>
      <c r="J210">
        <v>10534.03</v>
      </c>
      <c r="K210">
        <v>52670.16</v>
      </c>
      <c r="L210" t="s">
        <v>35</v>
      </c>
      <c r="M210" t="s">
        <v>29</v>
      </c>
    </row>
    <row r="211" spans="1:13">
      <c r="A211" t="s">
        <v>619</v>
      </c>
      <c r="B211" s="9">
        <v>45348</v>
      </c>
      <c r="C211" t="s">
        <v>620</v>
      </c>
      <c r="D211" t="s">
        <v>562</v>
      </c>
      <c r="E211" t="s">
        <v>61</v>
      </c>
      <c r="F211" t="s">
        <v>33</v>
      </c>
      <c r="G211" t="s">
        <v>19</v>
      </c>
      <c r="H211" t="s">
        <v>34</v>
      </c>
      <c r="I211">
        <v>1</v>
      </c>
      <c r="J211">
        <v>1379.82</v>
      </c>
      <c r="K211">
        <v>1379.82</v>
      </c>
      <c r="L211" t="s">
        <v>35</v>
      </c>
      <c r="M211" t="s">
        <v>29</v>
      </c>
    </row>
    <row r="212" spans="1:13">
      <c r="A212" t="s">
        <v>621</v>
      </c>
      <c r="B212" s="9">
        <v>45030</v>
      </c>
      <c r="C212" t="s">
        <v>24</v>
      </c>
      <c r="D212" t="s">
        <v>377</v>
      </c>
      <c r="E212" t="s">
        <v>26</v>
      </c>
      <c r="F212" t="s">
        <v>33</v>
      </c>
      <c r="G212" t="s">
        <v>42</v>
      </c>
      <c r="H212" t="s">
        <v>20</v>
      </c>
      <c r="I212">
        <v>4</v>
      </c>
      <c r="J212">
        <v>27099.91</v>
      </c>
      <c r="K212">
        <v>108399.63</v>
      </c>
      <c r="L212" t="s">
        <v>35</v>
      </c>
      <c r="M212" t="s">
        <v>29</v>
      </c>
    </row>
    <row r="213" spans="1:13">
      <c r="A213" t="s">
        <v>622</v>
      </c>
      <c r="B213" s="9">
        <v>45180</v>
      </c>
      <c r="C213" t="s">
        <v>623</v>
      </c>
      <c r="D213" t="s">
        <v>624</v>
      </c>
      <c r="E213" t="s">
        <v>26</v>
      </c>
      <c r="F213" t="s">
        <v>46</v>
      </c>
      <c r="G213" t="s">
        <v>19</v>
      </c>
      <c r="H213" t="s">
        <v>20</v>
      </c>
      <c r="I213">
        <v>2</v>
      </c>
      <c r="J213">
        <v>32384.71</v>
      </c>
      <c r="K213">
        <v>64769.42</v>
      </c>
      <c r="L213" t="s">
        <v>35</v>
      </c>
      <c r="M213" t="s">
        <v>22</v>
      </c>
    </row>
    <row r="214" spans="1:13">
      <c r="A214" t="s">
        <v>625</v>
      </c>
      <c r="B214" s="9">
        <v>45153</v>
      </c>
      <c r="C214" t="s">
        <v>626</v>
      </c>
      <c r="D214" t="s">
        <v>627</v>
      </c>
      <c r="E214" t="s">
        <v>17</v>
      </c>
      <c r="F214" t="s">
        <v>46</v>
      </c>
      <c r="G214" t="s">
        <v>19</v>
      </c>
      <c r="H214" t="s">
        <v>20</v>
      </c>
      <c r="I214">
        <v>5</v>
      </c>
      <c r="J214">
        <v>32841.800000000003</v>
      </c>
      <c r="K214">
        <v>164209</v>
      </c>
      <c r="L214" t="s">
        <v>21</v>
      </c>
      <c r="M214" t="s">
        <v>29</v>
      </c>
    </row>
    <row r="215" spans="1:13">
      <c r="A215" t="s">
        <v>628</v>
      </c>
      <c r="B215" s="9">
        <v>45038</v>
      </c>
      <c r="C215" t="s">
        <v>444</v>
      </c>
      <c r="D215" t="s">
        <v>611</v>
      </c>
      <c r="E215" t="s">
        <v>61</v>
      </c>
      <c r="F215" t="s">
        <v>46</v>
      </c>
      <c r="G215" t="s">
        <v>19</v>
      </c>
      <c r="H215" t="s">
        <v>20</v>
      </c>
      <c r="I215">
        <v>1</v>
      </c>
      <c r="J215">
        <v>25326.63</v>
      </c>
      <c r="K215">
        <v>25326.63</v>
      </c>
      <c r="L215" t="s">
        <v>21</v>
      </c>
      <c r="M215" t="s">
        <v>22</v>
      </c>
    </row>
    <row r="216" spans="1:13">
      <c r="A216" t="s">
        <v>629</v>
      </c>
      <c r="B216" s="9">
        <v>45436</v>
      </c>
      <c r="C216" t="s">
        <v>630</v>
      </c>
      <c r="D216" t="s">
        <v>631</v>
      </c>
      <c r="E216" t="s">
        <v>26</v>
      </c>
      <c r="F216" t="s">
        <v>33</v>
      </c>
      <c r="G216" t="s">
        <v>19</v>
      </c>
      <c r="H216" t="s">
        <v>57</v>
      </c>
      <c r="I216">
        <v>4</v>
      </c>
      <c r="J216">
        <v>10898.03</v>
      </c>
      <c r="K216">
        <v>43592.11</v>
      </c>
      <c r="L216" t="s">
        <v>28</v>
      </c>
      <c r="M216" t="s">
        <v>29</v>
      </c>
    </row>
    <row r="217" spans="1:13">
      <c r="A217" t="s">
        <v>632</v>
      </c>
      <c r="B217" s="9">
        <v>45399</v>
      </c>
      <c r="C217" t="s">
        <v>633</v>
      </c>
      <c r="D217" t="s">
        <v>634</v>
      </c>
      <c r="E217" t="s">
        <v>26</v>
      </c>
      <c r="F217" t="s">
        <v>27</v>
      </c>
      <c r="G217" t="s">
        <v>19</v>
      </c>
      <c r="H217" t="s">
        <v>50</v>
      </c>
      <c r="I217">
        <v>5</v>
      </c>
      <c r="J217">
        <v>2703.19</v>
      </c>
      <c r="K217">
        <v>13515.95</v>
      </c>
      <c r="L217" t="s">
        <v>28</v>
      </c>
      <c r="M217" t="s">
        <v>29</v>
      </c>
    </row>
    <row r="218" spans="1:13">
      <c r="A218" t="s">
        <v>635</v>
      </c>
      <c r="B218" s="9">
        <v>45025</v>
      </c>
      <c r="C218" t="s">
        <v>247</v>
      </c>
      <c r="D218" t="s">
        <v>601</v>
      </c>
      <c r="E218" t="s">
        <v>17</v>
      </c>
      <c r="F218" t="s">
        <v>27</v>
      </c>
      <c r="G218" t="s">
        <v>19</v>
      </c>
      <c r="H218" t="s">
        <v>57</v>
      </c>
      <c r="I218">
        <v>5</v>
      </c>
      <c r="J218">
        <v>12753.38</v>
      </c>
      <c r="K218">
        <v>63766.9</v>
      </c>
      <c r="L218" t="s">
        <v>35</v>
      </c>
      <c r="M218" t="s">
        <v>29</v>
      </c>
    </row>
    <row r="219" spans="1:13">
      <c r="A219" t="s">
        <v>636</v>
      </c>
      <c r="B219" s="9">
        <v>45079</v>
      </c>
      <c r="C219" t="s">
        <v>637</v>
      </c>
      <c r="D219" t="s">
        <v>187</v>
      </c>
      <c r="E219" t="s">
        <v>61</v>
      </c>
      <c r="F219" t="s">
        <v>33</v>
      </c>
      <c r="G219" t="s">
        <v>19</v>
      </c>
      <c r="H219" t="s">
        <v>34</v>
      </c>
      <c r="I219">
        <v>4</v>
      </c>
      <c r="J219">
        <v>1085.78</v>
      </c>
      <c r="K219">
        <v>4343.1099999999997</v>
      </c>
      <c r="L219" t="s">
        <v>28</v>
      </c>
      <c r="M219" t="s">
        <v>29</v>
      </c>
    </row>
    <row r="220" spans="1:13">
      <c r="A220" t="s">
        <v>638</v>
      </c>
      <c r="B220" s="9">
        <v>45264</v>
      </c>
      <c r="C220" t="s">
        <v>639</v>
      </c>
      <c r="D220" t="s">
        <v>640</v>
      </c>
      <c r="E220" t="s">
        <v>26</v>
      </c>
      <c r="F220" t="s">
        <v>27</v>
      </c>
      <c r="G220" t="s">
        <v>19</v>
      </c>
      <c r="H220" t="s">
        <v>57</v>
      </c>
      <c r="I220">
        <v>4</v>
      </c>
      <c r="J220">
        <v>14730.84</v>
      </c>
      <c r="K220">
        <v>58923.38</v>
      </c>
      <c r="L220" t="s">
        <v>21</v>
      </c>
      <c r="M220" t="s">
        <v>29</v>
      </c>
    </row>
    <row r="221" spans="1:13">
      <c r="A221" t="s">
        <v>641</v>
      </c>
      <c r="B221" s="9">
        <v>45089</v>
      </c>
      <c r="C221" t="s">
        <v>642</v>
      </c>
      <c r="D221" t="s">
        <v>530</v>
      </c>
      <c r="E221" t="s">
        <v>61</v>
      </c>
      <c r="F221" t="s">
        <v>33</v>
      </c>
      <c r="G221" t="s">
        <v>19</v>
      </c>
      <c r="H221" t="s">
        <v>57</v>
      </c>
      <c r="I221">
        <v>3</v>
      </c>
      <c r="J221">
        <v>13300.4</v>
      </c>
      <c r="K221">
        <v>39901.19</v>
      </c>
      <c r="L221" t="s">
        <v>21</v>
      </c>
      <c r="M221" t="s">
        <v>29</v>
      </c>
    </row>
    <row r="222" spans="1:13">
      <c r="A222" t="s">
        <v>643</v>
      </c>
      <c r="B222" s="9">
        <v>45087</v>
      </c>
      <c r="C222" t="s">
        <v>644</v>
      </c>
      <c r="D222" t="s">
        <v>645</v>
      </c>
      <c r="E222" t="s">
        <v>17</v>
      </c>
      <c r="F222" t="s">
        <v>33</v>
      </c>
      <c r="G222" t="s">
        <v>19</v>
      </c>
      <c r="H222" t="s">
        <v>34</v>
      </c>
      <c r="I222">
        <v>5</v>
      </c>
      <c r="J222">
        <v>1305.02</v>
      </c>
      <c r="K222">
        <v>6525.11</v>
      </c>
      <c r="L222" t="s">
        <v>28</v>
      </c>
      <c r="M222" t="s">
        <v>22</v>
      </c>
    </row>
    <row r="223" spans="1:13">
      <c r="A223" t="s">
        <v>646</v>
      </c>
      <c r="B223" s="9">
        <v>45324</v>
      </c>
      <c r="C223" t="s">
        <v>31</v>
      </c>
      <c r="D223" t="s">
        <v>647</v>
      </c>
      <c r="E223" t="s">
        <v>17</v>
      </c>
      <c r="F223" t="s">
        <v>27</v>
      </c>
      <c r="G223" t="s">
        <v>19</v>
      </c>
      <c r="H223" t="s">
        <v>20</v>
      </c>
      <c r="I223">
        <v>4</v>
      </c>
      <c r="J223">
        <v>39978.129999999997</v>
      </c>
      <c r="K223">
        <v>159912.53</v>
      </c>
      <c r="L223" t="s">
        <v>35</v>
      </c>
      <c r="M223" t="s">
        <v>29</v>
      </c>
    </row>
    <row r="224" spans="1:13">
      <c r="A224" t="s">
        <v>648</v>
      </c>
      <c r="B224" s="9">
        <v>45203</v>
      </c>
      <c r="C224" t="s">
        <v>649</v>
      </c>
      <c r="D224" t="s">
        <v>650</v>
      </c>
      <c r="E224" t="s">
        <v>17</v>
      </c>
      <c r="F224" t="s">
        <v>18</v>
      </c>
      <c r="G224" t="s">
        <v>42</v>
      </c>
      <c r="H224" t="s">
        <v>34</v>
      </c>
      <c r="I224">
        <v>1</v>
      </c>
      <c r="J224">
        <v>875.83</v>
      </c>
      <c r="K224">
        <v>875.83</v>
      </c>
      <c r="L224" t="s">
        <v>21</v>
      </c>
      <c r="M224" t="s">
        <v>29</v>
      </c>
    </row>
    <row r="225" spans="1:13">
      <c r="A225" t="s">
        <v>651</v>
      </c>
      <c r="B225" s="9">
        <v>45430</v>
      </c>
      <c r="C225" t="s">
        <v>652</v>
      </c>
      <c r="D225" t="s">
        <v>653</v>
      </c>
      <c r="E225" t="s">
        <v>17</v>
      </c>
      <c r="F225" t="s">
        <v>18</v>
      </c>
      <c r="G225" t="s">
        <v>19</v>
      </c>
      <c r="H225" t="s">
        <v>34</v>
      </c>
      <c r="I225">
        <v>2</v>
      </c>
      <c r="J225">
        <v>1221.24</v>
      </c>
      <c r="K225">
        <v>2442.48</v>
      </c>
      <c r="L225" t="s">
        <v>28</v>
      </c>
      <c r="M225" t="s">
        <v>29</v>
      </c>
    </row>
    <row r="226" spans="1:13">
      <c r="A226" t="s">
        <v>654</v>
      </c>
      <c r="B226" s="9">
        <v>45318</v>
      </c>
      <c r="C226" t="s">
        <v>143</v>
      </c>
      <c r="D226" t="s">
        <v>655</v>
      </c>
      <c r="E226" t="s">
        <v>61</v>
      </c>
      <c r="F226" t="s">
        <v>46</v>
      </c>
      <c r="G226" t="s">
        <v>19</v>
      </c>
      <c r="H226" t="s">
        <v>50</v>
      </c>
      <c r="I226">
        <v>3</v>
      </c>
      <c r="J226">
        <v>2147.08</v>
      </c>
      <c r="K226">
        <v>6441.23</v>
      </c>
      <c r="L226" t="s">
        <v>35</v>
      </c>
      <c r="M226" t="s">
        <v>29</v>
      </c>
    </row>
    <row r="227" spans="1:13">
      <c r="A227" t="s">
        <v>656</v>
      </c>
      <c r="B227" s="9">
        <v>45061</v>
      </c>
      <c r="C227" t="s">
        <v>657</v>
      </c>
      <c r="D227" t="s">
        <v>658</v>
      </c>
      <c r="E227" t="s">
        <v>17</v>
      </c>
      <c r="F227" t="s">
        <v>27</v>
      </c>
      <c r="G227" t="s">
        <v>42</v>
      </c>
      <c r="H227" t="s">
        <v>50</v>
      </c>
      <c r="I227">
        <v>4</v>
      </c>
      <c r="J227">
        <v>2479.09</v>
      </c>
      <c r="K227">
        <v>9916.3799999999992</v>
      </c>
      <c r="L227" t="s">
        <v>28</v>
      </c>
      <c r="M227" t="s">
        <v>29</v>
      </c>
    </row>
    <row r="228" spans="1:13">
      <c r="A228" t="s">
        <v>659</v>
      </c>
      <c r="B228" s="9">
        <v>45121</v>
      </c>
      <c r="C228" t="s">
        <v>201</v>
      </c>
      <c r="D228" t="s">
        <v>660</v>
      </c>
      <c r="E228" t="s">
        <v>17</v>
      </c>
      <c r="F228" t="s">
        <v>46</v>
      </c>
      <c r="G228" t="s">
        <v>19</v>
      </c>
      <c r="H228" t="s">
        <v>20</v>
      </c>
      <c r="I228">
        <v>2</v>
      </c>
      <c r="J228">
        <v>32968.379999999997</v>
      </c>
      <c r="K228">
        <v>65936.759999999995</v>
      </c>
      <c r="L228" t="s">
        <v>35</v>
      </c>
      <c r="M228" t="s">
        <v>29</v>
      </c>
    </row>
    <row r="229" spans="1:13">
      <c r="A229" t="s">
        <v>661</v>
      </c>
      <c r="B229" s="9">
        <v>45327</v>
      </c>
      <c r="C229" t="s">
        <v>662</v>
      </c>
      <c r="D229" t="s">
        <v>663</v>
      </c>
      <c r="E229" t="s">
        <v>17</v>
      </c>
      <c r="F229" t="s">
        <v>33</v>
      </c>
      <c r="G229" t="s">
        <v>42</v>
      </c>
      <c r="H229" t="s">
        <v>34</v>
      </c>
      <c r="I229">
        <v>3</v>
      </c>
      <c r="J229">
        <v>1040.21</v>
      </c>
      <c r="K229">
        <v>3120.62</v>
      </c>
      <c r="L229" t="s">
        <v>35</v>
      </c>
      <c r="M229" t="s">
        <v>29</v>
      </c>
    </row>
    <row r="230" spans="1:13">
      <c r="A230" t="s">
        <v>664</v>
      </c>
      <c r="B230" s="9">
        <v>44959</v>
      </c>
      <c r="C230" t="s">
        <v>665</v>
      </c>
      <c r="D230" t="s">
        <v>666</v>
      </c>
      <c r="E230" t="s">
        <v>17</v>
      </c>
      <c r="F230" t="s">
        <v>18</v>
      </c>
      <c r="G230" t="s">
        <v>42</v>
      </c>
      <c r="H230" t="s">
        <v>34</v>
      </c>
      <c r="I230">
        <v>5</v>
      </c>
      <c r="J230">
        <v>896.89</v>
      </c>
      <c r="K230">
        <v>4484.45</v>
      </c>
      <c r="L230" t="s">
        <v>21</v>
      </c>
      <c r="M230" t="s">
        <v>29</v>
      </c>
    </row>
    <row r="231" spans="1:13">
      <c r="A231" t="s">
        <v>667</v>
      </c>
      <c r="B231" s="9">
        <v>45386</v>
      </c>
      <c r="C231" t="s">
        <v>668</v>
      </c>
      <c r="D231" t="s">
        <v>669</v>
      </c>
      <c r="E231" t="s">
        <v>17</v>
      </c>
      <c r="F231" t="s">
        <v>27</v>
      </c>
      <c r="G231" t="s">
        <v>19</v>
      </c>
      <c r="H231" t="s">
        <v>34</v>
      </c>
      <c r="I231">
        <v>2</v>
      </c>
      <c r="J231">
        <v>1175.6600000000001</v>
      </c>
      <c r="K231">
        <v>2351.33</v>
      </c>
      <c r="L231" t="s">
        <v>21</v>
      </c>
      <c r="M231" t="s">
        <v>29</v>
      </c>
    </row>
    <row r="232" spans="1:13">
      <c r="A232" t="s">
        <v>670</v>
      </c>
      <c r="B232" s="9">
        <v>45396</v>
      </c>
      <c r="C232" t="s">
        <v>671</v>
      </c>
      <c r="D232" t="s">
        <v>672</v>
      </c>
      <c r="E232" t="s">
        <v>26</v>
      </c>
      <c r="F232" t="s">
        <v>27</v>
      </c>
      <c r="G232" t="s">
        <v>19</v>
      </c>
      <c r="H232" t="s">
        <v>57</v>
      </c>
      <c r="I232">
        <v>3</v>
      </c>
      <c r="J232">
        <v>11345.94</v>
      </c>
      <c r="K232">
        <v>34037.83</v>
      </c>
      <c r="L232" t="s">
        <v>28</v>
      </c>
      <c r="M232" t="s">
        <v>29</v>
      </c>
    </row>
    <row r="233" spans="1:13">
      <c r="A233" t="s">
        <v>673</v>
      </c>
      <c r="B233" s="9">
        <v>45301</v>
      </c>
      <c r="C233" t="s">
        <v>674</v>
      </c>
      <c r="D233" t="s">
        <v>675</v>
      </c>
      <c r="E233" t="s">
        <v>26</v>
      </c>
      <c r="F233" t="s">
        <v>27</v>
      </c>
      <c r="G233" t="s">
        <v>19</v>
      </c>
      <c r="H233" t="s">
        <v>50</v>
      </c>
      <c r="I233">
        <v>4</v>
      </c>
      <c r="J233">
        <v>1945.15</v>
      </c>
      <c r="K233">
        <v>7780.6</v>
      </c>
      <c r="L233" t="s">
        <v>28</v>
      </c>
      <c r="M233" t="s">
        <v>29</v>
      </c>
    </row>
    <row r="234" spans="1:13">
      <c r="A234" t="s">
        <v>676</v>
      </c>
      <c r="B234" s="9">
        <v>44948</v>
      </c>
      <c r="C234" t="s">
        <v>677</v>
      </c>
      <c r="D234" t="s">
        <v>678</v>
      </c>
      <c r="E234" t="s">
        <v>17</v>
      </c>
      <c r="F234" t="s">
        <v>18</v>
      </c>
      <c r="G234" t="s">
        <v>19</v>
      </c>
      <c r="H234" t="s">
        <v>50</v>
      </c>
      <c r="I234">
        <v>4</v>
      </c>
      <c r="J234">
        <v>2977.72</v>
      </c>
      <c r="K234">
        <v>11910.88</v>
      </c>
      <c r="L234" t="s">
        <v>35</v>
      </c>
      <c r="M234" t="s">
        <v>29</v>
      </c>
    </row>
    <row r="235" spans="1:13">
      <c r="A235" t="s">
        <v>679</v>
      </c>
      <c r="B235" s="9">
        <v>44964</v>
      </c>
      <c r="C235" t="s">
        <v>384</v>
      </c>
      <c r="D235" t="s">
        <v>680</v>
      </c>
      <c r="E235" t="s">
        <v>17</v>
      </c>
      <c r="F235" t="s">
        <v>46</v>
      </c>
      <c r="G235" t="s">
        <v>19</v>
      </c>
      <c r="H235" t="s">
        <v>20</v>
      </c>
      <c r="I235">
        <v>3</v>
      </c>
      <c r="J235">
        <v>30042.34</v>
      </c>
      <c r="K235">
        <v>90127.02</v>
      </c>
      <c r="L235" t="s">
        <v>21</v>
      </c>
      <c r="M235" t="s">
        <v>22</v>
      </c>
    </row>
    <row r="236" spans="1:13">
      <c r="A236" t="s">
        <v>681</v>
      </c>
      <c r="B236" s="9">
        <v>45156</v>
      </c>
      <c r="C236" t="s">
        <v>682</v>
      </c>
      <c r="D236" t="s">
        <v>683</v>
      </c>
      <c r="E236" t="s">
        <v>17</v>
      </c>
      <c r="F236" t="s">
        <v>18</v>
      </c>
      <c r="G236" t="s">
        <v>19</v>
      </c>
      <c r="H236" t="s">
        <v>50</v>
      </c>
      <c r="I236">
        <v>5</v>
      </c>
      <c r="J236">
        <v>2480.5500000000002</v>
      </c>
      <c r="K236">
        <v>12402.73</v>
      </c>
      <c r="L236" t="s">
        <v>35</v>
      </c>
      <c r="M236" t="s">
        <v>29</v>
      </c>
    </row>
    <row r="237" spans="1:13">
      <c r="A237" t="s">
        <v>684</v>
      </c>
      <c r="B237" s="9">
        <v>45291</v>
      </c>
      <c r="C237" t="s">
        <v>685</v>
      </c>
      <c r="D237" t="s">
        <v>686</v>
      </c>
      <c r="E237" t="s">
        <v>17</v>
      </c>
      <c r="F237" t="s">
        <v>46</v>
      </c>
      <c r="G237" t="s">
        <v>42</v>
      </c>
      <c r="H237" t="s">
        <v>50</v>
      </c>
      <c r="I237">
        <v>3</v>
      </c>
      <c r="J237">
        <v>2090.29</v>
      </c>
      <c r="K237">
        <v>6270.87</v>
      </c>
      <c r="L237" t="s">
        <v>35</v>
      </c>
      <c r="M237" t="s">
        <v>22</v>
      </c>
    </row>
    <row r="238" spans="1:13">
      <c r="A238" t="s">
        <v>687</v>
      </c>
      <c r="B238" s="9">
        <v>45364</v>
      </c>
      <c r="C238" t="s">
        <v>218</v>
      </c>
      <c r="D238" t="s">
        <v>688</v>
      </c>
      <c r="E238" t="s">
        <v>26</v>
      </c>
      <c r="F238" t="s">
        <v>33</v>
      </c>
      <c r="G238" t="s">
        <v>19</v>
      </c>
      <c r="H238" t="s">
        <v>20</v>
      </c>
      <c r="I238">
        <v>1</v>
      </c>
      <c r="J238">
        <v>39646.42</v>
      </c>
      <c r="K238">
        <v>39646.42</v>
      </c>
      <c r="L238" t="s">
        <v>35</v>
      </c>
      <c r="M238" t="s">
        <v>29</v>
      </c>
    </row>
    <row r="239" spans="1:13">
      <c r="A239" t="s">
        <v>689</v>
      </c>
      <c r="B239" s="9">
        <v>45209</v>
      </c>
      <c r="C239" t="s">
        <v>690</v>
      </c>
      <c r="D239" t="s">
        <v>691</v>
      </c>
      <c r="E239" t="s">
        <v>26</v>
      </c>
      <c r="F239" t="s">
        <v>33</v>
      </c>
      <c r="G239" t="s">
        <v>19</v>
      </c>
      <c r="H239" t="s">
        <v>34</v>
      </c>
      <c r="I239">
        <v>3</v>
      </c>
      <c r="J239">
        <v>1010</v>
      </c>
      <c r="K239">
        <v>3030.01</v>
      </c>
      <c r="L239" t="s">
        <v>35</v>
      </c>
      <c r="M239" t="s">
        <v>29</v>
      </c>
    </row>
    <row r="240" spans="1:13">
      <c r="A240" t="s">
        <v>692</v>
      </c>
      <c r="B240" s="9">
        <v>44953</v>
      </c>
      <c r="C240" t="s">
        <v>693</v>
      </c>
      <c r="D240" t="s">
        <v>257</v>
      </c>
      <c r="E240" t="s">
        <v>26</v>
      </c>
      <c r="F240" t="s">
        <v>46</v>
      </c>
      <c r="G240" t="s">
        <v>42</v>
      </c>
      <c r="H240" t="s">
        <v>57</v>
      </c>
      <c r="I240">
        <v>3</v>
      </c>
      <c r="J240">
        <v>13251.64</v>
      </c>
      <c r="K240">
        <v>39754.92</v>
      </c>
      <c r="L240" t="s">
        <v>35</v>
      </c>
      <c r="M240" t="s">
        <v>22</v>
      </c>
    </row>
    <row r="241" spans="1:13">
      <c r="A241" t="s">
        <v>694</v>
      </c>
      <c r="B241" s="9">
        <v>45152</v>
      </c>
      <c r="C241" t="s">
        <v>479</v>
      </c>
      <c r="D241" t="s">
        <v>695</v>
      </c>
      <c r="E241" t="s">
        <v>26</v>
      </c>
      <c r="F241" t="s">
        <v>33</v>
      </c>
      <c r="G241" t="s">
        <v>19</v>
      </c>
      <c r="H241" t="s">
        <v>20</v>
      </c>
      <c r="I241">
        <v>4</v>
      </c>
      <c r="J241">
        <v>35146.78</v>
      </c>
      <c r="K241">
        <v>140587.13</v>
      </c>
      <c r="L241" t="s">
        <v>35</v>
      </c>
      <c r="M241" t="s">
        <v>29</v>
      </c>
    </row>
    <row r="242" spans="1:13">
      <c r="A242" t="s">
        <v>696</v>
      </c>
      <c r="B242" s="9">
        <v>45203</v>
      </c>
      <c r="C242" t="s">
        <v>444</v>
      </c>
      <c r="D242" t="s">
        <v>697</v>
      </c>
      <c r="E242" t="s">
        <v>17</v>
      </c>
      <c r="F242" t="s">
        <v>33</v>
      </c>
      <c r="G242" t="s">
        <v>19</v>
      </c>
      <c r="H242" t="s">
        <v>50</v>
      </c>
      <c r="I242">
        <v>5</v>
      </c>
      <c r="J242">
        <v>2837.48</v>
      </c>
      <c r="K242">
        <v>14187.42</v>
      </c>
      <c r="L242" t="s">
        <v>28</v>
      </c>
      <c r="M242" t="s">
        <v>29</v>
      </c>
    </row>
    <row r="243" spans="1:13">
      <c r="A243" t="s">
        <v>698</v>
      </c>
      <c r="B243" s="9">
        <v>45210</v>
      </c>
      <c r="C243" t="s">
        <v>699</v>
      </c>
      <c r="D243" t="s">
        <v>700</v>
      </c>
      <c r="E243" t="s">
        <v>61</v>
      </c>
      <c r="F243" t="s">
        <v>27</v>
      </c>
      <c r="G243" t="s">
        <v>19</v>
      </c>
      <c r="H243" t="s">
        <v>20</v>
      </c>
      <c r="I243">
        <v>3</v>
      </c>
      <c r="J243">
        <v>38783.75</v>
      </c>
      <c r="K243">
        <v>116351.24</v>
      </c>
      <c r="L243" t="s">
        <v>21</v>
      </c>
      <c r="M243" t="s">
        <v>22</v>
      </c>
    </row>
    <row r="244" spans="1:13">
      <c r="A244" t="s">
        <v>701</v>
      </c>
      <c r="B244" s="9">
        <v>45407</v>
      </c>
      <c r="C244" t="s">
        <v>326</v>
      </c>
      <c r="D244" t="s">
        <v>466</v>
      </c>
      <c r="E244" t="s">
        <v>26</v>
      </c>
      <c r="F244" t="s">
        <v>27</v>
      </c>
      <c r="G244" t="s">
        <v>19</v>
      </c>
      <c r="H244" t="s">
        <v>50</v>
      </c>
      <c r="I244">
        <v>2</v>
      </c>
      <c r="J244">
        <v>2079.8200000000002</v>
      </c>
      <c r="K244">
        <v>4159.6499999999996</v>
      </c>
      <c r="L244" t="s">
        <v>21</v>
      </c>
      <c r="M244" t="s">
        <v>29</v>
      </c>
    </row>
    <row r="245" spans="1:13">
      <c r="A245" t="s">
        <v>702</v>
      </c>
      <c r="B245" s="9">
        <v>45379</v>
      </c>
      <c r="C245" t="s">
        <v>703</v>
      </c>
      <c r="D245" t="s">
        <v>362</v>
      </c>
      <c r="E245" t="s">
        <v>61</v>
      </c>
      <c r="F245" t="s">
        <v>18</v>
      </c>
      <c r="G245" t="s">
        <v>42</v>
      </c>
      <c r="H245" t="s">
        <v>34</v>
      </c>
      <c r="I245">
        <v>4</v>
      </c>
      <c r="J245">
        <v>1337.73</v>
      </c>
      <c r="K245">
        <v>5350.93</v>
      </c>
      <c r="L245" t="s">
        <v>35</v>
      </c>
      <c r="M245" t="s">
        <v>29</v>
      </c>
    </row>
    <row r="246" spans="1:13">
      <c r="A246" t="s">
        <v>704</v>
      </c>
      <c r="B246" s="9">
        <v>45442</v>
      </c>
      <c r="C246" t="s">
        <v>705</v>
      </c>
      <c r="D246" t="s">
        <v>706</v>
      </c>
      <c r="E246" t="s">
        <v>17</v>
      </c>
      <c r="F246" t="s">
        <v>18</v>
      </c>
      <c r="G246" t="s">
        <v>19</v>
      </c>
      <c r="H246" t="s">
        <v>34</v>
      </c>
      <c r="I246">
        <v>4</v>
      </c>
      <c r="J246">
        <v>1260.72</v>
      </c>
      <c r="K246">
        <v>5042.87</v>
      </c>
      <c r="L246" t="s">
        <v>35</v>
      </c>
      <c r="M246" t="s">
        <v>29</v>
      </c>
    </row>
    <row r="247" spans="1:13">
      <c r="A247" t="s">
        <v>707</v>
      </c>
      <c r="B247" s="9">
        <v>45473</v>
      </c>
      <c r="C247" t="s">
        <v>708</v>
      </c>
      <c r="D247" t="s">
        <v>709</v>
      </c>
      <c r="E247" t="s">
        <v>61</v>
      </c>
      <c r="F247" t="s">
        <v>18</v>
      </c>
      <c r="G247" t="s">
        <v>19</v>
      </c>
      <c r="H247" t="s">
        <v>34</v>
      </c>
      <c r="I247">
        <v>3</v>
      </c>
      <c r="J247">
        <v>1433.9</v>
      </c>
      <c r="K247">
        <v>4301.6899999999996</v>
      </c>
      <c r="L247" t="s">
        <v>35</v>
      </c>
      <c r="M247" t="s">
        <v>29</v>
      </c>
    </row>
    <row r="248" spans="1:13">
      <c r="A248" t="s">
        <v>710</v>
      </c>
      <c r="B248" s="9">
        <v>45118</v>
      </c>
      <c r="C248" t="s">
        <v>711</v>
      </c>
      <c r="D248" t="s">
        <v>645</v>
      </c>
      <c r="E248" t="s">
        <v>26</v>
      </c>
      <c r="F248" t="s">
        <v>27</v>
      </c>
      <c r="G248" t="s">
        <v>19</v>
      </c>
      <c r="H248" t="s">
        <v>50</v>
      </c>
      <c r="I248">
        <v>2</v>
      </c>
      <c r="J248">
        <v>2919.31</v>
      </c>
      <c r="K248">
        <v>5838.62</v>
      </c>
      <c r="L248" t="s">
        <v>21</v>
      </c>
      <c r="M248" t="s">
        <v>29</v>
      </c>
    </row>
    <row r="249" spans="1:13">
      <c r="A249" t="s">
        <v>712</v>
      </c>
      <c r="B249" s="9">
        <v>44975</v>
      </c>
      <c r="C249" t="s">
        <v>713</v>
      </c>
      <c r="D249" t="s">
        <v>714</v>
      </c>
      <c r="E249" t="s">
        <v>26</v>
      </c>
      <c r="F249" t="s">
        <v>18</v>
      </c>
      <c r="G249" t="s">
        <v>19</v>
      </c>
      <c r="H249" t="s">
        <v>20</v>
      </c>
      <c r="I249">
        <v>3</v>
      </c>
      <c r="J249">
        <v>33829.89</v>
      </c>
      <c r="K249">
        <v>101489.68</v>
      </c>
      <c r="L249" t="s">
        <v>21</v>
      </c>
      <c r="M249" t="s">
        <v>29</v>
      </c>
    </row>
    <row r="250" spans="1:13">
      <c r="A250" t="s">
        <v>715</v>
      </c>
      <c r="B250" s="9">
        <v>45438</v>
      </c>
      <c r="C250" t="s">
        <v>177</v>
      </c>
      <c r="D250" t="s">
        <v>97</v>
      </c>
      <c r="E250" t="s">
        <v>17</v>
      </c>
      <c r="F250" t="s">
        <v>18</v>
      </c>
      <c r="G250" t="s">
        <v>19</v>
      </c>
      <c r="H250" t="s">
        <v>50</v>
      </c>
      <c r="I250">
        <v>2</v>
      </c>
      <c r="J250">
        <v>2687.41</v>
      </c>
      <c r="K250">
        <v>5374.82</v>
      </c>
      <c r="L250" t="s">
        <v>35</v>
      </c>
      <c r="M250" t="s">
        <v>29</v>
      </c>
    </row>
    <row r="251" spans="1:13">
      <c r="A251" t="s">
        <v>716</v>
      </c>
      <c r="B251" s="9">
        <v>44943</v>
      </c>
      <c r="C251" t="s">
        <v>717</v>
      </c>
      <c r="D251" t="s">
        <v>718</v>
      </c>
      <c r="E251" t="s">
        <v>26</v>
      </c>
      <c r="F251" t="s">
        <v>27</v>
      </c>
      <c r="G251" t="s">
        <v>42</v>
      </c>
      <c r="H251" t="s">
        <v>34</v>
      </c>
      <c r="I251">
        <v>4</v>
      </c>
      <c r="J251">
        <v>1182.1099999999999</v>
      </c>
      <c r="K251">
        <v>4728.43</v>
      </c>
      <c r="L251" t="s">
        <v>21</v>
      </c>
      <c r="M251" t="s">
        <v>29</v>
      </c>
    </row>
    <row r="252" spans="1:13">
      <c r="A252" t="s">
        <v>719</v>
      </c>
      <c r="B252" s="9">
        <v>45098</v>
      </c>
      <c r="C252" t="s">
        <v>720</v>
      </c>
      <c r="D252" t="s">
        <v>437</v>
      </c>
      <c r="E252" t="s">
        <v>61</v>
      </c>
      <c r="F252" t="s">
        <v>46</v>
      </c>
      <c r="G252" t="s">
        <v>42</v>
      </c>
      <c r="H252" t="s">
        <v>34</v>
      </c>
      <c r="I252">
        <v>2</v>
      </c>
      <c r="J252">
        <v>1197</v>
      </c>
      <c r="K252">
        <v>2393.9899999999998</v>
      </c>
      <c r="L252" t="s">
        <v>35</v>
      </c>
      <c r="M252" t="s">
        <v>22</v>
      </c>
    </row>
    <row r="253" spans="1:13">
      <c r="A253" t="s">
        <v>721</v>
      </c>
      <c r="B253" s="9">
        <v>45146</v>
      </c>
      <c r="C253" t="s">
        <v>722</v>
      </c>
      <c r="D253" t="s">
        <v>723</v>
      </c>
      <c r="E253" t="s">
        <v>26</v>
      </c>
      <c r="F253" t="s">
        <v>27</v>
      </c>
      <c r="G253" t="s">
        <v>19</v>
      </c>
      <c r="H253" t="s">
        <v>34</v>
      </c>
      <c r="I253">
        <v>3</v>
      </c>
      <c r="J253">
        <v>900.9</v>
      </c>
      <c r="K253">
        <v>2702.7</v>
      </c>
      <c r="L253" t="s">
        <v>35</v>
      </c>
      <c r="M253" t="s">
        <v>29</v>
      </c>
    </row>
    <row r="254" spans="1:13">
      <c r="A254" t="s">
        <v>724</v>
      </c>
      <c r="B254" s="9">
        <v>45084</v>
      </c>
      <c r="C254" t="s">
        <v>725</v>
      </c>
      <c r="D254" t="s">
        <v>726</v>
      </c>
      <c r="E254" t="s">
        <v>26</v>
      </c>
      <c r="F254" t="s">
        <v>46</v>
      </c>
      <c r="G254" t="s">
        <v>19</v>
      </c>
      <c r="H254" t="s">
        <v>50</v>
      </c>
      <c r="I254">
        <v>1</v>
      </c>
      <c r="J254">
        <v>1752.81</v>
      </c>
      <c r="K254">
        <v>1752.81</v>
      </c>
      <c r="L254" t="s">
        <v>35</v>
      </c>
      <c r="M254" t="s">
        <v>29</v>
      </c>
    </row>
    <row r="255" spans="1:13">
      <c r="A255" t="s">
        <v>727</v>
      </c>
      <c r="B255" s="9">
        <v>45403</v>
      </c>
      <c r="C255" t="s">
        <v>620</v>
      </c>
      <c r="D255" t="s">
        <v>728</v>
      </c>
      <c r="E255" t="s">
        <v>61</v>
      </c>
      <c r="F255" t="s">
        <v>27</v>
      </c>
      <c r="G255" t="s">
        <v>42</v>
      </c>
      <c r="H255" t="s">
        <v>57</v>
      </c>
      <c r="I255">
        <v>1</v>
      </c>
      <c r="J255">
        <v>10861.4</v>
      </c>
      <c r="K255">
        <v>10861.4</v>
      </c>
      <c r="L255" t="s">
        <v>28</v>
      </c>
      <c r="M255" t="s">
        <v>29</v>
      </c>
    </row>
    <row r="256" spans="1:13">
      <c r="A256" t="s">
        <v>729</v>
      </c>
      <c r="B256" s="9">
        <v>44972</v>
      </c>
      <c r="C256" t="s">
        <v>730</v>
      </c>
      <c r="D256" t="s">
        <v>731</v>
      </c>
      <c r="E256" t="s">
        <v>17</v>
      </c>
      <c r="F256" t="s">
        <v>18</v>
      </c>
      <c r="G256" t="s">
        <v>19</v>
      </c>
      <c r="H256" t="s">
        <v>34</v>
      </c>
      <c r="I256">
        <v>2</v>
      </c>
      <c r="J256">
        <v>1419.98</v>
      </c>
      <c r="K256">
        <v>2839.96</v>
      </c>
      <c r="L256" t="s">
        <v>21</v>
      </c>
      <c r="M256" t="s">
        <v>29</v>
      </c>
    </row>
    <row r="257" spans="1:13">
      <c r="A257" t="s">
        <v>732</v>
      </c>
      <c r="B257" s="9">
        <v>45299</v>
      </c>
      <c r="C257" t="s">
        <v>733</v>
      </c>
      <c r="D257" t="s">
        <v>285</v>
      </c>
      <c r="E257" t="s">
        <v>26</v>
      </c>
      <c r="F257" t="s">
        <v>33</v>
      </c>
      <c r="G257" t="s">
        <v>19</v>
      </c>
      <c r="H257" t="s">
        <v>20</v>
      </c>
      <c r="I257">
        <v>3</v>
      </c>
      <c r="J257">
        <v>26709.69</v>
      </c>
      <c r="K257">
        <v>80129.08</v>
      </c>
      <c r="L257" t="s">
        <v>21</v>
      </c>
      <c r="M257" t="s">
        <v>22</v>
      </c>
    </row>
    <row r="258" spans="1:13">
      <c r="A258" t="s">
        <v>734</v>
      </c>
      <c r="B258" s="9">
        <v>45444</v>
      </c>
      <c r="C258" t="s">
        <v>735</v>
      </c>
      <c r="D258" t="s">
        <v>736</v>
      </c>
      <c r="E258" t="s">
        <v>17</v>
      </c>
      <c r="F258" t="s">
        <v>33</v>
      </c>
      <c r="G258" t="s">
        <v>19</v>
      </c>
      <c r="H258" t="s">
        <v>34</v>
      </c>
      <c r="I258">
        <v>5</v>
      </c>
      <c r="J258">
        <v>866.63</v>
      </c>
      <c r="K258">
        <v>4333.17</v>
      </c>
      <c r="L258" t="s">
        <v>21</v>
      </c>
      <c r="M258" t="s">
        <v>29</v>
      </c>
    </row>
    <row r="259" spans="1:13">
      <c r="A259" t="s">
        <v>737</v>
      </c>
      <c r="B259" s="9">
        <v>45025</v>
      </c>
      <c r="C259" t="s">
        <v>354</v>
      </c>
      <c r="D259" t="s">
        <v>738</v>
      </c>
      <c r="E259" t="s">
        <v>61</v>
      </c>
      <c r="F259" t="s">
        <v>46</v>
      </c>
      <c r="G259" t="s">
        <v>19</v>
      </c>
      <c r="H259" t="s">
        <v>50</v>
      </c>
      <c r="I259">
        <v>1</v>
      </c>
      <c r="J259">
        <v>2137.06</v>
      </c>
      <c r="K259">
        <v>2137.06</v>
      </c>
      <c r="L259" t="s">
        <v>35</v>
      </c>
      <c r="M259" t="s">
        <v>29</v>
      </c>
    </row>
    <row r="260" spans="1:13">
      <c r="A260" t="s">
        <v>739</v>
      </c>
      <c r="B260" s="9">
        <v>44963</v>
      </c>
      <c r="C260" t="s">
        <v>740</v>
      </c>
      <c r="D260" t="s">
        <v>741</v>
      </c>
      <c r="E260" t="s">
        <v>17</v>
      </c>
      <c r="F260" t="s">
        <v>46</v>
      </c>
      <c r="G260" t="s">
        <v>19</v>
      </c>
      <c r="H260" t="s">
        <v>20</v>
      </c>
      <c r="I260">
        <v>4</v>
      </c>
      <c r="J260">
        <v>34793.15</v>
      </c>
      <c r="K260">
        <v>139172.6</v>
      </c>
      <c r="L260" t="s">
        <v>28</v>
      </c>
      <c r="M260" t="s">
        <v>29</v>
      </c>
    </row>
    <row r="261" spans="1:13">
      <c r="A261" t="s">
        <v>742</v>
      </c>
      <c r="B261" s="9">
        <v>45206</v>
      </c>
      <c r="C261" t="s">
        <v>743</v>
      </c>
      <c r="D261" t="s">
        <v>744</v>
      </c>
      <c r="E261" t="s">
        <v>17</v>
      </c>
      <c r="F261" t="s">
        <v>46</v>
      </c>
      <c r="G261" t="s">
        <v>42</v>
      </c>
      <c r="H261" t="s">
        <v>50</v>
      </c>
      <c r="I261">
        <v>3</v>
      </c>
      <c r="J261">
        <v>2935.58</v>
      </c>
      <c r="K261">
        <v>8806.73</v>
      </c>
      <c r="L261" t="s">
        <v>35</v>
      </c>
      <c r="M261" t="s">
        <v>29</v>
      </c>
    </row>
    <row r="262" spans="1:13">
      <c r="A262" t="s">
        <v>745</v>
      </c>
      <c r="B262" s="9">
        <v>45275</v>
      </c>
      <c r="C262" t="s">
        <v>746</v>
      </c>
      <c r="D262" t="s">
        <v>747</v>
      </c>
      <c r="E262" t="s">
        <v>26</v>
      </c>
      <c r="F262" t="s">
        <v>33</v>
      </c>
      <c r="G262" t="s">
        <v>42</v>
      </c>
      <c r="H262" t="s">
        <v>57</v>
      </c>
      <c r="I262">
        <v>3</v>
      </c>
      <c r="J262">
        <v>15749.16</v>
      </c>
      <c r="K262">
        <v>47247.47</v>
      </c>
      <c r="L262" t="s">
        <v>35</v>
      </c>
      <c r="M262" t="s">
        <v>29</v>
      </c>
    </row>
    <row r="263" spans="1:13">
      <c r="A263" t="s">
        <v>748</v>
      </c>
      <c r="B263" s="9">
        <v>45423</v>
      </c>
      <c r="C263" t="s">
        <v>749</v>
      </c>
      <c r="D263" t="s">
        <v>254</v>
      </c>
      <c r="E263" t="s">
        <v>26</v>
      </c>
      <c r="F263" t="s">
        <v>46</v>
      </c>
      <c r="G263" t="s">
        <v>19</v>
      </c>
      <c r="H263" t="s">
        <v>57</v>
      </c>
      <c r="I263">
        <v>1</v>
      </c>
      <c r="J263">
        <v>12572.65</v>
      </c>
      <c r="K263">
        <v>12572.65</v>
      </c>
      <c r="L263" t="s">
        <v>35</v>
      </c>
      <c r="M263" t="s">
        <v>29</v>
      </c>
    </row>
    <row r="264" spans="1:13">
      <c r="A264" t="s">
        <v>750</v>
      </c>
      <c r="B264" s="9">
        <v>45228</v>
      </c>
      <c r="C264" t="s">
        <v>751</v>
      </c>
      <c r="D264" t="s">
        <v>752</v>
      </c>
      <c r="E264" t="s">
        <v>26</v>
      </c>
      <c r="F264" t="s">
        <v>27</v>
      </c>
      <c r="G264" t="s">
        <v>19</v>
      </c>
      <c r="H264" t="s">
        <v>50</v>
      </c>
      <c r="I264">
        <v>5</v>
      </c>
      <c r="J264">
        <v>2923.82</v>
      </c>
      <c r="K264">
        <v>14619.11</v>
      </c>
      <c r="L264" t="s">
        <v>28</v>
      </c>
      <c r="M264" t="s">
        <v>22</v>
      </c>
    </row>
    <row r="265" spans="1:13">
      <c r="A265" t="s">
        <v>753</v>
      </c>
      <c r="B265" s="9">
        <v>45107</v>
      </c>
      <c r="C265" t="s">
        <v>754</v>
      </c>
      <c r="D265" t="s">
        <v>755</v>
      </c>
      <c r="E265" t="s">
        <v>61</v>
      </c>
      <c r="F265" t="s">
        <v>27</v>
      </c>
      <c r="G265" t="s">
        <v>42</v>
      </c>
      <c r="H265" t="s">
        <v>34</v>
      </c>
      <c r="I265">
        <v>4</v>
      </c>
      <c r="J265">
        <v>861.62</v>
      </c>
      <c r="K265">
        <v>3446.5</v>
      </c>
      <c r="L265" t="s">
        <v>35</v>
      </c>
      <c r="M265" t="s">
        <v>29</v>
      </c>
    </row>
    <row r="266" spans="1:13">
      <c r="A266" t="s">
        <v>756</v>
      </c>
      <c r="B266" s="9">
        <v>45025</v>
      </c>
      <c r="C266" t="s">
        <v>757</v>
      </c>
      <c r="D266" t="s">
        <v>336</v>
      </c>
      <c r="E266" t="s">
        <v>61</v>
      </c>
      <c r="F266" t="s">
        <v>33</v>
      </c>
      <c r="G266" t="s">
        <v>19</v>
      </c>
      <c r="H266" t="s">
        <v>20</v>
      </c>
      <c r="I266">
        <v>5</v>
      </c>
      <c r="J266">
        <v>41633.449999999997</v>
      </c>
      <c r="K266">
        <v>208167.23</v>
      </c>
      <c r="L266" t="s">
        <v>35</v>
      </c>
      <c r="M266" t="s">
        <v>29</v>
      </c>
    </row>
    <row r="267" spans="1:13">
      <c r="A267" t="s">
        <v>758</v>
      </c>
      <c r="B267" s="9">
        <v>45042</v>
      </c>
      <c r="C267" t="s">
        <v>497</v>
      </c>
      <c r="D267" t="s">
        <v>759</v>
      </c>
      <c r="E267" t="s">
        <v>17</v>
      </c>
      <c r="F267" t="s">
        <v>27</v>
      </c>
      <c r="G267" t="s">
        <v>42</v>
      </c>
      <c r="H267" t="s">
        <v>34</v>
      </c>
      <c r="I267">
        <v>4</v>
      </c>
      <c r="J267">
        <v>875.18</v>
      </c>
      <c r="K267">
        <v>3500.74</v>
      </c>
      <c r="L267" t="s">
        <v>28</v>
      </c>
      <c r="M267" t="s">
        <v>29</v>
      </c>
    </row>
    <row r="268" spans="1:13">
      <c r="A268" t="s">
        <v>760</v>
      </c>
      <c r="B268" s="9">
        <v>45117</v>
      </c>
      <c r="C268" t="s">
        <v>198</v>
      </c>
      <c r="D268" t="s">
        <v>213</v>
      </c>
      <c r="E268" t="s">
        <v>17</v>
      </c>
      <c r="F268" t="s">
        <v>46</v>
      </c>
      <c r="G268" t="s">
        <v>19</v>
      </c>
      <c r="H268" t="s">
        <v>50</v>
      </c>
      <c r="I268">
        <v>1</v>
      </c>
      <c r="J268">
        <v>2692.31</v>
      </c>
      <c r="K268">
        <v>2692.31</v>
      </c>
      <c r="L268" t="s">
        <v>35</v>
      </c>
      <c r="M268" t="s">
        <v>29</v>
      </c>
    </row>
    <row r="269" spans="1:13">
      <c r="A269" t="s">
        <v>761</v>
      </c>
      <c r="B269" s="9">
        <v>45179</v>
      </c>
      <c r="C269" t="s">
        <v>762</v>
      </c>
      <c r="D269" t="s">
        <v>763</v>
      </c>
      <c r="E269" t="s">
        <v>17</v>
      </c>
      <c r="F269" t="s">
        <v>33</v>
      </c>
      <c r="G269" t="s">
        <v>19</v>
      </c>
      <c r="H269" t="s">
        <v>50</v>
      </c>
      <c r="I269">
        <v>3</v>
      </c>
      <c r="J269">
        <v>1806.62</v>
      </c>
      <c r="K269">
        <v>5419.87</v>
      </c>
      <c r="L269" t="s">
        <v>35</v>
      </c>
      <c r="M269" t="s">
        <v>29</v>
      </c>
    </row>
    <row r="270" spans="1:13">
      <c r="A270" t="s">
        <v>764</v>
      </c>
      <c r="B270" s="9">
        <v>45087</v>
      </c>
      <c r="C270" t="s">
        <v>594</v>
      </c>
      <c r="D270" t="s">
        <v>765</v>
      </c>
      <c r="E270" t="s">
        <v>17</v>
      </c>
      <c r="F270" t="s">
        <v>46</v>
      </c>
      <c r="G270" t="s">
        <v>19</v>
      </c>
      <c r="H270" t="s">
        <v>34</v>
      </c>
      <c r="I270">
        <v>4</v>
      </c>
      <c r="J270">
        <v>1398.94</v>
      </c>
      <c r="K270">
        <v>5595.75</v>
      </c>
      <c r="L270" t="s">
        <v>21</v>
      </c>
      <c r="M270" t="s">
        <v>29</v>
      </c>
    </row>
    <row r="271" spans="1:13">
      <c r="A271" t="s">
        <v>766</v>
      </c>
      <c r="B271" s="9">
        <v>45182</v>
      </c>
      <c r="C271" t="s">
        <v>111</v>
      </c>
      <c r="D271" t="s">
        <v>401</v>
      </c>
      <c r="E271" t="s">
        <v>17</v>
      </c>
      <c r="F271" t="s">
        <v>27</v>
      </c>
      <c r="G271" t="s">
        <v>42</v>
      </c>
      <c r="H271" t="s">
        <v>20</v>
      </c>
      <c r="I271">
        <v>3</v>
      </c>
      <c r="J271">
        <v>26401.65</v>
      </c>
      <c r="K271">
        <v>79204.960000000006</v>
      </c>
      <c r="L271" t="s">
        <v>28</v>
      </c>
      <c r="M271" t="s">
        <v>22</v>
      </c>
    </row>
    <row r="272" spans="1:13">
      <c r="A272" t="s">
        <v>767</v>
      </c>
      <c r="B272" s="9">
        <v>45249</v>
      </c>
      <c r="C272" t="s">
        <v>494</v>
      </c>
      <c r="D272" t="s">
        <v>768</v>
      </c>
      <c r="E272" t="s">
        <v>61</v>
      </c>
      <c r="F272" t="s">
        <v>46</v>
      </c>
      <c r="G272" t="s">
        <v>19</v>
      </c>
      <c r="H272" t="s">
        <v>20</v>
      </c>
      <c r="I272">
        <v>2</v>
      </c>
      <c r="J272">
        <v>25383.38</v>
      </c>
      <c r="K272">
        <v>50766.77</v>
      </c>
      <c r="L272" t="s">
        <v>21</v>
      </c>
      <c r="M272" t="s">
        <v>29</v>
      </c>
    </row>
    <row r="273" spans="1:13">
      <c r="A273" t="s">
        <v>769</v>
      </c>
      <c r="B273" s="9">
        <v>45054</v>
      </c>
      <c r="C273" t="s">
        <v>770</v>
      </c>
      <c r="D273" t="s">
        <v>680</v>
      </c>
      <c r="E273" t="s">
        <v>26</v>
      </c>
      <c r="F273" t="s">
        <v>33</v>
      </c>
      <c r="G273" t="s">
        <v>19</v>
      </c>
      <c r="H273" t="s">
        <v>20</v>
      </c>
      <c r="I273">
        <v>2</v>
      </c>
      <c r="J273">
        <v>40062.14</v>
      </c>
      <c r="K273">
        <v>80124.28</v>
      </c>
      <c r="L273" t="s">
        <v>35</v>
      </c>
      <c r="M273" t="s">
        <v>22</v>
      </c>
    </row>
    <row r="274" spans="1:13">
      <c r="A274" t="s">
        <v>771</v>
      </c>
      <c r="B274" s="9">
        <v>44944</v>
      </c>
      <c r="C274" t="s">
        <v>733</v>
      </c>
      <c r="D274" t="s">
        <v>772</v>
      </c>
      <c r="E274" t="s">
        <v>17</v>
      </c>
      <c r="F274" t="s">
        <v>46</v>
      </c>
      <c r="G274" t="s">
        <v>19</v>
      </c>
      <c r="H274" t="s">
        <v>20</v>
      </c>
      <c r="I274">
        <v>1</v>
      </c>
      <c r="J274">
        <v>26176.39</v>
      </c>
      <c r="K274">
        <v>26176.39</v>
      </c>
      <c r="L274" t="s">
        <v>28</v>
      </c>
      <c r="M274" t="s">
        <v>29</v>
      </c>
    </row>
    <row r="275" spans="1:13">
      <c r="A275" t="s">
        <v>773</v>
      </c>
      <c r="B275" s="9">
        <v>45249</v>
      </c>
      <c r="C275" t="s">
        <v>774</v>
      </c>
      <c r="D275" t="s">
        <v>775</v>
      </c>
      <c r="E275" t="s">
        <v>17</v>
      </c>
      <c r="F275" t="s">
        <v>27</v>
      </c>
      <c r="G275" t="s">
        <v>42</v>
      </c>
      <c r="H275" t="s">
        <v>20</v>
      </c>
      <c r="I275">
        <v>1</v>
      </c>
      <c r="J275">
        <v>38463.800000000003</v>
      </c>
      <c r="K275">
        <v>38463.800000000003</v>
      </c>
      <c r="L275" t="s">
        <v>28</v>
      </c>
      <c r="M275" t="s">
        <v>29</v>
      </c>
    </row>
    <row r="276" spans="1:13">
      <c r="A276" t="s">
        <v>776</v>
      </c>
      <c r="B276" s="9">
        <v>45214</v>
      </c>
      <c r="C276" t="s">
        <v>777</v>
      </c>
      <c r="D276" t="s">
        <v>222</v>
      </c>
      <c r="E276" t="s">
        <v>26</v>
      </c>
      <c r="F276" t="s">
        <v>18</v>
      </c>
      <c r="G276" t="s">
        <v>42</v>
      </c>
      <c r="H276" t="s">
        <v>57</v>
      </c>
      <c r="I276">
        <v>1</v>
      </c>
      <c r="J276">
        <v>16102.76</v>
      </c>
      <c r="K276">
        <v>16102.76</v>
      </c>
      <c r="L276" t="s">
        <v>35</v>
      </c>
      <c r="M276" t="s">
        <v>29</v>
      </c>
    </row>
    <row r="277" spans="1:13">
      <c r="A277" t="s">
        <v>778</v>
      </c>
      <c r="B277" s="9">
        <v>45081</v>
      </c>
      <c r="C277" t="s">
        <v>779</v>
      </c>
      <c r="D277" t="s">
        <v>518</v>
      </c>
      <c r="E277" t="s">
        <v>17</v>
      </c>
      <c r="F277" t="s">
        <v>33</v>
      </c>
      <c r="G277" t="s">
        <v>42</v>
      </c>
      <c r="H277" t="s">
        <v>57</v>
      </c>
      <c r="I277">
        <v>2</v>
      </c>
      <c r="J277">
        <v>14991.59</v>
      </c>
      <c r="K277">
        <v>29983.17</v>
      </c>
      <c r="L277" t="s">
        <v>21</v>
      </c>
      <c r="M277" t="s">
        <v>29</v>
      </c>
    </row>
    <row r="278" spans="1:13">
      <c r="A278" t="s">
        <v>780</v>
      </c>
      <c r="B278" s="9">
        <v>45416</v>
      </c>
      <c r="C278" t="s">
        <v>781</v>
      </c>
      <c r="D278" t="s">
        <v>782</v>
      </c>
      <c r="E278" t="s">
        <v>17</v>
      </c>
      <c r="F278" t="s">
        <v>46</v>
      </c>
      <c r="G278" t="s">
        <v>42</v>
      </c>
      <c r="H278" t="s">
        <v>50</v>
      </c>
      <c r="I278">
        <v>4</v>
      </c>
      <c r="J278">
        <v>2222.4499999999998</v>
      </c>
      <c r="K278">
        <v>8889.81</v>
      </c>
      <c r="L278" t="s">
        <v>35</v>
      </c>
      <c r="M278" t="s">
        <v>29</v>
      </c>
    </row>
    <row r="279" spans="1:13">
      <c r="A279" t="s">
        <v>783</v>
      </c>
      <c r="B279" s="9">
        <v>45312</v>
      </c>
      <c r="C279" t="s">
        <v>784</v>
      </c>
      <c r="D279" t="s">
        <v>785</v>
      </c>
      <c r="E279" t="s">
        <v>61</v>
      </c>
      <c r="F279" t="s">
        <v>33</v>
      </c>
      <c r="G279" t="s">
        <v>19</v>
      </c>
      <c r="H279" t="s">
        <v>57</v>
      </c>
      <c r="I279">
        <v>5</v>
      </c>
      <c r="J279">
        <v>17366.849999999999</v>
      </c>
      <c r="K279">
        <v>86834.27</v>
      </c>
      <c r="L279" t="s">
        <v>28</v>
      </c>
      <c r="M279" t="s">
        <v>29</v>
      </c>
    </row>
    <row r="280" spans="1:13">
      <c r="A280" t="s">
        <v>786</v>
      </c>
      <c r="B280" s="9">
        <v>45030</v>
      </c>
      <c r="C280" t="s">
        <v>419</v>
      </c>
      <c r="D280" t="s">
        <v>787</v>
      </c>
      <c r="E280" t="s">
        <v>61</v>
      </c>
      <c r="F280" t="s">
        <v>46</v>
      </c>
      <c r="G280" t="s">
        <v>19</v>
      </c>
      <c r="H280" t="s">
        <v>20</v>
      </c>
      <c r="I280">
        <v>1</v>
      </c>
      <c r="J280">
        <v>39743.919999999998</v>
      </c>
      <c r="K280">
        <v>39743.919999999998</v>
      </c>
      <c r="L280" t="s">
        <v>28</v>
      </c>
      <c r="M280" t="s">
        <v>29</v>
      </c>
    </row>
    <row r="281" spans="1:13">
      <c r="A281" t="s">
        <v>788</v>
      </c>
      <c r="B281" s="9">
        <v>45319</v>
      </c>
      <c r="C281" t="s">
        <v>789</v>
      </c>
      <c r="D281" t="s">
        <v>523</v>
      </c>
      <c r="E281" t="s">
        <v>17</v>
      </c>
      <c r="F281" t="s">
        <v>18</v>
      </c>
      <c r="G281" t="s">
        <v>19</v>
      </c>
      <c r="H281" t="s">
        <v>20</v>
      </c>
      <c r="I281">
        <v>5</v>
      </c>
      <c r="J281">
        <v>31959.32</v>
      </c>
      <c r="K281">
        <v>159796.62</v>
      </c>
      <c r="L281" t="s">
        <v>35</v>
      </c>
      <c r="M281" t="s">
        <v>29</v>
      </c>
    </row>
    <row r="282" spans="1:13">
      <c r="A282" t="s">
        <v>790</v>
      </c>
      <c r="B282" s="9">
        <v>45172</v>
      </c>
      <c r="C282" t="s">
        <v>791</v>
      </c>
      <c r="D282" t="s">
        <v>792</v>
      </c>
      <c r="E282" t="s">
        <v>61</v>
      </c>
      <c r="F282" t="s">
        <v>27</v>
      </c>
      <c r="G282" t="s">
        <v>19</v>
      </c>
      <c r="H282" t="s">
        <v>20</v>
      </c>
      <c r="I282">
        <v>5</v>
      </c>
      <c r="J282">
        <v>28555.19</v>
      </c>
      <c r="K282">
        <v>142775.93</v>
      </c>
      <c r="L282" t="s">
        <v>35</v>
      </c>
      <c r="M282" t="s">
        <v>29</v>
      </c>
    </row>
    <row r="283" spans="1:13">
      <c r="A283" t="s">
        <v>793</v>
      </c>
      <c r="B283" s="9">
        <v>45102</v>
      </c>
      <c r="C283" t="s">
        <v>794</v>
      </c>
      <c r="D283" t="s">
        <v>100</v>
      </c>
      <c r="E283" t="s">
        <v>17</v>
      </c>
      <c r="F283" t="s">
        <v>46</v>
      </c>
      <c r="G283" t="s">
        <v>42</v>
      </c>
      <c r="H283" t="s">
        <v>50</v>
      </c>
      <c r="I283">
        <v>2</v>
      </c>
      <c r="J283">
        <v>2090.71</v>
      </c>
      <c r="K283">
        <v>4181.43</v>
      </c>
      <c r="L283" t="s">
        <v>35</v>
      </c>
      <c r="M283" t="s">
        <v>29</v>
      </c>
    </row>
    <row r="284" spans="1:13">
      <c r="A284" t="s">
        <v>795</v>
      </c>
      <c r="B284" s="9">
        <v>44965</v>
      </c>
      <c r="C284" t="s">
        <v>796</v>
      </c>
      <c r="D284" t="s">
        <v>706</v>
      </c>
      <c r="E284" t="s">
        <v>26</v>
      </c>
      <c r="F284" t="s">
        <v>46</v>
      </c>
      <c r="G284" t="s">
        <v>42</v>
      </c>
      <c r="H284" t="s">
        <v>50</v>
      </c>
      <c r="I284">
        <v>4</v>
      </c>
      <c r="J284">
        <v>2025.4</v>
      </c>
      <c r="K284">
        <v>8101.62</v>
      </c>
      <c r="L284" t="s">
        <v>35</v>
      </c>
      <c r="M284" t="s">
        <v>29</v>
      </c>
    </row>
    <row r="285" spans="1:13">
      <c r="A285" t="s">
        <v>797</v>
      </c>
      <c r="B285" s="9">
        <v>45403</v>
      </c>
      <c r="C285" t="s">
        <v>798</v>
      </c>
      <c r="D285" t="s">
        <v>579</v>
      </c>
      <c r="E285" t="s">
        <v>17</v>
      </c>
      <c r="F285" t="s">
        <v>18</v>
      </c>
      <c r="G285" t="s">
        <v>19</v>
      </c>
      <c r="H285" t="s">
        <v>34</v>
      </c>
      <c r="I285">
        <v>2</v>
      </c>
      <c r="J285">
        <v>1164.75</v>
      </c>
      <c r="K285">
        <v>2329.5</v>
      </c>
      <c r="L285" t="s">
        <v>21</v>
      </c>
      <c r="M285" t="s">
        <v>29</v>
      </c>
    </row>
    <row r="286" spans="1:13">
      <c r="A286" t="s">
        <v>799</v>
      </c>
      <c r="B286" s="9">
        <v>45464</v>
      </c>
      <c r="C286" t="s">
        <v>540</v>
      </c>
      <c r="D286" t="s">
        <v>800</v>
      </c>
      <c r="E286" t="s">
        <v>17</v>
      </c>
      <c r="F286" t="s">
        <v>33</v>
      </c>
      <c r="G286" t="s">
        <v>42</v>
      </c>
      <c r="H286" t="s">
        <v>57</v>
      </c>
      <c r="I286">
        <v>1</v>
      </c>
      <c r="J286">
        <v>17014.04</v>
      </c>
      <c r="K286">
        <v>17014.04</v>
      </c>
      <c r="L286" t="s">
        <v>21</v>
      </c>
      <c r="M286" t="s">
        <v>29</v>
      </c>
    </row>
    <row r="287" spans="1:13">
      <c r="A287" t="s">
        <v>801</v>
      </c>
      <c r="B287" s="9">
        <v>45334</v>
      </c>
      <c r="C287" t="s">
        <v>24</v>
      </c>
      <c r="D287" t="s">
        <v>802</v>
      </c>
      <c r="E287" t="s">
        <v>61</v>
      </c>
      <c r="F287" t="s">
        <v>27</v>
      </c>
      <c r="G287" t="s">
        <v>42</v>
      </c>
      <c r="H287" t="s">
        <v>57</v>
      </c>
      <c r="I287">
        <v>2</v>
      </c>
      <c r="J287">
        <v>16302.09</v>
      </c>
      <c r="K287">
        <v>32604.18</v>
      </c>
      <c r="L287" t="s">
        <v>21</v>
      </c>
      <c r="M287" t="s">
        <v>29</v>
      </c>
    </row>
    <row r="288" spans="1:13">
      <c r="A288" t="s">
        <v>803</v>
      </c>
      <c r="B288" s="9">
        <v>45451</v>
      </c>
      <c r="C288" t="s">
        <v>804</v>
      </c>
      <c r="D288" t="s">
        <v>279</v>
      </c>
      <c r="E288" t="s">
        <v>17</v>
      </c>
      <c r="F288" t="s">
        <v>46</v>
      </c>
      <c r="G288" t="s">
        <v>19</v>
      </c>
      <c r="H288" t="s">
        <v>34</v>
      </c>
      <c r="I288">
        <v>2</v>
      </c>
      <c r="J288">
        <v>1317.31</v>
      </c>
      <c r="K288">
        <v>2634.61</v>
      </c>
      <c r="L288" t="s">
        <v>21</v>
      </c>
      <c r="M288" t="s">
        <v>29</v>
      </c>
    </row>
    <row r="289" spans="1:13">
      <c r="A289" t="s">
        <v>805</v>
      </c>
      <c r="B289" s="9">
        <v>45432</v>
      </c>
      <c r="C289" t="s">
        <v>806</v>
      </c>
      <c r="D289" t="s">
        <v>271</v>
      </c>
      <c r="E289" t="s">
        <v>26</v>
      </c>
      <c r="F289" t="s">
        <v>46</v>
      </c>
      <c r="G289" t="s">
        <v>19</v>
      </c>
      <c r="H289" t="s">
        <v>34</v>
      </c>
      <c r="I289">
        <v>2</v>
      </c>
      <c r="J289">
        <v>1108.97</v>
      </c>
      <c r="K289">
        <v>2217.9499999999998</v>
      </c>
      <c r="L289" t="s">
        <v>28</v>
      </c>
      <c r="M289" t="s">
        <v>29</v>
      </c>
    </row>
    <row r="290" spans="1:13">
      <c r="A290" t="s">
        <v>807</v>
      </c>
      <c r="B290" s="9">
        <v>44962</v>
      </c>
      <c r="C290" t="s">
        <v>808</v>
      </c>
      <c r="D290" t="s">
        <v>809</v>
      </c>
      <c r="E290" t="s">
        <v>17</v>
      </c>
      <c r="F290" t="s">
        <v>27</v>
      </c>
      <c r="G290" t="s">
        <v>19</v>
      </c>
      <c r="H290" t="s">
        <v>57</v>
      </c>
      <c r="I290">
        <v>1</v>
      </c>
      <c r="J290">
        <v>12918.34</v>
      </c>
      <c r="K290">
        <v>12918.34</v>
      </c>
      <c r="L290" t="s">
        <v>28</v>
      </c>
      <c r="M290" t="s">
        <v>22</v>
      </c>
    </row>
    <row r="291" spans="1:13">
      <c r="A291" t="s">
        <v>810</v>
      </c>
      <c r="B291" s="9">
        <v>44946</v>
      </c>
      <c r="C291" t="s">
        <v>811</v>
      </c>
      <c r="D291" t="s">
        <v>812</v>
      </c>
      <c r="E291" t="s">
        <v>17</v>
      </c>
      <c r="F291" t="s">
        <v>18</v>
      </c>
      <c r="G291" t="s">
        <v>19</v>
      </c>
      <c r="H291" t="s">
        <v>20</v>
      </c>
      <c r="I291">
        <v>1</v>
      </c>
      <c r="J291">
        <v>37753.730000000003</v>
      </c>
      <c r="K291">
        <v>37753.730000000003</v>
      </c>
      <c r="L291" t="s">
        <v>21</v>
      </c>
      <c r="M291" t="s">
        <v>29</v>
      </c>
    </row>
    <row r="292" spans="1:13">
      <c r="A292" t="s">
        <v>813</v>
      </c>
      <c r="B292" s="9">
        <v>45247</v>
      </c>
      <c r="C292" t="s">
        <v>351</v>
      </c>
      <c r="D292" t="s">
        <v>814</v>
      </c>
      <c r="E292" t="s">
        <v>17</v>
      </c>
      <c r="F292" t="s">
        <v>33</v>
      </c>
      <c r="G292" t="s">
        <v>19</v>
      </c>
      <c r="H292" t="s">
        <v>57</v>
      </c>
      <c r="I292">
        <v>2</v>
      </c>
      <c r="J292">
        <v>16449.740000000002</v>
      </c>
      <c r="K292">
        <v>32899.47</v>
      </c>
      <c r="L292" t="s">
        <v>35</v>
      </c>
      <c r="M292" t="s">
        <v>22</v>
      </c>
    </row>
    <row r="293" spans="1:13">
      <c r="A293" t="s">
        <v>815</v>
      </c>
      <c r="B293" s="9">
        <v>45438</v>
      </c>
      <c r="C293" t="s">
        <v>114</v>
      </c>
      <c r="D293" t="s">
        <v>816</v>
      </c>
      <c r="E293" t="s">
        <v>17</v>
      </c>
      <c r="F293" t="s">
        <v>27</v>
      </c>
      <c r="G293" t="s">
        <v>19</v>
      </c>
      <c r="H293" t="s">
        <v>20</v>
      </c>
      <c r="I293">
        <v>2</v>
      </c>
      <c r="J293">
        <v>36668.69</v>
      </c>
      <c r="K293">
        <v>73337.38</v>
      </c>
      <c r="L293" t="s">
        <v>28</v>
      </c>
      <c r="M293" t="s">
        <v>29</v>
      </c>
    </row>
    <row r="294" spans="1:13">
      <c r="A294" t="s">
        <v>817</v>
      </c>
      <c r="B294" s="9">
        <v>45326</v>
      </c>
      <c r="C294" t="s">
        <v>189</v>
      </c>
      <c r="D294" t="s">
        <v>571</v>
      </c>
      <c r="E294" t="s">
        <v>26</v>
      </c>
      <c r="F294" t="s">
        <v>33</v>
      </c>
      <c r="G294" t="s">
        <v>19</v>
      </c>
      <c r="H294" t="s">
        <v>50</v>
      </c>
      <c r="I294">
        <v>5</v>
      </c>
      <c r="J294">
        <v>1790.13</v>
      </c>
      <c r="K294">
        <v>8950.67</v>
      </c>
      <c r="L294" t="s">
        <v>35</v>
      </c>
      <c r="M294" t="s">
        <v>29</v>
      </c>
    </row>
    <row r="295" spans="1:13">
      <c r="A295" t="s">
        <v>818</v>
      </c>
      <c r="B295" s="9">
        <v>45397</v>
      </c>
      <c r="C295" t="s">
        <v>819</v>
      </c>
      <c r="D295" t="s">
        <v>820</v>
      </c>
      <c r="E295" t="s">
        <v>17</v>
      </c>
      <c r="F295" t="s">
        <v>18</v>
      </c>
      <c r="G295" t="s">
        <v>42</v>
      </c>
      <c r="H295" t="s">
        <v>57</v>
      </c>
      <c r="I295">
        <v>4</v>
      </c>
      <c r="J295">
        <v>14922.64</v>
      </c>
      <c r="K295">
        <v>59690.54</v>
      </c>
      <c r="L295" t="s">
        <v>21</v>
      </c>
      <c r="M295" t="s">
        <v>29</v>
      </c>
    </row>
    <row r="296" spans="1:13">
      <c r="A296" t="s">
        <v>821</v>
      </c>
      <c r="B296" s="9">
        <v>45069</v>
      </c>
      <c r="C296" t="s">
        <v>822</v>
      </c>
      <c r="D296" t="s">
        <v>823</v>
      </c>
      <c r="E296" t="s">
        <v>26</v>
      </c>
      <c r="F296" t="s">
        <v>18</v>
      </c>
      <c r="G296" t="s">
        <v>19</v>
      </c>
      <c r="H296" t="s">
        <v>57</v>
      </c>
      <c r="I296">
        <v>5</v>
      </c>
      <c r="J296">
        <v>13102.84</v>
      </c>
      <c r="K296">
        <v>65514.22</v>
      </c>
      <c r="L296" t="s">
        <v>28</v>
      </c>
      <c r="M296" t="s">
        <v>29</v>
      </c>
    </row>
    <row r="297" spans="1:13">
      <c r="A297" t="s">
        <v>824</v>
      </c>
      <c r="B297" s="9">
        <v>45018</v>
      </c>
      <c r="C297" t="s">
        <v>825</v>
      </c>
      <c r="D297" t="s">
        <v>826</v>
      </c>
      <c r="E297" t="s">
        <v>26</v>
      </c>
      <c r="F297" t="s">
        <v>27</v>
      </c>
      <c r="G297" t="s">
        <v>19</v>
      </c>
      <c r="H297" t="s">
        <v>50</v>
      </c>
      <c r="I297">
        <v>4</v>
      </c>
      <c r="J297">
        <v>1995.24</v>
      </c>
      <c r="K297">
        <v>7980.96</v>
      </c>
      <c r="L297" t="s">
        <v>28</v>
      </c>
      <c r="M297" t="s">
        <v>29</v>
      </c>
    </row>
    <row r="298" spans="1:13">
      <c r="A298" t="s">
        <v>827</v>
      </c>
      <c r="B298" s="9">
        <v>45280</v>
      </c>
      <c r="C298" t="s">
        <v>828</v>
      </c>
      <c r="D298" t="s">
        <v>829</v>
      </c>
      <c r="E298" t="s">
        <v>26</v>
      </c>
      <c r="F298" t="s">
        <v>46</v>
      </c>
      <c r="G298" t="s">
        <v>42</v>
      </c>
      <c r="H298" t="s">
        <v>50</v>
      </c>
      <c r="I298">
        <v>4</v>
      </c>
      <c r="J298">
        <v>2617.9899999999998</v>
      </c>
      <c r="K298">
        <v>10471.98</v>
      </c>
      <c r="L298" t="s">
        <v>28</v>
      </c>
      <c r="M298" t="s">
        <v>29</v>
      </c>
    </row>
    <row r="299" spans="1:13">
      <c r="A299" t="s">
        <v>830</v>
      </c>
      <c r="B299" s="9">
        <v>44977</v>
      </c>
      <c r="C299" t="s">
        <v>831</v>
      </c>
      <c r="D299" t="s">
        <v>832</v>
      </c>
      <c r="E299" t="s">
        <v>17</v>
      </c>
      <c r="F299" t="s">
        <v>18</v>
      </c>
      <c r="G299" t="s">
        <v>19</v>
      </c>
      <c r="H299" t="s">
        <v>50</v>
      </c>
      <c r="I299">
        <v>2</v>
      </c>
      <c r="J299">
        <v>2085.66</v>
      </c>
      <c r="K299">
        <v>4171.32</v>
      </c>
      <c r="L299" t="s">
        <v>28</v>
      </c>
      <c r="M299" t="s">
        <v>29</v>
      </c>
    </row>
    <row r="300" spans="1:13">
      <c r="A300" t="s">
        <v>833</v>
      </c>
      <c r="B300" s="9">
        <v>45116</v>
      </c>
      <c r="C300" t="s">
        <v>834</v>
      </c>
      <c r="D300" t="s">
        <v>655</v>
      </c>
      <c r="E300" t="s">
        <v>61</v>
      </c>
      <c r="F300" t="s">
        <v>18</v>
      </c>
      <c r="G300" t="s">
        <v>19</v>
      </c>
      <c r="H300" t="s">
        <v>50</v>
      </c>
      <c r="I300">
        <v>5</v>
      </c>
      <c r="J300">
        <v>2891.05</v>
      </c>
      <c r="K300">
        <v>14455.26</v>
      </c>
      <c r="L300" t="s">
        <v>21</v>
      </c>
      <c r="M300" t="s">
        <v>29</v>
      </c>
    </row>
    <row r="301" spans="1:13">
      <c r="A301" t="s">
        <v>835</v>
      </c>
      <c r="B301" s="9">
        <v>45051</v>
      </c>
      <c r="C301" t="s">
        <v>836</v>
      </c>
      <c r="D301" t="s">
        <v>837</v>
      </c>
      <c r="E301" t="s">
        <v>17</v>
      </c>
      <c r="F301" t="s">
        <v>27</v>
      </c>
      <c r="G301" t="s">
        <v>42</v>
      </c>
      <c r="H301" t="s">
        <v>50</v>
      </c>
      <c r="I301">
        <v>4</v>
      </c>
      <c r="J301">
        <v>2122.6</v>
      </c>
      <c r="K301">
        <v>8490.4</v>
      </c>
      <c r="L301" t="s">
        <v>28</v>
      </c>
      <c r="M301" t="s">
        <v>29</v>
      </c>
    </row>
    <row r="302" spans="1:13">
      <c r="A302" t="s">
        <v>838</v>
      </c>
      <c r="B302" s="9">
        <v>45076</v>
      </c>
      <c r="C302" t="s">
        <v>839</v>
      </c>
      <c r="D302" t="s">
        <v>840</v>
      </c>
      <c r="E302" t="s">
        <v>17</v>
      </c>
      <c r="F302" t="s">
        <v>27</v>
      </c>
      <c r="G302" t="s">
        <v>19</v>
      </c>
      <c r="H302" t="s">
        <v>34</v>
      </c>
      <c r="I302">
        <v>4</v>
      </c>
      <c r="J302">
        <v>1173.1099999999999</v>
      </c>
      <c r="K302">
        <v>4692.43</v>
      </c>
      <c r="L302" t="s">
        <v>21</v>
      </c>
      <c r="M302" t="s">
        <v>29</v>
      </c>
    </row>
    <row r="303" spans="1:13">
      <c r="A303" t="s">
        <v>841</v>
      </c>
      <c r="B303" s="9">
        <v>45240</v>
      </c>
      <c r="C303" t="s">
        <v>354</v>
      </c>
      <c r="D303" t="s">
        <v>842</v>
      </c>
      <c r="E303" t="s">
        <v>17</v>
      </c>
      <c r="F303" t="s">
        <v>27</v>
      </c>
      <c r="G303" t="s">
        <v>42</v>
      </c>
      <c r="H303" t="s">
        <v>34</v>
      </c>
      <c r="I303">
        <v>1</v>
      </c>
      <c r="J303">
        <v>1336.66</v>
      </c>
      <c r="K303">
        <v>1336.66</v>
      </c>
      <c r="L303" t="s">
        <v>28</v>
      </c>
      <c r="M303" t="s">
        <v>29</v>
      </c>
    </row>
    <row r="304" spans="1:13">
      <c r="A304" t="s">
        <v>843</v>
      </c>
      <c r="B304" s="9">
        <v>45268</v>
      </c>
      <c r="C304" t="s">
        <v>844</v>
      </c>
      <c r="D304" t="s">
        <v>845</v>
      </c>
      <c r="E304" t="s">
        <v>17</v>
      </c>
      <c r="F304" t="s">
        <v>18</v>
      </c>
      <c r="G304" t="s">
        <v>19</v>
      </c>
      <c r="H304" t="s">
        <v>50</v>
      </c>
      <c r="I304">
        <v>4</v>
      </c>
      <c r="J304">
        <v>2252.65</v>
      </c>
      <c r="K304">
        <v>9010.59</v>
      </c>
      <c r="L304" t="s">
        <v>21</v>
      </c>
      <c r="M304" t="s">
        <v>29</v>
      </c>
    </row>
    <row r="305" spans="1:13">
      <c r="A305" t="s">
        <v>846</v>
      </c>
      <c r="B305" s="9">
        <v>45231</v>
      </c>
      <c r="C305" t="s">
        <v>847</v>
      </c>
      <c r="D305" t="s">
        <v>339</v>
      </c>
      <c r="E305" t="s">
        <v>17</v>
      </c>
      <c r="F305" t="s">
        <v>33</v>
      </c>
      <c r="G305" t="s">
        <v>19</v>
      </c>
      <c r="H305" t="s">
        <v>50</v>
      </c>
      <c r="I305">
        <v>2</v>
      </c>
      <c r="J305">
        <v>2785.82</v>
      </c>
      <c r="K305">
        <v>5571.64</v>
      </c>
      <c r="L305" t="s">
        <v>21</v>
      </c>
      <c r="M305" t="s">
        <v>29</v>
      </c>
    </row>
    <row r="306" spans="1:13">
      <c r="A306" t="s">
        <v>848</v>
      </c>
      <c r="B306" s="9">
        <v>44980</v>
      </c>
      <c r="C306" t="s">
        <v>849</v>
      </c>
      <c r="D306" t="s">
        <v>850</v>
      </c>
      <c r="E306" t="s">
        <v>26</v>
      </c>
      <c r="F306" t="s">
        <v>18</v>
      </c>
      <c r="G306" t="s">
        <v>19</v>
      </c>
      <c r="H306" t="s">
        <v>50</v>
      </c>
      <c r="I306">
        <v>3</v>
      </c>
      <c r="J306">
        <v>2654.62</v>
      </c>
      <c r="K306">
        <v>7963.86</v>
      </c>
      <c r="L306" t="s">
        <v>35</v>
      </c>
      <c r="M306" t="s">
        <v>29</v>
      </c>
    </row>
    <row r="307" spans="1:13">
      <c r="A307" t="s">
        <v>851</v>
      </c>
      <c r="B307" s="9">
        <v>45370</v>
      </c>
      <c r="C307" t="s">
        <v>852</v>
      </c>
      <c r="D307" t="s">
        <v>486</v>
      </c>
      <c r="E307" t="s">
        <v>17</v>
      </c>
      <c r="F307" t="s">
        <v>27</v>
      </c>
      <c r="G307" t="s">
        <v>19</v>
      </c>
      <c r="H307" t="s">
        <v>50</v>
      </c>
      <c r="I307">
        <v>1</v>
      </c>
      <c r="J307">
        <v>2901.08</v>
      </c>
      <c r="K307">
        <v>2901.08</v>
      </c>
      <c r="L307" t="s">
        <v>21</v>
      </c>
      <c r="M307" t="s">
        <v>29</v>
      </c>
    </row>
    <row r="308" spans="1:13">
      <c r="A308" t="s">
        <v>853</v>
      </c>
      <c r="B308" s="9">
        <v>45190</v>
      </c>
      <c r="C308" t="s">
        <v>520</v>
      </c>
      <c r="D308" t="s">
        <v>854</v>
      </c>
      <c r="E308" t="s">
        <v>17</v>
      </c>
      <c r="F308" t="s">
        <v>46</v>
      </c>
      <c r="G308" t="s">
        <v>42</v>
      </c>
      <c r="H308" t="s">
        <v>20</v>
      </c>
      <c r="I308">
        <v>3</v>
      </c>
      <c r="J308">
        <v>30202.1</v>
      </c>
      <c r="K308">
        <v>90606.31</v>
      </c>
      <c r="L308" t="s">
        <v>35</v>
      </c>
      <c r="M308" t="s">
        <v>29</v>
      </c>
    </row>
    <row r="309" spans="1:13">
      <c r="A309" t="s">
        <v>855</v>
      </c>
      <c r="B309" s="9">
        <v>44979</v>
      </c>
      <c r="C309" t="s">
        <v>856</v>
      </c>
      <c r="D309" t="s">
        <v>857</v>
      </c>
      <c r="E309" t="s">
        <v>26</v>
      </c>
      <c r="F309" t="s">
        <v>46</v>
      </c>
      <c r="G309" t="s">
        <v>42</v>
      </c>
      <c r="H309" t="s">
        <v>20</v>
      </c>
      <c r="I309">
        <v>2</v>
      </c>
      <c r="J309">
        <v>26337.99</v>
      </c>
      <c r="K309">
        <v>52675.98</v>
      </c>
      <c r="L309" t="s">
        <v>28</v>
      </c>
      <c r="M309" t="s">
        <v>29</v>
      </c>
    </row>
    <row r="310" spans="1:13">
      <c r="A310" t="s">
        <v>858</v>
      </c>
      <c r="B310" s="9">
        <v>44931</v>
      </c>
      <c r="C310" t="s">
        <v>261</v>
      </c>
      <c r="D310" t="s">
        <v>41</v>
      </c>
      <c r="E310" t="s">
        <v>17</v>
      </c>
      <c r="F310" t="s">
        <v>27</v>
      </c>
      <c r="G310" t="s">
        <v>42</v>
      </c>
      <c r="H310" t="s">
        <v>50</v>
      </c>
      <c r="I310">
        <v>3</v>
      </c>
      <c r="J310">
        <v>2287.94</v>
      </c>
      <c r="K310">
        <v>6863.81</v>
      </c>
      <c r="L310" t="s">
        <v>35</v>
      </c>
      <c r="M310" t="s">
        <v>22</v>
      </c>
    </row>
    <row r="311" spans="1:13">
      <c r="A311" t="s">
        <v>859</v>
      </c>
      <c r="B311" s="9">
        <v>45029</v>
      </c>
      <c r="C311" t="s">
        <v>131</v>
      </c>
      <c r="D311" t="s">
        <v>697</v>
      </c>
      <c r="E311" t="s">
        <v>17</v>
      </c>
      <c r="F311" t="s">
        <v>46</v>
      </c>
      <c r="G311" t="s">
        <v>42</v>
      </c>
      <c r="H311" t="s">
        <v>50</v>
      </c>
      <c r="I311">
        <v>4</v>
      </c>
      <c r="J311">
        <v>2732.27</v>
      </c>
      <c r="K311">
        <v>10929.07</v>
      </c>
      <c r="L311" t="s">
        <v>21</v>
      </c>
      <c r="M311" t="s">
        <v>29</v>
      </c>
    </row>
    <row r="312" spans="1:13">
      <c r="A312" t="s">
        <v>860</v>
      </c>
      <c r="B312" s="9">
        <v>45122</v>
      </c>
      <c r="C312" t="s">
        <v>861</v>
      </c>
      <c r="D312" t="s">
        <v>333</v>
      </c>
      <c r="E312" t="s">
        <v>17</v>
      </c>
      <c r="F312" t="s">
        <v>18</v>
      </c>
      <c r="G312" t="s">
        <v>19</v>
      </c>
      <c r="H312" t="s">
        <v>57</v>
      </c>
      <c r="I312">
        <v>3</v>
      </c>
      <c r="J312">
        <v>13878.26</v>
      </c>
      <c r="K312">
        <v>41634.79</v>
      </c>
      <c r="L312" t="s">
        <v>35</v>
      </c>
      <c r="M312" t="s">
        <v>29</v>
      </c>
    </row>
    <row r="313" spans="1:13">
      <c r="A313" t="s">
        <v>862</v>
      </c>
      <c r="B313" s="9">
        <v>45276</v>
      </c>
      <c r="C313" t="s">
        <v>806</v>
      </c>
      <c r="D313" t="s">
        <v>863</v>
      </c>
      <c r="E313" t="s">
        <v>26</v>
      </c>
      <c r="F313" t="s">
        <v>33</v>
      </c>
      <c r="G313" t="s">
        <v>42</v>
      </c>
      <c r="H313" t="s">
        <v>50</v>
      </c>
      <c r="I313">
        <v>5</v>
      </c>
      <c r="J313">
        <v>2077.48</v>
      </c>
      <c r="K313">
        <v>10387.42</v>
      </c>
      <c r="L313" t="s">
        <v>28</v>
      </c>
      <c r="M313" t="s">
        <v>29</v>
      </c>
    </row>
    <row r="314" spans="1:13">
      <c r="A314" t="s">
        <v>864</v>
      </c>
      <c r="B314" s="9">
        <v>44973</v>
      </c>
      <c r="C314" t="s">
        <v>865</v>
      </c>
      <c r="D314" t="s">
        <v>866</v>
      </c>
      <c r="E314" t="s">
        <v>17</v>
      </c>
      <c r="F314" t="s">
        <v>18</v>
      </c>
      <c r="G314" t="s">
        <v>42</v>
      </c>
      <c r="H314" t="s">
        <v>50</v>
      </c>
      <c r="I314">
        <v>2</v>
      </c>
      <c r="J314">
        <v>1784.5</v>
      </c>
      <c r="K314">
        <v>3569.01</v>
      </c>
      <c r="L314" t="s">
        <v>35</v>
      </c>
      <c r="M314" t="s">
        <v>29</v>
      </c>
    </row>
    <row r="315" spans="1:13">
      <c r="A315" t="s">
        <v>867</v>
      </c>
      <c r="B315" s="9">
        <v>45195</v>
      </c>
      <c r="C315" t="s">
        <v>59</v>
      </c>
      <c r="D315" t="s">
        <v>868</v>
      </c>
      <c r="E315" t="s">
        <v>17</v>
      </c>
      <c r="F315" t="s">
        <v>27</v>
      </c>
      <c r="G315" t="s">
        <v>42</v>
      </c>
      <c r="H315" t="s">
        <v>34</v>
      </c>
      <c r="I315">
        <v>5</v>
      </c>
      <c r="J315">
        <v>1027.81</v>
      </c>
      <c r="K315">
        <v>5139.07</v>
      </c>
      <c r="L315" t="s">
        <v>21</v>
      </c>
      <c r="M315" t="s">
        <v>29</v>
      </c>
    </row>
    <row r="316" spans="1:13">
      <c r="A316" t="s">
        <v>869</v>
      </c>
      <c r="B316" s="9">
        <v>45296</v>
      </c>
      <c r="C316" t="s">
        <v>870</v>
      </c>
      <c r="D316" t="s">
        <v>871</v>
      </c>
      <c r="E316" t="s">
        <v>17</v>
      </c>
      <c r="F316" t="s">
        <v>18</v>
      </c>
      <c r="G316" t="s">
        <v>42</v>
      </c>
      <c r="H316" t="s">
        <v>20</v>
      </c>
      <c r="I316">
        <v>3</v>
      </c>
      <c r="J316">
        <v>36984.17</v>
      </c>
      <c r="K316">
        <v>110952.51</v>
      </c>
      <c r="L316" t="s">
        <v>21</v>
      </c>
      <c r="M316" t="s">
        <v>29</v>
      </c>
    </row>
    <row r="317" spans="1:13">
      <c r="A317" t="s">
        <v>872</v>
      </c>
      <c r="B317" s="9">
        <v>45032</v>
      </c>
      <c r="C317" t="s">
        <v>844</v>
      </c>
      <c r="D317" t="s">
        <v>873</v>
      </c>
      <c r="E317" t="s">
        <v>26</v>
      </c>
      <c r="F317" t="s">
        <v>46</v>
      </c>
      <c r="G317" t="s">
        <v>19</v>
      </c>
      <c r="H317" t="s">
        <v>50</v>
      </c>
      <c r="I317">
        <v>5</v>
      </c>
      <c r="J317">
        <v>1934.52</v>
      </c>
      <c r="K317">
        <v>9672.59</v>
      </c>
      <c r="L317" t="s">
        <v>28</v>
      </c>
      <c r="M317" t="s">
        <v>29</v>
      </c>
    </row>
    <row r="318" spans="1:13">
      <c r="A318" t="s">
        <v>874</v>
      </c>
      <c r="B318" s="9">
        <v>45046</v>
      </c>
      <c r="C318" t="s">
        <v>875</v>
      </c>
      <c r="D318" t="s">
        <v>181</v>
      </c>
      <c r="E318" t="s">
        <v>26</v>
      </c>
      <c r="F318" t="s">
        <v>18</v>
      </c>
      <c r="G318" t="s">
        <v>19</v>
      </c>
      <c r="H318" t="s">
        <v>20</v>
      </c>
      <c r="I318">
        <v>1</v>
      </c>
      <c r="J318">
        <v>30465.39</v>
      </c>
      <c r="K318">
        <v>30465.39</v>
      </c>
      <c r="L318" t="s">
        <v>28</v>
      </c>
      <c r="M318" t="s">
        <v>29</v>
      </c>
    </row>
    <row r="319" spans="1:13">
      <c r="A319" t="s">
        <v>876</v>
      </c>
      <c r="B319" s="9">
        <v>44984</v>
      </c>
      <c r="C319" t="s">
        <v>351</v>
      </c>
      <c r="D319" t="s">
        <v>877</v>
      </c>
      <c r="E319" t="s">
        <v>26</v>
      </c>
      <c r="F319" t="s">
        <v>33</v>
      </c>
      <c r="G319" t="s">
        <v>42</v>
      </c>
      <c r="H319" t="s">
        <v>20</v>
      </c>
      <c r="I319">
        <v>3</v>
      </c>
      <c r="J319">
        <v>24854.05</v>
      </c>
      <c r="K319">
        <v>74562.149999999994</v>
      </c>
      <c r="L319" t="s">
        <v>35</v>
      </c>
      <c r="M319" t="s">
        <v>29</v>
      </c>
    </row>
    <row r="320" spans="1:13">
      <c r="A320" t="s">
        <v>878</v>
      </c>
      <c r="B320" s="9">
        <v>45272</v>
      </c>
      <c r="C320" t="s">
        <v>215</v>
      </c>
      <c r="D320" t="s">
        <v>800</v>
      </c>
      <c r="E320" t="s">
        <v>17</v>
      </c>
      <c r="F320" t="s">
        <v>46</v>
      </c>
      <c r="G320" t="s">
        <v>19</v>
      </c>
      <c r="H320" t="s">
        <v>57</v>
      </c>
      <c r="I320">
        <v>5</v>
      </c>
      <c r="J320">
        <v>15913.16</v>
      </c>
      <c r="K320">
        <v>79565.81</v>
      </c>
      <c r="L320" t="s">
        <v>28</v>
      </c>
      <c r="M320" t="s">
        <v>29</v>
      </c>
    </row>
    <row r="321" spans="1:13">
      <c r="A321" t="s">
        <v>879</v>
      </c>
      <c r="B321" s="9">
        <v>45400</v>
      </c>
      <c r="C321" t="s">
        <v>880</v>
      </c>
      <c r="D321" t="s">
        <v>881</v>
      </c>
      <c r="E321" t="s">
        <v>17</v>
      </c>
      <c r="F321" t="s">
        <v>33</v>
      </c>
      <c r="G321" t="s">
        <v>19</v>
      </c>
      <c r="H321" t="s">
        <v>20</v>
      </c>
      <c r="I321">
        <v>4</v>
      </c>
      <c r="J321">
        <v>39911.949999999997</v>
      </c>
      <c r="K321">
        <v>159647.81</v>
      </c>
      <c r="L321" t="s">
        <v>21</v>
      </c>
      <c r="M321" t="s">
        <v>29</v>
      </c>
    </row>
    <row r="322" spans="1:13">
      <c r="A322" t="s">
        <v>882</v>
      </c>
      <c r="B322" s="9">
        <v>45043</v>
      </c>
      <c r="C322" t="s">
        <v>883</v>
      </c>
      <c r="D322" t="s">
        <v>614</v>
      </c>
      <c r="E322" t="s">
        <v>17</v>
      </c>
      <c r="F322" t="s">
        <v>33</v>
      </c>
      <c r="G322" t="s">
        <v>42</v>
      </c>
      <c r="H322" t="s">
        <v>20</v>
      </c>
      <c r="I322">
        <v>3</v>
      </c>
      <c r="J322">
        <v>34449.25</v>
      </c>
      <c r="K322">
        <v>103347.74</v>
      </c>
      <c r="L322" t="s">
        <v>35</v>
      </c>
      <c r="M322" t="s">
        <v>29</v>
      </c>
    </row>
    <row r="323" spans="1:13">
      <c r="A323" t="s">
        <v>884</v>
      </c>
      <c r="B323" s="9">
        <v>45053</v>
      </c>
      <c r="C323" t="s">
        <v>238</v>
      </c>
      <c r="D323" t="s">
        <v>885</v>
      </c>
      <c r="E323" t="s">
        <v>17</v>
      </c>
      <c r="F323" t="s">
        <v>33</v>
      </c>
      <c r="G323" t="s">
        <v>19</v>
      </c>
      <c r="H323" t="s">
        <v>50</v>
      </c>
      <c r="I323">
        <v>1</v>
      </c>
      <c r="J323">
        <v>1782.34</v>
      </c>
      <c r="K323">
        <v>1782.34</v>
      </c>
      <c r="L323" t="s">
        <v>35</v>
      </c>
      <c r="M323" t="s">
        <v>29</v>
      </c>
    </row>
    <row r="324" spans="1:13">
      <c r="A324" t="s">
        <v>886</v>
      </c>
      <c r="B324" s="9">
        <v>45319</v>
      </c>
      <c r="C324" t="s">
        <v>442</v>
      </c>
      <c r="D324" t="s">
        <v>887</v>
      </c>
      <c r="E324" t="s">
        <v>17</v>
      </c>
      <c r="F324" t="s">
        <v>18</v>
      </c>
      <c r="G324" t="s">
        <v>19</v>
      </c>
      <c r="H324" t="s">
        <v>34</v>
      </c>
      <c r="I324">
        <v>4</v>
      </c>
      <c r="J324">
        <v>970.58</v>
      </c>
      <c r="K324">
        <v>3882.3</v>
      </c>
      <c r="L324" t="s">
        <v>35</v>
      </c>
      <c r="M324" t="s">
        <v>29</v>
      </c>
    </row>
    <row r="325" spans="1:13">
      <c r="A325" t="s">
        <v>888</v>
      </c>
      <c r="B325" s="9">
        <v>44984</v>
      </c>
      <c r="C325" t="s">
        <v>117</v>
      </c>
      <c r="D325" t="s">
        <v>889</v>
      </c>
      <c r="E325" t="s">
        <v>17</v>
      </c>
      <c r="F325" t="s">
        <v>18</v>
      </c>
      <c r="G325" t="s">
        <v>19</v>
      </c>
      <c r="H325" t="s">
        <v>50</v>
      </c>
      <c r="I325">
        <v>3</v>
      </c>
      <c r="J325">
        <v>2298.09</v>
      </c>
      <c r="K325">
        <v>6894.26</v>
      </c>
      <c r="L325" t="s">
        <v>35</v>
      </c>
      <c r="M325" t="s">
        <v>29</v>
      </c>
    </row>
    <row r="326" spans="1:13">
      <c r="A326" t="s">
        <v>890</v>
      </c>
      <c r="B326" s="9">
        <v>45439</v>
      </c>
      <c r="C326" t="s">
        <v>891</v>
      </c>
      <c r="D326" t="s">
        <v>892</v>
      </c>
      <c r="E326" t="s">
        <v>17</v>
      </c>
      <c r="F326" t="s">
        <v>18</v>
      </c>
      <c r="G326" t="s">
        <v>42</v>
      </c>
      <c r="H326" t="s">
        <v>50</v>
      </c>
      <c r="I326">
        <v>4</v>
      </c>
      <c r="J326">
        <v>2484.48</v>
      </c>
      <c r="K326">
        <v>9937.91</v>
      </c>
      <c r="L326" t="s">
        <v>28</v>
      </c>
      <c r="M326" t="s">
        <v>29</v>
      </c>
    </row>
    <row r="327" spans="1:13">
      <c r="A327" t="s">
        <v>893</v>
      </c>
      <c r="B327" s="9">
        <v>45022</v>
      </c>
      <c r="C327" t="s">
        <v>894</v>
      </c>
      <c r="D327" t="s">
        <v>276</v>
      </c>
      <c r="E327" t="s">
        <v>26</v>
      </c>
      <c r="F327" t="s">
        <v>18</v>
      </c>
      <c r="G327" t="s">
        <v>19</v>
      </c>
      <c r="H327" t="s">
        <v>34</v>
      </c>
      <c r="I327">
        <v>3</v>
      </c>
      <c r="J327">
        <v>1137.77</v>
      </c>
      <c r="K327">
        <v>3413.3</v>
      </c>
      <c r="L327" t="s">
        <v>35</v>
      </c>
      <c r="M327" t="s">
        <v>29</v>
      </c>
    </row>
    <row r="328" spans="1:13">
      <c r="A328" t="s">
        <v>895</v>
      </c>
      <c r="B328" s="9">
        <v>45044</v>
      </c>
      <c r="C328" t="s">
        <v>896</v>
      </c>
      <c r="D328" t="s">
        <v>897</v>
      </c>
      <c r="E328" t="s">
        <v>17</v>
      </c>
      <c r="F328" t="s">
        <v>46</v>
      </c>
      <c r="G328" t="s">
        <v>42</v>
      </c>
      <c r="H328" t="s">
        <v>34</v>
      </c>
      <c r="I328">
        <v>3</v>
      </c>
      <c r="J328">
        <v>1389.52</v>
      </c>
      <c r="K328">
        <v>4168.5600000000004</v>
      </c>
      <c r="L328" t="s">
        <v>35</v>
      </c>
      <c r="M328" t="s">
        <v>29</v>
      </c>
    </row>
    <row r="329" spans="1:13">
      <c r="A329" t="s">
        <v>898</v>
      </c>
      <c r="B329" s="9">
        <v>45414</v>
      </c>
      <c r="C329" t="s">
        <v>310</v>
      </c>
      <c r="D329" t="s">
        <v>899</v>
      </c>
      <c r="E329" t="s">
        <v>26</v>
      </c>
      <c r="F329" t="s">
        <v>18</v>
      </c>
      <c r="G329" t="s">
        <v>19</v>
      </c>
      <c r="H329" t="s">
        <v>57</v>
      </c>
      <c r="I329">
        <v>2</v>
      </c>
      <c r="J329">
        <v>17539.77</v>
      </c>
      <c r="K329">
        <v>35079.54</v>
      </c>
      <c r="L329" t="s">
        <v>35</v>
      </c>
      <c r="M329" t="s">
        <v>29</v>
      </c>
    </row>
    <row r="330" spans="1:13">
      <c r="A330" t="s">
        <v>900</v>
      </c>
      <c r="B330" s="9">
        <v>45163</v>
      </c>
      <c r="C330" t="s">
        <v>63</v>
      </c>
      <c r="D330" t="s">
        <v>150</v>
      </c>
      <c r="E330" t="s">
        <v>17</v>
      </c>
      <c r="F330" t="s">
        <v>46</v>
      </c>
      <c r="G330" t="s">
        <v>19</v>
      </c>
      <c r="H330" t="s">
        <v>34</v>
      </c>
      <c r="I330">
        <v>5</v>
      </c>
      <c r="J330">
        <v>904.29</v>
      </c>
      <c r="K330">
        <v>4521.46</v>
      </c>
      <c r="L330" t="s">
        <v>21</v>
      </c>
      <c r="M330" t="s">
        <v>29</v>
      </c>
    </row>
    <row r="331" spans="1:13">
      <c r="A331" t="s">
        <v>901</v>
      </c>
      <c r="B331" s="9">
        <v>45198</v>
      </c>
      <c r="C331" t="s">
        <v>902</v>
      </c>
      <c r="D331" t="s">
        <v>425</v>
      </c>
      <c r="E331" t="s">
        <v>17</v>
      </c>
      <c r="F331" t="s">
        <v>33</v>
      </c>
      <c r="G331" t="s">
        <v>19</v>
      </c>
      <c r="H331" t="s">
        <v>50</v>
      </c>
      <c r="I331">
        <v>3</v>
      </c>
      <c r="J331">
        <v>1922.99</v>
      </c>
      <c r="K331">
        <v>5768.97</v>
      </c>
      <c r="L331" t="s">
        <v>21</v>
      </c>
      <c r="M331" t="s">
        <v>29</v>
      </c>
    </row>
    <row r="332" spans="1:13">
      <c r="A332" t="s">
        <v>903</v>
      </c>
      <c r="B332" s="9">
        <v>45115</v>
      </c>
      <c r="C332" t="s">
        <v>904</v>
      </c>
      <c r="D332" t="s">
        <v>905</v>
      </c>
      <c r="E332" t="s">
        <v>17</v>
      </c>
      <c r="F332" t="s">
        <v>46</v>
      </c>
      <c r="G332" t="s">
        <v>42</v>
      </c>
      <c r="H332" t="s">
        <v>34</v>
      </c>
      <c r="I332">
        <v>1</v>
      </c>
      <c r="J332">
        <v>1054.83</v>
      </c>
      <c r="K332">
        <v>1054.83</v>
      </c>
      <c r="L332" t="s">
        <v>28</v>
      </c>
      <c r="M332" t="s">
        <v>29</v>
      </c>
    </row>
    <row r="333" spans="1:13">
      <c r="A333" t="s">
        <v>906</v>
      </c>
      <c r="B333" s="9">
        <v>45373</v>
      </c>
      <c r="C333" t="s">
        <v>907</v>
      </c>
      <c r="D333" t="s">
        <v>908</v>
      </c>
      <c r="E333" t="s">
        <v>17</v>
      </c>
      <c r="F333" t="s">
        <v>27</v>
      </c>
      <c r="G333" t="s">
        <v>19</v>
      </c>
      <c r="H333" t="s">
        <v>34</v>
      </c>
      <c r="I333">
        <v>5</v>
      </c>
      <c r="J333">
        <v>1092.74</v>
      </c>
      <c r="K333">
        <v>5463.7</v>
      </c>
      <c r="L333" t="s">
        <v>21</v>
      </c>
      <c r="M333" t="s">
        <v>29</v>
      </c>
    </row>
    <row r="334" spans="1:13">
      <c r="A334" t="s">
        <v>909</v>
      </c>
      <c r="B334" s="9">
        <v>45173</v>
      </c>
      <c r="C334" t="s">
        <v>910</v>
      </c>
      <c r="D334" t="s">
        <v>911</v>
      </c>
      <c r="E334" t="s">
        <v>17</v>
      </c>
      <c r="F334" t="s">
        <v>18</v>
      </c>
      <c r="G334" t="s">
        <v>42</v>
      </c>
      <c r="H334" t="s">
        <v>34</v>
      </c>
      <c r="I334">
        <v>2</v>
      </c>
      <c r="J334">
        <v>1191.6400000000001</v>
      </c>
      <c r="K334">
        <v>2383.2800000000002</v>
      </c>
      <c r="L334" t="s">
        <v>21</v>
      </c>
      <c r="M334" t="s">
        <v>29</v>
      </c>
    </row>
    <row r="335" spans="1:13">
      <c r="A335" t="s">
        <v>912</v>
      </c>
      <c r="B335" s="9">
        <v>45002</v>
      </c>
      <c r="C335" t="s">
        <v>344</v>
      </c>
      <c r="D335" t="s">
        <v>913</v>
      </c>
      <c r="E335" t="s">
        <v>17</v>
      </c>
      <c r="F335" t="s">
        <v>27</v>
      </c>
      <c r="G335" t="s">
        <v>42</v>
      </c>
      <c r="H335" t="s">
        <v>20</v>
      </c>
      <c r="I335">
        <v>5</v>
      </c>
      <c r="J335">
        <v>38030.300000000003</v>
      </c>
      <c r="K335">
        <v>190151.48</v>
      </c>
      <c r="L335" t="s">
        <v>28</v>
      </c>
      <c r="M335" t="s">
        <v>29</v>
      </c>
    </row>
    <row r="336" spans="1:13">
      <c r="A336" t="s">
        <v>914</v>
      </c>
      <c r="B336" s="9">
        <v>45080</v>
      </c>
      <c r="C336" t="s">
        <v>183</v>
      </c>
      <c r="D336" t="s">
        <v>915</v>
      </c>
      <c r="E336" t="s">
        <v>61</v>
      </c>
      <c r="F336" t="s">
        <v>46</v>
      </c>
      <c r="G336" t="s">
        <v>42</v>
      </c>
      <c r="H336" t="s">
        <v>57</v>
      </c>
      <c r="I336">
        <v>5</v>
      </c>
      <c r="J336">
        <v>11518.26</v>
      </c>
      <c r="K336">
        <v>57591.29</v>
      </c>
      <c r="L336" t="s">
        <v>28</v>
      </c>
      <c r="M336" t="s">
        <v>29</v>
      </c>
    </row>
    <row r="337" spans="1:13">
      <c r="A337" t="s">
        <v>916</v>
      </c>
      <c r="B337" s="9">
        <v>45361</v>
      </c>
      <c r="C337" t="s">
        <v>917</v>
      </c>
      <c r="D337" t="s">
        <v>918</v>
      </c>
      <c r="E337" t="s">
        <v>26</v>
      </c>
      <c r="F337" t="s">
        <v>18</v>
      </c>
      <c r="G337" t="s">
        <v>42</v>
      </c>
      <c r="H337" t="s">
        <v>20</v>
      </c>
      <c r="I337">
        <v>3</v>
      </c>
      <c r="J337">
        <v>38546.19</v>
      </c>
      <c r="K337">
        <v>115638.58</v>
      </c>
      <c r="L337" t="s">
        <v>35</v>
      </c>
      <c r="M337" t="s">
        <v>29</v>
      </c>
    </row>
    <row r="338" spans="1:13">
      <c r="A338" t="s">
        <v>919</v>
      </c>
      <c r="B338" s="9">
        <v>45012</v>
      </c>
      <c r="C338" t="s">
        <v>920</v>
      </c>
      <c r="D338" t="s">
        <v>921</v>
      </c>
      <c r="E338" t="s">
        <v>17</v>
      </c>
      <c r="F338" t="s">
        <v>27</v>
      </c>
      <c r="G338" t="s">
        <v>19</v>
      </c>
      <c r="H338" t="s">
        <v>20</v>
      </c>
      <c r="I338">
        <v>1</v>
      </c>
      <c r="J338">
        <v>35175.5</v>
      </c>
      <c r="K338">
        <v>35175.5</v>
      </c>
      <c r="L338" t="s">
        <v>35</v>
      </c>
      <c r="M338" t="s">
        <v>22</v>
      </c>
    </row>
    <row r="339" spans="1:13">
      <c r="A339" t="s">
        <v>922</v>
      </c>
      <c r="B339" s="9">
        <v>45211</v>
      </c>
      <c r="C339" t="s">
        <v>844</v>
      </c>
      <c r="D339" t="s">
        <v>923</v>
      </c>
      <c r="E339" t="s">
        <v>26</v>
      </c>
      <c r="F339" t="s">
        <v>18</v>
      </c>
      <c r="G339" t="s">
        <v>19</v>
      </c>
      <c r="H339" t="s">
        <v>57</v>
      </c>
      <c r="I339">
        <v>3</v>
      </c>
      <c r="J339">
        <v>17856.63</v>
      </c>
      <c r="K339">
        <v>53569.9</v>
      </c>
      <c r="L339" t="s">
        <v>28</v>
      </c>
      <c r="M339" t="s">
        <v>29</v>
      </c>
    </row>
    <row r="340" spans="1:13">
      <c r="A340" t="s">
        <v>924</v>
      </c>
      <c r="B340" s="9">
        <v>45146</v>
      </c>
      <c r="C340" t="s">
        <v>576</v>
      </c>
      <c r="D340" t="s">
        <v>100</v>
      </c>
      <c r="E340" t="s">
        <v>26</v>
      </c>
      <c r="F340" t="s">
        <v>46</v>
      </c>
      <c r="G340" t="s">
        <v>42</v>
      </c>
      <c r="H340" t="s">
        <v>20</v>
      </c>
      <c r="I340">
        <v>1</v>
      </c>
      <c r="J340">
        <v>35895.43</v>
      </c>
      <c r="K340">
        <v>35895.43</v>
      </c>
      <c r="L340" t="s">
        <v>35</v>
      </c>
      <c r="M340" t="s">
        <v>29</v>
      </c>
    </row>
    <row r="341" spans="1:13">
      <c r="A341" t="s">
        <v>925</v>
      </c>
      <c r="B341" s="9">
        <v>44995</v>
      </c>
      <c r="C341" t="s">
        <v>453</v>
      </c>
      <c r="D341" t="s">
        <v>926</v>
      </c>
      <c r="E341" t="s">
        <v>26</v>
      </c>
      <c r="F341" t="s">
        <v>27</v>
      </c>
      <c r="G341" t="s">
        <v>42</v>
      </c>
      <c r="H341" t="s">
        <v>34</v>
      </c>
      <c r="I341">
        <v>1</v>
      </c>
      <c r="J341">
        <v>1269.6500000000001</v>
      </c>
      <c r="K341">
        <v>1269.6500000000001</v>
      </c>
      <c r="L341" t="s">
        <v>35</v>
      </c>
      <c r="M341" t="s">
        <v>29</v>
      </c>
    </row>
    <row r="342" spans="1:13">
      <c r="A342" t="s">
        <v>927</v>
      </c>
      <c r="B342" s="9">
        <v>44973</v>
      </c>
      <c r="C342" t="s">
        <v>928</v>
      </c>
      <c r="D342" t="s">
        <v>929</v>
      </c>
      <c r="E342" t="s">
        <v>26</v>
      </c>
      <c r="F342" t="s">
        <v>46</v>
      </c>
      <c r="G342" t="s">
        <v>42</v>
      </c>
      <c r="H342" t="s">
        <v>57</v>
      </c>
      <c r="I342">
        <v>4</v>
      </c>
      <c r="J342">
        <v>11964.07</v>
      </c>
      <c r="K342">
        <v>47856.27</v>
      </c>
      <c r="L342" t="s">
        <v>35</v>
      </c>
      <c r="M342" t="s">
        <v>29</v>
      </c>
    </row>
    <row r="343" spans="1:13">
      <c r="A343" t="s">
        <v>930</v>
      </c>
      <c r="B343" s="9">
        <v>45020</v>
      </c>
      <c r="C343" t="s">
        <v>931</v>
      </c>
      <c r="D343" t="s">
        <v>932</v>
      </c>
      <c r="E343" t="s">
        <v>17</v>
      </c>
      <c r="F343" t="s">
        <v>27</v>
      </c>
      <c r="G343" t="s">
        <v>42</v>
      </c>
      <c r="H343" t="s">
        <v>20</v>
      </c>
      <c r="I343">
        <v>3</v>
      </c>
      <c r="J343">
        <v>37955.08</v>
      </c>
      <c r="K343">
        <v>113865.25</v>
      </c>
      <c r="L343" t="s">
        <v>28</v>
      </c>
      <c r="M343" t="s">
        <v>29</v>
      </c>
    </row>
    <row r="344" spans="1:13">
      <c r="A344" t="s">
        <v>933</v>
      </c>
      <c r="B344" s="9">
        <v>45379</v>
      </c>
      <c r="C344" t="s">
        <v>934</v>
      </c>
      <c r="D344" t="s">
        <v>935</v>
      </c>
      <c r="E344" t="s">
        <v>17</v>
      </c>
      <c r="F344" t="s">
        <v>33</v>
      </c>
      <c r="G344" t="s">
        <v>42</v>
      </c>
      <c r="H344" t="s">
        <v>50</v>
      </c>
      <c r="I344">
        <v>2</v>
      </c>
      <c r="J344">
        <v>1849.08</v>
      </c>
      <c r="K344">
        <v>3698.17</v>
      </c>
      <c r="L344" t="s">
        <v>21</v>
      </c>
      <c r="M344" t="s">
        <v>29</v>
      </c>
    </row>
    <row r="345" spans="1:13">
      <c r="A345" t="s">
        <v>936</v>
      </c>
      <c r="B345" s="9">
        <v>45130</v>
      </c>
      <c r="C345" t="s">
        <v>875</v>
      </c>
      <c r="D345" t="s">
        <v>937</v>
      </c>
      <c r="E345" t="s">
        <v>17</v>
      </c>
      <c r="F345" t="s">
        <v>33</v>
      </c>
      <c r="G345" t="s">
        <v>19</v>
      </c>
      <c r="H345" t="s">
        <v>20</v>
      </c>
      <c r="I345">
        <v>5</v>
      </c>
      <c r="J345">
        <v>35989.279999999999</v>
      </c>
      <c r="K345">
        <v>179946.41</v>
      </c>
      <c r="L345" t="s">
        <v>21</v>
      </c>
      <c r="M345" t="s">
        <v>29</v>
      </c>
    </row>
    <row r="346" spans="1:13">
      <c r="A346" t="s">
        <v>938</v>
      </c>
      <c r="B346" s="9">
        <v>45144</v>
      </c>
      <c r="C346" t="s">
        <v>354</v>
      </c>
      <c r="D346" t="s">
        <v>939</v>
      </c>
      <c r="E346" t="s">
        <v>17</v>
      </c>
      <c r="F346" t="s">
        <v>33</v>
      </c>
      <c r="G346" t="s">
        <v>42</v>
      </c>
      <c r="H346" t="s">
        <v>50</v>
      </c>
      <c r="I346">
        <v>4</v>
      </c>
      <c r="J346">
        <v>1819.47</v>
      </c>
      <c r="K346">
        <v>7277.86</v>
      </c>
      <c r="L346" t="s">
        <v>28</v>
      </c>
      <c r="M346" t="s">
        <v>29</v>
      </c>
    </row>
    <row r="347" spans="1:13">
      <c r="A347" t="s">
        <v>940</v>
      </c>
      <c r="B347" s="9">
        <v>45400</v>
      </c>
      <c r="C347" t="s">
        <v>941</v>
      </c>
      <c r="D347" t="s">
        <v>942</v>
      </c>
      <c r="E347" t="s">
        <v>17</v>
      </c>
      <c r="F347" t="s">
        <v>33</v>
      </c>
      <c r="G347" t="s">
        <v>42</v>
      </c>
      <c r="H347" t="s">
        <v>34</v>
      </c>
      <c r="I347">
        <v>2</v>
      </c>
      <c r="J347">
        <v>909.14</v>
      </c>
      <c r="K347">
        <v>1818.27</v>
      </c>
      <c r="L347" t="s">
        <v>28</v>
      </c>
      <c r="M347" t="s">
        <v>29</v>
      </c>
    </row>
    <row r="348" spans="1:13">
      <c r="A348" t="s">
        <v>943</v>
      </c>
      <c r="B348" s="9">
        <v>45358</v>
      </c>
      <c r="C348" t="s">
        <v>944</v>
      </c>
      <c r="D348" t="s">
        <v>653</v>
      </c>
      <c r="E348" t="s">
        <v>26</v>
      </c>
      <c r="F348" t="s">
        <v>33</v>
      </c>
      <c r="G348" t="s">
        <v>42</v>
      </c>
      <c r="H348" t="s">
        <v>50</v>
      </c>
      <c r="I348">
        <v>3</v>
      </c>
      <c r="J348">
        <v>1884.83</v>
      </c>
      <c r="K348">
        <v>5654.5</v>
      </c>
      <c r="L348" t="s">
        <v>35</v>
      </c>
      <c r="M348" t="s">
        <v>29</v>
      </c>
    </row>
    <row r="349" spans="1:13">
      <c r="A349" t="s">
        <v>945</v>
      </c>
      <c r="B349" s="9">
        <v>45267</v>
      </c>
      <c r="C349" t="s">
        <v>354</v>
      </c>
      <c r="D349" t="s">
        <v>946</v>
      </c>
      <c r="E349" t="s">
        <v>61</v>
      </c>
      <c r="F349" t="s">
        <v>46</v>
      </c>
      <c r="G349" t="s">
        <v>19</v>
      </c>
      <c r="H349" t="s">
        <v>20</v>
      </c>
      <c r="I349">
        <v>1</v>
      </c>
      <c r="J349">
        <v>25418.47</v>
      </c>
      <c r="K349">
        <v>25418.47</v>
      </c>
      <c r="L349" t="s">
        <v>28</v>
      </c>
      <c r="M349" t="s">
        <v>29</v>
      </c>
    </row>
    <row r="350" spans="1:13">
      <c r="A350" t="s">
        <v>947</v>
      </c>
      <c r="B350" s="9">
        <v>45215</v>
      </c>
      <c r="C350" t="s">
        <v>253</v>
      </c>
      <c r="D350" t="s">
        <v>948</v>
      </c>
      <c r="E350" t="s">
        <v>61</v>
      </c>
      <c r="F350" t="s">
        <v>33</v>
      </c>
      <c r="G350" t="s">
        <v>42</v>
      </c>
      <c r="H350" t="s">
        <v>20</v>
      </c>
      <c r="I350">
        <v>3</v>
      </c>
      <c r="J350">
        <v>30119.93</v>
      </c>
      <c r="K350">
        <v>90359.79</v>
      </c>
      <c r="L350" t="s">
        <v>28</v>
      </c>
      <c r="M350" t="s">
        <v>29</v>
      </c>
    </row>
    <row r="351" spans="1:13">
      <c r="A351" t="s">
        <v>949</v>
      </c>
      <c r="B351" s="9">
        <v>45180</v>
      </c>
      <c r="C351" t="s">
        <v>950</v>
      </c>
      <c r="D351" t="s">
        <v>951</v>
      </c>
      <c r="E351" t="s">
        <v>61</v>
      </c>
      <c r="F351" t="s">
        <v>46</v>
      </c>
      <c r="G351" t="s">
        <v>42</v>
      </c>
      <c r="H351" t="s">
        <v>20</v>
      </c>
      <c r="I351">
        <v>3</v>
      </c>
      <c r="J351">
        <v>41901.17</v>
      </c>
      <c r="K351">
        <v>125703.5</v>
      </c>
      <c r="L351" t="s">
        <v>28</v>
      </c>
      <c r="M351" t="s">
        <v>29</v>
      </c>
    </row>
    <row r="352" spans="1:13">
      <c r="A352" t="s">
        <v>952</v>
      </c>
      <c r="B352" s="9">
        <v>45283</v>
      </c>
      <c r="C352" t="s">
        <v>953</v>
      </c>
      <c r="D352" t="s">
        <v>954</v>
      </c>
      <c r="E352" t="s">
        <v>26</v>
      </c>
      <c r="F352" t="s">
        <v>33</v>
      </c>
      <c r="G352" t="s">
        <v>19</v>
      </c>
      <c r="H352" t="s">
        <v>57</v>
      </c>
      <c r="I352">
        <v>4</v>
      </c>
      <c r="J352">
        <v>13111.69</v>
      </c>
      <c r="K352">
        <v>52446.76</v>
      </c>
      <c r="L352" t="s">
        <v>28</v>
      </c>
      <c r="M352" t="s">
        <v>29</v>
      </c>
    </row>
    <row r="353" spans="1:13">
      <c r="A353" t="s">
        <v>955</v>
      </c>
      <c r="B353" s="9">
        <v>44949</v>
      </c>
      <c r="C353" t="s">
        <v>956</v>
      </c>
      <c r="D353" t="s">
        <v>957</v>
      </c>
      <c r="E353" t="s">
        <v>61</v>
      </c>
      <c r="F353" t="s">
        <v>18</v>
      </c>
      <c r="G353" t="s">
        <v>42</v>
      </c>
      <c r="H353" t="s">
        <v>57</v>
      </c>
      <c r="I353">
        <v>2</v>
      </c>
      <c r="J353">
        <v>16205.82</v>
      </c>
      <c r="K353">
        <v>32411.64</v>
      </c>
      <c r="L353" t="s">
        <v>35</v>
      </c>
      <c r="M353" t="s">
        <v>29</v>
      </c>
    </row>
    <row r="354" spans="1:13">
      <c r="A354" t="s">
        <v>958</v>
      </c>
      <c r="B354" s="9">
        <v>45448</v>
      </c>
      <c r="C354" t="s">
        <v>917</v>
      </c>
      <c r="D354" t="s">
        <v>959</v>
      </c>
      <c r="E354" t="s">
        <v>17</v>
      </c>
      <c r="F354" t="s">
        <v>33</v>
      </c>
      <c r="G354" t="s">
        <v>19</v>
      </c>
      <c r="H354" t="s">
        <v>20</v>
      </c>
      <c r="I354">
        <v>4</v>
      </c>
      <c r="J354">
        <v>26815.55</v>
      </c>
      <c r="K354">
        <v>107262.19</v>
      </c>
      <c r="L354" t="s">
        <v>35</v>
      </c>
      <c r="M354" t="s">
        <v>29</v>
      </c>
    </row>
    <row r="355" spans="1:13">
      <c r="A355" t="s">
        <v>960</v>
      </c>
      <c r="B355" s="9">
        <v>45026</v>
      </c>
      <c r="C355" t="s">
        <v>961</v>
      </c>
      <c r="D355" t="s">
        <v>962</v>
      </c>
      <c r="E355" t="s">
        <v>17</v>
      </c>
      <c r="F355" t="s">
        <v>18</v>
      </c>
      <c r="G355" t="s">
        <v>42</v>
      </c>
      <c r="H355" t="s">
        <v>20</v>
      </c>
      <c r="I355">
        <v>2</v>
      </c>
      <c r="J355">
        <v>32453.59</v>
      </c>
      <c r="K355">
        <v>64907.19</v>
      </c>
      <c r="L355" t="s">
        <v>28</v>
      </c>
      <c r="M355" t="s">
        <v>22</v>
      </c>
    </row>
    <row r="356" spans="1:13">
      <c r="A356" t="s">
        <v>963</v>
      </c>
      <c r="B356" s="9">
        <v>45106</v>
      </c>
      <c r="C356" t="s">
        <v>259</v>
      </c>
      <c r="D356" t="s">
        <v>964</v>
      </c>
      <c r="E356" t="s">
        <v>17</v>
      </c>
      <c r="F356" t="s">
        <v>46</v>
      </c>
      <c r="G356" t="s">
        <v>19</v>
      </c>
      <c r="H356" t="s">
        <v>34</v>
      </c>
      <c r="I356">
        <v>4</v>
      </c>
      <c r="J356">
        <v>951.07</v>
      </c>
      <c r="K356">
        <v>3804.28</v>
      </c>
      <c r="L356" t="s">
        <v>28</v>
      </c>
      <c r="M356" t="s">
        <v>29</v>
      </c>
    </row>
    <row r="357" spans="1:13">
      <c r="A357" t="s">
        <v>965</v>
      </c>
      <c r="B357" s="9">
        <v>45149</v>
      </c>
      <c r="C357" t="s">
        <v>591</v>
      </c>
      <c r="D357" t="s">
        <v>530</v>
      </c>
      <c r="E357" t="s">
        <v>26</v>
      </c>
      <c r="F357" t="s">
        <v>33</v>
      </c>
      <c r="G357" t="s">
        <v>19</v>
      </c>
      <c r="H357" t="s">
        <v>57</v>
      </c>
      <c r="I357">
        <v>5</v>
      </c>
      <c r="J357">
        <v>11940.73</v>
      </c>
      <c r="K357">
        <v>59703.64</v>
      </c>
      <c r="L357" t="s">
        <v>21</v>
      </c>
      <c r="M357" t="s">
        <v>29</v>
      </c>
    </row>
    <row r="358" spans="1:13">
      <c r="A358" t="s">
        <v>966</v>
      </c>
      <c r="B358" s="9">
        <v>45368</v>
      </c>
      <c r="C358" t="s">
        <v>967</v>
      </c>
      <c r="D358" t="s">
        <v>968</v>
      </c>
      <c r="E358" t="s">
        <v>17</v>
      </c>
      <c r="F358" t="s">
        <v>27</v>
      </c>
      <c r="G358" t="s">
        <v>19</v>
      </c>
      <c r="H358" t="s">
        <v>57</v>
      </c>
      <c r="I358">
        <v>1</v>
      </c>
      <c r="J358">
        <v>11247.68</v>
      </c>
      <c r="K358">
        <v>11247.68</v>
      </c>
      <c r="L358" t="s">
        <v>21</v>
      </c>
      <c r="M358" t="s">
        <v>29</v>
      </c>
    </row>
    <row r="359" spans="1:13">
      <c r="A359" t="s">
        <v>969</v>
      </c>
      <c r="B359" s="9">
        <v>45251</v>
      </c>
      <c r="C359" t="s">
        <v>722</v>
      </c>
      <c r="D359" t="s">
        <v>970</v>
      </c>
      <c r="E359" t="s">
        <v>26</v>
      </c>
      <c r="F359" t="s">
        <v>46</v>
      </c>
      <c r="G359" t="s">
        <v>42</v>
      </c>
      <c r="H359" t="s">
        <v>57</v>
      </c>
      <c r="I359">
        <v>1</v>
      </c>
      <c r="J359">
        <v>13740.33</v>
      </c>
      <c r="K359">
        <v>13740.33</v>
      </c>
      <c r="L359" t="s">
        <v>28</v>
      </c>
      <c r="M359" t="s">
        <v>22</v>
      </c>
    </row>
    <row r="360" spans="1:13">
      <c r="A360" t="s">
        <v>971</v>
      </c>
      <c r="B360" s="9">
        <v>45442</v>
      </c>
      <c r="C360" t="s">
        <v>657</v>
      </c>
      <c r="D360" t="s">
        <v>972</v>
      </c>
      <c r="E360" t="s">
        <v>17</v>
      </c>
      <c r="F360" t="s">
        <v>33</v>
      </c>
      <c r="G360" t="s">
        <v>19</v>
      </c>
      <c r="H360" t="s">
        <v>50</v>
      </c>
      <c r="I360">
        <v>1</v>
      </c>
      <c r="J360">
        <v>1844.42</v>
      </c>
      <c r="K360">
        <v>1844.42</v>
      </c>
      <c r="L360" t="s">
        <v>21</v>
      </c>
      <c r="M360" t="s">
        <v>29</v>
      </c>
    </row>
    <row r="361" spans="1:13">
      <c r="A361" t="s">
        <v>973</v>
      </c>
      <c r="B361" s="9">
        <v>44942</v>
      </c>
      <c r="C361" t="s">
        <v>722</v>
      </c>
      <c r="D361" t="s">
        <v>257</v>
      </c>
      <c r="E361" t="s">
        <v>17</v>
      </c>
      <c r="F361" t="s">
        <v>46</v>
      </c>
      <c r="G361" t="s">
        <v>42</v>
      </c>
      <c r="H361" t="s">
        <v>20</v>
      </c>
      <c r="I361">
        <v>5</v>
      </c>
      <c r="J361">
        <v>40421.699999999997</v>
      </c>
      <c r="K361">
        <v>202108.49</v>
      </c>
      <c r="L361" t="s">
        <v>21</v>
      </c>
      <c r="M361" t="s">
        <v>29</v>
      </c>
    </row>
    <row r="362" spans="1:13">
      <c r="A362" t="s">
        <v>974</v>
      </c>
      <c r="B362" s="9">
        <v>45262</v>
      </c>
      <c r="C362" t="s">
        <v>520</v>
      </c>
      <c r="D362" t="s">
        <v>812</v>
      </c>
      <c r="E362" t="s">
        <v>26</v>
      </c>
      <c r="F362" t="s">
        <v>27</v>
      </c>
      <c r="G362" t="s">
        <v>42</v>
      </c>
      <c r="H362" t="s">
        <v>34</v>
      </c>
      <c r="I362">
        <v>5</v>
      </c>
      <c r="J362">
        <v>1108.74</v>
      </c>
      <c r="K362">
        <v>5543.7</v>
      </c>
      <c r="L362" t="s">
        <v>35</v>
      </c>
      <c r="M362" t="s">
        <v>29</v>
      </c>
    </row>
    <row r="363" spans="1:13">
      <c r="A363" t="s">
        <v>975</v>
      </c>
      <c r="B363" s="9">
        <v>45184</v>
      </c>
      <c r="C363" t="s">
        <v>48</v>
      </c>
      <c r="D363" t="s">
        <v>976</v>
      </c>
      <c r="E363" t="s">
        <v>17</v>
      </c>
      <c r="F363" t="s">
        <v>33</v>
      </c>
      <c r="G363" t="s">
        <v>42</v>
      </c>
      <c r="H363" t="s">
        <v>34</v>
      </c>
      <c r="I363">
        <v>1</v>
      </c>
      <c r="J363">
        <v>1343.14</v>
      </c>
      <c r="K363">
        <v>1343.14</v>
      </c>
      <c r="L363" t="s">
        <v>35</v>
      </c>
      <c r="M363" t="s">
        <v>29</v>
      </c>
    </row>
    <row r="364" spans="1:13">
      <c r="A364" t="s">
        <v>977</v>
      </c>
      <c r="B364" s="9">
        <v>45423</v>
      </c>
      <c r="C364" t="s">
        <v>978</v>
      </c>
      <c r="D364" t="s">
        <v>979</v>
      </c>
      <c r="E364" t="s">
        <v>17</v>
      </c>
      <c r="F364" t="s">
        <v>27</v>
      </c>
      <c r="G364" t="s">
        <v>19</v>
      </c>
      <c r="H364" t="s">
        <v>20</v>
      </c>
      <c r="I364">
        <v>1</v>
      </c>
      <c r="J364">
        <v>41640.629999999997</v>
      </c>
      <c r="K364">
        <v>41640.629999999997</v>
      </c>
      <c r="L364" t="s">
        <v>35</v>
      </c>
      <c r="M364" t="s">
        <v>29</v>
      </c>
    </row>
    <row r="365" spans="1:13">
      <c r="A365" t="s">
        <v>980</v>
      </c>
      <c r="B365" s="9">
        <v>45086</v>
      </c>
      <c r="C365" t="s">
        <v>610</v>
      </c>
      <c r="D365" t="s">
        <v>202</v>
      </c>
      <c r="E365" t="s">
        <v>17</v>
      </c>
      <c r="F365" t="s">
        <v>33</v>
      </c>
      <c r="G365" t="s">
        <v>42</v>
      </c>
      <c r="H365" t="s">
        <v>20</v>
      </c>
      <c r="I365">
        <v>2</v>
      </c>
      <c r="J365">
        <v>36361.14</v>
      </c>
      <c r="K365">
        <v>72722.27</v>
      </c>
      <c r="L365" t="s">
        <v>21</v>
      </c>
      <c r="M365" t="s">
        <v>29</v>
      </c>
    </row>
    <row r="366" spans="1:13">
      <c r="A366" t="s">
        <v>981</v>
      </c>
      <c r="B366" s="9">
        <v>45401</v>
      </c>
      <c r="C366" t="s">
        <v>442</v>
      </c>
      <c r="D366" t="s">
        <v>982</v>
      </c>
      <c r="E366" t="s">
        <v>17</v>
      </c>
      <c r="F366" t="s">
        <v>18</v>
      </c>
      <c r="G366" t="s">
        <v>42</v>
      </c>
      <c r="H366" t="s">
        <v>34</v>
      </c>
      <c r="I366">
        <v>2</v>
      </c>
      <c r="J366">
        <v>1380.91</v>
      </c>
      <c r="K366">
        <v>2761.81</v>
      </c>
      <c r="L366" t="s">
        <v>28</v>
      </c>
      <c r="M366" t="s">
        <v>29</v>
      </c>
    </row>
    <row r="367" spans="1:13">
      <c r="A367" t="s">
        <v>983</v>
      </c>
      <c r="B367" s="9">
        <v>45306</v>
      </c>
      <c r="C367" t="s">
        <v>984</v>
      </c>
      <c r="D367" t="s">
        <v>985</v>
      </c>
      <c r="E367" t="s">
        <v>26</v>
      </c>
      <c r="F367" t="s">
        <v>46</v>
      </c>
      <c r="G367" t="s">
        <v>19</v>
      </c>
      <c r="H367" t="s">
        <v>50</v>
      </c>
      <c r="I367">
        <v>3</v>
      </c>
      <c r="J367">
        <v>1919.21</v>
      </c>
      <c r="K367">
        <v>5757.63</v>
      </c>
      <c r="L367" t="s">
        <v>35</v>
      </c>
      <c r="M367" t="s">
        <v>29</v>
      </c>
    </row>
    <row r="368" spans="1:13">
      <c r="A368" t="s">
        <v>986</v>
      </c>
      <c r="B368" s="9">
        <v>45471</v>
      </c>
      <c r="C368" t="s">
        <v>494</v>
      </c>
      <c r="D368" t="s">
        <v>987</v>
      </c>
      <c r="E368" t="s">
        <v>17</v>
      </c>
      <c r="F368" t="s">
        <v>27</v>
      </c>
      <c r="G368" t="s">
        <v>19</v>
      </c>
      <c r="H368" t="s">
        <v>34</v>
      </c>
      <c r="I368">
        <v>4</v>
      </c>
      <c r="J368">
        <v>1338</v>
      </c>
      <c r="K368">
        <v>5351.98</v>
      </c>
      <c r="L368" t="s">
        <v>21</v>
      </c>
      <c r="M368" t="s">
        <v>29</v>
      </c>
    </row>
    <row r="369" spans="1:13">
      <c r="A369" t="s">
        <v>988</v>
      </c>
      <c r="B369" s="9">
        <v>45353</v>
      </c>
      <c r="C369" t="s">
        <v>989</v>
      </c>
      <c r="D369" t="s">
        <v>305</v>
      </c>
      <c r="E369" t="s">
        <v>26</v>
      </c>
      <c r="F369" t="s">
        <v>46</v>
      </c>
      <c r="G369" t="s">
        <v>19</v>
      </c>
      <c r="H369" t="s">
        <v>50</v>
      </c>
      <c r="I369">
        <v>2</v>
      </c>
      <c r="J369">
        <v>2089.02</v>
      </c>
      <c r="K369">
        <v>4178.04</v>
      </c>
      <c r="L369" t="s">
        <v>28</v>
      </c>
      <c r="M369" t="s">
        <v>29</v>
      </c>
    </row>
    <row r="370" spans="1:13">
      <c r="A370" t="s">
        <v>990</v>
      </c>
      <c r="B370" s="9">
        <v>45194</v>
      </c>
      <c r="C370" t="s">
        <v>991</v>
      </c>
      <c r="D370" t="s">
        <v>992</v>
      </c>
      <c r="E370" t="s">
        <v>17</v>
      </c>
      <c r="F370" t="s">
        <v>27</v>
      </c>
      <c r="G370" t="s">
        <v>42</v>
      </c>
      <c r="H370" t="s">
        <v>50</v>
      </c>
      <c r="I370">
        <v>2</v>
      </c>
      <c r="J370">
        <v>2340.75</v>
      </c>
      <c r="K370">
        <v>4681.5</v>
      </c>
      <c r="L370" t="s">
        <v>35</v>
      </c>
      <c r="M370" t="s">
        <v>29</v>
      </c>
    </row>
    <row r="371" spans="1:13">
      <c r="A371" t="s">
        <v>993</v>
      </c>
      <c r="B371" s="9">
        <v>45343</v>
      </c>
      <c r="C371" t="s">
        <v>690</v>
      </c>
      <c r="D371" t="s">
        <v>935</v>
      </c>
      <c r="E371" t="s">
        <v>26</v>
      </c>
      <c r="F371" t="s">
        <v>46</v>
      </c>
      <c r="G371" t="s">
        <v>19</v>
      </c>
      <c r="H371" t="s">
        <v>57</v>
      </c>
      <c r="I371">
        <v>2</v>
      </c>
      <c r="J371">
        <v>15349.37</v>
      </c>
      <c r="K371">
        <v>30698.74</v>
      </c>
      <c r="L371" t="s">
        <v>21</v>
      </c>
      <c r="M371" t="s">
        <v>22</v>
      </c>
    </row>
    <row r="372" spans="1:13">
      <c r="A372" t="s">
        <v>994</v>
      </c>
      <c r="B372" s="9">
        <v>45094</v>
      </c>
      <c r="C372" t="s">
        <v>995</v>
      </c>
      <c r="D372" t="s">
        <v>996</v>
      </c>
      <c r="E372" t="s">
        <v>17</v>
      </c>
      <c r="F372" t="s">
        <v>46</v>
      </c>
      <c r="G372" t="s">
        <v>19</v>
      </c>
      <c r="H372" t="s">
        <v>20</v>
      </c>
      <c r="I372">
        <v>2</v>
      </c>
      <c r="J372">
        <v>40312.01</v>
      </c>
      <c r="K372">
        <v>80624.03</v>
      </c>
      <c r="L372" t="s">
        <v>35</v>
      </c>
      <c r="M372" t="s">
        <v>29</v>
      </c>
    </row>
    <row r="373" spans="1:13">
      <c r="A373" t="s">
        <v>997</v>
      </c>
      <c r="B373" s="9">
        <v>44969</v>
      </c>
      <c r="C373" t="s">
        <v>398</v>
      </c>
      <c r="D373" t="s">
        <v>998</v>
      </c>
      <c r="E373" t="s">
        <v>26</v>
      </c>
      <c r="F373" t="s">
        <v>46</v>
      </c>
      <c r="G373" t="s">
        <v>42</v>
      </c>
      <c r="H373" t="s">
        <v>57</v>
      </c>
      <c r="I373">
        <v>5</v>
      </c>
      <c r="J373">
        <v>17332.45</v>
      </c>
      <c r="K373">
        <v>86662.27</v>
      </c>
      <c r="L373" t="s">
        <v>21</v>
      </c>
      <c r="M373" t="s">
        <v>29</v>
      </c>
    </row>
    <row r="374" spans="1:13">
      <c r="A374" t="s">
        <v>999</v>
      </c>
      <c r="B374" s="9">
        <v>45211</v>
      </c>
      <c r="C374" t="s">
        <v>177</v>
      </c>
      <c r="D374" t="s">
        <v>1000</v>
      </c>
      <c r="E374" t="s">
        <v>26</v>
      </c>
      <c r="F374" t="s">
        <v>18</v>
      </c>
      <c r="G374" t="s">
        <v>19</v>
      </c>
      <c r="H374" t="s">
        <v>50</v>
      </c>
      <c r="I374">
        <v>3</v>
      </c>
      <c r="J374">
        <v>1865.13</v>
      </c>
      <c r="K374">
        <v>5595.38</v>
      </c>
      <c r="L374" t="s">
        <v>35</v>
      </c>
      <c r="M374" t="s">
        <v>29</v>
      </c>
    </row>
    <row r="375" spans="1:13">
      <c r="A375" t="s">
        <v>1001</v>
      </c>
      <c r="B375" s="9">
        <v>45323</v>
      </c>
      <c r="C375" t="s">
        <v>549</v>
      </c>
      <c r="D375" t="s">
        <v>144</v>
      </c>
      <c r="E375" t="s">
        <v>17</v>
      </c>
      <c r="F375" t="s">
        <v>33</v>
      </c>
      <c r="G375" t="s">
        <v>42</v>
      </c>
      <c r="H375" t="s">
        <v>34</v>
      </c>
      <c r="I375">
        <v>2</v>
      </c>
      <c r="J375">
        <v>1058.73</v>
      </c>
      <c r="K375">
        <v>2117.4699999999998</v>
      </c>
      <c r="L375" t="s">
        <v>21</v>
      </c>
      <c r="M375" t="s">
        <v>29</v>
      </c>
    </row>
    <row r="376" spans="1:13">
      <c r="A376" t="s">
        <v>1002</v>
      </c>
      <c r="B376" s="9">
        <v>44938</v>
      </c>
      <c r="C376" t="s">
        <v>1003</v>
      </c>
      <c r="D376" t="s">
        <v>1004</v>
      </c>
      <c r="E376" t="s">
        <v>61</v>
      </c>
      <c r="F376" t="s">
        <v>18</v>
      </c>
      <c r="G376" t="s">
        <v>42</v>
      </c>
      <c r="H376" t="s">
        <v>57</v>
      </c>
      <c r="I376">
        <v>4</v>
      </c>
      <c r="J376">
        <v>16448.810000000001</v>
      </c>
      <c r="K376">
        <v>65795.259999999995</v>
      </c>
      <c r="L376" t="s">
        <v>28</v>
      </c>
      <c r="M376" t="s">
        <v>29</v>
      </c>
    </row>
    <row r="377" spans="1:13">
      <c r="A377" t="s">
        <v>1005</v>
      </c>
      <c r="B377" s="9">
        <v>45228</v>
      </c>
      <c r="C377" t="s">
        <v>626</v>
      </c>
      <c r="D377" t="s">
        <v>1006</v>
      </c>
      <c r="E377" t="s">
        <v>26</v>
      </c>
      <c r="F377" t="s">
        <v>46</v>
      </c>
      <c r="G377" t="s">
        <v>19</v>
      </c>
      <c r="H377" t="s">
        <v>34</v>
      </c>
      <c r="I377">
        <v>2</v>
      </c>
      <c r="J377">
        <v>1261.8900000000001</v>
      </c>
      <c r="K377">
        <v>2523.79</v>
      </c>
      <c r="L377" t="s">
        <v>35</v>
      </c>
      <c r="M377" t="s">
        <v>29</v>
      </c>
    </row>
    <row r="378" spans="1:13">
      <c r="A378" t="s">
        <v>1007</v>
      </c>
      <c r="B378" s="9">
        <v>45179</v>
      </c>
      <c r="C378" t="s">
        <v>1008</v>
      </c>
      <c r="D378" t="s">
        <v>172</v>
      </c>
      <c r="E378" t="s">
        <v>17</v>
      </c>
      <c r="F378" t="s">
        <v>27</v>
      </c>
      <c r="G378" t="s">
        <v>42</v>
      </c>
      <c r="H378" t="s">
        <v>50</v>
      </c>
      <c r="I378">
        <v>5</v>
      </c>
      <c r="J378">
        <v>1782.94</v>
      </c>
      <c r="K378">
        <v>8914.7000000000007</v>
      </c>
      <c r="L378" t="s">
        <v>35</v>
      </c>
      <c r="M378" t="s">
        <v>29</v>
      </c>
    </row>
    <row r="379" spans="1:13">
      <c r="A379" t="s">
        <v>1009</v>
      </c>
      <c r="B379" s="9">
        <v>45425</v>
      </c>
      <c r="C379" t="s">
        <v>1010</v>
      </c>
      <c r="D379" t="s">
        <v>1011</v>
      </c>
      <c r="E379" t="s">
        <v>17</v>
      </c>
      <c r="F379" t="s">
        <v>46</v>
      </c>
      <c r="G379" t="s">
        <v>19</v>
      </c>
      <c r="H379" t="s">
        <v>34</v>
      </c>
      <c r="I379">
        <v>1</v>
      </c>
      <c r="J379">
        <v>1109.93</v>
      </c>
      <c r="K379">
        <v>1109.93</v>
      </c>
      <c r="L379" t="s">
        <v>21</v>
      </c>
      <c r="M379" t="s">
        <v>29</v>
      </c>
    </row>
    <row r="380" spans="1:13">
      <c r="A380" t="s">
        <v>1012</v>
      </c>
      <c r="B380" s="9">
        <v>44961</v>
      </c>
      <c r="C380" t="s">
        <v>1013</v>
      </c>
      <c r="D380" t="s">
        <v>379</v>
      </c>
      <c r="E380" t="s">
        <v>61</v>
      </c>
      <c r="F380" t="s">
        <v>33</v>
      </c>
      <c r="G380" t="s">
        <v>19</v>
      </c>
      <c r="H380" t="s">
        <v>57</v>
      </c>
      <c r="I380">
        <v>1</v>
      </c>
      <c r="J380">
        <v>16719.400000000001</v>
      </c>
      <c r="K380">
        <v>16719.400000000001</v>
      </c>
      <c r="L380" t="s">
        <v>28</v>
      </c>
      <c r="M380" t="s">
        <v>29</v>
      </c>
    </row>
    <row r="381" spans="1:13">
      <c r="A381" t="s">
        <v>1014</v>
      </c>
      <c r="B381" s="9">
        <v>45016</v>
      </c>
      <c r="C381" t="s">
        <v>1015</v>
      </c>
      <c r="D381" t="s">
        <v>755</v>
      </c>
      <c r="E381" t="s">
        <v>26</v>
      </c>
      <c r="F381" t="s">
        <v>18</v>
      </c>
      <c r="G381" t="s">
        <v>42</v>
      </c>
      <c r="H381" t="s">
        <v>50</v>
      </c>
      <c r="I381">
        <v>3</v>
      </c>
      <c r="J381">
        <v>2672.11</v>
      </c>
      <c r="K381">
        <v>8016.32</v>
      </c>
      <c r="L381" t="s">
        <v>28</v>
      </c>
      <c r="M381" t="s">
        <v>29</v>
      </c>
    </row>
    <row r="382" spans="1:13">
      <c r="A382" t="s">
        <v>1016</v>
      </c>
      <c r="B382" s="9">
        <v>45344</v>
      </c>
      <c r="C382" t="s">
        <v>1017</v>
      </c>
      <c r="D382" t="s">
        <v>871</v>
      </c>
      <c r="E382" t="s">
        <v>17</v>
      </c>
      <c r="F382" t="s">
        <v>33</v>
      </c>
      <c r="G382" t="s">
        <v>19</v>
      </c>
      <c r="H382" t="s">
        <v>20</v>
      </c>
      <c r="I382">
        <v>1</v>
      </c>
      <c r="J382">
        <v>31707.37</v>
      </c>
      <c r="K382">
        <v>31707.37</v>
      </c>
      <c r="L382" t="s">
        <v>35</v>
      </c>
      <c r="M382" t="s">
        <v>29</v>
      </c>
    </row>
    <row r="383" spans="1:13">
      <c r="A383" t="s">
        <v>1018</v>
      </c>
      <c r="B383" s="9">
        <v>45041</v>
      </c>
      <c r="C383" t="s">
        <v>1019</v>
      </c>
      <c r="D383" t="s">
        <v>1020</v>
      </c>
      <c r="E383" t="s">
        <v>17</v>
      </c>
      <c r="F383" t="s">
        <v>27</v>
      </c>
      <c r="G383" t="s">
        <v>42</v>
      </c>
      <c r="H383" t="s">
        <v>57</v>
      </c>
      <c r="I383">
        <v>2</v>
      </c>
      <c r="J383">
        <v>16013.71</v>
      </c>
      <c r="K383">
        <v>32027.42</v>
      </c>
      <c r="L383" t="s">
        <v>21</v>
      </c>
      <c r="M383" t="s">
        <v>29</v>
      </c>
    </row>
    <row r="384" spans="1:13">
      <c r="A384" t="s">
        <v>1021</v>
      </c>
      <c r="B384" s="9">
        <v>45122</v>
      </c>
      <c r="C384" t="s">
        <v>1022</v>
      </c>
      <c r="D384" t="s">
        <v>1023</v>
      </c>
      <c r="E384" t="s">
        <v>26</v>
      </c>
      <c r="F384" t="s">
        <v>33</v>
      </c>
      <c r="G384" t="s">
        <v>19</v>
      </c>
      <c r="H384" t="s">
        <v>57</v>
      </c>
      <c r="I384">
        <v>5</v>
      </c>
      <c r="J384">
        <v>14634.08</v>
      </c>
      <c r="K384">
        <v>73170.399999999994</v>
      </c>
      <c r="L384" t="s">
        <v>35</v>
      </c>
      <c r="M384" t="s">
        <v>29</v>
      </c>
    </row>
    <row r="385" spans="1:13">
      <c r="A385" t="s">
        <v>1024</v>
      </c>
      <c r="B385" s="9">
        <v>45427</v>
      </c>
      <c r="C385" t="s">
        <v>218</v>
      </c>
      <c r="D385" t="s">
        <v>445</v>
      </c>
      <c r="E385" t="s">
        <v>26</v>
      </c>
      <c r="F385" t="s">
        <v>18</v>
      </c>
      <c r="G385" t="s">
        <v>19</v>
      </c>
      <c r="H385" t="s">
        <v>20</v>
      </c>
      <c r="I385">
        <v>3</v>
      </c>
      <c r="J385">
        <v>40471.01</v>
      </c>
      <c r="K385">
        <v>121413.02</v>
      </c>
      <c r="L385" t="s">
        <v>21</v>
      </c>
      <c r="M385" t="s">
        <v>29</v>
      </c>
    </row>
    <row r="386" spans="1:13">
      <c r="A386" t="s">
        <v>1025</v>
      </c>
      <c r="B386" s="9">
        <v>45419</v>
      </c>
      <c r="C386" t="s">
        <v>235</v>
      </c>
      <c r="D386" t="s">
        <v>187</v>
      </c>
      <c r="E386" t="s">
        <v>26</v>
      </c>
      <c r="F386" t="s">
        <v>27</v>
      </c>
      <c r="G386" t="s">
        <v>42</v>
      </c>
      <c r="H386" t="s">
        <v>50</v>
      </c>
      <c r="I386">
        <v>2</v>
      </c>
      <c r="J386">
        <v>2483.91</v>
      </c>
      <c r="K386">
        <v>4967.82</v>
      </c>
      <c r="L386" t="s">
        <v>28</v>
      </c>
      <c r="M386" t="s">
        <v>29</v>
      </c>
    </row>
    <row r="387" spans="1:13">
      <c r="A387" t="s">
        <v>1026</v>
      </c>
      <c r="B387" s="9">
        <v>45001</v>
      </c>
      <c r="C387" t="s">
        <v>419</v>
      </c>
      <c r="D387" t="s">
        <v>428</v>
      </c>
      <c r="E387" t="s">
        <v>17</v>
      </c>
      <c r="F387" t="s">
        <v>33</v>
      </c>
      <c r="G387" t="s">
        <v>19</v>
      </c>
      <c r="H387" t="s">
        <v>20</v>
      </c>
      <c r="I387">
        <v>1</v>
      </c>
      <c r="J387">
        <v>31512.85</v>
      </c>
      <c r="K387">
        <v>31512.85</v>
      </c>
      <c r="L387" t="s">
        <v>35</v>
      </c>
      <c r="M387" t="s">
        <v>29</v>
      </c>
    </row>
    <row r="388" spans="1:13">
      <c r="A388" t="s">
        <v>1027</v>
      </c>
      <c r="B388" s="9">
        <v>45339</v>
      </c>
      <c r="C388" t="s">
        <v>1028</v>
      </c>
      <c r="D388" t="s">
        <v>1029</v>
      </c>
      <c r="E388" t="s">
        <v>26</v>
      </c>
      <c r="F388" t="s">
        <v>18</v>
      </c>
      <c r="G388" t="s">
        <v>42</v>
      </c>
      <c r="H388" t="s">
        <v>57</v>
      </c>
      <c r="I388">
        <v>4</v>
      </c>
      <c r="J388">
        <v>16971.900000000001</v>
      </c>
      <c r="K388">
        <v>67887.62</v>
      </c>
      <c r="L388" t="s">
        <v>21</v>
      </c>
      <c r="M388" t="s">
        <v>29</v>
      </c>
    </row>
    <row r="389" spans="1:13">
      <c r="A389" t="s">
        <v>1030</v>
      </c>
      <c r="B389" s="9">
        <v>45302</v>
      </c>
      <c r="C389" t="s">
        <v>1031</v>
      </c>
      <c r="D389" t="s">
        <v>866</v>
      </c>
      <c r="E389" t="s">
        <v>17</v>
      </c>
      <c r="F389" t="s">
        <v>18</v>
      </c>
      <c r="G389" t="s">
        <v>19</v>
      </c>
      <c r="H389" t="s">
        <v>50</v>
      </c>
      <c r="I389">
        <v>2</v>
      </c>
      <c r="J389">
        <v>1812.34</v>
      </c>
      <c r="K389">
        <v>3624.67</v>
      </c>
      <c r="L389" t="s">
        <v>28</v>
      </c>
      <c r="M389" t="s">
        <v>29</v>
      </c>
    </row>
    <row r="390" spans="1:13">
      <c r="A390" t="s">
        <v>1032</v>
      </c>
      <c r="B390" s="9">
        <v>45346</v>
      </c>
      <c r="C390" t="s">
        <v>108</v>
      </c>
      <c r="D390" t="s">
        <v>1033</v>
      </c>
      <c r="E390" t="s">
        <v>17</v>
      </c>
      <c r="F390" t="s">
        <v>46</v>
      </c>
      <c r="G390" t="s">
        <v>42</v>
      </c>
      <c r="H390" t="s">
        <v>34</v>
      </c>
      <c r="I390">
        <v>4</v>
      </c>
      <c r="J390">
        <v>1380.31</v>
      </c>
      <c r="K390">
        <v>5521.23</v>
      </c>
      <c r="L390" t="s">
        <v>21</v>
      </c>
      <c r="M390" t="s">
        <v>29</v>
      </c>
    </row>
    <row r="391" spans="1:13">
      <c r="A391" t="s">
        <v>1034</v>
      </c>
      <c r="B391" s="9">
        <v>45203</v>
      </c>
      <c r="C391" t="s">
        <v>186</v>
      </c>
      <c r="D391" t="s">
        <v>1035</v>
      </c>
      <c r="E391" t="s">
        <v>26</v>
      </c>
      <c r="F391" t="s">
        <v>33</v>
      </c>
      <c r="G391" t="s">
        <v>19</v>
      </c>
      <c r="H391" t="s">
        <v>57</v>
      </c>
      <c r="I391">
        <v>4</v>
      </c>
      <c r="J391">
        <v>15722.6</v>
      </c>
      <c r="K391">
        <v>62890.400000000001</v>
      </c>
      <c r="L391" t="s">
        <v>35</v>
      </c>
      <c r="M391" t="s">
        <v>29</v>
      </c>
    </row>
    <row r="392" spans="1:13">
      <c r="A392" t="s">
        <v>1036</v>
      </c>
      <c r="B392" s="9">
        <v>45320</v>
      </c>
      <c r="C392" t="s">
        <v>642</v>
      </c>
      <c r="D392" t="s">
        <v>382</v>
      </c>
      <c r="E392" t="s">
        <v>61</v>
      </c>
      <c r="F392" t="s">
        <v>27</v>
      </c>
      <c r="G392" t="s">
        <v>19</v>
      </c>
      <c r="H392" t="s">
        <v>34</v>
      </c>
      <c r="I392">
        <v>3</v>
      </c>
      <c r="J392">
        <v>1404.36</v>
      </c>
      <c r="K392">
        <v>4213.09</v>
      </c>
      <c r="L392" t="s">
        <v>21</v>
      </c>
      <c r="M392" t="s">
        <v>29</v>
      </c>
    </row>
    <row r="393" spans="1:13">
      <c r="A393" t="s">
        <v>1037</v>
      </c>
      <c r="B393" s="9">
        <v>45383</v>
      </c>
      <c r="C393" t="s">
        <v>1038</v>
      </c>
      <c r="D393" t="s">
        <v>1039</v>
      </c>
      <c r="E393" t="s">
        <v>17</v>
      </c>
      <c r="F393" t="s">
        <v>46</v>
      </c>
      <c r="G393" t="s">
        <v>19</v>
      </c>
      <c r="H393" t="s">
        <v>20</v>
      </c>
      <c r="I393">
        <v>5</v>
      </c>
      <c r="J393">
        <v>28883.84</v>
      </c>
      <c r="K393">
        <v>144419.18</v>
      </c>
      <c r="L393" t="s">
        <v>35</v>
      </c>
      <c r="M393" t="s">
        <v>29</v>
      </c>
    </row>
    <row r="394" spans="1:13">
      <c r="A394" t="s">
        <v>1040</v>
      </c>
      <c r="B394" s="9">
        <v>45118</v>
      </c>
      <c r="C394" t="s">
        <v>1041</v>
      </c>
      <c r="D394" t="s">
        <v>82</v>
      </c>
      <c r="E394" t="s">
        <v>17</v>
      </c>
      <c r="F394" t="s">
        <v>33</v>
      </c>
      <c r="G394" t="s">
        <v>19</v>
      </c>
      <c r="H394" t="s">
        <v>50</v>
      </c>
      <c r="I394">
        <v>1</v>
      </c>
      <c r="J394">
        <v>2618.65</v>
      </c>
      <c r="K394">
        <v>2618.65</v>
      </c>
      <c r="L394" t="s">
        <v>28</v>
      </c>
      <c r="M394" t="s">
        <v>29</v>
      </c>
    </row>
    <row r="395" spans="1:13">
      <c r="A395" t="s">
        <v>1042</v>
      </c>
      <c r="B395" s="9">
        <v>45025</v>
      </c>
      <c r="C395" t="s">
        <v>1043</v>
      </c>
      <c r="D395" t="s">
        <v>918</v>
      </c>
      <c r="E395" t="s">
        <v>26</v>
      </c>
      <c r="F395" t="s">
        <v>33</v>
      </c>
      <c r="G395" t="s">
        <v>42</v>
      </c>
      <c r="H395" t="s">
        <v>20</v>
      </c>
      <c r="I395">
        <v>1</v>
      </c>
      <c r="J395">
        <v>38665.61</v>
      </c>
      <c r="K395">
        <v>38665.61</v>
      </c>
      <c r="L395" t="s">
        <v>21</v>
      </c>
      <c r="M395" t="s">
        <v>22</v>
      </c>
    </row>
    <row r="396" spans="1:13">
      <c r="A396" t="s">
        <v>1044</v>
      </c>
      <c r="B396" s="9">
        <v>45022</v>
      </c>
      <c r="C396" t="s">
        <v>1045</v>
      </c>
      <c r="D396" t="s">
        <v>714</v>
      </c>
      <c r="E396" t="s">
        <v>17</v>
      </c>
      <c r="F396" t="s">
        <v>27</v>
      </c>
      <c r="G396" t="s">
        <v>19</v>
      </c>
      <c r="H396" t="s">
        <v>34</v>
      </c>
      <c r="I396">
        <v>2</v>
      </c>
      <c r="J396">
        <v>1261.26</v>
      </c>
      <c r="K396">
        <v>2522.52</v>
      </c>
      <c r="L396" t="s">
        <v>28</v>
      </c>
      <c r="M396" t="s">
        <v>29</v>
      </c>
    </row>
    <row r="397" spans="1:13">
      <c r="A397" t="s">
        <v>1046</v>
      </c>
      <c r="B397" s="9">
        <v>45116</v>
      </c>
      <c r="C397" t="s">
        <v>639</v>
      </c>
      <c r="D397" t="s">
        <v>1047</v>
      </c>
      <c r="E397" t="s">
        <v>26</v>
      </c>
      <c r="F397" t="s">
        <v>46</v>
      </c>
      <c r="G397" t="s">
        <v>19</v>
      </c>
      <c r="H397" t="s">
        <v>57</v>
      </c>
      <c r="I397">
        <v>1</v>
      </c>
      <c r="J397">
        <v>12077.5</v>
      </c>
      <c r="K397">
        <v>12077.5</v>
      </c>
      <c r="L397" t="s">
        <v>28</v>
      </c>
      <c r="M397" t="s">
        <v>29</v>
      </c>
    </row>
    <row r="398" spans="1:13">
      <c r="A398" t="s">
        <v>1048</v>
      </c>
      <c r="B398" s="9">
        <v>44963</v>
      </c>
      <c r="C398" t="s">
        <v>1049</v>
      </c>
      <c r="D398" t="s">
        <v>1050</v>
      </c>
      <c r="E398" t="s">
        <v>26</v>
      </c>
      <c r="F398" t="s">
        <v>46</v>
      </c>
      <c r="G398" t="s">
        <v>19</v>
      </c>
      <c r="H398" t="s">
        <v>50</v>
      </c>
      <c r="I398">
        <v>3</v>
      </c>
      <c r="J398">
        <v>2094.4899999999998</v>
      </c>
      <c r="K398">
        <v>6283.46</v>
      </c>
      <c r="L398" t="s">
        <v>35</v>
      </c>
      <c r="M398" t="s">
        <v>29</v>
      </c>
    </row>
    <row r="399" spans="1:13">
      <c r="A399" t="s">
        <v>1051</v>
      </c>
      <c r="B399" s="9">
        <v>45295</v>
      </c>
      <c r="C399" t="s">
        <v>1052</v>
      </c>
      <c r="D399" t="s">
        <v>741</v>
      </c>
      <c r="E399" t="s">
        <v>17</v>
      </c>
      <c r="F399" t="s">
        <v>27</v>
      </c>
      <c r="G399" t="s">
        <v>42</v>
      </c>
      <c r="H399" t="s">
        <v>20</v>
      </c>
      <c r="I399">
        <v>1</v>
      </c>
      <c r="J399">
        <v>34417.99</v>
      </c>
      <c r="K399">
        <v>34417.99</v>
      </c>
      <c r="L399" t="s">
        <v>35</v>
      </c>
      <c r="M399" t="s">
        <v>29</v>
      </c>
    </row>
    <row r="400" spans="1:13">
      <c r="A400" t="s">
        <v>1053</v>
      </c>
      <c r="B400" s="9">
        <v>45451</v>
      </c>
      <c r="C400" t="s">
        <v>657</v>
      </c>
      <c r="D400" t="s">
        <v>842</v>
      </c>
      <c r="E400" t="s">
        <v>61</v>
      </c>
      <c r="F400" t="s">
        <v>46</v>
      </c>
      <c r="G400" t="s">
        <v>42</v>
      </c>
      <c r="H400" t="s">
        <v>34</v>
      </c>
      <c r="I400">
        <v>2</v>
      </c>
      <c r="J400">
        <v>1108.05</v>
      </c>
      <c r="K400">
        <v>2216.1</v>
      </c>
      <c r="L400" t="s">
        <v>28</v>
      </c>
      <c r="M400" t="s">
        <v>29</v>
      </c>
    </row>
    <row r="401" spans="1:13">
      <c r="A401" t="s">
        <v>1054</v>
      </c>
      <c r="B401" s="9">
        <v>45205</v>
      </c>
      <c r="C401" t="s">
        <v>361</v>
      </c>
      <c r="D401" t="s">
        <v>193</v>
      </c>
      <c r="E401" t="s">
        <v>26</v>
      </c>
      <c r="F401" t="s">
        <v>18</v>
      </c>
      <c r="G401" t="s">
        <v>19</v>
      </c>
      <c r="H401" t="s">
        <v>34</v>
      </c>
      <c r="I401">
        <v>1</v>
      </c>
      <c r="J401">
        <v>1281.07</v>
      </c>
      <c r="K401">
        <v>1281.07</v>
      </c>
      <c r="L401" t="s">
        <v>35</v>
      </c>
      <c r="M401" t="s">
        <v>29</v>
      </c>
    </row>
    <row r="402" spans="1:13">
      <c r="A402" t="s">
        <v>1055</v>
      </c>
      <c r="B402" s="9">
        <v>45143</v>
      </c>
      <c r="C402" t="s">
        <v>1056</v>
      </c>
      <c r="D402" t="s">
        <v>1057</v>
      </c>
      <c r="E402" t="s">
        <v>61</v>
      </c>
      <c r="F402" t="s">
        <v>27</v>
      </c>
      <c r="G402" t="s">
        <v>19</v>
      </c>
      <c r="H402" t="s">
        <v>57</v>
      </c>
      <c r="I402">
        <v>5</v>
      </c>
      <c r="J402">
        <v>13340.08</v>
      </c>
      <c r="K402">
        <v>66700.38</v>
      </c>
      <c r="L402" t="s">
        <v>28</v>
      </c>
      <c r="M402" t="s">
        <v>22</v>
      </c>
    </row>
    <row r="403" spans="1:13">
      <c r="A403" t="s">
        <v>1058</v>
      </c>
      <c r="B403" s="9">
        <v>45199</v>
      </c>
      <c r="C403" t="s">
        <v>1059</v>
      </c>
      <c r="D403" t="s">
        <v>1060</v>
      </c>
      <c r="E403" t="s">
        <v>26</v>
      </c>
      <c r="F403" t="s">
        <v>33</v>
      </c>
      <c r="G403" t="s">
        <v>19</v>
      </c>
      <c r="H403" t="s">
        <v>34</v>
      </c>
      <c r="I403">
        <v>4</v>
      </c>
      <c r="J403">
        <v>1355.69</v>
      </c>
      <c r="K403">
        <v>5422.75</v>
      </c>
      <c r="L403" t="s">
        <v>35</v>
      </c>
      <c r="M403" t="s">
        <v>29</v>
      </c>
    </row>
    <row r="404" spans="1:13">
      <c r="A404" t="s">
        <v>1061</v>
      </c>
      <c r="B404" s="9">
        <v>44988</v>
      </c>
      <c r="C404" t="s">
        <v>264</v>
      </c>
      <c r="D404" t="s">
        <v>357</v>
      </c>
      <c r="E404" t="s">
        <v>61</v>
      </c>
      <c r="F404" t="s">
        <v>27</v>
      </c>
      <c r="G404" t="s">
        <v>42</v>
      </c>
      <c r="H404" t="s">
        <v>50</v>
      </c>
      <c r="I404">
        <v>4</v>
      </c>
      <c r="J404">
        <v>2289.9</v>
      </c>
      <c r="K404">
        <v>9159.6</v>
      </c>
      <c r="L404" t="s">
        <v>35</v>
      </c>
      <c r="M404" t="s">
        <v>29</v>
      </c>
    </row>
    <row r="405" spans="1:13">
      <c r="A405" t="s">
        <v>1062</v>
      </c>
      <c r="B405" s="9">
        <v>45268</v>
      </c>
      <c r="C405" t="s">
        <v>1063</v>
      </c>
      <c r="D405" t="s">
        <v>67</v>
      </c>
      <c r="E405" t="s">
        <v>17</v>
      </c>
      <c r="F405" t="s">
        <v>18</v>
      </c>
      <c r="G405" t="s">
        <v>19</v>
      </c>
      <c r="H405" t="s">
        <v>34</v>
      </c>
      <c r="I405">
        <v>4</v>
      </c>
      <c r="J405">
        <v>864.02</v>
      </c>
      <c r="K405">
        <v>3456.1</v>
      </c>
      <c r="L405" t="s">
        <v>21</v>
      </c>
      <c r="M405" t="s">
        <v>22</v>
      </c>
    </row>
    <row r="406" spans="1:13">
      <c r="A406" t="s">
        <v>1064</v>
      </c>
      <c r="B406" s="9">
        <v>45323</v>
      </c>
      <c r="C406" t="s">
        <v>1065</v>
      </c>
      <c r="D406" t="s">
        <v>1066</v>
      </c>
      <c r="E406" t="s">
        <v>17</v>
      </c>
      <c r="F406" t="s">
        <v>27</v>
      </c>
      <c r="G406" t="s">
        <v>19</v>
      </c>
      <c r="H406" t="s">
        <v>57</v>
      </c>
      <c r="I406">
        <v>5</v>
      </c>
      <c r="J406">
        <v>10630.23</v>
      </c>
      <c r="K406">
        <v>53151.15</v>
      </c>
      <c r="L406" t="s">
        <v>21</v>
      </c>
      <c r="M406" t="s">
        <v>22</v>
      </c>
    </row>
    <row r="407" spans="1:13">
      <c r="A407" t="s">
        <v>1067</v>
      </c>
      <c r="B407" s="9">
        <v>44945</v>
      </c>
      <c r="C407" t="s">
        <v>546</v>
      </c>
      <c r="D407" t="s">
        <v>1068</v>
      </c>
      <c r="E407" t="s">
        <v>61</v>
      </c>
      <c r="F407" t="s">
        <v>33</v>
      </c>
      <c r="G407" t="s">
        <v>42</v>
      </c>
      <c r="H407" t="s">
        <v>20</v>
      </c>
      <c r="I407">
        <v>3</v>
      </c>
      <c r="J407">
        <v>35818</v>
      </c>
      <c r="K407">
        <v>107453.99</v>
      </c>
      <c r="L407" t="s">
        <v>35</v>
      </c>
      <c r="M407" t="s">
        <v>29</v>
      </c>
    </row>
    <row r="408" spans="1:13">
      <c r="A408" t="s">
        <v>1069</v>
      </c>
      <c r="B408" s="9">
        <v>45103</v>
      </c>
      <c r="C408" t="s">
        <v>1070</v>
      </c>
      <c r="D408" t="s">
        <v>371</v>
      </c>
      <c r="E408" t="s">
        <v>17</v>
      </c>
      <c r="F408" t="s">
        <v>33</v>
      </c>
      <c r="G408" t="s">
        <v>42</v>
      </c>
      <c r="H408" t="s">
        <v>50</v>
      </c>
      <c r="I408">
        <v>2</v>
      </c>
      <c r="J408">
        <v>2425.69</v>
      </c>
      <c r="K408">
        <v>4851.38</v>
      </c>
      <c r="L408" t="s">
        <v>28</v>
      </c>
      <c r="M408" t="s">
        <v>29</v>
      </c>
    </row>
    <row r="409" spans="1:13">
      <c r="A409" t="s">
        <v>1071</v>
      </c>
      <c r="B409" s="9">
        <v>45322</v>
      </c>
      <c r="C409" t="s">
        <v>1072</v>
      </c>
      <c r="D409" t="s">
        <v>1073</v>
      </c>
      <c r="E409" t="s">
        <v>17</v>
      </c>
      <c r="F409" t="s">
        <v>27</v>
      </c>
      <c r="G409" t="s">
        <v>19</v>
      </c>
      <c r="H409" t="s">
        <v>20</v>
      </c>
      <c r="I409">
        <v>5</v>
      </c>
      <c r="J409">
        <v>33998.03</v>
      </c>
      <c r="K409">
        <v>169990.16</v>
      </c>
      <c r="L409" t="s">
        <v>28</v>
      </c>
      <c r="M409" t="s">
        <v>29</v>
      </c>
    </row>
    <row r="410" spans="1:13">
      <c r="A410" t="s">
        <v>1074</v>
      </c>
      <c r="B410" s="9">
        <v>45371</v>
      </c>
      <c r="C410" t="s">
        <v>1075</v>
      </c>
      <c r="D410" t="s">
        <v>601</v>
      </c>
      <c r="E410" t="s">
        <v>26</v>
      </c>
      <c r="F410" t="s">
        <v>27</v>
      </c>
      <c r="G410" t="s">
        <v>42</v>
      </c>
      <c r="H410" t="s">
        <v>20</v>
      </c>
      <c r="I410">
        <v>2</v>
      </c>
      <c r="J410">
        <v>38325.160000000003</v>
      </c>
      <c r="K410">
        <v>76650.320000000007</v>
      </c>
      <c r="L410" t="s">
        <v>28</v>
      </c>
      <c r="M410" t="s">
        <v>29</v>
      </c>
    </row>
    <row r="411" spans="1:13">
      <c r="A411" t="s">
        <v>1076</v>
      </c>
      <c r="B411" s="9">
        <v>45159</v>
      </c>
      <c r="C411" t="s">
        <v>69</v>
      </c>
      <c r="D411" t="s">
        <v>1077</v>
      </c>
      <c r="E411" t="s">
        <v>26</v>
      </c>
      <c r="F411" t="s">
        <v>18</v>
      </c>
      <c r="G411" t="s">
        <v>19</v>
      </c>
      <c r="H411" t="s">
        <v>34</v>
      </c>
      <c r="I411">
        <v>3</v>
      </c>
      <c r="J411">
        <v>1065.43</v>
      </c>
      <c r="K411">
        <v>3196.3</v>
      </c>
      <c r="L411" t="s">
        <v>35</v>
      </c>
      <c r="M411" t="s">
        <v>29</v>
      </c>
    </row>
    <row r="412" spans="1:13">
      <c r="A412" t="s">
        <v>1078</v>
      </c>
      <c r="B412" s="9">
        <v>45002</v>
      </c>
      <c r="C412" t="s">
        <v>1079</v>
      </c>
      <c r="D412" t="s">
        <v>759</v>
      </c>
      <c r="E412" t="s">
        <v>17</v>
      </c>
      <c r="F412" t="s">
        <v>18</v>
      </c>
      <c r="G412" t="s">
        <v>42</v>
      </c>
      <c r="H412" t="s">
        <v>34</v>
      </c>
      <c r="I412">
        <v>5</v>
      </c>
      <c r="J412">
        <v>1437.27</v>
      </c>
      <c r="K412">
        <v>7186.34</v>
      </c>
      <c r="L412" t="s">
        <v>35</v>
      </c>
      <c r="M412" t="s">
        <v>29</v>
      </c>
    </row>
    <row r="413" spans="1:13">
      <c r="A413" t="s">
        <v>1080</v>
      </c>
      <c r="B413" s="9">
        <v>45191</v>
      </c>
      <c r="C413" t="s">
        <v>931</v>
      </c>
      <c r="D413" t="s">
        <v>1081</v>
      </c>
      <c r="E413" t="s">
        <v>61</v>
      </c>
      <c r="F413" t="s">
        <v>33</v>
      </c>
      <c r="G413" t="s">
        <v>19</v>
      </c>
      <c r="H413" t="s">
        <v>57</v>
      </c>
      <c r="I413">
        <v>1</v>
      </c>
      <c r="J413">
        <v>17591.48</v>
      </c>
      <c r="K413">
        <v>17591.48</v>
      </c>
      <c r="L413" t="s">
        <v>28</v>
      </c>
      <c r="M413" t="s">
        <v>29</v>
      </c>
    </row>
    <row r="414" spans="1:13">
      <c r="A414" t="s">
        <v>1082</v>
      </c>
      <c r="B414" s="9">
        <v>45381</v>
      </c>
      <c r="C414" t="s">
        <v>1083</v>
      </c>
      <c r="D414" t="s">
        <v>624</v>
      </c>
      <c r="E414" t="s">
        <v>26</v>
      </c>
      <c r="F414" t="s">
        <v>46</v>
      </c>
      <c r="G414" t="s">
        <v>19</v>
      </c>
      <c r="H414" t="s">
        <v>34</v>
      </c>
      <c r="I414">
        <v>3</v>
      </c>
      <c r="J414">
        <v>847.78</v>
      </c>
      <c r="K414">
        <v>2543.33</v>
      </c>
      <c r="L414" t="s">
        <v>21</v>
      </c>
      <c r="M414" t="s">
        <v>29</v>
      </c>
    </row>
    <row r="415" spans="1:13">
      <c r="A415" t="s">
        <v>1084</v>
      </c>
      <c r="B415" s="9">
        <v>45310</v>
      </c>
      <c r="C415" t="s">
        <v>1085</v>
      </c>
      <c r="D415" t="s">
        <v>109</v>
      </c>
      <c r="E415" t="s">
        <v>17</v>
      </c>
      <c r="F415" t="s">
        <v>46</v>
      </c>
      <c r="G415" t="s">
        <v>42</v>
      </c>
      <c r="H415" t="s">
        <v>34</v>
      </c>
      <c r="I415">
        <v>4</v>
      </c>
      <c r="J415">
        <v>1377.45</v>
      </c>
      <c r="K415">
        <v>5509.78</v>
      </c>
      <c r="L415" t="s">
        <v>21</v>
      </c>
      <c r="M415" t="s">
        <v>29</v>
      </c>
    </row>
    <row r="416" spans="1:13">
      <c r="A416" t="s">
        <v>1086</v>
      </c>
      <c r="B416" s="9">
        <v>45432</v>
      </c>
      <c r="C416" t="s">
        <v>1087</v>
      </c>
      <c r="D416" t="s">
        <v>216</v>
      </c>
      <c r="E416" t="s">
        <v>26</v>
      </c>
      <c r="F416" t="s">
        <v>46</v>
      </c>
      <c r="G416" t="s">
        <v>19</v>
      </c>
      <c r="H416" t="s">
        <v>20</v>
      </c>
      <c r="I416">
        <v>5</v>
      </c>
      <c r="J416">
        <v>36409.620000000003</v>
      </c>
      <c r="K416">
        <v>182048.09</v>
      </c>
      <c r="L416" t="s">
        <v>28</v>
      </c>
      <c r="M416" t="s">
        <v>29</v>
      </c>
    </row>
    <row r="417" spans="1:13">
      <c r="A417" t="s">
        <v>1088</v>
      </c>
      <c r="B417" s="9">
        <v>45293</v>
      </c>
      <c r="C417" t="s">
        <v>1089</v>
      </c>
      <c r="D417" t="s">
        <v>1090</v>
      </c>
      <c r="E417" t="s">
        <v>17</v>
      </c>
      <c r="F417" t="s">
        <v>46</v>
      </c>
      <c r="G417" t="s">
        <v>19</v>
      </c>
      <c r="H417" t="s">
        <v>50</v>
      </c>
      <c r="I417">
        <v>3</v>
      </c>
      <c r="J417">
        <v>2377.61</v>
      </c>
      <c r="K417">
        <v>7132.84</v>
      </c>
      <c r="L417" t="s">
        <v>35</v>
      </c>
      <c r="M417" t="s">
        <v>29</v>
      </c>
    </row>
    <row r="418" spans="1:13">
      <c r="A418" t="s">
        <v>1091</v>
      </c>
      <c r="B418" s="9">
        <v>45070</v>
      </c>
      <c r="C418" t="s">
        <v>944</v>
      </c>
      <c r="D418" t="s">
        <v>1092</v>
      </c>
      <c r="E418" t="s">
        <v>17</v>
      </c>
      <c r="F418" t="s">
        <v>33</v>
      </c>
      <c r="G418" t="s">
        <v>19</v>
      </c>
      <c r="H418" t="s">
        <v>34</v>
      </c>
      <c r="I418">
        <v>3</v>
      </c>
      <c r="J418">
        <v>1189.6500000000001</v>
      </c>
      <c r="K418">
        <v>3568.95</v>
      </c>
      <c r="L418" t="s">
        <v>35</v>
      </c>
      <c r="M418" t="s">
        <v>29</v>
      </c>
    </row>
    <row r="419" spans="1:13">
      <c r="A419" t="s">
        <v>1093</v>
      </c>
      <c r="B419" s="9">
        <v>44995</v>
      </c>
      <c r="C419" t="s">
        <v>1094</v>
      </c>
      <c r="D419" t="s">
        <v>1095</v>
      </c>
      <c r="E419" t="s">
        <v>17</v>
      </c>
      <c r="F419" t="s">
        <v>46</v>
      </c>
      <c r="G419" t="s">
        <v>42</v>
      </c>
      <c r="H419" t="s">
        <v>50</v>
      </c>
      <c r="I419">
        <v>5</v>
      </c>
      <c r="J419">
        <v>2802.32</v>
      </c>
      <c r="K419">
        <v>14011.61</v>
      </c>
      <c r="L419" t="s">
        <v>28</v>
      </c>
      <c r="M419" t="s">
        <v>29</v>
      </c>
    </row>
    <row r="420" spans="1:13">
      <c r="A420" t="s">
        <v>1096</v>
      </c>
      <c r="B420" s="9">
        <v>45025</v>
      </c>
      <c r="C420" t="s">
        <v>1097</v>
      </c>
      <c r="D420" t="s">
        <v>1098</v>
      </c>
      <c r="E420" t="s">
        <v>17</v>
      </c>
      <c r="F420" t="s">
        <v>46</v>
      </c>
      <c r="G420" t="s">
        <v>19</v>
      </c>
      <c r="H420" t="s">
        <v>34</v>
      </c>
      <c r="I420">
        <v>4</v>
      </c>
      <c r="J420">
        <v>1410.62</v>
      </c>
      <c r="K420">
        <v>5642.49</v>
      </c>
      <c r="L420" t="s">
        <v>21</v>
      </c>
      <c r="M420" t="s">
        <v>29</v>
      </c>
    </row>
    <row r="421" spans="1:13">
      <c r="A421" t="s">
        <v>1099</v>
      </c>
      <c r="B421" s="9">
        <v>45322</v>
      </c>
      <c r="C421" t="s">
        <v>1100</v>
      </c>
      <c r="D421" t="s">
        <v>1101</v>
      </c>
      <c r="E421" t="s">
        <v>17</v>
      </c>
      <c r="F421" t="s">
        <v>27</v>
      </c>
      <c r="G421" t="s">
        <v>42</v>
      </c>
      <c r="H421" t="s">
        <v>34</v>
      </c>
      <c r="I421">
        <v>4</v>
      </c>
      <c r="J421">
        <v>1176.2</v>
      </c>
      <c r="K421">
        <v>4704.8</v>
      </c>
      <c r="L421" t="s">
        <v>28</v>
      </c>
      <c r="M421" t="s">
        <v>29</v>
      </c>
    </row>
    <row r="422" spans="1:13">
      <c r="A422" t="s">
        <v>1102</v>
      </c>
      <c r="B422" s="9">
        <v>44951</v>
      </c>
      <c r="C422" t="s">
        <v>238</v>
      </c>
      <c r="D422" t="s">
        <v>477</v>
      </c>
      <c r="E422" t="s">
        <v>26</v>
      </c>
      <c r="F422" t="s">
        <v>46</v>
      </c>
      <c r="G422" t="s">
        <v>19</v>
      </c>
      <c r="H422" t="s">
        <v>57</v>
      </c>
      <c r="I422">
        <v>3</v>
      </c>
      <c r="J422">
        <v>11859.69</v>
      </c>
      <c r="K422">
        <v>35579.06</v>
      </c>
      <c r="L422" t="s">
        <v>28</v>
      </c>
      <c r="M422" t="s">
        <v>29</v>
      </c>
    </row>
    <row r="423" spans="1:13">
      <c r="A423" t="s">
        <v>1103</v>
      </c>
      <c r="B423" s="9">
        <v>45395</v>
      </c>
      <c r="C423" t="s">
        <v>754</v>
      </c>
      <c r="D423" t="s">
        <v>752</v>
      </c>
      <c r="E423" t="s">
        <v>26</v>
      </c>
      <c r="F423" t="s">
        <v>27</v>
      </c>
      <c r="G423" t="s">
        <v>19</v>
      </c>
      <c r="H423" t="s">
        <v>34</v>
      </c>
      <c r="I423">
        <v>2</v>
      </c>
      <c r="J423">
        <v>1223.8499999999999</v>
      </c>
      <c r="K423">
        <v>2447.6999999999998</v>
      </c>
      <c r="L423" t="s">
        <v>28</v>
      </c>
      <c r="M423" t="s">
        <v>29</v>
      </c>
    </row>
    <row r="424" spans="1:13">
      <c r="A424" t="s">
        <v>1104</v>
      </c>
      <c r="B424" s="9">
        <v>45410</v>
      </c>
      <c r="C424" t="s">
        <v>1105</v>
      </c>
      <c r="D424" t="s">
        <v>970</v>
      </c>
      <c r="E424" t="s">
        <v>26</v>
      </c>
      <c r="F424" t="s">
        <v>33</v>
      </c>
      <c r="G424" t="s">
        <v>19</v>
      </c>
      <c r="H424" t="s">
        <v>57</v>
      </c>
      <c r="I424">
        <v>3</v>
      </c>
      <c r="J424">
        <v>11071.64</v>
      </c>
      <c r="K424">
        <v>33214.93</v>
      </c>
      <c r="L424" t="s">
        <v>21</v>
      </c>
      <c r="M424" t="s">
        <v>29</v>
      </c>
    </row>
    <row r="425" spans="1:13">
      <c r="A425" t="s">
        <v>1106</v>
      </c>
      <c r="B425" s="9">
        <v>45077</v>
      </c>
      <c r="C425" t="s">
        <v>1107</v>
      </c>
      <c r="D425" t="s">
        <v>1108</v>
      </c>
      <c r="E425" t="s">
        <v>26</v>
      </c>
      <c r="F425" t="s">
        <v>27</v>
      </c>
      <c r="G425" t="s">
        <v>19</v>
      </c>
      <c r="H425" t="s">
        <v>20</v>
      </c>
      <c r="I425">
        <v>5</v>
      </c>
      <c r="J425">
        <v>35614.93</v>
      </c>
      <c r="K425">
        <v>178074.64</v>
      </c>
      <c r="L425" t="s">
        <v>28</v>
      </c>
      <c r="M425" t="s">
        <v>29</v>
      </c>
    </row>
    <row r="426" spans="1:13">
      <c r="A426" t="s">
        <v>1109</v>
      </c>
      <c r="B426" s="9">
        <v>45070</v>
      </c>
      <c r="C426" t="s">
        <v>699</v>
      </c>
      <c r="D426" t="s">
        <v>598</v>
      </c>
      <c r="E426" t="s">
        <v>17</v>
      </c>
      <c r="F426" t="s">
        <v>18</v>
      </c>
      <c r="G426" t="s">
        <v>42</v>
      </c>
      <c r="H426" t="s">
        <v>50</v>
      </c>
      <c r="I426">
        <v>5</v>
      </c>
      <c r="J426">
        <v>2760.76</v>
      </c>
      <c r="K426">
        <v>13803.82</v>
      </c>
      <c r="L426" t="s">
        <v>21</v>
      </c>
      <c r="M426" t="s">
        <v>29</v>
      </c>
    </row>
    <row r="427" spans="1:13">
      <c r="A427" t="s">
        <v>1110</v>
      </c>
      <c r="B427" s="9">
        <v>44965</v>
      </c>
      <c r="C427" t="s">
        <v>1111</v>
      </c>
      <c r="D427" t="s">
        <v>1112</v>
      </c>
      <c r="E427" t="s">
        <v>17</v>
      </c>
      <c r="F427" t="s">
        <v>27</v>
      </c>
      <c r="G427" t="s">
        <v>42</v>
      </c>
      <c r="H427" t="s">
        <v>34</v>
      </c>
      <c r="I427">
        <v>5</v>
      </c>
      <c r="J427">
        <v>1052</v>
      </c>
      <c r="K427">
        <v>5259.99</v>
      </c>
      <c r="L427" t="s">
        <v>35</v>
      </c>
      <c r="M427" t="s">
        <v>29</v>
      </c>
    </row>
    <row r="428" spans="1:13">
      <c r="A428" t="s">
        <v>1113</v>
      </c>
      <c r="B428" s="9">
        <v>45035</v>
      </c>
      <c r="C428" t="s">
        <v>1114</v>
      </c>
      <c r="D428" t="s">
        <v>451</v>
      </c>
      <c r="E428" t="s">
        <v>61</v>
      </c>
      <c r="F428" t="s">
        <v>46</v>
      </c>
      <c r="G428" t="s">
        <v>19</v>
      </c>
      <c r="H428" t="s">
        <v>57</v>
      </c>
      <c r="I428">
        <v>4</v>
      </c>
      <c r="J428">
        <v>11033.88</v>
      </c>
      <c r="K428">
        <v>44135.53</v>
      </c>
      <c r="L428" t="s">
        <v>21</v>
      </c>
      <c r="M428" t="s">
        <v>29</v>
      </c>
    </row>
    <row r="429" spans="1:13">
      <c r="A429" t="s">
        <v>1115</v>
      </c>
      <c r="B429" s="9">
        <v>44968</v>
      </c>
      <c r="C429" t="s">
        <v>287</v>
      </c>
      <c r="D429" t="s">
        <v>1116</v>
      </c>
      <c r="E429" t="s">
        <v>17</v>
      </c>
      <c r="F429" t="s">
        <v>27</v>
      </c>
      <c r="G429" t="s">
        <v>19</v>
      </c>
      <c r="H429" t="s">
        <v>20</v>
      </c>
      <c r="I429">
        <v>1</v>
      </c>
      <c r="J429">
        <v>36613.96</v>
      </c>
      <c r="K429">
        <v>36613.96</v>
      </c>
      <c r="L429" t="s">
        <v>21</v>
      </c>
      <c r="M429" t="s">
        <v>29</v>
      </c>
    </row>
    <row r="430" spans="1:13">
      <c r="A430" t="s">
        <v>1117</v>
      </c>
      <c r="B430" s="9">
        <v>45112</v>
      </c>
      <c r="C430" t="s">
        <v>1118</v>
      </c>
      <c r="D430" t="s">
        <v>60</v>
      </c>
      <c r="E430" t="s">
        <v>17</v>
      </c>
      <c r="F430" t="s">
        <v>27</v>
      </c>
      <c r="G430" t="s">
        <v>42</v>
      </c>
      <c r="H430" t="s">
        <v>34</v>
      </c>
      <c r="I430">
        <v>5</v>
      </c>
      <c r="J430">
        <v>1043.5999999999999</v>
      </c>
      <c r="K430">
        <v>5217.99</v>
      </c>
      <c r="L430" t="s">
        <v>28</v>
      </c>
      <c r="M430" t="s">
        <v>29</v>
      </c>
    </row>
    <row r="431" spans="1:13">
      <c r="A431" t="s">
        <v>1119</v>
      </c>
      <c r="B431" s="9">
        <v>45324</v>
      </c>
      <c r="C431" t="s">
        <v>1120</v>
      </c>
      <c r="D431" t="s">
        <v>477</v>
      </c>
      <c r="E431" t="s">
        <v>26</v>
      </c>
      <c r="F431" t="s">
        <v>33</v>
      </c>
      <c r="G431" t="s">
        <v>42</v>
      </c>
      <c r="H431" t="s">
        <v>57</v>
      </c>
      <c r="I431">
        <v>5</v>
      </c>
      <c r="J431">
        <v>12368.22</v>
      </c>
      <c r="K431">
        <v>61841.120000000003</v>
      </c>
      <c r="L431" t="s">
        <v>35</v>
      </c>
      <c r="M431" t="s">
        <v>29</v>
      </c>
    </row>
    <row r="432" spans="1:13">
      <c r="A432" t="s">
        <v>1121</v>
      </c>
      <c r="B432" s="9">
        <v>45149</v>
      </c>
      <c r="C432" t="s">
        <v>301</v>
      </c>
      <c r="D432" t="s">
        <v>731</v>
      </c>
      <c r="E432" t="s">
        <v>17</v>
      </c>
      <c r="F432" t="s">
        <v>33</v>
      </c>
      <c r="G432" t="s">
        <v>42</v>
      </c>
      <c r="H432" t="s">
        <v>57</v>
      </c>
      <c r="I432">
        <v>2</v>
      </c>
      <c r="J432">
        <v>15668.86</v>
      </c>
      <c r="K432">
        <v>31337.73</v>
      </c>
      <c r="L432" t="s">
        <v>28</v>
      </c>
      <c r="M432" t="s">
        <v>22</v>
      </c>
    </row>
    <row r="433" spans="1:13">
      <c r="A433" t="s">
        <v>1122</v>
      </c>
      <c r="B433" s="9">
        <v>45059</v>
      </c>
      <c r="C433" t="s">
        <v>1123</v>
      </c>
      <c r="D433" t="s">
        <v>985</v>
      </c>
      <c r="E433" t="s">
        <v>61</v>
      </c>
      <c r="F433" t="s">
        <v>46</v>
      </c>
      <c r="G433" t="s">
        <v>42</v>
      </c>
      <c r="H433" t="s">
        <v>20</v>
      </c>
      <c r="I433">
        <v>2</v>
      </c>
      <c r="J433">
        <v>41467.760000000002</v>
      </c>
      <c r="K433">
        <v>82935.53</v>
      </c>
      <c r="L433" t="s">
        <v>21</v>
      </c>
      <c r="M433" t="s">
        <v>29</v>
      </c>
    </row>
    <row r="434" spans="1:13">
      <c r="A434" t="s">
        <v>1124</v>
      </c>
      <c r="B434" s="9">
        <v>45089</v>
      </c>
      <c r="C434" t="s">
        <v>1125</v>
      </c>
      <c r="D434" t="s">
        <v>211</v>
      </c>
      <c r="E434" t="s">
        <v>17</v>
      </c>
      <c r="F434" t="s">
        <v>18</v>
      </c>
      <c r="G434" t="s">
        <v>19</v>
      </c>
      <c r="H434" t="s">
        <v>34</v>
      </c>
      <c r="I434">
        <v>3</v>
      </c>
      <c r="J434">
        <v>1287.19</v>
      </c>
      <c r="K434">
        <v>3861.58</v>
      </c>
      <c r="L434" t="s">
        <v>21</v>
      </c>
      <c r="M434" t="s">
        <v>29</v>
      </c>
    </row>
    <row r="435" spans="1:13">
      <c r="A435" t="s">
        <v>1126</v>
      </c>
      <c r="B435" s="9">
        <v>45141</v>
      </c>
      <c r="C435" t="s">
        <v>204</v>
      </c>
      <c r="D435" t="s">
        <v>603</v>
      </c>
      <c r="E435" t="s">
        <v>17</v>
      </c>
      <c r="F435" t="s">
        <v>18</v>
      </c>
      <c r="G435" t="s">
        <v>42</v>
      </c>
      <c r="H435" t="s">
        <v>34</v>
      </c>
      <c r="I435">
        <v>3</v>
      </c>
      <c r="J435">
        <v>1134.81</v>
      </c>
      <c r="K435">
        <v>3404.43</v>
      </c>
      <c r="L435" t="s">
        <v>28</v>
      </c>
      <c r="M435" t="s">
        <v>29</v>
      </c>
    </row>
    <row r="436" spans="1:13">
      <c r="A436" t="s">
        <v>1127</v>
      </c>
      <c r="B436" s="9">
        <v>45161</v>
      </c>
      <c r="C436" t="s">
        <v>525</v>
      </c>
      <c r="D436" t="s">
        <v>562</v>
      </c>
      <c r="E436" t="s">
        <v>17</v>
      </c>
      <c r="F436" t="s">
        <v>27</v>
      </c>
      <c r="G436" t="s">
        <v>19</v>
      </c>
      <c r="H436" t="s">
        <v>50</v>
      </c>
      <c r="I436">
        <v>3</v>
      </c>
      <c r="J436">
        <v>2500.64</v>
      </c>
      <c r="K436">
        <v>7501.92</v>
      </c>
      <c r="L436" t="s">
        <v>35</v>
      </c>
      <c r="M436" t="s">
        <v>29</v>
      </c>
    </row>
    <row r="437" spans="1:13">
      <c r="A437" t="s">
        <v>1128</v>
      </c>
      <c r="B437" s="9">
        <v>44935</v>
      </c>
      <c r="C437" t="s">
        <v>1129</v>
      </c>
      <c r="D437" t="s">
        <v>1130</v>
      </c>
      <c r="E437" t="s">
        <v>26</v>
      </c>
      <c r="F437" t="s">
        <v>18</v>
      </c>
      <c r="G437" t="s">
        <v>19</v>
      </c>
      <c r="H437" t="s">
        <v>34</v>
      </c>
      <c r="I437">
        <v>5</v>
      </c>
      <c r="J437">
        <v>925.37</v>
      </c>
      <c r="K437">
        <v>4626.84</v>
      </c>
      <c r="L437" t="s">
        <v>21</v>
      </c>
      <c r="M437" t="s">
        <v>29</v>
      </c>
    </row>
    <row r="438" spans="1:13">
      <c r="A438" t="s">
        <v>1131</v>
      </c>
      <c r="B438" s="9">
        <v>45000</v>
      </c>
      <c r="C438" t="s">
        <v>424</v>
      </c>
      <c r="D438" t="s">
        <v>1029</v>
      </c>
      <c r="E438" t="s">
        <v>17</v>
      </c>
      <c r="F438" t="s">
        <v>33</v>
      </c>
      <c r="G438" t="s">
        <v>42</v>
      </c>
      <c r="H438" t="s">
        <v>57</v>
      </c>
      <c r="I438">
        <v>2</v>
      </c>
      <c r="J438">
        <v>16599.099999999999</v>
      </c>
      <c r="K438">
        <v>33198.199999999997</v>
      </c>
      <c r="L438" t="s">
        <v>21</v>
      </c>
      <c r="M438" t="s">
        <v>22</v>
      </c>
    </row>
    <row r="439" spans="1:13">
      <c r="A439" t="s">
        <v>1132</v>
      </c>
      <c r="B439" s="9">
        <v>45418</v>
      </c>
      <c r="C439" t="s">
        <v>414</v>
      </c>
      <c r="D439" t="s">
        <v>765</v>
      </c>
      <c r="E439" t="s">
        <v>17</v>
      </c>
      <c r="F439" t="s">
        <v>46</v>
      </c>
      <c r="G439" t="s">
        <v>42</v>
      </c>
      <c r="H439" t="s">
        <v>50</v>
      </c>
      <c r="I439">
        <v>3</v>
      </c>
      <c r="J439">
        <v>2505.37</v>
      </c>
      <c r="K439">
        <v>7516.11</v>
      </c>
      <c r="L439" t="s">
        <v>21</v>
      </c>
      <c r="M439" t="s">
        <v>29</v>
      </c>
    </row>
    <row r="440" spans="1:13">
      <c r="A440" t="s">
        <v>1133</v>
      </c>
      <c r="B440" s="9">
        <v>45179</v>
      </c>
      <c r="C440" t="s">
        <v>1134</v>
      </c>
      <c r="D440" t="s">
        <v>908</v>
      </c>
      <c r="E440" t="s">
        <v>61</v>
      </c>
      <c r="F440" t="s">
        <v>46</v>
      </c>
      <c r="G440" t="s">
        <v>42</v>
      </c>
      <c r="H440" t="s">
        <v>50</v>
      </c>
      <c r="I440">
        <v>2</v>
      </c>
      <c r="J440">
        <v>2957.29</v>
      </c>
      <c r="K440">
        <v>5914.58</v>
      </c>
      <c r="L440" t="s">
        <v>35</v>
      </c>
      <c r="M440" t="s">
        <v>29</v>
      </c>
    </row>
    <row r="441" spans="1:13">
      <c r="A441" t="s">
        <v>1135</v>
      </c>
      <c r="B441" s="9">
        <v>45156</v>
      </c>
      <c r="C441" t="s">
        <v>570</v>
      </c>
      <c r="D441" t="s">
        <v>1136</v>
      </c>
      <c r="E441" t="s">
        <v>61</v>
      </c>
      <c r="F441" t="s">
        <v>33</v>
      </c>
      <c r="G441" t="s">
        <v>19</v>
      </c>
      <c r="H441" t="s">
        <v>34</v>
      </c>
      <c r="I441">
        <v>5</v>
      </c>
      <c r="J441">
        <v>1427.69</v>
      </c>
      <c r="K441">
        <v>7138.45</v>
      </c>
      <c r="L441" t="s">
        <v>28</v>
      </c>
      <c r="M441" t="s">
        <v>29</v>
      </c>
    </row>
    <row r="442" spans="1:13">
      <c r="A442" t="s">
        <v>1137</v>
      </c>
      <c r="B442" s="9">
        <v>45445</v>
      </c>
      <c r="C442" t="s">
        <v>1138</v>
      </c>
      <c r="D442" t="s">
        <v>1139</v>
      </c>
      <c r="E442" t="s">
        <v>17</v>
      </c>
      <c r="F442" t="s">
        <v>46</v>
      </c>
      <c r="G442" t="s">
        <v>19</v>
      </c>
      <c r="H442" t="s">
        <v>50</v>
      </c>
      <c r="I442">
        <v>5</v>
      </c>
      <c r="J442">
        <v>2193.23</v>
      </c>
      <c r="K442">
        <v>10966.17</v>
      </c>
      <c r="L442" t="s">
        <v>35</v>
      </c>
      <c r="M442" t="s">
        <v>29</v>
      </c>
    </row>
    <row r="443" spans="1:13">
      <c r="A443" t="s">
        <v>1140</v>
      </c>
      <c r="B443" s="9">
        <v>45100</v>
      </c>
      <c r="C443" t="s">
        <v>1141</v>
      </c>
      <c r="D443" t="s">
        <v>138</v>
      </c>
      <c r="E443" t="s">
        <v>17</v>
      </c>
      <c r="F443" t="s">
        <v>27</v>
      </c>
      <c r="G443" t="s">
        <v>19</v>
      </c>
      <c r="H443" t="s">
        <v>57</v>
      </c>
      <c r="I443">
        <v>3</v>
      </c>
      <c r="J443">
        <v>17914.09</v>
      </c>
      <c r="K443">
        <v>53742.28</v>
      </c>
      <c r="L443" t="s">
        <v>35</v>
      </c>
      <c r="M443" t="s">
        <v>22</v>
      </c>
    </row>
    <row r="444" spans="1:13">
      <c r="A444" t="s">
        <v>1142</v>
      </c>
      <c r="B444" s="9">
        <v>45094</v>
      </c>
      <c r="C444" t="s">
        <v>1143</v>
      </c>
      <c r="D444" t="s">
        <v>1144</v>
      </c>
      <c r="E444" t="s">
        <v>17</v>
      </c>
      <c r="F444" t="s">
        <v>46</v>
      </c>
      <c r="G444" t="s">
        <v>42</v>
      </c>
      <c r="H444" t="s">
        <v>57</v>
      </c>
      <c r="I444">
        <v>5</v>
      </c>
      <c r="J444">
        <v>17676.25</v>
      </c>
      <c r="K444">
        <v>88381.26</v>
      </c>
      <c r="L444" t="s">
        <v>21</v>
      </c>
      <c r="M444" t="s">
        <v>29</v>
      </c>
    </row>
    <row r="445" spans="1:13">
      <c r="A445" t="s">
        <v>1145</v>
      </c>
      <c r="B445" s="9">
        <v>45096</v>
      </c>
      <c r="C445" t="s">
        <v>532</v>
      </c>
      <c r="D445" t="s">
        <v>634</v>
      </c>
      <c r="E445" t="s">
        <v>61</v>
      </c>
      <c r="F445" t="s">
        <v>18</v>
      </c>
      <c r="G445" t="s">
        <v>19</v>
      </c>
      <c r="H445" t="s">
        <v>20</v>
      </c>
      <c r="I445">
        <v>5</v>
      </c>
      <c r="J445">
        <v>35697.06</v>
      </c>
      <c r="K445">
        <v>178485.3</v>
      </c>
      <c r="L445" t="s">
        <v>35</v>
      </c>
      <c r="M445" t="s">
        <v>29</v>
      </c>
    </row>
    <row r="446" spans="1:13">
      <c r="A446" t="s">
        <v>1146</v>
      </c>
      <c r="B446" s="9">
        <v>45319</v>
      </c>
      <c r="C446" t="s">
        <v>1147</v>
      </c>
      <c r="D446" t="s">
        <v>627</v>
      </c>
      <c r="E446" t="s">
        <v>61</v>
      </c>
      <c r="F446" t="s">
        <v>46</v>
      </c>
      <c r="G446" t="s">
        <v>42</v>
      </c>
      <c r="H446" t="s">
        <v>57</v>
      </c>
      <c r="I446">
        <v>2</v>
      </c>
      <c r="J446">
        <v>13000.98</v>
      </c>
      <c r="K446">
        <v>26001.97</v>
      </c>
      <c r="L446" t="s">
        <v>21</v>
      </c>
      <c r="M446" t="s">
        <v>29</v>
      </c>
    </row>
    <row r="447" spans="1:13">
      <c r="A447" t="s">
        <v>1148</v>
      </c>
      <c r="B447" s="9">
        <v>45120</v>
      </c>
      <c r="C447" t="s">
        <v>1149</v>
      </c>
      <c r="D447" t="s">
        <v>1150</v>
      </c>
      <c r="E447" t="s">
        <v>17</v>
      </c>
      <c r="F447" t="s">
        <v>46</v>
      </c>
      <c r="G447" t="s">
        <v>19</v>
      </c>
      <c r="H447" t="s">
        <v>20</v>
      </c>
      <c r="I447">
        <v>1</v>
      </c>
      <c r="J447">
        <v>37683.449999999997</v>
      </c>
      <c r="K447">
        <v>37683.449999999997</v>
      </c>
      <c r="L447" t="s">
        <v>35</v>
      </c>
      <c r="M447" t="s">
        <v>29</v>
      </c>
    </row>
    <row r="448" spans="1:13">
      <c r="A448" t="s">
        <v>1151</v>
      </c>
      <c r="B448" s="9">
        <v>45443</v>
      </c>
      <c r="C448" t="s">
        <v>1152</v>
      </c>
      <c r="D448" t="s">
        <v>415</v>
      </c>
      <c r="E448" t="s">
        <v>26</v>
      </c>
      <c r="F448" t="s">
        <v>33</v>
      </c>
      <c r="G448" t="s">
        <v>42</v>
      </c>
      <c r="H448" t="s">
        <v>50</v>
      </c>
      <c r="I448">
        <v>4</v>
      </c>
      <c r="J448">
        <v>2089.0500000000002</v>
      </c>
      <c r="K448">
        <v>8356.19</v>
      </c>
      <c r="L448" t="s">
        <v>35</v>
      </c>
      <c r="M448" t="s">
        <v>29</v>
      </c>
    </row>
    <row r="449" spans="1:13">
      <c r="A449" t="s">
        <v>1153</v>
      </c>
      <c r="B449" s="9">
        <v>44955</v>
      </c>
      <c r="C449" t="s">
        <v>398</v>
      </c>
      <c r="D449" t="s">
        <v>1154</v>
      </c>
      <c r="E449" t="s">
        <v>17</v>
      </c>
      <c r="F449" t="s">
        <v>33</v>
      </c>
      <c r="G449" t="s">
        <v>42</v>
      </c>
      <c r="H449" t="s">
        <v>20</v>
      </c>
      <c r="I449">
        <v>3</v>
      </c>
      <c r="J449">
        <v>35522.269999999997</v>
      </c>
      <c r="K449">
        <v>106566.8</v>
      </c>
      <c r="L449" t="s">
        <v>28</v>
      </c>
      <c r="M449" t="s">
        <v>22</v>
      </c>
    </row>
    <row r="450" spans="1:13">
      <c r="A450" t="s">
        <v>1155</v>
      </c>
      <c r="B450" s="9">
        <v>45091</v>
      </c>
      <c r="C450" t="s">
        <v>198</v>
      </c>
      <c r="D450" t="s">
        <v>1156</v>
      </c>
      <c r="E450" t="s">
        <v>17</v>
      </c>
      <c r="F450" t="s">
        <v>18</v>
      </c>
      <c r="G450" t="s">
        <v>19</v>
      </c>
      <c r="H450" t="s">
        <v>34</v>
      </c>
      <c r="I450">
        <v>1</v>
      </c>
      <c r="J450">
        <v>854.75</v>
      </c>
      <c r="K450">
        <v>854.75</v>
      </c>
      <c r="L450" t="s">
        <v>35</v>
      </c>
      <c r="M450" t="s">
        <v>22</v>
      </c>
    </row>
    <row r="451" spans="1:13">
      <c r="A451" t="s">
        <v>1157</v>
      </c>
      <c r="B451" s="9">
        <v>45348</v>
      </c>
      <c r="C451" t="s">
        <v>808</v>
      </c>
      <c r="D451" t="s">
        <v>782</v>
      </c>
      <c r="E451" t="s">
        <v>17</v>
      </c>
      <c r="F451" t="s">
        <v>33</v>
      </c>
      <c r="G451" t="s">
        <v>19</v>
      </c>
      <c r="H451" t="s">
        <v>20</v>
      </c>
      <c r="I451">
        <v>3</v>
      </c>
      <c r="J451">
        <v>35500.199999999997</v>
      </c>
      <c r="K451">
        <v>106500.6</v>
      </c>
      <c r="L451" t="s">
        <v>28</v>
      </c>
      <c r="M451" t="s">
        <v>29</v>
      </c>
    </row>
    <row r="452" spans="1:13">
      <c r="A452" t="s">
        <v>1158</v>
      </c>
      <c r="B452" s="9">
        <v>45265</v>
      </c>
      <c r="C452" t="s">
        <v>456</v>
      </c>
      <c r="D452" t="s">
        <v>428</v>
      </c>
      <c r="E452" t="s">
        <v>17</v>
      </c>
      <c r="F452" t="s">
        <v>18</v>
      </c>
      <c r="G452" t="s">
        <v>42</v>
      </c>
      <c r="H452" t="s">
        <v>34</v>
      </c>
      <c r="I452">
        <v>1</v>
      </c>
      <c r="J452">
        <v>1410.96</v>
      </c>
      <c r="K452">
        <v>1410.96</v>
      </c>
      <c r="L452" t="s">
        <v>21</v>
      </c>
      <c r="M452" t="s">
        <v>29</v>
      </c>
    </row>
    <row r="453" spans="1:13">
      <c r="A453" t="s">
        <v>1159</v>
      </c>
      <c r="B453" s="9">
        <v>45422</v>
      </c>
      <c r="C453" t="s">
        <v>1160</v>
      </c>
      <c r="D453" t="s">
        <v>1161</v>
      </c>
      <c r="E453" t="s">
        <v>17</v>
      </c>
      <c r="F453" t="s">
        <v>27</v>
      </c>
      <c r="G453" t="s">
        <v>19</v>
      </c>
      <c r="H453" t="s">
        <v>50</v>
      </c>
      <c r="I453">
        <v>5</v>
      </c>
      <c r="J453">
        <v>2043.93</v>
      </c>
      <c r="K453">
        <v>10219.64</v>
      </c>
      <c r="L453" t="s">
        <v>21</v>
      </c>
      <c r="M453" t="s">
        <v>29</v>
      </c>
    </row>
    <row r="454" spans="1:13">
      <c r="A454" t="s">
        <v>1162</v>
      </c>
      <c r="B454" s="9">
        <v>45291</v>
      </c>
      <c r="C454" t="s">
        <v>722</v>
      </c>
      <c r="D454" t="s">
        <v>954</v>
      </c>
      <c r="E454" t="s">
        <v>17</v>
      </c>
      <c r="F454" t="s">
        <v>18</v>
      </c>
      <c r="G454" t="s">
        <v>42</v>
      </c>
      <c r="H454" t="s">
        <v>20</v>
      </c>
      <c r="I454">
        <v>3</v>
      </c>
      <c r="J454">
        <v>38118.14</v>
      </c>
      <c r="K454">
        <v>114354.42</v>
      </c>
      <c r="L454" t="s">
        <v>28</v>
      </c>
      <c r="M454" t="s">
        <v>29</v>
      </c>
    </row>
    <row r="455" spans="1:13">
      <c r="A455" t="s">
        <v>1163</v>
      </c>
      <c r="B455" s="9">
        <v>45268</v>
      </c>
      <c r="C455" t="s">
        <v>326</v>
      </c>
      <c r="D455" t="s">
        <v>1164</v>
      </c>
      <c r="E455" t="s">
        <v>26</v>
      </c>
      <c r="F455" t="s">
        <v>46</v>
      </c>
      <c r="G455" t="s">
        <v>42</v>
      </c>
      <c r="H455" t="s">
        <v>57</v>
      </c>
      <c r="I455">
        <v>1</v>
      </c>
      <c r="J455">
        <v>12700.68</v>
      </c>
      <c r="K455">
        <v>12700.68</v>
      </c>
      <c r="L455" t="s">
        <v>21</v>
      </c>
      <c r="M455" t="s">
        <v>29</v>
      </c>
    </row>
    <row r="456" spans="1:13">
      <c r="A456" t="s">
        <v>1165</v>
      </c>
      <c r="B456" s="9">
        <v>45426</v>
      </c>
      <c r="C456" t="s">
        <v>1166</v>
      </c>
      <c r="D456" t="s">
        <v>1167</v>
      </c>
      <c r="E456" t="s">
        <v>17</v>
      </c>
      <c r="F456" t="s">
        <v>18</v>
      </c>
      <c r="G456" t="s">
        <v>19</v>
      </c>
      <c r="H456" t="s">
        <v>34</v>
      </c>
      <c r="I456">
        <v>4</v>
      </c>
      <c r="J456">
        <v>1264.71</v>
      </c>
      <c r="K456">
        <v>5058.84</v>
      </c>
      <c r="L456" t="s">
        <v>21</v>
      </c>
      <c r="M456" t="s">
        <v>29</v>
      </c>
    </row>
    <row r="457" spans="1:13">
      <c r="A457" t="s">
        <v>1168</v>
      </c>
      <c r="B457" s="9">
        <v>45437</v>
      </c>
      <c r="C457" t="s">
        <v>1169</v>
      </c>
      <c r="D457" t="s">
        <v>1170</v>
      </c>
      <c r="E457" t="s">
        <v>26</v>
      </c>
      <c r="F457" t="s">
        <v>27</v>
      </c>
      <c r="G457" t="s">
        <v>42</v>
      </c>
      <c r="H457" t="s">
        <v>50</v>
      </c>
      <c r="I457">
        <v>5</v>
      </c>
      <c r="J457">
        <v>2624.97</v>
      </c>
      <c r="K457">
        <v>13124.83</v>
      </c>
      <c r="L457" t="s">
        <v>35</v>
      </c>
      <c r="M457" t="s">
        <v>29</v>
      </c>
    </row>
    <row r="458" spans="1:13">
      <c r="A458" t="s">
        <v>1171</v>
      </c>
      <c r="B458" s="9">
        <v>45253</v>
      </c>
      <c r="C458" t="s">
        <v>703</v>
      </c>
      <c r="D458" t="s">
        <v>1172</v>
      </c>
      <c r="E458" t="s">
        <v>17</v>
      </c>
      <c r="F458" t="s">
        <v>46</v>
      </c>
      <c r="G458" t="s">
        <v>19</v>
      </c>
      <c r="H458" t="s">
        <v>57</v>
      </c>
      <c r="I458">
        <v>3</v>
      </c>
      <c r="J458">
        <v>11885.53</v>
      </c>
      <c r="K458">
        <v>35656.6</v>
      </c>
      <c r="L458" t="s">
        <v>28</v>
      </c>
      <c r="M458" t="s">
        <v>29</v>
      </c>
    </row>
    <row r="459" spans="1:13">
      <c r="A459" t="s">
        <v>1173</v>
      </c>
      <c r="B459" s="9">
        <v>45143</v>
      </c>
      <c r="C459" t="s">
        <v>1174</v>
      </c>
      <c r="D459" t="s">
        <v>1170</v>
      </c>
      <c r="E459" t="s">
        <v>17</v>
      </c>
      <c r="F459" t="s">
        <v>18</v>
      </c>
      <c r="G459" t="s">
        <v>42</v>
      </c>
      <c r="H459" t="s">
        <v>34</v>
      </c>
      <c r="I459">
        <v>3</v>
      </c>
      <c r="J459">
        <v>1198.28</v>
      </c>
      <c r="K459">
        <v>3594.83</v>
      </c>
      <c r="L459" t="s">
        <v>21</v>
      </c>
      <c r="M459" t="s">
        <v>29</v>
      </c>
    </row>
    <row r="460" spans="1:13">
      <c r="A460" t="s">
        <v>1175</v>
      </c>
      <c r="B460" s="9">
        <v>45227</v>
      </c>
      <c r="C460" t="s">
        <v>403</v>
      </c>
      <c r="D460" t="s">
        <v>1176</v>
      </c>
      <c r="E460" t="s">
        <v>17</v>
      </c>
      <c r="F460" t="s">
        <v>33</v>
      </c>
      <c r="G460" t="s">
        <v>19</v>
      </c>
      <c r="H460" t="s">
        <v>50</v>
      </c>
      <c r="I460">
        <v>1</v>
      </c>
      <c r="J460">
        <v>2823.96</v>
      </c>
      <c r="K460">
        <v>2823.96</v>
      </c>
      <c r="L460" t="s">
        <v>28</v>
      </c>
      <c r="M460" t="s">
        <v>29</v>
      </c>
    </row>
    <row r="461" spans="1:13">
      <c r="A461" t="s">
        <v>1177</v>
      </c>
      <c r="B461" s="9">
        <v>45058</v>
      </c>
      <c r="C461" t="s">
        <v>1178</v>
      </c>
      <c r="D461" t="s">
        <v>1179</v>
      </c>
      <c r="E461" t="s">
        <v>17</v>
      </c>
      <c r="F461" t="s">
        <v>33</v>
      </c>
      <c r="G461" t="s">
        <v>42</v>
      </c>
      <c r="H461" t="s">
        <v>50</v>
      </c>
      <c r="I461">
        <v>3</v>
      </c>
      <c r="J461">
        <v>2228.17</v>
      </c>
      <c r="K461">
        <v>6684.5</v>
      </c>
      <c r="L461" t="s">
        <v>35</v>
      </c>
      <c r="M461" t="s">
        <v>29</v>
      </c>
    </row>
    <row r="462" spans="1:13">
      <c r="A462" t="s">
        <v>1180</v>
      </c>
      <c r="B462" s="9">
        <v>44996</v>
      </c>
      <c r="C462" t="s">
        <v>1181</v>
      </c>
      <c r="D462" t="s">
        <v>1182</v>
      </c>
      <c r="E462" t="s">
        <v>17</v>
      </c>
      <c r="F462" t="s">
        <v>33</v>
      </c>
      <c r="G462" t="s">
        <v>19</v>
      </c>
      <c r="H462" t="s">
        <v>57</v>
      </c>
      <c r="I462">
        <v>5</v>
      </c>
      <c r="J462">
        <v>15827.08</v>
      </c>
      <c r="K462">
        <v>79135.39</v>
      </c>
      <c r="L462" t="s">
        <v>21</v>
      </c>
      <c r="M462" t="s">
        <v>29</v>
      </c>
    </row>
    <row r="463" spans="1:13">
      <c r="A463" t="s">
        <v>1183</v>
      </c>
      <c r="B463" s="9">
        <v>45178</v>
      </c>
      <c r="C463" t="s">
        <v>600</v>
      </c>
      <c r="D463" t="s">
        <v>755</v>
      </c>
      <c r="E463" t="s">
        <v>17</v>
      </c>
      <c r="F463" t="s">
        <v>18</v>
      </c>
      <c r="G463" t="s">
        <v>19</v>
      </c>
      <c r="H463" t="s">
        <v>50</v>
      </c>
      <c r="I463">
        <v>2</v>
      </c>
      <c r="J463">
        <v>2593.04</v>
      </c>
      <c r="K463">
        <v>5186.08</v>
      </c>
      <c r="L463" t="s">
        <v>21</v>
      </c>
      <c r="M463" t="s">
        <v>22</v>
      </c>
    </row>
    <row r="464" spans="1:13">
      <c r="A464" t="s">
        <v>1184</v>
      </c>
      <c r="B464" s="9">
        <v>45341</v>
      </c>
      <c r="C464" t="s">
        <v>125</v>
      </c>
      <c r="D464" t="s">
        <v>935</v>
      </c>
      <c r="E464" t="s">
        <v>17</v>
      </c>
      <c r="F464" t="s">
        <v>18</v>
      </c>
      <c r="G464" t="s">
        <v>19</v>
      </c>
      <c r="H464" t="s">
        <v>20</v>
      </c>
      <c r="I464">
        <v>1</v>
      </c>
      <c r="J464">
        <v>29006.5</v>
      </c>
      <c r="K464">
        <v>29006.5</v>
      </c>
      <c r="L464" t="s">
        <v>28</v>
      </c>
      <c r="M464" t="s">
        <v>29</v>
      </c>
    </row>
    <row r="465" spans="1:13">
      <c r="A465" t="s">
        <v>1185</v>
      </c>
      <c r="B465" s="9">
        <v>45371</v>
      </c>
      <c r="C465" t="s">
        <v>794</v>
      </c>
      <c r="D465" t="s">
        <v>126</v>
      </c>
      <c r="E465" t="s">
        <v>17</v>
      </c>
      <c r="F465" t="s">
        <v>27</v>
      </c>
      <c r="G465" t="s">
        <v>42</v>
      </c>
      <c r="H465" t="s">
        <v>50</v>
      </c>
      <c r="I465">
        <v>4</v>
      </c>
      <c r="J465">
        <v>2898.3</v>
      </c>
      <c r="K465">
        <v>11593.22</v>
      </c>
      <c r="L465" t="s">
        <v>21</v>
      </c>
      <c r="M465" t="s">
        <v>29</v>
      </c>
    </row>
    <row r="466" spans="1:13">
      <c r="A466" t="s">
        <v>1186</v>
      </c>
      <c r="B466" s="9">
        <v>45108</v>
      </c>
      <c r="C466" t="s">
        <v>517</v>
      </c>
      <c r="D466" t="s">
        <v>942</v>
      </c>
      <c r="E466" t="s">
        <v>26</v>
      </c>
      <c r="F466" t="s">
        <v>46</v>
      </c>
      <c r="G466" t="s">
        <v>19</v>
      </c>
      <c r="H466" t="s">
        <v>34</v>
      </c>
      <c r="I466">
        <v>3</v>
      </c>
      <c r="J466">
        <v>1178.1099999999999</v>
      </c>
      <c r="K466">
        <v>3534.32</v>
      </c>
      <c r="L466" t="s">
        <v>28</v>
      </c>
      <c r="M466" t="s">
        <v>29</v>
      </c>
    </row>
    <row r="467" spans="1:13">
      <c r="A467" t="s">
        <v>1187</v>
      </c>
      <c r="B467" s="9">
        <v>45093</v>
      </c>
      <c r="C467" t="s">
        <v>99</v>
      </c>
      <c r="D467" t="s">
        <v>1188</v>
      </c>
      <c r="E467" t="s">
        <v>26</v>
      </c>
      <c r="F467" t="s">
        <v>46</v>
      </c>
      <c r="G467" t="s">
        <v>42</v>
      </c>
      <c r="H467" t="s">
        <v>34</v>
      </c>
      <c r="I467">
        <v>5</v>
      </c>
      <c r="J467">
        <v>1053.18</v>
      </c>
      <c r="K467">
        <v>5265.88</v>
      </c>
      <c r="L467" t="s">
        <v>21</v>
      </c>
      <c r="M467" t="s">
        <v>29</v>
      </c>
    </row>
    <row r="468" spans="1:13">
      <c r="A468" t="s">
        <v>1189</v>
      </c>
      <c r="B468" s="9">
        <v>45017</v>
      </c>
      <c r="C468" t="s">
        <v>1190</v>
      </c>
      <c r="D468" t="s">
        <v>1191</v>
      </c>
      <c r="E468" t="s">
        <v>17</v>
      </c>
      <c r="F468" t="s">
        <v>46</v>
      </c>
      <c r="G468" t="s">
        <v>19</v>
      </c>
      <c r="H468" t="s">
        <v>34</v>
      </c>
      <c r="I468">
        <v>3</v>
      </c>
      <c r="J468">
        <v>938.62</v>
      </c>
      <c r="K468">
        <v>2815.85</v>
      </c>
      <c r="L468" t="s">
        <v>35</v>
      </c>
      <c r="M468" t="s">
        <v>29</v>
      </c>
    </row>
    <row r="469" spans="1:13">
      <c r="A469" t="s">
        <v>1192</v>
      </c>
      <c r="B469" s="9">
        <v>45457</v>
      </c>
      <c r="C469" t="s">
        <v>155</v>
      </c>
      <c r="D469" t="s">
        <v>67</v>
      </c>
      <c r="E469" t="s">
        <v>17</v>
      </c>
      <c r="F469" t="s">
        <v>46</v>
      </c>
      <c r="G469" t="s">
        <v>42</v>
      </c>
      <c r="H469" t="s">
        <v>20</v>
      </c>
      <c r="I469">
        <v>4</v>
      </c>
      <c r="J469">
        <v>32785.519999999997</v>
      </c>
      <c r="K469">
        <v>131142.07999999999</v>
      </c>
      <c r="L469" t="s">
        <v>35</v>
      </c>
      <c r="M469" t="s">
        <v>29</v>
      </c>
    </row>
    <row r="470" spans="1:13">
      <c r="A470" t="s">
        <v>1193</v>
      </c>
      <c r="B470" s="9">
        <v>44965</v>
      </c>
      <c r="C470" t="s">
        <v>447</v>
      </c>
      <c r="D470" t="s">
        <v>1194</v>
      </c>
      <c r="E470" t="s">
        <v>17</v>
      </c>
      <c r="F470" t="s">
        <v>18</v>
      </c>
      <c r="G470" t="s">
        <v>42</v>
      </c>
      <c r="H470" t="s">
        <v>57</v>
      </c>
      <c r="I470">
        <v>5</v>
      </c>
      <c r="J470">
        <v>15975.85</v>
      </c>
      <c r="K470">
        <v>79879.25</v>
      </c>
      <c r="L470" t="s">
        <v>28</v>
      </c>
      <c r="M470" t="s">
        <v>29</v>
      </c>
    </row>
    <row r="471" spans="1:13">
      <c r="A471" t="s">
        <v>1195</v>
      </c>
      <c r="B471" s="9">
        <v>45052</v>
      </c>
      <c r="C471" t="s">
        <v>1196</v>
      </c>
      <c r="D471" t="s">
        <v>1197</v>
      </c>
      <c r="E471" t="s">
        <v>26</v>
      </c>
      <c r="F471" t="s">
        <v>18</v>
      </c>
      <c r="G471" t="s">
        <v>19</v>
      </c>
      <c r="H471" t="s">
        <v>20</v>
      </c>
      <c r="I471">
        <v>4</v>
      </c>
      <c r="J471">
        <v>35413.699999999997</v>
      </c>
      <c r="K471">
        <v>141654.82</v>
      </c>
      <c r="L471" t="s">
        <v>21</v>
      </c>
      <c r="M471" t="s">
        <v>29</v>
      </c>
    </row>
    <row r="472" spans="1:13">
      <c r="A472" t="s">
        <v>1198</v>
      </c>
      <c r="B472" s="9">
        <v>45377</v>
      </c>
      <c r="C472" t="s">
        <v>174</v>
      </c>
      <c r="D472" t="s">
        <v>809</v>
      </c>
      <c r="E472" t="s">
        <v>17</v>
      </c>
      <c r="F472" t="s">
        <v>27</v>
      </c>
      <c r="G472" t="s">
        <v>19</v>
      </c>
      <c r="H472" t="s">
        <v>20</v>
      </c>
      <c r="I472">
        <v>5</v>
      </c>
      <c r="J472">
        <v>37223.42</v>
      </c>
      <c r="K472">
        <v>186117.1</v>
      </c>
      <c r="L472" t="s">
        <v>21</v>
      </c>
      <c r="M472" t="s">
        <v>29</v>
      </c>
    </row>
    <row r="473" spans="1:13">
      <c r="A473" t="s">
        <v>1199</v>
      </c>
      <c r="B473" s="9">
        <v>45099</v>
      </c>
      <c r="C473" t="s">
        <v>941</v>
      </c>
      <c r="D473" t="s">
        <v>1200</v>
      </c>
      <c r="E473" t="s">
        <v>17</v>
      </c>
      <c r="F473" t="s">
        <v>46</v>
      </c>
      <c r="G473" t="s">
        <v>19</v>
      </c>
      <c r="H473" t="s">
        <v>20</v>
      </c>
      <c r="I473">
        <v>2</v>
      </c>
      <c r="J473">
        <v>38355.81</v>
      </c>
      <c r="K473">
        <v>76711.63</v>
      </c>
      <c r="L473" t="s">
        <v>28</v>
      </c>
      <c r="M473" t="s">
        <v>29</v>
      </c>
    </row>
    <row r="474" spans="1:13">
      <c r="A474" t="s">
        <v>1201</v>
      </c>
      <c r="B474" s="9">
        <v>45146</v>
      </c>
      <c r="C474" t="s">
        <v>1202</v>
      </c>
      <c r="D474" t="s">
        <v>1203</v>
      </c>
      <c r="E474" t="s">
        <v>17</v>
      </c>
      <c r="F474" t="s">
        <v>18</v>
      </c>
      <c r="G474" t="s">
        <v>19</v>
      </c>
      <c r="H474" t="s">
        <v>50</v>
      </c>
      <c r="I474">
        <v>5</v>
      </c>
      <c r="J474">
        <v>2301.2600000000002</v>
      </c>
      <c r="K474">
        <v>11506.28</v>
      </c>
      <c r="L474" t="s">
        <v>35</v>
      </c>
      <c r="M474" t="s">
        <v>29</v>
      </c>
    </row>
    <row r="475" spans="1:13">
      <c r="A475" t="s">
        <v>1204</v>
      </c>
      <c r="B475" s="9">
        <v>44984</v>
      </c>
      <c r="C475" t="s">
        <v>1105</v>
      </c>
      <c r="D475" t="s">
        <v>1205</v>
      </c>
      <c r="E475" t="s">
        <v>61</v>
      </c>
      <c r="F475" t="s">
        <v>18</v>
      </c>
      <c r="G475" t="s">
        <v>19</v>
      </c>
      <c r="H475" t="s">
        <v>57</v>
      </c>
      <c r="I475">
        <v>4</v>
      </c>
      <c r="J475">
        <v>14401.25</v>
      </c>
      <c r="K475">
        <v>57604.99</v>
      </c>
      <c r="L475" t="s">
        <v>35</v>
      </c>
      <c r="M475" t="s">
        <v>29</v>
      </c>
    </row>
    <row r="476" spans="1:13">
      <c r="A476" t="s">
        <v>1206</v>
      </c>
      <c r="B476" s="9">
        <v>45402</v>
      </c>
      <c r="C476" t="s">
        <v>134</v>
      </c>
      <c r="D476" t="s">
        <v>1207</v>
      </c>
      <c r="E476" t="s">
        <v>17</v>
      </c>
      <c r="F476" t="s">
        <v>18</v>
      </c>
      <c r="G476" t="s">
        <v>42</v>
      </c>
      <c r="H476" t="s">
        <v>50</v>
      </c>
      <c r="I476">
        <v>1</v>
      </c>
      <c r="J476">
        <v>2983.03</v>
      </c>
      <c r="K476">
        <v>2983.03</v>
      </c>
      <c r="L476" t="s">
        <v>35</v>
      </c>
      <c r="M476" t="s">
        <v>29</v>
      </c>
    </row>
    <row r="477" spans="1:13">
      <c r="A477" t="s">
        <v>1208</v>
      </c>
      <c r="B477" s="9">
        <v>45382</v>
      </c>
      <c r="C477" t="s">
        <v>395</v>
      </c>
      <c r="D477" t="s">
        <v>1095</v>
      </c>
      <c r="E477" t="s">
        <v>26</v>
      </c>
      <c r="F477" t="s">
        <v>18</v>
      </c>
      <c r="G477" t="s">
        <v>19</v>
      </c>
      <c r="H477" t="s">
        <v>20</v>
      </c>
      <c r="I477">
        <v>2</v>
      </c>
      <c r="J477">
        <v>41440.9</v>
      </c>
      <c r="K477">
        <v>82881.8</v>
      </c>
      <c r="L477" t="s">
        <v>28</v>
      </c>
      <c r="M477" t="s">
        <v>29</v>
      </c>
    </row>
    <row r="478" spans="1:13">
      <c r="A478" t="s">
        <v>1209</v>
      </c>
      <c r="B478" s="9">
        <v>45287</v>
      </c>
      <c r="C478" t="s">
        <v>1210</v>
      </c>
      <c r="D478" t="s">
        <v>103</v>
      </c>
      <c r="E478" t="s">
        <v>17</v>
      </c>
      <c r="F478" t="s">
        <v>46</v>
      </c>
      <c r="G478" t="s">
        <v>42</v>
      </c>
      <c r="H478" t="s">
        <v>34</v>
      </c>
      <c r="I478">
        <v>3</v>
      </c>
      <c r="J478">
        <v>1088.8900000000001</v>
      </c>
      <c r="K478">
        <v>3266.67</v>
      </c>
      <c r="L478" t="s">
        <v>35</v>
      </c>
      <c r="M478" t="s">
        <v>29</v>
      </c>
    </row>
    <row r="479" spans="1:13">
      <c r="A479" t="s">
        <v>1211</v>
      </c>
      <c r="B479" s="9">
        <v>44927</v>
      </c>
      <c r="C479" t="s">
        <v>1212</v>
      </c>
      <c r="D479" t="s">
        <v>680</v>
      </c>
      <c r="E479" t="s">
        <v>61</v>
      </c>
      <c r="F479" t="s">
        <v>46</v>
      </c>
      <c r="G479" t="s">
        <v>42</v>
      </c>
      <c r="H479" t="s">
        <v>20</v>
      </c>
      <c r="I479">
        <v>2</v>
      </c>
      <c r="J479">
        <v>36490.639999999999</v>
      </c>
      <c r="K479">
        <v>72981.279999999999</v>
      </c>
      <c r="L479" t="s">
        <v>28</v>
      </c>
      <c r="M479" t="s">
        <v>29</v>
      </c>
    </row>
    <row r="480" spans="1:13">
      <c r="A480" t="s">
        <v>1213</v>
      </c>
      <c r="B480" s="9">
        <v>45313</v>
      </c>
      <c r="C480" t="s">
        <v>508</v>
      </c>
      <c r="D480" t="s">
        <v>1214</v>
      </c>
      <c r="E480" t="s">
        <v>26</v>
      </c>
      <c r="F480" t="s">
        <v>18</v>
      </c>
      <c r="G480" t="s">
        <v>19</v>
      </c>
      <c r="H480" t="s">
        <v>57</v>
      </c>
      <c r="I480">
        <v>2</v>
      </c>
      <c r="J480">
        <v>12506.93</v>
      </c>
      <c r="K480">
        <v>25013.85</v>
      </c>
      <c r="L480" t="s">
        <v>35</v>
      </c>
      <c r="M480" t="s">
        <v>29</v>
      </c>
    </row>
    <row r="481" spans="1:13">
      <c r="A481" t="s">
        <v>1215</v>
      </c>
      <c r="B481" s="9">
        <v>45274</v>
      </c>
      <c r="C481" t="s">
        <v>134</v>
      </c>
      <c r="D481" t="s">
        <v>887</v>
      </c>
      <c r="E481" t="s">
        <v>17</v>
      </c>
      <c r="F481" t="s">
        <v>33</v>
      </c>
      <c r="G481" t="s">
        <v>42</v>
      </c>
      <c r="H481" t="s">
        <v>34</v>
      </c>
      <c r="I481">
        <v>3</v>
      </c>
      <c r="J481">
        <v>931.62</v>
      </c>
      <c r="K481">
        <v>2794.86</v>
      </c>
      <c r="L481" t="s">
        <v>35</v>
      </c>
      <c r="M481" t="s">
        <v>29</v>
      </c>
    </row>
    <row r="482" spans="1:13">
      <c r="A482" t="s">
        <v>1216</v>
      </c>
      <c r="B482" s="9">
        <v>45116</v>
      </c>
      <c r="C482" t="s">
        <v>315</v>
      </c>
      <c r="D482" t="s">
        <v>1217</v>
      </c>
      <c r="E482" t="s">
        <v>26</v>
      </c>
      <c r="F482" t="s">
        <v>27</v>
      </c>
      <c r="G482" t="s">
        <v>19</v>
      </c>
      <c r="H482" t="s">
        <v>57</v>
      </c>
      <c r="I482">
        <v>5</v>
      </c>
      <c r="J482">
        <v>16263.01</v>
      </c>
      <c r="K482">
        <v>81315.05</v>
      </c>
      <c r="L482" t="s">
        <v>28</v>
      </c>
      <c r="M482" t="s">
        <v>29</v>
      </c>
    </row>
    <row r="483" spans="1:13">
      <c r="A483" t="s">
        <v>1218</v>
      </c>
      <c r="B483" s="9">
        <v>45431</v>
      </c>
      <c r="C483" t="s">
        <v>1219</v>
      </c>
      <c r="D483" t="s">
        <v>1220</v>
      </c>
      <c r="E483" t="s">
        <v>17</v>
      </c>
      <c r="F483" t="s">
        <v>46</v>
      </c>
      <c r="G483" t="s">
        <v>42</v>
      </c>
      <c r="H483" t="s">
        <v>20</v>
      </c>
      <c r="I483">
        <v>2</v>
      </c>
      <c r="J483">
        <v>32133.15</v>
      </c>
      <c r="K483">
        <v>64266.3</v>
      </c>
      <c r="L483" t="s">
        <v>21</v>
      </c>
      <c r="M483" t="s">
        <v>29</v>
      </c>
    </row>
    <row r="484" spans="1:13">
      <c r="A484" t="s">
        <v>1221</v>
      </c>
      <c r="B484" s="9">
        <v>45117</v>
      </c>
      <c r="C484" t="s">
        <v>1222</v>
      </c>
      <c r="D484" t="s">
        <v>495</v>
      </c>
      <c r="E484" t="s">
        <v>26</v>
      </c>
      <c r="F484" t="s">
        <v>46</v>
      </c>
      <c r="G484" t="s">
        <v>19</v>
      </c>
      <c r="H484" t="s">
        <v>57</v>
      </c>
      <c r="I484">
        <v>2</v>
      </c>
      <c r="J484">
        <v>11827.9</v>
      </c>
      <c r="K484">
        <v>23655.79</v>
      </c>
      <c r="L484" t="s">
        <v>21</v>
      </c>
      <c r="M484" t="s">
        <v>29</v>
      </c>
    </row>
    <row r="485" spans="1:13">
      <c r="A485" t="s">
        <v>1223</v>
      </c>
      <c r="B485" s="9">
        <v>45434</v>
      </c>
      <c r="C485" t="s">
        <v>48</v>
      </c>
      <c r="D485" t="s">
        <v>1224</v>
      </c>
      <c r="E485" t="s">
        <v>26</v>
      </c>
      <c r="F485" t="s">
        <v>33</v>
      </c>
      <c r="G485" t="s">
        <v>42</v>
      </c>
      <c r="H485" t="s">
        <v>50</v>
      </c>
      <c r="I485">
        <v>1</v>
      </c>
      <c r="J485">
        <v>2698.56</v>
      </c>
      <c r="K485">
        <v>2698.56</v>
      </c>
      <c r="L485" t="s">
        <v>21</v>
      </c>
      <c r="M485" t="s">
        <v>22</v>
      </c>
    </row>
    <row r="486" spans="1:13">
      <c r="A486" t="s">
        <v>1225</v>
      </c>
      <c r="B486" s="9">
        <v>45295</v>
      </c>
      <c r="C486" t="s">
        <v>1226</v>
      </c>
      <c r="D486" t="s">
        <v>1227</v>
      </c>
      <c r="E486" t="s">
        <v>17</v>
      </c>
      <c r="F486" t="s">
        <v>46</v>
      </c>
      <c r="G486" t="s">
        <v>42</v>
      </c>
      <c r="H486" t="s">
        <v>34</v>
      </c>
      <c r="I486">
        <v>1</v>
      </c>
      <c r="J486">
        <v>1389.1</v>
      </c>
      <c r="K486">
        <v>1389.1</v>
      </c>
      <c r="L486" t="s">
        <v>35</v>
      </c>
      <c r="M486" t="s">
        <v>29</v>
      </c>
    </row>
    <row r="487" spans="1:13">
      <c r="A487" t="s">
        <v>1228</v>
      </c>
      <c r="B487" s="9">
        <v>45335</v>
      </c>
      <c r="C487" t="s">
        <v>1229</v>
      </c>
      <c r="D487" t="s">
        <v>976</v>
      </c>
      <c r="E487" t="s">
        <v>26</v>
      </c>
      <c r="F487" t="s">
        <v>33</v>
      </c>
      <c r="G487" t="s">
        <v>19</v>
      </c>
      <c r="H487" t="s">
        <v>57</v>
      </c>
      <c r="I487">
        <v>4</v>
      </c>
      <c r="J487">
        <v>17499.55</v>
      </c>
      <c r="K487">
        <v>69998.210000000006</v>
      </c>
      <c r="L487" t="s">
        <v>35</v>
      </c>
      <c r="M487" t="s">
        <v>29</v>
      </c>
    </row>
    <row r="488" spans="1:13">
      <c r="A488" t="s">
        <v>1230</v>
      </c>
      <c r="B488" s="9">
        <v>45043</v>
      </c>
      <c r="C488" t="s">
        <v>1231</v>
      </c>
      <c r="D488" t="s">
        <v>954</v>
      </c>
      <c r="E488" t="s">
        <v>17</v>
      </c>
      <c r="F488" t="s">
        <v>33</v>
      </c>
      <c r="G488" t="s">
        <v>42</v>
      </c>
      <c r="H488" t="s">
        <v>34</v>
      </c>
      <c r="I488">
        <v>3</v>
      </c>
      <c r="J488">
        <v>1197.8</v>
      </c>
      <c r="K488">
        <v>3593.4</v>
      </c>
      <c r="L488" t="s">
        <v>21</v>
      </c>
      <c r="M488" t="s">
        <v>29</v>
      </c>
    </row>
    <row r="489" spans="1:13">
      <c r="A489" t="s">
        <v>1232</v>
      </c>
      <c r="B489" s="9">
        <v>45060</v>
      </c>
      <c r="C489" t="s">
        <v>1143</v>
      </c>
      <c r="D489" t="s">
        <v>1233</v>
      </c>
      <c r="E489" t="s">
        <v>17</v>
      </c>
      <c r="F489" t="s">
        <v>18</v>
      </c>
      <c r="G489" t="s">
        <v>19</v>
      </c>
      <c r="H489" t="s">
        <v>34</v>
      </c>
      <c r="I489">
        <v>5</v>
      </c>
      <c r="J489">
        <v>1127.78</v>
      </c>
      <c r="K489">
        <v>5638.92</v>
      </c>
      <c r="L489" t="s">
        <v>35</v>
      </c>
      <c r="M489" t="s">
        <v>22</v>
      </c>
    </row>
    <row r="490" spans="1:13">
      <c r="A490" t="s">
        <v>1234</v>
      </c>
      <c r="B490" s="9">
        <v>44984</v>
      </c>
      <c r="C490" t="s">
        <v>1235</v>
      </c>
      <c r="D490" t="s">
        <v>1236</v>
      </c>
      <c r="E490" t="s">
        <v>17</v>
      </c>
      <c r="F490" t="s">
        <v>46</v>
      </c>
      <c r="G490" t="s">
        <v>19</v>
      </c>
      <c r="H490" t="s">
        <v>20</v>
      </c>
      <c r="I490">
        <v>5</v>
      </c>
      <c r="J490">
        <v>26982.67</v>
      </c>
      <c r="K490">
        <v>134913.32999999999</v>
      </c>
      <c r="L490" t="s">
        <v>35</v>
      </c>
      <c r="M490" t="s">
        <v>29</v>
      </c>
    </row>
    <row r="491" spans="1:13">
      <c r="A491" t="s">
        <v>1237</v>
      </c>
      <c r="B491" s="9">
        <v>45099</v>
      </c>
      <c r="C491" t="s">
        <v>63</v>
      </c>
      <c r="D491" t="s">
        <v>987</v>
      </c>
      <c r="E491" t="s">
        <v>26</v>
      </c>
      <c r="F491" t="s">
        <v>27</v>
      </c>
      <c r="G491" t="s">
        <v>42</v>
      </c>
      <c r="H491" t="s">
        <v>20</v>
      </c>
      <c r="I491">
        <v>4</v>
      </c>
      <c r="J491">
        <v>38373.82</v>
      </c>
      <c r="K491">
        <v>153495.29</v>
      </c>
      <c r="L491" t="s">
        <v>21</v>
      </c>
      <c r="M491" t="s">
        <v>29</v>
      </c>
    </row>
    <row r="492" spans="1:13">
      <c r="A492" t="s">
        <v>1238</v>
      </c>
      <c r="B492" s="9">
        <v>45075</v>
      </c>
      <c r="C492" t="s">
        <v>241</v>
      </c>
      <c r="D492" t="s">
        <v>1239</v>
      </c>
      <c r="E492" t="s">
        <v>17</v>
      </c>
      <c r="F492" t="s">
        <v>33</v>
      </c>
      <c r="G492" t="s">
        <v>19</v>
      </c>
      <c r="H492" t="s">
        <v>34</v>
      </c>
      <c r="I492">
        <v>5</v>
      </c>
      <c r="J492">
        <v>1407.19</v>
      </c>
      <c r="K492">
        <v>7035.97</v>
      </c>
      <c r="L492" t="s">
        <v>28</v>
      </c>
      <c r="M492" t="s">
        <v>29</v>
      </c>
    </row>
    <row r="493" spans="1:13">
      <c r="A493" t="s">
        <v>1240</v>
      </c>
      <c r="B493" s="9">
        <v>45006</v>
      </c>
      <c r="C493" t="s">
        <v>195</v>
      </c>
      <c r="D493" t="s">
        <v>1241</v>
      </c>
      <c r="E493" t="s">
        <v>17</v>
      </c>
      <c r="F493" t="s">
        <v>27</v>
      </c>
      <c r="G493" t="s">
        <v>42</v>
      </c>
      <c r="H493" t="s">
        <v>57</v>
      </c>
      <c r="I493">
        <v>5</v>
      </c>
      <c r="J493">
        <v>17170.95</v>
      </c>
      <c r="K493">
        <v>85854.77</v>
      </c>
      <c r="L493" t="s">
        <v>21</v>
      </c>
      <c r="M493" t="s">
        <v>29</v>
      </c>
    </row>
    <row r="494" spans="1:13">
      <c r="A494" t="s">
        <v>1242</v>
      </c>
      <c r="B494" s="9">
        <v>45139</v>
      </c>
      <c r="C494" t="s">
        <v>117</v>
      </c>
      <c r="D494" t="s">
        <v>1243</v>
      </c>
      <c r="E494" t="s">
        <v>26</v>
      </c>
      <c r="F494" t="s">
        <v>18</v>
      </c>
      <c r="G494" t="s">
        <v>19</v>
      </c>
      <c r="H494" t="s">
        <v>34</v>
      </c>
      <c r="I494">
        <v>1</v>
      </c>
      <c r="J494">
        <v>1291.07</v>
      </c>
      <c r="K494">
        <v>1291.07</v>
      </c>
      <c r="L494" t="s">
        <v>21</v>
      </c>
      <c r="M494" t="s">
        <v>29</v>
      </c>
    </row>
    <row r="495" spans="1:13">
      <c r="A495" t="s">
        <v>1244</v>
      </c>
      <c r="B495" s="9">
        <v>45129</v>
      </c>
      <c r="C495" t="s">
        <v>1245</v>
      </c>
      <c r="D495" t="s">
        <v>1246</v>
      </c>
      <c r="E495" t="s">
        <v>17</v>
      </c>
      <c r="F495" t="s">
        <v>46</v>
      </c>
      <c r="G495" t="s">
        <v>42</v>
      </c>
      <c r="H495" t="s">
        <v>20</v>
      </c>
      <c r="I495">
        <v>5</v>
      </c>
      <c r="J495">
        <v>24579.96</v>
      </c>
      <c r="K495">
        <v>122899.78</v>
      </c>
      <c r="L495" t="s">
        <v>28</v>
      </c>
      <c r="M495" t="s">
        <v>29</v>
      </c>
    </row>
    <row r="496" spans="1:13">
      <c r="A496" t="s">
        <v>1247</v>
      </c>
      <c r="B496" s="9">
        <v>45155</v>
      </c>
      <c r="C496" t="s">
        <v>474</v>
      </c>
      <c r="D496" t="s">
        <v>1248</v>
      </c>
      <c r="E496" t="s">
        <v>17</v>
      </c>
      <c r="F496" t="s">
        <v>18</v>
      </c>
      <c r="G496" t="s">
        <v>19</v>
      </c>
      <c r="H496" t="s">
        <v>57</v>
      </c>
      <c r="I496">
        <v>5</v>
      </c>
      <c r="J496">
        <v>13558.13</v>
      </c>
      <c r="K496">
        <v>67790.66</v>
      </c>
      <c r="L496" t="s">
        <v>35</v>
      </c>
      <c r="M496" t="s">
        <v>22</v>
      </c>
    </row>
    <row r="497" spans="1:13">
      <c r="A497" t="s">
        <v>1249</v>
      </c>
      <c r="B497" s="9">
        <v>45153</v>
      </c>
      <c r="C497" t="s">
        <v>1250</v>
      </c>
      <c r="D497" t="s">
        <v>1251</v>
      </c>
      <c r="E497" t="s">
        <v>17</v>
      </c>
      <c r="F497" t="s">
        <v>18</v>
      </c>
      <c r="G497" t="s">
        <v>19</v>
      </c>
      <c r="H497" t="s">
        <v>34</v>
      </c>
      <c r="I497">
        <v>4</v>
      </c>
      <c r="J497">
        <v>1086.43</v>
      </c>
      <c r="K497">
        <v>4345.71</v>
      </c>
      <c r="L497" t="s">
        <v>21</v>
      </c>
      <c r="M497" t="s">
        <v>29</v>
      </c>
    </row>
    <row r="498" spans="1:13">
      <c r="A498" t="s">
        <v>1252</v>
      </c>
      <c r="B498" s="9">
        <v>45458</v>
      </c>
      <c r="C498" t="s">
        <v>224</v>
      </c>
      <c r="D498" t="s">
        <v>1253</v>
      </c>
      <c r="E498" t="s">
        <v>17</v>
      </c>
      <c r="F498" t="s">
        <v>27</v>
      </c>
      <c r="G498" t="s">
        <v>19</v>
      </c>
      <c r="H498" t="s">
        <v>20</v>
      </c>
      <c r="I498">
        <v>4</v>
      </c>
      <c r="J498">
        <v>40151.440000000002</v>
      </c>
      <c r="K498">
        <v>160605.78</v>
      </c>
      <c r="L498" t="s">
        <v>21</v>
      </c>
      <c r="M498" t="s">
        <v>29</v>
      </c>
    </row>
    <row r="499" spans="1:13">
      <c r="A499" t="s">
        <v>1254</v>
      </c>
      <c r="B499" s="9">
        <v>45367</v>
      </c>
      <c r="C499" t="s">
        <v>462</v>
      </c>
      <c r="D499" t="s">
        <v>1108</v>
      </c>
      <c r="E499" t="s">
        <v>17</v>
      </c>
      <c r="F499" t="s">
        <v>27</v>
      </c>
      <c r="G499" t="s">
        <v>19</v>
      </c>
      <c r="H499" t="s">
        <v>34</v>
      </c>
      <c r="I499">
        <v>2</v>
      </c>
      <c r="J499">
        <v>879.39</v>
      </c>
      <c r="K499">
        <v>1758.78</v>
      </c>
      <c r="L499" t="s">
        <v>35</v>
      </c>
      <c r="M499" t="s">
        <v>29</v>
      </c>
    </row>
    <row r="500" spans="1:13">
      <c r="A500" t="s">
        <v>1255</v>
      </c>
      <c r="B500" s="9">
        <v>45328</v>
      </c>
      <c r="C500" t="s">
        <v>1256</v>
      </c>
      <c r="D500" t="s">
        <v>401</v>
      </c>
      <c r="E500" t="s">
        <v>17</v>
      </c>
      <c r="F500" t="s">
        <v>33</v>
      </c>
      <c r="G500" t="s">
        <v>19</v>
      </c>
      <c r="H500" t="s">
        <v>34</v>
      </c>
      <c r="I500">
        <v>5</v>
      </c>
      <c r="J500">
        <v>1158.73</v>
      </c>
      <c r="K500">
        <v>5793.67</v>
      </c>
      <c r="L500" t="s">
        <v>35</v>
      </c>
      <c r="M500" t="s">
        <v>29</v>
      </c>
    </row>
    <row r="501" spans="1:13">
      <c r="A501" t="s">
        <v>1257</v>
      </c>
      <c r="B501" s="9">
        <v>44973</v>
      </c>
      <c r="C501" t="s">
        <v>417</v>
      </c>
      <c r="D501" t="s">
        <v>1179</v>
      </c>
      <c r="E501" t="s">
        <v>61</v>
      </c>
      <c r="F501" t="s">
        <v>46</v>
      </c>
      <c r="G501" t="s">
        <v>19</v>
      </c>
      <c r="H501" t="s">
        <v>34</v>
      </c>
      <c r="I501">
        <v>5</v>
      </c>
      <c r="J501">
        <v>921.68</v>
      </c>
      <c r="K501">
        <v>4608.3999999999996</v>
      </c>
      <c r="L501" t="s">
        <v>28</v>
      </c>
      <c r="M501" t="s">
        <v>22</v>
      </c>
    </row>
    <row r="502" spans="1:13">
      <c r="A502" t="s">
        <v>1258</v>
      </c>
      <c r="B502" s="9">
        <v>45159</v>
      </c>
      <c r="C502" t="s">
        <v>1259</v>
      </c>
      <c r="D502" t="s">
        <v>1260</v>
      </c>
      <c r="E502" t="s">
        <v>26</v>
      </c>
      <c r="F502" t="s">
        <v>18</v>
      </c>
      <c r="G502" t="s">
        <v>19</v>
      </c>
      <c r="H502" t="s">
        <v>57</v>
      </c>
      <c r="I502">
        <v>5</v>
      </c>
      <c r="J502">
        <v>15467.2</v>
      </c>
      <c r="K502">
        <v>77336.02</v>
      </c>
      <c r="L502" t="s">
        <v>35</v>
      </c>
      <c r="M502" t="s">
        <v>29</v>
      </c>
    </row>
    <row r="503" spans="1:13">
      <c r="A503" t="s">
        <v>1261</v>
      </c>
      <c r="B503" s="9">
        <v>45231</v>
      </c>
      <c r="C503" t="s">
        <v>264</v>
      </c>
      <c r="D503" t="s">
        <v>1262</v>
      </c>
      <c r="E503" t="s">
        <v>17</v>
      </c>
      <c r="F503" t="s">
        <v>33</v>
      </c>
      <c r="G503" t="s">
        <v>19</v>
      </c>
      <c r="H503" t="s">
        <v>20</v>
      </c>
      <c r="I503">
        <v>1</v>
      </c>
      <c r="J503">
        <v>38364.47</v>
      </c>
      <c r="K503">
        <v>38364.47</v>
      </c>
      <c r="L503" t="s">
        <v>21</v>
      </c>
      <c r="M503" t="s">
        <v>29</v>
      </c>
    </row>
    <row r="504" spans="1:13">
      <c r="A504" t="s">
        <v>1263</v>
      </c>
      <c r="B504" s="9">
        <v>45452</v>
      </c>
      <c r="C504" t="s">
        <v>720</v>
      </c>
      <c r="D504" t="s">
        <v>1264</v>
      </c>
      <c r="E504" t="s">
        <v>17</v>
      </c>
      <c r="F504" t="s">
        <v>33</v>
      </c>
      <c r="G504" t="s">
        <v>19</v>
      </c>
      <c r="H504" t="s">
        <v>20</v>
      </c>
      <c r="I504">
        <v>5</v>
      </c>
      <c r="J504">
        <v>35734.29</v>
      </c>
      <c r="K504">
        <v>178671.43</v>
      </c>
      <c r="L504" t="s">
        <v>35</v>
      </c>
      <c r="M504" t="s">
        <v>29</v>
      </c>
    </row>
    <row r="505" spans="1:13">
      <c r="A505" t="s">
        <v>1265</v>
      </c>
      <c r="B505" s="9">
        <v>45069</v>
      </c>
      <c r="C505" t="s">
        <v>1266</v>
      </c>
      <c r="D505" t="s">
        <v>634</v>
      </c>
      <c r="E505" t="s">
        <v>17</v>
      </c>
      <c r="F505" t="s">
        <v>18</v>
      </c>
      <c r="G505" t="s">
        <v>19</v>
      </c>
      <c r="H505" t="s">
        <v>50</v>
      </c>
      <c r="I505">
        <v>1</v>
      </c>
      <c r="J505">
        <v>2743.23</v>
      </c>
      <c r="K505">
        <v>2743.23</v>
      </c>
      <c r="L505" t="s">
        <v>35</v>
      </c>
      <c r="M505" t="s">
        <v>29</v>
      </c>
    </row>
    <row r="506" spans="1:13">
      <c r="A506" t="s">
        <v>1267</v>
      </c>
      <c r="B506" s="9">
        <v>45341</v>
      </c>
      <c r="C506" t="s">
        <v>1268</v>
      </c>
      <c r="D506" t="s">
        <v>923</v>
      </c>
      <c r="E506" t="s">
        <v>26</v>
      </c>
      <c r="F506" t="s">
        <v>18</v>
      </c>
      <c r="G506" t="s">
        <v>19</v>
      </c>
      <c r="H506" t="s">
        <v>34</v>
      </c>
      <c r="I506">
        <v>2</v>
      </c>
      <c r="J506">
        <v>1204.5</v>
      </c>
      <c r="K506">
        <v>2409</v>
      </c>
      <c r="L506" t="s">
        <v>28</v>
      </c>
      <c r="M506" t="s">
        <v>29</v>
      </c>
    </row>
    <row r="507" spans="1:13">
      <c r="A507" t="s">
        <v>1269</v>
      </c>
      <c r="B507" s="9">
        <v>45439</v>
      </c>
      <c r="C507" t="s">
        <v>1270</v>
      </c>
      <c r="D507" t="s">
        <v>1271</v>
      </c>
      <c r="E507" t="s">
        <v>17</v>
      </c>
      <c r="F507" t="s">
        <v>33</v>
      </c>
      <c r="G507" t="s">
        <v>42</v>
      </c>
      <c r="H507" t="s">
        <v>34</v>
      </c>
      <c r="I507">
        <v>3</v>
      </c>
      <c r="J507">
        <v>953.9</v>
      </c>
      <c r="K507">
        <v>2861.71</v>
      </c>
      <c r="L507" t="s">
        <v>28</v>
      </c>
      <c r="M507" t="s">
        <v>29</v>
      </c>
    </row>
    <row r="508" spans="1:13">
      <c r="A508" t="s">
        <v>1272</v>
      </c>
      <c r="B508" s="9">
        <v>45299</v>
      </c>
      <c r="C508" t="s">
        <v>844</v>
      </c>
      <c r="D508" t="s">
        <v>219</v>
      </c>
      <c r="E508" t="s">
        <v>17</v>
      </c>
      <c r="F508" t="s">
        <v>18</v>
      </c>
      <c r="G508" t="s">
        <v>19</v>
      </c>
      <c r="H508" t="s">
        <v>50</v>
      </c>
      <c r="I508">
        <v>5</v>
      </c>
      <c r="J508">
        <v>2228.33</v>
      </c>
      <c r="K508">
        <v>11141.65</v>
      </c>
      <c r="L508" t="s">
        <v>21</v>
      </c>
      <c r="M508" t="s">
        <v>29</v>
      </c>
    </row>
    <row r="509" spans="1:13">
      <c r="A509" t="s">
        <v>1273</v>
      </c>
      <c r="B509" s="9">
        <v>45185</v>
      </c>
      <c r="C509" t="s">
        <v>1274</v>
      </c>
      <c r="D509" t="s">
        <v>816</v>
      </c>
      <c r="E509" t="s">
        <v>61</v>
      </c>
      <c r="F509" t="s">
        <v>18</v>
      </c>
      <c r="G509" t="s">
        <v>19</v>
      </c>
      <c r="H509" t="s">
        <v>34</v>
      </c>
      <c r="I509">
        <v>4</v>
      </c>
      <c r="J509">
        <v>1414.12</v>
      </c>
      <c r="K509">
        <v>5656.49</v>
      </c>
      <c r="L509" t="s">
        <v>21</v>
      </c>
      <c r="M509" t="s">
        <v>29</v>
      </c>
    </row>
    <row r="510" spans="1:13">
      <c r="A510" t="s">
        <v>1275</v>
      </c>
      <c r="B510" s="9">
        <v>45397</v>
      </c>
      <c r="C510" t="s">
        <v>1276</v>
      </c>
      <c r="D510" t="s">
        <v>1277</v>
      </c>
      <c r="E510" t="s">
        <v>17</v>
      </c>
      <c r="F510" t="s">
        <v>27</v>
      </c>
      <c r="G510" t="s">
        <v>19</v>
      </c>
      <c r="H510" t="s">
        <v>57</v>
      </c>
      <c r="I510">
        <v>4</v>
      </c>
      <c r="J510">
        <v>12661.31</v>
      </c>
      <c r="K510">
        <v>50645.25</v>
      </c>
      <c r="L510" t="s">
        <v>35</v>
      </c>
      <c r="M510" t="s">
        <v>29</v>
      </c>
    </row>
    <row r="511" spans="1:13">
      <c r="A511" t="s">
        <v>1278</v>
      </c>
      <c r="B511" s="9">
        <v>44938</v>
      </c>
      <c r="C511" t="s">
        <v>1279</v>
      </c>
      <c r="D511" t="s">
        <v>1280</v>
      </c>
      <c r="E511" t="s">
        <v>17</v>
      </c>
      <c r="F511" t="s">
        <v>46</v>
      </c>
      <c r="G511" t="s">
        <v>42</v>
      </c>
      <c r="H511" t="s">
        <v>50</v>
      </c>
      <c r="I511">
        <v>5</v>
      </c>
      <c r="J511">
        <v>1828.58</v>
      </c>
      <c r="K511">
        <v>9142.89</v>
      </c>
      <c r="L511" t="s">
        <v>21</v>
      </c>
      <c r="M511" t="s">
        <v>29</v>
      </c>
    </row>
    <row r="512" spans="1:13">
      <c r="A512" t="s">
        <v>1281</v>
      </c>
      <c r="B512" s="9">
        <v>45256</v>
      </c>
      <c r="C512" t="s">
        <v>1049</v>
      </c>
      <c r="D512" t="s">
        <v>1282</v>
      </c>
      <c r="E512" t="s">
        <v>61</v>
      </c>
      <c r="F512" t="s">
        <v>33</v>
      </c>
      <c r="G512" t="s">
        <v>19</v>
      </c>
      <c r="H512" t="s">
        <v>20</v>
      </c>
      <c r="I512">
        <v>1</v>
      </c>
      <c r="J512">
        <v>31234.52</v>
      </c>
      <c r="K512">
        <v>31234.52</v>
      </c>
      <c r="L512" t="s">
        <v>21</v>
      </c>
      <c r="M512" t="s">
        <v>29</v>
      </c>
    </row>
    <row r="513" spans="1:13">
      <c r="A513" t="s">
        <v>1283</v>
      </c>
      <c r="B513" s="9">
        <v>45284</v>
      </c>
      <c r="C513" t="s">
        <v>31</v>
      </c>
      <c r="D513" t="s">
        <v>16</v>
      </c>
      <c r="E513" t="s">
        <v>26</v>
      </c>
      <c r="F513" t="s">
        <v>18</v>
      </c>
      <c r="G513" t="s">
        <v>42</v>
      </c>
      <c r="H513" t="s">
        <v>34</v>
      </c>
      <c r="I513">
        <v>4</v>
      </c>
      <c r="J513">
        <v>1059.78</v>
      </c>
      <c r="K513">
        <v>4239.1400000000003</v>
      </c>
      <c r="L513" t="s">
        <v>35</v>
      </c>
      <c r="M513" t="s">
        <v>29</v>
      </c>
    </row>
    <row r="514" spans="1:13">
      <c r="A514" t="s">
        <v>1284</v>
      </c>
      <c r="B514" s="9">
        <v>45334</v>
      </c>
      <c r="C514" t="s">
        <v>1285</v>
      </c>
      <c r="D514" t="s">
        <v>1286</v>
      </c>
      <c r="E514" t="s">
        <v>17</v>
      </c>
      <c r="F514" t="s">
        <v>33</v>
      </c>
      <c r="G514" t="s">
        <v>19</v>
      </c>
      <c r="H514" t="s">
        <v>20</v>
      </c>
      <c r="I514">
        <v>4</v>
      </c>
      <c r="J514">
        <v>32730.400000000001</v>
      </c>
      <c r="K514">
        <v>130921.62</v>
      </c>
      <c r="L514" t="s">
        <v>35</v>
      </c>
      <c r="M514" t="s">
        <v>29</v>
      </c>
    </row>
    <row r="515" spans="1:13">
      <c r="A515" t="s">
        <v>1287</v>
      </c>
      <c r="B515" s="9">
        <v>45299</v>
      </c>
      <c r="C515" t="s">
        <v>1288</v>
      </c>
      <c r="D515" t="s">
        <v>1289</v>
      </c>
      <c r="E515" t="s">
        <v>26</v>
      </c>
      <c r="F515" t="s">
        <v>46</v>
      </c>
      <c r="G515" t="s">
        <v>19</v>
      </c>
      <c r="H515" t="s">
        <v>34</v>
      </c>
      <c r="I515">
        <v>2</v>
      </c>
      <c r="J515">
        <v>1176.18</v>
      </c>
      <c r="K515">
        <v>2352.36</v>
      </c>
      <c r="L515" t="s">
        <v>35</v>
      </c>
      <c r="M515" t="s">
        <v>29</v>
      </c>
    </row>
    <row r="516" spans="1:13">
      <c r="A516" t="s">
        <v>1290</v>
      </c>
      <c r="B516" s="9">
        <v>44934</v>
      </c>
      <c r="C516" t="s">
        <v>1256</v>
      </c>
      <c r="D516" t="s">
        <v>640</v>
      </c>
      <c r="E516" t="s">
        <v>17</v>
      </c>
      <c r="F516" t="s">
        <v>33</v>
      </c>
      <c r="G516" t="s">
        <v>42</v>
      </c>
      <c r="H516" t="s">
        <v>50</v>
      </c>
      <c r="I516">
        <v>2</v>
      </c>
      <c r="J516">
        <v>2990.53</v>
      </c>
      <c r="K516">
        <v>5981.06</v>
      </c>
      <c r="L516" t="s">
        <v>28</v>
      </c>
      <c r="M516" t="s">
        <v>29</v>
      </c>
    </row>
    <row r="517" spans="1:13">
      <c r="A517" t="s">
        <v>1291</v>
      </c>
      <c r="B517" s="9">
        <v>45048</v>
      </c>
      <c r="C517" t="s">
        <v>364</v>
      </c>
      <c r="D517" t="s">
        <v>1248</v>
      </c>
      <c r="E517" t="s">
        <v>26</v>
      </c>
      <c r="F517" t="s">
        <v>33</v>
      </c>
      <c r="G517" t="s">
        <v>19</v>
      </c>
      <c r="H517" t="s">
        <v>20</v>
      </c>
      <c r="I517">
        <v>2</v>
      </c>
      <c r="J517">
        <v>37734.089999999997</v>
      </c>
      <c r="K517">
        <v>75468.19</v>
      </c>
      <c r="L517" t="s">
        <v>28</v>
      </c>
      <c r="M517" t="s">
        <v>29</v>
      </c>
    </row>
    <row r="518" spans="1:13">
      <c r="A518" t="s">
        <v>1292</v>
      </c>
      <c r="B518" s="9">
        <v>45274</v>
      </c>
      <c r="C518" t="s">
        <v>825</v>
      </c>
      <c r="D518" t="s">
        <v>1293</v>
      </c>
      <c r="E518" t="s">
        <v>17</v>
      </c>
      <c r="F518" t="s">
        <v>33</v>
      </c>
      <c r="G518" t="s">
        <v>19</v>
      </c>
      <c r="H518" t="s">
        <v>34</v>
      </c>
      <c r="I518">
        <v>4</v>
      </c>
      <c r="J518">
        <v>861.53</v>
      </c>
      <c r="K518">
        <v>3446.14</v>
      </c>
      <c r="L518" t="s">
        <v>35</v>
      </c>
      <c r="M518" t="s">
        <v>29</v>
      </c>
    </row>
    <row r="519" spans="1:13">
      <c r="A519" t="s">
        <v>1294</v>
      </c>
      <c r="B519" s="9">
        <v>45016</v>
      </c>
      <c r="C519" t="s">
        <v>1295</v>
      </c>
      <c r="D519" t="s">
        <v>998</v>
      </c>
      <c r="E519" t="s">
        <v>26</v>
      </c>
      <c r="F519" t="s">
        <v>27</v>
      </c>
      <c r="G519" t="s">
        <v>42</v>
      </c>
      <c r="H519" t="s">
        <v>57</v>
      </c>
      <c r="I519">
        <v>4</v>
      </c>
      <c r="J519">
        <v>15845.34</v>
      </c>
      <c r="K519">
        <v>63381.37</v>
      </c>
      <c r="L519" t="s">
        <v>28</v>
      </c>
      <c r="M519" t="s">
        <v>29</v>
      </c>
    </row>
    <row r="520" spans="1:13">
      <c r="A520" t="s">
        <v>1296</v>
      </c>
      <c r="B520" s="9">
        <v>45242</v>
      </c>
      <c r="C520" t="s">
        <v>1297</v>
      </c>
      <c r="D520" t="s">
        <v>1092</v>
      </c>
      <c r="E520" t="s">
        <v>61</v>
      </c>
      <c r="F520" t="s">
        <v>46</v>
      </c>
      <c r="G520" t="s">
        <v>42</v>
      </c>
      <c r="H520" t="s">
        <v>50</v>
      </c>
      <c r="I520">
        <v>5</v>
      </c>
      <c r="J520">
        <v>2780.29</v>
      </c>
      <c r="K520">
        <v>13901.45</v>
      </c>
      <c r="L520" t="s">
        <v>28</v>
      </c>
      <c r="M520" t="s">
        <v>29</v>
      </c>
    </row>
    <row r="521" spans="1:13">
      <c r="A521" t="s">
        <v>1298</v>
      </c>
      <c r="B521" s="9">
        <v>45104</v>
      </c>
      <c r="C521" t="s">
        <v>589</v>
      </c>
      <c r="D521" t="s">
        <v>614</v>
      </c>
      <c r="E521" t="s">
        <v>61</v>
      </c>
      <c r="F521" t="s">
        <v>46</v>
      </c>
      <c r="G521" t="s">
        <v>42</v>
      </c>
      <c r="H521" t="s">
        <v>34</v>
      </c>
      <c r="I521">
        <v>5</v>
      </c>
      <c r="J521">
        <v>1377.38</v>
      </c>
      <c r="K521">
        <v>6886.89</v>
      </c>
      <c r="L521" t="s">
        <v>28</v>
      </c>
      <c r="M521" t="s">
        <v>29</v>
      </c>
    </row>
    <row r="522" spans="1:13">
      <c r="A522" t="s">
        <v>1299</v>
      </c>
      <c r="B522" s="9">
        <v>45466</v>
      </c>
      <c r="C522" t="s">
        <v>1300</v>
      </c>
      <c r="D522" t="s">
        <v>1301</v>
      </c>
      <c r="E522" t="s">
        <v>61</v>
      </c>
      <c r="F522" t="s">
        <v>33</v>
      </c>
      <c r="G522" t="s">
        <v>42</v>
      </c>
      <c r="H522" t="s">
        <v>34</v>
      </c>
      <c r="I522">
        <v>1</v>
      </c>
      <c r="J522">
        <v>1094.4000000000001</v>
      </c>
      <c r="K522">
        <v>1094.4000000000001</v>
      </c>
      <c r="L522" t="s">
        <v>21</v>
      </c>
      <c r="M522" t="s">
        <v>29</v>
      </c>
    </row>
    <row r="523" spans="1:13">
      <c r="A523" t="s">
        <v>1302</v>
      </c>
      <c r="B523" s="9">
        <v>44967</v>
      </c>
      <c r="C523" t="s">
        <v>1303</v>
      </c>
      <c r="D523" t="s">
        <v>800</v>
      </c>
      <c r="E523" t="s">
        <v>17</v>
      </c>
      <c r="F523" t="s">
        <v>33</v>
      </c>
      <c r="G523" t="s">
        <v>42</v>
      </c>
      <c r="H523" t="s">
        <v>34</v>
      </c>
      <c r="I523">
        <v>4</v>
      </c>
      <c r="J523">
        <v>1028.18</v>
      </c>
      <c r="K523">
        <v>4112.7</v>
      </c>
      <c r="L523" t="s">
        <v>35</v>
      </c>
      <c r="M523" t="s">
        <v>29</v>
      </c>
    </row>
    <row r="524" spans="1:13">
      <c r="A524" t="s">
        <v>1304</v>
      </c>
      <c r="B524" s="9">
        <v>45428</v>
      </c>
      <c r="C524" t="s">
        <v>1305</v>
      </c>
      <c r="D524" t="s">
        <v>70</v>
      </c>
      <c r="E524" t="s">
        <v>17</v>
      </c>
      <c r="F524" t="s">
        <v>46</v>
      </c>
      <c r="G524" t="s">
        <v>42</v>
      </c>
      <c r="H524" t="s">
        <v>50</v>
      </c>
      <c r="I524">
        <v>5</v>
      </c>
      <c r="J524">
        <v>2799.16</v>
      </c>
      <c r="K524">
        <v>13995.78</v>
      </c>
      <c r="L524" t="s">
        <v>35</v>
      </c>
      <c r="M524" t="s">
        <v>29</v>
      </c>
    </row>
    <row r="525" spans="1:13">
      <c r="A525" t="s">
        <v>1306</v>
      </c>
      <c r="B525" s="9">
        <v>45071</v>
      </c>
      <c r="C525" t="s">
        <v>93</v>
      </c>
      <c r="D525" t="s">
        <v>1307</v>
      </c>
      <c r="E525" t="s">
        <v>17</v>
      </c>
      <c r="F525" t="s">
        <v>18</v>
      </c>
      <c r="G525" t="s">
        <v>19</v>
      </c>
      <c r="H525" t="s">
        <v>34</v>
      </c>
      <c r="I525">
        <v>5</v>
      </c>
      <c r="J525">
        <v>1306.57</v>
      </c>
      <c r="K525">
        <v>6532.85</v>
      </c>
      <c r="L525" t="s">
        <v>21</v>
      </c>
      <c r="M525" t="s">
        <v>29</v>
      </c>
    </row>
    <row r="526" spans="1:13">
      <c r="A526" t="s">
        <v>1308</v>
      </c>
      <c r="B526" s="9">
        <v>45127</v>
      </c>
      <c r="C526" t="s">
        <v>1202</v>
      </c>
      <c r="D526" t="s">
        <v>1309</v>
      </c>
      <c r="E526" t="s">
        <v>26</v>
      </c>
      <c r="F526" t="s">
        <v>27</v>
      </c>
      <c r="G526" t="s">
        <v>42</v>
      </c>
      <c r="H526" t="s">
        <v>34</v>
      </c>
      <c r="I526">
        <v>2</v>
      </c>
      <c r="J526">
        <v>1161.6300000000001</v>
      </c>
      <c r="K526">
        <v>2323.25</v>
      </c>
      <c r="L526" t="s">
        <v>28</v>
      </c>
      <c r="M526" t="s">
        <v>29</v>
      </c>
    </row>
    <row r="527" spans="1:13">
      <c r="A527" t="s">
        <v>1310</v>
      </c>
      <c r="B527" s="9">
        <v>45387</v>
      </c>
      <c r="C527" t="s">
        <v>422</v>
      </c>
      <c r="D527" t="s">
        <v>1307</v>
      </c>
      <c r="E527" t="s">
        <v>61</v>
      </c>
      <c r="F527" t="s">
        <v>46</v>
      </c>
      <c r="G527" t="s">
        <v>42</v>
      </c>
      <c r="H527" t="s">
        <v>20</v>
      </c>
      <c r="I527">
        <v>2</v>
      </c>
      <c r="J527">
        <v>26562.95</v>
      </c>
      <c r="K527">
        <v>53125.9</v>
      </c>
      <c r="L527" t="s">
        <v>35</v>
      </c>
      <c r="M527" t="s">
        <v>29</v>
      </c>
    </row>
    <row r="528" spans="1:13">
      <c r="A528" t="s">
        <v>1311</v>
      </c>
      <c r="B528" s="9">
        <v>45473</v>
      </c>
      <c r="C528" t="s">
        <v>1312</v>
      </c>
      <c r="D528" t="s">
        <v>571</v>
      </c>
      <c r="E528" t="s">
        <v>17</v>
      </c>
      <c r="F528" t="s">
        <v>33</v>
      </c>
      <c r="G528" t="s">
        <v>19</v>
      </c>
      <c r="H528" t="s">
        <v>20</v>
      </c>
      <c r="I528">
        <v>2</v>
      </c>
      <c r="J528">
        <v>35905.82</v>
      </c>
      <c r="K528">
        <v>71811.649999999994</v>
      </c>
      <c r="L528" t="s">
        <v>28</v>
      </c>
      <c r="M528" t="s">
        <v>29</v>
      </c>
    </row>
    <row r="529" spans="1:13">
      <c r="A529" t="s">
        <v>1313</v>
      </c>
      <c r="B529" s="9">
        <v>45179</v>
      </c>
      <c r="C529" t="s">
        <v>1314</v>
      </c>
      <c r="D529" t="s">
        <v>738</v>
      </c>
      <c r="E529" t="s">
        <v>61</v>
      </c>
      <c r="F529" t="s">
        <v>18</v>
      </c>
      <c r="G529" t="s">
        <v>19</v>
      </c>
      <c r="H529" t="s">
        <v>50</v>
      </c>
      <c r="I529">
        <v>3</v>
      </c>
      <c r="J529">
        <v>1832.08</v>
      </c>
      <c r="K529">
        <v>5496.25</v>
      </c>
      <c r="L529" t="s">
        <v>21</v>
      </c>
      <c r="M529" t="s">
        <v>22</v>
      </c>
    </row>
    <row r="530" spans="1:13">
      <c r="A530" t="s">
        <v>1315</v>
      </c>
      <c r="B530" s="9">
        <v>45316</v>
      </c>
      <c r="C530" t="s">
        <v>1316</v>
      </c>
      <c r="D530" t="s">
        <v>118</v>
      </c>
      <c r="E530" t="s">
        <v>26</v>
      </c>
      <c r="F530" t="s">
        <v>18</v>
      </c>
      <c r="G530" t="s">
        <v>19</v>
      </c>
      <c r="H530" t="s">
        <v>50</v>
      </c>
      <c r="I530">
        <v>5</v>
      </c>
      <c r="J530">
        <v>1875.46</v>
      </c>
      <c r="K530">
        <v>9377.2900000000009</v>
      </c>
      <c r="L530" t="s">
        <v>28</v>
      </c>
      <c r="M530" t="s">
        <v>22</v>
      </c>
    </row>
    <row r="531" spans="1:13">
      <c r="A531" t="s">
        <v>1317</v>
      </c>
      <c r="B531" s="9">
        <v>45182</v>
      </c>
      <c r="C531" t="s">
        <v>907</v>
      </c>
      <c r="D531" t="s">
        <v>1318</v>
      </c>
      <c r="E531" t="s">
        <v>61</v>
      </c>
      <c r="F531" t="s">
        <v>18</v>
      </c>
      <c r="G531" t="s">
        <v>42</v>
      </c>
      <c r="H531" t="s">
        <v>57</v>
      </c>
      <c r="I531">
        <v>2</v>
      </c>
      <c r="J531">
        <v>12983.55</v>
      </c>
      <c r="K531">
        <v>25967.1</v>
      </c>
      <c r="L531" t="s">
        <v>21</v>
      </c>
      <c r="M531" t="s">
        <v>29</v>
      </c>
    </row>
    <row r="532" spans="1:13">
      <c r="A532" t="s">
        <v>1319</v>
      </c>
      <c r="B532" s="9">
        <v>45376</v>
      </c>
      <c r="C532" t="s">
        <v>1320</v>
      </c>
      <c r="D532" t="s">
        <v>562</v>
      </c>
      <c r="E532" t="s">
        <v>61</v>
      </c>
      <c r="F532" t="s">
        <v>27</v>
      </c>
      <c r="G532" t="s">
        <v>19</v>
      </c>
      <c r="H532" t="s">
        <v>34</v>
      </c>
      <c r="I532">
        <v>2</v>
      </c>
      <c r="J532">
        <v>1062.71</v>
      </c>
      <c r="K532">
        <v>2125.41</v>
      </c>
      <c r="L532" t="s">
        <v>21</v>
      </c>
      <c r="M532" t="s">
        <v>22</v>
      </c>
    </row>
    <row r="533" spans="1:13">
      <c r="A533" t="s">
        <v>1321</v>
      </c>
      <c r="B533" s="9">
        <v>44936</v>
      </c>
      <c r="C533" t="s">
        <v>1266</v>
      </c>
      <c r="D533" t="s">
        <v>932</v>
      </c>
      <c r="E533" t="s">
        <v>17</v>
      </c>
      <c r="F533" t="s">
        <v>27</v>
      </c>
      <c r="G533" t="s">
        <v>42</v>
      </c>
      <c r="H533" t="s">
        <v>20</v>
      </c>
      <c r="I533">
        <v>4</v>
      </c>
      <c r="J533">
        <v>32584.55</v>
      </c>
      <c r="K533">
        <v>130338.18</v>
      </c>
      <c r="L533" t="s">
        <v>28</v>
      </c>
      <c r="M533" t="s">
        <v>29</v>
      </c>
    </row>
    <row r="534" spans="1:13">
      <c r="A534" t="s">
        <v>1322</v>
      </c>
      <c r="B534" s="9">
        <v>45168</v>
      </c>
      <c r="C534" t="s">
        <v>1323</v>
      </c>
      <c r="D534" t="s">
        <v>1324</v>
      </c>
      <c r="E534" t="s">
        <v>17</v>
      </c>
      <c r="F534" t="s">
        <v>46</v>
      </c>
      <c r="G534" t="s">
        <v>19</v>
      </c>
      <c r="H534" t="s">
        <v>20</v>
      </c>
      <c r="I534">
        <v>2</v>
      </c>
      <c r="J534">
        <v>30435</v>
      </c>
      <c r="K534">
        <v>60870</v>
      </c>
      <c r="L534" t="s">
        <v>28</v>
      </c>
      <c r="M534" t="s">
        <v>22</v>
      </c>
    </row>
    <row r="535" spans="1:13">
      <c r="A535" t="s">
        <v>1325</v>
      </c>
      <c r="B535" s="9">
        <v>45177</v>
      </c>
      <c r="C535" t="s">
        <v>1326</v>
      </c>
      <c r="D535" t="s">
        <v>1327</v>
      </c>
      <c r="E535" t="s">
        <v>17</v>
      </c>
      <c r="F535" t="s">
        <v>46</v>
      </c>
      <c r="G535" t="s">
        <v>42</v>
      </c>
      <c r="H535" t="s">
        <v>34</v>
      </c>
      <c r="I535">
        <v>4</v>
      </c>
      <c r="J535">
        <v>860.27</v>
      </c>
      <c r="K535">
        <v>3441.09</v>
      </c>
      <c r="L535" t="s">
        <v>35</v>
      </c>
      <c r="M535" t="s">
        <v>22</v>
      </c>
    </row>
    <row r="536" spans="1:13">
      <c r="A536" t="s">
        <v>1328</v>
      </c>
      <c r="B536" s="9">
        <v>44931</v>
      </c>
      <c r="C536" t="s">
        <v>1329</v>
      </c>
      <c r="D536" t="s">
        <v>1068</v>
      </c>
      <c r="E536" t="s">
        <v>17</v>
      </c>
      <c r="F536" t="s">
        <v>46</v>
      </c>
      <c r="G536" t="s">
        <v>19</v>
      </c>
      <c r="H536" t="s">
        <v>34</v>
      </c>
      <c r="I536">
        <v>1</v>
      </c>
      <c r="J536">
        <v>934.45</v>
      </c>
      <c r="K536">
        <v>934.45</v>
      </c>
      <c r="L536" t="s">
        <v>21</v>
      </c>
      <c r="M536" t="s">
        <v>29</v>
      </c>
    </row>
    <row r="537" spans="1:13">
      <c r="A537" t="s">
        <v>1330</v>
      </c>
      <c r="B537" s="9">
        <v>45045</v>
      </c>
      <c r="C537" t="s">
        <v>1331</v>
      </c>
      <c r="D537" t="s">
        <v>1332</v>
      </c>
      <c r="E537" t="s">
        <v>26</v>
      </c>
      <c r="F537" t="s">
        <v>46</v>
      </c>
      <c r="G537" t="s">
        <v>42</v>
      </c>
      <c r="H537" t="s">
        <v>50</v>
      </c>
      <c r="I537">
        <v>2</v>
      </c>
      <c r="J537">
        <v>1893.89</v>
      </c>
      <c r="K537">
        <v>3787.78</v>
      </c>
      <c r="L537" t="s">
        <v>28</v>
      </c>
      <c r="M537" t="s">
        <v>29</v>
      </c>
    </row>
    <row r="538" spans="1:13">
      <c r="A538" t="s">
        <v>1333</v>
      </c>
      <c r="B538" s="9">
        <v>45300</v>
      </c>
      <c r="C538" t="s">
        <v>1334</v>
      </c>
      <c r="D538" t="s">
        <v>1335</v>
      </c>
      <c r="E538" t="s">
        <v>26</v>
      </c>
      <c r="F538" t="s">
        <v>33</v>
      </c>
      <c r="G538" t="s">
        <v>42</v>
      </c>
      <c r="H538" t="s">
        <v>57</v>
      </c>
      <c r="I538">
        <v>4</v>
      </c>
      <c r="J538">
        <v>13733.88</v>
      </c>
      <c r="K538">
        <v>54935.51</v>
      </c>
      <c r="L538" t="s">
        <v>28</v>
      </c>
      <c r="M538" t="s">
        <v>29</v>
      </c>
    </row>
    <row r="539" spans="1:13">
      <c r="A539" t="s">
        <v>1336</v>
      </c>
      <c r="B539" s="9">
        <v>44991</v>
      </c>
      <c r="C539" t="s">
        <v>1337</v>
      </c>
      <c r="D539" t="s">
        <v>1338</v>
      </c>
      <c r="E539" t="s">
        <v>61</v>
      </c>
      <c r="F539" t="s">
        <v>27</v>
      </c>
      <c r="G539" t="s">
        <v>42</v>
      </c>
      <c r="H539" t="s">
        <v>57</v>
      </c>
      <c r="I539">
        <v>2</v>
      </c>
      <c r="J539">
        <v>12090.97</v>
      </c>
      <c r="K539">
        <v>24181.93</v>
      </c>
      <c r="L539" t="s">
        <v>35</v>
      </c>
      <c r="M539" t="s">
        <v>29</v>
      </c>
    </row>
    <row r="540" spans="1:13">
      <c r="A540" t="s">
        <v>1339</v>
      </c>
      <c r="B540" s="9">
        <v>45072</v>
      </c>
      <c r="C540" t="s">
        <v>66</v>
      </c>
      <c r="D540" t="s">
        <v>1340</v>
      </c>
      <c r="E540" t="s">
        <v>26</v>
      </c>
      <c r="F540" t="s">
        <v>18</v>
      </c>
      <c r="G540" t="s">
        <v>42</v>
      </c>
      <c r="H540" t="s">
        <v>50</v>
      </c>
      <c r="I540">
        <v>1</v>
      </c>
      <c r="J540">
        <v>2116.9299999999998</v>
      </c>
      <c r="K540">
        <v>2116.9299999999998</v>
      </c>
      <c r="L540" t="s">
        <v>35</v>
      </c>
      <c r="M540" t="s">
        <v>29</v>
      </c>
    </row>
    <row r="541" spans="1:13">
      <c r="A541" t="s">
        <v>1341</v>
      </c>
      <c r="B541" s="9">
        <v>45150</v>
      </c>
      <c r="C541" t="s">
        <v>75</v>
      </c>
      <c r="D541" t="s">
        <v>175</v>
      </c>
      <c r="E541" t="s">
        <v>17</v>
      </c>
      <c r="F541" t="s">
        <v>33</v>
      </c>
      <c r="G541" t="s">
        <v>42</v>
      </c>
      <c r="H541" t="s">
        <v>50</v>
      </c>
      <c r="I541">
        <v>2</v>
      </c>
      <c r="J541">
        <v>2339.46</v>
      </c>
      <c r="K541">
        <v>4678.92</v>
      </c>
      <c r="L541" t="s">
        <v>35</v>
      </c>
      <c r="M541" t="s">
        <v>29</v>
      </c>
    </row>
    <row r="542" spans="1:13">
      <c r="A542" t="s">
        <v>1342</v>
      </c>
      <c r="B542" s="9">
        <v>45165</v>
      </c>
      <c r="C542" t="s">
        <v>1343</v>
      </c>
      <c r="D542" t="s">
        <v>1154</v>
      </c>
      <c r="E542" t="s">
        <v>17</v>
      </c>
      <c r="F542" t="s">
        <v>46</v>
      </c>
      <c r="G542" t="s">
        <v>19</v>
      </c>
      <c r="H542" t="s">
        <v>20</v>
      </c>
      <c r="I542">
        <v>4</v>
      </c>
      <c r="J542">
        <v>28622.33</v>
      </c>
      <c r="K542">
        <v>114489.33</v>
      </c>
      <c r="L542" t="s">
        <v>21</v>
      </c>
      <c r="M542" t="s">
        <v>22</v>
      </c>
    </row>
    <row r="543" spans="1:13">
      <c r="A543" t="s">
        <v>1344</v>
      </c>
      <c r="B543" s="9">
        <v>45103</v>
      </c>
      <c r="C543" t="s">
        <v>616</v>
      </c>
      <c r="D543" t="s">
        <v>1345</v>
      </c>
      <c r="E543" t="s">
        <v>17</v>
      </c>
      <c r="F543" t="s">
        <v>46</v>
      </c>
      <c r="G543" t="s">
        <v>19</v>
      </c>
      <c r="H543" t="s">
        <v>50</v>
      </c>
      <c r="I543">
        <v>1</v>
      </c>
      <c r="J543">
        <v>2057.41</v>
      </c>
      <c r="K543">
        <v>2057.41</v>
      </c>
      <c r="L543" t="s">
        <v>35</v>
      </c>
      <c r="M543" t="s">
        <v>29</v>
      </c>
    </row>
    <row r="544" spans="1:13">
      <c r="A544" t="s">
        <v>1346</v>
      </c>
      <c r="B544" s="9">
        <v>45208</v>
      </c>
      <c r="C544" t="s">
        <v>1347</v>
      </c>
      <c r="D544" t="s">
        <v>1200</v>
      </c>
      <c r="E544" t="s">
        <v>17</v>
      </c>
      <c r="F544" t="s">
        <v>33</v>
      </c>
      <c r="G544" t="s">
        <v>42</v>
      </c>
      <c r="H544" t="s">
        <v>57</v>
      </c>
      <c r="I544">
        <v>1</v>
      </c>
      <c r="J544">
        <v>16748.580000000002</v>
      </c>
      <c r="K544">
        <v>16748.580000000002</v>
      </c>
      <c r="L544" t="s">
        <v>21</v>
      </c>
      <c r="M544" t="s">
        <v>29</v>
      </c>
    </row>
    <row r="545" spans="1:13">
      <c r="A545" t="s">
        <v>1348</v>
      </c>
      <c r="B545" s="9">
        <v>44989</v>
      </c>
      <c r="C545" t="s">
        <v>376</v>
      </c>
      <c r="D545" t="s">
        <v>998</v>
      </c>
      <c r="E545" t="s">
        <v>17</v>
      </c>
      <c r="F545" t="s">
        <v>18</v>
      </c>
      <c r="G545" t="s">
        <v>19</v>
      </c>
      <c r="H545" t="s">
        <v>20</v>
      </c>
      <c r="I545">
        <v>1</v>
      </c>
      <c r="J545">
        <v>34091.519999999997</v>
      </c>
      <c r="K545">
        <v>34091.519999999997</v>
      </c>
      <c r="L545" t="s">
        <v>35</v>
      </c>
      <c r="M545" t="s">
        <v>22</v>
      </c>
    </row>
    <row r="546" spans="1:13">
      <c r="A546" t="s">
        <v>1349</v>
      </c>
      <c r="B546" s="9">
        <v>45143</v>
      </c>
      <c r="C546" t="s">
        <v>1350</v>
      </c>
      <c r="D546" t="s">
        <v>1351</v>
      </c>
      <c r="E546" t="s">
        <v>17</v>
      </c>
      <c r="F546" t="s">
        <v>27</v>
      </c>
      <c r="G546" t="s">
        <v>19</v>
      </c>
      <c r="H546" t="s">
        <v>57</v>
      </c>
      <c r="I546">
        <v>3</v>
      </c>
      <c r="J546">
        <v>16925.7</v>
      </c>
      <c r="K546">
        <v>50777.09</v>
      </c>
      <c r="L546" t="s">
        <v>21</v>
      </c>
      <c r="M546" t="s">
        <v>29</v>
      </c>
    </row>
    <row r="547" spans="1:13">
      <c r="A547" t="s">
        <v>1352</v>
      </c>
      <c r="B547" s="9">
        <v>45387</v>
      </c>
      <c r="C547" t="s">
        <v>1353</v>
      </c>
      <c r="D547" t="s">
        <v>1020</v>
      </c>
      <c r="E547" t="s">
        <v>17</v>
      </c>
      <c r="F547" t="s">
        <v>27</v>
      </c>
      <c r="G547" t="s">
        <v>19</v>
      </c>
      <c r="H547" t="s">
        <v>34</v>
      </c>
      <c r="I547">
        <v>4</v>
      </c>
      <c r="J547">
        <v>1148.72</v>
      </c>
      <c r="K547">
        <v>4594.8599999999997</v>
      </c>
      <c r="L547" t="s">
        <v>35</v>
      </c>
      <c r="M547" t="s">
        <v>29</v>
      </c>
    </row>
    <row r="548" spans="1:13">
      <c r="A548" t="s">
        <v>1354</v>
      </c>
      <c r="B548" s="9">
        <v>45031</v>
      </c>
      <c r="C548" t="s">
        <v>1056</v>
      </c>
      <c r="D548" t="s">
        <v>503</v>
      </c>
      <c r="E548" t="s">
        <v>17</v>
      </c>
      <c r="F548" t="s">
        <v>18</v>
      </c>
      <c r="G548" t="s">
        <v>19</v>
      </c>
      <c r="H548" t="s">
        <v>57</v>
      </c>
      <c r="I548">
        <v>3</v>
      </c>
      <c r="J548">
        <v>17319.48</v>
      </c>
      <c r="K548">
        <v>51958.45</v>
      </c>
      <c r="L548" t="s">
        <v>21</v>
      </c>
      <c r="M548" t="s">
        <v>29</v>
      </c>
    </row>
    <row r="549" spans="1:13">
      <c r="A549" t="s">
        <v>1355</v>
      </c>
      <c r="B549" s="9">
        <v>45025</v>
      </c>
      <c r="C549" t="s">
        <v>1356</v>
      </c>
      <c r="D549" t="s">
        <v>82</v>
      </c>
      <c r="E549" t="s">
        <v>26</v>
      </c>
      <c r="F549" t="s">
        <v>27</v>
      </c>
      <c r="G549" t="s">
        <v>19</v>
      </c>
      <c r="H549" t="s">
        <v>20</v>
      </c>
      <c r="I549">
        <v>1</v>
      </c>
      <c r="J549">
        <v>28957.99</v>
      </c>
      <c r="K549">
        <v>28957.99</v>
      </c>
      <c r="L549" t="s">
        <v>35</v>
      </c>
      <c r="M549" t="s">
        <v>29</v>
      </c>
    </row>
    <row r="550" spans="1:13">
      <c r="A550" t="s">
        <v>1357</v>
      </c>
      <c r="B550" s="9">
        <v>45437</v>
      </c>
      <c r="C550" t="s">
        <v>950</v>
      </c>
      <c r="D550" t="s">
        <v>1358</v>
      </c>
      <c r="E550" t="s">
        <v>17</v>
      </c>
      <c r="F550" t="s">
        <v>46</v>
      </c>
      <c r="G550" t="s">
        <v>42</v>
      </c>
      <c r="H550" t="s">
        <v>57</v>
      </c>
      <c r="I550">
        <v>3</v>
      </c>
      <c r="J550">
        <v>15125.03</v>
      </c>
      <c r="K550">
        <v>45375.08</v>
      </c>
      <c r="L550" t="s">
        <v>35</v>
      </c>
      <c r="M550" t="s">
        <v>29</v>
      </c>
    </row>
    <row r="551" spans="1:13">
      <c r="A551" t="s">
        <v>1359</v>
      </c>
      <c r="B551" s="9">
        <v>45311</v>
      </c>
      <c r="C551" t="s">
        <v>1360</v>
      </c>
      <c r="D551" t="s">
        <v>390</v>
      </c>
      <c r="E551" t="s">
        <v>17</v>
      </c>
      <c r="F551" t="s">
        <v>46</v>
      </c>
      <c r="G551" t="s">
        <v>19</v>
      </c>
      <c r="H551" t="s">
        <v>20</v>
      </c>
      <c r="I551">
        <v>2</v>
      </c>
      <c r="J551">
        <v>33306.559999999998</v>
      </c>
      <c r="K551">
        <v>66613.11</v>
      </c>
      <c r="L551" t="s">
        <v>28</v>
      </c>
      <c r="M551" t="s">
        <v>22</v>
      </c>
    </row>
    <row r="552" spans="1:13">
      <c r="A552" t="s">
        <v>1361</v>
      </c>
      <c r="B552" s="9">
        <v>45331</v>
      </c>
      <c r="C552" t="s">
        <v>733</v>
      </c>
      <c r="D552" t="s">
        <v>1362</v>
      </c>
      <c r="E552" t="s">
        <v>17</v>
      </c>
      <c r="F552" t="s">
        <v>46</v>
      </c>
      <c r="G552" t="s">
        <v>19</v>
      </c>
      <c r="H552" t="s">
        <v>20</v>
      </c>
      <c r="I552">
        <v>3</v>
      </c>
      <c r="J552">
        <v>40577.089999999997</v>
      </c>
      <c r="K552">
        <v>121731.27</v>
      </c>
      <c r="L552" t="s">
        <v>21</v>
      </c>
      <c r="M552" t="s">
        <v>29</v>
      </c>
    </row>
    <row r="553" spans="1:13">
      <c r="A553" t="s">
        <v>1363</v>
      </c>
      <c r="B553" s="9">
        <v>45444</v>
      </c>
      <c r="C553" t="s">
        <v>1364</v>
      </c>
      <c r="D553" t="s">
        <v>1365</v>
      </c>
      <c r="E553" t="s">
        <v>61</v>
      </c>
      <c r="F553" t="s">
        <v>46</v>
      </c>
      <c r="G553" t="s">
        <v>19</v>
      </c>
      <c r="H553" t="s">
        <v>50</v>
      </c>
      <c r="I553">
        <v>5</v>
      </c>
      <c r="J553">
        <v>2273.1</v>
      </c>
      <c r="K553">
        <v>11365.5</v>
      </c>
      <c r="L553" t="s">
        <v>28</v>
      </c>
      <c r="M553" t="s">
        <v>29</v>
      </c>
    </row>
    <row r="554" spans="1:13">
      <c r="A554" t="s">
        <v>1366</v>
      </c>
      <c r="B554" s="9">
        <v>45402</v>
      </c>
      <c r="C554" t="s">
        <v>570</v>
      </c>
      <c r="D554" t="s">
        <v>1035</v>
      </c>
      <c r="E554" t="s">
        <v>17</v>
      </c>
      <c r="F554" t="s">
        <v>18</v>
      </c>
      <c r="G554" t="s">
        <v>42</v>
      </c>
      <c r="H554" t="s">
        <v>57</v>
      </c>
      <c r="I554">
        <v>1</v>
      </c>
      <c r="J554">
        <v>16911.18</v>
      </c>
      <c r="K554">
        <v>16911.18</v>
      </c>
      <c r="L554" t="s">
        <v>21</v>
      </c>
      <c r="M554" t="s">
        <v>22</v>
      </c>
    </row>
    <row r="555" spans="1:13">
      <c r="A555" t="s">
        <v>1367</v>
      </c>
      <c r="B555" s="9">
        <v>45363</v>
      </c>
      <c r="C555" t="s">
        <v>259</v>
      </c>
      <c r="D555" t="s">
        <v>1368</v>
      </c>
      <c r="E555" t="s">
        <v>17</v>
      </c>
      <c r="F555" t="s">
        <v>27</v>
      </c>
      <c r="G555" t="s">
        <v>42</v>
      </c>
      <c r="H555" t="s">
        <v>50</v>
      </c>
      <c r="I555">
        <v>1</v>
      </c>
      <c r="J555">
        <v>2454.88</v>
      </c>
      <c r="K555">
        <v>2454.88</v>
      </c>
      <c r="L555" t="s">
        <v>28</v>
      </c>
      <c r="M555" t="s">
        <v>29</v>
      </c>
    </row>
    <row r="556" spans="1:13">
      <c r="A556" t="s">
        <v>1369</v>
      </c>
      <c r="B556" s="9">
        <v>44949</v>
      </c>
      <c r="C556" t="s">
        <v>779</v>
      </c>
      <c r="D556" t="s">
        <v>129</v>
      </c>
      <c r="E556" t="s">
        <v>26</v>
      </c>
      <c r="F556" t="s">
        <v>27</v>
      </c>
      <c r="G556" t="s">
        <v>42</v>
      </c>
      <c r="H556" t="s">
        <v>50</v>
      </c>
      <c r="I556">
        <v>4</v>
      </c>
      <c r="J556">
        <v>2635.68</v>
      </c>
      <c r="K556">
        <v>10542.71</v>
      </c>
      <c r="L556" t="s">
        <v>35</v>
      </c>
      <c r="M556" t="s">
        <v>29</v>
      </c>
    </row>
    <row r="557" spans="1:13">
      <c r="A557" t="s">
        <v>1370</v>
      </c>
      <c r="B557" s="9">
        <v>45384</v>
      </c>
      <c r="C557" t="s">
        <v>1337</v>
      </c>
      <c r="D557" t="s">
        <v>1371</v>
      </c>
      <c r="E557" t="s">
        <v>26</v>
      </c>
      <c r="F557" t="s">
        <v>33</v>
      </c>
      <c r="G557" t="s">
        <v>19</v>
      </c>
      <c r="H557" t="s">
        <v>57</v>
      </c>
      <c r="I557">
        <v>2</v>
      </c>
      <c r="J557">
        <v>17151.7</v>
      </c>
      <c r="K557">
        <v>34303.4</v>
      </c>
      <c r="L557" t="s">
        <v>28</v>
      </c>
      <c r="M557" t="s">
        <v>29</v>
      </c>
    </row>
    <row r="558" spans="1:13">
      <c r="A558" t="s">
        <v>1372</v>
      </c>
      <c r="B558" s="9">
        <v>45009</v>
      </c>
      <c r="C558" t="s">
        <v>806</v>
      </c>
      <c r="D558" t="s">
        <v>82</v>
      </c>
      <c r="E558" t="s">
        <v>61</v>
      </c>
      <c r="F558" t="s">
        <v>18</v>
      </c>
      <c r="G558" t="s">
        <v>42</v>
      </c>
      <c r="H558" t="s">
        <v>20</v>
      </c>
      <c r="I558">
        <v>4</v>
      </c>
      <c r="J558">
        <v>41945.86</v>
      </c>
      <c r="K558">
        <v>167783.45</v>
      </c>
      <c r="L558" t="s">
        <v>35</v>
      </c>
      <c r="M558" t="s">
        <v>29</v>
      </c>
    </row>
    <row r="559" spans="1:13">
      <c r="A559" t="s">
        <v>1373</v>
      </c>
      <c r="B559" s="9">
        <v>45071</v>
      </c>
      <c r="C559" t="s">
        <v>1374</v>
      </c>
      <c r="D559" t="s">
        <v>245</v>
      </c>
      <c r="E559" t="s">
        <v>17</v>
      </c>
      <c r="F559" t="s">
        <v>27</v>
      </c>
      <c r="G559" t="s">
        <v>42</v>
      </c>
      <c r="H559" t="s">
        <v>34</v>
      </c>
      <c r="I559">
        <v>3</v>
      </c>
      <c r="J559">
        <v>1278.68</v>
      </c>
      <c r="K559">
        <v>3836.05</v>
      </c>
      <c r="L559" t="s">
        <v>21</v>
      </c>
      <c r="M559" t="s">
        <v>22</v>
      </c>
    </row>
    <row r="560" spans="1:13">
      <c r="A560" t="s">
        <v>1375</v>
      </c>
      <c r="B560" s="9">
        <v>45011</v>
      </c>
      <c r="C560" t="s">
        <v>1245</v>
      </c>
      <c r="D560" t="s">
        <v>1376</v>
      </c>
      <c r="E560" t="s">
        <v>17</v>
      </c>
      <c r="F560" t="s">
        <v>27</v>
      </c>
      <c r="G560" t="s">
        <v>42</v>
      </c>
      <c r="H560" t="s">
        <v>57</v>
      </c>
      <c r="I560">
        <v>5</v>
      </c>
      <c r="J560">
        <v>12858.91</v>
      </c>
      <c r="K560">
        <v>64294.57</v>
      </c>
      <c r="L560" t="s">
        <v>35</v>
      </c>
      <c r="M560" t="s">
        <v>22</v>
      </c>
    </row>
    <row r="561" spans="1:13">
      <c r="A561" t="s">
        <v>1377</v>
      </c>
      <c r="B561" s="9">
        <v>45004</v>
      </c>
      <c r="C561" t="s">
        <v>1378</v>
      </c>
      <c r="D561" t="s">
        <v>1379</v>
      </c>
      <c r="E561" t="s">
        <v>17</v>
      </c>
      <c r="F561" t="s">
        <v>33</v>
      </c>
      <c r="G561" t="s">
        <v>42</v>
      </c>
      <c r="H561" t="s">
        <v>50</v>
      </c>
      <c r="I561">
        <v>5</v>
      </c>
      <c r="J561">
        <v>2123.7600000000002</v>
      </c>
      <c r="K561">
        <v>10618.82</v>
      </c>
      <c r="L561" t="s">
        <v>28</v>
      </c>
      <c r="M561" t="s">
        <v>29</v>
      </c>
    </row>
    <row r="562" spans="1:13">
      <c r="A562" t="s">
        <v>1380</v>
      </c>
      <c r="B562" s="9">
        <v>45383</v>
      </c>
      <c r="C562" t="s">
        <v>1316</v>
      </c>
      <c r="D562" t="s">
        <v>1381</v>
      </c>
      <c r="E562" t="s">
        <v>26</v>
      </c>
      <c r="F562" t="s">
        <v>46</v>
      </c>
      <c r="G562" t="s">
        <v>19</v>
      </c>
      <c r="H562" t="s">
        <v>50</v>
      </c>
      <c r="I562">
        <v>5</v>
      </c>
      <c r="J562">
        <v>2136.38</v>
      </c>
      <c r="K562">
        <v>10681.9</v>
      </c>
      <c r="L562" t="s">
        <v>21</v>
      </c>
      <c r="M562" t="s">
        <v>29</v>
      </c>
    </row>
    <row r="563" spans="1:13">
      <c r="A563" t="s">
        <v>1382</v>
      </c>
      <c r="B563" s="9">
        <v>44927</v>
      </c>
      <c r="C563" t="s">
        <v>1235</v>
      </c>
      <c r="D563" t="s">
        <v>475</v>
      </c>
      <c r="E563" t="s">
        <v>17</v>
      </c>
      <c r="F563" t="s">
        <v>27</v>
      </c>
      <c r="G563" t="s">
        <v>19</v>
      </c>
      <c r="H563" t="s">
        <v>20</v>
      </c>
      <c r="I563">
        <v>5</v>
      </c>
      <c r="J563">
        <v>26213.4</v>
      </c>
      <c r="K563">
        <v>131066.98</v>
      </c>
      <c r="L563" t="s">
        <v>28</v>
      </c>
      <c r="M563" t="s">
        <v>29</v>
      </c>
    </row>
    <row r="564" spans="1:13">
      <c r="A564" t="s">
        <v>1383</v>
      </c>
      <c r="B564" s="9">
        <v>44977</v>
      </c>
      <c r="C564" t="s">
        <v>1384</v>
      </c>
      <c r="D564" t="s">
        <v>998</v>
      </c>
      <c r="E564" t="s">
        <v>17</v>
      </c>
      <c r="F564" t="s">
        <v>46</v>
      </c>
      <c r="G564" t="s">
        <v>19</v>
      </c>
      <c r="H564" t="s">
        <v>50</v>
      </c>
      <c r="I564">
        <v>2</v>
      </c>
      <c r="J564">
        <v>1817</v>
      </c>
      <c r="K564">
        <v>3634</v>
      </c>
      <c r="L564" t="s">
        <v>35</v>
      </c>
      <c r="M564" t="s">
        <v>29</v>
      </c>
    </row>
    <row r="565" spans="1:13">
      <c r="A565" t="s">
        <v>1385</v>
      </c>
      <c r="B565" s="9">
        <v>45372</v>
      </c>
      <c r="C565" t="s">
        <v>1386</v>
      </c>
      <c r="D565" t="s">
        <v>190</v>
      </c>
      <c r="E565" t="s">
        <v>17</v>
      </c>
      <c r="F565" t="s">
        <v>33</v>
      </c>
      <c r="G565" t="s">
        <v>19</v>
      </c>
      <c r="H565" t="s">
        <v>34</v>
      </c>
      <c r="I565">
        <v>3</v>
      </c>
      <c r="J565">
        <v>1188.51</v>
      </c>
      <c r="K565">
        <v>3565.52</v>
      </c>
      <c r="L565" t="s">
        <v>35</v>
      </c>
      <c r="M565" t="s">
        <v>29</v>
      </c>
    </row>
    <row r="566" spans="1:13">
      <c r="A566" t="s">
        <v>1387</v>
      </c>
      <c r="B566" s="9">
        <v>45375</v>
      </c>
      <c r="C566" t="s">
        <v>1388</v>
      </c>
      <c r="D566" t="s">
        <v>992</v>
      </c>
      <c r="E566" t="s">
        <v>17</v>
      </c>
      <c r="F566" t="s">
        <v>27</v>
      </c>
      <c r="G566" t="s">
        <v>42</v>
      </c>
      <c r="H566" t="s">
        <v>50</v>
      </c>
      <c r="I566">
        <v>5</v>
      </c>
      <c r="J566">
        <v>2763.24</v>
      </c>
      <c r="K566">
        <v>13816.18</v>
      </c>
      <c r="L566" t="s">
        <v>28</v>
      </c>
      <c r="M566" t="s">
        <v>22</v>
      </c>
    </row>
    <row r="567" spans="1:13">
      <c r="A567" t="s">
        <v>1389</v>
      </c>
      <c r="B567" s="9">
        <v>45414</v>
      </c>
      <c r="C567" t="s">
        <v>1390</v>
      </c>
      <c r="D567" t="s">
        <v>1391</v>
      </c>
      <c r="E567" t="s">
        <v>17</v>
      </c>
      <c r="F567" t="s">
        <v>46</v>
      </c>
      <c r="G567" t="s">
        <v>42</v>
      </c>
      <c r="H567" t="s">
        <v>20</v>
      </c>
      <c r="I567">
        <v>1</v>
      </c>
      <c r="J567">
        <v>25132.35</v>
      </c>
      <c r="K567">
        <v>25132.35</v>
      </c>
      <c r="L567" t="s">
        <v>21</v>
      </c>
      <c r="M567" t="s">
        <v>29</v>
      </c>
    </row>
    <row r="568" spans="1:13">
      <c r="A568" t="s">
        <v>1392</v>
      </c>
      <c r="B568" s="9">
        <v>44960</v>
      </c>
      <c r="C568" t="s">
        <v>87</v>
      </c>
      <c r="D568" t="s">
        <v>1393</v>
      </c>
      <c r="E568" t="s">
        <v>26</v>
      </c>
      <c r="F568" t="s">
        <v>18</v>
      </c>
      <c r="G568" t="s">
        <v>42</v>
      </c>
      <c r="H568" t="s">
        <v>57</v>
      </c>
      <c r="I568">
        <v>3</v>
      </c>
      <c r="J568">
        <v>14749.76</v>
      </c>
      <c r="K568">
        <v>44249.27</v>
      </c>
      <c r="L568" t="s">
        <v>28</v>
      </c>
      <c r="M568" t="s">
        <v>29</v>
      </c>
    </row>
    <row r="569" spans="1:13">
      <c r="A569" t="s">
        <v>1394</v>
      </c>
      <c r="B569" s="9">
        <v>45274</v>
      </c>
      <c r="C569" t="s">
        <v>1395</v>
      </c>
      <c r="D569" t="s">
        <v>1396</v>
      </c>
      <c r="E569" t="s">
        <v>26</v>
      </c>
      <c r="F569" t="s">
        <v>46</v>
      </c>
      <c r="G569" t="s">
        <v>19</v>
      </c>
      <c r="H569" t="s">
        <v>20</v>
      </c>
      <c r="I569">
        <v>2</v>
      </c>
      <c r="J569">
        <v>31005.82</v>
      </c>
      <c r="K569">
        <v>62011.64</v>
      </c>
      <c r="L569" t="s">
        <v>35</v>
      </c>
      <c r="M569" t="s">
        <v>29</v>
      </c>
    </row>
    <row r="570" spans="1:13">
      <c r="A570" t="s">
        <v>1397</v>
      </c>
      <c r="B570" s="9">
        <v>45021</v>
      </c>
      <c r="C570" t="s">
        <v>1398</v>
      </c>
      <c r="D570" t="s">
        <v>1399</v>
      </c>
      <c r="E570" t="s">
        <v>17</v>
      </c>
      <c r="F570" t="s">
        <v>46</v>
      </c>
      <c r="G570" t="s">
        <v>19</v>
      </c>
      <c r="H570" t="s">
        <v>50</v>
      </c>
      <c r="I570">
        <v>5</v>
      </c>
      <c r="J570">
        <v>2865.61</v>
      </c>
      <c r="K570">
        <v>14328.03</v>
      </c>
      <c r="L570" t="s">
        <v>21</v>
      </c>
      <c r="M570" t="s">
        <v>29</v>
      </c>
    </row>
    <row r="571" spans="1:13">
      <c r="A571" t="s">
        <v>1400</v>
      </c>
      <c r="B571" s="9">
        <v>44998</v>
      </c>
      <c r="C571" t="s">
        <v>1401</v>
      </c>
      <c r="D571" t="s">
        <v>1402</v>
      </c>
      <c r="E571" t="s">
        <v>17</v>
      </c>
      <c r="F571" t="s">
        <v>46</v>
      </c>
      <c r="G571" t="s">
        <v>19</v>
      </c>
      <c r="H571" t="s">
        <v>20</v>
      </c>
      <c r="I571">
        <v>2</v>
      </c>
      <c r="J571">
        <v>27044.27</v>
      </c>
      <c r="K571">
        <v>54088.54</v>
      </c>
      <c r="L571" t="s">
        <v>28</v>
      </c>
      <c r="M571" t="s">
        <v>29</v>
      </c>
    </row>
    <row r="572" spans="1:13">
      <c r="A572" t="s">
        <v>1403</v>
      </c>
      <c r="B572" s="9">
        <v>45080</v>
      </c>
      <c r="C572" t="s">
        <v>1404</v>
      </c>
      <c r="D572" t="s">
        <v>1405</v>
      </c>
      <c r="E572" t="s">
        <v>26</v>
      </c>
      <c r="F572" t="s">
        <v>46</v>
      </c>
      <c r="G572" t="s">
        <v>19</v>
      </c>
      <c r="H572" t="s">
        <v>50</v>
      </c>
      <c r="I572">
        <v>5</v>
      </c>
      <c r="J572">
        <v>2454.29</v>
      </c>
      <c r="K572">
        <v>12271.45</v>
      </c>
      <c r="L572" t="s">
        <v>35</v>
      </c>
      <c r="M572" t="s">
        <v>29</v>
      </c>
    </row>
    <row r="573" spans="1:13">
      <c r="A573" t="s">
        <v>1406</v>
      </c>
      <c r="B573" s="9">
        <v>45176</v>
      </c>
      <c r="C573" t="s">
        <v>1149</v>
      </c>
      <c r="D573" t="s">
        <v>1407</v>
      </c>
      <c r="E573" t="s">
        <v>17</v>
      </c>
      <c r="F573" t="s">
        <v>18</v>
      </c>
      <c r="G573" t="s">
        <v>19</v>
      </c>
      <c r="H573" t="s">
        <v>20</v>
      </c>
      <c r="I573">
        <v>1</v>
      </c>
      <c r="J573">
        <v>41491.11</v>
      </c>
      <c r="K573">
        <v>41491.11</v>
      </c>
      <c r="L573" t="s">
        <v>21</v>
      </c>
      <c r="M573" t="s">
        <v>29</v>
      </c>
    </row>
    <row r="574" spans="1:13">
      <c r="A574" t="s">
        <v>1408</v>
      </c>
      <c r="B574" s="9">
        <v>45364</v>
      </c>
      <c r="C574" t="s">
        <v>1384</v>
      </c>
      <c r="D574" t="s">
        <v>1409</v>
      </c>
      <c r="E574" t="s">
        <v>17</v>
      </c>
      <c r="F574" t="s">
        <v>33</v>
      </c>
      <c r="G574" t="s">
        <v>42</v>
      </c>
      <c r="H574" t="s">
        <v>57</v>
      </c>
      <c r="I574">
        <v>3</v>
      </c>
      <c r="J574">
        <v>13087.75</v>
      </c>
      <c r="K574">
        <v>39263.24</v>
      </c>
      <c r="L574" t="s">
        <v>28</v>
      </c>
      <c r="M574" t="s">
        <v>22</v>
      </c>
    </row>
    <row r="575" spans="1:13">
      <c r="A575" t="s">
        <v>1410</v>
      </c>
      <c r="B575" s="9">
        <v>45044</v>
      </c>
      <c r="C575" t="s">
        <v>1388</v>
      </c>
      <c r="D575" t="s">
        <v>222</v>
      </c>
      <c r="E575" t="s">
        <v>17</v>
      </c>
      <c r="F575" t="s">
        <v>46</v>
      </c>
      <c r="G575" t="s">
        <v>19</v>
      </c>
      <c r="H575" t="s">
        <v>50</v>
      </c>
      <c r="I575">
        <v>1</v>
      </c>
      <c r="J575">
        <v>2677.22</v>
      </c>
      <c r="K575">
        <v>2677.22</v>
      </c>
      <c r="L575" t="s">
        <v>21</v>
      </c>
      <c r="M575" t="s">
        <v>29</v>
      </c>
    </row>
    <row r="576" spans="1:13">
      <c r="A576" t="s">
        <v>1411</v>
      </c>
      <c r="B576" s="9">
        <v>45232</v>
      </c>
      <c r="C576" t="s">
        <v>1412</v>
      </c>
      <c r="D576" t="s">
        <v>741</v>
      </c>
      <c r="E576" t="s">
        <v>26</v>
      </c>
      <c r="F576" t="s">
        <v>46</v>
      </c>
      <c r="G576" t="s">
        <v>42</v>
      </c>
      <c r="H576" t="s">
        <v>34</v>
      </c>
      <c r="I576">
        <v>5</v>
      </c>
      <c r="J576">
        <v>1369.47</v>
      </c>
      <c r="K576">
        <v>6847.35</v>
      </c>
      <c r="L576" t="s">
        <v>35</v>
      </c>
      <c r="M576" t="s">
        <v>29</v>
      </c>
    </row>
    <row r="577" spans="1:13">
      <c r="A577" t="s">
        <v>1413</v>
      </c>
      <c r="B577" s="9">
        <v>45194</v>
      </c>
      <c r="C577" t="s">
        <v>1083</v>
      </c>
      <c r="D577" t="s">
        <v>951</v>
      </c>
      <c r="E577" t="s">
        <v>61</v>
      </c>
      <c r="F577" t="s">
        <v>27</v>
      </c>
      <c r="G577" t="s">
        <v>19</v>
      </c>
      <c r="H577" t="s">
        <v>34</v>
      </c>
      <c r="I577">
        <v>4</v>
      </c>
      <c r="J577">
        <v>951.73</v>
      </c>
      <c r="K577">
        <v>3806.91</v>
      </c>
      <c r="L577" t="s">
        <v>28</v>
      </c>
      <c r="M577" t="s">
        <v>29</v>
      </c>
    </row>
    <row r="578" spans="1:13">
      <c r="A578" t="s">
        <v>1414</v>
      </c>
      <c r="B578" s="9">
        <v>44980</v>
      </c>
      <c r="C578" t="s">
        <v>1415</v>
      </c>
      <c r="D578" t="s">
        <v>845</v>
      </c>
      <c r="E578" t="s">
        <v>26</v>
      </c>
      <c r="F578" t="s">
        <v>27</v>
      </c>
      <c r="G578" t="s">
        <v>42</v>
      </c>
      <c r="H578" t="s">
        <v>34</v>
      </c>
      <c r="I578">
        <v>3</v>
      </c>
      <c r="J578">
        <v>1435.52</v>
      </c>
      <c r="K578">
        <v>4306.55</v>
      </c>
      <c r="L578" t="s">
        <v>28</v>
      </c>
      <c r="M578" t="s">
        <v>29</v>
      </c>
    </row>
    <row r="579" spans="1:13">
      <c r="A579" t="s">
        <v>1416</v>
      </c>
      <c r="B579" s="9">
        <v>45162</v>
      </c>
      <c r="C579" t="s">
        <v>1417</v>
      </c>
      <c r="D579" t="s">
        <v>1345</v>
      </c>
      <c r="E579" t="s">
        <v>17</v>
      </c>
      <c r="F579" t="s">
        <v>18</v>
      </c>
      <c r="G579" t="s">
        <v>19</v>
      </c>
      <c r="H579" t="s">
        <v>34</v>
      </c>
      <c r="I579">
        <v>2</v>
      </c>
      <c r="J579">
        <v>1325.63</v>
      </c>
      <c r="K579">
        <v>2651.26</v>
      </c>
      <c r="L579" t="s">
        <v>35</v>
      </c>
      <c r="M579" t="s">
        <v>29</v>
      </c>
    </row>
    <row r="580" spans="1:13">
      <c r="A580" t="s">
        <v>1418</v>
      </c>
      <c r="B580" s="9">
        <v>45315</v>
      </c>
      <c r="C580" t="s">
        <v>1419</v>
      </c>
      <c r="D580" t="s">
        <v>1420</v>
      </c>
      <c r="E580" t="s">
        <v>17</v>
      </c>
      <c r="F580" t="s">
        <v>18</v>
      </c>
      <c r="G580" t="s">
        <v>19</v>
      </c>
      <c r="H580" t="s">
        <v>50</v>
      </c>
      <c r="I580">
        <v>5</v>
      </c>
      <c r="J580">
        <v>1921.96</v>
      </c>
      <c r="K580">
        <v>9609.7800000000007</v>
      </c>
      <c r="L580" t="s">
        <v>35</v>
      </c>
      <c r="M580" t="s">
        <v>29</v>
      </c>
    </row>
    <row r="581" spans="1:13">
      <c r="A581" t="s">
        <v>1421</v>
      </c>
      <c r="B581" s="9">
        <v>45327</v>
      </c>
      <c r="C581" t="s">
        <v>430</v>
      </c>
      <c r="D581" t="s">
        <v>1422</v>
      </c>
      <c r="E581" t="s">
        <v>61</v>
      </c>
      <c r="F581" t="s">
        <v>18</v>
      </c>
      <c r="G581" t="s">
        <v>42</v>
      </c>
      <c r="H581" t="s">
        <v>50</v>
      </c>
      <c r="I581">
        <v>1</v>
      </c>
      <c r="J581">
        <v>2138.61</v>
      </c>
      <c r="K581">
        <v>2138.61</v>
      </c>
      <c r="L581" t="s">
        <v>35</v>
      </c>
      <c r="M581" t="s">
        <v>29</v>
      </c>
    </row>
    <row r="582" spans="1:13">
      <c r="A582" t="s">
        <v>1423</v>
      </c>
      <c r="B582" s="9">
        <v>45229</v>
      </c>
      <c r="C582" t="s">
        <v>1424</v>
      </c>
      <c r="D582" t="s">
        <v>1425</v>
      </c>
      <c r="E582" t="s">
        <v>17</v>
      </c>
      <c r="F582" t="s">
        <v>27</v>
      </c>
      <c r="G582" t="s">
        <v>42</v>
      </c>
      <c r="H582" t="s">
        <v>57</v>
      </c>
      <c r="I582">
        <v>4</v>
      </c>
      <c r="J582">
        <v>15187.28</v>
      </c>
      <c r="K582">
        <v>60749.1</v>
      </c>
      <c r="L582" t="s">
        <v>28</v>
      </c>
      <c r="M582" t="s">
        <v>29</v>
      </c>
    </row>
    <row r="583" spans="1:13">
      <c r="A583" t="s">
        <v>1426</v>
      </c>
      <c r="B583" s="9">
        <v>45133</v>
      </c>
      <c r="C583" t="s">
        <v>1427</v>
      </c>
      <c r="D583" t="s">
        <v>60</v>
      </c>
      <c r="E583" t="s">
        <v>61</v>
      </c>
      <c r="F583" t="s">
        <v>46</v>
      </c>
      <c r="G583" t="s">
        <v>19</v>
      </c>
      <c r="H583" t="s">
        <v>20</v>
      </c>
      <c r="I583">
        <v>5</v>
      </c>
      <c r="J583">
        <v>39986.06</v>
      </c>
      <c r="K583">
        <v>199930.3</v>
      </c>
      <c r="L583" t="s">
        <v>35</v>
      </c>
      <c r="M583" t="s">
        <v>29</v>
      </c>
    </row>
    <row r="584" spans="1:13">
      <c r="A584" t="s">
        <v>1428</v>
      </c>
      <c r="B584" s="9">
        <v>45155</v>
      </c>
      <c r="C584" t="s">
        <v>1429</v>
      </c>
      <c r="D584" t="s">
        <v>1430</v>
      </c>
      <c r="E584" t="s">
        <v>61</v>
      </c>
      <c r="F584" t="s">
        <v>27</v>
      </c>
      <c r="G584" t="s">
        <v>19</v>
      </c>
      <c r="H584" t="s">
        <v>50</v>
      </c>
      <c r="I584">
        <v>2</v>
      </c>
      <c r="J584">
        <v>1993.54</v>
      </c>
      <c r="K584">
        <v>3987.09</v>
      </c>
      <c r="L584" t="s">
        <v>28</v>
      </c>
      <c r="M584" t="s">
        <v>29</v>
      </c>
    </row>
    <row r="585" spans="1:13">
      <c r="A585" t="s">
        <v>1431</v>
      </c>
      <c r="B585" s="9">
        <v>45001</v>
      </c>
      <c r="C585" t="s">
        <v>558</v>
      </c>
      <c r="D585" t="s">
        <v>954</v>
      </c>
      <c r="E585" t="s">
        <v>17</v>
      </c>
      <c r="F585" t="s">
        <v>33</v>
      </c>
      <c r="G585" t="s">
        <v>19</v>
      </c>
      <c r="H585" t="s">
        <v>34</v>
      </c>
      <c r="I585">
        <v>1</v>
      </c>
      <c r="J585">
        <v>1278.72</v>
      </c>
      <c r="K585">
        <v>1278.72</v>
      </c>
      <c r="L585" t="s">
        <v>28</v>
      </c>
      <c r="M585" t="s">
        <v>29</v>
      </c>
    </row>
    <row r="586" spans="1:13">
      <c r="A586" t="s">
        <v>1432</v>
      </c>
      <c r="B586" s="9">
        <v>45361</v>
      </c>
      <c r="C586" t="s">
        <v>315</v>
      </c>
      <c r="D586" t="s">
        <v>251</v>
      </c>
      <c r="E586" t="s">
        <v>61</v>
      </c>
      <c r="F586" t="s">
        <v>18</v>
      </c>
      <c r="G586" t="s">
        <v>42</v>
      </c>
      <c r="H586" t="s">
        <v>50</v>
      </c>
      <c r="I586">
        <v>3</v>
      </c>
      <c r="J586">
        <v>2088.31</v>
      </c>
      <c r="K586">
        <v>6264.93</v>
      </c>
      <c r="L586" t="s">
        <v>21</v>
      </c>
      <c r="M586" t="s">
        <v>29</v>
      </c>
    </row>
    <row r="587" spans="1:13">
      <c r="A587" t="s">
        <v>1433</v>
      </c>
      <c r="B587" s="9">
        <v>45029</v>
      </c>
      <c r="C587" t="s">
        <v>781</v>
      </c>
      <c r="D587" t="s">
        <v>1434</v>
      </c>
      <c r="E587" t="s">
        <v>17</v>
      </c>
      <c r="F587" t="s">
        <v>18</v>
      </c>
      <c r="G587" t="s">
        <v>42</v>
      </c>
      <c r="H587" t="s">
        <v>34</v>
      </c>
      <c r="I587">
        <v>4</v>
      </c>
      <c r="J587">
        <v>1323.25</v>
      </c>
      <c r="K587">
        <v>5293</v>
      </c>
      <c r="L587" t="s">
        <v>35</v>
      </c>
      <c r="M587" t="s">
        <v>29</v>
      </c>
    </row>
    <row r="588" spans="1:13">
      <c r="A588" t="s">
        <v>1435</v>
      </c>
      <c r="B588" s="9">
        <v>45348</v>
      </c>
      <c r="C588" t="s">
        <v>1436</v>
      </c>
      <c r="D588" t="s">
        <v>1172</v>
      </c>
      <c r="E588" t="s">
        <v>26</v>
      </c>
      <c r="F588" t="s">
        <v>18</v>
      </c>
      <c r="G588" t="s">
        <v>19</v>
      </c>
      <c r="H588" t="s">
        <v>57</v>
      </c>
      <c r="I588">
        <v>5</v>
      </c>
      <c r="J588">
        <v>15625.82</v>
      </c>
      <c r="K588">
        <v>78129.08</v>
      </c>
      <c r="L588" t="s">
        <v>35</v>
      </c>
      <c r="M588" t="s">
        <v>29</v>
      </c>
    </row>
    <row r="589" spans="1:13">
      <c r="A589" t="s">
        <v>1437</v>
      </c>
      <c r="B589" s="9">
        <v>45232</v>
      </c>
      <c r="C589" t="s">
        <v>105</v>
      </c>
      <c r="D589" t="s">
        <v>1438</v>
      </c>
      <c r="E589" t="s">
        <v>17</v>
      </c>
      <c r="F589" t="s">
        <v>33</v>
      </c>
      <c r="G589" t="s">
        <v>19</v>
      </c>
      <c r="H589" t="s">
        <v>20</v>
      </c>
      <c r="I589">
        <v>5</v>
      </c>
      <c r="J589">
        <v>33650.910000000003</v>
      </c>
      <c r="K589">
        <v>168254.54</v>
      </c>
      <c r="L589" t="s">
        <v>21</v>
      </c>
      <c r="M589" t="s">
        <v>29</v>
      </c>
    </row>
    <row r="590" spans="1:13">
      <c r="A590" t="s">
        <v>1439</v>
      </c>
      <c r="B590" s="9">
        <v>45024</v>
      </c>
      <c r="C590" t="s">
        <v>1440</v>
      </c>
      <c r="D590" t="s">
        <v>1144</v>
      </c>
      <c r="E590" t="s">
        <v>17</v>
      </c>
      <c r="F590" t="s">
        <v>46</v>
      </c>
      <c r="G590" t="s">
        <v>42</v>
      </c>
      <c r="H590" t="s">
        <v>50</v>
      </c>
      <c r="I590">
        <v>5</v>
      </c>
      <c r="J590">
        <v>2562.33</v>
      </c>
      <c r="K590">
        <v>12811.66</v>
      </c>
      <c r="L590" t="s">
        <v>28</v>
      </c>
      <c r="M590" t="s">
        <v>29</v>
      </c>
    </row>
    <row r="591" spans="1:13">
      <c r="A591" t="s">
        <v>1441</v>
      </c>
      <c r="B591" s="9">
        <v>45261</v>
      </c>
      <c r="C591" t="s">
        <v>1442</v>
      </c>
      <c r="D591" t="s">
        <v>457</v>
      </c>
      <c r="E591" t="s">
        <v>26</v>
      </c>
      <c r="F591" t="s">
        <v>46</v>
      </c>
      <c r="G591" t="s">
        <v>19</v>
      </c>
      <c r="H591" t="s">
        <v>20</v>
      </c>
      <c r="I591">
        <v>5</v>
      </c>
      <c r="J591">
        <v>39837.79</v>
      </c>
      <c r="K591">
        <v>199188.96</v>
      </c>
      <c r="L591" t="s">
        <v>28</v>
      </c>
      <c r="M591" t="s">
        <v>22</v>
      </c>
    </row>
    <row r="592" spans="1:13">
      <c r="A592" t="s">
        <v>1443</v>
      </c>
      <c r="B592" s="9">
        <v>45361</v>
      </c>
      <c r="C592" t="s">
        <v>1444</v>
      </c>
      <c r="D592" t="s">
        <v>1445</v>
      </c>
      <c r="E592" t="s">
        <v>26</v>
      </c>
      <c r="F592" t="s">
        <v>46</v>
      </c>
      <c r="G592" t="s">
        <v>42</v>
      </c>
      <c r="H592" t="s">
        <v>34</v>
      </c>
      <c r="I592">
        <v>1</v>
      </c>
      <c r="J592">
        <v>1071.8599999999999</v>
      </c>
      <c r="K592">
        <v>1071.8599999999999</v>
      </c>
      <c r="L592" t="s">
        <v>28</v>
      </c>
      <c r="M592" t="s">
        <v>29</v>
      </c>
    </row>
    <row r="593" spans="1:13">
      <c r="A593" t="s">
        <v>1446</v>
      </c>
      <c r="B593" s="9">
        <v>45373</v>
      </c>
      <c r="C593" t="s">
        <v>1447</v>
      </c>
      <c r="D593" t="s">
        <v>942</v>
      </c>
      <c r="E593" t="s">
        <v>17</v>
      </c>
      <c r="F593" t="s">
        <v>18</v>
      </c>
      <c r="G593" t="s">
        <v>19</v>
      </c>
      <c r="H593" t="s">
        <v>34</v>
      </c>
      <c r="I593">
        <v>3</v>
      </c>
      <c r="J593">
        <v>1301.55</v>
      </c>
      <c r="K593">
        <v>3904.65</v>
      </c>
      <c r="L593" t="s">
        <v>35</v>
      </c>
      <c r="M593" t="s">
        <v>29</v>
      </c>
    </row>
    <row r="594" spans="1:13">
      <c r="A594" t="s">
        <v>1448</v>
      </c>
      <c r="B594" s="9">
        <v>45234</v>
      </c>
      <c r="C594" t="s">
        <v>1449</v>
      </c>
      <c r="D594" t="s">
        <v>744</v>
      </c>
      <c r="E594" t="s">
        <v>26</v>
      </c>
      <c r="F594" t="s">
        <v>46</v>
      </c>
      <c r="G594" t="s">
        <v>19</v>
      </c>
      <c r="H594" t="s">
        <v>20</v>
      </c>
      <c r="I594">
        <v>2</v>
      </c>
      <c r="J594">
        <v>27280.85</v>
      </c>
      <c r="K594">
        <v>54561.69</v>
      </c>
      <c r="L594" t="s">
        <v>28</v>
      </c>
      <c r="M594" t="s">
        <v>29</v>
      </c>
    </row>
    <row r="595" spans="1:13">
      <c r="A595" t="s">
        <v>1450</v>
      </c>
      <c r="B595" s="9">
        <v>45175</v>
      </c>
      <c r="C595" t="s">
        <v>1451</v>
      </c>
      <c r="D595" t="s">
        <v>1066</v>
      </c>
      <c r="E595" t="s">
        <v>17</v>
      </c>
      <c r="F595" t="s">
        <v>27</v>
      </c>
      <c r="G595" t="s">
        <v>19</v>
      </c>
      <c r="H595" t="s">
        <v>57</v>
      </c>
      <c r="I595">
        <v>4</v>
      </c>
      <c r="J595">
        <v>15758.89</v>
      </c>
      <c r="K595">
        <v>63035.57</v>
      </c>
      <c r="L595" t="s">
        <v>21</v>
      </c>
      <c r="M595" t="s">
        <v>29</v>
      </c>
    </row>
    <row r="596" spans="1:13">
      <c r="A596" t="s">
        <v>1452</v>
      </c>
      <c r="B596" s="9">
        <v>45092</v>
      </c>
      <c r="C596" t="s">
        <v>1453</v>
      </c>
      <c r="D596" t="s">
        <v>1454</v>
      </c>
      <c r="E596" t="s">
        <v>17</v>
      </c>
      <c r="F596" t="s">
        <v>18</v>
      </c>
      <c r="G596" t="s">
        <v>19</v>
      </c>
      <c r="H596" t="s">
        <v>20</v>
      </c>
      <c r="I596">
        <v>5</v>
      </c>
      <c r="J596">
        <v>37636.5</v>
      </c>
      <c r="K596">
        <v>188182.52</v>
      </c>
      <c r="L596" t="s">
        <v>28</v>
      </c>
      <c r="M596" t="s">
        <v>29</v>
      </c>
    </row>
    <row r="597" spans="1:13">
      <c r="A597" t="s">
        <v>1455</v>
      </c>
      <c r="B597" s="9">
        <v>45407</v>
      </c>
      <c r="C597" t="s">
        <v>1378</v>
      </c>
      <c r="D597" t="s">
        <v>1060</v>
      </c>
      <c r="E597" t="s">
        <v>17</v>
      </c>
      <c r="F597" t="s">
        <v>33</v>
      </c>
      <c r="G597" t="s">
        <v>19</v>
      </c>
      <c r="H597" t="s">
        <v>20</v>
      </c>
      <c r="I597">
        <v>5</v>
      </c>
      <c r="J597">
        <v>32252.46</v>
      </c>
      <c r="K597">
        <v>161262.29999999999</v>
      </c>
      <c r="L597" t="s">
        <v>35</v>
      </c>
      <c r="M597" t="s">
        <v>22</v>
      </c>
    </row>
    <row r="598" spans="1:13">
      <c r="A598" t="s">
        <v>1456</v>
      </c>
      <c r="B598" s="9">
        <v>45261</v>
      </c>
      <c r="C598" t="s">
        <v>384</v>
      </c>
      <c r="D598" t="s">
        <v>1020</v>
      </c>
      <c r="E598" t="s">
        <v>17</v>
      </c>
      <c r="F598" t="s">
        <v>33</v>
      </c>
      <c r="G598" t="s">
        <v>42</v>
      </c>
      <c r="H598" t="s">
        <v>50</v>
      </c>
      <c r="I598">
        <v>3</v>
      </c>
      <c r="J598">
        <v>2742.03</v>
      </c>
      <c r="K598">
        <v>8226.08</v>
      </c>
      <c r="L598" t="s">
        <v>35</v>
      </c>
      <c r="M598" t="s">
        <v>29</v>
      </c>
    </row>
    <row r="599" spans="1:13">
      <c r="A599" t="s">
        <v>1457</v>
      </c>
      <c r="B599" s="9">
        <v>45468</v>
      </c>
      <c r="C599" t="s">
        <v>649</v>
      </c>
      <c r="D599" t="s">
        <v>1458</v>
      </c>
      <c r="E599" t="s">
        <v>17</v>
      </c>
      <c r="F599" t="s">
        <v>46</v>
      </c>
      <c r="G599" t="s">
        <v>42</v>
      </c>
      <c r="H599" t="s">
        <v>50</v>
      </c>
      <c r="I599">
        <v>3</v>
      </c>
      <c r="J599">
        <v>2446.38</v>
      </c>
      <c r="K599">
        <v>7339.14</v>
      </c>
      <c r="L599" t="s">
        <v>28</v>
      </c>
      <c r="M599" t="s">
        <v>29</v>
      </c>
    </row>
    <row r="600" spans="1:13">
      <c r="A600" t="s">
        <v>1459</v>
      </c>
      <c r="B600" s="9">
        <v>45032</v>
      </c>
      <c r="C600" t="s">
        <v>1460</v>
      </c>
      <c r="D600" t="s">
        <v>1461</v>
      </c>
      <c r="E600" t="s">
        <v>17</v>
      </c>
      <c r="F600" t="s">
        <v>18</v>
      </c>
      <c r="G600" t="s">
        <v>42</v>
      </c>
      <c r="H600" t="s">
        <v>34</v>
      </c>
      <c r="I600">
        <v>1</v>
      </c>
      <c r="J600">
        <v>1401.76</v>
      </c>
      <c r="K600">
        <v>1401.76</v>
      </c>
      <c r="L600" t="s">
        <v>28</v>
      </c>
      <c r="M600" t="s">
        <v>29</v>
      </c>
    </row>
    <row r="601" spans="1:13">
      <c r="A601" t="s">
        <v>1462</v>
      </c>
      <c r="B601" s="9">
        <v>45007</v>
      </c>
      <c r="C601" t="s">
        <v>1463</v>
      </c>
      <c r="D601" t="s">
        <v>428</v>
      </c>
      <c r="E601" t="s">
        <v>17</v>
      </c>
      <c r="F601" t="s">
        <v>27</v>
      </c>
      <c r="G601" t="s">
        <v>42</v>
      </c>
      <c r="H601" t="s">
        <v>50</v>
      </c>
      <c r="I601">
        <v>1</v>
      </c>
      <c r="J601">
        <v>1890.58</v>
      </c>
      <c r="K601">
        <v>1890.58</v>
      </c>
      <c r="L601" t="s">
        <v>35</v>
      </c>
      <c r="M601" t="s">
        <v>22</v>
      </c>
    </row>
    <row r="602" spans="1:13">
      <c r="A602" t="s">
        <v>1464</v>
      </c>
      <c r="B602" s="9">
        <v>45059</v>
      </c>
      <c r="C602" t="s">
        <v>174</v>
      </c>
      <c r="D602" t="s">
        <v>1465</v>
      </c>
      <c r="E602" t="s">
        <v>17</v>
      </c>
      <c r="F602" t="s">
        <v>27</v>
      </c>
      <c r="G602" t="s">
        <v>19</v>
      </c>
      <c r="H602" t="s">
        <v>57</v>
      </c>
      <c r="I602">
        <v>1</v>
      </c>
      <c r="J602">
        <v>11481.16</v>
      </c>
      <c r="K602">
        <v>11481.16</v>
      </c>
      <c r="L602" t="s">
        <v>28</v>
      </c>
      <c r="M602" t="s">
        <v>29</v>
      </c>
    </row>
    <row r="603" spans="1:13">
      <c r="A603" t="s">
        <v>1466</v>
      </c>
      <c r="B603" s="9">
        <v>45064</v>
      </c>
      <c r="C603" t="s">
        <v>1467</v>
      </c>
      <c r="D603" t="s">
        <v>1224</v>
      </c>
      <c r="E603" t="s">
        <v>17</v>
      </c>
      <c r="F603" t="s">
        <v>18</v>
      </c>
      <c r="G603" t="s">
        <v>19</v>
      </c>
      <c r="H603" t="s">
        <v>57</v>
      </c>
      <c r="I603">
        <v>4</v>
      </c>
      <c r="J603">
        <v>16818.21</v>
      </c>
      <c r="K603">
        <v>67272.820000000007</v>
      </c>
      <c r="L603" t="s">
        <v>21</v>
      </c>
      <c r="M603" t="s">
        <v>29</v>
      </c>
    </row>
    <row r="604" spans="1:13">
      <c r="A604" t="s">
        <v>1468</v>
      </c>
      <c r="B604" s="9">
        <v>45110</v>
      </c>
      <c r="C604" t="s">
        <v>1424</v>
      </c>
      <c r="D604" t="s">
        <v>553</v>
      </c>
      <c r="E604" t="s">
        <v>61</v>
      </c>
      <c r="F604" t="s">
        <v>46</v>
      </c>
      <c r="G604" t="s">
        <v>42</v>
      </c>
      <c r="H604" t="s">
        <v>57</v>
      </c>
      <c r="I604">
        <v>1</v>
      </c>
      <c r="J604">
        <v>16817.71</v>
      </c>
      <c r="K604">
        <v>16817.71</v>
      </c>
      <c r="L604" t="s">
        <v>35</v>
      </c>
      <c r="M604" t="s">
        <v>29</v>
      </c>
    </row>
    <row r="605" spans="1:13">
      <c r="A605" t="s">
        <v>1469</v>
      </c>
      <c r="B605" s="9">
        <v>45327</v>
      </c>
      <c r="C605" t="s">
        <v>1470</v>
      </c>
      <c r="D605" t="s">
        <v>1471</v>
      </c>
      <c r="E605" t="s">
        <v>17</v>
      </c>
      <c r="F605" t="s">
        <v>33</v>
      </c>
      <c r="G605" t="s">
        <v>19</v>
      </c>
      <c r="H605" t="s">
        <v>34</v>
      </c>
      <c r="I605">
        <v>5</v>
      </c>
      <c r="J605">
        <v>1122.73</v>
      </c>
      <c r="K605">
        <v>5613.67</v>
      </c>
      <c r="L605" t="s">
        <v>28</v>
      </c>
      <c r="M605" t="s">
        <v>29</v>
      </c>
    </row>
    <row r="606" spans="1:13">
      <c r="A606" t="s">
        <v>1472</v>
      </c>
      <c r="B606" s="9">
        <v>45256</v>
      </c>
      <c r="C606" t="s">
        <v>1473</v>
      </c>
      <c r="D606" t="s">
        <v>1205</v>
      </c>
      <c r="E606" t="s">
        <v>61</v>
      </c>
      <c r="F606" t="s">
        <v>33</v>
      </c>
      <c r="G606" t="s">
        <v>19</v>
      </c>
      <c r="H606" t="s">
        <v>57</v>
      </c>
      <c r="I606">
        <v>1</v>
      </c>
      <c r="J606">
        <v>17729.72</v>
      </c>
      <c r="K606">
        <v>17729.72</v>
      </c>
      <c r="L606" t="s">
        <v>28</v>
      </c>
      <c r="M606" t="s">
        <v>29</v>
      </c>
    </row>
    <row r="607" spans="1:13">
      <c r="A607" t="s">
        <v>1474</v>
      </c>
      <c r="B607" s="9">
        <v>45434</v>
      </c>
      <c r="C607" t="s">
        <v>1475</v>
      </c>
      <c r="D607" t="s">
        <v>1324</v>
      </c>
      <c r="E607" t="s">
        <v>26</v>
      </c>
      <c r="F607" t="s">
        <v>27</v>
      </c>
      <c r="G607" t="s">
        <v>19</v>
      </c>
      <c r="H607" t="s">
        <v>57</v>
      </c>
      <c r="I607">
        <v>4</v>
      </c>
      <c r="J607">
        <v>15595.42</v>
      </c>
      <c r="K607">
        <v>62381.68</v>
      </c>
      <c r="L607" t="s">
        <v>28</v>
      </c>
      <c r="M607" t="s">
        <v>29</v>
      </c>
    </row>
    <row r="608" spans="1:13">
      <c r="A608" t="s">
        <v>1476</v>
      </c>
      <c r="B608" s="9">
        <v>44995</v>
      </c>
      <c r="C608" t="s">
        <v>1019</v>
      </c>
      <c r="D608" t="s">
        <v>1477</v>
      </c>
      <c r="E608" t="s">
        <v>26</v>
      </c>
      <c r="F608" t="s">
        <v>27</v>
      </c>
      <c r="G608" t="s">
        <v>19</v>
      </c>
      <c r="H608" t="s">
        <v>50</v>
      </c>
      <c r="I608">
        <v>1</v>
      </c>
      <c r="J608">
        <v>2978.57</v>
      </c>
      <c r="K608">
        <v>2978.57</v>
      </c>
      <c r="L608" t="s">
        <v>21</v>
      </c>
      <c r="M608" t="s">
        <v>29</v>
      </c>
    </row>
    <row r="609" spans="1:13">
      <c r="A609" t="s">
        <v>1478</v>
      </c>
      <c r="B609" s="9">
        <v>45472</v>
      </c>
      <c r="C609" t="s">
        <v>1479</v>
      </c>
      <c r="D609" t="s">
        <v>1194</v>
      </c>
      <c r="E609" t="s">
        <v>26</v>
      </c>
      <c r="F609" t="s">
        <v>27</v>
      </c>
      <c r="G609" t="s">
        <v>19</v>
      </c>
      <c r="H609" t="s">
        <v>34</v>
      </c>
      <c r="I609">
        <v>1</v>
      </c>
      <c r="J609">
        <v>1159.44</v>
      </c>
      <c r="K609">
        <v>1159.44</v>
      </c>
      <c r="L609" t="s">
        <v>35</v>
      </c>
      <c r="M609" t="s">
        <v>29</v>
      </c>
    </row>
    <row r="610" spans="1:13">
      <c r="A610" t="s">
        <v>1480</v>
      </c>
      <c r="B610" s="9">
        <v>44979</v>
      </c>
      <c r="C610" t="s">
        <v>1481</v>
      </c>
      <c r="D610" t="s">
        <v>1461</v>
      </c>
      <c r="E610" t="s">
        <v>26</v>
      </c>
      <c r="F610" t="s">
        <v>33</v>
      </c>
      <c r="G610" t="s">
        <v>42</v>
      </c>
      <c r="H610" t="s">
        <v>20</v>
      </c>
      <c r="I610">
        <v>5</v>
      </c>
      <c r="J610">
        <v>28028.23</v>
      </c>
      <c r="K610">
        <v>140141.17000000001</v>
      </c>
      <c r="L610" t="s">
        <v>21</v>
      </c>
      <c r="M610" t="s">
        <v>29</v>
      </c>
    </row>
    <row r="611" spans="1:13">
      <c r="A611" t="s">
        <v>1482</v>
      </c>
      <c r="B611" s="9">
        <v>45376</v>
      </c>
      <c r="C611" t="s">
        <v>218</v>
      </c>
      <c r="D611" t="s">
        <v>1483</v>
      </c>
      <c r="E611" t="s">
        <v>17</v>
      </c>
      <c r="F611" t="s">
        <v>27</v>
      </c>
      <c r="G611" t="s">
        <v>42</v>
      </c>
      <c r="H611" t="s">
        <v>57</v>
      </c>
      <c r="I611">
        <v>5</v>
      </c>
      <c r="J611">
        <v>13832.95</v>
      </c>
      <c r="K611">
        <v>69164.740000000005</v>
      </c>
      <c r="L611" t="s">
        <v>28</v>
      </c>
      <c r="M611" t="s">
        <v>29</v>
      </c>
    </row>
    <row r="612" spans="1:13">
      <c r="A612" t="s">
        <v>1484</v>
      </c>
      <c r="B612" s="9">
        <v>45131</v>
      </c>
      <c r="C612" t="s">
        <v>52</v>
      </c>
      <c r="D612" t="s">
        <v>1485</v>
      </c>
      <c r="E612" t="s">
        <v>17</v>
      </c>
      <c r="F612" t="s">
        <v>33</v>
      </c>
      <c r="G612" t="s">
        <v>42</v>
      </c>
      <c r="H612" t="s">
        <v>50</v>
      </c>
      <c r="I612">
        <v>5</v>
      </c>
      <c r="J612">
        <v>2975.61</v>
      </c>
      <c r="K612">
        <v>14878.04</v>
      </c>
      <c r="L612" t="s">
        <v>21</v>
      </c>
      <c r="M612" t="s">
        <v>29</v>
      </c>
    </row>
    <row r="613" spans="1:13">
      <c r="A613" t="s">
        <v>1486</v>
      </c>
      <c r="B613" s="9">
        <v>45052</v>
      </c>
      <c r="C613" t="s">
        <v>1049</v>
      </c>
      <c r="D613" t="s">
        <v>1060</v>
      </c>
      <c r="E613" t="s">
        <v>26</v>
      </c>
      <c r="F613" t="s">
        <v>33</v>
      </c>
      <c r="G613" t="s">
        <v>42</v>
      </c>
      <c r="H613" t="s">
        <v>20</v>
      </c>
      <c r="I613">
        <v>1</v>
      </c>
      <c r="J613">
        <v>30982.240000000002</v>
      </c>
      <c r="K613">
        <v>30982.240000000002</v>
      </c>
      <c r="L613" t="s">
        <v>28</v>
      </c>
      <c r="M613" t="s">
        <v>22</v>
      </c>
    </row>
    <row r="614" spans="1:13">
      <c r="A614" t="s">
        <v>1487</v>
      </c>
      <c r="B614" s="9">
        <v>44969</v>
      </c>
      <c r="C614" t="s">
        <v>177</v>
      </c>
      <c r="D614" t="s">
        <v>678</v>
      </c>
      <c r="E614" t="s">
        <v>26</v>
      </c>
      <c r="F614" t="s">
        <v>46</v>
      </c>
      <c r="G614" t="s">
        <v>42</v>
      </c>
      <c r="H614" t="s">
        <v>57</v>
      </c>
      <c r="I614">
        <v>5</v>
      </c>
      <c r="J614">
        <v>17677.62</v>
      </c>
      <c r="K614">
        <v>88388.12</v>
      </c>
      <c r="L614" t="s">
        <v>28</v>
      </c>
      <c r="M614" t="s">
        <v>29</v>
      </c>
    </row>
    <row r="615" spans="1:13">
      <c r="A615" t="s">
        <v>1488</v>
      </c>
      <c r="B615" s="9">
        <v>45037</v>
      </c>
      <c r="C615" t="s">
        <v>1489</v>
      </c>
      <c r="D615" t="s">
        <v>1490</v>
      </c>
      <c r="E615" t="s">
        <v>26</v>
      </c>
      <c r="F615" t="s">
        <v>46</v>
      </c>
      <c r="G615" t="s">
        <v>19</v>
      </c>
      <c r="H615" t="s">
        <v>20</v>
      </c>
      <c r="I615">
        <v>3</v>
      </c>
      <c r="J615">
        <v>38447.870000000003</v>
      </c>
      <c r="K615">
        <v>115343.62</v>
      </c>
      <c r="L615" t="s">
        <v>35</v>
      </c>
      <c r="M615" t="s">
        <v>29</v>
      </c>
    </row>
    <row r="616" spans="1:13">
      <c r="A616" t="s">
        <v>1491</v>
      </c>
      <c r="B616" s="9">
        <v>45109</v>
      </c>
      <c r="C616" t="s">
        <v>1295</v>
      </c>
      <c r="D616" t="s">
        <v>193</v>
      </c>
      <c r="E616" t="s">
        <v>17</v>
      </c>
      <c r="F616" t="s">
        <v>46</v>
      </c>
      <c r="G616" t="s">
        <v>19</v>
      </c>
      <c r="H616" t="s">
        <v>20</v>
      </c>
      <c r="I616">
        <v>2</v>
      </c>
      <c r="J616">
        <v>32236.86</v>
      </c>
      <c r="K616">
        <v>64473.72</v>
      </c>
      <c r="L616" t="s">
        <v>35</v>
      </c>
      <c r="M616" t="s">
        <v>22</v>
      </c>
    </row>
    <row r="617" spans="1:13">
      <c r="A617" t="s">
        <v>1492</v>
      </c>
      <c r="B617" s="9">
        <v>45021</v>
      </c>
      <c r="C617" t="s">
        <v>540</v>
      </c>
      <c r="D617" t="s">
        <v>1493</v>
      </c>
      <c r="E617" t="s">
        <v>26</v>
      </c>
      <c r="F617" t="s">
        <v>27</v>
      </c>
      <c r="G617" t="s">
        <v>42</v>
      </c>
      <c r="H617" t="s">
        <v>34</v>
      </c>
      <c r="I617">
        <v>2</v>
      </c>
      <c r="J617">
        <v>1165.1199999999999</v>
      </c>
      <c r="K617">
        <v>2330.25</v>
      </c>
      <c r="L617" t="s">
        <v>28</v>
      </c>
      <c r="M617" t="s">
        <v>29</v>
      </c>
    </row>
    <row r="618" spans="1:13">
      <c r="A618" t="s">
        <v>1494</v>
      </c>
      <c r="B618" s="9">
        <v>45300</v>
      </c>
      <c r="C618" t="s">
        <v>693</v>
      </c>
      <c r="D618" t="s">
        <v>1020</v>
      </c>
      <c r="E618" t="s">
        <v>17</v>
      </c>
      <c r="F618" t="s">
        <v>33</v>
      </c>
      <c r="G618" t="s">
        <v>19</v>
      </c>
      <c r="H618" t="s">
        <v>34</v>
      </c>
      <c r="I618">
        <v>5</v>
      </c>
      <c r="J618">
        <v>1204.46</v>
      </c>
      <c r="K618">
        <v>6022.32</v>
      </c>
      <c r="L618" t="s">
        <v>28</v>
      </c>
      <c r="M618" t="s">
        <v>29</v>
      </c>
    </row>
    <row r="619" spans="1:13">
      <c r="A619" t="s">
        <v>1495</v>
      </c>
      <c r="B619" s="9">
        <v>45446</v>
      </c>
      <c r="C619" t="s">
        <v>1496</v>
      </c>
      <c r="D619" t="s">
        <v>1497</v>
      </c>
      <c r="E619" t="s">
        <v>17</v>
      </c>
      <c r="F619" t="s">
        <v>27</v>
      </c>
      <c r="G619" t="s">
        <v>19</v>
      </c>
      <c r="H619" t="s">
        <v>57</v>
      </c>
      <c r="I619">
        <v>4</v>
      </c>
      <c r="J619">
        <v>15493.25</v>
      </c>
      <c r="K619">
        <v>61972.98</v>
      </c>
      <c r="L619" t="s">
        <v>28</v>
      </c>
      <c r="M619" t="s">
        <v>29</v>
      </c>
    </row>
    <row r="620" spans="1:13">
      <c r="A620" t="s">
        <v>1498</v>
      </c>
      <c r="B620" s="9">
        <v>45286</v>
      </c>
      <c r="C620" t="s">
        <v>1499</v>
      </c>
      <c r="D620" t="s">
        <v>1335</v>
      </c>
      <c r="E620" t="s">
        <v>17</v>
      </c>
      <c r="F620" t="s">
        <v>33</v>
      </c>
      <c r="G620" t="s">
        <v>19</v>
      </c>
      <c r="H620" t="s">
        <v>57</v>
      </c>
      <c r="I620">
        <v>5</v>
      </c>
      <c r="J620">
        <v>11075.24</v>
      </c>
      <c r="K620">
        <v>55376.22</v>
      </c>
      <c r="L620" t="s">
        <v>35</v>
      </c>
      <c r="M620" t="s">
        <v>29</v>
      </c>
    </row>
    <row r="621" spans="1:13">
      <c r="A621" t="s">
        <v>1500</v>
      </c>
      <c r="B621" s="9">
        <v>45207</v>
      </c>
      <c r="C621" t="s">
        <v>1166</v>
      </c>
      <c r="D621" t="s">
        <v>1501</v>
      </c>
      <c r="E621" t="s">
        <v>26</v>
      </c>
      <c r="F621" t="s">
        <v>46</v>
      </c>
      <c r="G621" t="s">
        <v>19</v>
      </c>
      <c r="H621" t="s">
        <v>34</v>
      </c>
      <c r="I621">
        <v>5</v>
      </c>
      <c r="J621">
        <v>1400.15</v>
      </c>
      <c r="K621">
        <v>7000.76</v>
      </c>
      <c r="L621" t="s">
        <v>35</v>
      </c>
      <c r="M621" t="s">
        <v>29</v>
      </c>
    </row>
    <row r="622" spans="1:13">
      <c r="A622" t="s">
        <v>1502</v>
      </c>
      <c r="B622" s="9">
        <v>45121</v>
      </c>
      <c r="C622" t="s">
        <v>1503</v>
      </c>
      <c r="D622" t="s">
        <v>509</v>
      </c>
      <c r="E622" t="s">
        <v>61</v>
      </c>
      <c r="F622" t="s">
        <v>46</v>
      </c>
      <c r="G622" t="s">
        <v>19</v>
      </c>
      <c r="H622" t="s">
        <v>57</v>
      </c>
      <c r="I622">
        <v>1</v>
      </c>
      <c r="J622">
        <v>14977.5</v>
      </c>
      <c r="K622">
        <v>14977.5</v>
      </c>
      <c r="L622" t="s">
        <v>28</v>
      </c>
      <c r="M622" t="s">
        <v>29</v>
      </c>
    </row>
    <row r="623" spans="1:13">
      <c r="A623" t="s">
        <v>1504</v>
      </c>
      <c r="B623" s="9">
        <v>45121</v>
      </c>
      <c r="C623" t="s">
        <v>1505</v>
      </c>
      <c r="D623" t="s">
        <v>1506</v>
      </c>
      <c r="E623" t="s">
        <v>17</v>
      </c>
      <c r="F623" t="s">
        <v>27</v>
      </c>
      <c r="G623" t="s">
        <v>19</v>
      </c>
      <c r="H623" t="s">
        <v>57</v>
      </c>
      <c r="I623">
        <v>4</v>
      </c>
      <c r="J623">
        <v>17483.62</v>
      </c>
      <c r="K623">
        <v>69934.48</v>
      </c>
      <c r="L623" t="s">
        <v>35</v>
      </c>
      <c r="M623" t="s">
        <v>29</v>
      </c>
    </row>
    <row r="624" spans="1:13">
      <c r="A624" t="s">
        <v>1507</v>
      </c>
      <c r="B624" s="9">
        <v>45019</v>
      </c>
      <c r="C624" t="s">
        <v>1508</v>
      </c>
      <c r="D624" t="s">
        <v>1023</v>
      </c>
      <c r="E624" t="s">
        <v>26</v>
      </c>
      <c r="F624" t="s">
        <v>33</v>
      </c>
      <c r="G624" t="s">
        <v>19</v>
      </c>
      <c r="H624" t="s">
        <v>34</v>
      </c>
      <c r="I624">
        <v>5</v>
      </c>
      <c r="J624">
        <v>1219.1400000000001</v>
      </c>
      <c r="K624">
        <v>6095.7</v>
      </c>
      <c r="L624" t="s">
        <v>28</v>
      </c>
      <c r="M624" t="s">
        <v>29</v>
      </c>
    </row>
    <row r="625" spans="1:13">
      <c r="A625" t="s">
        <v>1509</v>
      </c>
      <c r="B625" s="9">
        <v>44987</v>
      </c>
      <c r="C625" t="s">
        <v>335</v>
      </c>
      <c r="D625" t="s">
        <v>1510</v>
      </c>
      <c r="E625" t="s">
        <v>17</v>
      </c>
      <c r="F625" t="s">
        <v>27</v>
      </c>
      <c r="G625" t="s">
        <v>42</v>
      </c>
      <c r="H625" t="s">
        <v>20</v>
      </c>
      <c r="I625">
        <v>3</v>
      </c>
      <c r="J625">
        <v>32042.77</v>
      </c>
      <c r="K625">
        <v>96128.31</v>
      </c>
      <c r="L625" t="s">
        <v>21</v>
      </c>
      <c r="M625" t="s">
        <v>29</v>
      </c>
    </row>
    <row r="626" spans="1:13">
      <c r="A626" t="s">
        <v>1511</v>
      </c>
      <c r="B626" s="9">
        <v>44977</v>
      </c>
      <c r="C626" t="s">
        <v>558</v>
      </c>
      <c r="D626" t="s">
        <v>362</v>
      </c>
      <c r="E626" t="s">
        <v>17</v>
      </c>
      <c r="F626" t="s">
        <v>18</v>
      </c>
      <c r="G626" t="s">
        <v>19</v>
      </c>
      <c r="H626" t="s">
        <v>57</v>
      </c>
      <c r="I626">
        <v>2</v>
      </c>
      <c r="J626">
        <v>14751.96</v>
      </c>
      <c r="K626">
        <v>29503.919999999998</v>
      </c>
      <c r="L626" t="s">
        <v>35</v>
      </c>
      <c r="M626" t="s">
        <v>22</v>
      </c>
    </row>
    <row r="627" spans="1:13">
      <c r="A627" t="s">
        <v>1512</v>
      </c>
      <c r="B627" s="9">
        <v>45329</v>
      </c>
      <c r="C627" t="s">
        <v>928</v>
      </c>
      <c r="D627" t="s">
        <v>840</v>
      </c>
      <c r="E627" t="s">
        <v>17</v>
      </c>
      <c r="F627" t="s">
        <v>27</v>
      </c>
      <c r="G627" t="s">
        <v>42</v>
      </c>
      <c r="H627" t="s">
        <v>50</v>
      </c>
      <c r="I627">
        <v>3</v>
      </c>
      <c r="J627">
        <v>2786.88</v>
      </c>
      <c r="K627">
        <v>8360.64</v>
      </c>
      <c r="L627" t="s">
        <v>28</v>
      </c>
      <c r="M627" t="s">
        <v>29</v>
      </c>
    </row>
    <row r="628" spans="1:13">
      <c r="A628" t="s">
        <v>1513</v>
      </c>
      <c r="B628" s="9">
        <v>44931</v>
      </c>
      <c r="C628" t="s">
        <v>1514</v>
      </c>
      <c r="D628" t="s">
        <v>968</v>
      </c>
      <c r="E628" t="s">
        <v>17</v>
      </c>
      <c r="F628" t="s">
        <v>46</v>
      </c>
      <c r="G628" t="s">
        <v>19</v>
      </c>
      <c r="H628" t="s">
        <v>34</v>
      </c>
      <c r="I628">
        <v>3</v>
      </c>
      <c r="J628">
        <v>1035.68</v>
      </c>
      <c r="K628">
        <v>3107.03</v>
      </c>
      <c r="L628" t="s">
        <v>21</v>
      </c>
      <c r="M628" t="s">
        <v>29</v>
      </c>
    </row>
    <row r="629" spans="1:13">
      <c r="A629" t="s">
        <v>1515</v>
      </c>
      <c r="B629" s="9">
        <v>45392</v>
      </c>
      <c r="C629" t="s">
        <v>1516</v>
      </c>
      <c r="D629" t="s">
        <v>1517</v>
      </c>
      <c r="E629" t="s">
        <v>17</v>
      </c>
      <c r="F629" t="s">
        <v>33</v>
      </c>
      <c r="G629" t="s">
        <v>19</v>
      </c>
      <c r="H629" t="s">
        <v>57</v>
      </c>
      <c r="I629">
        <v>3</v>
      </c>
      <c r="J629">
        <v>17673.45</v>
      </c>
      <c r="K629">
        <v>53020.35</v>
      </c>
      <c r="L629" t="s">
        <v>28</v>
      </c>
      <c r="M629" t="s">
        <v>29</v>
      </c>
    </row>
    <row r="630" spans="1:13">
      <c r="A630" t="s">
        <v>1518</v>
      </c>
      <c r="B630" s="9">
        <v>45460</v>
      </c>
      <c r="C630" t="s">
        <v>229</v>
      </c>
      <c r="D630" t="s">
        <v>1519</v>
      </c>
      <c r="E630" t="s">
        <v>17</v>
      </c>
      <c r="F630" t="s">
        <v>33</v>
      </c>
      <c r="G630" t="s">
        <v>19</v>
      </c>
      <c r="H630" t="s">
        <v>57</v>
      </c>
      <c r="I630">
        <v>4</v>
      </c>
      <c r="J630">
        <v>13994.66</v>
      </c>
      <c r="K630">
        <v>55978.66</v>
      </c>
      <c r="L630" t="s">
        <v>21</v>
      </c>
      <c r="M630" t="s">
        <v>29</v>
      </c>
    </row>
    <row r="631" spans="1:13">
      <c r="A631" t="s">
        <v>1520</v>
      </c>
      <c r="B631" s="9">
        <v>45331</v>
      </c>
      <c r="C631" t="s">
        <v>468</v>
      </c>
      <c r="D631" t="s">
        <v>1461</v>
      </c>
      <c r="E631" t="s">
        <v>26</v>
      </c>
      <c r="F631" t="s">
        <v>27</v>
      </c>
      <c r="G631" t="s">
        <v>19</v>
      </c>
      <c r="H631" t="s">
        <v>34</v>
      </c>
      <c r="I631">
        <v>4</v>
      </c>
      <c r="J631">
        <v>1413.74</v>
      </c>
      <c r="K631">
        <v>5654.97</v>
      </c>
      <c r="L631" t="s">
        <v>35</v>
      </c>
      <c r="M631" t="s">
        <v>29</v>
      </c>
    </row>
    <row r="632" spans="1:13">
      <c r="A632" t="s">
        <v>1521</v>
      </c>
      <c r="B632" s="9">
        <v>45439</v>
      </c>
      <c r="C632" t="s">
        <v>1522</v>
      </c>
      <c r="D632" t="s">
        <v>1523</v>
      </c>
      <c r="E632" t="s">
        <v>26</v>
      </c>
      <c r="F632" t="s">
        <v>46</v>
      </c>
      <c r="G632" t="s">
        <v>42</v>
      </c>
      <c r="H632" t="s">
        <v>50</v>
      </c>
      <c r="I632">
        <v>4</v>
      </c>
      <c r="J632">
        <v>2850.95</v>
      </c>
      <c r="K632">
        <v>11403.78</v>
      </c>
      <c r="L632" t="s">
        <v>35</v>
      </c>
      <c r="M632" t="s">
        <v>29</v>
      </c>
    </row>
    <row r="633" spans="1:13">
      <c r="A633" t="s">
        <v>1524</v>
      </c>
      <c r="B633" s="9">
        <v>45159</v>
      </c>
      <c r="C633" t="s">
        <v>1525</v>
      </c>
      <c r="D633" t="s">
        <v>390</v>
      </c>
      <c r="E633" t="s">
        <v>17</v>
      </c>
      <c r="F633" t="s">
        <v>18</v>
      </c>
      <c r="G633" t="s">
        <v>42</v>
      </c>
      <c r="H633" t="s">
        <v>50</v>
      </c>
      <c r="I633">
        <v>2</v>
      </c>
      <c r="J633">
        <v>2709.58</v>
      </c>
      <c r="K633">
        <v>5419.15</v>
      </c>
      <c r="L633" t="s">
        <v>28</v>
      </c>
      <c r="M633" t="s">
        <v>22</v>
      </c>
    </row>
    <row r="634" spans="1:13">
      <c r="A634" t="s">
        <v>1526</v>
      </c>
      <c r="B634" s="9">
        <v>45450</v>
      </c>
      <c r="C634" t="s">
        <v>1527</v>
      </c>
      <c r="D634" t="s">
        <v>257</v>
      </c>
      <c r="E634" t="s">
        <v>17</v>
      </c>
      <c r="F634" t="s">
        <v>27</v>
      </c>
      <c r="G634" t="s">
        <v>42</v>
      </c>
      <c r="H634" t="s">
        <v>34</v>
      </c>
      <c r="I634">
        <v>1</v>
      </c>
      <c r="J634">
        <v>1120.46</v>
      </c>
      <c r="K634">
        <v>1120.46</v>
      </c>
      <c r="L634" t="s">
        <v>35</v>
      </c>
      <c r="M634" t="s">
        <v>29</v>
      </c>
    </row>
    <row r="635" spans="1:13">
      <c r="A635" t="s">
        <v>1528</v>
      </c>
      <c r="B635" s="9">
        <v>45272</v>
      </c>
      <c r="C635" t="s">
        <v>791</v>
      </c>
      <c r="D635" t="s">
        <v>574</v>
      </c>
      <c r="E635" t="s">
        <v>17</v>
      </c>
      <c r="F635" t="s">
        <v>33</v>
      </c>
      <c r="G635" t="s">
        <v>42</v>
      </c>
      <c r="H635" t="s">
        <v>50</v>
      </c>
      <c r="I635">
        <v>5</v>
      </c>
      <c r="J635">
        <v>2483.6799999999998</v>
      </c>
      <c r="K635">
        <v>12418.41</v>
      </c>
      <c r="L635" t="s">
        <v>35</v>
      </c>
      <c r="M635" t="s">
        <v>29</v>
      </c>
    </row>
    <row r="636" spans="1:13">
      <c r="A636" t="s">
        <v>1529</v>
      </c>
      <c r="B636" s="9">
        <v>44972</v>
      </c>
      <c r="C636" t="s">
        <v>290</v>
      </c>
      <c r="D636" t="s">
        <v>1530</v>
      </c>
      <c r="E636" t="s">
        <v>17</v>
      </c>
      <c r="F636" t="s">
        <v>46</v>
      </c>
      <c r="G636" t="s">
        <v>19</v>
      </c>
      <c r="H636" t="s">
        <v>57</v>
      </c>
      <c r="I636">
        <v>5</v>
      </c>
      <c r="J636">
        <v>16785.22</v>
      </c>
      <c r="K636">
        <v>83926.1</v>
      </c>
      <c r="L636" t="s">
        <v>21</v>
      </c>
      <c r="M636" t="s">
        <v>29</v>
      </c>
    </row>
    <row r="637" spans="1:13">
      <c r="A637" t="s">
        <v>1531</v>
      </c>
      <c r="B637" s="9">
        <v>45472</v>
      </c>
      <c r="C637" t="s">
        <v>1532</v>
      </c>
      <c r="D637" t="s">
        <v>1533</v>
      </c>
      <c r="E637" t="s">
        <v>17</v>
      </c>
      <c r="F637" t="s">
        <v>33</v>
      </c>
      <c r="G637" t="s">
        <v>19</v>
      </c>
      <c r="H637" t="s">
        <v>50</v>
      </c>
      <c r="I637">
        <v>1</v>
      </c>
      <c r="J637">
        <v>2430.0700000000002</v>
      </c>
      <c r="K637">
        <v>2430.0700000000002</v>
      </c>
      <c r="L637" t="s">
        <v>35</v>
      </c>
      <c r="M637" t="s">
        <v>29</v>
      </c>
    </row>
    <row r="638" spans="1:13">
      <c r="A638" t="s">
        <v>1534</v>
      </c>
      <c r="B638" s="9">
        <v>45004</v>
      </c>
      <c r="C638" t="s">
        <v>589</v>
      </c>
      <c r="D638" t="s">
        <v>1445</v>
      </c>
      <c r="E638" t="s">
        <v>17</v>
      </c>
      <c r="F638" t="s">
        <v>33</v>
      </c>
      <c r="G638" t="s">
        <v>19</v>
      </c>
      <c r="H638" t="s">
        <v>57</v>
      </c>
      <c r="I638">
        <v>5</v>
      </c>
      <c r="J638">
        <v>16036.42</v>
      </c>
      <c r="K638">
        <v>80182.11</v>
      </c>
      <c r="L638" t="s">
        <v>21</v>
      </c>
      <c r="M638" t="s">
        <v>29</v>
      </c>
    </row>
    <row r="639" spans="1:13">
      <c r="A639" t="s">
        <v>1535</v>
      </c>
      <c r="B639" s="9">
        <v>44999</v>
      </c>
      <c r="C639" t="s">
        <v>1536</v>
      </c>
      <c r="D639" t="s">
        <v>222</v>
      </c>
      <c r="E639" t="s">
        <v>61</v>
      </c>
      <c r="F639" t="s">
        <v>33</v>
      </c>
      <c r="G639" t="s">
        <v>19</v>
      </c>
      <c r="H639" t="s">
        <v>20</v>
      </c>
      <c r="I639">
        <v>3</v>
      </c>
      <c r="J639">
        <v>38336.53</v>
      </c>
      <c r="K639">
        <v>115009.60000000001</v>
      </c>
      <c r="L639" t="s">
        <v>21</v>
      </c>
      <c r="M639" t="s">
        <v>29</v>
      </c>
    </row>
    <row r="640" spans="1:13">
      <c r="A640" t="s">
        <v>1537</v>
      </c>
      <c r="B640" s="9">
        <v>45175</v>
      </c>
      <c r="C640" t="s">
        <v>1538</v>
      </c>
      <c r="D640" t="s">
        <v>731</v>
      </c>
      <c r="E640" t="s">
        <v>26</v>
      </c>
      <c r="F640" t="s">
        <v>33</v>
      </c>
      <c r="G640" t="s">
        <v>19</v>
      </c>
      <c r="H640" t="s">
        <v>50</v>
      </c>
      <c r="I640">
        <v>2</v>
      </c>
      <c r="J640">
        <v>2391.37</v>
      </c>
      <c r="K640">
        <v>4782.74</v>
      </c>
      <c r="L640" t="s">
        <v>21</v>
      </c>
      <c r="M640" t="s">
        <v>29</v>
      </c>
    </row>
    <row r="641" spans="1:13">
      <c r="A641" t="s">
        <v>1539</v>
      </c>
      <c r="B641" s="9">
        <v>44973</v>
      </c>
      <c r="C641" t="s">
        <v>198</v>
      </c>
      <c r="D641" t="s">
        <v>330</v>
      </c>
      <c r="E641" t="s">
        <v>17</v>
      </c>
      <c r="F641" t="s">
        <v>18</v>
      </c>
      <c r="G641" t="s">
        <v>19</v>
      </c>
      <c r="H641" t="s">
        <v>20</v>
      </c>
      <c r="I641">
        <v>5</v>
      </c>
      <c r="J641">
        <v>33884.33</v>
      </c>
      <c r="K641">
        <v>169421.66</v>
      </c>
      <c r="L641" t="s">
        <v>35</v>
      </c>
      <c r="M641" t="s">
        <v>29</v>
      </c>
    </row>
    <row r="642" spans="1:13">
      <c r="A642" t="s">
        <v>1540</v>
      </c>
      <c r="B642" s="9">
        <v>45047</v>
      </c>
      <c r="C642" t="s">
        <v>705</v>
      </c>
      <c r="D642" t="s">
        <v>1541</v>
      </c>
      <c r="E642" t="s">
        <v>17</v>
      </c>
      <c r="F642" t="s">
        <v>46</v>
      </c>
      <c r="G642" t="s">
        <v>19</v>
      </c>
      <c r="H642" t="s">
        <v>34</v>
      </c>
      <c r="I642">
        <v>2</v>
      </c>
      <c r="J642">
        <v>958.7</v>
      </c>
      <c r="K642">
        <v>1917.4</v>
      </c>
      <c r="L642" t="s">
        <v>28</v>
      </c>
      <c r="M642" t="s">
        <v>29</v>
      </c>
    </row>
    <row r="643" spans="1:13">
      <c r="A643" t="s">
        <v>1542</v>
      </c>
      <c r="B643" s="9">
        <v>45140</v>
      </c>
      <c r="C643" t="s">
        <v>536</v>
      </c>
      <c r="D643" t="s">
        <v>1543</v>
      </c>
      <c r="E643" t="s">
        <v>17</v>
      </c>
      <c r="F643" t="s">
        <v>27</v>
      </c>
      <c r="G643" t="s">
        <v>19</v>
      </c>
      <c r="H643" t="s">
        <v>50</v>
      </c>
      <c r="I643">
        <v>1</v>
      </c>
      <c r="J643">
        <v>2055.92</v>
      </c>
      <c r="K643">
        <v>2055.92</v>
      </c>
      <c r="L643" t="s">
        <v>28</v>
      </c>
      <c r="M643" t="s">
        <v>29</v>
      </c>
    </row>
    <row r="644" spans="1:13">
      <c r="A644" t="s">
        <v>1544</v>
      </c>
      <c r="B644" s="9">
        <v>45165</v>
      </c>
      <c r="C644" t="s">
        <v>1545</v>
      </c>
      <c r="D644" t="s">
        <v>1546</v>
      </c>
      <c r="E644" t="s">
        <v>26</v>
      </c>
      <c r="F644" t="s">
        <v>46</v>
      </c>
      <c r="G644" t="s">
        <v>19</v>
      </c>
      <c r="H644" t="s">
        <v>57</v>
      </c>
      <c r="I644">
        <v>5</v>
      </c>
      <c r="J644">
        <v>17287.07</v>
      </c>
      <c r="K644">
        <v>86435.37</v>
      </c>
      <c r="L644" t="s">
        <v>35</v>
      </c>
      <c r="M644" t="s">
        <v>29</v>
      </c>
    </row>
    <row r="645" spans="1:13">
      <c r="A645" t="s">
        <v>1547</v>
      </c>
      <c r="B645" s="9">
        <v>44982</v>
      </c>
      <c r="C645" t="s">
        <v>293</v>
      </c>
      <c r="D645" t="s">
        <v>1548</v>
      </c>
      <c r="E645" t="s">
        <v>17</v>
      </c>
      <c r="F645" t="s">
        <v>46</v>
      </c>
      <c r="G645" t="s">
        <v>42</v>
      </c>
      <c r="H645" t="s">
        <v>50</v>
      </c>
      <c r="I645">
        <v>2</v>
      </c>
      <c r="J645">
        <v>2800.41</v>
      </c>
      <c r="K645">
        <v>5600.82</v>
      </c>
      <c r="L645" t="s">
        <v>21</v>
      </c>
      <c r="M645" t="s">
        <v>29</v>
      </c>
    </row>
    <row r="646" spans="1:13">
      <c r="A646" t="s">
        <v>1549</v>
      </c>
      <c r="B646" s="9">
        <v>45276</v>
      </c>
      <c r="C646" t="s">
        <v>928</v>
      </c>
      <c r="D646" t="s">
        <v>49</v>
      </c>
      <c r="E646" t="s">
        <v>17</v>
      </c>
      <c r="F646" t="s">
        <v>46</v>
      </c>
      <c r="G646" t="s">
        <v>42</v>
      </c>
      <c r="H646" t="s">
        <v>34</v>
      </c>
      <c r="I646">
        <v>3</v>
      </c>
      <c r="J646">
        <v>846.07</v>
      </c>
      <c r="K646">
        <v>2538.2199999999998</v>
      </c>
      <c r="L646" t="s">
        <v>35</v>
      </c>
      <c r="M646" t="s">
        <v>29</v>
      </c>
    </row>
    <row r="647" spans="1:13">
      <c r="A647" t="s">
        <v>1550</v>
      </c>
      <c r="B647" s="9">
        <v>45033</v>
      </c>
      <c r="C647" t="s">
        <v>1551</v>
      </c>
      <c r="D647" t="s">
        <v>845</v>
      </c>
      <c r="E647" t="s">
        <v>26</v>
      </c>
      <c r="F647" t="s">
        <v>27</v>
      </c>
      <c r="G647" t="s">
        <v>42</v>
      </c>
      <c r="H647" t="s">
        <v>34</v>
      </c>
      <c r="I647">
        <v>3</v>
      </c>
      <c r="J647">
        <v>1361.63</v>
      </c>
      <c r="K647">
        <v>4084.9</v>
      </c>
      <c r="L647" t="s">
        <v>28</v>
      </c>
      <c r="M647" t="s">
        <v>29</v>
      </c>
    </row>
    <row r="648" spans="1:13">
      <c r="A648" t="s">
        <v>1552</v>
      </c>
      <c r="B648" s="9">
        <v>44974</v>
      </c>
      <c r="C648" t="s">
        <v>218</v>
      </c>
      <c r="D648" t="s">
        <v>1188</v>
      </c>
      <c r="E648" t="s">
        <v>17</v>
      </c>
      <c r="F648" t="s">
        <v>46</v>
      </c>
      <c r="G648" t="s">
        <v>42</v>
      </c>
      <c r="H648" t="s">
        <v>57</v>
      </c>
      <c r="I648">
        <v>1</v>
      </c>
      <c r="J648">
        <v>10689.26</v>
      </c>
      <c r="K648">
        <v>10689.26</v>
      </c>
      <c r="L648" t="s">
        <v>21</v>
      </c>
      <c r="M648" t="s">
        <v>29</v>
      </c>
    </row>
    <row r="649" spans="1:13">
      <c r="A649" t="s">
        <v>1553</v>
      </c>
      <c r="B649" s="9">
        <v>45263</v>
      </c>
      <c r="C649" t="s">
        <v>1554</v>
      </c>
      <c r="D649" t="s">
        <v>239</v>
      </c>
      <c r="E649" t="s">
        <v>17</v>
      </c>
      <c r="F649" t="s">
        <v>27</v>
      </c>
      <c r="G649" t="s">
        <v>19</v>
      </c>
      <c r="H649" t="s">
        <v>50</v>
      </c>
      <c r="I649">
        <v>4</v>
      </c>
      <c r="J649">
        <v>2322.85</v>
      </c>
      <c r="K649">
        <v>9291.4</v>
      </c>
      <c r="L649" t="s">
        <v>35</v>
      </c>
      <c r="M649" t="s">
        <v>29</v>
      </c>
    </row>
    <row r="650" spans="1:13">
      <c r="A650" t="s">
        <v>1555</v>
      </c>
      <c r="B650" s="9">
        <v>44952</v>
      </c>
      <c r="C650" t="s">
        <v>1556</v>
      </c>
      <c r="D650" t="s">
        <v>1557</v>
      </c>
      <c r="E650" t="s">
        <v>17</v>
      </c>
      <c r="F650" t="s">
        <v>27</v>
      </c>
      <c r="G650" t="s">
        <v>19</v>
      </c>
      <c r="H650" t="s">
        <v>20</v>
      </c>
      <c r="I650">
        <v>5</v>
      </c>
      <c r="J650">
        <v>25680.07</v>
      </c>
      <c r="K650">
        <v>128400.36</v>
      </c>
      <c r="L650" t="s">
        <v>21</v>
      </c>
      <c r="M650" t="s">
        <v>29</v>
      </c>
    </row>
    <row r="651" spans="1:13">
      <c r="A651" t="s">
        <v>1558</v>
      </c>
      <c r="B651" s="9">
        <v>45183</v>
      </c>
      <c r="C651" t="s">
        <v>1559</v>
      </c>
      <c r="D651" t="s">
        <v>887</v>
      </c>
      <c r="E651" t="s">
        <v>17</v>
      </c>
      <c r="F651" t="s">
        <v>18</v>
      </c>
      <c r="G651" t="s">
        <v>19</v>
      </c>
      <c r="H651" t="s">
        <v>34</v>
      </c>
      <c r="I651">
        <v>3</v>
      </c>
      <c r="J651">
        <v>1421.29</v>
      </c>
      <c r="K651">
        <v>4263.88</v>
      </c>
      <c r="L651" t="s">
        <v>21</v>
      </c>
      <c r="M651" t="s">
        <v>29</v>
      </c>
    </row>
    <row r="652" spans="1:13">
      <c r="A652" t="s">
        <v>1560</v>
      </c>
      <c r="B652" s="9">
        <v>44934</v>
      </c>
      <c r="C652" t="s">
        <v>347</v>
      </c>
      <c r="D652" t="s">
        <v>262</v>
      </c>
      <c r="E652" t="s">
        <v>17</v>
      </c>
      <c r="F652" t="s">
        <v>33</v>
      </c>
      <c r="G652" t="s">
        <v>42</v>
      </c>
      <c r="H652" t="s">
        <v>34</v>
      </c>
      <c r="I652">
        <v>3</v>
      </c>
      <c r="J652">
        <v>1423.39</v>
      </c>
      <c r="K652">
        <v>4270.17</v>
      </c>
      <c r="L652" t="s">
        <v>28</v>
      </c>
      <c r="M652" t="s">
        <v>29</v>
      </c>
    </row>
    <row r="653" spans="1:13">
      <c r="A653" t="s">
        <v>1561</v>
      </c>
      <c r="B653" s="9">
        <v>45179</v>
      </c>
      <c r="C653" t="s">
        <v>570</v>
      </c>
      <c r="D653" t="s">
        <v>1562</v>
      </c>
      <c r="E653" t="s">
        <v>17</v>
      </c>
      <c r="F653" t="s">
        <v>27</v>
      </c>
      <c r="G653" t="s">
        <v>42</v>
      </c>
      <c r="H653" t="s">
        <v>57</v>
      </c>
      <c r="I653">
        <v>1</v>
      </c>
      <c r="J653">
        <v>15081.53</v>
      </c>
      <c r="K653">
        <v>15081.53</v>
      </c>
      <c r="L653" t="s">
        <v>21</v>
      </c>
      <c r="M653" t="s">
        <v>29</v>
      </c>
    </row>
    <row r="654" spans="1:13">
      <c r="A654" t="s">
        <v>1563</v>
      </c>
      <c r="B654" s="9">
        <v>45229</v>
      </c>
      <c r="C654" t="s">
        <v>1564</v>
      </c>
      <c r="D654" t="s">
        <v>782</v>
      </c>
      <c r="E654" t="s">
        <v>17</v>
      </c>
      <c r="F654" t="s">
        <v>33</v>
      </c>
      <c r="G654" t="s">
        <v>19</v>
      </c>
      <c r="H654" t="s">
        <v>50</v>
      </c>
      <c r="I654">
        <v>3</v>
      </c>
      <c r="J654">
        <v>2240.2600000000002</v>
      </c>
      <c r="K654">
        <v>6720.77</v>
      </c>
      <c r="L654" t="s">
        <v>35</v>
      </c>
      <c r="M654" t="s">
        <v>29</v>
      </c>
    </row>
    <row r="655" spans="1:13">
      <c r="A655" t="s">
        <v>1565</v>
      </c>
      <c r="B655" s="9">
        <v>44982</v>
      </c>
      <c r="C655" t="s">
        <v>1120</v>
      </c>
      <c r="D655" t="s">
        <v>1566</v>
      </c>
      <c r="E655" t="s">
        <v>17</v>
      </c>
      <c r="F655" t="s">
        <v>46</v>
      </c>
      <c r="G655" t="s">
        <v>19</v>
      </c>
      <c r="H655" t="s">
        <v>20</v>
      </c>
      <c r="I655">
        <v>5</v>
      </c>
      <c r="J655">
        <v>33459.870000000003</v>
      </c>
      <c r="K655">
        <v>167299.37</v>
      </c>
      <c r="L655" t="s">
        <v>21</v>
      </c>
      <c r="M655" t="s">
        <v>22</v>
      </c>
    </row>
    <row r="656" spans="1:13">
      <c r="A656" t="s">
        <v>1567</v>
      </c>
      <c r="B656" s="9">
        <v>45452</v>
      </c>
      <c r="C656" t="s">
        <v>84</v>
      </c>
      <c r="D656" t="s">
        <v>1365</v>
      </c>
      <c r="E656" t="s">
        <v>26</v>
      </c>
      <c r="F656" t="s">
        <v>33</v>
      </c>
      <c r="G656" t="s">
        <v>42</v>
      </c>
      <c r="H656" t="s">
        <v>50</v>
      </c>
      <c r="I656">
        <v>1</v>
      </c>
      <c r="J656">
        <v>2702.87</v>
      </c>
      <c r="K656">
        <v>2702.87</v>
      </c>
      <c r="L656" t="s">
        <v>21</v>
      </c>
      <c r="M656" t="s">
        <v>29</v>
      </c>
    </row>
    <row r="657" spans="1:13">
      <c r="A657" t="s">
        <v>1568</v>
      </c>
      <c r="B657" s="9">
        <v>45400</v>
      </c>
      <c r="C657" t="s">
        <v>1569</v>
      </c>
      <c r="D657" t="s">
        <v>1570</v>
      </c>
      <c r="E657" t="s">
        <v>17</v>
      </c>
      <c r="F657" t="s">
        <v>33</v>
      </c>
      <c r="G657" t="s">
        <v>19</v>
      </c>
      <c r="H657" t="s">
        <v>50</v>
      </c>
      <c r="I657">
        <v>2</v>
      </c>
      <c r="J657">
        <v>2028.99</v>
      </c>
      <c r="K657">
        <v>4057.98</v>
      </c>
      <c r="L657" t="s">
        <v>35</v>
      </c>
      <c r="M657" t="s">
        <v>29</v>
      </c>
    </row>
    <row r="658" spans="1:13">
      <c r="A658" t="s">
        <v>1571</v>
      </c>
      <c r="B658" s="9">
        <v>44954</v>
      </c>
      <c r="C658" t="s">
        <v>354</v>
      </c>
      <c r="D658" t="s">
        <v>1572</v>
      </c>
      <c r="E658" t="s">
        <v>17</v>
      </c>
      <c r="F658" t="s">
        <v>33</v>
      </c>
      <c r="G658" t="s">
        <v>42</v>
      </c>
      <c r="H658" t="s">
        <v>20</v>
      </c>
      <c r="I658">
        <v>1</v>
      </c>
      <c r="J658">
        <v>32230.14</v>
      </c>
      <c r="K658">
        <v>32230.14</v>
      </c>
      <c r="L658" t="s">
        <v>28</v>
      </c>
      <c r="M658" t="s">
        <v>29</v>
      </c>
    </row>
    <row r="659" spans="1:13">
      <c r="A659" t="s">
        <v>1573</v>
      </c>
      <c r="B659" s="9">
        <v>45004</v>
      </c>
      <c r="C659" t="s">
        <v>1574</v>
      </c>
      <c r="D659" t="s">
        <v>1050</v>
      </c>
      <c r="E659" t="s">
        <v>26</v>
      </c>
      <c r="F659" t="s">
        <v>46</v>
      </c>
      <c r="G659" t="s">
        <v>19</v>
      </c>
      <c r="H659" t="s">
        <v>57</v>
      </c>
      <c r="I659">
        <v>5</v>
      </c>
      <c r="J659">
        <v>16029.52</v>
      </c>
      <c r="K659">
        <v>80147.58</v>
      </c>
      <c r="L659" t="s">
        <v>28</v>
      </c>
      <c r="M659" t="s">
        <v>29</v>
      </c>
    </row>
    <row r="660" spans="1:13">
      <c r="A660" t="s">
        <v>1575</v>
      </c>
      <c r="B660" s="9">
        <v>45142</v>
      </c>
      <c r="C660" t="s">
        <v>934</v>
      </c>
      <c r="D660" t="s">
        <v>1576</v>
      </c>
      <c r="E660" t="s">
        <v>26</v>
      </c>
      <c r="F660" t="s">
        <v>46</v>
      </c>
      <c r="G660" t="s">
        <v>19</v>
      </c>
      <c r="H660" t="s">
        <v>34</v>
      </c>
      <c r="I660">
        <v>5</v>
      </c>
      <c r="J660">
        <v>1077.24</v>
      </c>
      <c r="K660">
        <v>5386.18</v>
      </c>
      <c r="L660" t="s">
        <v>35</v>
      </c>
      <c r="M660" t="s">
        <v>22</v>
      </c>
    </row>
    <row r="661" spans="1:13">
      <c r="A661" t="s">
        <v>1577</v>
      </c>
      <c r="B661" s="9">
        <v>45312</v>
      </c>
      <c r="C661" t="s">
        <v>875</v>
      </c>
      <c r="D661" t="s">
        <v>1578</v>
      </c>
      <c r="E661" t="s">
        <v>26</v>
      </c>
      <c r="F661" t="s">
        <v>27</v>
      </c>
      <c r="G661" t="s">
        <v>42</v>
      </c>
      <c r="H661" t="s">
        <v>57</v>
      </c>
      <c r="I661">
        <v>2</v>
      </c>
      <c r="J661">
        <v>10739.97</v>
      </c>
      <c r="K661">
        <v>21479.95</v>
      </c>
      <c r="L661" t="s">
        <v>21</v>
      </c>
      <c r="M661" t="s">
        <v>29</v>
      </c>
    </row>
    <row r="662" spans="1:13">
      <c r="A662" t="s">
        <v>1579</v>
      </c>
      <c r="B662" s="9">
        <v>45291</v>
      </c>
      <c r="C662" t="s">
        <v>581</v>
      </c>
      <c r="D662" t="s">
        <v>1580</v>
      </c>
      <c r="E662" t="s">
        <v>17</v>
      </c>
      <c r="F662" t="s">
        <v>27</v>
      </c>
      <c r="G662" t="s">
        <v>42</v>
      </c>
      <c r="H662" t="s">
        <v>57</v>
      </c>
      <c r="I662">
        <v>1</v>
      </c>
      <c r="J662">
        <v>14305.46</v>
      </c>
      <c r="K662">
        <v>14305.46</v>
      </c>
      <c r="L662" t="s">
        <v>35</v>
      </c>
      <c r="M662" t="s">
        <v>29</v>
      </c>
    </row>
    <row r="663" spans="1:13">
      <c r="A663" t="s">
        <v>1581</v>
      </c>
      <c r="B663" s="9">
        <v>45452</v>
      </c>
      <c r="C663" t="s">
        <v>1022</v>
      </c>
      <c r="D663" t="s">
        <v>1188</v>
      </c>
      <c r="E663" t="s">
        <v>17</v>
      </c>
      <c r="F663" t="s">
        <v>18</v>
      </c>
      <c r="G663" t="s">
        <v>42</v>
      </c>
      <c r="H663" t="s">
        <v>50</v>
      </c>
      <c r="I663">
        <v>5</v>
      </c>
      <c r="J663">
        <v>2671.76</v>
      </c>
      <c r="K663">
        <v>13358.82</v>
      </c>
      <c r="L663" t="s">
        <v>35</v>
      </c>
      <c r="M663" t="s">
        <v>29</v>
      </c>
    </row>
    <row r="664" spans="1:13">
      <c r="A664" t="s">
        <v>1582</v>
      </c>
      <c r="B664" s="9">
        <v>45238</v>
      </c>
      <c r="C664" t="s">
        <v>1583</v>
      </c>
      <c r="D664" t="s">
        <v>1584</v>
      </c>
      <c r="E664" t="s">
        <v>26</v>
      </c>
      <c r="F664" t="s">
        <v>46</v>
      </c>
      <c r="G664" t="s">
        <v>19</v>
      </c>
      <c r="H664" t="s">
        <v>20</v>
      </c>
      <c r="I664">
        <v>5</v>
      </c>
      <c r="J664">
        <v>41594.29</v>
      </c>
      <c r="K664">
        <v>207971.44</v>
      </c>
      <c r="L664" t="s">
        <v>35</v>
      </c>
      <c r="M664" t="s">
        <v>29</v>
      </c>
    </row>
    <row r="665" spans="1:13">
      <c r="A665" t="s">
        <v>1585</v>
      </c>
      <c r="B665" s="9">
        <v>44933</v>
      </c>
      <c r="C665" t="s">
        <v>1586</v>
      </c>
      <c r="D665" t="s">
        <v>562</v>
      </c>
      <c r="E665" t="s">
        <v>26</v>
      </c>
      <c r="F665" t="s">
        <v>18</v>
      </c>
      <c r="G665" t="s">
        <v>19</v>
      </c>
      <c r="H665" t="s">
        <v>34</v>
      </c>
      <c r="I665">
        <v>2</v>
      </c>
      <c r="J665">
        <v>862.23</v>
      </c>
      <c r="K665">
        <v>1724.46</v>
      </c>
      <c r="L665" t="s">
        <v>28</v>
      </c>
      <c r="M665" t="s">
        <v>22</v>
      </c>
    </row>
    <row r="666" spans="1:13">
      <c r="A666" t="s">
        <v>1587</v>
      </c>
      <c r="B666" s="9">
        <v>44929</v>
      </c>
      <c r="C666" t="s">
        <v>1588</v>
      </c>
      <c r="D666" t="s">
        <v>1589</v>
      </c>
      <c r="E666" t="s">
        <v>17</v>
      </c>
      <c r="F666" t="s">
        <v>46</v>
      </c>
      <c r="G666" t="s">
        <v>42</v>
      </c>
      <c r="H666" t="s">
        <v>50</v>
      </c>
      <c r="I666">
        <v>4</v>
      </c>
      <c r="J666">
        <v>2424.9</v>
      </c>
      <c r="K666">
        <v>9699.6</v>
      </c>
      <c r="L666" t="s">
        <v>21</v>
      </c>
      <c r="M666" t="s">
        <v>29</v>
      </c>
    </row>
    <row r="667" spans="1:13">
      <c r="A667" t="s">
        <v>1590</v>
      </c>
      <c r="B667" s="9">
        <v>45289</v>
      </c>
      <c r="C667" t="s">
        <v>1591</v>
      </c>
      <c r="D667" t="s">
        <v>942</v>
      </c>
      <c r="E667" t="s">
        <v>61</v>
      </c>
      <c r="F667" t="s">
        <v>33</v>
      </c>
      <c r="G667" t="s">
        <v>19</v>
      </c>
      <c r="H667" t="s">
        <v>34</v>
      </c>
      <c r="I667">
        <v>1</v>
      </c>
      <c r="J667">
        <v>1109.96</v>
      </c>
      <c r="K667">
        <v>1109.96</v>
      </c>
      <c r="L667" t="s">
        <v>35</v>
      </c>
      <c r="M667" t="s">
        <v>22</v>
      </c>
    </row>
    <row r="668" spans="1:13">
      <c r="A668" t="s">
        <v>1592</v>
      </c>
      <c r="B668" s="9">
        <v>45434</v>
      </c>
      <c r="C668" t="s">
        <v>1593</v>
      </c>
      <c r="D668" t="s">
        <v>954</v>
      </c>
      <c r="E668" t="s">
        <v>17</v>
      </c>
      <c r="F668" t="s">
        <v>18</v>
      </c>
      <c r="G668" t="s">
        <v>19</v>
      </c>
      <c r="H668" t="s">
        <v>50</v>
      </c>
      <c r="I668">
        <v>5</v>
      </c>
      <c r="J668">
        <v>2053.06</v>
      </c>
      <c r="K668">
        <v>10265.299999999999</v>
      </c>
      <c r="L668" t="s">
        <v>28</v>
      </c>
      <c r="M668" t="s">
        <v>29</v>
      </c>
    </row>
    <row r="669" spans="1:13">
      <c r="A669" t="s">
        <v>1594</v>
      </c>
      <c r="B669" s="9">
        <v>45200</v>
      </c>
      <c r="C669" t="s">
        <v>84</v>
      </c>
      <c r="D669" t="s">
        <v>1595</v>
      </c>
      <c r="E669" t="s">
        <v>61</v>
      </c>
      <c r="F669" t="s">
        <v>18</v>
      </c>
      <c r="G669" t="s">
        <v>42</v>
      </c>
      <c r="H669" t="s">
        <v>20</v>
      </c>
      <c r="I669">
        <v>3</v>
      </c>
      <c r="J669">
        <v>35660.85</v>
      </c>
      <c r="K669">
        <v>106982.54</v>
      </c>
      <c r="L669" t="s">
        <v>28</v>
      </c>
      <c r="M669" t="s">
        <v>29</v>
      </c>
    </row>
    <row r="670" spans="1:13">
      <c r="A670" t="s">
        <v>1596</v>
      </c>
      <c r="B670" s="9">
        <v>45432</v>
      </c>
      <c r="C670" t="s">
        <v>520</v>
      </c>
      <c r="D670" t="s">
        <v>1409</v>
      </c>
      <c r="E670" t="s">
        <v>61</v>
      </c>
      <c r="F670" t="s">
        <v>18</v>
      </c>
      <c r="G670" t="s">
        <v>19</v>
      </c>
      <c r="H670" t="s">
        <v>34</v>
      </c>
      <c r="I670">
        <v>2</v>
      </c>
      <c r="J670">
        <v>938.17</v>
      </c>
      <c r="K670">
        <v>1876.35</v>
      </c>
      <c r="L670" t="s">
        <v>21</v>
      </c>
      <c r="M670" t="s">
        <v>29</v>
      </c>
    </row>
    <row r="671" spans="1:13">
      <c r="A671" t="s">
        <v>1597</v>
      </c>
      <c r="B671" s="9">
        <v>44941</v>
      </c>
      <c r="C671" t="s">
        <v>1598</v>
      </c>
      <c r="D671" t="s">
        <v>1599</v>
      </c>
      <c r="E671" t="s">
        <v>26</v>
      </c>
      <c r="F671" t="s">
        <v>46</v>
      </c>
      <c r="G671" t="s">
        <v>19</v>
      </c>
      <c r="H671" t="s">
        <v>34</v>
      </c>
      <c r="I671">
        <v>4</v>
      </c>
      <c r="J671">
        <v>1010.32</v>
      </c>
      <c r="K671">
        <v>4041.28</v>
      </c>
      <c r="L671" t="s">
        <v>35</v>
      </c>
      <c r="M671" t="s">
        <v>29</v>
      </c>
    </row>
    <row r="672" spans="1:13">
      <c r="A672" t="s">
        <v>1600</v>
      </c>
      <c r="B672" s="9">
        <v>45118</v>
      </c>
      <c r="C672" t="s">
        <v>831</v>
      </c>
      <c r="D672" t="s">
        <v>1601</v>
      </c>
      <c r="E672" t="s">
        <v>61</v>
      </c>
      <c r="F672" t="s">
        <v>27</v>
      </c>
      <c r="G672" t="s">
        <v>42</v>
      </c>
      <c r="H672" t="s">
        <v>57</v>
      </c>
      <c r="I672">
        <v>4</v>
      </c>
      <c r="J672">
        <v>16363.18</v>
      </c>
      <c r="K672">
        <v>65452.72</v>
      </c>
      <c r="L672" t="s">
        <v>21</v>
      </c>
      <c r="M672" t="s">
        <v>29</v>
      </c>
    </row>
    <row r="673" spans="1:13">
      <c r="A673" t="s">
        <v>1602</v>
      </c>
      <c r="B673" s="9">
        <v>45411</v>
      </c>
      <c r="C673" t="s">
        <v>1603</v>
      </c>
      <c r="D673" t="s">
        <v>1604</v>
      </c>
      <c r="E673" t="s">
        <v>26</v>
      </c>
      <c r="F673" t="s">
        <v>18</v>
      </c>
      <c r="G673" t="s">
        <v>42</v>
      </c>
      <c r="H673" t="s">
        <v>50</v>
      </c>
      <c r="I673">
        <v>2</v>
      </c>
      <c r="J673">
        <v>2325.5100000000002</v>
      </c>
      <c r="K673">
        <v>4651.03</v>
      </c>
      <c r="L673" t="s">
        <v>35</v>
      </c>
      <c r="M673" t="s">
        <v>29</v>
      </c>
    </row>
    <row r="674" spans="1:13">
      <c r="A674" t="s">
        <v>1605</v>
      </c>
      <c r="B674" s="9">
        <v>44954</v>
      </c>
      <c r="C674" t="s">
        <v>1606</v>
      </c>
      <c r="D674" t="s">
        <v>544</v>
      </c>
      <c r="E674" t="s">
        <v>17</v>
      </c>
      <c r="F674" t="s">
        <v>27</v>
      </c>
      <c r="G674" t="s">
        <v>19</v>
      </c>
      <c r="H674" t="s">
        <v>50</v>
      </c>
      <c r="I674">
        <v>4</v>
      </c>
      <c r="J674">
        <v>2992.09</v>
      </c>
      <c r="K674">
        <v>11968.35</v>
      </c>
      <c r="L674" t="s">
        <v>28</v>
      </c>
      <c r="M674" t="s">
        <v>29</v>
      </c>
    </row>
    <row r="675" spans="1:13">
      <c r="A675" t="s">
        <v>1607</v>
      </c>
      <c r="B675" s="9">
        <v>44965</v>
      </c>
      <c r="C675" t="s">
        <v>1608</v>
      </c>
      <c r="D675" t="s">
        <v>1609</v>
      </c>
      <c r="E675" t="s">
        <v>17</v>
      </c>
      <c r="F675" t="s">
        <v>46</v>
      </c>
      <c r="G675" t="s">
        <v>19</v>
      </c>
      <c r="H675" t="s">
        <v>50</v>
      </c>
      <c r="I675">
        <v>5</v>
      </c>
      <c r="J675">
        <v>2233.08</v>
      </c>
      <c r="K675">
        <v>11165.38</v>
      </c>
      <c r="L675" t="s">
        <v>28</v>
      </c>
      <c r="M675" t="s">
        <v>29</v>
      </c>
    </row>
    <row r="676" spans="1:13">
      <c r="A676" t="s">
        <v>1610</v>
      </c>
      <c r="B676" s="9">
        <v>45199</v>
      </c>
      <c r="C676" t="s">
        <v>1611</v>
      </c>
      <c r="D676" t="s">
        <v>222</v>
      </c>
      <c r="E676" t="s">
        <v>17</v>
      </c>
      <c r="F676" t="s">
        <v>18</v>
      </c>
      <c r="G676" t="s">
        <v>42</v>
      </c>
      <c r="H676" t="s">
        <v>57</v>
      </c>
      <c r="I676">
        <v>4</v>
      </c>
      <c r="J676">
        <v>13974.46</v>
      </c>
      <c r="K676">
        <v>55897.83</v>
      </c>
      <c r="L676" t="s">
        <v>21</v>
      </c>
      <c r="M676" t="s">
        <v>29</v>
      </c>
    </row>
    <row r="677" spans="1:13">
      <c r="A677" t="s">
        <v>1612</v>
      </c>
      <c r="B677" s="9">
        <v>45157</v>
      </c>
      <c r="C677" t="s">
        <v>806</v>
      </c>
      <c r="D677" t="s">
        <v>881</v>
      </c>
      <c r="E677" t="s">
        <v>17</v>
      </c>
      <c r="F677" t="s">
        <v>46</v>
      </c>
      <c r="G677" t="s">
        <v>42</v>
      </c>
      <c r="H677" t="s">
        <v>57</v>
      </c>
      <c r="I677">
        <v>1</v>
      </c>
      <c r="J677">
        <v>12751.93</v>
      </c>
      <c r="K677">
        <v>12751.93</v>
      </c>
      <c r="L677" t="s">
        <v>35</v>
      </c>
      <c r="M677" t="s">
        <v>22</v>
      </c>
    </row>
    <row r="678" spans="1:13">
      <c r="A678" t="s">
        <v>1613</v>
      </c>
      <c r="B678" s="9">
        <v>45012</v>
      </c>
      <c r="C678" t="s">
        <v>1614</v>
      </c>
      <c r="D678" t="s">
        <v>279</v>
      </c>
      <c r="E678" t="s">
        <v>26</v>
      </c>
      <c r="F678" t="s">
        <v>27</v>
      </c>
      <c r="G678" t="s">
        <v>42</v>
      </c>
      <c r="H678" t="s">
        <v>34</v>
      </c>
      <c r="I678">
        <v>3</v>
      </c>
      <c r="J678">
        <v>981.78</v>
      </c>
      <c r="K678">
        <v>2945.33</v>
      </c>
      <c r="L678" t="s">
        <v>21</v>
      </c>
      <c r="M678" t="s">
        <v>29</v>
      </c>
    </row>
    <row r="679" spans="1:13">
      <c r="A679" t="s">
        <v>1615</v>
      </c>
      <c r="B679" s="9">
        <v>45400</v>
      </c>
      <c r="C679" t="s">
        <v>1616</v>
      </c>
      <c r="D679" t="s">
        <v>1617</v>
      </c>
      <c r="E679" t="s">
        <v>17</v>
      </c>
      <c r="F679" t="s">
        <v>27</v>
      </c>
      <c r="G679" t="s">
        <v>19</v>
      </c>
      <c r="H679" t="s">
        <v>50</v>
      </c>
      <c r="I679">
        <v>5</v>
      </c>
      <c r="J679">
        <v>2902.85</v>
      </c>
      <c r="K679">
        <v>14514.26</v>
      </c>
      <c r="L679" t="s">
        <v>35</v>
      </c>
      <c r="M679" t="s">
        <v>29</v>
      </c>
    </row>
    <row r="680" spans="1:13">
      <c r="A680" t="s">
        <v>1618</v>
      </c>
      <c r="B680" s="9">
        <v>45052</v>
      </c>
      <c r="C680" t="s">
        <v>177</v>
      </c>
      <c r="D680" t="s">
        <v>45</v>
      </c>
      <c r="E680" t="s">
        <v>17</v>
      </c>
      <c r="F680" t="s">
        <v>18</v>
      </c>
      <c r="G680" t="s">
        <v>19</v>
      </c>
      <c r="H680" t="s">
        <v>50</v>
      </c>
      <c r="I680">
        <v>2</v>
      </c>
      <c r="J680">
        <v>2686.03</v>
      </c>
      <c r="K680">
        <v>5372.07</v>
      </c>
      <c r="L680" t="s">
        <v>21</v>
      </c>
      <c r="M680" t="s">
        <v>29</v>
      </c>
    </row>
    <row r="681" spans="1:13">
      <c r="A681" t="s">
        <v>1619</v>
      </c>
      <c r="B681" s="9">
        <v>45463</v>
      </c>
      <c r="C681" t="s">
        <v>920</v>
      </c>
      <c r="D681" t="s">
        <v>1620</v>
      </c>
      <c r="E681" t="s">
        <v>26</v>
      </c>
      <c r="F681" t="s">
        <v>27</v>
      </c>
      <c r="G681" t="s">
        <v>42</v>
      </c>
      <c r="H681" t="s">
        <v>34</v>
      </c>
      <c r="I681">
        <v>3</v>
      </c>
      <c r="J681">
        <v>1040.04</v>
      </c>
      <c r="K681">
        <v>3120.12</v>
      </c>
      <c r="L681" t="s">
        <v>28</v>
      </c>
      <c r="M681" t="s">
        <v>29</v>
      </c>
    </row>
    <row r="682" spans="1:13">
      <c r="A682" t="s">
        <v>1621</v>
      </c>
      <c r="B682" s="9">
        <v>45071</v>
      </c>
      <c r="C682" t="s">
        <v>1440</v>
      </c>
      <c r="D682" t="s">
        <v>73</v>
      </c>
      <c r="E682" t="s">
        <v>61</v>
      </c>
      <c r="F682" t="s">
        <v>33</v>
      </c>
      <c r="G682" t="s">
        <v>42</v>
      </c>
      <c r="H682" t="s">
        <v>34</v>
      </c>
      <c r="I682">
        <v>5</v>
      </c>
      <c r="J682">
        <v>1260.0899999999999</v>
      </c>
      <c r="K682">
        <v>6300.47</v>
      </c>
      <c r="L682" t="s">
        <v>21</v>
      </c>
      <c r="M682" t="s">
        <v>29</v>
      </c>
    </row>
    <row r="683" spans="1:13">
      <c r="A683" t="s">
        <v>1622</v>
      </c>
      <c r="B683" s="9">
        <v>45451</v>
      </c>
      <c r="C683" t="s">
        <v>1331</v>
      </c>
      <c r="D683" t="s">
        <v>225</v>
      </c>
      <c r="E683" t="s">
        <v>17</v>
      </c>
      <c r="F683" t="s">
        <v>33</v>
      </c>
      <c r="G683" t="s">
        <v>42</v>
      </c>
      <c r="H683" t="s">
        <v>34</v>
      </c>
      <c r="I683">
        <v>3</v>
      </c>
      <c r="J683">
        <v>1419.47</v>
      </c>
      <c r="K683">
        <v>4258.41</v>
      </c>
      <c r="L683" t="s">
        <v>35</v>
      </c>
      <c r="M683" t="s">
        <v>29</v>
      </c>
    </row>
    <row r="684" spans="1:13">
      <c r="A684" t="s">
        <v>1623</v>
      </c>
      <c r="B684" s="9">
        <v>45138</v>
      </c>
      <c r="C684" t="s">
        <v>1624</v>
      </c>
      <c r="D684" t="s">
        <v>669</v>
      </c>
      <c r="E684" t="s">
        <v>17</v>
      </c>
      <c r="F684" t="s">
        <v>18</v>
      </c>
      <c r="G684" t="s">
        <v>19</v>
      </c>
      <c r="H684" t="s">
        <v>20</v>
      </c>
      <c r="I684">
        <v>4</v>
      </c>
      <c r="J684">
        <v>25795.84</v>
      </c>
      <c r="K684">
        <v>103183.36</v>
      </c>
      <c r="L684" t="s">
        <v>21</v>
      </c>
      <c r="M684" t="s">
        <v>29</v>
      </c>
    </row>
    <row r="685" spans="1:13">
      <c r="A685" t="s">
        <v>1625</v>
      </c>
      <c r="B685" s="9">
        <v>44951</v>
      </c>
      <c r="C685" t="s">
        <v>1626</v>
      </c>
      <c r="D685" t="s">
        <v>1627</v>
      </c>
      <c r="E685" t="s">
        <v>17</v>
      </c>
      <c r="F685" t="s">
        <v>46</v>
      </c>
      <c r="G685" t="s">
        <v>19</v>
      </c>
      <c r="H685" t="s">
        <v>20</v>
      </c>
      <c r="I685">
        <v>2</v>
      </c>
      <c r="J685">
        <v>29128.83</v>
      </c>
      <c r="K685">
        <v>58257.65</v>
      </c>
      <c r="L685" t="s">
        <v>35</v>
      </c>
      <c r="M685" t="s">
        <v>29</v>
      </c>
    </row>
    <row r="686" spans="1:13">
      <c r="A686" t="s">
        <v>1628</v>
      </c>
      <c r="B686" s="9">
        <v>45320</v>
      </c>
      <c r="C686" t="s">
        <v>1337</v>
      </c>
      <c r="D686" t="s">
        <v>1233</v>
      </c>
      <c r="E686" t="s">
        <v>26</v>
      </c>
      <c r="F686" t="s">
        <v>46</v>
      </c>
      <c r="G686" t="s">
        <v>19</v>
      </c>
      <c r="H686" t="s">
        <v>34</v>
      </c>
      <c r="I686">
        <v>2</v>
      </c>
      <c r="J686">
        <v>960.35</v>
      </c>
      <c r="K686">
        <v>1920.69</v>
      </c>
      <c r="L686" t="s">
        <v>21</v>
      </c>
      <c r="M686" t="s">
        <v>29</v>
      </c>
    </row>
    <row r="687" spans="1:13">
      <c r="A687" t="s">
        <v>1629</v>
      </c>
      <c r="B687" s="9">
        <v>44993</v>
      </c>
      <c r="C687" t="s">
        <v>1630</v>
      </c>
      <c r="D687" t="s">
        <v>1631</v>
      </c>
      <c r="E687" t="s">
        <v>17</v>
      </c>
      <c r="F687" t="s">
        <v>46</v>
      </c>
      <c r="G687" t="s">
        <v>42</v>
      </c>
      <c r="H687" t="s">
        <v>57</v>
      </c>
      <c r="I687">
        <v>1</v>
      </c>
      <c r="J687">
        <v>17023.37</v>
      </c>
      <c r="K687">
        <v>17023.37</v>
      </c>
      <c r="L687" t="s">
        <v>35</v>
      </c>
      <c r="M687" t="s">
        <v>22</v>
      </c>
    </row>
    <row r="688" spans="1:13">
      <c r="A688" t="s">
        <v>1632</v>
      </c>
      <c r="B688" s="9">
        <v>45159</v>
      </c>
      <c r="C688" t="s">
        <v>1633</v>
      </c>
      <c r="D688" t="s">
        <v>440</v>
      </c>
      <c r="E688" t="s">
        <v>26</v>
      </c>
      <c r="F688" t="s">
        <v>33</v>
      </c>
      <c r="G688" t="s">
        <v>42</v>
      </c>
      <c r="H688" t="s">
        <v>57</v>
      </c>
      <c r="I688">
        <v>4</v>
      </c>
      <c r="J688">
        <v>11843.93</v>
      </c>
      <c r="K688">
        <v>47375.71</v>
      </c>
      <c r="L688" t="s">
        <v>35</v>
      </c>
      <c r="M688" t="s">
        <v>29</v>
      </c>
    </row>
    <row r="689" spans="1:13">
      <c r="A689" t="s">
        <v>1634</v>
      </c>
      <c r="B689" s="9">
        <v>45035</v>
      </c>
      <c r="C689" t="s">
        <v>781</v>
      </c>
      <c r="D689" t="s">
        <v>1635</v>
      </c>
      <c r="E689" t="s">
        <v>17</v>
      </c>
      <c r="F689" t="s">
        <v>27</v>
      </c>
      <c r="G689" t="s">
        <v>19</v>
      </c>
      <c r="H689" t="s">
        <v>50</v>
      </c>
      <c r="I689">
        <v>1</v>
      </c>
      <c r="J689">
        <v>2135.09</v>
      </c>
      <c r="K689">
        <v>2135.09</v>
      </c>
      <c r="L689" t="s">
        <v>35</v>
      </c>
      <c r="M689" t="s">
        <v>29</v>
      </c>
    </row>
    <row r="690" spans="1:13">
      <c r="A690" t="s">
        <v>1636</v>
      </c>
      <c r="B690" s="9">
        <v>45072</v>
      </c>
      <c r="C690" t="s">
        <v>1637</v>
      </c>
      <c r="D690" t="s">
        <v>1477</v>
      </c>
      <c r="E690" t="s">
        <v>17</v>
      </c>
      <c r="F690" t="s">
        <v>33</v>
      </c>
      <c r="G690" t="s">
        <v>19</v>
      </c>
      <c r="H690" t="s">
        <v>20</v>
      </c>
      <c r="I690">
        <v>1</v>
      </c>
      <c r="J690">
        <v>34017.56</v>
      </c>
      <c r="K690">
        <v>34017.56</v>
      </c>
      <c r="L690" t="s">
        <v>21</v>
      </c>
      <c r="M690" t="s">
        <v>29</v>
      </c>
    </row>
    <row r="691" spans="1:13">
      <c r="A691" t="s">
        <v>1638</v>
      </c>
      <c r="B691" s="9">
        <v>45037</v>
      </c>
      <c r="C691" t="s">
        <v>1300</v>
      </c>
      <c r="D691" t="s">
        <v>1639</v>
      </c>
      <c r="E691" t="s">
        <v>61</v>
      </c>
      <c r="F691" t="s">
        <v>27</v>
      </c>
      <c r="G691" t="s">
        <v>19</v>
      </c>
      <c r="H691" t="s">
        <v>20</v>
      </c>
      <c r="I691">
        <v>4</v>
      </c>
      <c r="J691">
        <v>35369.15</v>
      </c>
      <c r="K691">
        <v>141476.6</v>
      </c>
      <c r="L691" t="s">
        <v>21</v>
      </c>
      <c r="M691" t="s">
        <v>29</v>
      </c>
    </row>
    <row r="692" spans="1:13">
      <c r="A692" t="s">
        <v>1640</v>
      </c>
      <c r="B692" s="9">
        <v>45154</v>
      </c>
      <c r="C692" t="s">
        <v>1496</v>
      </c>
      <c r="D692" t="s">
        <v>1332</v>
      </c>
      <c r="E692" t="s">
        <v>17</v>
      </c>
      <c r="F692" t="s">
        <v>33</v>
      </c>
      <c r="G692" t="s">
        <v>19</v>
      </c>
      <c r="H692" t="s">
        <v>34</v>
      </c>
      <c r="I692">
        <v>5</v>
      </c>
      <c r="J692">
        <v>1324.91</v>
      </c>
      <c r="K692">
        <v>6624.55</v>
      </c>
      <c r="L692" t="s">
        <v>28</v>
      </c>
      <c r="M692" t="s">
        <v>29</v>
      </c>
    </row>
    <row r="693" spans="1:13">
      <c r="A693" t="s">
        <v>1641</v>
      </c>
      <c r="B693" s="9">
        <v>45037</v>
      </c>
      <c r="C693" t="s">
        <v>1624</v>
      </c>
      <c r="D693" t="s">
        <v>1642</v>
      </c>
      <c r="E693" t="s">
        <v>17</v>
      </c>
      <c r="F693" t="s">
        <v>46</v>
      </c>
      <c r="G693" t="s">
        <v>42</v>
      </c>
      <c r="H693" t="s">
        <v>34</v>
      </c>
      <c r="I693">
        <v>1</v>
      </c>
      <c r="J693">
        <v>1084.3900000000001</v>
      </c>
      <c r="K693">
        <v>1084.3900000000001</v>
      </c>
      <c r="L693" t="s">
        <v>35</v>
      </c>
      <c r="M693" t="s">
        <v>22</v>
      </c>
    </row>
    <row r="694" spans="1:13">
      <c r="A694" t="s">
        <v>1643</v>
      </c>
      <c r="B694" s="9">
        <v>45396</v>
      </c>
      <c r="C694" t="s">
        <v>708</v>
      </c>
      <c r="D694" t="s">
        <v>533</v>
      </c>
      <c r="E694" t="s">
        <v>17</v>
      </c>
      <c r="F694" t="s">
        <v>46</v>
      </c>
      <c r="G694" t="s">
        <v>42</v>
      </c>
      <c r="H694" t="s">
        <v>34</v>
      </c>
      <c r="I694">
        <v>3</v>
      </c>
      <c r="J694">
        <v>1160.55</v>
      </c>
      <c r="K694">
        <v>3481.64</v>
      </c>
      <c r="L694" t="s">
        <v>28</v>
      </c>
      <c r="M694" t="s">
        <v>29</v>
      </c>
    </row>
    <row r="695" spans="1:13">
      <c r="A695" t="s">
        <v>1644</v>
      </c>
      <c r="B695" s="9">
        <v>44960</v>
      </c>
      <c r="C695" t="s">
        <v>856</v>
      </c>
      <c r="D695" t="s">
        <v>1167</v>
      </c>
      <c r="E695" t="s">
        <v>17</v>
      </c>
      <c r="F695" t="s">
        <v>46</v>
      </c>
      <c r="G695" t="s">
        <v>19</v>
      </c>
      <c r="H695" t="s">
        <v>34</v>
      </c>
      <c r="I695">
        <v>5</v>
      </c>
      <c r="J695">
        <v>1419.28</v>
      </c>
      <c r="K695">
        <v>7096.39</v>
      </c>
      <c r="L695" t="s">
        <v>28</v>
      </c>
      <c r="M695" t="s">
        <v>29</v>
      </c>
    </row>
    <row r="696" spans="1:13">
      <c r="A696" t="s">
        <v>1645</v>
      </c>
      <c r="B696" s="9">
        <v>45295</v>
      </c>
      <c r="C696" t="s">
        <v>1646</v>
      </c>
      <c r="D696" t="s">
        <v>1647</v>
      </c>
      <c r="E696" t="s">
        <v>17</v>
      </c>
      <c r="F696" t="s">
        <v>18</v>
      </c>
      <c r="G696" t="s">
        <v>19</v>
      </c>
      <c r="H696" t="s">
        <v>34</v>
      </c>
      <c r="I696">
        <v>4</v>
      </c>
      <c r="J696">
        <v>1018.42</v>
      </c>
      <c r="K696">
        <v>4073.67</v>
      </c>
      <c r="L696" t="s">
        <v>35</v>
      </c>
      <c r="M696" t="s">
        <v>22</v>
      </c>
    </row>
    <row r="697" spans="1:13">
      <c r="A697" t="s">
        <v>1648</v>
      </c>
      <c r="B697" s="9">
        <v>45351</v>
      </c>
      <c r="C697" t="s">
        <v>367</v>
      </c>
      <c r="D697" t="s">
        <v>1649</v>
      </c>
      <c r="E697" t="s">
        <v>17</v>
      </c>
      <c r="F697" t="s">
        <v>18</v>
      </c>
      <c r="G697" t="s">
        <v>42</v>
      </c>
      <c r="H697" t="s">
        <v>57</v>
      </c>
      <c r="I697">
        <v>2</v>
      </c>
      <c r="J697">
        <v>12360.71</v>
      </c>
      <c r="K697">
        <v>24721.41</v>
      </c>
      <c r="L697" t="s">
        <v>28</v>
      </c>
      <c r="M697" t="s">
        <v>29</v>
      </c>
    </row>
    <row r="698" spans="1:13">
      <c r="A698" t="s">
        <v>1650</v>
      </c>
      <c r="B698" s="9">
        <v>45444</v>
      </c>
      <c r="C698" t="s">
        <v>865</v>
      </c>
      <c r="D698" t="s">
        <v>1651</v>
      </c>
      <c r="E698" t="s">
        <v>17</v>
      </c>
      <c r="F698" t="s">
        <v>27</v>
      </c>
      <c r="G698" t="s">
        <v>19</v>
      </c>
      <c r="H698" t="s">
        <v>57</v>
      </c>
      <c r="I698">
        <v>5</v>
      </c>
      <c r="J698">
        <v>15829.49</v>
      </c>
      <c r="K698">
        <v>79147.47</v>
      </c>
      <c r="L698" t="s">
        <v>21</v>
      </c>
      <c r="M698" t="s">
        <v>29</v>
      </c>
    </row>
    <row r="699" spans="1:13">
      <c r="A699" t="s">
        <v>1652</v>
      </c>
      <c r="B699" s="9">
        <v>45208</v>
      </c>
      <c r="C699" t="s">
        <v>417</v>
      </c>
      <c r="D699" t="s">
        <v>1651</v>
      </c>
      <c r="E699" t="s">
        <v>17</v>
      </c>
      <c r="F699" t="s">
        <v>18</v>
      </c>
      <c r="G699" t="s">
        <v>19</v>
      </c>
      <c r="H699" t="s">
        <v>34</v>
      </c>
      <c r="I699">
        <v>1</v>
      </c>
      <c r="J699">
        <v>1302.68</v>
      </c>
      <c r="K699">
        <v>1302.68</v>
      </c>
      <c r="L699" t="s">
        <v>28</v>
      </c>
      <c r="M699" t="s">
        <v>29</v>
      </c>
    </row>
    <row r="700" spans="1:13">
      <c r="A700" t="s">
        <v>1653</v>
      </c>
      <c r="B700" s="9">
        <v>45246</v>
      </c>
      <c r="C700" t="s">
        <v>682</v>
      </c>
      <c r="D700" t="s">
        <v>611</v>
      </c>
      <c r="E700" t="s">
        <v>26</v>
      </c>
      <c r="F700" t="s">
        <v>33</v>
      </c>
      <c r="G700" t="s">
        <v>42</v>
      </c>
      <c r="H700" t="s">
        <v>57</v>
      </c>
      <c r="I700">
        <v>3</v>
      </c>
      <c r="J700">
        <v>13610.84</v>
      </c>
      <c r="K700">
        <v>40832.53</v>
      </c>
      <c r="L700" t="s">
        <v>21</v>
      </c>
      <c r="M700" t="s">
        <v>29</v>
      </c>
    </row>
    <row r="701" spans="1:13">
      <c r="A701" t="s">
        <v>1654</v>
      </c>
      <c r="B701" s="9">
        <v>45369</v>
      </c>
      <c r="C701" t="s">
        <v>1655</v>
      </c>
      <c r="D701" t="s">
        <v>1422</v>
      </c>
      <c r="E701" t="s">
        <v>26</v>
      </c>
      <c r="F701" t="s">
        <v>33</v>
      </c>
      <c r="G701" t="s">
        <v>42</v>
      </c>
      <c r="H701" t="s">
        <v>34</v>
      </c>
      <c r="I701">
        <v>4</v>
      </c>
      <c r="J701">
        <v>967.79</v>
      </c>
      <c r="K701">
        <v>3871.15</v>
      </c>
      <c r="L701" t="s">
        <v>35</v>
      </c>
      <c r="M701" t="s">
        <v>29</v>
      </c>
    </row>
    <row r="702" spans="1:13">
      <c r="A702" t="s">
        <v>1656</v>
      </c>
      <c r="B702" s="9">
        <v>45241</v>
      </c>
      <c r="C702" t="s">
        <v>1657</v>
      </c>
      <c r="D702" t="s">
        <v>88</v>
      </c>
      <c r="E702" t="s">
        <v>17</v>
      </c>
      <c r="F702" t="s">
        <v>27</v>
      </c>
      <c r="G702" t="s">
        <v>42</v>
      </c>
      <c r="H702" t="s">
        <v>34</v>
      </c>
      <c r="I702">
        <v>2</v>
      </c>
      <c r="J702">
        <v>1307.3499999999999</v>
      </c>
      <c r="K702">
        <v>2614.71</v>
      </c>
      <c r="L702" t="s">
        <v>35</v>
      </c>
      <c r="M702" t="s">
        <v>29</v>
      </c>
    </row>
    <row r="703" spans="1:13">
      <c r="A703" t="s">
        <v>1658</v>
      </c>
      <c r="B703" s="9">
        <v>45303</v>
      </c>
      <c r="C703" t="s">
        <v>1659</v>
      </c>
      <c r="D703" t="s">
        <v>1351</v>
      </c>
      <c r="E703" t="s">
        <v>26</v>
      </c>
      <c r="F703" t="s">
        <v>27</v>
      </c>
      <c r="G703" t="s">
        <v>19</v>
      </c>
      <c r="H703" t="s">
        <v>20</v>
      </c>
      <c r="I703">
        <v>3</v>
      </c>
      <c r="J703">
        <v>36233.629999999997</v>
      </c>
      <c r="K703">
        <v>108700.88</v>
      </c>
      <c r="L703" t="s">
        <v>35</v>
      </c>
      <c r="M703" t="s">
        <v>29</v>
      </c>
    </row>
    <row r="704" spans="1:13">
      <c r="A704" t="s">
        <v>1660</v>
      </c>
      <c r="B704" s="9">
        <v>45215</v>
      </c>
      <c r="C704" t="s">
        <v>1661</v>
      </c>
      <c r="D704" t="s">
        <v>541</v>
      </c>
      <c r="E704" t="s">
        <v>17</v>
      </c>
      <c r="F704" t="s">
        <v>46</v>
      </c>
      <c r="G704" t="s">
        <v>19</v>
      </c>
      <c r="H704" t="s">
        <v>57</v>
      </c>
      <c r="I704">
        <v>2</v>
      </c>
      <c r="J704">
        <v>17071.71</v>
      </c>
      <c r="K704">
        <v>34143.42</v>
      </c>
      <c r="L704" t="s">
        <v>28</v>
      </c>
      <c r="M704" t="s">
        <v>29</v>
      </c>
    </row>
    <row r="705" spans="1:13">
      <c r="A705" t="s">
        <v>1662</v>
      </c>
      <c r="B705" s="9">
        <v>45363</v>
      </c>
      <c r="C705" t="s">
        <v>642</v>
      </c>
      <c r="D705" t="s">
        <v>56</v>
      </c>
      <c r="E705" t="s">
        <v>17</v>
      </c>
      <c r="F705" t="s">
        <v>18</v>
      </c>
      <c r="G705" t="s">
        <v>19</v>
      </c>
      <c r="H705" t="s">
        <v>57</v>
      </c>
      <c r="I705">
        <v>4</v>
      </c>
      <c r="J705">
        <v>16832.45</v>
      </c>
      <c r="K705">
        <v>67329.789999999994</v>
      </c>
      <c r="L705" t="s">
        <v>35</v>
      </c>
      <c r="M705" t="s">
        <v>22</v>
      </c>
    </row>
    <row r="706" spans="1:13">
      <c r="A706" t="s">
        <v>1663</v>
      </c>
      <c r="B706" s="9">
        <v>45203</v>
      </c>
      <c r="C706" t="s">
        <v>1664</v>
      </c>
      <c r="D706" t="s">
        <v>787</v>
      </c>
      <c r="E706" t="s">
        <v>17</v>
      </c>
      <c r="F706" t="s">
        <v>46</v>
      </c>
      <c r="G706" t="s">
        <v>19</v>
      </c>
      <c r="H706" t="s">
        <v>20</v>
      </c>
      <c r="I706">
        <v>5</v>
      </c>
      <c r="J706">
        <v>28090.92</v>
      </c>
      <c r="K706">
        <v>140454.57999999999</v>
      </c>
      <c r="L706" t="s">
        <v>35</v>
      </c>
      <c r="M706" t="s">
        <v>29</v>
      </c>
    </row>
    <row r="707" spans="1:13">
      <c r="A707" t="s">
        <v>1665</v>
      </c>
      <c r="B707" s="9">
        <v>45429</v>
      </c>
      <c r="C707" t="s">
        <v>1666</v>
      </c>
      <c r="D707" t="s">
        <v>709</v>
      </c>
      <c r="E707" t="s">
        <v>17</v>
      </c>
      <c r="F707" t="s">
        <v>18</v>
      </c>
      <c r="G707" t="s">
        <v>42</v>
      </c>
      <c r="H707" t="s">
        <v>57</v>
      </c>
      <c r="I707">
        <v>1</v>
      </c>
      <c r="J707">
        <v>16742.54</v>
      </c>
      <c r="K707">
        <v>16742.54</v>
      </c>
      <c r="L707" t="s">
        <v>21</v>
      </c>
      <c r="M707" t="s">
        <v>22</v>
      </c>
    </row>
    <row r="708" spans="1:13">
      <c r="A708" t="s">
        <v>1667</v>
      </c>
      <c r="B708" s="9">
        <v>45442</v>
      </c>
      <c r="C708" t="s">
        <v>301</v>
      </c>
      <c r="D708" t="s">
        <v>1668</v>
      </c>
      <c r="E708" t="s">
        <v>17</v>
      </c>
      <c r="F708" t="s">
        <v>18</v>
      </c>
      <c r="G708" t="s">
        <v>19</v>
      </c>
      <c r="H708" t="s">
        <v>20</v>
      </c>
      <c r="I708">
        <v>4</v>
      </c>
      <c r="J708">
        <v>27565.54</v>
      </c>
      <c r="K708">
        <v>110262.16</v>
      </c>
      <c r="L708" t="s">
        <v>28</v>
      </c>
      <c r="M708" t="s">
        <v>29</v>
      </c>
    </row>
    <row r="709" spans="1:13">
      <c r="A709" t="s">
        <v>1669</v>
      </c>
      <c r="B709" s="9">
        <v>45276</v>
      </c>
      <c r="C709" t="s">
        <v>1111</v>
      </c>
      <c r="D709" t="s">
        <v>1497</v>
      </c>
      <c r="E709" t="s">
        <v>17</v>
      </c>
      <c r="F709" t="s">
        <v>27</v>
      </c>
      <c r="G709" t="s">
        <v>42</v>
      </c>
      <c r="H709" t="s">
        <v>50</v>
      </c>
      <c r="I709">
        <v>3</v>
      </c>
      <c r="J709">
        <v>2829.63</v>
      </c>
      <c r="K709">
        <v>8488.89</v>
      </c>
      <c r="L709" t="s">
        <v>28</v>
      </c>
      <c r="M709" t="s">
        <v>29</v>
      </c>
    </row>
    <row r="710" spans="1:13">
      <c r="A710" t="s">
        <v>1670</v>
      </c>
      <c r="B710" s="9">
        <v>45372</v>
      </c>
      <c r="C710" t="s">
        <v>1276</v>
      </c>
      <c r="D710" t="s">
        <v>41</v>
      </c>
      <c r="E710" t="s">
        <v>26</v>
      </c>
      <c r="F710" t="s">
        <v>46</v>
      </c>
      <c r="G710" t="s">
        <v>19</v>
      </c>
      <c r="H710" t="s">
        <v>57</v>
      </c>
      <c r="I710">
        <v>5</v>
      </c>
      <c r="J710">
        <v>16277.41</v>
      </c>
      <c r="K710">
        <v>81387.039999999994</v>
      </c>
      <c r="L710" t="s">
        <v>35</v>
      </c>
      <c r="M710" t="s">
        <v>29</v>
      </c>
    </row>
    <row r="711" spans="1:13">
      <c r="A711" t="s">
        <v>1671</v>
      </c>
      <c r="B711" s="9">
        <v>45276</v>
      </c>
      <c r="C711" t="s">
        <v>1672</v>
      </c>
      <c r="D711" t="s">
        <v>1673</v>
      </c>
      <c r="E711" t="s">
        <v>61</v>
      </c>
      <c r="F711" t="s">
        <v>46</v>
      </c>
      <c r="G711" t="s">
        <v>19</v>
      </c>
      <c r="H711" t="s">
        <v>34</v>
      </c>
      <c r="I711">
        <v>2</v>
      </c>
      <c r="J711">
        <v>1181.92</v>
      </c>
      <c r="K711">
        <v>2363.83</v>
      </c>
      <c r="L711" t="s">
        <v>28</v>
      </c>
      <c r="M711" t="s">
        <v>29</v>
      </c>
    </row>
    <row r="712" spans="1:13">
      <c r="A712" t="s">
        <v>1674</v>
      </c>
      <c r="B712" s="9">
        <v>45063</v>
      </c>
      <c r="C712" t="s">
        <v>1303</v>
      </c>
      <c r="D712" t="s">
        <v>645</v>
      </c>
      <c r="E712" t="s">
        <v>17</v>
      </c>
      <c r="F712" t="s">
        <v>18</v>
      </c>
      <c r="G712" t="s">
        <v>42</v>
      </c>
      <c r="H712" t="s">
        <v>20</v>
      </c>
      <c r="I712">
        <v>5</v>
      </c>
      <c r="J712">
        <v>35738.879999999997</v>
      </c>
      <c r="K712">
        <v>178694.39999999999</v>
      </c>
      <c r="L712" t="s">
        <v>35</v>
      </c>
      <c r="M712" t="s">
        <v>29</v>
      </c>
    </row>
    <row r="713" spans="1:13">
      <c r="A713" t="s">
        <v>1675</v>
      </c>
      <c r="B713" s="9">
        <v>45169</v>
      </c>
      <c r="C713" t="s">
        <v>195</v>
      </c>
      <c r="D713" t="s">
        <v>251</v>
      </c>
      <c r="E713" t="s">
        <v>26</v>
      </c>
      <c r="F713" t="s">
        <v>18</v>
      </c>
      <c r="G713" t="s">
        <v>19</v>
      </c>
      <c r="H713" t="s">
        <v>34</v>
      </c>
      <c r="I713">
        <v>5</v>
      </c>
      <c r="J713">
        <v>902.45</v>
      </c>
      <c r="K713">
        <v>4512.24</v>
      </c>
      <c r="L713" t="s">
        <v>21</v>
      </c>
      <c r="M713" t="s">
        <v>29</v>
      </c>
    </row>
    <row r="714" spans="1:13">
      <c r="A714" t="s">
        <v>1676</v>
      </c>
      <c r="B714" s="9">
        <v>45469</v>
      </c>
      <c r="C714" t="s">
        <v>934</v>
      </c>
      <c r="D714" t="s">
        <v>550</v>
      </c>
      <c r="E714" t="s">
        <v>26</v>
      </c>
      <c r="F714" t="s">
        <v>27</v>
      </c>
      <c r="G714" t="s">
        <v>19</v>
      </c>
      <c r="H714" t="s">
        <v>34</v>
      </c>
      <c r="I714">
        <v>3</v>
      </c>
      <c r="J714">
        <v>863.93</v>
      </c>
      <c r="K714">
        <v>2591.79</v>
      </c>
      <c r="L714" t="s">
        <v>28</v>
      </c>
      <c r="M714" t="s">
        <v>29</v>
      </c>
    </row>
    <row r="715" spans="1:13">
      <c r="A715" t="s">
        <v>1677</v>
      </c>
      <c r="B715" s="9">
        <v>44966</v>
      </c>
      <c r="C715" t="s">
        <v>433</v>
      </c>
      <c r="D715" t="s">
        <v>305</v>
      </c>
      <c r="E715" t="s">
        <v>26</v>
      </c>
      <c r="F715" t="s">
        <v>33</v>
      </c>
      <c r="G715" t="s">
        <v>19</v>
      </c>
      <c r="H715" t="s">
        <v>57</v>
      </c>
      <c r="I715">
        <v>1</v>
      </c>
      <c r="J715">
        <v>12979.85</v>
      </c>
      <c r="K715">
        <v>12979.85</v>
      </c>
      <c r="L715" t="s">
        <v>28</v>
      </c>
      <c r="M715" t="s">
        <v>29</v>
      </c>
    </row>
    <row r="716" spans="1:13">
      <c r="A716" t="s">
        <v>1678</v>
      </c>
      <c r="B716" s="9">
        <v>45155</v>
      </c>
      <c r="C716" t="s">
        <v>215</v>
      </c>
      <c r="D716" t="s">
        <v>1679</v>
      </c>
      <c r="E716" t="s">
        <v>17</v>
      </c>
      <c r="F716" t="s">
        <v>46</v>
      </c>
      <c r="G716" t="s">
        <v>19</v>
      </c>
      <c r="H716" t="s">
        <v>20</v>
      </c>
      <c r="I716">
        <v>5</v>
      </c>
      <c r="J716">
        <v>38874.6</v>
      </c>
      <c r="K716">
        <v>194373.01</v>
      </c>
      <c r="L716" t="s">
        <v>21</v>
      </c>
      <c r="M716" t="s">
        <v>29</v>
      </c>
    </row>
    <row r="717" spans="1:13">
      <c r="A717" t="s">
        <v>1680</v>
      </c>
      <c r="B717" s="9">
        <v>45149</v>
      </c>
      <c r="C717" t="s">
        <v>1681</v>
      </c>
      <c r="D717" t="s">
        <v>741</v>
      </c>
      <c r="E717" t="s">
        <v>17</v>
      </c>
      <c r="F717" t="s">
        <v>46</v>
      </c>
      <c r="G717" t="s">
        <v>19</v>
      </c>
      <c r="H717" t="s">
        <v>50</v>
      </c>
      <c r="I717">
        <v>5</v>
      </c>
      <c r="J717">
        <v>2332.23</v>
      </c>
      <c r="K717">
        <v>11661.16</v>
      </c>
      <c r="L717" t="s">
        <v>28</v>
      </c>
      <c r="M717" t="s">
        <v>29</v>
      </c>
    </row>
    <row r="718" spans="1:13">
      <c r="A718" t="s">
        <v>1682</v>
      </c>
      <c r="B718" s="9">
        <v>44932</v>
      </c>
      <c r="C718" t="s">
        <v>1496</v>
      </c>
      <c r="D718" t="s">
        <v>1368</v>
      </c>
      <c r="E718" t="s">
        <v>17</v>
      </c>
      <c r="F718" t="s">
        <v>27</v>
      </c>
      <c r="G718" t="s">
        <v>19</v>
      </c>
      <c r="H718" t="s">
        <v>34</v>
      </c>
      <c r="I718">
        <v>1</v>
      </c>
      <c r="J718">
        <v>974.04</v>
      </c>
      <c r="K718">
        <v>974.04</v>
      </c>
      <c r="L718" t="s">
        <v>35</v>
      </c>
      <c r="M718" t="s">
        <v>29</v>
      </c>
    </row>
    <row r="719" spans="1:13">
      <c r="A719" t="s">
        <v>1683</v>
      </c>
      <c r="B719" s="9">
        <v>45248</v>
      </c>
      <c r="C719" t="s">
        <v>1019</v>
      </c>
      <c r="D719" t="s">
        <v>216</v>
      </c>
      <c r="E719" t="s">
        <v>17</v>
      </c>
      <c r="F719" t="s">
        <v>27</v>
      </c>
      <c r="G719" t="s">
        <v>42</v>
      </c>
      <c r="H719" t="s">
        <v>34</v>
      </c>
      <c r="I719">
        <v>1</v>
      </c>
      <c r="J719">
        <v>1340.73</v>
      </c>
      <c r="K719">
        <v>1340.73</v>
      </c>
      <c r="L719" t="s">
        <v>28</v>
      </c>
      <c r="M719" t="s">
        <v>22</v>
      </c>
    </row>
    <row r="720" spans="1:13">
      <c r="A720" t="s">
        <v>1684</v>
      </c>
      <c r="B720" s="9">
        <v>45394</v>
      </c>
      <c r="C720" t="s">
        <v>1685</v>
      </c>
      <c r="D720" t="s">
        <v>1686</v>
      </c>
      <c r="E720" t="s">
        <v>26</v>
      </c>
      <c r="F720" t="s">
        <v>46</v>
      </c>
      <c r="G720" t="s">
        <v>42</v>
      </c>
      <c r="H720" t="s">
        <v>50</v>
      </c>
      <c r="I720">
        <v>2</v>
      </c>
      <c r="J720">
        <v>2035.78</v>
      </c>
      <c r="K720">
        <v>4071.57</v>
      </c>
      <c r="L720" t="s">
        <v>28</v>
      </c>
      <c r="M720" t="s">
        <v>22</v>
      </c>
    </row>
    <row r="721" spans="1:13">
      <c r="A721" t="s">
        <v>1687</v>
      </c>
      <c r="B721" s="9">
        <v>45001</v>
      </c>
      <c r="C721" t="s">
        <v>1412</v>
      </c>
      <c r="D721" t="s">
        <v>64</v>
      </c>
      <c r="E721" t="s">
        <v>17</v>
      </c>
      <c r="F721" t="s">
        <v>46</v>
      </c>
      <c r="G721" t="s">
        <v>19</v>
      </c>
      <c r="H721" t="s">
        <v>20</v>
      </c>
      <c r="I721">
        <v>2</v>
      </c>
      <c r="J721">
        <v>38771.14</v>
      </c>
      <c r="K721">
        <v>77542.28</v>
      </c>
      <c r="L721" t="s">
        <v>21</v>
      </c>
      <c r="M721" t="s">
        <v>29</v>
      </c>
    </row>
    <row r="722" spans="1:13">
      <c r="A722" t="s">
        <v>1688</v>
      </c>
      <c r="B722" s="9">
        <v>44930</v>
      </c>
      <c r="C722" t="s">
        <v>623</v>
      </c>
      <c r="D722" t="s">
        <v>1689</v>
      </c>
      <c r="E722" t="s">
        <v>17</v>
      </c>
      <c r="F722" t="s">
        <v>18</v>
      </c>
      <c r="G722" t="s">
        <v>19</v>
      </c>
      <c r="H722" t="s">
        <v>57</v>
      </c>
      <c r="I722">
        <v>1</v>
      </c>
      <c r="J722">
        <v>13897.35</v>
      </c>
      <c r="K722">
        <v>13897.35</v>
      </c>
      <c r="L722" t="s">
        <v>21</v>
      </c>
      <c r="M722" t="s">
        <v>29</v>
      </c>
    </row>
    <row r="723" spans="1:13">
      <c r="A723" t="s">
        <v>1690</v>
      </c>
      <c r="B723" s="9">
        <v>45044</v>
      </c>
      <c r="C723" t="s">
        <v>1075</v>
      </c>
      <c r="D723" t="s">
        <v>603</v>
      </c>
      <c r="E723" t="s">
        <v>26</v>
      </c>
      <c r="F723" t="s">
        <v>33</v>
      </c>
      <c r="G723" t="s">
        <v>42</v>
      </c>
      <c r="H723" t="s">
        <v>34</v>
      </c>
      <c r="I723">
        <v>4</v>
      </c>
      <c r="J723">
        <v>1118.0999999999999</v>
      </c>
      <c r="K723">
        <v>4472.3900000000003</v>
      </c>
      <c r="L723" t="s">
        <v>35</v>
      </c>
      <c r="M723" t="s">
        <v>29</v>
      </c>
    </row>
    <row r="724" spans="1:13">
      <c r="A724" t="s">
        <v>1691</v>
      </c>
      <c r="B724" s="9">
        <v>45430</v>
      </c>
      <c r="C724" t="s">
        <v>1692</v>
      </c>
      <c r="D724" t="s">
        <v>1172</v>
      </c>
      <c r="E724" t="s">
        <v>26</v>
      </c>
      <c r="F724" t="s">
        <v>46</v>
      </c>
      <c r="G724" t="s">
        <v>19</v>
      </c>
      <c r="H724" t="s">
        <v>57</v>
      </c>
      <c r="I724">
        <v>1</v>
      </c>
      <c r="J724">
        <v>12545.4</v>
      </c>
      <c r="K724">
        <v>12545.4</v>
      </c>
      <c r="L724" t="s">
        <v>28</v>
      </c>
      <c r="M724" t="s">
        <v>29</v>
      </c>
    </row>
    <row r="725" spans="1:13">
      <c r="A725" t="s">
        <v>1693</v>
      </c>
      <c r="B725" s="9">
        <v>45367</v>
      </c>
      <c r="C725" t="s">
        <v>1633</v>
      </c>
      <c r="D725" t="s">
        <v>1694</v>
      </c>
      <c r="E725" t="s">
        <v>17</v>
      </c>
      <c r="F725" t="s">
        <v>27</v>
      </c>
      <c r="G725" t="s">
        <v>42</v>
      </c>
      <c r="H725" t="s">
        <v>20</v>
      </c>
      <c r="I725">
        <v>2</v>
      </c>
      <c r="J725">
        <v>40253.050000000003</v>
      </c>
      <c r="K725">
        <v>80506.09</v>
      </c>
      <c r="L725" t="s">
        <v>28</v>
      </c>
      <c r="M725" t="s">
        <v>29</v>
      </c>
    </row>
    <row r="726" spans="1:13">
      <c r="A726" t="s">
        <v>1695</v>
      </c>
      <c r="B726" s="9">
        <v>45120</v>
      </c>
      <c r="C726" t="s">
        <v>1696</v>
      </c>
      <c r="D726" t="s">
        <v>276</v>
      </c>
      <c r="E726" t="s">
        <v>26</v>
      </c>
      <c r="F726" t="s">
        <v>18</v>
      </c>
      <c r="G726" t="s">
        <v>42</v>
      </c>
      <c r="H726" t="s">
        <v>50</v>
      </c>
      <c r="I726">
        <v>3</v>
      </c>
      <c r="J726">
        <v>1860.98</v>
      </c>
      <c r="K726">
        <v>5582.94</v>
      </c>
      <c r="L726" t="s">
        <v>21</v>
      </c>
      <c r="M726" t="s">
        <v>29</v>
      </c>
    </row>
    <row r="727" spans="1:13">
      <c r="A727" t="s">
        <v>1697</v>
      </c>
      <c r="B727" s="9">
        <v>45318</v>
      </c>
      <c r="C727" t="s">
        <v>1698</v>
      </c>
      <c r="D727" t="s">
        <v>1699</v>
      </c>
      <c r="E727" t="s">
        <v>17</v>
      </c>
      <c r="F727" t="s">
        <v>18</v>
      </c>
      <c r="G727" t="s">
        <v>19</v>
      </c>
      <c r="H727" t="s">
        <v>57</v>
      </c>
      <c r="I727">
        <v>3</v>
      </c>
      <c r="J727">
        <v>11583.05</v>
      </c>
      <c r="K727">
        <v>34749.14</v>
      </c>
      <c r="L727" t="s">
        <v>35</v>
      </c>
      <c r="M727" t="s">
        <v>29</v>
      </c>
    </row>
    <row r="728" spans="1:13">
      <c r="A728" t="s">
        <v>1700</v>
      </c>
      <c r="B728" s="9">
        <v>44952</v>
      </c>
      <c r="C728" t="s">
        <v>831</v>
      </c>
      <c r="D728" t="s">
        <v>1701</v>
      </c>
      <c r="E728" t="s">
        <v>17</v>
      </c>
      <c r="F728" t="s">
        <v>27</v>
      </c>
      <c r="G728" t="s">
        <v>42</v>
      </c>
      <c r="H728" t="s">
        <v>20</v>
      </c>
      <c r="I728">
        <v>5</v>
      </c>
      <c r="J728">
        <v>35627.980000000003</v>
      </c>
      <c r="K728">
        <v>178139.92</v>
      </c>
      <c r="L728" t="s">
        <v>28</v>
      </c>
      <c r="M728" t="s">
        <v>29</v>
      </c>
    </row>
    <row r="729" spans="1:13">
      <c r="A729" t="s">
        <v>1702</v>
      </c>
      <c r="B729" s="9">
        <v>45361</v>
      </c>
      <c r="C729" t="s">
        <v>1703</v>
      </c>
      <c r="D729" t="s">
        <v>1704</v>
      </c>
      <c r="E729" t="s">
        <v>17</v>
      </c>
      <c r="F729" t="s">
        <v>27</v>
      </c>
      <c r="G729" t="s">
        <v>42</v>
      </c>
      <c r="H729" t="s">
        <v>57</v>
      </c>
      <c r="I729">
        <v>3</v>
      </c>
      <c r="J729">
        <v>16875.86</v>
      </c>
      <c r="K729">
        <v>50627.59</v>
      </c>
      <c r="L729" t="s">
        <v>35</v>
      </c>
      <c r="M729" t="s">
        <v>22</v>
      </c>
    </row>
    <row r="730" spans="1:13">
      <c r="A730" t="s">
        <v>1705</v>
      </c>
      <c r="B730" s="9">
        <v>45099</v>
      </c>
      <c r="C730" t="s">
        <v>1706</v>
      </c>
      <c r="D730" t="s">
        <v>562</v>
      </c>
      <c r="E730" t="s">
        <v>26</v>
      </c>
      <c r="F730" t="s">
        <v>18</v>
      </c>
      <c r="G730" t="s">
        <v>42</v>
      </c>
      <c r="H730" t="s">
        <v>57</v>
      </c>
      <c r="I730">
        <v>2</v>
      </c>
      <c r="J730">
        <v>11215.88</v>
      </c>
      <c r="K730">
        <v>22431.77</v>
      </c>
      <c r="L730" t="s">
        <v>28</v>
      </c>
      <c r="M730" t="s">
        <v>29</v>
      </c>
    </row>
    <row r="731" spans="1:13">
      <c r="A731" t="s">
        <v>1707</v>
      </c>
      <c r="B731" s="9">
        <v>45226</v>
      </c>
      <c r="C731" t="s">
        <v>953</v>
      </c>
      <c r="D731" t="s">
        <v>763</v>
      </c>
      <c r="E731" t="s">
        <v>61</v>
      </c>
      <c r="F731" t="s">
        <v>27</v>
      </c>
      <c r="G731" t="s">
        <v>19</v>
      </c>
      <c r="H731" t="s">
        <v>34</v>
      </c>
      <c r="I731">
        <v>3</v>
      </c>
      <c r="J731">
        <v>1280.25</v>
      </c>
      <c r="K731">
        <v>3840.75</v>
      </c>
      <c r="L731" t="s">
        <v>21</v>
      </c>
      <c r="M731" t="s">
        <v>29</v>
      </c>
    </row>
    <row r="732" spans="1:13">
      <c r="A732" t="s">
        <v>1708</v>
      </c>
      <c r="B732" s="9">
        <v>45252</v>
      </c>
      <c r="C732" t="s">
        <v>1709</v>
      </c>
      <c r="D732" t="s">
        <v>103</v>
      </c>
      <c r="E732" t="s">
        <v>17</v>
      </c>
      <c r="F732" t="s">
        <v>18</v>
      </c>
      <c r="G732" t="s">
        <v>19</v>
      </c>
      <c r="H732" t="s">
        <v>57</v>
      </c>
      <c r="I732">
        <v>4</v>
      </c>
      <c r="J732">
        <v>16068.84</v>
      </c>
      <c r="K732">
        <v>64275.35</v>
      </c>
      <c r="L732" t="s">
        <v>21</v>
      </c>
      <c r="M732" t="s">
        <v>29</v>
      </c>
    </row>
    <row r="733" spans="1:13">
      <c r="A733" t="s">
        <v>1710</v>
      </c>
      <c r="B733" s="9">
        <v>45336</v>
      </c>
      <c r="C733" t="s">
        <v>1711</v>
      </c>
      <c r="D733" t="s">
        <v>1712</v>
      </c>
      <c r="E733" t="s">
        <v>17</v>
      </c>
      <c r="F733" t="s">
        <v>27</v>
      </c>
      <c r="G733" t="s">
        <v>42</v>
      </c>
      <c r="H733" t="s">
        <v>34</v>
      </c>
      <c r="I733">
        <v>1</v>
      </c>
      <c r="J733">
        <v>1188.9100000000001</v>
      </c>
      <c r="K733">
        <v>1188.9100000000001</v>
      </c>
      <c r="L733" t="s">
        <v>21</v>
      </c>
      <c r="M733" t="s">
        <v>29</v>
      </c>
    </row>
    <row r="734" spans="1:13">
      <c r="A734" t="s">
        <v>1713</v>
      </c>
      <c r="B734" s="9">
        <v>45044</v>
      </c>
      <c r="C734" t="s">
        <v>456</v>
      </c>
      <c r="D734" t="s">
        <v>571</v>
      </c>
      <c r="E734" t="s">
        <v>17</v>
      </c>
      <c r="F734" t="s">
        <v>18</v>
      </c>
      <c r="G734" t="s">
        <v>19</v>
      </c>
      <c r="H734" t="s">
        <v>20</v>
      </c>
      <c r="I734">
        <v>1</v>
      </c>
      <c r="J734">
        <v>33017.74</v>
      </c>
      <c r="K734">
        <v>33017.74</v>
      </c>
      <c r="L734" t="s">
        <v>21</v>
      </c>
      <c r="M734" t="s">
        <v>29</v>
      </c>
    </row>
    <row r="735" spans="1:13">
      <c r="A735" t="s">
        <v>1714</v>
      </c>
      <c r="B735" s="9">
        <v>45151</v>
      </c>
      <c r="C735" t="s">
        <v>685</v>
      </c>
      <c r="D735" t="s">
        <v>1715</v>
      </c>
      <c r="E735" t="s">
        <v>17</v>
      </c>
      <c r="F735" t="s">
        <v>46</v>
      </c>
      <c r="G735" t="s">
        <v>42</v>
      </c>
      <c r="H735" t="s">
        <v>20</v>
      </c>
      <c r="I735">
        <v>2</v>
      </c>
      <c r="J735">
        <v>30119.040000000001</v>
      </c>
      <c r="K735">
        <v>60238.07</v>
      </c>
      <c r="L735" t="s">
        <v>21</v>
      </c>
      <c r="M735" t="s">
        <v>29</v>
      </c>
    </row>
    <row r="736" spans="1:13">
      <c r="A736" t="s">
        <v>1716</v>
      </c>
      <c r="B736" s="9">
        <v>45458</v>
      </c>
      <c r="C736" t="s">
        <v>1717</v>
      </c>
      <c r="D736" t="s">
        <v>1694</v>
      </c>
      <c r="E736" t="s">
        <v>17</v>
      </c>
      <c r="F736" t="s">
        <v>46</v>
      </c>
      <c r="G736" t="s">
        <v>19</v>
      </c>
      <c r="H736" t="s">
        <v>34</v>
      </c>
      <c r="I736">
        <v>5</v>
      </c>
      <c r="J736">
        <v>1050.8800000000001</v>
      </c>
      <c r="K736">
        <v>5254.39</v>
      </c>
      <c r="L736" t="s">
        <v>21</v>
      </c>
      <c r="M736" t="s">
        <v>29</v>
      </c>
    </row>
    <row r="737" spans="1:13">
      <c r="A737" t="s">
        <v>1718</v>
      </c>
      <c r="B737" s="9">
        <v>45039</v>
      </c>
      <c r="C737" t="s">
        <v>1719</v>
      </c>
      <c r="D737" t="s">
        <v>257</v>
      </c>
      <c r="E737" t="s">
        <v>17</v>
      </c>
      <c r="F737" t="s">
        <v>27</v>
      </c>
      <c r="G737" t="s">
        <v>19</v>
      </c>
      <c r="H737" t="s">
        <v>50</v>
      </c>
      <c r="I737">
        <v>1</v>
      </c>
      <c r="J737">
        <v>2593.04</v>
      </c>
      <c r="K737">
        <v>2593.04</v>
      </c>
      <c r="L737" t="s">
        <v>35</v>
      </c>
      <c r="M737" t="s">
        <v>29</v>
      </c>
    </row>
    <row r="738" spans="1:13">
      <c r="A738" t="s">
        <v>1720</v>
      </c>
      <c r="B738" s="9">
        <v>45066</v>
      </c>
      <c r="C738" t="s">
        <v>1721</v>
      </c>
      <c r="D738" t="s">
        <v>1722</v>
      </c>
      <c r="E738" t="s">
        <v>26</v>
      </c>
      <c r="F738" t="s">
        <v>33</v>
      </c>
      <c r="G738" t="s">
        <v>42</v>
      </c>
      <c r="H738" t="s">
        <v>57</v>
      </c>
      <c r="I738">
        <v>3</v>
      </c>
      <c r="J738">
        <v>10989.65</v>
      </c>
      <c r="K738">
        <v>32968.959999999999</v>
      </c>
      <c r="L738" t="s">
        <v>21</v>
      </c>
      <c r="M738" t="s">
        <v>29</v>
      </c>
    </row>
    <row r="739" spans="1:13">
      <c r="A739" t="s">
        <v>1723</v>
      </c>
      <c r="B739" s="9">
        <v>44927</v>
      </c>
      <c r="C739" t="s">
        <v>674</v>
      </c>
      <c r="D739" t="s">
        <v>1170</v>
      </c>
      <c r="E739" t="s">
        <v>26</v>
      </c>
      <c r="F739" t="s">
        <v>46</v>
      </c>
      <c r="G739" t="s">
        <v>42</v>
      </c>
      <c r="H739" t="s">
        <v>20</v>
      </c>
      <c r="I739">
        <v>4</v>
      </c>
      <c r="J739">
        <v>34736.36</v>
      </c>
      <c r="K739">
        <v>138945.45000000001</v>
      </c>
      <c r="L739" t="s">
        <v>35</v>
      </c>
      <c r="M739" t="s">
        <v>29</v>
      </c>
    </row>
    <row r="740" spans="1:13">
      <c r="A740" t="s">
        <v>1724</v>
      </c>
      <c r="B740" s="9">
        <v>45016</v>
      </c>
      <c r="C740" t="s">
        <v>1725</v>
      </c>
      <c r="D740" t="s">
        <v>1485</v>
      </c>
      <c r="E740" t="s">
        <v>17</v>
      </c>
      <c r="F740" t="s">
        <v>18</v>
      </c>
      <c r="G740" t="s">
        <v>42</v>
      </c>
      <c r="H740" t="s">
        <v>20</v>
      </c>
      <c r="I740">
        <v>5</v>
      </c>
      <c r="J740">
        <v>29377.81</v>
      </c>
      <c r="K740">
        <v>146889.07</v>
      </c>
      <c r="L740" t="s">
        <v>21</v>
      </c>
      <c r="M740" t="s">
        <v>29</v>
      </c>
    </row>
    <row r="741" spans="1:13">
      <c r="A741" t="s">
        <v>1726</v>
      </c>
      <c r="B741" s="9">
        <v>45246</v>
      </c>
      <c r="C741" t="s">
        <v>1727</v>
      </c>
      <c r="D741" t="s">
        <v>1728</v>
      </c>
      <c r="E741" t="s">
        <v>17</v>
      </c>
      <c r="F741" t="s">
        <v>33</v>
      </c>
      <c r="G741" t="s">
        <v>42</v>
      </c>
      <c r="H741" t="s">
        <v>50</v>
      </c>
      <c r="I741">
        <v>5</v>
      </c>
      <c r="J741">
        <v>2333.2600000000002</v>
      </c>
      <c r="K741">
        <v>11666.29</v>
      </c>
      <c r="L741" t="s">
        <v>28</v>
      </c>
      <c r="M741" t="s">
        <v>29</v>
      </c>
    </row>
    <row r="742" spans="1:13">
      <c r="A742" t="s">
        <v>1729</v>
      </c>
      <c r="B742" s="9">
        <v>45065</v>
      </c>
      <c r="C742" t="s">
        <v>1730</v>
      </c>
      <c r="D742" t="s">
        <v>1731</v>
      </c>
      <c r="E742" t="s">
        <v>17</v>
      </c>
      <c r="F742" t="s">
        <v>18</v>
      </c>
      <c r="G742" t="s">
        <v>19</v>
      </c>
      <c r="H742" t="s">
        <v>20</v>
      </c>
      <c r="I742">
        <v>5</v>
      </c>
      <c r="J742">
        <v>34282.14</v>
      </c>
      <c r="K742">
        <v>171410.72</v>
      </c>
      <c r="L742" t="s">
        <v>28</v>
      </c>
      <c r="M742" t="s">
        <v>29</v>
      </c>
    </row>
    <row r="743" spans="1:13">
      <c r="A743" t="s">
        <v>1732</v>
      </c>
      <c r="B743" s="9">
        <v>45437</v>
      </c>
      <c r="C743" t="s">
        <v>447</v>
      </c>
      <c r="D743" t="s">
        <v>592</v>
      </c>
      <c r="E743" t="s">
        <v>17</v>
      </c>
      <c r="F743" t="s">
        <v>18</v>
      </c>
      <c r="G743" t="s">
        <v>19</v>
      </c>
      <c r="H743" t="s">
        <v>34</v>
      </c>
      <c r="I743">
        <v>1</v>
      </c>
      <c r="J743">
        <v>1371.4</v>
      </c>
      <c r="K743">
        <v>1371.4</v>
      </c>
      <c r="L743" t="s">
        <v>28</v>
      </c>
      <c r="M743" t="s">
        <v>29</v>
      </c>
    </row>
    <row r="744" spans="1:13">
      <c r="A744" t="s">
        <v>1733</v>
      </c>
      <c r="B744" s="9">
        <v>45185</v>
      </c>
      <c r="C744" t="s">
        <v>685</v>
      </c>
      <c r="D744" t="s">
        <v>1734</v>
      </c>
      <c r="E744" t="s">
        <v>26</v>
      </c>
      <c r="F744" t="s">
        <v>46</v>
      </c>
      <c r="G744" t="s">
        <v>42</v>
      </c>
      <c r="H744" t="s">
        <v>50</v>
      </c>
      <c r="I744">
        <v>5</v>
      </c>
      <c r="J744">
        <v>2473.84</v>
      </c>
      <c r="K744">
        <v>12369.22</v>
      </c>
      <c r="L744" t="s">
        <v>35</v>
      </c>
      <c r="M744" t="s">
        <v>29</v>
      </c>
    </row>
    <row r="745" spans="1:13">
      <c r="A745" t="s">
        <v>1735</v>
      </c>
      <c r="B745" s="9">
        <v>44936</v>
      </c>
      <c r="C745" t="s">
        <v>1736</v>
      </c>
      <c r="D745" t="s">
        <v>144</v>
      </c>
      <c r="E745" t="s">
        <v>61</v>
      </c>
      <c r="F745" t="s">
        <v>27</v>
      </c>
      <c r="G745" t="s">
        <v>19</v>
      </c>
      <c r="H745" t="s">
        <v>20</v>
      </c>
      <c r="I745">
        <v>2</v>
      </c>
      <c r="J745">
        <v>28475.29</v>
      </c>
      <c r="K745">
        <v>56950.59</v>
      </c>
      <c r="L745" t="s">
        <v>21</v>
      </c>
      <c r="M745" t="s">
        <v>29</v>
      </c>
    </row>
    <row r="746" spans="1:13">
      <c r="A746" t="s">
        <v>1737</v>
      </c>
      <c r="B746" s="9">
        <v>45187</v>
      </c>
      <c r="C746" t="s">
        <v>96</v>
      </c>
      <c r="D746" t="s">
        <v>163</v>
      </c>
      <c r="E746" t="s">
        <v>17</v>
      </c>
      <c r="F746" t="s">
        <v>27</v>
      </c>
      <c r="G746" t="s">
        <v>42</v>
      </c>
      <c r="H746" t="s">
        <v>50</v>
      </c>
      <c r="I746">
        <v>3</v>
      </c>
      <c r="J746">
        <v>1849.32</v>
      </c>
      <c r="K746">
        <v>5547.97</v>
      </c>
      <c r="L746" t="s">
        <v>35</v>
      </c>
      <c r="M746" t="s">
        <v>29</v>
      </c>
    </row>
    <row r="747" spans="1:13">
      <c r="A747" t="s">
        <v>1738</v>
      </c>
      <c r="B747" s="9">
        <v>45098</v>
      </c>
      <c r="C747" t="s">
        <v>798</v>
      </c>
      <c r="D747" t="s">
        <v>1739</v>
      </c>
      <c r="E747" t="s">
        <v>17</v>
      </c>
      <c r="F747" t="s">
        <v>18</v>
      </c>
      <c r="G747" t="s">
        <v>19</v>
      </c>
      <c r="H747" t="s">
        <v>50</v>
      </c>
      <c r="I747">
        <v>4</v>
      </c>
      <c r="J747">
        <v>2533.7399999999998</v>
      </c>
      <c r="K747">
        <v>10134.94</v>
      </c>
      <c r="L747" t="s">
        <v>21</v>
      </c>
      <c r="M747" t="s">
        <v>22</v>
      </c>
    </row>
    <row r="748" spans="1:13">
      <c r="A748" t="s">
        <v>1740</v>
      </c>
      <c r="B748" s="9">
        <v>44939</v>
      </c>
      <c r="C748" t="s">
        <v>171</v>
      </c>
      <c r="D748" t="s">
        <v>1741</v>
      </c>
      <c r="E748" t="s">
        <v>26</v>
      </c>
      <c r="F748" t="s">
        <v>46</v>
      </c>
      <c r="G748" t="s">
        <v>19</v>
      </c>
      <c r="H748" t="s">
        <v>20</v>
      </c>
      <c r="I748">
        <v>3</v>
      </c>
      <c r="J748">
        <v>34038.35</v>
      </c>
      <c r="K748">
        <v>102115.04</v>
      </c>
      <c r="L748" t="s">
        <v>28</v>
      </c>
      <c r="M748" t="s">
        <v>29</v>
      </c>
    </row>
    <row r="749" spans="1:13">
      <c r="A749" t="s">
        <v>1742</v>
      </c>
      <c r="B749" s="9">
        <v>45094</v>
      </c>
      <c r="C749" t="s">
        <v>1743</v>
      </c>
      <c r="D749" t="s">
        <v>854</v>
      </c>
      <c r="E749" t="s">
        <v>17</v>
      </c>
      <c r="F749" t="s">
        <v>18</v>
      </c>
      <c r="G749" t="s">
        <v>19</v>
      </c>
      <c r="H749" t="s">
        <v>20</v>
      </c>
      <c r="I749">
        <v>2</v>
      </c>
      <c r="J749">
        <v>36256.46</v>
      </c>
      <c r="K749">
        <v>72512.929999999993</v>
      </c>
      <c r="L749" t="s">
        <v>35</v>
      </c>
      <c r="M749" t="s">
        <v>29</v>
      </c>
    </row>
    <row r="750" spans="1:13">
      <c r="A750" t="s">
        <v>1744</v>
      </c>
      <c r="B750" s="9">
        <v>45247</v>
      </c>
      <c r="C750" t="s">
        <v>1745</v>
      </c>
      <c r="D750" t="s">
        <v>1746</v>
      </c>
      <c r="E750" t="s">
        <v>26</v>
      </c>
      <c r="F750" t="s">
        <v>33</v>
      </c>
      <c r="G750" t="s">
        <v>19</v>
      </c>
      <c r="H750" t="s">
        <v>20</v>
      </c>
      <c r="I750">
        <v>2</v>
      </c>
      <c r="J750">
        <v>32539.439999999999</v>
      </c>
      <c r="K750">
        <v>65078.879999999997</v>
      </c>
      <c r="L750" t="s">
        <v>21</v>
      </c>
      <c r="M750" t="s">
        <v>29</v>
      </c>
    </row>
    <row r="751" spans="1:13">
      <c r="A751" t="s">
        <v>1747</v>
      </c>
      <c r="B751" s="9">
        <v>45245</v>
      </c>
      <c r="C751" t="s">
        <v>1748</v>
      </c>
      <c r="D751" t="s">
        <v>1224</v>
      </c>
      <c r="E751" t="s">
        <v>17</v>
      </c>
      <c r="F751" t="s">
        <v>18</v>
      </c>
      <c r="G751" t="s">
        <v>42</v>
      </c>
      <c r="H751" t="s">
        <v>50</v>
      </c>
      <c r="I751">
        <v>3</v>
      </c>
      <c r="J751">
        <v>2781.41</v>
      </c>
      <c r="K751">
        <v>8344.2199999999993</v>
      </c>
      <c r="L751" t="s">
        <v>35</v>
      </c>
      <c r="M751" t="s">
        <v>29</v>
      </c>
    </row>
    <row r="752" spans="1:13">
      <c r="A752" t="s">
        <v>1749</v>
      </c>
      <c r="B752" s="9">
        <v>45255</v>
      </c>
      <c r="C752" t="s">
        <v>140</v>
      </c>
      <c r="D752" t="s">
        <v>1750</v>
      </c>
      <c r="E752" t="s">
        <v>26</v>
      </c>
      <c r="F752" t="s">
        <v>46</v>
      </c>
      <c r="G752" t="s">
        <v>42</v>
      </c>
      <c r="H752" t="s">
        <v>34</v>
      </c>
      <c r="I752">
        <v>1</v>
      </c>
      <c r="J752">
        <v>1392.11</v>
      </c>
      <c r="K752">
        <v>1392.11</v>
      </c>
      <c r="L752" t="s">
        <v>35</v>
      </c>
      <c r="M752" t="s">
        <v>29</v>
      </c>
    </row>
    <row r="753" spans="1:13">
      <c r="A753" t="s">
        <v>1751</v>
      </c>
      <c r="B753" s="9">
        <v>45345</v>
      </c>
      <c r="C753" t="s">
        <v>1752</v>
      </c>
      <c r="D753" t="s">
        <v>881</v>
      </c>
      <c r="E753" t="s">
        <v>17</v>
      </c>
      <c r="F753" t="s">
        <v>18</v>
      </c>
      <c r="G753" t="s">
        <v>42</v>
      </c>
      <c r="H753" t="s">
        <v>34</v>
      </c>
      <c r="I753">
        <v>2</v>
      </c>
      <c r="J753">
        <v>864</v>
      </c>
      <c r="K753">
        <v>1728.01</v>
      </c>
      <c r="L753" t="s">
        <v>28</v>
      </c>
      <c r="M753" t="s">
        <v>29</v>
      </c>
    </row>
    <row r="754" spans="1:13">
      <c r="A754" t="s">
        <v>1753</v>
      </c>
      <c r="B754" s="9">
        <v>45021</v>
      </c>
      <c r="C754" t="s">
        <v>844</v>
      </c>
      <c r="D754" t="s">
        <v>700</v>
      </c>
      <c r="E754" t="s">
        <v>26</v>
      </c>
      <c r="F754" t="s">
        <v>46</v>
      </c>
      <c r="G754" t="s">
        <v>19</v>
      </c>
      <c r="H754" t="s">
        <v>57</v>
      </c>
      <c r="I754">
        <v>5</v>
      </c>
      <c r="J754">
        <v>16080.65</v>
      </c>
      <c r="K754">
        <v>80403.25</v>
      </c>
      <c r="L754" t="s">
        <v>28</v>
      </c>
      <c r="M754" t="s">
        <v>29</v>
      </c>
    </row>
    <row r="755" spans="1:13">
      <c r="A755" t="s">
        <v>1754</v>
      </c>
      <c r="B755" s="9">
        <v>45244</v>
      </c>
      <c r="C755" t="s">
        <v>662</v>
      </c>
      <c r="D755" t="s">
        <v>1557</v>
      </c>
      <c r="E755" t="s">
        <v>26</v>
      </c>
      <c r="F755" t="s">
        <v>27</v>
      </c>
      <c r="G755" t="s">
        <v>19</v>
      </c>
      <c r="H755" t="s">
        <v>20</v>
      </c>
      <c r="I755">
        <v>4</v>
      </c>
      <c r="J755">
        <v>25115.31</v>
      </c>
      <c r="K755">
        <v>100461.24</v>
      </c>
      <c r="L755" t="s">
        <v>28</v>
      </c>
      <c r="M755" t="s">
        <v>29</v>
      </c>
    </row>
    <row r="756" spans="1:13">
      <c r="A756" t="s">
        <v>1755</v>
      </c>
      <c r="B756" s="9">
        <v>45162</v>
      </c>
      <c r="C756" t="s">
        <v>1756</v>
      </c>
      <c r="D756" t="s">
        <v>1101</v>
      </c>
      <c r="E756" t="s">
        <v>17</v>
      </c>
      <c r="F756" t="s">
        <v>46</v>
      </c>
      <c r="G756" t="s">
        <v>19</v>
      </c>
      <c r="H756" t="s">
        <v>34</v>
      </c>
      <c r="I756">
        <v>4</v>
      </c>
      <c r="J756">
        <v>1107.06</v>
      </c>
      <c r="K756">
        <v>4428.2299999999996</v>
      </c>
      <c r="L756" t="s">
        <v>28</v>
      </c>
      <c r="M756" t="s">
        <v>29</v>
      </c>
    </row>
    <row r="757" spans="1:13">
      <c r="A757" t="s">
        <v>1757</v>
      </c>
      <c r="B757" s="9">
        <v>45260</v>
      </c>
      <c r="C757" t="s">
        <v>1696</v>
      </c>
      <c r="D757" t="s">
        <v>428</v>
      </c>
      <c r="E757" t="s">
        <v>26</v>
      </c>
      <c r="F757" t="s">
        <v>33</v>
      </c>
      <c r="G757" t="s">
        <v>19</v>
      </c>
      <c r="H757" t="s">
        <v>57</v>
      </c>
      <c r="I757">
        <v>2</v>
      </c>
      <c r="J757">
        <v>13962.02</v>
      </c>
      <c r="K757">
        <v>27924.05</v>
      </c>
      <c r="L757" t="s">
        <v>28</v>
      </c>
      <c r="M757" t="s">
        <v>22</v>
      </c>
    </row>
    <row r="758" spans="1:13">
      <c r="A758" t="s">
        <v>1758</v>
      </c>
      <c r="B758" s="9">
        <v>45302</v>
      </c>
      <c r="C758" t="s">
        <v>1759</v>
      </c>
      <c r="D758" t="s">
        <v>752</v>
      </c>
      <c r="E758" t="s">
        <v>26</v>
      </c>
      <c r="F758" t="s">
        <v>46</v>
      </c>
      <c r="G758" t="s">
        <v>19</v>
      </c>
      <c r="H758" t="s">
        <v>57</v>
      </c>
      <c r="I758">
        <v>5</v>
      </c>
      <c r="J758">
        <v>15721.64</v>
      </c>
      <c r="K758">
        <v>78608.19</v>
      </c>
      <c r="L758" t="s">
        <v>21</v>
      </c>
      <c r="M758" t="s">
        <v>22</v>
      </c>
    </row>
    <row r="759" spans="1:13">
      <c r="A759" t="s">
        <v>1760</v>
      </c>
      <c r="B759" s="9">
        <v>45385</v>
      </c>
      <c r="C759" t="s">
        <v>1761</v>
      </c>
      <c r="D759" t="s">
        <v>76</v>
      </c>
      <c r="E759" t="s">
        <v>17</v>
      </c>
      <c r="F759" t="s">
        <v>33</v>
      </c>
      <c r="G759" t="s">
        <v>19</v>
      </c>
      <c r="H759" t="s">
        <v>20</v>
      </c>
      <c r="I759">
        <v>3</v>
      </c>
      <c r="J759">
        <v>30667.06</v>
      </c>
      <c r="K759">
        <v>92001.17</v>
      </c>
      <c r="L759" t="s">
        <v>21</v>
      </c>
      <c r="M759" t="s">
        <v>29</v>
      </c>
    </row>
    <row r="760" spans="1:13">
      <c r="A760" t="s">
        <v>1762</v>
      </c>
      <c r="B760" s="9">
        <v>45063</v>
      </c>
      <c r="C760" t="s">
        <v>1763</v>
      </c>
      <c r="D760" t="s">
        <v>109</v>
      </c>
      <c r="E760" t="s">
        <v>17</v>
      </c>
      <c r="F760" t="s">
        <v>33</v>
      </c>
      <c r="G760" t="s">
        <v>19</v>
      </c>
      <c r="H760" t="s">
        <v>57</v>
      </c>
      <c r="I760">
        <v>4</v>
      </c>
      <c r="J760">
        <v>16656.759999999998</v>
      </c>
      <c r="K760">
        <v>66627.039999999994</v>
      </c>
      <c r="L760" t="s">
        <v>28</v>
      </c>
      <c r="M760" t="s">
        <v>29</v>
      </c>
    </row>
    <row r="761" spans="1:13">
      <c r="A761" t="s">
        <v>1764</v>
      </c>
      <c r="B761" s="9">
        <v>45473</v>
      </c>
      <c r="C761" t="s">
        <v>1107</v>
      </c>
      <c r="D761" t="s">
        <v>1220</v>
      </c>
      <c r="E761" t="s">
        <v>17</v>
      </c>
      <c r="F761" t="s">
        <v>18</v>
      </c>
      <c r="G761" t="s">
        <v>19</v>
      </c>
      <c r="H761" t="s">
        <v>34</v>
      </c>
      <c r="I761">
        <v>5</v>
      </c>
      <c r="J761">
        <v>1045.72</v>
      </c>
      <c r="K761">
        <v>5228.59</v>
      </c>
      <c r="L761" t="s">
        <v>28</v>
      </c>
      <c r="M761" t="s">
        <v>29</v>
      </c>
    </row>
    <row r="762" spans="1:13">
      <c r="A762" t="s">
        <v>1765</v>
      </c>
      <c r="B762" s="9">
        <v>45439</v>
      </c>
      <c r="C762" t="s">
        <v>693</v>
      </c>
      <c r="D762" t="s">
        <v>1253</v>
      </c>
      <c r="E762" t="s">
        <v>17</v>
      </c>
      <c r="F762" t="s">
        <v>33</v>
      </c>
      <c r="G762" t="s">
        <v>19</v>
      </c>
      <c r="H762" t="s">
        <v>57</v>
      </c>
      <c r="I762">
        <v>5</v>
      </c>
      <c r="J762">
        <v>13068.88</v>
      </c>
      <c r="K762">
        <v>65344.42</v>
      </c>
      <c r="L762" t="s">
        <v>28</v>
      </c>
      <c r="M762" t="s">
        <v>29</v>
      </c>
    </row>
    <row r="763" spans="1:13">
      <c r="A763" t="s">
        <v>1766</v>
      </c>
      <c r="B763" s="9">
        <v>45222</v>
      </c>
      <c r="C763" t="s">
        <v>1767</v>
      </c>
      <c r="D763" t="s">
        <v>1768</v>
      </c>
      <c r="E763" t="s">
        <v>17</v>
      </c>
      <c r="F763" t="s">
        <v>46</v>
      </c>
      <c r="G763" t="s">
        <v>19</v>
      </c>
      <c r="H763" t="s">
        <v>57</v>
      </c>
      <c r="I763">
        <v>1</v>
      </c>
      <c r="J763">
        <v>12170.71</v>
      </c>
      <c r="K763">
        <v>12170.71</v>
      </c>
      <c r="L763" t="s">
        <v>35</v>
      </c>
      <c r="M763" t="s">
        <v>29</v>
      </c>
    </row>
    <row r="764" spans="1:13">
      <c r="A764" t="s">
        <v>1769</v>
      </c>
      <c r="B764" s="9">
        <v>45246</v>
      </c>
      <c r="C764" t="s">
        <v>310</v>
      </c>
      <c r="D764" t="s">
        <v>1770</v>
      </c>
      <c r="E764" t="s">
        <v>26</v>
      </c>
      <c r="F764" t="s">
        <v>27</v>
      </c>
      <c r="G764" t="s">
        <v>19</v>
      </c>
      <c r="H764" t="s">
        <v>34</v>
      </c>
      <c r="I764">
        <v>2</v>
      </c>
      <c r="J764">
        <v>1250.32</v>
      </c>
      <c r="K764">
        <v>2500.64</v>
      </c>
      <c r="L764" t="s">
        <v>28</v>
      </c>
      <c r="M764" t="s">
        <v>29</v>
      </c>
    </row>
    <row r="765" spans="1:13">
      <c r="A765" t="s">
        <v>1771</v>
      </c>
      <c r="B765" s="9">
        <v>45275</v>
      </c>
      <c r="C765" t="s">
        <v>1022</v>
      </c>
      <c r="D765" t="s">
        <v>248</v>
      </c>
      <c r="E765" t="s">
        <v>17</v>
      </c>
      <c r="F765" t="s">
        <v>46</v>
      </c>
      <c r="G765" t="s">
        <v>19</v>
      </c>
      <c r="H765" t="s">
        <v>57</v>
      </c>
      <c r="I765">
        <v>5</v>
      </c>
      <c r="J765">
        <v>11074.4</v>
      </c>
      <c r="K765">
        <v>55372.02</v>
      </c>
      <c r="L765" t="s">
        <v>21</v>
      </c>
      <c r="M765" t="s">
        <v>29</v>
      </c>
    </row>
    <row r="766" spans="1:13">
      <c r="A766" t="s">
        <v>1772</v>
      </c>
      <c r="B766" s="9">
        <v>45155</v>
      </c>
      <c r="C766" t="s">
        <v>564</v>
      </c>
      <c r="D766" t="s">
        <v>935</v>
      </c>
      <c r="E766" t="s">
        <v>61</v>
      </c>
      <c r="F766" t="s">
        <v>27</v>
      </c>
      <c r="G766" t="s">
        <v>42</v>
      </c>
      <c r="H766" t="s">
        <v>57</v>
      </c>
      <c r="I766">
        <v>3</v>
      </c>
      <c r="J766">
        <v>13222.91</v>
      </c>
      <c r="K766">
        <v>39668.74</v>
      </c>
      <c r="L766" t="s">
        <v>21</v>
      </c>
      <c r="M766" t="s">
        <v>29</v>
      </c>
    </row>
    <row r="767" spans="1:13">
      <c r="A767" t="s">
        <v>1773</v>
      </c>
      <c r="B767" s="9">
        <v>45196</v>
      </c>
      <c r="C767" t="s">
        <v>427</v>
      </c>
      <c r="D767" t="s">
        <v>1694</v>
      </c>
      <c r="E767" t="s">
        <v>17</v>
      </c>
      <c r="F767" t="s">
        <v>33</v>
      </c>
      <c r="G767" t="s">
        <v>19</v>
      </c>
      <c r="H767" t="s">
        <v>50</v>
      </c>
      <c r="I767">
        <v>4</v>
      </c>
      <c r="J767">
        <v>2083.61</v>
      </c>
      <c r="K767">
        <v>8334.4500000000007</v>
      </c>
      <c r="L767" t="s">
        <v>35</v>
      </c>
      <c r="M767" t="s">
        <v>29</v>
      </c>
    </row>
    <row r="768" spans="1:13">
      <c r="A768" t="s">
        <v>1774</v>
      </c>
      <c r="B768" s="9">
        <v>45217</v>
      </c>
      <c r="C768" t="s">
        <v>1536</v>
      </c>
      <c r="D768" t="s">
        <v>1156</v>
      </c>
      <c r="E768" t="s">
        <v>17</v>
      </c>
      <c r="F768" t="s">
        <v>18</v>
      </c>
      <c r="G768" t="s">
        <v>42</v>
      </c>
      <c r="H768" t="s">
        <v>57</v>
      </c>
      <c r="I768">
        <v>1</v>
      </c>
      <c r="J768">
        <v>12220.02</v>
      </c>
      <c r="K768">
        <v>12220.02</v>
      </c>
      <c r="L768" t="s">
        <v>21</v>
      </c>
      <c r="M768" t="s">
        <v>29</v>
      </c>
    </row>
    <row r="769" spans="1:13">
      <c r="A769" t="s">
        <v>1775</v>
      </c>
      <c r="B769" s="9">
        <v>45091</v>
      </c>
      <c r="C769" t="s">
        <v>1776</v>
      </c>
      <c r="D769" t="s">
        <v>1777</v>
      </c>
      <c r="E769" t="s">
        <v>17</v>
      </c>
      <c r="F769" t="s">
        <v>33</v>
      </c>
      <c r="G769" t="s">
        <v>19</v>
      </c>
      <c r="H769" t="s">
        <v>57</v>
      </c>
      <c r="I769">
        <v>3</v>
      </c>
      <c r="J769">
        <v>10957.37</v>
      </c>
      <c r="K769">
        <v>32872.120000000003</v>
      </c>
      <c r="L769" t="s">
        <v>28</v>
      </c>
      <c r="M769" t="s">
        <v>29</v>
      </c>
    </row>
    <row r="770" spans="1:13">
      <c r="A770" t="s">
        <v>1778</v>
      </c>
      <c r="B770" s="9">
        <v>44931</v>
      </c>
      <c r="C770" t="s">
        <v>1527</v>
      </c>
      <c r="D770" t="s">
        <v>49</v>
      </c>
      <c r="E770" t="s">
        <v>17</v>
      </c>
      <c r="F770" t="s">
        <v>33</v>
      </c>
      <c r="G770" t="s">
        <v>42</v>
      </c>
      <c r="H770" t="s">
        <v>50</v>
      </c>
      <c r="I770">
        <v>4</v>
      </c>
      <c r="J770">
        <v>1987.98</v>
      </c>
      <c r="K770">
        <v>7951.92</v>
      </c>
      <c r="L770" t="s">
        <v>35</v>
      </c>
      <c r="M770" t="s">
        <v>29</v>
      </c>
    </row>
    <row r="771" spans="1:13">
      <c r="A771" t="s">
        <v>1779</v>
      </c>
      <c r="B771" s="9">
        <v>45305</v>
      </c>
      <c r="C771" t="s">
        <v>1780</v>
      </c>
      <c r="D771" t="s">
        <v>1248</v>
      </c>
      <c r="E771" t="s">
        <v>17</v>
      </c>
      <c r="F771" t="s">
        <v>27</v>
      </c>
      <c r="G771" t="s">
        <v>19</v>
      </c>
      <c r="H771" t="s">
        <v>50</v>
      </c>
      <c r="I771">
        <v>2</v>
      </c>
      <c r="J771">
        <v>2307.81</v>
      </c>
      <c r="K771">
        <v>4615.6099999999997</v>
      </c>
      <c r="L771" t="s">
        <v>35</v>
      </c>
      <c r="M771" t="s">
        <v>29</v>
      </c>
    </row>
    <row r="772" spans="1:13">
      <c r="A772" t="s">
        <v>1781</v>
      </c>
      <c r="B772" s="9">
        <v>45004</v>
      </c>
      <c r="C772" t="s">
        <v>1782</v>
      </c>
      <c r="D772" t="s">
        <v>752</v>
      </c>
      <c r="E772" t="s">
        <v>17</v>
      </c>
      <c r="F772" t="s">
        <v>46</v>
      </c>
      <c r="G772" t="s">
        <v>42</v>
      </c>
      <c r="H772" t="s">
        <v>50</v>
      </c>
      <c r="I772">
        <v>3</v>
      </c>
      <c r="J772">
        <v>2379.6799999999998</v>
      </c>
      <c r="K772">
        <v>7139.03</v>
      </c>
      <c r="L772" t="s">
        <v>21</v>
      </c>
      <c r="M772" t="s">
        <v>29</v>
      </c>
    </row>
    <row r="773" spans="1:13">
      <c r="A773" t="s">
        <v>1783</v>
      </c>
      <c r="B773" s="9">
        <v>45336</v>
      </c>
      <c r="C773" t="s">
        <v>1784</v>
      </c>
      <c r="D773" t="s">
        <v>297</v>
      </c>
      <c r="E773" t="s">
        <v>17</v>
      </c>
      <c r="F773" t="s">
        <v>18</v>
      </c>
      <c r="G773" t="s">
        <v>19</v>
      </c>
      <c r="H773" t="s">
        <v>20</v>
      </c>
      <c r="I773">
        <v>4</v>
      </c>
      <c r="J773">
        <v>29216.33</v>
      </c>
      <c r="K773">
        <v>116865.33</v>
      </c>
      <c r="L773" t="s">
        <v>28</v>
      </c>
      <c r="M773" t="s">
        <v>29</v>
      </c>
    </row>
    <row r="774" spans="1:13">
      <c r="A774" t="s">
        <v>1785</v>
      </c>
      <c r="B774" s="9">
        <v>45058</v>
      </c>
      <c r="C774" t="s">
        <v>1786</v>
      </c>
      <c r="D774" t="s">
        <v>1787</v>
      </c>
      <c r="E774" t="s">
        <v>26</v>
      </c>
      <c r="F774" t="s">
        <v>18</v>
      </c>
      <c r="G774" t="s">
        <v>42</v>
      </c>
      <c r="H774" t="s">
        <v>20</v>
      </c>
      <c r="I774">
        <v>1</v>
      </c>
      <c r="J774">
        <v>35879.26</v>
      </c>
      <c r="K774">
        <v>35879.26</v>
      </c>
      <c r="L774" t="s">
        <v>28</v>
      </c>
      <c r="M774" t="s">
        <v>29</v>
      </c>
    </row>
    <row r="775" spans="1:13">
      <c r="A775" t="s">
        <v>1788</v>
      </c>
      <c r="B775" s="9">
        <v>44968</v>
      </c>
      <c r="C775" t="s">
        <v>789</v>
      </c>
      <c r="D775" t="s">
        <v>1789</v>
      </c>
      <c r="E775" t="s">
        <v>26</v>
      </c>
      <c r="F775" t="s">
        <v>18</v>
      </c>
      <c r="G775" t="s">
        <v>19</v>
      </c>
      <c r="H775" t="s">
        <v>34</v>
      </c>
      <c r="I775">
        <v>4</v>
      </c>
      <c r="J775">
        <v>1041.48</v>
      </c>
      <c r="K775">
        <v>4165.8999999999996</v>
      </c>
      <c r="L775" t="s">
        <v>28</v>
      </c>
      <c r="M775" t="s">
        <v>29</v>
      </c>
    </row>
    <row r="776" spans="1:13">
      <c r="A776" t="s">
        <v>1790</v>
      </c>
      <c r="B776" s="9">
        <v>45015</v>
      </c>
      <c r="C776" t="s">
        <v>267</v>
      </c>
      <c r="D776" t="s">
        <v>251</v>
      </c>
      <c r="E776" t="s">
        <v>17</v>
      </c>
      <c r="F776" t="s">
        <v>18</v>
      </c>
      <c r="G776" t="s">
        <v>19</v>
      </c>
      <c r="H776" t="s">
        <v>57</v>
      </c>
      <c r="I776">
        <v>5</v>
      </c>
      <c r="J776">
        <v>13254.34</v>
      </c>
      <c r="K776">
        <v>66271.72</v>
      </c>
      <c r="L776" t="s">
        <v>35</v>
      </c>
      <c r="M776" t="s">
        <v>29</v>
      </c>
    </row>
    <row r="777" spans="1:13">
      <c r="A777" t="s">
        <v>1791</v>
      </c>
      <c r="B777" s="9">
        <v>45328</v>
      </c>
      <c r="C777" t="s">
        <v>1792</v>
      </c>
      <c r="D777" t="s">
        <v>1793</v>
      </c>
      <c r="E777" t="s">
        <v>26</v>
      </c>
      <c r="F777" t="s">
        <v>46</v>
      </c>
      <c r="G777" t="s">
        <v>42</v>
      </c>
      <c r="H777" t="s">
        <v>34</v>
      </c>
      <c r="I777">
        <v>1</v>
      </c>
      <c r="J777">
        <v>1309.57</v>
      </c>
      <c r="K777">
        <v>1309.57</v>
      </c>
      <c r="L777" t="s">
        <v>21</v>
      </c>
      <c r="M777" t="s">
        <v>29</v>
      </c>
    </row>
    <row r="778" spans="1:13">
      <c r="A778" t="s">
        <v>1794</v>
      </c>
      <c r="B778" s="9">
        <v>45222</v>
      </c>
      <c r="C778" t="s">
        <v>1795</v>
      </c>
      <c r="D778" t="s">
        <v>899</v>
      </c>
      <c r="E778" t="s">
        <v>26</v>
      </c>
      <c r="F778" t="s">
        <v>18</v>
      </c>
      <c r="G778" t="s">
        <v>19</v>
      </c>
      <c r="H778" t="s">
        <v>20</v>
      </c>
      <c r="I778">
        <v>3</v>
      </c>
      <c r="J778">
        <v>34159.42</v>
      </c>
      <c r="K778">
        <v>102478.25</v>
      </c>
      <c r="L778" t="s">
        <v>21</v>
      </c>
      <c r="M778" t="s">
        <v>29</v>
      </c>
    </row>
    <row r="779" spans="1:13">
      <c r="A779" t="s">
        <v>1796</v>
      </c>
      <c r="B779" s="9">
        <v>45221</v>
      </c>
      <c r="C779" t="s">
        <v>1797</v>
      </c>
      <c r="D779" t="s">
        <v>305</v>
      </c>
      <c r="E779" t="s">
        <v>17</v>
      </c>
      <c r="F779" t="s">
        <v>27</v>
      </c>
      <c r="G779" t="s">
        <v>42</v>
      </c>
      <c r="H779" t="s">
        <v>57</v>
      </c>
      <c r="I779">
        <v>2</v>
      </c>
      <c r="J779">
        <v>17648.810000000001</v>
      </c>
      <c r="K779">
        <v>35297.620000000003</v>
      </c>
      <c r="L779" t="s">
        <v>21</v>
      </c>
      <c r="M779" t="s">
        <v>22</v>
      </c>
    </row>
    <row r="780" spans="1:13">
      <c r="A780" t="s">
        <v>1798</v>
      </c>
      <c r="B780" s="9">
        <v>45452</v>
      </c>
      <c r="C780" t="s">
        <v>847</v>
      </c>
      <c r="D780" t="s">
        <v>156</v>
      </c>
      <c r="E780" t="s">
        <v>61</v>
      </c>
      <c r="F780" t="s">
        <v>27</v>
      </c>
      <c r="G780" t="s">
        <v>19</v>
      </c>
      <c r="H780" t="s">
        <v>57</v>
      </c>
      <c r="I780">
        <v>1</v>
      </c>
      <c r="J780">
        <v>13194.76</v>
      </c>
      <c r="K780">
        <v>13194.76</v>
      </c>
      <c r="L780" t="s">
        <v>28</v>
      </c>
      <c r="M780" t="s">
        <v>22</v>
      </c>
    </row>
    <row r="781" spans="1:13">
      <c r="A781" t="s">
        <v>1799</v>
      </c>
      <c r="B781" s="9">
        <v>45348</v>
      </c>
      <c r="C781" t="s">
        <v>1800</v>
      </c>
      <c r="D781" t="s">
        <v>1673</v>
      </c>
      <c r="E781" t="s">
        <v>26</v>
      </c>
      <c r="F781" t="s">
        <v>18</v>
      </c>
      <c r="G781" t="s">
        <v>19</v>
      </c>
      <c r="H781" t="s">
        <v>50</v>
      </c>
      <c r="I781">
        <v>1</v>
      </c>
      <c r="J781">
        <v>2784.8</v>
      </c>
      <c r="K781">
        <v>2784.8</v>
      </c>
      <c r="L781" t="s">
        <v>35</v>
      </c>
      <c r="M781" t="s">
        <v>22</v>
      </c>
    </row>
    <row r="782" spans="1:13">
      <c r="A782" t="s">
        <v>1801</v>
      </c>
      <c r="B782" s="9">
        <v>44949</v>
      </c>
      <c r="C782" t="s">
        <v>1603</v>
      </c>
      <c r="D782" t="s">
        <v>1371</v>
      </c>
      <c r="E782" t="s">
        <v>17</v>
      </c>
      <c r="F782" t="s">
        <v>18</v>
      </c>
      <c r="G782" t="s">
        <v>42</v>
      </c>
      <c r="H782" t="s">
        <v>20</v>
      </c>
      <c r="I782">
        <v>1</v>
      </c>
      <c r="J782">
        <v>37420.910000000003</v>
      </c>
      <c r="K782">
        <v>37420.910000000003</v>
      </c>
      <c r="L782" t="s">
        <v>35</v>
      </c>
      <c r="M782" t="s">
        <v>29</v>
      </c>
    </row>
    <row r="783" spans="1:13">
      <c r="A783" t="s">
        <v>1802</v>
      </c>
      <c r="B783" s="9">
        <v>45069</v>
      </c>
      <c r="C783" t="s">
        <v>1626</v>
      </c>
      <c r="D783" t="s">
        <v>935</v>
      </c>
      <c r="E783" t="s">
        <v>17</v>
      </c>
      <c r="F783" t="s">
        <v>46</v>
      </c>
      <c r="G783" t="s">
        <v>19</v>
      </c>
      <c r="H783" t="s">
        <v>57</v>
      </c>
      <c r="I783">
        <v>4</v>
      </c>
      <c r="J783">
        <v>17176.419999999998</v>
      </c>
      <c r="K783">
        <v>68705.67</v>
      </c>
      <c r="L783" t="s">
        <v>21</v>
      </c>
      <c r="M783" t="s">
        <v>22</v>
      </c>
    </row>
    <row r="784" spans="1:13">
      <c r="A784" t="s">
        <v>1803</v>
      </c>
      <c r="B784" s="9">
        <v>45071</v>
      </c>
      <c r="C784" t="s">
        <v>1588</v>
      </c>
      <c r="D784" t="s">
        <v>1804</v>
      </c>
      <c r="E784" t="s">
        <v>17</v>
      </c>
      <c r="F784" t="s">
        <v>46</v>
      </c>
      <c r="G784" t="s">
        <v>19</v>
      </c>
      <c r="H784" t="s">
        <v>50</v>
      </c>
      <c r="I784">
        <v>5</v>
      </c>
      <c r="J784">
        <v>2945.99</v>
      </c>
      <c r="K784">
        <v>14729.95</v>
      </c>
      <c r="L784" t="s">
        <v>21</v>
      </c>
      <c r="M784" t="s">
        <v>29</v>
      </c>
    </row>
    <row r="785" spans="1:13">
      <c r="A785" t="s">
        <v>1805</v>
      </c>
      <c r="B785" s="9">
        <v>45151</v>
      </c>
      <c r="C785" t="s">
        <v>1019</v>
      </c>
      <c r="D785" t="s">
        <v>1806</v>
      </c>
      <c r="E785" t="s">
        <v>17</v>
      </c>
      <c r="F785" t="s">
        <v>18</v>
      </c>
      <c r="G785" t="s">
        <v>42</v>
      </c>
      <c r="H785" t="s">
        <v>57</v>
      </c>
      <c r="I785">
        <v>2</v>
      </c>
      <c r="J785">
        <v>10557.57</v>
      </c>
      <c r="K785">
        <v>21115.15</v>
      </c>
      <c r="L785" t="s">
        <v>35</v>
      </c>
      <c r="M785" t="s">
        <v>29</v>
      </c>
    </row>
    <row r="786" spans="1:13">
      <c r="A786" t="s">
        <v>1807</v>
      </c>
      <c r="B786" s="9">
        <v>45429</v>
      </c>
      <c r="C786" t="s">
        <v>1808</v>
      </c>
      <c r="D786" t="s">
        <v>775</v>
      </c>
      <c r="E786" t="s">
        <v>26</v>
      </c>
      <c r="F786" t="s">
        <v>46</v>
      </c>
      <c r="G786" t="s">
        <v>42</v>
      </c>
      <c r="H786" t="s">
        <v>20</v>
      </c>
      <c r="I786">
        <v>2</v>
      </c>
      <c r="J786">
        <v>26045.21</v>
      </c>
      <c r="K786">
        <v>52090.42</v>
      </c>
      <c r="L786" t="s">
        <v>21</v>
      </c>
      <c r="M786" t="s">
        <v>29</v>
      </c>
    </row>
    <row r="787" spans="1:13">
      <c r="A787" t="s">
        <v>1809</v>
      </c>
      <c r="B787" s="9">
        <v>45030</v>
      </c>
      <c r="C787" t="s">
        <v>616</v>
      </c>
      <c r="D787" t="s">
        <v>1810</v>
      </c>
      <c r="E787" t="s">
        <v>17</v>
      </c>
      <c r="F787" t="s">
        <v>33</v>
      </c>
      <c r="G787" t="s">
        <v>42</v>
      </c>
      <c r="H787" t="s">
        <v>34</v>
      </c>
      <c r="I787">
        <v>5</v>
      </c>
      <c r="J787">
        <v>1244.5999999999999</v>
      </c>
      <c r="K787">
        <v>6223.02</v>
      </c>
      <c r="L787" t="s">
        <v>35</v>
      </c>
      <c r="M787" t="s">
        <v>29</v>
      </c>
    </row>
    <row r="788" spans="1:13">
      <c r="A788" t="s">
        <v>1811</v>
      </c>
      <c r="B788" s="9">
        <v>44965</v>
      </c>
      <c r="C788" t="s">
        <v>844</v>
      </c>
      <c r="D788" t="s">
        <v>1812</v>
      </c>
      <c r="E788" t="s">
        <v>26</v>
      </c>
      <c r="F788" t="s">
        <v>18</v>
      </c>
      <c r="G788" t="s">
        <v>19</v>
      </c>
      <c r="H788" t="s">
        <v>34</v>
      </c>
      <c r="I788">
        <v>4</v>
      </c>
      <c r="J788">
        <v>1074.1199999999999</v>
      </c>
      <c r="K788">
        <v>4296.4799999999996</v>
      </c>
      <c r="L788" t="s">
        <v>35</v>
      </c>
      <c r="M788" t="s">
        <v>22</v>
      </c>
    </row>
    <row r="789" spans="1:13">
      <c r="A789" t="s">
        <v>1813</v>
      </c>
      <c r="B789" s="9">
        <v>45124</v>
      </c>
      <c r="C789" t="s">
        <v>1814</v>
      </c>
      <c r="D789" t="s">
        <v>1815</v>
      </c>
      <c r="E789" t="s">
        <v>26</v>
      </c>
      <c r="F789" t="s">
        <v>46</v>
      </c>
      <c r="G789" t="s">
        <v>19</v>
      </c>
      <c r="H789" t="s">
        <v>57</v>
      </c>
      <c r="I789">
        <v>4</v>
      </c>
      <c r="J789">
        <v>16643.439999999999</v>
      </c>
      <c r="K789">
        <v>66573.75</v>
      </c>
      <c r="L789" t="s">
        <v>21</v>
      </c>
      <c r="M789" t="s">
        <v>29</v>
      </c>
    </row>
    <row r="790" spans="1:13">
      <c r="A790" t="s">
        <v>1816</v>
      </c>
      <c r="B790" s="9">
        <v>45317</v>
      </c>
      <c r="C790" t="s">
        <v>558</v>
      </c>
      <c r="D790" t="s">
        <v>129</v>
      </c>
      <c r="E790" t="s">
        <v>26</v>
      </c>
      <c r="F790" t="s">
        <v>27</v>
      </c>
      <c r="G790" t="s">
        <v>19</v>
      </c>
      <c r="H790" t="s">
        <v>50</v>
      </c>
      <c r="I790">
        <v>5</v>
      </c>
      <c r="J790">
        <v>1764.97</v>
      </c>
      <c r="K790">
        <v>8824.8700000000008</v>
      </c>
      <c r="L790" t="s">
        <v>35</v>
      </c>
      <c r="M790" t="s">
        <v>29</v>
      </c>
    </row>
    <row r="791" spans="1:13">
      <c r="A791" t="s">
        <v>1817</v>
      </c>
      <c r="B791" s="9">
        <v>45105</v>
      </c>
      <c r="C791" t="s">
        <v>849</v>
      </c>
      <c r="D791" t="s">
        <v>1818</v>
      </c>
      <c r="E791" t="s">
        <v>26</v>
      </c>
      <c r="F791" t="s">
        <v>18</v>
      </c>
      <c r="G791" t="s">
        <v>19</v>
      </c>
      <c r="H791" t="s">
        <v>50</v>
      </c>
      <c r="I791">
        <v>5</v>
      </c>
      <c r="J791">
        <v>2758.72</v>
      </c>
      <c r="K791">
        <v>13793.61</v>
      </c>
      <c r="L791" t="s">
        <v>35</v>
      </c>
      <c r="M791" t="s">
        <v>29</v>
      </c>
    </row>
    <row r="792" spans="1:13">
      <c r="A792" t="s">
        <v>1819</v>
      </c>
      <c r="B792" s="9">
        <v>45374</v>
      </c>
      <c r="C792" t="s">
        <v>1603</v>
      </c>
      <c r="D792" t="s">
        <v>336</v>
      </c>
      <c r="E792" t="s">
        <v>17</v>
      </c>
      <c r="F792" t="s">
        <v>18</v>
      </c>
      <c r="G792" t="s">
        <v>42</v>
      </c>
      <c r="H792" t="s">
        <v>50</v>
      </c>
      <c r="I792">
        <v>3</v>
      </c>
      <c r="J792">
        <v>1919.05</v>
      </c>
      <c r="K792">
        <v>5757.16</v>
      </c>
      <c r="L792" t="s">
        <v>21</v>
      </c>
      <c r="M792" t="s">
        <v>29</v>
      </c>
    </row>
    <row r="793" spans="1:13">
      <c r="A793" t="s">
        <v>1820</v>
      </c>
      <c r="B793" s="9">
        <v>45426</v>
      </c>
      <c r="C793" t="s">
        <v>1821</v>
      </c>
      <c r="D793" t="s">
        <v>1822</v>
      </c>
      <c r="E793" t="s">
        <v>17</v>
      </c>
      <c r="F793" t="s">
        <v>27</v>
      </c>
      <c r="G793" t="s">
        <v>19</v>
      </c>
      <c r="H793" t="s">
        <v>20</v>
      </c>
      <c r="I793">
        <v>4</v>
      </c>
      <c r="J793">
        <v>29579.360000000001</v>
      </c>
      <c r="K793">
        <v>118317.43</v>
      </c>
      <c r="L793" t="s">
        <v>21</v>
      </c>
      <c r="M793" t="s">
        <v>29</v>
      </c>
    </row>
    <row r="794" spans="1:13">
      <c r="A794" t="s">
        <v>1823</v>
      </c>
      <c r="B794" s="9">
        <v>44941</v>
      </c>
      <c r="C794" t="s">
        <v>1824</v>
      </c>
      <c r="D794" t="s">
        <v>387</v>
      </c>
      <c r="E794" t="s">
        <v>26</v>
      </c>
      <c r="F794" t="s">
        <v>27</v>
      </c>
      <c r="G794" t="s">
        <v>19</v>
      </c>
      <c r="H794" t="s">
        <v>34</v>
      </c>
      <c r="I794">
        <v>1</v>
      </c>
      <c r="J794">
        <v>1421.45</v>
      </c>
      <c r="K794">
        <v>1421.45</v>
      </c>
      <c r="L794" t="s">
        <v>21</v>
      </c>
      <c r="M794" t="s">
        <v>29</v>
      </c>
    </row>
    <row r="795" spans="1:13">
      <c r="A795" t="s">
        <v>1825</v>
      </c>
      <c r="B795" s="9">
        <v>45215</v>
      </c>
      <c r="C795" t="s">
        <v>1826</v>
      </c>
      <c r="D795" t="s">
        <v>1827</v>
      </c>
      <c r="E795" t="s">
        <v>17</v>
      </c>
      <c r="F795" t="s">
        <v>46</v>
      </c>
      <c r="G795" t="s">
        <v>19</v>
      </c>
      <c r="H795" t="s">
        <v>34</v>
      </c>
      <c r="I795">
        <v>2</v>
      </c>
      <c r="J795">
        <v>870.96</v>
      </c>
      <c r="K795">
        <v>1741.92</v>
      </c>
      <c r="L795" t="s">
        <v>35</v>
      </c>
      <c r="M795" t="s">
        <v>29</v>
      </c>
    </row>
    <row r="796" spans="1:13">
      <c r="A796" t="s">
        <v>1828</v>
      </c>
      <c r="B796" s="9">
        <v>45404</v>
      </c>
      <c r="C796" t="s">
        <v>1141</v>
      </c>
      <c r="D796" t="s">
        <v>352</v>
      </c>
      <c r="E796" t="s">
        <v>17</v>
      </c>
      <c r="F796" t="s">
        <v>27</v>
      </c>
      <c r="G796" t="s">
        <v>42</v>
      </c>
      <c r="H796" t="s">
        <v>57</v>
      </c>
      <c r="I796">
        <v>4</v>
      </c>
      <c r="J796">
        <v>13117.8</v>
      </c>
      <c r="K796">
        <v>52471.22</v>
      </c>
      <c r="L796" t="s">
        <v>21</v>
      </c>
      <c r="M796" t="s">
        <v>29</v>
      </c>
    </row>
    <row r="797" spans="1:13">
      <c r="A797" t="s">
        <v>1829</v>
      </c>
      <c r="B797" s="9">
        <v>45157</v>
      </c>
      <c r="C797" t="s">
        <v>1830</v>
      </c>
      <c r="D797" t="s">
        <v>1831</v>
      </c>
      <c r="E797" t="s">
        <v>61</v>
      </c>
      <c r="F797" t="s">
        <v>33</v>
      </c>
      <c r="G797" t="s">
        <v>42</v>
      </c>
      <c r="H797" t="s">
        <v>34</v>
      </c>
      <c r="I797">
        <v>5</v>
      </c>
      <c r="J797">
        <v>890.72</v>
      </c>
      <c r="K797">
        <v>4453.59</v>
      </c>
      <c r="L797" t="s">
        <v>21</v>
      </c>
      <c r="M797" t="s">
        <v>22</v>
      </c>
    </row>
    <row r="798" spans="1:13">
      <c r="A798" t="s">
        <v>1832</v>
      </c>
      <c r="B798" s="9">
        <v>45346</v>
      </c>
      <c r="C798" t="s">
        <v>1792</v>
      </c>
      <c r="D798" t="s">
        <v>669</v>
      </c>
      <c r="E798" t="s">
        <v>26</v>
      </c>
      <c r="F798" t="s">
        <v>18</v>
      </c>
      <c r="G798" t="s">
        <v>42</v>
      </c>
      <c r="H798" t="s">
        <v>50</v>
      </c>
      <c r="I798">
        <v>1</v>
      </c>
      <c r="J798">
        <v>2817.01</v>
      </c>
      <c r="K798">
        <v>2817.01</v>
      </c>
      <c r="L798" t="s">
        <v>35</v>
      </c>
      <c r="M798" t="s">
        <v>22</v>
      </c>
    </row>
    <row r="799" spans="1:13">
      <c r="A799" t="s">
        <v>1833</v>
      </c>
      <c r="B799" s="9">
        <v>45083</v>
      </c>
      <c r="C799" t="s">
        <v>1727</v>
      </c>
      <c r="D799" t="s">
        <v>1631</v>
      </c>
      <c r="E799" t="s">
        <v>17</v>
      </c>
      <c r="F799" t="s">
        <v>33</v>
      </c>
      <c r="G799" t="s">
        <v>19</v>
      </c>
      <c r="H799" t="s">
        <v>20</v>
      </c>
      <c r="I799">
        <v>3</v>
      </c>
      <c r="J799">
        <v>36802.78</v>
      </c>
      <c r="K799">
        <v>110408.35</v>
      </c>
      <c r="L799" t="s">
        <v>35</v>
      </c>
      <c r="M799" t="s">
        <v>29</v>
      </c>
    </row>
    <row r="800" spans="1:13">
      <c r="A800" t="s">
        <v>1834</v>
      </c>
      <c r="B800" s="9">
        <v>45367</v>
      </c>
      <c r="C800" t="s">
        <v>1835</v>
      </c>
      <c r="D800" t="s">
        <v>1836</v>
      </c>
      <c r="E800" t="s">
        <v>26</v>
      </c>
      <c r="F800" t="s">
        <v>46</v>
      </c>
      <c r="G800" t="s">
        <v>42</v>
      </c>
      <c r="H800" t="s">
        <v>50</v>
      </c>
      <c r="I800">
        <v>3</v>
      </c>
      <c r="J800">
        <v>2750.42</v>
      </c>
      <c r="K800">
        <v>8251.27</v>
      </c>
      <c r="L800" t="s">
        <v>21</v>
      </c>
      <c r="M800" t="s">
        <v>29</v>
      </c>
    </row>
    <row r="801" spans="1:13">
      <c r="A801" t="s">
        <v>1837</v>
      </c>
      <c r="B801" s="9">
        <v>45023</v>
      </c>
      <c r="C801" t="s">
        <v>1838</v>
      </c>
      <c r="D801" t="s">
        <v>1609</v>
      </c>
      <c r="E801" t="s">
        <v>26</v>
      </c>
      <c r="F801" t="s">
        <v>27</v>
      </c>
      <c r="G801" t="s">
        <v>42</v>
      </c>
      <c r="H801" t="s">
        <v>50</v>
      </c>
      <c r="I801">
        <v>1</v>
      </c>
      <c r="J801">
        <v>2409.1</v>
      </c>
      <c r="K801">
        <v>2409.1</v>
      </c>
      <c r="L801" t="s">
        <v>21</v>
      </c>
      <c r="M801" t="s">
        <v>29</v>
      </c>
    </row>
    <row r="802" spans="1:13">
      <c r="A802" t="s">
        <v>1839</v>
      </c>
      <c r="B802" s="9">
        <v>45337</v>
      </c>
      <c r="C802" t="s">
        <v>511</v>
      </c>
      <c r="D802" t="s">
        <v>355</v>
      </c>
      <c r="E802" t="s">
        <v>17</v>
      </c>
      <c r="F802" t="s">
        <v>18</v>
      </c>
      <c r="G802" t="s">
        <v>19</v>
      </c>
      <c r="H802" t="s">
        <v>34</v>
      </c>
      <c r="I802">
        <v>1</v>
      </c>
      <c r="J802">
        <v>1054.6300000000001</v>
      </c>
      <c r="K802">
        <v>1054.6300000000001</v>
      </c>
      <c r="L802" t="s">
        <v>35</v>
      </c>
      <c r="M802" t="s">
        <v>29</v>
      </c>
    </row>
    <row r="803" spans="1:13">
      <c r="A803" t="s">
        <v>1840</v>
      </c>
      <c r="B803" s="9">
        <v>45215</v>
      </c>
      <c r="C803" t="s">
        <v>573</v>
      </c>
      <c r="D803" t="s">
        <v>1205</v>
      </c>
      <c r="E803" t="s">
        <v>17</v>
      </c>
      <c r="F803" t="s">
        <v>27</v>
      </c>
      <c r="G803" t="s">
        <v>19</v>
      </c>
      <c r="H803" t="s">
        <v>20</v>
      </c>
      <c r="I803">
        <v>5</v>
      </c>
      <c r="J803">
        <v>24539.79</v>
      </c>
      <c r="K803">
        <v>122698.94</v>
      </c>
      <c r="L803" t="s">
        <v>35</v>
      </c>
      <c r="M803" t="s">
        <v>29</v>
      </c>
    </row>
    <row r="804" spans="1:13">
      <c r="A804" t="s">
        <v>1841</v>
      </c>
      <c r="B804" s="9">
        <v>45180</v>
      </c>
      <c r="C804" t="s">
        <v>1028</v>
      </c>
      <c r="D804" t="s">
        <v>598</v>
      </c>
      <c r="E804" t="s">
        <v>61</v>
      </c>
      <c r="F804" t="s">
        <v>27</v>
      </c>
      <c r="G804" t="s">
        <v>19</v>
      </c>
      <c r="H804" t="s">
        <v>20</v>
      </c>
      <c r="I804">
        <v>5</v>
      </c>
      <c r="J804">
        <v>29363.73</v>
      </c>
      <c r="K804">
        <v>146818.64000000001</v>
      </c>
      <c r="L804" t="s">
        <v>28</v>
      </c>
      <c r="M804" t="s">
        <v>29</v>
      </c>
    </row>
    <row r="805" spans="1:13">
      <c r="A805" t="s">
        <v>1842</v>
      </c>
      <c r="B805" s="9">
        <v>45122</v>
      </c>
      <c r="C805" t="s">
        <v>1843</v>
      </c>
      <c r="D805" t="s">
        <v>1844</v>
      </c>
      <c r="E805" t="s">
        <v>17</v>
      </c>
      <c r="F805" t="s">
        <v>46</v>
      </c>
      <c r="G805" t="s">
        <v>19</v>
      </c>
      <c r="H805" t="s">
        <v>50</v>
      </c>
      <c r="I805">
        <v>2</v>
      </c>
      <c r="J805">
        <v>2393.19</v>
      </c>
      <c r="K805">
        <v>4786.38</v>
      </c>
      <c r="L805" t="s">
        <v>35</v>
      </c>
      <c r="M805" t="s">
        <v>29</v>
      </c>
    </row>
    <row r="806" spans="1:13">
      <c r="A806" t="s">
        <v>1845</v>
      </c>
      <c r="B806" s="9">
        <v>45448</v>
      </c>
      <c r="C806" t="s">
        <v>1846</v>
      </c>
      <c r="D806" t="s">
        <v>1847</v>
      </c>
      <c r="E806" t="s">
        <v>17</v>
      </c>
      <c r="F806" t="s">
        <v>46</v>
      </c>
      <c r="G806" t="s">
        <v>42</v>
      </c>
      <c r="H806" t="s">
        <v>57</v>
      </c>
      <c r="I806">
        <v>2</v>
      </c>
      <c r="J806">
        <v>15482.72</v>
      </c>
      <c r="K806">
        <v>30965.43</v>
      </c>
      <c r="L806" t="s">
        <v>35</v>
      </c>
      <c r="M806" t="s">
        <v>29</v>
      </c>
    </row>
    <row r="807" spans="1:13">
      <c r="A807" t="s">
        <v>1848</v>
      </c>
      <c r="B807" s="9">
        <v>45443</v>
      </c>
      <c r="C807" t="s">
        <v>433</v>
      </c>
      <c r="D807" t="s">
        <v>1849</v>
      </c>
      <c r="E807" t="s">
        <v>17</v>
      </c>
      <c r="F807" t="s">
        <v>46</v>
      </c>
      <c r="G807" t="s">
        <v>19</v>
      </c>
      <c r="H807" t="s">
        <v>34</v>
      </c>
      <c r="I807">
        <v>3</v>
      </c>
      <c r="J807">
        <v>977.36</v>
      </c>
      <c r="K807">
        <v>2932.09</v>
      </c>
      <c r="L807" t="s">
        <v>28</v>
      </c>
      <c r="M807" t="s">
        <v>29</v>
      </c>
    </row>
    <row r="808" spans="1:13">
      <c r="A808" t="s">
        <v>1850</v>
      </c>
      <c r="B808" s="9">
        <v>45044</v>
      </c>
      <c r="C808" t="s">
        <v>891</v>
      </c>
      <c r="D808" t="s">
        <v>857</v>
      </c>
      <c r="E808" t="s">
        <v>26</v>
      </c>
      <c r="F808" t="s">
        <v>46</v>
      </c>
      <c r="G808" t="s">
        <v>19</v>
      </c>
      <c r="H808" t="s">
        <v>57</v>
      </c>
      <c r="I808">
        <v>1</v>
      </c>
      <c r="J808">
        <v>11541.76</v>
      </c>
      <c r="K808">
        <v>11541.76</v>
      </c>
      <c r="L808" t="s">
        <v>21</v>
      </c>
      <c r="M808" t="s">
        <v>29</v>
      </c>
    </row>
    <row r="809" spans="1:13">
      <c r="A809" t="s">
        <v>1851</v>
      </c>
      <c r="B809" s="9">
        <v>45085</v>
      </c>
      <c r="C809" t="s">
        <v>1356</v>
      </c>
      <c r="D809" t="s">
        <v>1699</v>
      </c>
      <c r="E809" t="s">
        <v>17</v>
      </c>
      <c r="F809" t="s">
        <v>18</v>
      </c>
      <c r="G809" t="s">
        <v>42</v>
      </c>
      <c r="H809" t="s">
        <v>50</v>
      </c>
      <c r="I809">
        <v>3</v>
      </c>
      <c r="J809">
        <v>2002.02</v>
      </c>
      <c r="K809">
        <v>6006.06</v>
      </c>
      <c r="L809" t="s">
        <v>28</v>
      </c>
      <c r="M809" t="s">
        <v>22</v>
      </c>
    </row>
    <row r="810" spans="1:13">
      <c r="A810" t="s">
        <v>1852</v>
      </c>
      <c r="B810" s="9">
        <v>45154</v>
      </c>
      <c r="C810" t="s">
        <v>1853</v>
      </c>
      <c r="D810" t="s">
        <v>469</v>
      </c>
      <c r="E810" t="s">
        <v>17</v>
      </c>
      <c r="F810" t="s">
        <v>33</v>
      </c>
      <c r="G810" t="s">
        <v>42</v>
      </c>
      <c r="H810" t="s">
        <v>34</v>
      </c>
      <c r="I810">
        <v>5</v>
      </c>
      <c r="J810">
        <v>1052.45</v>
      </c>
      <c r="K810">
        <v>5262.23</v>
      </c>
      <c r="L810" t="s">
        <v>35</v>
      </c>
      <c r="M810" t="s">
        <v>29</v>
      </c>
    </row>
    <row r="811" spans="1:13">
      <c r="A811" t="s">
        <v>1854</v>
      </c>
      <c r="B811" s="9">
        <v>45142</v>
      </c>
      <c r="C811" t="s">
        <v>762</v>
      </c>
      <c r="D811" t="s">
        <v>845</v>
      </c>
      <c r="E811" t="s">
        <v>17</v>
      </c>
      <c r="F811" t="s">
        <v>33</v>
      </c>
      <c r="G811" t="s">
        <v>42</v>
      </c>
      <c r="H811" t="s">
        <v>57</v>
      </c>
      <c r="I811">
        <v>4</v>
      </c>
      <c r="J811">
        <v>11612.84</v>
      </c>
      <c r="K811">
        <v>46451.35</v>
      </c>
      <c r="L811" t="s">
        <v>28</v>
      </c>
      <c r="M811" t="s">
        <v>22</v>
      </c>
    </row>
    <row r="812" spans="1:13">
      <c r="A812" t="s">
        <v>1855</v>
      </c>
      <c r="B812" s="9">
        <v>44941</v>
      </c>
      <c r="C812" t="s">
        <v>1444</v>
      </c>
      <c r="D812" t="s">
        <v>1856</v>
      </c>
      <c r="E812" t="s">
        <v>61</v>
      </c>
      <c r="F812" t="s">
        <v>18</v>
      </c>
      <c r="G812" t="s">
        <v>19</v>
      </c>
      <c r="H812" t="s">
        <v>57</v>
      </c>
      <c r="I812">
        <v>5</v>
      </c>
      <c r="J812">
        <v>11676.13</v>
      </c>
      <c r="K812">
        <v>58380.65</v>
      </c>
      <c r="L812" t="s">
        <v>28</v>
      </c>
      <c r="M812" t="s">
        <v>29</v>
      </c>
    </row>
    <row r="813" spans="1:13">
      <c r="A813" t="s">
        <v>1857</v>
      </c>
      <c r="B813" s="9">
        <v>45083</v>
      </c>
      <c r="C813" t="s">
        <v>1858</v>
      </c>
      <c r="D813" t="s">
        <v>371</v>
      </c>
      <c r="E813" t="s">
        <v>17</v>
      </c>
      <c r="F813" t="s">
        <v>27</v>
      </c>
      <c r="G813" t="s">
        <v>19</v>
      </c>
      <c r="H813" t="s">
        <v>57</v>
      </c>
      <c r="I813">
        <v>4</v>
      </c>
      <c r="J813">
        <v>10828.14</v>
      </c>
      <c r="K813">
        <v>43312.55</v>
      </c>
      <c r="L813" t="s">
        <v>28</v>
      </c>
      <c r="M813" t="s">
        <v>22</v>
      </c>
    </row>
    <row r="814" spans="1:13">
      <c r="A814" t="s">
        <v>1859</v>
      </c>
      <c r="B814" s="9">
        <v>45187</v>
      </c>
      <c r="C814" t="s">
        <v>1860</v>
      </c>
      <c r="D814" t="s">
        <v>1861</v>
      </c>
      <c r="E814" t="s">
        <v>26</v>
      </c>
      <c r="F814" t="s">
        <v>18</v>
      </c>
      <c r="G814" t="s">
        <v>19</v>
      </c>
      <c r="H814" t="s">
        <v>34</v>
      </c>
      <c r="I814">
        <v>1</v>
      </c>
      <c r="J814">
        <v>1354.04</v>
      </c>
      <c r="K814">
        <v>1354.04</v>
      </c>
      <c r="L814" t="s">
        <v>28</v>
      </c>
      <c r="M814" t="s">
        <v>22</v>
      </c>
    </row>
    <row r="815" spans="1:13">
      <c r="A815" t="s">
        <v>1862</v>
      </c>
      <c r="B815" s="9">
        <v>45083</v>
      </c>
      <c r="C815" t="s">
        <v>1863</v>
      </c>
      <c r="D815" t="s">
        <v>1864</v>
      </c>
      <c r="E815" t="s">
        <v>61</v>
      </c>
      <c r="F815" t="s">
        <v>33</v>
      </c>
      <c r="G815" t="s">
        <v>19</v>
      </c>
      <c r="H815" t="s">
        <v>57</v>
      </c>
      <c r="I815">
        <v>1</v>
      </c>
      <c r="J815">
        <v>12148.19</v>
      </c>
      <c r="K815">
        <v>12148.19</v>
      </c>
      <c r="L815" t="s">
        <v>28</v>
      </c>
      <c r="M815" t="s">
        <v>29</v>
      </c>
    </row>
    <row r="816" spans="1:13">
      <c r="A816" t="s">
        <v>1865</v>
      </c>
      <c r="B816" s="9">
        <v>44973</v>
      </c>
      <c r="C816" t="s">
        <v>1866</v>
      </c>
      <c r="D816" t="s">
        <v>968</v>
      </c>
      <c r="E816" t="s">
        <v>17</v>
      </c>
      <c r="F816" t="s">
        <v>33</v>
      </c>
      <c r="G816" t="s">
        <v>19</v>
      </c>
      <c r="H816" t="s">
        <v>20</v>
      </c>
      <c r="I816">
        <v>1</v>
      </c>
      <c r="J816">
        <v>38883.29</v>
      </c>
      <c r="K816">
        <v>38883.29</v>
      </c>
      <c r="L816" t="s">
        <v>28</v>
      </c>
      <c r="M816" t="s">
        <v>29</v>
      </c>
    </row>
    <row r="817" spans="1:13">
      <c r="A817" t="s">
        <v>1867</v>
      </c>
      <c r="B817" s="9">
        <v>45250</v>
      </c>
      <c r="C817" t="s">
        <v>229</v>
      </c>
      <c r="D817" t="s">
        <v>1868</v>
      </c>
      <c r="E817" t="s">
        <v>61</v>
      </c>
      <c r="F817" t="s">
        <v>18</v>
      </c>
      <c r="G817" t="s">
        <v>19</v>
      </c>
      <c r="H817" t="s">
        <v>50</v>
      </c>
      <c r="I817">
        <v>2</v>
      </c>
      <c r="J817">
        <v>2297.89</v>
      </c>
      <c r="K817">
        <v>4595.7700000000004</v>
      </c>
      <c r="L817" t="s">
        <v>21</v>
      </c>
      <c r="M817" t="s">
        <v>29</v>
      </c>
    </row>
    <row r="818" spans="1:13">
      <c r="A818" t="s">
        <v>1869</v>
      </c>
      <c r="B818" s="9">
        <v>45056</v>
      </c>
      <c r="C818" t="s">
        <v>1870</v>
      </c>
      <c r="D818" t="s">
        <v>16</v>
      </c>
      <c r="E818" t="s">
        <v>61</v>
      </c>
      <c r="F818" t="s">
        <v>46</v>
      </c>
      <c r="G818" t="s">
        <v>19</v>
      </c>
      <c r="H818" t="s">
        <v>34</v>
      </c>
      <c r="I818">
        <v>2</v>
      </c>
      <c r="J818">
        <v>1219.46</v>
      </c>
      <c r="K818">
        <v>2438.9299999999998</v>
      </c>
      <c r="L818" t="s">
        <v>28</v>
      </c>
      <c r="M818" t="s">
        <v>29</v>
      </c>
    </row>
    <row r="819" spans="1:13">
      <c r="A819" t="s">
        <v>1871</v>
      </c>
      <c r="B819" s="9">
        <v>45337</v>
      </c>
      <c r="C819" t="s">
        <v>406</v>
      </c>
      <c r="D819" t="s">
        <v>1872</v>
      </c>
      <c r="E819" t="s">
        <v>61</v>
      </c>
      <c r="F819" t="s">
        <v>27</v>
      </c>
      <c r="G819" t="s">
        <v>19</v>
      </c>
      <c r="H819" t="s">
        <v>20</v>
      </c>
      <c r="I819">
        <v>4</v>
      </c>
      <c r="J819">
        <v>25824.79</v>
      </c>
      <c r="K819">
        <v>103299.15</v>
      </c>
      <c r="L819" t="s">
        <v>28</v>
      </c>
      <c r="M819" t="s">
        <v>29</v>
      </c>
    </row>
    <row r="820" spans="1:13">
      <c r="A820" t="s">
        <v>1873</v>
      </c>
      <c r="B820" s="9">
        <v>45021</v>
      </c>
      <c r="C820" t="s">
        <v>329</v>
      </c>
      <c r="D820" t="s">
        <v>1874</v>
      </c>
      <c r="E820" t="s">
        <v>17</v>
      </c>
      <c r="F820" t="s">
        <v>18</v>
      </c>
      <c r="G820" t="s">
        <v>19</v>
      </c>
      <c r="H820" t="s">
        <v>57</v>
      </c>
      <c r="I820">
        <v>3</v>
      </c>
      <c r="J820">
        <v>14876.85</v>
      </c>
      <c r="K820">
        <v>44630.559999999998</v>
      </c>
      <c r="L820" t="s">
        <v>28</v>
      </c>
      <c r="M820" t="s">
        <v>29</v>
      </c>
    </row>
    <row r="821" spans="1:13">
      <c r="A821" t="s">
        <v>1875</v>
      </c>
      <c r="B821" s="9">
        <v>45218</v>
      </c>
      <c r="C821" t="s">
        <v>491</v>
      </c>
      <c r="D821" t="s">
        <v>1876</v>
      </c>
      <c r="E821" t="s">
        <v>26</v>
      </c>
      <c r="F821" t="s">
        <v>33</v>
      </c>
      <c r="G821" t="s">
        <v>42</v>
      </c>
      <c r="H821" t="s">
        <v>50</v>
      </c>
      <c r="I821">
        <v>3</v>
      </c>
      <c r="J821">
        <v>2112.4899999999998</v>
      </c>
      <c r="K821">
        <v>6337.48</v>
      </c>
      <c r="L821" t="s">
        <v>28</v>
      </c>
      <c r="M821" t="s">
        <v>29</v>
      </c>
    </row>
    <row r="822" spans="1:13">
      <c r="A822" t="s">
        <v>1877</v>
      </c>
      <c r="B822" s="9">
        <v>45209</v>
      </c>
      <c r="C822" t="s">
        <v>304</v>
      </c>
      <c r="D822" t="s">
        <v>587</v>
      </c>
      <c r="E822" t="s">
        <v>26</v>
      </c>
      <c r="F822" t="s">
        <v>46</v>
      </c>
      <c r="G822" t="s">
        <v>42</v>
      </c>
      <c r="H822" t="s">
        <v>57</v>
      </c>
      <c r="I822">
        <v>4</v>
      </c>
      <c r="J822">
        <v>11214.07</v>
      </c>
      <c r="K822">
        <v>44856.3</v>
      </c>
      <c r="L822" t="s">
        <v>35</v>
      </c>
      <c r="M822" t="s">
        <v>29</v>
      </c>
    </row>
    <row r="823" spans="1:13">
      <c r="A823" t="s">
        <v>1878</v>
      </c>
      <c r="B823" s="9">
        <v>44995</v>
      </c>
      <c r="C823" t="s">
        <v>1015</v>
      </c>
      <c r="D823" t="s">
        <v>1879</v>
      </c>
      <c r="E823" t="s">
        <v>61</v>
      </c>
      <c r="F823" t="s">
        <v>27</v>
      </c>
      <c r="G823" t="s">
        <v>19</v>
      </c>
      <c r="H823" t="s">
        <v>20</v>
      </c>
      <c r="I823">
        <v>2</v>
      </c>
      <c r="J823">
        <v>40394.07</v>
      </c>
      <c r="K823">
        <v>80788.14</v>
      </c>
      <c r="L823" t="s">
        <v>28</v>
      </c>
      <c r="M823" t="s">
        <v>29</v>
      </c>
    </row>
    <row r="824" spans="1:13">
      <c r="A824" t="s">
        <v>1880</v>
      </c>
      <c r="B824" s="9">
        <v>44937</v>
      </c>
      <c r="C824" t="s">
        <v>1881</v>
      </c>
      <c r="D824" t="s">
        <v>1882</v>
      </c>
      <c r="E824" t="s">
        <v>17</v>
      </c>
      <c r="F824" t="s">
        <v>33</v>
      </c>
      <c r="G824" t="s">
        <v>19</v>
      </c>
      <c r="H824" t="s">
        <v>57</v>
      </c>
      <c r="I824">
        <v>5</v>
      </c>
      <c r="J824">
        <v>15027.21</v>
      </c>
      <c r="K824">
        <v>75136.05</v>
      </c>
      <c r="L824" t="s">
        <v>28</v>
      </c>
      <c r="M824" t="s">
        <v>29</v>
      </c>
    </row>
    <row r="825" spans="1:13">
      <c r="A825" t="s">
        <v>1883</v>
      </c>
      <c r="B825" s="9">
        <v>45180</v>
      </c>
      <c r="C825" t="s">
        <v>1166</v>
      </c>
      <c r="D825" t="s">
        <v>584</v>
      </c>
      <c r="E825" t="s">
        <v>26</v>
      </c>
      <c r="F825" t="s">
        <v>27</v>
      </c>
      <c r="G825" t="s">
        <v>19</v>
      </c>
      <c r="H825" t="s">
        <v>34</v>
      </c>
      <c r="I825">
        <v>4</v>
      </c>
      <c r="J825">
        <v>985.02</v>
      </c>
      <c r="K825">
        <v>3940.1</v>
      </c>
      <c r="L825" t="s">
        <v>28</v>
      </c>
      <c r="M825" t="s">
        <v>29</v>
      </c>
    </row>
    <row r="826" spans="1:13">
      <c r="A826" t="s">
        <v>1884</v>
      </c>
      <c r="B826" s="9">
        <v>45060</v>
      </c>
      <c r="C826" t="s">
        <v>1453</v>
      </c>
      <c r="D826" t="s">
        <v>942</v>
      </c>
      <c r="E826" t="s">
        <v>17</v>
      </c>
      <c r="F826" t="s">
        <v>46</v>
      </c>
      <c r="G826" t="s">
        <v>19</v>
      </c>
      <c r="H826" t="s">
        <v>20</v>
      </c>
      <c r="I826">
        <v>3</v>
      </c>
      <c r="J826">
        <v>31843.84</v>
      </c>
      <c r="K826">
        <v>95531.520000000004</v>
      </c>
      <c r="L826" t="s">
        <v>21</v>
      </c>
      <c r="M826" t="s">
        <v>29</v>
      </c>
    </row>
    <row r="827" spans="1:13">
      <c r="A827" t="s">
        <v>1885</v>
      </c>
      <c r="B827" s="9">
        <v>44949</v>
      </c>
      <c r="C827" t="s">
        <v>1608</v>
      </c>
      <c r="D827" t="s">
        <v>964</v>
      </c>
      <c r="E827" t="s">
        <v>17</v>
      </c>
      <c r="F827" t="s">
        <v>33</v>
      </c>
      <c r="G827" t="s">
        <v>19</v>
      </c>
      <c r="H827" t="s">
        <v>34</v>
      </c>
      <c r="I827">
        <v>4</v>
      </c>
      <c r="J827">
        <v>1054.1400000000001</v>
      </c>
      <c r="K827">
        <v>4216.5600000000004</v>
      </c>
      <c r="L827" t="s">
        <v>28</v>
      </c>
      <c r="M827" t="s">
        <v>29</v>
      </c>
    </row>
    <row r="828" spans="1:13">
      <c r="A828" t="s">
        <v>1886</v>
      </c>
      <c r="B828" s="9">
        <v>45272</v>
      </c>
      <c r="C828" t="s">
        <v>462</v>
      </c>
      <c r="D828" t="s">
        <v>1887</v>
      </c>
      <c r="E828" t="s">
        <v>17</v>
      </c>
      <c r="F828" t="s">
        <v>46</v>
      </c>
      <c r="G828" t="s">
        <v>42</v>
      </c>
      <c r="H828" t="s">
        <v>50</v>
      </c>
      <c r="I828">
        <v>4</v>
      </c>
      <c r="J828">
        <v>2625.72</v>
      </c>
      <c r="K828">
        <v>10502.9</v>
      </c>
      <c r="L828" t="s">
        <v>35</v>
      </c>
      <c r="M828" t="s">
        <v>29</v>
      </c>
    </row>
    <row r="829" spans="1:13">
      <c r="A829" t="s">
        <v>1888</v>
      </c>
      <c r="B829" s="9">
        <v>45228</v>
      </c>
      <c r="C829" t="s">
        <v>256</v>
      </c>
      <c r="D829" t="s">
        <v>787</v>
      </c>
      <c r="E829" t="s">
        <v>26</v>
      </c>
      <c r="F829" t="s">
        <v>18</v>
      </c>
      <c r="G829" t="s">
        <v>42</v>
      </c>
      <c r="H829" t="s">
        <v>34</v>
      </c>
      <c r="I829">
        <v>1</v>
      </c>
      <c r="J829">
        <v>1204.46</v>
      </c>
      <c r="K829">
        <v>1204.46</v>
      </c>
      <c r="L829" t="s">
        <v>21</v>
      </c>
      <c r="M829" t="s">
        <v>29</v>
      </c>
    </row>
    <row r="830" spans="1:13">
      <c r="A830" t="s">
        <v>1889</v>
      </c>
      <c r="B830" s="9">
        <v>45289</v>
      </c>
      <c r="C830" t="s">
        <v>1169</v>
      </c>
      <c r="D830" t="s">
        <v>1081</v>
      </c>
      <c r="E830" t="s">
        <v>17</v>
      </c>
      <c r="F830" t="s">
        <v>18</v>
      </c>
      <c r="G830" t="s">
        <v>42</v>
      </c>
      <c r="H830" t="s">
        <v>34</v>
      </c>
      <c r="I830">
        <v>2</v>
      </c>
      <c r="J830">
        <v>851.87</v>
      </c>
      <c r="K830">
        <v>1703.74</v>
      </c>
      <c r="L830" t="s">
        <v>35</v>
      </c>
      <c r="M830" t="s">
        <v>29</v>
      </c>
    </row>
    <row r="831" spans="1:13">
      <c r="A831" t="s">
        <v>1890</v>
      </c>
      <c r="B831" s="9">
        <v>45322</v>
      </c>
      <c r="C831" t="s">
        <v>1891</v>
      </c>
      <c r="D831" t="s">
        <v>1241</v>
      </c>
      <c r="E831" t="s">
        <v>17</v>
      </c>
      <c r="F831" t="s">
        <v>27</v>
      </c>
      <c r="G831" t="s">
        <v>42</v>
      </c>
      <c r="H831" t="s">
        <v>57</v>
      </c>
      <c r="I831">
        <v>1</v>
      </c>
      <c r="J831">
        <v>11983.7</v>
      </c>
      <c r="K831">
        <v>11983.7</v>
      </c>
      <c r="L831" t="s">
        <v>21</v>
      </c>
      <c r="M831" t="s">
        <v>29</v>
      </c>
    </row>
    <row r="832" spans="1:13">
      <c r="A832" t="s">
        <v>1892</v>
      </c>
      <c r="B832" s="9">
        <v>45144</v>
      </c>
      <c r="C832" t="s">
        <v>870</v>
      </c>
      <c r="D832" t="s">
        <v>587</v>
      </c>
      <c r="E832" t="s">
        <v>61</v>
      </c>
      <c r="F832" t="s">
        <v>46</v>
      </c>
      <c r="G832" t="s">
        <v>42</v>
      </c>
      <c r="H832" t="s">
        <v>57</v>
      </c>
      <c r="I832">
        <v>2</v>
      </c>
      <c r="J832">
        <v>14085.96</v>
      </c>
      <c r="K832">
        <v>28171.919999999998</v>
      </c>
      <c r="L832" t="s">
        <v>21</v>
      </c>
      <c r="M832" t="s">
        <v>29</v>
      </c>
    </row>
    <row r="833" spans="1:13">
      <c r="A833" t="s">
        <v>1893</v>
      </c>
      <c r="B833" s="9">
        <v>45067</v>
      </c>
      <c r="C833" t="s">
        <v>549</v>
      </c>
      <c r="D833" t="s">
        <v>587</v>
      </c>
      <c r="E833" t="s">
        <v>17</v>
      </c>
      <c r="F833" t="s">
        <v>46</v>
      </c>
      <c r="G833" t="s">
        <v>19</v>
      </c>
      <c r="H833" t="s">
        <v>20</v>
      </c>
      <c r="I833">
        <v>4</v>
      </c>
      <c r="J833">
        <v>32296</v>
      </c>
      <c r="K833">
        <v>129184.01</v>
      </c>
      <c r="L833" t="s">
        <v>28</v>
      </c>
      <c r="M833" t="s">
        <v>29</v>
      </c>
    </row>
    <row r="834" spans="1:13">
      <c r="A834" t="s">
        <v>1894</v>
      </c>
      <c r="B834" s="9">
        <v>45136</v>
      </c>
      <c r="C834" t="s">
        <v>928</v>
      </c>
      <c r="D834" t="s">
        <v>1399</v>
      </c>
      <c r="E834" t="s">
        <v>26</v>
      </c>
      <c r="F834" t="s">
        <v>27</v>
      </c>
      <c r="G834" t="s">
        <v>42</v>
      </c>
      <c r="H834" t="s">
        <v>50</v>
      </c>
      <c r="I834">
        <v>2</v>
      </c>
      <c r="J834">
        <v>2395.84</v>
      </c>
      <c r="K834">
        <v>4791.6899999999996</v>
      </c>
      <c r="L834" t="s">
        <v>28</v>
      </c>
      <c r="M834" t="s">
        <v>29</v>
      </c>
    </row>
    <row r="835" spans="1:13">
      <c r="A835" t="s">
        <v>1895</v>
      </c>
      <c r="B835" s="9">
        <v>45386</v>
      </c>
      <c r="C835" t="s">
        <v>1326</v>
      </c>
      <c r="D835" t="s">
        <v>1335</v>
      </c>
      <c r="E835" t="s">
        <v>17</v>
      </c>
      <c r="F835" t="s">
        <v>27</v>
      </c>
      <c r="G835" t="s">
        <v>19</v>
      </c>
      <c r="H835" t="s">
        <v>20</v>
      </c>
      <c r="I835">
        <v>3</v>
      </c>
      <c r="J835">
        <v>37009.19</v>
      </c>
      <c r="K835">
        <v>111027.57</v>
      </c>
      <c r="L835" t="s">
        <v>21</v>
      </c>
      <c r="M835" t="s">
        <v>22</v>
      </c>
    </row>
    <row r="836" spans="1:13">
      <c r="A836" t="s">
        <v>1896</v>
      </c>
      <c r="B836" s="9">
        <v>45282</v>
      </c>
      <c r="C836" t="s">
        <v>1897</v>
      </c>
      <c r="D836" t="s">
        <v>1898</v>
      </c>
      <c r="E836" t="s">
        <v>17</v>
      </c>
      <c r="F836" t="s">
        <v>27</v>
      </c>
      <c r="G836" t="s">
        <v>42</v>
      </c>
      <c r="H836" t="s">
        <v>50</v>
      </c>
      <c r="I836">
        <v>1</v>
      </c>
      <c r="J836">
        <v>2602.5100000000002</v>
      </c>
      <c r="K836">
        <v>2602.5100000000002</v>
      </c>
      <c r="L836" t="s">
        <v>28</v>
      </c>
      <c r="M836" t="s">
        <v>29</v>
      </c>
    </row>
    <row r="837" spans="1:13">
      <c r="A837" t="s">
        <v>1899</v>
      </c>
      <c r="B837" s="9">
        <v>45250</v>
      </c>
      <c r="C837" t="s">
        <v>1900</v>
      </c>
      <c r="D837" t="s">
        <v>1289</v>
      </c>
      <c r="E837" t="s">
        <v>26</v>
      </c>
      <c r="F837" t="s">
        <v>18</v>
      </c>
      <c r="G837" t="s">
        <v>19</v>
      </c>
      <c r="H837" t="s">
        <v>50</v>
      </c>
      <c r="I837">
        <v>4</v>
      </c>
      <c r="J837">
        <v>2216.02</v>
      </c>
      <c r="K837">
        <v>8864.07</v>
      </c>
      <c r="L837" t="s">
        <v>28</v>
      </c>
      <c r="M837" t="s">
        <v>29</v>
      </c>
    </row>
    <row r="838" spans="1:13">
      <c r="A838" t="s">
        <v>1901</v>
      </c>
      <c r="B838" s="9">
        <v>45059</v>
      </c>
      <c r="C838" t="s">
        <v>1190</v>
      </c>
      <c r="D838" t="s">
        <v>996</v>
      </c>
      <c r="E838" t="s">
        <v>61</v>
      </c>
      <c r="F838" t="s">
        <v>27</v>
      </c>
      <c r="G838" t="s">
        <v>19</v>
      </c>
      <c r="H838" t="s">
        <v>34</v>
      </c>
      <c r="I838">
        <v>3</v>
      </c>
      <c r="J838">
        <v>1366.55</v>
      </c>
      <c r="K838">
        <v>4099.6499999999996</v>
      </c>
      <c r="L838" t="s">
        <v>21</v>
      </c>
      <c r="M838" t="s">
        <v>29</v>
      </c>
    </row>
    <row r="839" spans="1:13">
      <c r="A839" t="s">
        <v>1902</v>
      </c>
      <c r="B839" s="9">
        <v>45053</v>
      </c>
      <c r="C839" t="s">
        <v>1903</v>
      </c>
      <c r="D839" t="s">
        <v>1101</v>
      </c>
      <c r="E839" t="s">
        <v>17</v>
      </c>
      <c r="F839" t="s">
        <v>18</v>
      </c>
      <c r="G839" t="s">
        <v>42</v>
      </c>
      <c r="H839" t="s">
        <v>57</v>
      </c>
      <c r="I839">
        <v>2</v>
      </c>
      <c r="J839">
        <v>10971.99</v>
      </c>
      <c r="K839">
        <v>21943.99</v>
      </c>
      <c r="L839" t="s">
        <v>21</v>
      </c>
      <c r="M839" t="s">
        <v>29</v>
      </c>
    </row>
    <row r="840" spans="1:13">
      <c r="A840" t="s">
        <v>1904</v>
      </c>
      <c r="B840" s="9">
        <v>45032</v>
      </c>
      <c r="C840" t="s">
        <v>1160</v>
      </c>
      <c r="D840" t="s">
        <v>731</v>
      </c>
      <c r="E840" t="s">
        <v>26</v>
      </c>
      <c r="F840" t="s">
        <v>27</v>
      </c>
      <c r="G840" t="s">
        <v>19</v>
      </c>
      <c r="H840" t="s">
        <v>50</v>
      </c>
      <c r="I840">
        <v>2</v>
      </c>
      <c r="J840">
        <v>2480.64</v>
      </c>
      <c r="K840">
        <v>4961.2700000000004</v>
      </c>
      <c r="L840" t="s">
        <v>35</v>
      </c>
      <c r="M840" t="s">
        <v>22</v>
      </c>
    </row>
    <row r="841" spans="1:13">
      <c r="A841" t="s">
        <v>1905</v>
      </c>
      <c r="B841" s="9">
        <v>45304</v>
      </c>
      <c r="C841" t="s">
        <v>836</v>
      </c>
      <c r="D841" t="s">
        <v>1327</v>
      </c>
      <c r="E841" t="s">
        <v>17</v>
      </c>
      <c r="F841" t="s">
        <v>46</v>
      </c>
      <c r="G841" t="s">
        <v>19</v>
      </c>
      <c r="H841" t="s">
        <v>57</v>
      </c>
      <c r="I841">
        <v>3</v>
      </c>
      <c r="J841">
        <v>17622.64</v>
      </c>
      <c r="K841">
        <v>52867.92</v>
      </c>
      <c r="L841" t="s">
        <v>21</v>
      </c>
      <c r="M841" t="s">
        <v>29</v>
      </c>
    </row>
    <row r="842" spans="1:13">
      <c r="A842" t="s">
        <v>1906</v>
      </c>
      <c r="B842" s="9">
        <v>44977</v>
      </c>
      <c r="C842" t="s">
        <v>1907</v>
      </c>
      <c r="D842" t="s">
        <v>987</v>
      </c>
      <c r="E842" t="s">
        <v>17</v>
      </c>
      <c r="F842" t="s">
        <v>46</v>
      </c>
      <c r="G842" t="s">
        <v>19</v>
      </c>
      <c r="H842" t="s">
        <v>50</v>
      </c>
      <c r="I842">
        <v>2</v>
      </c>
      <c r="J842">
        <v>2436.35</v>
      </c>
      <c r="K842">
        <v>4872.7</v>
      </c>
      <c r="L842" t="s">
        <v>35</v>
      </c>
      <c r="M842" t="s">
        <v>22</v>
      </c>
    </row>
    <row r="843" spans="1:13">
      <c r="A843" t="s">
        <v>1908</v>
      </c>
      <c r="B843" s="9">
        <v>44955</v>
      </c>
      <c r="C843" t="s">
        <v>852</v>
      </c>
      <c r="D843" t="s">
        <v>647</v>
      </c>
      <c r="E843" t="s">
        <v>17</v>
      </c>
      <c r="F843" t="s">
        <v>27</v>
      </c>
      <c r="G843" t="s">
        <v>19</v>
      </c>
      <c r="H843" t="s">
        <v>57</v>
      </c>
      <c r="I843">
        <v>1</v>
      </c>
      <c r="J843">
        <v>13913.3</v>
      </c>
      <c r="K843">
        <v>13913.3</v>
      </c>
      <c r="L843" t="s">
        <v>35</v>
      </c>
      <c r="M843" t="s">
        <v>29</v>
      </c>
    </row>
    <row r="844" spans="1:13">
      <c r="A844" t="s">
        <v>1909</v>
      </c>
      <c r="B844" s="9">
        <v>45388</v>
      </c>
      <c r="C844" t="s">
        <v>1910</v>
      </c>
      <c r="D844" t="s">
        <v>1911</v>
      </c>
      <c r="E844" t="s">
        <v>17</v>
      </c>
      <c r="F844" t="s">
        <v>27</v>
      </c>
      <c r="G844" t="s">
        <v>42</v>
      </c>
      <c r="H844" t="s">
        <v>20</v>
      </c>
      <c r="I844">
        <v>5</v>
      </c>
      <c r="J844">
        <v>26843.56</v>
      </c>
      <c r="K844">
        <v>134217.79</v>
      </c>
      <c r="L844" t="s">
        <v>28</v>
      </c>
      <c r="M844" t="s">
        <v>29</v>
      </c>
    </row>
    <row r="845" spans="1:13">
      <c r="A845" t="s">
        <v>1912</v>
      </c>
      <c r="B845" s="9">
        <v>45222</v>
      </c>
      <c r="C845" t="s">
        <v>682</v>
      </c>
      <c r="D845" t="s">
        <v>1913</v>
      </c>
      <c r="E845" t="s">
        <v>17</v>
      </c>
      <c r="F845" t="s">
        <v>18</v>
      </c>
      <c r="G845" t="s">
        <v>42</v>
      </c>
      <c r="H845" t="s">
        <v>57</v>
      </c>
      <c r="I845">
        <v>2</v>
      </c>
      <c r="J845">
        <v>16576.419999999998</v>
      </c>
      <c r="K845">
        <v>33152.839999999997</v>
      </c>
      <c r="L845" t="s">
        <v>28</v>
      </c>
      <c r="M845" t="s">
        <v>29</v>
      </c>
    </row>
    <row r="846" spans="1:13">
      <c r="A846" t="s">
        <v>1914</v>
      </c>
      <c r="B846" s="9">
        <v>45223</v>
      </c>
      <c r="C846" t="s">
        <v>165</v>
      </c>
      <c r="D846" t="s">
        <v>1047</v>
      </c>
      <c r="E846" t="s">
        <v>17</v>
      </c>
      <c r="F846" t="s">
        <v>33</v>
      </c>
      <c r="G846" t="s">
        <v>19</v>
      </c>
      <c r="H846" t="s">
        <v>34</v>
      </c>
      <c r="I846">
        <v>4</v>
      </c>
      <c r="J846">
        <v>1064.28</v>
      </c>
      <c r="K846">
        <v>4257.1099999999997</v>
      </c>
      <c r="L846" t="s">
        <v>21</v>
      </c>
      <c r="M846" t="s">
        <v>29</v>
      </c>
    </row>
    <row r="847" spans="1:13">
      <c r="A847" t="s">
        <v>1915</v>
      </c>
      <c r="B847" s="9">
        <v>45333</v>
      </c>
      <c r="C847" t="s">
        <v>1114</v>
      </c>
      <c r="D847" t="s">
        <v>1916</v>
      </c>
      <c r="E847" t="s">
        <v>17</v>
      </c>
      <c r="F847" t="s">
        <v>18</v>
      </c>
      <c r="G847" t="s">
        <v>19</v>
      </c>
      <c r="H847" t="s">
        <v>50</v>
      </c>
      <c r="I847">
        <v>2</v>
      </c>
      <c r="J847">
        <v>2626.56</v>
      </c>
      <c r="K847">
        <v>5253.11</v>
      </c>
      <c r="L847" t="s">
        <v>21</v>
      </c>
      <c r="M847" t="s">
        <v>22</v>
      </c>
    </row>
    <row r="848" spans="1:13">
      <c r="A848" t="s">
        <v>1917</v>
      </c>
      <c r="B848" s="9">
        <v>45331</v>
      </c>
      <c r="C848" t="s">
        <v>479</v>
      </c>
      <c r="D848" t="s">
        <v>1918</v>
      </c>
      <c r="E848" t="s">
        <v>17</v>
      </c>
      <c r="F848" t="s">
        <v>46</v>
      </c>
      <c r="G848" t="s">
        <v>42</v>
      </c>
      <c r="H848" t="s">
        <v>34</v>
      </c>
      <c r="I848">
        <v>4</v>
      </c>
      <c r="J848">
        <v>958.53</v>
      </c>
      <c r="K848">
        <v>3834.11</v>
      </c>
      <c r="L848" t="s">
        <v>35</v>
      </c>
      <c r="M848" t="s">
        <v>29</v>
      </c>
    </row>
    <row r="849" spans="1:13">
      <c r="A849" t="s">
        <v>1919</v>
      </c>
      <c r="B849" s="9">
        <v>45272</v>
      </c>
      <c r="C849" t="s">
        <v>1920</v>
      </c>
      <c r="D849" t="s">
        <v>1324</v>
      </c>
      <c r="E849" t="s">
        <v>17</v>
      </c>
      <c r="F849" t="s">
        <v>27</v>
      </c>
      <c r="G849" t="s">
        <v>19</v>
      </c>
      <c r="H849" t="s">
        <v>50</v>
      </c>
      <c r="I849">
        <v>2</v>
      </c>
      <c r="J849">
        <v>1802.33</v>
      </c>
      <c r="K849">
        <v>3604.66</v>
      </c>
      <c r="L849" t="s">
        <v>35</v>
      </c>
      <c r="M849" t="s">
        <v>29</v>
      </c>
    </row>
    <row r="850" spans="1:13">
      <c r="A850" t="s">
        <v>1921</v>
      </c>
      <c r="B850" s="9">
        <v>45346</v>
      </c>
      <c r="C850" t="s">
        <v>561</v>
      </c>
      <c r="D850" t="s">
        <v>829</v>
      </c>
      <c r="E850" t="s">
        <v>26</v>
      </c>
      <c r="F850" t="s">
        <v>46</v>
      </c>
      <c r="G850" t="s">
        <v>19</v>
      </c>
      <c r="H850" t="s">
        <v>34</v>
      </c>
      <c r="I850">
        <v>2</v>
      </c>
      <c r="J850">
        <v>1023.28</v>
      </c>
      <c r="K850">
        <v>2046.56</v>
      </c>
      <c r="L850" t="s">
        <v>28</v>
      </c>
      <c r="M850" t="s">
        <v>22</v>
      </c>
    </row>
    <row r="851" spans="1:13">
      <c r="A851" t="s">
        <v>1922</v>
      </c>
      <c r="B851" s="9">
        <v>45108</v>
      </c>
      <c r="C851" t="s">
        <v>1923</v>
      </c>
      <c r="D851" t="s">
        <v>308</v>
      </c>
      <c r="E851" t="s">
        <v>61</v>
      </c>
      <c r="F851" t="s">
        <v>33</v>
      </c>
      <c r="G851" t="s">
        <v>19</v>
      </c>
      <c r="H851" t="s">
        <v>50</v>
      </c>
      <c r="I851">
        <v>4</v>
      </c>
      <c r="J851">
        <v>2101.77</v>
      </c>
      <c r="K851">
        <v>8407.07</v>
      </c>
      <c r="L851" t="s">
        <v>21</v>
      </c>
      <c r="M851" t="s">
        <v>29</v>
      </c>
    </row>
    <row r="852" spans="1:13">
      <c r="A852" t="s">
        <v>1924</v>
      </c>
      <c r="B852" s="9">
        <v>44927</v>
      </c>
      <c r="C852" t="s">
        <v>270</v>
      </c>
      <c r="D852" t="s">
        <v>1425</v>
      </c>
      <c r="E852" t="s">
        <v>26</v>
      </c>
      <c r="F852" t="s">
        <v>18</v>
      </c>
      <c r="G852" t="s">
        <v>42</v>
      </c>
      <c r="H852" t="s">
        <v>57</v>
      </c>
      <c r="I852">
        <v>1</v>
      </c>
      <c r="J852">
        <v>17051.060000000001</v>
      </c>
      <c r="K852">
        <v>17051.060000000001</v>
      </c>
      <c r="L852" t="s">
        <v>21</v>
      </c>
      <c r="M852" t="s">
        <v>29</v>
      </c>
    </row>
    <row r="853" spans="1:13">
      <c r="A853" t="s">
        <v>1925</v>
      </c>
      <c r="B853" s="9">
        <v>45297</v>
      </c>
      <c r="C853" t="s">
        <v>250</v>
      </c>
      <c r="D853" t="s">
        <v>506</v>
      </c>
      <c r="E853" t="s">
        <v>17</v>
      </c>
      <c r="F853" t="s">
        <v>46</v>
      </c>
      <c r="G853" t="s">
        <v>19</v>
      </c>
      <c r="H853" t="s">
        <v>50</v>
      </c>
      <c r="I853">
        <v>5</v>
      </c>
      <c r="J853">
        <v>2830.84</v>
      </c>
      <c r="K853">
        <v>14154.21</v>
      </c>
      <c r="L853" t="s">
        <v>21</v>
      </c>
      <c r="M853" t="s">
        <v>29</v>
      </c>
    </row>
    <row r="854" spans="1:13">
      <c r="A854" t="s">
        <v>1926</v>
      </c>
      <c r="B854" s="9">
        <v>45357</v>
      </c>
      <c r="C854" t="s">
        <v>894</v>
      </c>
      <c r="D854" t="s">
        <v>1927</v>
      </c>
      <c r="E854" t="s">
        <v>61</v>
      </c>
      <c r="F854" t="s">
        <v>18</v>
      </c>
      <c r="G854" t="s">
        <v>19</v>
      </c>
      <c r="H854" t="s">
        <v>34</v>
      </c>
      <c r="I854">
        <v>5</v>
      </c>
      <c r="J854">
        <v>1160.3399999999999</v>
      </c>
      <c r="K854">
        <v>5801.68</v>
      </c>
      <c r="L854" t="s">
        <v>21</v>
      </c>
      <c r="M854" t="s">
        <v>22</v>
      </c>
    </row>
    <row r="855" spans="1:13">
      <c r="A855" t="s">
        <v>1928</v>
      </c>
      <c r="B855" s="9">
        <v>45235</v>
      </c>
      <c r="C855" t="s">
        <v>633</v>
      </c>
      <c r="D855" t="s">
        <v>396</v>
      </c>
      <c r="E855" t="s">
        <v>26</v>
      </c>
      <c r="F855" t="s">
        <v>27</v>
      </c>
      <c r="G855" t="s">
        <v>19</v>
      </c>
      <c r="H855" t="s">
        <v>34</v>
      </c>
      <c r="I855">
        <v>1</v>
      </c>
      <c r="J855">
        <v>851.4</v>
      </c>
      <c r="K855">
        <v>851.4</v>
      </c>
      <c r="L855" t="s">
        <v>28</v>
      </c>
      <c r="M855" t="s">
        <v>29</v>
      </c>
    </row>
    <row r="856" spans="1:13">
      <c r="A856" t="s">
        <v>1929</v>
      </c>
      <c r="B856" s="9">
        <v>45063</v>
      </c>
      <c r="C856" t="s">
        <v>722</v>
      </c>
      <c r="D856" t="s">
        <v>1930</v>
      </c>
      <c r="E856" t="s">
        <v>17</v>
      </c>
      <c r="F856" t="s">
        <v>46</v>
      </c>
      <c r="G856" t="s">
        <v>19</v>
      </c>
      <c r="H856" t="s">
        <v>50</v>
      </c>
      <c r="I856">
        <v>2</v>
      </c>
      <c r="J856">
        <v>2035.41</v>
      </c>
      <c r="K856">
        <v>4070.81</v>
      </c>
      <c r="L856" t="s">
        <v>28</v>
      </c>
      <c r="M856" t="s">
        <v>29</v>
      </c>
    </row>
    <row r="857" spans="1:13">
      <c r="A857" t="s">
        <v>1931</v>
      </c>
      <c r="B857" s="9">
        <v>45128</v>
      </c>
      <c r="C857" t="s">
        <v>1616</v>
      </c>
      <c r="D857" t="s">
        <v>158</v>
      </c>
      <c r="E857" t="s">
        <v>17</v>
      </c>
      <c r="F857" t="s">
        <v>33</v>
      </c>
      <c r="G857" t="s">
        <v>19</v>
      </c>
      <c r="H857" t="s">
        <v>50</v>
      </c>
      <c r="I857">
        <v>5</v>
      </c>
      <c r="J857">
        <v>2548.77</v>
      </c>
      <c r="K857">
        <v>12743.83</v>
      </c>
      <c r="L857" t="s">
        <v>35</v>
      </c>
      <c r="M857" t="s">
        <v>22</v>
      </c>
    </row>
    <row r="858" spans="1:13">
      <c r="A858" t="s">
        <v>1932</v>
      </c>
      <c r="B858" s="9">
        <v>45362</v>
      </c>
      <c r="C858" t="s">
        <v>811</v>
      </c>
      <c r="D858" t="s">
        <v>1770</v>
      </c>
      <c r="E858" t="s">
        <v>26</v>
      </c>
      <c r="F858" t="s">
        <v>18</v>
      </c>
      <c r="G858" t="s">
        <v>19</v>
      </c>
      <c r="H858" t="s">
        <v>20</v>
      </c>
      <c r="I858">
        <v>1</v>
      </c>
      <c r="J858">
        <v>26274.65</v>
      </c>
      <c r="K858">
        <v>26274.65</v>
      </c>
      <c r="L858" t="s">
        <v>28</v>
      </c>
      <c r="M858" t="s">
        <v>29</v>
      </c>
    </row>
    <row r="859" spans="1:13">
      <c r="A859" t="s">
        <v>1933</v>
      </c>
      <c r="B859" s="9">
        <v>45239</v>
      </c>
      <c r="C859" t="s">
        <v>536</v>
      </c>
      <c r="D859" t="s">
        <v>1934</v>
      </c>
      <c r="E859" t="s">
        <v>26</v>
      </c>
      <c r="F859" t="s">
        <v>18</v>
      </c>
      <c r="G859" t="s">
        <v>19</v>
      </c>
      <c r="H859" t="s">
        <v>20</v>
      </c>
      <c r="I859">
        <v>1</v>
      </c>
      <c r="J859">
        <v>36760.89</v>
      </c>
      <c r="K859">
        <v>36760.89</v>
      </c>
      <c r="L859" t="s">
        <v>35</v>
      </c>
      <c r="M859" t="s">
        <v>29</v>
      </c>
    </row>
    <row r="860" spans="1:13">
      <c r="A860" t="s">
        <v>1935</v>
      </c>
      <c r="B860" s="9">
        <v>45043</v>
      </c>
      <c r="C860" t="s">
        <v>633</v>
      </c>
      <c r="D860" t="s">
        <v>121</v>
      </c>
      <c r="E860" t="s">
        <v>26</v>
      </c>
      <c r="F860" t="s">
        <v>33</v>
      </c>
      <c r="G860" t="s">
        <v>19</v>
      </c>
      <c r="H860" t="s">
        <v>57</v>
      </c>
      <c r="I860">
        <v>5</v>
      </c>
      <c r="J860">
        <v>10589.72</v>
      </c>
      <c r="K860">
        <v>52948.58</v>
      </c>
      <c r="L860" t="s">
        <v>28</v>
      </c>
      <c r="M860" t="s">
        <v>29</v>
      </c>
    </row>
    <row r="861" spans="1:13">
      <c r="A861" t="s">
        <v>1936</v>
      </c>
      <c r="B861" s="9">
        <v>45170</v>
      </c>
      <c r="C861" t="s">
        <v>183</v>
      </c>
      <c r="D861" t="s">
        <v>1050</v>
      </c>
      <c r="E861" t="s">
        <v>26</v>
      </c>
      <c r="F861" t="s">
        <v>46</v>
      </c>
      <c r="G861" t="s">
        <v>19</v>
      </c>
      <c r="H861" t="s">
        <v>57</v>
      </c>
      <c r="I861">
        <v>4</v>
      </c>
      <c r="J861">
        <v>15619.03</v>
      </c>
      <c r="K861">
        <v>62476.1</v>
      </c>
      <c r="L861" t="s">
        <v>28</v>
      </c>
      <c r="M861" t="s">
        <v>29</v>
      </c>
    </row>
    <row r="862" spans="1:13">
      <c r="A862" t="s">
        <v>1937</v>
      </c>
      <c r="B862" s="9">
        <v>45463</v>
      </c>
      <c r="C862" t="s">
        <v>1938</v>
      </c>
      <c r="D862" t="s">
        <v>1939</v>
      </c>
      <c r="E862" t="s">
        <v>26</v>
      </c>
      <c r="F862" t="s">
        <v>46</v>
      </c>
      <c r="G862" t="s">
        <v>42</v>
      </c>
      <c r="H862" t="s">
        <v>57</v>
      </c>
      <c r="I862">
        <v>3</v>
      </c>
      <c r="J862">
        <v>16834.04</v>
      </c>
      <c r="K862">
        <v>50502.13</v>
      </c>
      <c r="L862" t="s">
        <v>21</v>
      </c>
      <c r="M862" t="s">
        <v>22</v>
      </c>
    </row>
    <row r="863" spans="1:13">
      <c r="A863" t="s">
        <v>1940</v>
      </c>
      <c r="B863" s="9">
        <v>45001</v>
      </c>
      <c r="C863" t="s">
        <v>1941</v>
      </c>
      <c r="D863" t="s">
        <v>166</v>
      </c>
      <c r="E863" t="s">
        <v>61</v>
      </c>
      <c r="F863" t="s">
        <v>18</v>
      </c>
      <c r="G863" t="s">
        <v>42</v>
      </c>
      <c r="H863" t="s">
        <v>57</v>
      </c>
      <c r="I863">
        <v>4</v>
      </c>
      <c r="J863">
        <v>14019.13</v>
      </c>
      <c r="K863">
        <v>56076.53</v>
      </c>
      <c r="L863" t="s">
        <v>35</v>
      </c>
      <c r="M863" t="s">
        <v>29</v>
      </c>
    </row>
    <row r="864" spans="1:13">
      <c r="A864" t="s">
        <v>1942</v>
      </c>
      <c r="B864" s="9">
        <v>45312</v>
      </c>
      <c r="C864" t="s">
        <v>1943</v>
      </c>
      <c r="D864" t="s">
        <v>1815</v>
      </c>
      <c r="E864" t="s">
        <v>17</v>
      </c>
      <c r="F864" t="s">
        <v>33</v>
      </c>
      <c r="G864" t="s">
        <v>19</v>
      </c>
      <c r="H864" t="s">
        <v>57</v>
      </c>
      <c r="I864">
        <v>2</v>
      </c>
      <c r="J864">
        <v>16718.11</v>
      </c>
      <c r="K864">
        <v>33436.21</v>
      </c>
      <c r="L864" t="s">
        <v>35</v>
      </c>
      <c r="M864" t="s">
        <v>29</v>
      </c>
    </row>
    <row r="865" spans="1:13">
      <c r="A865" t="s">
        <v>1944</v>
      </c>
      <c r="B865" s="9">
        <v>45136</v>
      </c>
      <c r="C865" t="s">
        <v>1945</v>
      </c>
      <c r="D865" t="s">
        <v>1340</v>
      </c>
      <c r="E865" t="s">
        <v>17</v>
      </c>
      <c r="F865" t="s">
        <v>18</v>
      </c>
      <c r="G865" t="s">
        <v>19</v>
      </c>
      <c r="H865" t="s">
        <v>50</v>
      </c>
      <c r="I865">
        <v>4</v>
      </c>
      <c r="J865">
        <v>2726.91</v>
      </c>
      <c r="K865">
        <v>10907.64</v>
      </c>
      <c r="L865" t="s">
        <v>35</v>
      </c>
      <c r="M865" t="s">
        <v>29</v>
      </c>
    </row>
    <row r="866" spans="1:13">
      <c r="A866" t="s">
        <v>1946</v>
      </c>
      <c r="B866" s="9">
        <v>45401</v>
      </c>
      <c r="C866" t="s">
        <v>1274</v>
      </c>
      <c r="D866" t="s">
        <v>959</v>
      </c>
      <c r="E866" t="s">
        <v>26</v>
      </c>
      <c r="F866" t="s">
        <v>18</v>
      </c>
      <c r="G866" t="s">
        <v>19</v>
      </c>
      <c r="H866" t="s">
        <v>20</v>
      </c>
      <c r="I866">
        <v>3</v>
      </c>
      <c r="J866">
        <v>36249.839999999997</v>
      </c>
      <c r="K866">
        <v>108749.51</v>
      </c>
      <c r="L866" t="s">
        <v>28</v>
      </c>
      <c r="M866" t="s">
        <v>29</v>
      </c>
    </row>
    <row r="867" spans="1:13">
      <c r="A867" t="s">
        <v>1947</v>
      </c>
      <c r="B867" s="9">
        <v>45344</v>
      </c>
      <c r="C867" t="s">
        <v>1089</v>
      </c>
      <c r="D867" t="s">
        <v>1948</v>
      </c>
      <c r="E867" t="s">
        <v>17</v>
      </c>
      <c r="F867" t="s">
        <v>27</v>
      </c>
      <c r="G867" t="s">
        <v>42</v>
      </c>
      <c r="H867" t="s">
        <v>50</v>
      </c>
      <c r="I867">
        <v>3</v>
      </c>
      <c r="J867">
        <v>2306.44</v>
      </c>
      <c r="K867">
        <v>6919.31</v>
      </c>
      <c r="L867" t="s">
        <v>21</v>
      </c>
      <c r="M867" t="s">
        <v>29</v>
      </c>
    </row>
    <row r="868" spans="1:13">
      <c r="A868" t="s">
        <v>1949</v>
      </c>
      <c r="B868" s="9">
        <v>45273</v>
      </c>
      <c r="C868" t="s">
        <v>459</v>
      </c>
      <c r="D868" t="s">
        <v>565</v>
      </c>
      <c r="E868" t="s">
        <v>26</v>
      </c>
      <c r="F868" t="s">
        <v>46</v>
      </c>
      <c r="G868" t="s">
        <v>42</v>
      </c>
      <c r="H868" t="s">
        <v>20</v>
      </c>
      <c r="I868">
        <v>1</v>
      </c>
      <c r="J868">
        <v>29258.32</v>
      </c>
      <c r="K868">
        <v>29258.32</v>
      </c>
      <c r="L868" t="s">
        <v>28</v>
      </c>
      <c r="M868" t="s">
        <v>29</v>
      </c>
    </row>
    <row r="869" spans="1:13">
      <c r="A869" t="s">
        <v>1950</v>
      </c>
      <c r="B869" s="9">
        <v>45455</v>
      </c>
      <c r="C869" t="s">
        <v>1951</v>
      </c>
      <c r="D869" t="s">
        <v>233</v>
      </c>
      <c r="E869" t="s">
        <v>61</v>
      </c>
      <c r="F869" t="s">
        <v>46</v>
      </c>
      <c r="G869" t="s">
        <v>19</v>
      </c>
      <c r="H869" t="s">
        <v>20</v>
      </c>
      <c r="I869">
        <v>2</v>
      </c>
      <c r="J869">
        <v>39565.120000000003</v>
      </c>
      <c r="K869">
        <v>79130.240000000005</v>
      </c>
      <c r="L869" t="s">
        <v>21</v>
      </c>
      <c r="M869" t="s">
        <v>29</v>
      </c>
    </row>
    <row r="870" spans="1:13">
      <c r="A870" t="s">
        <v>1952</v>
      </c>
      <c r="B870" s="9">
        <v>45105</v>
      </c>
      <c r="C870" t="s">
        <v>1953</v>
      </c>
      <c r="D870" t="s">
        <v>1253</v>
      </c>
      <c r="E870" t="s">
        <v>26</v>
      </c>
      <c r="F870" t="s">
        <v>27</v>
      </c>
      <c r="G870" t="s">
        <v>42</v>
      </c>
      <c r="H870" t="s">
        <v>34</v>
      </c>
      <c r="I870">
        <v>1</v>
      </c>
      <c r="J870">
        <v>1229.1500000000001</v>
      </c>
      <c r="K870">
        <v>1229.1500000000001</v>
      </c>
      <c r="L870" t="s">
        <v>28</v>
      </c>
      <c r="M870" t="s">
        <v>29</v>
      </c>
    </row>
    <row r="871" spans="1:13">
      <c r="A871" t="s">
        <v>1954</v>
      </c>
      <c r="B871" s="9">
        <v>45108</v>
      </c>
      <c r="C871" t="s">
        <v>1955</v>
      </c>
      <c r="D871" t="s">
        <v>1956</v>
      </c>
      <c r="E871" t="s">
        <v>26</v>
      </c>
      <c r="F871" t="s">
        <v>46</v>
      </c>
      <c r="G871" t="s">
        <v>42</v>
      </c>
      <c r="H871" t="s">
        <v>34</v>
      </c>
      <c r="I871">
        <v>4</v>
      </c>
      <c r="J871">
        <v>1318.81</v>
      </c>
      <c r="K871">
        <v>5275.24</v>
      </c>
      <c r="L871" t="s">
        <v>35</v>
      </c>
      <c r="M871" t="s">
        <v>29</v>
      </c>
    </row>
    <row r="872" spans="1:13">
      <c r="A872" t="s">
        <v>1957</v>
      </c>
      <c r="B872" s="9">
        <v>44951</v>
      </c>
      <c r="C872" t="s">
        <v>146</v>
      </c>
      <c r="D872" t="s">
        <v>333</v>
      </c>
      <c r="E872" t="s">
        <v>17</v>
      </c>
      <c r="F872" t="s">
        <v>46</v>
      </c>
      <c r="G872" t="s">
        <v>42</v>
      </c>
      <c r="H872" t="s">
        <v>20</v>
      </c>
      <c r="I872">
        <v>4</v>
      </c>
      <c r="J872">
        <v>34159.42</v>
      </c>
      <c r="K872">
        <v>136637.68</v>
      </c>
      <c r="L872" t="s">
        <v>28</v>
      </c>
      <c r="M872" t="s">
        <v>29</v>
      </c>
    </row>
    <row r="873" spans="1:13">
      <c r="A873" t="s">
        <v>1958</v>
      </c>
      <c r="B873" s="9">
        <v>45106</v>
      </c>
      <c r="C873" t="s">
        <v>1959</v>
      </c>
      <c r="D873" t="s">
        <v>1960</v>
      </c>
      <c r="E873" t="s">
        <v>17</v>
      </c>
      <c r="F873" t="s">
        <v>46</v>
      </c>
      <c r="G873" t="s">
        <v>19</v>
      </c>
      <c r="H873" t="s">
        <v>50</v>
      </c>
      <c r="I873">
        <v>5</v>
      </c>
      <c r="J873">
        <v>1964.83</v>
      </c>
      <c r="K873">
        <v>9824.17</v>
      </c>
      <c r="L873" t="s">
        <v>35</v>
      </c>
      <c r="M873" t="s">
        <v>29</v>
      </c>
    </row>
    <row r="874" spans="1:13">
      <c r="A874" t="s">
        <v>1961</v>
      </c>
      <c r="B874" s="9">
        <v>45427</v>
      </c>
      <c r="C874" t="s">
        <v>1120</v>
      </c>
      <c r="D874" t="s">
        <v>1207</v>
      </c>
      <c r="E874" t="s">
        <v>17</v>
      </c>
      <c r="F874" t="s">
        <v>33</v>
      </c>
      <c r="G874" t="s">
        <v>19</v>
      </c>
      <c r="H874" t="s">
        <v>20</v>
      </c>
      <c r="I874">
        <v>1</v>
      </c>
      <c r="J874">
        <v>41640.160000000003</v>
      </c>
      <c r="K874">
        <v>41640.160000000003</v>
      </c>
      <c r="L874" t="s">
        <v>21</v>
      </c>
      <c r="M874" t="s">
        <v>29</v>
      </c>
    </row>
    <row r="875" spans="1:13">
      <c r="A875" t="s">
        <v>1962</v>
      </c>
      <c r="B875" s="9">
        <v>45087</v>
      </c>
      <c r="C875" t="s">
        <v>1743</v>
      </c>
      <c r="D875" t="s">
        <v>1963</v>
      </c>
      <c r="E875" t="s">
        <v>26</v>
      </c>
      <c r="F875" t="s">
        <v>27</v>
      </c>
      <c r="G875" t="s">
        <v>19</v>
      </c>
      <c r="H875" t="s">
        <v>57</v>
      </c>
      <c r="I875">
        <v>1</v>
      </c>
      <c r="J875">
        <v>11870.54</v>
      </c>
      <c r="K875">
        <v>11870.54</v>
      </c>
      <c r="L875" t="s">
        <v>35</v>
      </c>
      <c r="M875" t="s">
        <v>29</v>
      </c>
    </row>
    <row r="876" spans="1:13">
      <c r="A876" t="s">
        <v>1964</v>
      </c>
      <c r="B876" s="9">
        <v>45103</v>
      </c>
      <c r="C876" t="s">
        <v>1442</v>
      </c>
      <c r="D876" t="s">
        <v>937</v>
      </c>
      <c r="E876" t="s">
        <v>26</v>
      </c>
      <c r="F876" t="s">
        <v>18</v>
      </c>
      <c r="G876" t="s">
        <v>42</v>
      </c>
      <c r="H876" t="s">
        <v>50</v>
      </c>
      <c r="I876">
        <v>1</v>
      </c>
      <c r="J876">
        <v>2889.05</v>
      </c>
      <c r="K876">
        <v>2889.05</v>
      </c>
      <c r="L876" t="s">
        <v>35</v>
      </c>
      <c r="M876" t="s">
        <v>29</v>
      </c>
    </row>
    <row r="877" spans="1:13">
      <c r="A877" t="s">
        <v>1965</v>
      </c>
      <c r="B877" s="9">
        <v>45211</v>
      </c>
      <c r="C877" t="s">
        <v>920</v>
      </c>
      <c r="D877" t="s">
        <v>814</v>
      </c>
      <c r="E877" t="s">
        <v>26</v>
      </c>
      <c r="F877" t="s">
        <v>33</v>
      </c>
      <c r="G877" t="s">
        <v>42</v>
      </c>
      <c r="H877" t="s">
        <v>50</v>
      </c>
      <c r="I877">
        <v>1</v>
      </c>
      <c r="J877">
        <v>2010.17</v>
      </c>
      <c r="K877">
        <v>2010.17</v>
      </c>
      <c r="L877" t="s">
        <v>35</v>
      </c>
      <c r="M877" t="s">
        <v>29</v>
      </c>
    </row>
    <row r="878" spans="1:13">
      <c r="A878" t="s">
        <v>1966</v>
      </c>
      <c r="B878" s="9">
        <v>44989</v>
      </c>
      <c r="C878" t="s">
        <v>657</v>
      </c>
      <c r="D878" t="s">
        <v>640</v>
      </c>
      <c r="E878" t="s">
        <v>17</v>
      </c>
      <c r="F878" t="s">
        <v>18</v>
      </c>
      <c r="G878" t="s">
        <v>19</v>
      </c>
      <c r="H878" t="s">
        <v>20</v>
      </c>
      <c r="I878">
        <v>3</v>
      </c>
      <c r="J878">
        <v>31040.62</v>
      </c>
      <c r="K878">
        <v>93121.85</v>
      </c>
      <c r="L878" t="s">
        <v>35</v>
      </c>
      <c r="M878" t="s">
        <v>29</v>
      </c>
    </row>
    <row r="879" spans="1:13">
      <c r="A879" t="s">
        <v>1967</v>
      </c>
      <c r="B879" s="9">
        <v>45082</v>
      </c>
      <c r="C879" t="s">
        <v>1968</v>
      </c>
      <c r="D879" t="s">
        <v>94</v>
      </c>
      <c r="E879" t="s">
        <v>17</v>
      </c>
      <c r="F879" t="s">
        <v>27</v>
      </c>
      <c r="G879" t="s">
        <v>19</v>
      </c>
      <c r="H879" t="s">
        <v>57</v>
      </c>
      <c r="I879">
        <v>5</v>
      </c>
      <c r="J879">
        <v>13800.63</v>
      </c>
      <c r="K879">
        <v>69003.13</v>
      </c>
      <c r="L879" t="s">
        <v>21</v>
      </c>
      <c r="M879" t="s">
        <v>29</v>
      </c>
    </row>
    <row r="880" spans="1:13">
      <c r="A880" t="s">
        <v>1969</v>
      </c>
      <c r="B880" s="9">
        <v>45395</v>
      </c>
      <c r="C880" t="s">
        <v>677</v>
      </c>
      <c r="D880" t="s">
        <v>544</v>
      </c>
      <c r="E880" t="s">
        <v>26</v>
      </c>
      <c r="F880" t="s">
        <v>27</v>
      </c>
      <c r="G880" t="s">
        <v>19</v>
      </c>
      <c r="H880" t="s">
        <v>20</v>
      </c>
      <c r="I880">
        <v>2</v>
      </c>
      <c r="J880">
        <v>40624.080000000002</v>
      </c>
      <c r="K880">
        <v>81248.160000000003</v>
      </c>
      <c r="L880" t="s">
        <v>28</v>
      </c>
      <c r="M880" t="s">
        <v>29</v>
      </c>
    </row>
    <row r="881" spans="1:13">
      <c r="A881" t="s">
        <v>1970</v>
      </c>
      <c r="B881" s="9">
        <v>44975</v>
      </c>
      <c r="C881" t="s">
        <v>630</v>
      </c>
      <c r="D881" t="s">
        <v>1971</v>
      </c>
      <c r="E881" t="s">
        <v>17</v>
      </c>
      <c r="F881" t="s">
        <v>27</v>
      </c>
      <c r="G881" t="s">
        <v>19</v>
      </c>
      <c r="H881" t="s">
        <v>57</v>
      </c>
      <c r="I881">
        <v>2</v>
      </c>
      <c r="J881">
        <v>17161.490000000002</v>
      </c>
      <c r="K881">
        <v>34322.980000000003</v>
      </c>
      <c r="L881" t="s">
        <v>28</v>
      </c>
      <c r="M881" t="s">
        <v>22</v>
      </c>
    </row>
    <row r="882" spans="1:13">
      <c r="A882" t="s">
        <v>1972</v>
      </c>
      <c r="B882" s="9">
        <v>45010</v>
      </c>
      <c r="C882" t="s">
        <v>1424</v>
      </c>
      <c r="D882" t="s">
        <v>187</v>
      </c>
      <c r="E882" t="s">
        <v>17</v>
      </c>
      <c r="F882" t="s">
        <v>46</v>
      </c>
      <c r="G882" t="s">
        <v>19</v>
      </c>
      <c r="H882" t="s">
        <v>50</v>
      </c>
      <c r="I882">
        <v>2</v>
      </c>
      <c r="J882">
        <v>2779.03</v>
      </c>
      <c r="K882">
        <v>5558.05</v>
      </c>
      <c r="L882" t="s">
        <v>28</v>
      </c>
      <c r="M882" t="s">
        <v>29</v>
      </c>
    </row>
    <row r="883" spans="1:13">
      <c r="A883" t="s">
        <v>1973</v>
      </c>
      <c r="B883" s="9">
        <v>45287</v>
      </c>
      <c r="C883" t="s">
        <v>338</v>
      </c>
      <c r="D883" t="s">
        <v>595</v>
      </c>
      <c r="E883" t="s">
        <v>26</v>
      </c>
      <c r="F883" t="s">
        <v>33</v>
      </c>
      <c r="G883" t="s">
        <v>19</v>
      </c>
      <c r="H883" t="s">
        <v>20</v>
      </c>
      <c r="I883">
        <v>3</v>
      </c>
      <c r="J883">
        <v>31091.82</v>
      </c>
      <c r="K883">
        <v>93275.45</v>
      </c>
      <c r="L883" t="s">
        <v>28</v>
      </c>
      <c r="M883" t="s">
        <v>29</v>
      </c>
    </row>
    <row r="884" spans="1:13">
      <c r="A884" t="s">
        <v>1974</v>
      </c>
      <c r="B884" s="9">
        <v>45074</v>
      </c>
      <c r="C884" t="s">
        <v>505</v>
      </c>
      <c r="D884" t="s">
        <v>196</v>
      </c>
      <c r="E884" t="s">
        <v>26</v>
      </c>
      <c r="F884" t="s">
        <v>27</v>
      </c>
      <c r="G884" t="s">
        <v>19</v>
      </c>
      <c r="H884" t="s">
        <v>57</v>
      </c>
      <c r="I884">
        <v>5</v>
      </c>
      <c r="J884">
        <v>10533.7</v>
      </c>
      <c r="K884">
        <v>52668.5</v>
      </c>
      <c r="L884" t="s">
        <v>35</v>
      </c>
      <c r="M884" t="s">
        <v>29</v>
      </c>
    </row>
    <row r="885" spans="1:13">
      <c r="A885" t="s">
        <v>1975</v>
      </c>
      <c r="B885" s="9">
        <v>45268</v>
      </c>
      <c r="C885" t="s">
        <v>1138</v>
      </c>
      <c r="D885" t="s">
        <v>691</v>
      </c>
      <c r="E885" t="s">
        <v>17</v>
      </c>
      <c r="F885" t="s">
        <v>18</v>
      </c>
      <c r="G885" t="s">
        <v>42</v>
      </c>
      <c r="H885" t="s">
        <v>34</v>
      </c>
      <c r="I885">
        <v>5</v>
      </c>
      <c r="J885">
        <v>1248.95</v>
      </c>
      <c r="K885">
        <v>6244.75</v>
      </c>
      <c r="L885" t="s">
        <v>21</v>
      </c>
      <c r="M885" t="s">
        <v>29</v>
      </c>
    </row>
    <row r="886" spans="1:13">
      <c r="A886" t="s">
        <v>1976</v>
      </c>
      <c r="B886" s="9">
        <v>45402</v>
      </c>
      <c r="C886" t="s">
        <v>468</v>
      </c>
      <c r="D886" t="s">
        <v>842</v>
      </c>
      <c r="E886" t="s">
        <v>61</v>
      </c>
      <c r="F886" t="s">
        <v>46</v>
      </c>
      <c r="G886" t="s">
        <v>19</v>
      </c>
      <c r="H886" t="s">
        <v>50</v>
      </c>
      <c r="I886">
        <v>3</v>
      </c>
      <c r="J886">
        <v>2263.69</v>
      </c>
      <c r="K886">
        <v>6791.08</v>
      </c>
      <c r="L886" t="s">
        <v>21</v>
      </c>
      <c r="M886" t="s">
        <v>29</v>
      </c>
    </row>
    <row r="887" spans="1:13">
      <c r="A887" t="s">
        <v>1977</v>
      </c>
      <c r="B887" s="9">
        <v>44989</v>
      </c>
      <c r="C887" t="s">
        <v>259</v>
      </c>
      <c r="D887" t="s">
        <v>647</v>
      </c>
      <c r="E887" t="s">
        <v>17</v>
      </c>
      <c r="F887" t="s">
        <v>46</v>
      </c>
      <c r="G887" t="s">
        <v>19</v>
      </c>
      <c r="H887" t="s">
        <v>50</v>
      </c>
      <c r="I887">
        <v>1</v>
      </c>
      <c r="J887">
        <v>2696.32</v>
      </c>
      <c r="K887">
        <v>2696.32</v>
      </c>
      <c r="L887" t="s">
        <v>28</v>
      </c>
      <c r="M887" t="s">
        <v>29</v>
      </c>
    </row>
    <row r="888" spans="1:13">
      <c r="A888" t="s">
        <v>1978</v>
      </c>
      <c r="B888" s="9">
        <v>45286</v>
      </c>
      <c r="C888" t="s">
        <v>1835</v>
      </c>
      <c r="D888" t="s">
        <v>1979</v>
      </c>
      <c r="E888" t="s">
        <v>61</v>
      </c>
      <c r="F888" t="s">
        <v>33</v>
      </c>
      <c r="G888" t="s">
        <v>19</v>
      </c>
      <c r="H888" t="s">
        <v>34</v>
      </c>
      <c r="I888">
        <v>4</v>
      </c>
      <c r="J888">
        <v>1316.91</v>
      </c>
      <c r="K888">
        <v>5267.64</v>
      </c>
      <c r="L888" t="s">
        <v>28</v>
      </c>
      <c r="M888" t="s">
        <v>29</v>
      </c>
    </row>
    <row r="889" spans="1:13">
      <c r="A889" t="s">
        <v>1980</v>
      </c>
      <c r="B889" s="9">
        <v>45253</v>
      </c>
      <c r="C889" t="s">
        <v>781</v>
      </c>
      <c r="D889" t="s">
        <v>1981</v>
      </c>
      <c r="E889" t="s">
        <v>17</v>
      </c>
      <c r="F889" t="s">
        <v>33</v>
      </c>
      <c r="G889" t="s">
        <v>42</v>
      </c>
      <c r="H889" t="s">
        <v>57</v>
      </c>
      <c r="I889">
        <v>1</v>
      </c>
      <c r="J889">
        <v>13797.93</v>
      </c>
      <c r="K889">
        <v>13797.93</v>
      </c>
      <c r="L889" t="s">
        <v>21</v>
      </c>
      <c r="M889" t="s">
        <v>29</v>
      </c>
    </row>
    <row r="890" spans="1:13">
      <c r="A890" t="s">
        <v>1982</v>
      </c>
      <c r="B890" s="9">
        <v>45067</v>
      </c>
      <c r="C890" t="s">
        <v>511</v>
      </c>
      <c r="D890" t="s">
        <v>1004</v>
      </c>
      <c r="E890" t="s">
        <v>17</v>
      </c>
      <c r="F890" t="s">
        <v>33</v>
      </c>
      <c r="G890" t="s">
        <v>19</v>
      </c>
      <c r="H890" t="s">
        <v>50</v>
      </c>
      <c r="I890">
        <v>2</v>
      </c>
      <c r="J890">
        <v>2685.13</v>
      </c>
      <c r="K890">
        <v>5370.26</v>
      </c>
      <c r="L890" t="s">
        <v>21</v>
      </c>
      <c r="M890" t="s">
        <v>29</v>
      </c>
    </row>
    <row r="891" spans="1:13">
      <c r="A891" t="s">
        <v>1983</v>
      </c>
      <c r="B891" s="9">
        <v>45141</v>
      </c>
      <c r="C891" t="s">
        <v>456</v>
      </c>
      <c r="D891" t="s">
        <v>1984</v>
      </c>
      <c r="E891" t="s">
        <v>61</v>
      </c>
      <c r="F891" t="s">
        <v>46</v>
      </c>
      <c r="G891" t="s">
        <v>42</v>
      </c>
      <c r="H891" t="s">
        <v>57</v>
      </c>
      <c r="I891">
        <v>1</v>
      </c>
      <c r="J891">
        <v>16799.53</v>
      </c>
      <c r="K891">
        <v>16799.53</v>
      </c>
      <c r="L891" t="s">
        <v>35</v>
      </c>
      <c r="M891" t="s">
        <v>29</v>
      </c>
    </row>
    <row r="892" spans="1:13">
      <c r="A892" t="s">
        <v>1985</v>
      </c>
      <c r="B892" s="9">
        <v>45361</v>
      </c>
      <c r="C892" t="s">
        <v>224</v>
      </c>
      <c r="D892" t="s">
        <v>279</v>
      </c>
      <c r="E892" t="s">
        <v>17</v>
      </c>
      <c r="F892" t="s">
        <v>27</v>
      </c>
      <c r="G892" t="s">
        <v>19</v>
      </c>
      <c r="H892" t="s">
        <v>34</v>
      </c>
      <c r="I892">
        <v>3</v>
      </c>
      <c r="J892">
        <v>1397.09</v>
      </c>
      <c r="K892">
        <v>4191.26</v>
      </c>
      <c r="L892" t="s">
        <v>21</v>
      </c>
      <c r="M892" t="s">
        <v>29</v>
      </c>
    </row>
    <row r="893" spans="1:13">
      <c r="A893" t="s">
        <v>1986</v>
      </c>
      <c r="B893" s="9">
        <v>45244</v>
      </c>
      <c r="C893" t="s">
        <v>201</v>
      </c>
      <c r="D893" t="s">
        <v>1987</v>
      </c>
      <c r="E893" t="s">
        <v>26</v>
      </c>
      <c r="F893" t="s">
        <v>18</v>
      </c>
      <c r="G893" t="s">
        <v>42</v>
      </c>
      <c r="H893" t="s">
        <v>20</v>
      </c>
      <c r="I893">
        <v>2</v>
      </c>
      <c r="J893">
        <v>34692.97</v>
      </c>
      <c r="K893">
        <v>69385.94</v>
      </c>
      <c r="L893" t="s">
        <v>21</v>
      </c>
      <c r="M893" t="s">
        <v>29</v>
      </c>
    </row>
    <row r="894" spans="1:13">
      <c r="A894" t="s">
        <v>1988</v>
      </c>
      <c r="B894" s="9">
        <v>44958</v>
      </c>
      <c r="C894" t="s">
        <v>665</v>
      </c>
      <c r="D894" t="s">
        <v>144</v>
      </c>
      <c r="E894" t="s">
        <v>26</v>
      </c>
      <c r="F894" t="s">
        <v>27</v>
      </c>
      <c r="G894" t="s">
        <v>42</v>
      </c>
      <c r="H894" t="s">
        <v>50</v>
      </c>
      <c r="I894">
        <v>4</v>
      </c>
      <c r="J894">
        <v>2723.1</v>
      </c>
      <c r="K894">
        <v>10892.39</v>
      </c>
      <c r="L894" t="s">
        <v>35</v>
      </c>
      <c r="M894" t="s">
        <v>29</v>
      </c>
    </row>
    <row r="895" spans="1:13">
      <c r="A895" t="s">
        <v>1989</v>
      </c>
      <c r="B895" s="9">
        <v>45211</v>
      </c>
      <c r="C895" t="s">
        <v>690</v>
      </c>
      <c r="D895" t="s">
        <v>150</v>
      </c>
      <c r="E895" t="s">
        <v>61</v>
      </c>
      <c r="F895" t="s">
        <v>18</v>
      </c>
      <c r="G895" t="s">
        <v>19</v>
      </c>
      <c r="H895" t="s">
        <v>50</v>
      </c>
      <c r="I895">
        <v>2</v>
      </c>
      <c r="J895">
        <v>2368.21</v>
      </c>
      <c r="K895">
        <v>4736.41</v>
      </c>
      <c r="L895" t="s">
        <v>35</v>
      </c>
      <c r="M895" t="s">
        <v>29</v>
      </c>
    </row>
    <row r="896" spans="1:13">
      <c r="A896" t="s">
        <v>1990</v>
      </c>
      <c r="B896" s="9">
        <v>45231</v>
      </c>
      <c r="C896" t="s">
        <v>301</v>
      </c>
      <c r="D896" t="s">
        <v>937</v>
      </c>
      <c r="E896" t="s">
        <v>61</v>
      </c>
      <c r="F896" t="s">
        <v>27</v>
      </c>
      <c r="G896" t="s">
        <v>42</v>
      </c>
      <c r="H896" t="s">
        <v>57</v>
      </c>
      <c r="I896">
        <v>1</v>
      </c>
      <c r="J896">
        <v>10812.47</v>
      </c>
      <c r="K896">
        <v>10812.47</v>
      </c>
      <c r="L896" t="s">
        <v>35</v>
      </c>
      <c r="M896" t="s">
        <v>29</v>
      </c>
    </row>
    <row r="897" spans="1:13">
      <c r="A897" t="s">
        <v>1991</v>
      </c>
      <c r="B897" s="9">
        <v>45355</v>
      </c>
      <c r="C897" t="s">
        <v>1992</v>
      </c>
      <c r="D897" t="s">
        <v>1139</v>
      </c>
      <c r="E897" t="s">
        <v>17</v>
      </c>
      <c r="F897" t="s">
        <v>33</v>
      </c>
      <c r="G897" t="s">
        <v>19</v>
      </c>
      <c r="H897" t="s">
        <v>50</v>
      </c>
      <c r="I897">
        <v>5</v>
      </c>
      <c r="J897">
        <v>1944.03</v>
      </c>
      <c r="K897">
        <v>9720.1299999999992</v>
      </c>
      <c r="L897" t="s">
        <v>21</v>
      </c>
      <c r="M897" t="s">
        <v>29</v>
      </c>
    </row>
    <row r="898" spans="1:13">
      <c r="A898" t="s">
        <v>1993</v>
      </c>
      <c r="B898" s="9">
        <v>45403</v>
      </c>
      <c r="C898" t="s">
        <v>1003</v>
      </c>
      <c r="D898" t="s">
        <v>1994</v>
      </c>
      <c r="E898" t="s">
        <v>26</v>
      </c>
      <c r="F898" t="s">
        <v>18</v>
      </c>
      <c r="G898" t="s">
        <v>19</v>
      </c>
      <c r="H898" t="s">
        <v>20</v>
      </c>
      <c r="I898">
        <v>5</v>
      </c>
      <c r="J898">
        <v>26743.93</v>
      </c>
      <c r="K898">
        <v>133719.64000000001</v>
      </c>
      <c r="L898" t="s">
        <v>21</v>
      </c>
      <c r="M898" t="s">
        <v>29</v>
      </c>
    </row>
    <row r="899" spans="1:13">
      <c r="A899" t="s">
        <v>1995</v>
      </c>
      <c r="B899" s="9">
        <v>45212</v>
      </c>
      <c r="C899" t="s">
        <v>1996</v>
      </c>
      <c r="D899" t="s">
        <v>1501</v>
      </c>
      <c r="E899" t="s">
        <v>17</v>
      </c>
      <c r="F899" t="s">
        <v>46</v>
      </c>
      <c r="G899" t="s">
        <v>19</v>
      </c>
      <c r="H899" t="s">
        <v>34</v>
      </c>
      <c r="I899">
        <v>5</v>
      </c>
      <c r="J899">
        <v>943.06</v>
      </c>
      <c r="K899">
        <v>4715.3</v>
      </c>
      <c r="L899" t="s">
        <v>21</v>
      </c>
      <c r="M899" t="s">
        <v>29</v>
      </c>
    </row>
    <row r="900" spans="1:13">
      <c r="A900" t="s">
        <v>1997</v>
      </c>
      <c r="B900" s="9">
        <v>45070</v>
      </c>
      <c r="C900" t="s">
        <v>806</v>
      </c>
      <c r="D900" t="s">
        <v>352</v>
      </c>
      <c r="E900" t="s">
        <v>17</v>
      </c>
      <c r="F900" t="s">
        <v>18</v>
      </c>
      <c r="G900" t="s">
        <v>19</v>
      </c>
      <c r="H900" t="s">
        <v>50</v>
      </c>
      <c r="I900">
        <v>2</v>
      </c>
      <c r="J900">
        <v>1762.77</v>
      </c>
      <c r="K900">
        <v>3525.53</v>
      </c>
      <c r="L900" t="s">
        <v>35</v>
      </c>
      <c r="M900" t="s">
        <v>22</v>
      </c>
    </row>
    <row r="901" spans="1:13">
      <c r="A901" t="s">
        <v>1998</v>
      </c>
      <c r="B901" s="9">
        <v>45350</v>
      </c>
      <c r="C901" t="s">
        <v>1999</v>
      </c>
      <c r="D901" t="s">
        <v>972</v>
      </c>
      <c r="E901" t="s">
        <v>26</v>
      </c>
      <c r="F901" t="s">
        <v>46</v>
      </c>
      <c r="G901" t="s">
        <v>42</v>
      </c>
      <c r="H901" t="s">
        <v>34</v>
      </c>
      <c r="I901">
        <v>5</v>
      </c>
      <c r="J901">
        <v>1355.22</v>
      </c>
      <c r="K901">
        <v>6776.12</v>
      </c>
      <c r="L901" t="s">
        <v>21</v>
      </c>
      <c r="M901" t="s">
        <v>22</v>
      </c>
    </row>
    <row r="902" spans="1:13">
      <c r="A902" t="s">
        <v>2000</v>
      </c>
      <c r="B902" s="9">
        <v>44945</v>
      </c>
      <c r="C902" t="s">
        <v>1858</v>
      </c>
      <c r="D902" t="s">
        <v>1081</v>
      </c>
      <c r="E902" t="s">
        <v>17</v>
      </c>
      <c r="F902" t="s">
        <v>27</v>
      </c>
      <c r="G902" t="s">
        <v>42</v>
      </c>
      <c r="H902" t="s">
        <v>57</v>
      </c>
      <c r="I902">
        <v>3</v>
      </c>
      <c r="J902">
        <v>14701.12</v>
      </c>
      <c r="K902">
        <v>44103.360000000001</v>
      </c>
      <c r="L902" t="s">
        <v>21</v>
      </c>
      <c r="M902" t="s">
        <v>22</v>
      </c>
    </row>
    <row r="903" spans="1:13">
      <c r="A903" t="s">
        <v>2001</v>
      </c>
      <c r="B903" s="9">
        <v>44944</v>
      </c>
      <c r="C903" t="s">
        <v>2002</v>
      </c>
      <c r="D903" t="s">
        <v>547</v>
      </c>
      <c r="E903" t="s">
        <v>26</v>
      </c>
      <c r="F903" t="s">
        <v>33</v>
      </c>
      <c r="G903" t="s">
        <v>19</v>
      </c>
      <c r="H903" t="s">
        <v>20</v>
      </c>
      <c r="I903">
        <v>4</v>
      </c>
      <c r="J903">
        <v>31205.13</v>
      </c>
      <c r="K903">
        <v>124820.5</v>
      </c>
      <c r="L903" t="s">
        <v>35</v>
      </c>
      <c r="M903" t="s">
        <v>29</v>
      </c>
    </row>
    <row r="904" spans="1:13">
      <c r="A904" t="s">
        <v>2003</v>
      </c>
      <c r="B904" s="9">
        <v>45297</v>
      </c>
      <c r="C904" t="s">
        <v>1767</v>
      </c>
      <c r="D904" t="s">
        <v>792</v>
      </c>
      <c r="E904" t="s">
        <v>17</v>
      </c>
      <c r="F904" t="s">
        <v>18</v>
      </c>
      <c r="G904" t="s">
        <v>19</v>
      </c>
      <c r="H904" t="s">
        <v>50</v>
      </c>
      <c r="I904">
        <v>5</v>
      </c>
      <c r="J904">
        <v>2262.2199999999998</v>
      </c>
      <c r="K904">
        <v>11311.12</v>
      </c>
      <c r="L904" t="s">
        <v>28</v>
      </c>
      <c r="M904" t="s">
        <v>29</v>
      </c>
    </row>
    <row r="905" spans="1:13">
      <c r="A905" t="s">
        <v>2004</v>
      </c>
      <c r="B905" s="9">
        <v>45101</v>
      </c>
      <c r="C905" t="s">
        <v>2005</v>
      </c>
      <c r="D905" t="s">
        <v>802</v>
      </c>
      <c r="E905" t="s">
        <v>26</v>
      </c>
      <c r="F905" t="s">
        <v>46</v>
      </c>
      <c r="G905" t="s">
        <v>19</v>
      </c>
      <c r="H905" t="s">
        <v>34</v>
      </c>
      <c r="I905">
        <v>3</v>
      </c>
      <c r="J905">
        <v>1118.01</v>
      </c>
      <c r="K905">
        <v>3354.03</v>
      </c>
      <c r="L905" t="s">
        <v>28</v>
      </c>
      <c r="M905" t="s">
        <v>29</v>
      </c>
    </row>
    <row r="906" spans="1:13">
      <c r="A906" t="s">
        <v>2006</v>
      </c>
      <c r="B906" s="9">
        <v>45120</v>
      </c>
      <c r="C906" t="s">
        <v>1316</v>
      </c>
      <c r="D906" t="s">
        <v>49</v>
      </c>
      <c r="E906" t="s">
        <v>61</v>
      </c>
      <c r="F906" t="s">
        <v>27</v>
      </c>
      <c r="G906" t="s">
        <v>42</v>
      </c>
      <c r="H906" t="s">
        <v>20</v>
      </c>
      <c r="I906">
        <v>3</v>
      </c>
      <c r="J906">
        <v>25792.959999999999</v>
      </c>
      <c r="K906">
        <v>77378.880000000005</v>
      </c>
      <c r="L906" t="s">
        <v>21</v>
      </c>
      <c r="M906" t="s">
        <v>29</v>
      </c>
    </row>
    <row r="907" spans="1:13">
      <c r="A907" t="s">
        <v>2007</v>
      </c>
      <c r="B907" s="9">
        <v>45428</v>
      </c>
      <c r="C907" t="s">
        <v>1401</v>
      </c>
      <c r="D907" t="s">
        <v>2008</v>
      </c>
      <c r="E907" t="s">
        <v>17</v>
      </c>
      <c r="F907" t="s">
        <v>33</v>
      </c>
      <c r="G907" t="s">
        <v>19</v>
      </c>
      <c r="H907" t="s">
        <v>34</v>
      </c>
      <c r="I907">
        <v>2</v>
      </c>
      <c r="J907">
        <v>1004.8</v>
      </c>
      <c r="K907">
        <v>2009.6</v>
      </c>
      <c r="L907" t="s">
        <v>35</v>
      </c>
      <c r="M907" t="s">
        <v>29</v>
      </c>
    </row>
    <row r="908" spans="1:13">
      <c r="A908" t="s">
        <v>2009</v>
      </c>
      <c r="B908" s="9">
        <v>45039</v>
      </c>
      <c r="C908" t="s">
        <v>1449</v>
      </c>
      <c r="D908" t="s">
        <v>1562</v>
      </c>
      <c r="E908" t="s">
        <v>26</v>
      </c>
      <c r="F908" t="s">
        <v>33</v>
      </c>
      <c r="G908" t="s">
        <v>42</v>
      </c>
      <c r="H908" t="s">
        <v>57</v>
      </c>
      <c r="I908">
        <v>2</v>
      </c>
      <c r="J908">
        <v>16887.2</v>
      </c>
      <c r="K908">
        <v>33774.400000000001</v>
      </c>
      <c r="L908" t="s">
        <v>35</v>
      </c>
      <c r="M908" t="s">
        <v>29</v>
      </c>
    </row>
    <row r="909" spans="1:13">
      <c r="A909" t="s">
        <v>2010</v>
      </c>
      <c r="B909" s="9">
        <v>45040</v>
      </c>
      <c r="C909" t="s">
        <v>1031</v>
      </c>
      <c r="D909" t="s">
        <v>279</v>
      </c>
      <c r="E909" t="s">
        <v>61</v>
      </c>
      <c r="F909" t="s">
        <v>33</v>
      </c>
      <c r="G909" t="s">
        <v>19</v>
      </c>
      <c r="H909" t="s">
        <v>20</v>
      </c>
      <c r="I909">
        <v>4</v>
      </c>
      <c r="J909">
        <v>37514.32</v>
      </c>
      <c r="K909">
        <v>150057.26999999999</v>
      </c>
      <c r="L909" t="s">
        <v>21</v>
      </c>
      <c r="M909" t="s">
        <v>29</v>
      </c>
    </row>
    <row r="910" spans="1:13">
      <c r="A910" t="s">
        <v>2011</v>
      </c>
      <c r="B910" s="9">
        <v>45148</v>
      </c>
      <c r="C910" t="s">
        <v>221</v>
      </c>
      <c r="D910" t="s">
        <v>1872</v>
      </c>
      <c r="E910" t="s">
        <v>17</v>
      </c>
      <c r="F910" t="s">
        <v>27</v>
      </c>
      <c r="G910" t="s">
        <v>19</v>
      </c>
      <c r="H910" t="s">
        <v>20</v>
      </c>
      <c r="I910">
        <v>4</v>
      </c>
      <c r="J910">
        <v>34359.599999999999</v>
      </c>
      <c r="K910">
        <v>137438.39000000001</v>
      </c>
      <c r="L910" t="s">
        <v>21</v>
      </c>
      <c r="M910" t="s">
        <v>22</v>
      </c>
    </row>
    <row r="911" spans="1:13">
      <c r="A911" t="s">
        <v>2012</v>
      </c>
      <c r="B911" s="9">
        <v>45190</v>
      </c>
      <c r="C911" t="s">
        <v>2013</v>
      </c>
      <c r="D911" t="s">
        <v>1465</v>
      </c>
      <c r="E911" t="s">
        <v>17</v>
      </c>
      <c r="F911" t="s">
        <v>27</v>
      </c>
      <c r="G911" t="s">
        <v>42</v>
      </c>
      <c r="H911" t="s">
        <v>57</v>
      </c>
      <c r="I911">
        <v>1</v>
      </c>
      <c r="J911">
        <v>14105.28</v>
      </c>
      <c r="K911">
        <v>14105.28</v>
      </c>
      <c r="L911" t="s">
        <v>28</v>
      </c>
      <c r="M911" t="s">
        <v>29</v>
      </c>
    </row>
    <row r="912" spans="1:13">
      <c r="A912" t="s">
        <v>2014</v>
      </c>
      <c r="B912" s="9">
        <v>44981</v>
      </c>
      <c r="C912" t="s">
        <v>2015</v>
      </c>
      <c r="D912" t="s">
        <v>193</v>
      </c>
      <c r="E912" t="s">
        <v>26</v>
      </c>
      <c r="F912" t="s">
        <v>27</v>
      </c>
      <c r="G912" t="s">
        <v>19</v>
      </c>
      <c r="H912" t="s">
        <v>57</v>
      </c>
      <c r="I912">
        <v>4</v>
      </c>
      <c r="J912">
        <v>12442.3</v>
      </c>
      <c r="K912">
        <v>49769.2</v>
      </c>
      <c r="L912" t="s">
        <v>35</v>
      </c>
      <c r="M912" t="s">
        <v>29</v>
      </c>
    </row>
    <row r="913" spans="1:13">
      <c r="A913" t="s">
        <v>2016</v>
      </c>
      <c r="B913" s="9">
        <v>45384</v>
      </c>
      <c r="C913" t="s">
        <v>120</v>
      </c>
      <c r="D913" t="s">
        <v>2017</v>
      </c>
      <c r="E913" t="s">
        <v>17</v>
      </c>
      <c r="F913" t="s">
        <v>33</v>
      </c>
      <c r="G913" t="s">
        <v>19</v>
      </c>
      <c r="H913" t="s">
        <v>50</v>
      </c>
      <c r="I913">
        <v>2</v>
      </c>
      <c r="J913">
        <v>2339.0700000000002</v>
      </c>
      <c r="K913">
        <v>4678.1400000000003</v>
      </c>
      <c r="L913" t="s">
        <v>21</v>
      </c>
      <c r="M913" t="s">
        <v>29</v>
      </c>
    </row>
    <row r="914" spans="1:13">
      <c r="A914" t="s">
        <v>2018</v>
      </c>
      <c r="B914" s="9">
        <v>45088</v>
      </c>
      <c r="C914" t="s">
        <v>2019</v>
      </c>
      <c r="D914" t="s">
        <v>2020</v>
      </c>
      <c r="E914" t="s">
        <v>17</v>
      </c>
      <c r="F914" t="s">
        <v>18</v>
      </c>
      <c r="G914" t="s">
        <v>19</v>
      </c>
      <c r="H914" t="s">
        <v>57</v>
      </c>
      <c r="I914">
        <v>3</v>
      </c>
      <c r="J914">
        <v>14983.91</v>
      </c>
      <c r="K914">
        <v>44951.74</v>
      </c>
      <c r="L914" t="s">
        <v>35</v>
      </c>
      <c r="M914" t="s">
        <v>29</v>
      </c>
    </row>
    <row r="915" spans="1:13">
      <c r="A915" t="s">
        <v>2021</v>
      </c>
      <c r="B915" s="9">
        <v>45306</v>
      </c>
      <c r="C915" t="s">
        <v>1900</v>
      </c>
      <c r="D915" t="s">
        <v>222</v>
      </c>
      <c r="E915" t="s">
        <v>26</v>
      </c>
      <c r="F915" t="s">
        <v>46</v>
      </c>
      <c r="G915" t="s">
        <v>19</v>
      </c>
      <c r="H915" t="s">
        <v>57</v>
      </c>
      <c r="I915">
        <v>1</v>
      </c>
      <c r="J915">
        <v>15844.78</v>
      </c>
      <c r="K915">
        <v>15844.78</v>
      </c>
      <c r="L915" t="s">
        <v>21</v>
      </c>
      <c r="M915" t="s">
        <v>29</v>
      </c>
    </row>
    <row r="916" spans="1:13">
      <c r="A916" t="s">
        <v>2022</v>
      </c>
      <c r="B916" s="9">
        <v>45013</v>
      </c>
      <c r="C916" t="s">
        <v>253</v>
      </c>
      <c r="D916" t="s">
        <v>2023</v>
      </c>
      <c r="E916" t="s">
        <v>17</v>
      </c>
      <c r="F916" t="s">
        <v>27</v>
      </c>
      <c r="G916" t="s">
        <v>42</v>
      </c>
      <c r="H916" t="s">
        <v>34</v>
      </c>
      <c r="I916">
        <v>4</v>
      </c>
      <c r="J916">
        <v>939.98</v>
      </c>
      <c r="K916">
        <v>3759.94</v>
      </c>
      <c r="L916" t="s">
        <v>28</v>
      </c>
      <c r="M916" t="s">
        <v>29</v>
      </c>
    </row>
    <row r="917" spans="1:13">
      <c r="A917" t="s">
        <v>2024</v>
      </c>
      <c r="B917" s="9">
        <v>44981</v>
      </c>
      <c r="C917" t="s">
        <v>168</v>
      </c>
      <c r="D917" t="s">
        <v>937</v>
      </c>
      <c r="E917" t="s">
        <v>61</v>
      </c>
      <c r="F917" t="s">
        <v>18</v>
      </c>
      <c r="G917" t="s">
        <v>19</v>
      </c>
      <c r="H917" t="s">
        <v>20</v>
      </c>
      <c r="I917">
        <v>3</v>
      </c>
      <c r="J917">
        <v>38729.43</v>
      </c>
      <c r="K917">
        <v>116188.29</v>
      </c>
      <c r="L917" t="s">
        <v>21</v>
      </c>
      <c r="M917" t="s">
        <v>29</v>
      </c>
    </row>
    <row r="918" spans="1:13">
      <c r="A918" t="s">
        <v>2025</v>
      </c>
      <c r="B918" s="9">
        <v>45402</v>
      </c>
      <c r="C918" t="s">
        <v>267</v>
      </c>
      <c r="D918" t="s">
        <v>932</v>
      </c>
      <c r="E918" t="s">
        <v>26</v>
      </c>
      <c r="F918" t="s">
        <v>46</v>
      </c>
      <c r="G918" t="s">
        <v>19</v>
      </c>
      <c r="H918" t="s">
        <v>34</v>
      </c>
      <c r="I918">
        <v>2</v>
      </c>
      <c r="J918">
        <v>1047.49</v>
      </c>
      <c r="K918">
        <v>2094.9699999999998</v>
      </c>
      <c r="L918" t="s">
        <v>28</v>
      </c>
      <c r="M918" t="s">
        <v>29</v>
      </c>
    </row>
    <row r="919" spans="1:13">
      <c r="A919" t="s">
        <v>2026</v>
      </c>
      <c r="B919" s="9">
        <v>45104</v>
      </c>
      <c r="C919" t="s">
        <v>527</v>
      </c>
      <c r="D919" t="s">
        <v>445</v>
      </c>
      <c r="E919" t="s">
        <v>26</v>
      </c>
      <c r="F919" t="s">
        <v>33</v>
      </c>
      <c r="G919" t="s">
        <v>19</v>
      </c>
      <c r="H919" t="s">
        <v>57</v>
      </c>
      <c r="I919">
        <v>5</v>
      </c>
      <c r="J919">
        <v>14274.44</v>
      </c>
      <c r="K919">
        <v>71372.179999999993</v>
      </c>
      <c r="L919" t="s">
        <v>28</v>
      </c>
      <c r="M919" t="s">
        <v>29</v>
      </c>
    </row>
    <row r="920" spans="1:13">
      <c r="A920" t="s">
        <v>2027</v>
      </c>
      <c r="B920" s="9">
        <v>45317</v>
      </c>
      <c r="C920" t="s">
        <v>229</v>
      </c>
      <c r="D920" t="s">
        <v>1461</v>
      </c>
      <c r="E920" t="s">
        <v>17</v>
      </c>
      <c r="F920" t="s">
        <v>18</v>
      </c>
      <c r="G920" t="s">
        <v>19</v>
      </c>
      <c r="H920" t="s">
        <v>50</v>
      </c>
      <c r="I920">
        <v>1</v>
      </c>
      <c r="J920">
        <v>2509.88</v>
      </c>
      <c r="K920">
        <v>2509.88</v>
      </c>
      <c r="L920" t="s">
        <v>21</v>
      </c>
      <c r="M920" t="s">
        <v>29</v>
      </c>
    </row>
    <row r="921" spans="1:13">
      <c r="A921" t="s">
        <v>2028</v>
      </c>
      <c r="B921" s="9">
        <v>45275</v>
      </c>
      <c r="C921" t="s">
        <v>52</v>
      </c>
      <c r="D921" t="s">
        <v>1020</v>
      </c>
      <c r="E921" t="s">
        <v>17</v>
      </c>
      <c r="F921" t="s">
        <v>33</v>
      </c>
      <c r="G921" t="s">
        <v>42</v>
      </c>
      <c r="H921" t="s">
        <v>34</v>
      </c>
      <c r="I921">
        <v>3</v>
      </c>
      <c r="J921">
        <v>1132.8599999999999</v>
      </c>
      <c r="K921">
        <v>3398.57</v>
      </c>
      <c r="L921" t="s">
        <v>21</v>
      </c>
      <c r="M921" t="s">
        <v>29</v>
      </c>
    </row>
    <row r="922" spans="1:13">
      <c r="A922" t="s">
        <v>2029</v>
      </c>
      <c r="B922" s="9">
        <v>44934</v>
      </c>
      <c r="C922" t="s">
        <v>75</v>
      </c>
      <c r="D922" t="s">
        <v>1750</v>
      </c>
      <c r="E922" t="s">
        <v>17</v>
      </c>
      <c r="F922" t="s">
        <v>46</v>
      </c>
      <c r="G922" t="s">
        <v>42</v>
      </c>
      <c r="H922" t="s">
        <v>34</v>
      </c>
      <c r="I922">
        <v>2</v>
      </c>
      <c r="J922">
        <v>1183.17</v>
      </c>
      <c r="K922">
        <v>2366.35</v>
      </c>
      <c r="L922" t="s">
        <v>28</v>
      </c>
      <c r="M922" t="s">
        <v>29</v>
      </c>
    </row>
    <row r="923" spans="1:13">
      <c r="A923" t="s">
        <v>2030</v>
      </c>
      <c r="B923" s="9">
        <v>45239</v>
      </c>
      <c r="C923" t="s">
        <v>2031</v>
      </c>
      <c r="D923" t="s">
        <v>802</v>
      </c>
      <c r="E923" t="s">
        <v>61</v>
      </c>
      <c r="F923" t="s">
        <v>27</v>
      </c>
      <c r="G923" t="s">
        <v>42</v>
      </c>
      <c r="H923" t="s">
        <v>20</v>
      </c>
      <c r="I923">
        <v>2</v>
      </c>
      <c r="J923">
        <v>26451.66</v>
      </c>
      <c r="K923">
        <v>52903.32</v>
      </c>
      <c r="L923" t="s">
        <v>35</v>
      </c>
      <c r="M923" t="s">
        <v>29</v>
      </c>
    </row>
    <row r="924" spans="1:13">
      <c r="A924" t="s">
        <v>2032</v>
      </c>
      <c r="B924" s="9">
        <v>45369</v>
      </c>
      <c r="C924" t="s">
        <v>808</v>
      </c>
      <c r="D924" t="s">
        <v>2033</v>
      </c>
      <c r="E924" t="s">
        <v>17</v>
      </c>
      <c r="F924" t="s">
        <v>33</v>
      </c>
      <c r="G924" t="s">
        <v>19</v>
      </c>
      <c r="H924" t="s">
        <v>20</v>
      </c>
      <c r="I924">
        <v>1</v>
      </c>
      <c r="J924">
        <v>32062.720000000001</v>
      </c>
      <c r="K924">
        <v>32062.720000000001</v>
      </c>
      <c r="L924" t="s">
        <v>35</v>
      </c>
      <c r="M924" t="s">
        <v>29</v>
      </c>
    </row>
    <row r="925" spans="1:13">
      <c r="A925" t="s">
        <v>2034</v>
      </c>
      <c r="B925" s="9">
        <v>45254</v>
      </c>
      <c r="C925" t="s">
        <v>1489</v>
      </c>
      <c r="D925" t="s">
        <v>2035</v>
      </c>
      <c r="E925" t="s">
        <v>17</v>
      </c>
      <c r="F925" t="s">
        <v>18</v>
      </c>
      <c r="G925" t="s">
        <v>19</v>
      </c>
      <c r="H925" t="s">
        <v>20</v>
      </c>
      <c r="I925">
        <v>1</v>
      </c>
      <c r="J925">
        <v>29408.18</v>
      </c>
      <c r="K925">
        <v>29408.18</v>
      </c>
      <c r="L925" t="s">
        <v>28</v>
      </c>
      <c r="M925" t="s">
        <v>29</v>
      </c>
    </row>
    <row r="926" spans="1:13">
      <c r="A926" t="s">
        <v>2036</v>
      </c>
      <c r="B926" s="9">
        <v>44980</v>
      </c>
      <c r="C926" t="s">
        <v>791</v>
      </c>
      <c r="D926" t="s">
        <v>1787</v>
      </c>
      <c r="E926" t="s">
        <v>17</v>
      </c>
      <c r="F926" t="s">
        <v>27</v>
      </c>
      <c r="G926" t="s">
        <v>19</v>
      </c>
      <c r="H926" t="s">
        <v>50</v>
      </c>
      <c r="I926">
        <v>4</v>
      </c>
      <c r="J926">
        <v>1857.53</v>
      </c>
      <c r="K926">
        <v>7430.13</v>
      </c>
      <c r="L926" t="s">
        <v>28</v>
      </c>
      <c r="M926" t="s">
        <v>22</v>
      </c>
    </row>
    <row r="927" spans="1:13">
      <c r="A927" t="s">
        <v>2037</v>
      </c>
      <c r="B927" s="9">
        <v>45165</v>
      </c>
      <c r="C927" t="s">
        <v>1706</v>
      </c>
      <c r="D927" t="s">
        <v>2038</v>
      </c>
      <c r="E927" t="s">
        <v>17</v>
      </c>
      <c r="F927" t="s">
        <v>18</v>
      </c>
      <c r="G927" t="s">
        <v>42</v>
      </c>
      <c r="H927" t="s">
        <v>50</v>
      </c>
      <c r="I927">
        <v>4</v>
      </c>
      <c r="J927">
        <v>1989.56</v>
      </c>
      <c r="K927">
        <v>7958.25</v>
      </c>
      <c r="L927" t="s">
        <v>21</v>
      </c>
      <c r="M927" t="s">
        <v>29</v>
      </c>
    </row>
    <row r="928" spans="1:13">
      <c r="A928" t="s">
        <v>2039</v>
      </c>
      <c r="B928" s="9">
        <v>45155</v>
      </c>
      <c r="C928" t="s">
        <v>2040</v>
      </c>
      <c r="D928" t="s">
        <v>970</v>
      </c>
      <c r="E928" t="s">
        <v>17</v>
      </c>
      <c r="F928" t="s">
        <v>46</v>
      </c>
      <c r="G928" t="s">
        <v>19</v>
      </c>
      <c r="H928" t="s">
        <v>57</v>
      </c>
      <c r="I928">
        <v>1</v>
      </c>
      <c r="J928">
        <v>15018.33</v>
      </c>
      <c r="K928">
        <v>15018.33</v>
      </c>
      <c r="L928" t="s">
        <v>21</v>
      </c>
      <c r="M928" t="s">
        <v>29</v>
      </c>
    </row>
    <row r="929" spans="1:13">
      <c r="A929" t="s">
        <v>2041</v>
      </c>
      <c r="B929" s="9">
        <v>44977</v>
      </c>
      <c r="C929" t="s">
        <v>479</v>
      </c>
      <c r="D929" t="s">
        <v>2042</v>
      </c>
      <c r="E929" t="s">
        <v>26</v>
      </c>
      <c r="F929" t="s">
        <v>46</v>
      </c>
      <c r="G929" t="s">
        <v>19</v>
      </c>
      <c r="H929" t="s">
        <v>57</v>
      </c>
      <c r="I929">
        <v>1</v>
      </c>
      <c r="J929">
        <v>11975.15</v>
      </c>
      <c r="K929">
        <v>11975.15</v>
      </c>
      <c r="L929" t="s">
        <v>28</v>
      </c>
      <c r="M929" t="s">
        <v>29</v>
      </c>
    </row>
    <row r="930" spans="1:13">
      <c r="A930" t="s">
        <v>2043</v>
      </c>
      <c r="B930" s="9">
        <v>45190</v>
      </c>
      <c r="C930" t="s">
        <v>1059</v>
      </c>
      <c r="D930" t="s">
        <v>1530</v>
      </c>
      <c r="E930" t="s">
        <v>17</v>
      </c>
      <c r="F930" t="s">
        <v>27</v>
      </c>
      <c r="G930" t="s">
        <v>42</v>
      </c>
      <c r="H930" t="s">
        <v>20</v>
      </c>
      <c r="I930">
        <v>3</v>
      </c>
      <c r="J930">
        <v>27668.62</v>
      </c>
      <c r="K930">
        <v>83005.86</v>
      </c>
      <c r="L930" t="s">
        <v>28</v>
      </c>
      <c r="M930" t="s">
        <v>29</v>
      </c>
    </row>
    <row r="931" spans="1:13">
      <c r="A931" t="s">
        <v>2044</v>
      </c>
      <c r="B931" s="9">
        <v>45344</v>
      </c>
      <c r="C931" t="s">
        <v>508</v>
      </c>
      <c r="D931" t="s">
        <v>2045</v>
      </c>
      <c r="E931" t="s">
        <v>17</v>
      </c>
      <c r="F931" t="s">
        <v>18</v>
      </c>
      <c r="G931" t="s">
        <v>19</v>
      </c>
      <c r="H931" t="s">
        <v>34</v>
      </c>
      <c r="I931">
        <v>4</v>
      </c>
      <c r="J931">
        <v>1171.7</v>
      </c>
      <c r="K931">
        <v>4686.79</v>
      </c>
      <c r="L931" t="s">
        <v>35</v>
      </c>
      <c r="M931" t="s">
        <v>29</v>
      </c>
    </row>
    <row r="932" spans="1:13">
      <c r="A932" t="s">
        <v>2046</v>
      </c>
      <c r="B932" s="9">
        <v>45022</v>
      </c>
      <c r="C932" t="s">
        <v>2047</v>
      </c>
      <c r="D932" t="s">
        <v>2048</v>
      </c>
      <c r="E932" t="s">
        <v>17</v>
      </c>
      <c r="F932" t="s">
        <v>18</v>
      </c>
      <c r="G932" t="s">
        <v>19</v>
      </c>
      <c r="H932" t="s">
        <v>20</v>
      </c>
      <c r="I932">
        <v>2</v>
      </c>
      <c r="J932">
        <v>40332.29</v>
      </c>
      <c r="K932">
        <v>80664.59</v>
      </c>
      <c r="L932" t="s">
        <v>35</v>
      </c>
      <c r="M932" t="s">
        <v>29</v>
      </c>
    </row>
    <row r="933" spans="1:13">
      <c r="A933" t="s">
        <v>2049</v>
      </c>
      <c r="B933" s="9">
        <v>45014</v>
      </c>
      <c r="C933" t="s">
        <v>1316</v>
      </c>
      <c r="D933" t="s">
        <v>2050</v>
      </c>
      <c r="E933" t="s">
        <v>26</v>
      </c>
      <c r="F933" t="s">
        <v>18</v>
      </c>
      <c r="G933" t="s">
        <v>19</v>
      </c>
      <c r="H933" t="s">
        <v>57</v>
      </c>
      <c r="I933">
        <v>4</v>
      </c>
      <c r="J933">
        <v>16415.2</v>
      </c>
      <c r="K933">
        <v>65660.789999999994</v>
      </c>
      <c r="L933" t="s">
        <v>35</v>
      </c>
      <c r="M933" t="s">
        <v>29</v>
      </c>
    </row>
    <row r="934" spans="1:13">
      <c r="A934" t="s">
        <v>2051</v>
      </c>
      <c r="B934" s="9">
        <v>45004</v>
      </c>
      <c r="C934" t="s">
        <v>1759</v>
      </c>
      <c r="D934" t="s">
        <v>663</v>
      </c>
      <c r="E934" t="s">
        <v>26</v>
      </c>
      <c r="F934" t="s">
        <v>18</v>
      </c>
      <c r="G934" t="s">
        <v>19</v>
      </c>
      <c r="H934" t="s">
        <v>34</v>
      </c>
      <c r="I934">
        <v>4</v>
      </c>
      <c r="J934">
        <v>1383.05</v>
      </c>
      <c r="K934">
        <v>5532.21</v>
      </c>
      <c r="L934" t="s">
        <v>28</v>
      </c>
      <c r="M934" t="s">
        <v>29</v>
      </c>
    </row>
    <row r="935" spans="1:13">
      <c r="A935" t="s">
        <v>2052</v>
      </c>
      <c r="B935" s="9">
        <v>45214</v>
      </c>
      <c r="C935" t="s">
        <v>1419</v>
      </c>
      <c r="D935" t="s">
        <v>434</v>
      </c>
      <c r="E935" t="s">
        <v>17</v>
      </c>
      <c r="F935" t="s">
        <v>46</v>
      </c>
      <c r="G935" t="s">
        <v>19</v>
      </c>
      <c r="H935" t="s">
        <v>57</v>
      </c>
      <c r="I935">
        <v>1</v>
      </c>
      <c r="J935">
        <v>14872.35</v>
      </c>
      <c r="K935">
        <v>14872.35</v>
      </c>
      <c r="L935" t="s">
        <v>28</v>
      </c>
      <c r="M935" t="s">
        <v>29</v>
      </c>
    </row>
    <row r="936" spans="1:13">
      <c r="A936" t="s">
        <v>2053</v>
      </c>
      <c r="B936" s="9">
        <v>45046</v>
      </c>
      <c r="C936" t="s">
        <v>2054</v>
      </c>
      <c r="D936" t="s">
        <v>1262</v>
      </c>
      <c r="E936" t="s">
        <v>26</v>
      </c>
      <c r="F936" t="s">
        <v>18</v>
      </c>
      <c r="G936" t="s">
        <v>19</v>
      </c>
      <c r="H936" t="s">
        <v>50</v>
      </c>
      <c r="I936">
        <v>1</v>
      </c>
      <c r="J936">
        <v>2262.41</v>
      </c>
      <c r="K936">
        <v>2262.41</v>
      </c>
      <c r="L936" t="s">
        <v>35</v>
      </c>
      <c r="M936" t="s">
        <v>29</v>
      </c>
    </row>
    <row r="937" spans="1:13">
      <c r="A937" t="s">
        <v>2055</v>
      </c>
      <c r="B937" s="9">
        <v>45417</v>
      </c>
      <c r="C937" t="s">
        <v>852</v>
      </c>
      <c r="D937" t="s">
        <v>1351</v>
      </c>
      <c r="E937" t="s">
        <v>17</v>
      </c>
      <c r="F937" t="s">
        <v>46</v>
      </c>
      <c r="G937" t="s">
        <v>19</v>
      </c>
      <c r="H937" t="s">
        <v>20</v>
      </c>
      <c r="I937">
        <v>4</v>
      </c>
      <c r="J937">
        <v>37268.720000000001</v>
      </c>
      <c r="K937">
        <v>149074.9</v>
      </c>
      <c r="L937" t="s">
        <v>35</v>
      </c>
      <c r="M937" t="s">
        <v>29</v>
      </c>
    </row>
    <row r="938" spans="1:13">
      <c r="A938" t="s">
        <v>2056</v>
      </c>
      <c r="B938" s="9">
        <v>45378</v>
      </c>
      <c r="C938" t="s">
        <v>1897</v>
      </c>
      <c r="D938" t="s">
        <v>908</v>
      </c>
      <c r="E938" t="s">
        <v>61</v>
      </c>
      <c r="F938" t="s">
        <v>18</v>
      </c>
      <c r="G938" t="s">
        <v>19</v>
      </c>
      <c r="H938" t="s">
        <v>20</v>
      </c>
      <c r="I938">
        <v>5</v>
      </c>
      <c r="J938">
        <v>29073.87</v>
      </c>
      <c r="K938">
        <v>145369.35</v>
      </c>
      <c r="L938" t="s">
        <v>21</v>
      </c>
      <c r="M938" t="s">
        <v>29</v>
      </c>
    </row>
    <row r="939" spans="1:13">
      <c r="A939" t="s">
        <v>2057</v>
      </c>
      <c r="B939" s="9">
        <v>45426</v>
      </c>
      <c r="C939" t="s">
        <v>2058</v>
      </c>
      <c r="D939" t="s">
        <v>2059</v>
      </c>
      <c r="E939" t="s">
        <v>17</v>
      </c>
      <c r="F939" t="s">
        <v>18</v>
      </c>
      <c r="G939" t="s">
        <v>42</v>
      </c>
      <c r="H939" t="s">
        <v>34</v>
      </c>
      <c r="I939">
        <v>5</v>
      </c>
      <c r="J939">
        <v>886.83</v>
      </c>
      <c r="K939">
        <v>4434.16</v>
      </c>
      <c r="L939" t="s">
        <v>21</v>
      </c>
      <c r="M939" t="s">
        <v>29</v>
      </c>
    </row>
    <row r="940" spans="1:13">
      <c r="A940" t="s">
        <v>2060</v>
      </c>
      <c r="B940" s="9">
        <v>45091</v>
      </c>
      <c r="C940" t="s">
        <v>1532</v>
      </c>
      <c r="D940" t="s">
        <v>2061</v>
      </c>
      <c r="E940" t="s">
        <v>26</v>
      </c>
      <c r="F940" t="s">
        <v>33</v>
      </c>
      <c r="G940" t="s">
        <v>19</v>
      </c>
      <c r="H940" t="s">
        <v>20</v>
      </c>
      <c r="I940">
        <v>4</v>
      </c>
      <c r="J940">
        <v>30530.76</v>
      </c>
      <c r="K940">
        <v>122123.04</v>
      </c>
      <c r="L940" t="s">
        <v>28</v>
      </c>
      <c r="M940" t="s">
        <v>29</v>
      </c>
    </row>
    <row r="941" spans="1:13">
      <c r="A941" t="s">
        <v>2062</v>
      </c>
      <c r="B941" s="9">
        <v>45108</v>
      </c>
      <c r="C941" t="s">
        <v>1554</v>
      </c>
      <c r="D941" t="s">
        <v>2063</v>
      </c>
      <c r="E941" t="s">
        <v>61</v>
      </c>
      <c r="F941" t="s">
        <v>33</v>
      </c>
      <c r="G941" t="s">
        <v>42</v>
      </c>
      <c r="H941" t="s">
        <v>57</v>
      </c>
      <c r="I941">
        <v>5</v>
      </c>
      <c r="J941">
        <v>12744.28</v>
      </c>
      <c r="K941">
        <v>63721.38</v>
      </c>
      <c r="L941" t="s">
        <v>21</v>
      </c>
      <c r="M941" t="s">
        <v>29</v>
      </c>
    </row>
    <row r="942" spans="1:13">
      <c r="A942" t="s">
        <v>2064</v>
      </c>
      <c r="B942" s="9">
        <v>45395</v>
      </c>
      <c r="C942" t="s">
        <v>2065</v>
      </c>
      <c r="D942" t="s">
        <v>631</v>
      </c>
      <c r="E942" t="s">
        <v>26</v>
      </c>
      <c r="F942" t="s">
        <v>18</v>
      </c>
      <c r="G942" t="s">
        <v>19</v>
      </c>
      <c r="H942" t="s">
        <v>57</v>
      </c>
      <c r="I942">
        <v>4</v>
      </c>
      <c r="J942">
        <v>15566.54</v>
      </c>
      <c r="K942">
        <v>62266.17</v>
      </c>
      <c r="L942" t="s">
        <v>28</v>
      </c>
      <c r="M942" t="s">
        <v>29</v>
      </c>
    </row>
    <row r="943" spans="1:13">
      <c r="A943" t="s">
        <v>2066</v>
      </c>
      <c r="B943" s="9">
        <v>44933</v>
      </c>
      <c r="C943" t="s">
        <v>1013</v>
      </c>
      <c r="D943" t="s">
        <v>193</v>
      </c>
      <c r="E943" t="s">
        <v>17</v>
      </c>
      <c r="F943" t="s">
        <v>46</v>
      </c>
      <c r="G943" t="s">
        <v>19</v>
      </c>
      <c r="H943" t="s">
        <v>50</v>
      </c>
      <c r="I943">
        <v>1</v>
      </c>
      <c r="J943">
        <v>2439.1999999999998</v>
      </c>
      <c r="K943">
        <v>2439.1999999999998</v>
      </c>
      <c r="L943" t="s">
        <v>28</v>
      </c>
      <c r="M943" t="s">
        <v>22</v>
      </c>
    </row>
    <row r="944" spans="1:13">
      <c r="A944" t="s">
        <v>2067</v>
      </c>
      <c r="B944" s="9">
        <v>45256</v>
      </c>
      <c r="C944" t="s">
        <v>270</v>
      </c>
      <c r="D944" t="s">
        <v>606</v>
      </c>
      <c r="E944" t="s">
        <v>17</v>
      </c>
      <c r="F944" t="s">
        <v>18</v>
      </c>
      <c r="G944" t="s">
        <v>42</v>
      </c>
      <c r="H944" t="s">
        <v>57</v>
      </c>
      <c r="I944">
        <v>1</v>
      </c>
      <c r="J944">
        <v>11536.97</v>
      </c>
      <c r="K944">
        <v>11536.97</v>
      </c>
      <c r="L944" t="s">
        <v>28</v>
      </c>
      <c r="M944" t="s">
        <v>29</v>
      </c>
    </row>
    <row r="945" spans="1:13">
      <c r="A945" t="s">
        <v>2068</v>
      </c>
      <c r="B945" s="9">
        <v>45077</v>
      </c>
      <c r="C945" t="s">
        <v>1951</v>
      </c>
      <c r="D945" t="s">
        <v>393</v>
      </c>
      <c r="E945" t="s">
        <v>26</v>
      </c>
      <c r="F945" t="s">
        <v>33</v>
      </c>
      <c r="G945" t="s">
        <v>19</v>
      </c>
      <c r="H945" t="s">
        <v>34</v>
      </c>
      <c r="I945">
        <v>1</v>
      </c>
      <c r="J945">
        <v>1385.1</v>
      </c>
      <c r="K945">
        <v>1385.1</v>
      </c>
      <c r="L945" t="s">
        <v>35</v>
      </c>
      <c r="M945" t="s">
        <v>29</v>
      </c>
    </row>
    <row r="946" spans="1:13">
      <c r="A946" t="s">
        <v>2069</v>
      </c>
      <c r="B946" s="9">
        <v>45011</v>
      </c>
      <c r="C946" t="s">
        <v>1123</v>
      </c>
      <c r="D946" t="s">
        <v>866</v>
      </c>
      <c r="E946" t="s">
        <v>17</v>
      </c>
      <c r="F946" t="s">
        <v>18</v>
      </c>
      <c r="G946" t="s">
        <v>19</v>
      </c>
      <c r="H946" t="s">
        <v>57</v>
      </c>
      <c r="I946">
        <v>2</v>
      </c>
      <c r="J946">
        <v>14950.04</v>
      </c>
      <c r="K946">
        <v>29900.080000000002</v>
      </c>
      <c r="L946" t="s">
        <v>21</v>
      </c>
      <c r="M946" t="s">
        <v>29</v>
      </c>
    </row>
    <row r="947" spans="1:13">
      <c r="A947" t="s">
        <v>2070</v>
      </c>
      <c r="B947" s="9">
        <v>45073</v>
      </c>
      <c r="C947" t="s">
        <v>465</v>
      </c>
      <c r="D947" t="s">
        <v>67</v>
      </c>
      <c r="E947" t="s">
        <v>26</v>
      </c>
      <c r="F947" t="s">
        <v>33</v>
      </c>
      <c r="G947" t="s">
        <v>42</v>
      </c>
      <c r="H947" t="s">
        <v>50</v>
      </c>
      <c r="I947">
        <v>1</v>
      </c>
      <c r="J947">
        <v>2322.11</v>
      </c>
      <c r="K947">
        <v>2322.11</v>
      </c>
      <c r="L947" t="s">
        <v>21</v>
      </c>
      <c r="M947" t="s">
        <v>29</v>
      </c>
    </row>
    <row r="948" spans="1:13">
      <c r="A948" t="s">
        <v>2071</v>
      </c>
      <c r="B948" s="9">
        <v>45307</v>
      </c>
      <c r="C948" t="s">
        <v>2072</v>
      </c>
      <c r="D948" t="s">
        <v>1396</v>
      </c>
      <c r="E948" t="s">
        <v>26</v>
      </c>
      <c r="F948" t="s">
        <v>18</v>
      </c>
      <c r="G948" t="s">
        <v>19</v>
      </c>
      <c r="H948" t="s">
        <v>50</v>
      </c>
      <c r="I948">
        <v>1</v>
      </c>
      <c r="J948">
        <v>2921.49</v>
      </c>
      <c r="K948">
        <v>2921.49</v>
      </c>
      <c r="L948" t="s">
        <v>21</v>
      </c>
      <c r="M948" t="s">
        <v>29</v>
      </c>
    </row>
    <row r="949" spans="1:13">
      <c r="A949" t="s">
        <v>2073</v>
      </c>
      <c r="B949" s="9">
        <v>45211</v>
      </c>
      <c r="C949" t="s">
        <v>1473</v>
      </c>
      <c r="D949" t="s">
        <v>1004</v>
      </c>
      <c r="E949" t="s">
        <v>26</v>
      </c>
      <c r="F949" t="s">
        <v>27</v>
      </c>
      <c r="G949" t="s">
        <v>19</v>
      </c>
      <c r="H949" t="s">
        <v>20</v>
      </c>
      <c r="I949">
        <v>4</v>
      </c>
      <c r="J949">
        <v>26202.78</v>
      </c>
      <c r="K949">
        <v>104811.13</v>
      </c>
      <c r="L949" t="s">
        <v>21</v>
      </c>
      <c r="M949" t="s">
        <v>29</v>
      </c>
    </row>
    <row r="950" spans="1:13">
      <c r="A950" t="s">
        <v>2074</v>
      </c>
      <c r="B950" s="9">
        <v>45008</v>
      </c>
      <c r="C950" t="s">
        <v>409</v>
      </c>
      <c r="D950" t="s">
        <v>2075</v>
      </c>
      <c r="E950" t="s">
        <v>17</v>
      </c>
      <c r="F950" t="s">
        <v>18</v>
      </c>
      <c r="G950" t="s">
        <v>19</v>
      </c>
      <c r="H950" t="s">
        <v>34</v>
      </c>
      <c r="I950">
        <v>5</v>
      </c>
      <c r="J950">
        <v>1313.76</v>
      </c>
      <c r="K950">
        <v>6568.78</v>
      </c>
      <c r="L950" t="s">
        <v>35</v>
      </c>
      <c r="M950" t="s">
        <v>29</v>
      </c>
    </row>
    <row r="951" spans="1:13">
      <c r="A951" t="s">
        <v>2076</v>
      </c>
      <c r="B951" s="9">
        <v>45440</v>
      </c>
      <c r="C951" t="s">
        <v>326</v>
      </c>
      <c r="D951" t="s">
        <v>2077</v>
      </c>
      <c r="E951" t="s">
        <v>26</v>
      </c>
      <c r="F951" t="s">
        <v>46</v>
      </c>
      <c r="G951" t="s">
        <v>42</v>
      </c>
      <c r="H951" t="s">
        <v>57</v>
      </c>
      <c r="I951">
        <v>5</v>
      </c>
      <c r="J951">
        <v>13234.99</v>
      </c>
      <c r="K951">
        <v>66174.960000000006</v>
      </c>
      <c r="L951" t="s">
        <v>21</v>
      </c>
      <c r="M951" t="s">
        <v>29</v>
      </c>
    </row>
    <row r="952" spans="1:13">
      <c r="A952" t="s">
        <v>2078</v>
      </c>
      <c r="B952" s="9">
        <v>45449</v>
      </c>
      <c r="C952" t="s">
        <v>1149</v>
      </c>
      <c r="D952" t="s">
        <v>1876</v>
      </c>
      <c r="E952" t="s">
        <v>26</v>
      </c>
      <c r="F952" t="s">
        <v>33</v>
      </c>
      <c r="G952" t="s">
        <v>42</v>
      </c>
      <c r="H952" t="s">
        <v>50</v>
      </c>
      <c r="I952">
        <v>1</v>
      </c>
      <c r="J952">
        <v>2619.2399999999998</v>
      </c>
      <c r="K952">
        <v>2619.2399999999998</v>
      </c>
      <c r="L952" t="s">
        <v>21</v>
      </c>
      <c r="M952" t="s">
        <v>29</v>
      </c>
    </row>
    <row r="953" spans="1:13">
      <c r="A953" t="s">
        <v>2079</v>
      </c>
      <c r="B953" s="9">
        <v>45312</v>
      </c>
      <c r="C953" t="s">
        <v>1637</v>
      </c>
      <c r="D953" t="s">
        <v>308</v>
      </c>
      <c r="E953" t="s">
        <v>26</v>
      </c>
      <c r="F953" t="s">
        <v>27</v>
      </c>
      <c r="G953" t="s">
        <v>19</v>
      </c>
      <c r="H953" t="s">
        <v>57</v>
      </c>
      <c r="I953">
        <v>1</v>
      </c>
      <c r="J953">
        <v>17480.439999999999</v>
      </c>
      <c r="K953">
        <v>17480.439999999999</v>
      </c>
      <c r="L953" t="s">
        <v>35</v>
      </c>
      <c r="M953" t="s">
        <v>29</v>
      </c>
    </row>
    <row r="954" spans="1:13">
      <c r="A954" t="s">
        <v>2080</v>
      </c>
      <c r="B954" s="9">
        <v>45397</v>
      </c>
      <c r="C954" t="s">
        <v>1436</v>
      </c>
      <c r="D954" t="s">
        <v>1293</v>
      </c>
      <c r="E954" t="s">
        <v>17</v>
      </c>
      <c r="F954" t="s">
        <v>33</v>
      </c>
      <c r="G954" t="s">
        <v>19</v>
      </c>
      <c r="H954" t="s">
        <v>50</v>
      </c>
      <c r="I954">
        <v>1</v>
      </c>
      <c r="J954">
        <v>2397.14</v>
      </c>
      <c r="K954">
        <v>2397.14</v>
      </c>
      <c r="L954" t="s">
        <v>21</v>
      </c>
      <c r="M954" t="s">
        <v>29</v>
      </c>
    </row>
    <row r="955" spans="1:13">
      <c r="A955" t="s">
        <v>2081</v>
      </c>
      <c r="B955" s="9">
        <v>45045</v>
      </c>
      <c r="C955" t="s">
        <v>444</v>
      </c>
      <c r="D955" t="s">
        <v>291</v>
      </c>
      <c r="E955" t="s">
        <v>17</v>
      </c>
      <c r="F955" t="s">
        <v>33</v>
      </c>
      <c r="G955" t="s">
        <v>19</v>
      </c>
      <c r="H955" t="s">
        <v>20</v>
      </c>
      <c r="I955">
        <v>4</v>
      </c>
      <c r="J955">
        <v>24896.18</v>
      </c>
      <c r="K955">
        <v>99584.72</v>
      </c>
      <c r="L955" t="s">
        <v>21</v>
      </c>
      <c r="M955" t="s">
        <v>29</v>
      </c>
    </row>
    <row r="956" spans="1:13">
      <c r="A956" t="s">
        <v>2082</v>
      </c>
      <c r="B956" s="9">
        <v>45322</v>
      </c>
      <c r="C956" t="s">
        <v>1419</v>
      </c>
      <c r="D956" t="s">
        <v>483</v>
      </c>
      <c r="E956" t="s">
        <v>17</v>
      </c>
      <c r="F956" t="s">
        <v>46</v>
      </c>
      <c r="G956" t="s">
        <v>19</v>
      </c>
      <c r="H956" t="s">
        <v>50</v>
      </c>
      <c r="I956">
        <v>4</v>
      </c>
      <c r="J956">
        <v>1786.06</v>
      </c>
      <c r="K956">
        <v>7144.24</v>
      </c>
      <c r="L956" t="s">
        <v>35</v>
      </c>
      <c r="M956" t="s">
        <v>29</v>
      </c>
    </row>
    <row r="957" spans="1:13">
      <c r="A957" t="s">
        <v>2083</v>
      </c>
      <c r="B957" s="9">
        <v>45458</v>
      </c>
      <c r="C957" t="s">
        <v>221</v>
      </c>
      <c r="D957" t="s">
        <v>2084</v>
      </c>
      <c r="E957" t="s">
        <v>17</v>
      </c>
      <c r="F957" t="s">
        <v>18</v>
      </c>
      <c r="G957" t="s">
        <v>19</v>
      </c>
      <c r="H957" t="s">
        <v>20</v>
      </c>
      <c r="I957">
        <v>4</v>
      </c>
      <c r="J957">
        <v>30284.81</v>
      </c>
      <c r="K957">
        <v>121139.26</v>
      </c>
      <c r="L957" t="s">
        <v>35</v>
      </c>
      <c r="M957" t="s">
        <v>29</v>
      </c>
    </row>
    <row r="958" spans="1:13">
      <c r="A958" t="s">
        <v>2085</v>
      </c>
      <c r="B958" s="9">
        <v>45187</v>
      </c>
      <c r="C958" t="s">
        <v>1174</v>
      </c>
      <c r="D958" t="s">
        <v>2086</v>
      </c>
      <c r="E958" t="s">
        <v>26</v>
      </c>
      <c r="F958" t="s">
        <v>46</v>
      </c>
      <c r="G958" t="s">
        <v>19</v>
      </c>
      <c r="H958" t="s">
        <v>34</v>
      </c>
      <c r="I958">
        <v>5</v>
      </c>
      <c r="J958">
        <v>1308.99</v>
      </c>
      <c r="K958">
        <v>6544.97</v>
      </c>
      <c r="L958" t="s">
        <v>35</v>
      </c>
      <c r="M958" t="s">
        <v>29</v>
      </c>
    </row>
    <row r="959" spans="1:13">
      <c r="A959" t="s">
        <v>2087</v>
      </c>
      <c r="B959" s="9">
        <v>45182</v>
      </c>
      <c r="C959" t="s">
        <v>2088</v>
      </c>
      <c r="D959" t="s">
        <v>1236</v>
      </c>
      <c r="E959" t="s">
        <v>61</v>
      </c>
      <c r="F959" t="s">
        <v>18</v>
      </c>
      <c r="G959" t="s">
        <v>19</v>
      </c>
      <c r="H959" t="s">
        <v>57</v>
      </c>
      <c r="I959">
        <v>2</v>
      </c>
      <c r="J959">
        <v>12661.96</v>
      </c>
      <c r="K959">
        <v>25323.919999999998</v>
      </c>
      <c r="L959" t="s">
        <v>35</v>
      </c>
      <c r="M959" t="s">
        <v>29</v>
      </c>
    </row>
    <row r="960" spans="1:13">
      <c r="A960" t="s">
        <v>2089</v>
      </c>
      <c r="B960" s="9">
        <v>45152</v>
      </c>
      <c r="C960" t="s">
        <v>1525</v>
      </c>
      <c r="D960" t="s">
        <v>2090</v>
      </c>
      <c r="E960" t="s">
        <v>17</v>
      </c>
      <c r="F960" t="s">
        <v>27</v>
      </c>
      <c r="G960" t="s">
        <v>19</v>
      </c>
      <c r="H960" t="s">
        <v>57</v>
      </c>
      <c r="I960">
        <v>5</v>
      </c>
      <c r="J960">
        <v>13008.51</v>
      </c>
      <c r="K960">
        <v>65042.57</v>
      </c>
      <c r="L960" t="s">
        <v>28</v>
      </c>
      <c r="M960" t="s">
        <v>29</v>
      </c>
    </row>
    <row r="961" spans="1:13">
      <c r="A961" t="s">
        <v>2091</v>
      </c>
      <c r="B961" s="9">
        <v>44979</v>
      </c>
      <c r="C961" t="s">
        <v>789</v>
      </c>
      <c r="D961" t="s">
        <v>276</v>
      </c>
      <c r="E961" t="s">
        <v>26</v>
      </c>
      <c r="F961" t="s">
        <v>46</v>
      </c>
      <c r="G961" t="s">
        <v>42</v>
      </c>
      <c r="H961" t="s">
        <v>20</v>
      </c>
      <c r="I961">
        <v>4</v>
      </c>
      <c r="J961">
        <v>38228.06</v>
      </c>
      <c r="K961">
        <v>152912.25</v>
      </c>
      <c r="L961" t="s">
        <v>35</v>
      </c>
      <c r="M961" t="s">
        <v>29</v>
      </c>
    </row>
    <row r="962" spans="1:13">
      <c r="A962" t="s">
        <v>2092</v>
      </c>
      <c r="B962" s="9">
        <v>45426</v>
      </c>
      <c r="C962" t="s">
        <v>674</v>
      </c>
      <c r="D962" t="s">
        <v>2093</v>
      </c>
      <c r="E962" t="s">
        <v>17</v>
      </c>
      <c r="F962" t="s">
        <v>46</v>
      </c>
      <c r="G962" t="s">
        <v>19</v>
      </c>
      <c r="H962" t="s">
        <v>34</v>
      </c>
      <c r="I962">
        <v>3</v>
      </c>
      <c r="J962">
        <v>909.71</v>
      </c>
      <c r="K962">
        <v>2729.14</v>
      </c>
      <c r="L962" t="s">
        <v>21</v>
      </c>
      <c r="M962" t="s">
        <v>29</v>
      </c>
    </row>
    <row r="963" spans="1:13">
      <c r="A963" t="s">
        <v>2094</v>
      </c>
      <c r="B963" s="9">
        <v>45432</v>
      </c>
      <c r="C963" t="s">
        <v>2095</v>
      </c>
      <c r="D963" t="s">
        <v>1927</v>
      </c>
      <c r="E963" t="s">
        <v>17</v>
      </c>
      <c r="F963" t="s">
        <v>33</v>
      </c>
      <c r="G963" t="s">
        <v>19</v>
      </c>
      <c r="H963" t="s">
        <v>20</v>
      </c>
      <c r="I963">
        <v>2</v>
      </c>
      <c r="J963">
        <v>39319.230000000003</v>
      </c>
      <c r="K963">
        <v>78638.45</v>
      </c>
      <c r="L963" t="s">
        <v>21</v>
      </c>
      <c r="M963" t="s">
        <v>29</v>
      </c>
    </row>
    <row r="964" spans="1:13">
      <c r="A964" t="s">
        <v>2096</v>
      </c>
      <c r="B964" s="9">
        <v>45290</v>
      </c>
      <c r="C964" t="s">
        <v>2097</v>
      </c>
      <c r="D964" t="s">
        <v>2098</v>
      </c>
      <c r="E964" t="s">
        <v>17</v>
      </c>
      <c r="F964" t="s">
        <v>46</v>
      </c>
      <c r="G964" t="s">
        <v>19</v>
      </c>
      <c r="H964" t="s">
        <v>50</v>
      </c>
      <c r="I964">
        <v>1</v>
      </c>
      <c r="J964">
        <v>2082.2399999999998</v>
      </c>
      <c r="K964">
        <v>2082.2399999999998</v>
      </c>
      <c r="L964" t="s">
        <v>21</v>
      </c>
      <c r="M964" t="s">
        <v>29</v>
      </c>
    </row>
    <row r="965" spans="1:13">
      <c r="A965" t="s">
        <v>2099</v>
      </c>
      <c r="B965" s="9">
        <v>45206</v>
      </c>
      <c r="C965" t="s">
        <v>2100</v>
      </c>
      <c r="D965" t="s">
        <v>2101</v>
      </c>
      <c r="E965" t="s">
        <v>17</v>
      </c>
      <c r="F965" t="s">
        <v>18</v>
      </c>
      <c r="G965" t="s">
        <v>42</v>
      </c>
      <c r="H965" t="s">
        <v>20</v>
      </c>
      <c r="I965">
        <v>5</v>
      </c>
      <c r="J965">
        <v>25396.400000000001</v>
      </c>
      <c r="K965">
        <v>126982.02</v>
      </c>
      <c r="L965" t="s">
        <v>21</v>
      </c>
      <c r="M965" t="s">
        <v>29</v>
      </c>
    </row>
    <row r="966" spans="1:13">
      <c r="A966" t="s">
        <v>2102</v>
      </c>
      <c r="B966" s="9">
        <v>45084</v>
      </c>
      <c r="C966" t="s">
        <v>917</v>
      </c>
      <c r="D966" t="s">
        <v>1379</v>
      </c>
      <c r="E966" t="s">
        <v>61</v>
      </c>
      <c r="F966" t="s">
        <v>46</v>
      </c>
      <c r="G966" t="s">
        <v>42</v>
      </c>
      <c r="H966" t="s">
        <v>34</v>
      </c>
      <c r="I966">
        <v>2</v>
      </c>
      <c r="J966">
        <v>910.41</v>
      </c>
      <c r="K966">
        <v>1820.81</v>
      </c>
      <c r="L966" t="s">
        <v>28</v>
      </c>
      <c r="M966" t="s">
        <v>29</v>
      </c>
    </row>
    <row r="967" spans="1:13">
      <c r="A967" t="s">
        <v>2103</v>
      </c>
      <c r="B967" s="9">
        <v>44985</v>
      </c>
      <c r="C967" t="s">
        <v>1305</v>
      </c>
      <c r="D967" t="s">
        <v>2104</v>
      </c>
      <c r="E967" t="s">
        <v>17</v>
      </c>
      <c r="F967" t="s">
        <v>46</v>
      </c>
      <c r="G967" t="s">
        <v>42</v>
      </c>
      <c r="H967" t="s">
        <v>50</v>
      </c>
      <c r="I967">
        <v>3</v>
      </c>
      <c r="J967">
        <v>2940.69</v>
      </c>
      <c r="K967">
        <v>8822.08</v>
      </c>
      <c r="L967" t="s">
        <v>28</v>
      </c>
      <c r="M967" t="s">
        <v>29</v>
      </c>
    </row>
    <row r="968" spans="1:13">
      <c r="A968" t="s">
        <v>2105</v>
      </c>
      <c r="B968" s="9">
        <v>45054</v>
      </c>
      <c r="C968" t="s">
        <v>315</v>
      </c>
      <c r="D968" t="s">
        <v>683</v>
      </c>
      <c r="E968" t="s">
        <v>26</v>
      </c>
      <c r="F968" t="s">
        <v>27</v>
      </c>
      <c r="G968" t="s">
        <v>19</v>
      </c>
      <c r="H968" t="s">
        <v>57</v>
      </c>
      <c r="I968">
        <v>2</v>
      </c>
      <c r="J968">
        <v>13884.93</v>
      </c>
      <c r="K968">
        <v>27769.86</v>
      </c>
      <c r="L968" t="s">
        <v>28</v>
      </c>
      <c r="M968" t="s">
        <v>29</v>
      </c>
    </row>
    <row r="969" spans="1:13">
      <c r="A969" t="s">
        <v>2106</v>
      </c>
      <c r="B969" s="9">
        <v>45041</v>
      </c>
      <c r="C969" t="s">
        <v>2107</v>
      </c>
      <c r="D969" t="s">
        <v>463</v>
      </c>
      <c r="E969" t="s">
        <v>17</v>
      </c>
      <c r="F969" t="s">
        <v>18</v>
      </c>
      <c r="G969" t="s">
        <v>42</v>
      </c>
      <c r="H969" t="s">
        <v>57</v>
      </c>
      <c r="I969">
        <v>5</v>
      </c>
      <c r="J969">
        <v>12423.29</v>
      </c>
      <c r="K969">
        <v>62116.43</v>
      </c>
      <c r="L969" t="s">
        <v>21</v>
      </c>
      <c r="M969" t="s">
        <v>29</v>
      </c>
    </row>
    <row r="970" spans="1:13">
      <c r="A970" t="s">
        <v>2108</v>
      </c>
      <c r="B970" s="9">
        <v>45135</v>
      </c>
      <c r="C970" t="s">
        <v>605</v>
      </c>
      <c r="D970" t="s">
        <v>76</v>
      </c>
      <c r="E970" t="s">
        <v>61</v>
      </c>
      <c r="F970" t="s">
        <v>33</v>
      </c>
      <c r="G970" t="s">
        <v>19</v>
      </c>
      <c r="H970" t="s">
        <v>57</v>
      </c>
      <c r="I970">
        <v>4</v>
      </c>
      <c r="J970">
        <v>14409.53</v>
      </c>
      <c r="K970">
        <v>57638.13</v>
      </c>
      <c r="L970" t="s">
        <v>21</v>
      </c>
      <c r="M970" t="s">
        <v>29</v>
      </c>
    </row>
    <row r="971" spans="1:13">
      <c r="A971" t="s">
        <v>2109</v>
      </c>
      <c r="B971" s="9">
        <v>45452</v>
      </c>
      <c r="C971" t="s">
        <v>2110</v>
      </c>
      <c r="D971" t="s">
        <v>85</v>
      </c>
      <c r="E971" t="s">
        <v>17</v>
      </c>
      <c r="F971" t="s">
        <v>18</v>
      </c>
      <c r="G971" t="s">
        <v>19</v>
      </c>
      <c r="H971" t="s">
        <v>34</v>
      </c>
      <c r="I971">
        <v>1</v>
      </c>
      <c r="J971">
        <v>1249.4100000000001</v>
      </c>
      <c r="K971">
        <v>1249.4100000000001</v>
      </c>
      <c r="L971" t="s">
        <v>35</v>
      </c>
      <c r="M971" t="s">
        <v>29</v>
      </c>
    </row>
    <row r="972" spans="1:13">
      <c r="A972" t="s">
        <v>2111</v>
      </c>
      <c r="B972" s="9">
        <v>45447</v>
      </c>
      <c r="C972" t="s">
        <v>2112</v>
      </c>
      <c r="D972" t="s">
        <v>1750</v>
      </c>
      <c r="E972" t="s">
        <v>17</v>
      </c>
      <c r="F972" t="s">
        <v>27</v>
      </c>
      <c r="G972" t="s">
        <v>19</v>
      </c>
      <c r="H972" t="s">
        <v>34</v>
      </c>
      <c r="I972">
        <v>4</v>
      </c>
      <c r="J972">
        <v>1031.28</v>
      </c>
      <c r="K972">
        <v>4125.12</v>
      </c>
      <c r="L972" t="s">
        <v>35</v>
      </c>
      <c r="M972" t="s">
        <v>29</v>
      </c>
    </row>
    <row r="973" spans="1:13">
      <c r="A973" t="s">
        <v>2113</v>
      </c>
      <c r="B973" s="9">
        <v>45163</v>
      </c>
      <c r="C973" t="s">
        <v>1160</v>
      </c>
      <c r="D973" t="s">
        <v>118</v>
      </c>
      <c r="E973" t="s">
        <v>17</v>
      </c>
      <c r="F973" t="s">
        <v>18</v>
      </c>
      <c r="G973" t="s">
        <v>42</v>
      </c>
      <c r="H973" t="s">
        <v>34</v>
      </c>
      <c r="I973">
        <v>4</v>
      </c>
      <c r="J973">
        <v>1275.1600000000001</v>
      </c>
      <c r="K973">
        <v>5100.6499999999996</v>
      </c>
      <c r="L973" t="s">
        <v>21</v>
      </c>
      <c r="M973" t="s">
        <v>22</v>
      </c>
    </row>
    <row r="974" spans="1:13">
      <c r="A974" t="s">
        <v>2114</v>
      </c>
      <c r="B974" s="9">
        <v>45207</v>
      </c>
      <c r="C974" t="s">
        <v>822</v>
      </c>
      <c r="D974" t="s">
        <v>1376</v>
      </c>
      <c r="E974" t="s">
        <v>17</v>
      </c>
      <c r="F974" t="s">
        <v>18</v>
      </c>
      <c r="G974" t="s">
        <v>42</v>
      </c>
      <c r="H974" t="s">
        <v>34</v>
      </c>
      <c r="I974">
        <v>5</v>
      </c>
      <c r="J974">
        <v>991.35</v>
      </c>
      <c r="K974">
        <v>4956.76</v>
      </c>
      <c r="L974" t="s">
        <v>35</v>
      </c>
      <c r="M974" t="s">
        <v>29</v>
      </c>
    </row>
    <row r="975" spans="1:13">
      <c r="A975" t="s">
        <v>2115</v>
      </c>
      <c r="B975" s="9">
        <v>45285</v>
      </c>
      <c r="C975" t="s">
        <v>2116</v>
      </c>
      <c r="D975" t="s">
        <v>926</v>
      </c>
      <c r="E975" t="s">
        <v>17</v>
      </c>
      <c r="F975" t="s">
        <v>46</v>
      </c>
      <c r="G975" t="s">
        <v>42</v>
      </c>
      <c r="H975" t="s">
        <v>34</v>
      </c>
      <c r="I975">
        <v>4</v>
      </c>
      <c r="J975">
        <v>907.4</v>
      </c>
      <c r="K975">
        <v>3629.61</v>
      </c>
      <c r="L975" t="s">
        <v>35</v>
      </c>
      <c r="M975" t="s">
        <v>22</v>
      </c>
    </row>
    <row r="976" spans="1:13">
      <c r="A976" t="s">
        <v>2117</v>
      </c>
      <c r="B976" s="9">
        <v>45127</v>
      </c>
      <c r="C976" t="s">
        <v>1212</v>
      </c>
      <c r="D976" t="s">
        <v>1200</v>
      </c>
      <c r="E976" t="s">
        <v>61</v>
      </c>
      <c r="F976" t="s">
        <v>46</v>
      </c>
      <c r="G976" t="s">
        <v>42</v>
      </c>
      <c r="H976" t="s">
        <v>50</v>
      </c>
      <c r="I976">
        <v>4</v>
      </c>
      <c r="J976">
        <v>2437.14</v>
      </c>
      <c r="K976">
        <v>9748.5400000000009</v>
      </c>
      <c r="L976" t="s">
        <v>21</v>
      </c>
      <c r="M976" t="s">
        <v>29</v>
      </c>
    </row>
    <row r="977" spans="1:13">
      <c r="A977" t="s">
        <v>2118</v>
      </c>
      <c r="B977" s="9">
        <v>45204</v>
      </c>
      <c r="C977" t="s">
        <v>1870</v>
      </c>
      <c r="D977" t="s">
        <v>506</v>
      </c>
      <c r="E977" t="s">
        <v>26</v>
      </c>
      <c r="F977" t="s">
        <v>18</v>
      </c>
      <c r="G977" t="s">
        <v>19</v>
      </c>
      <c r="H977" t="s">
        <v>20</v>
      </c>
      <c r="I977">
        <v>5</v>
      </c>
      <c r="J977">
        <v>27144.58</v>
      </c>
      <c r="K977">
        <v>135722.88</v>
      </c>
      <c r="L977" t="s">
        <v>28</v>
      </c>
      <c r="M977" t="s">
        <v>29</v>
      </c>
    </row>
    <row r="978" spans="1:13">
      <c r="A978" t="s">
        <v>2119</v>
      </c>
      <c r="B978" s="9">
        <v>45161</v>
      </c>
      <c r="C978" t="s">
        <v>1303</v>
      </c>
      <c r="D978" t="s">
        <v>1739</v>
      </c>
      <c r="E978" t="s">
        <v>26</v>
      </c>
      <c r="F978" t="s">
        <v>18</v>
      </c>
      <c r="G978" t="s">
        <v>19</v>
      </c>
      <c r="H978" t="s">
        <v>57</v>
      </c>
      <c r="I978">
        <v>5</v>
      </c>
      <c r="J978">
        <v>17553.64</v>
      </c>
      <c r="K978">
        <v>87768.18</v>
      </c>
      <c r="L978" t="s">
        <v>21</v>
      </c>
      <c r="M978" t="s">
        <v>29</v>
      </c>
    </row>
    <row r="979" spans="1:13">
      <c r="A979" t="s">
        <v>2120</v>
      </c>
      <c r="B979" s="9">
        <v>45420</v>
      </c>
      <c r="C979" t="s">
        <v>1525</v>
      </c>
      <c r="D979" t="s">
        <v>1023</v>
      </c>
      <c r="E979" t="s">
        <v>17</v>
      </c>
      <c r="F979" t="s">
        <v>33</v>
      </c>
      <c r="G979" t="s">
        <v>19</v>
      </c>
      <c r="H979" t="s">
        <v>34</v>
      </c>
      <c r="I979">
        <v>3</v>
      </c>
      <c r="J979">
        <v>840.27</v>
      </c>
      <c r="K979">
        <v>2520.81</v>
      </c>
      <c r="L979" t="s">
        <v>21</v>
      </c>
      <c r="M979" t="s">
        <v>29</v>
      </c>
    </row>
    <row r="980" spans="1:13">
      <c r="A980" t="s">
        <v>2121</v>
      </c>
      <c r="B980" s="9">
        <v>44930</v>
      </c>
      <c r="C980" t="s">
        <v>152</v>
      </c>
      <c r="D980" t="s">
        <v>2122</v>
      </c>
      <c r="E980" t="s">
        <v>17</v>
      </c>
      <c r="F980" t="s">
        <v>27</v>
      </c>
      <c r="G980" t="s">
        <v>42</v>
      </c>
      <c r="H980" t="s">
        <v>57</v>
      </c>
      <c r="I980">
        <v>4</v>
      </c>
      <c r="J980">
        <v>16167.72</v>
      </c>
      <c r="K980">
        <v>64670.879999999997</v>
      </c>
      <c r="L980" t="s">
        <v>35</v>
      </c>
      <c r="M980" t="s">
        <v>29</v>
      </c>
    </row>
    <row r="981" spans="1:13">
      <c r="A981" t="s">
        <v>2123</v>
      </c>
      <c r="B981" s="9">
        <v>45368</v>
      </c>
      <c r="C981" t="s">
        <v>1003</v>
      </c>
      <c r="D981" t="s">
        <v>2124</v>
      </c>
      <c r="E981" t="s">
        <v>17</v>
      </c>
      <c r="F981" t="s">
        <v>46</v>
      </c>
      <c r="G981" t="s">
        <v>19</v>
      </c>
      <c r="H981" t="s">
        <v>34</v>
      </c>
      <c r="I981">
        <v>2</v>
      </c>
      <c r="J981">
        <v>1007.68</v>
      </c>
      <c r="K981">
        <v>2015.37</v>
      </c>
      <c r="L981" t="s">
        <v>35</v>
      </c>
      <c r="M981" t="s">
        <v>29</v>
      </c>
    </row>
    <row r="982" spans="1:13">
      <c r="A982" t="s">
        <v>2125</v>
      </c>
      <c r="B982" s="9">
        <v>44955</v>
      </c>
      <c r="C982" t="s">
        <v>570</v>
      </c>
      <c r="D982" t="s">
        <v>2126</v>
      </c>
      <c r="E982" t="s">
        <v>61</v>
      </c>
      <c r="F982" t="s">
        <v>46</v>
      </c>
      <c r="G982" t="s">
        <v>42</v>
      </c>
      <c r="H982" t="s">
        <v>57</v>
      </c>
      <c r="I982">
        <v>1</v>
      </c>
      <c r="J982">
        <v>16845.650000000001</v>
      </c>
      <c r="K982">
        <v>16845.650000000001</v>
      </c>
      <c r="L982" t="s">
        <v>21</v>
      </c>
      <c r="M982" t="s">
        <v>29</v>
      </c>
    </row>
    <row r="983" spans="1:13">
      <c r="A983" t="s">
        <v>2127</v>
      </c>
      <c r="B983" s="9">
        <v>45035</v>
      </c>
      <c r="C983" t="s">
        <v>1202</v>
      </c>
      <c r="D983" t="s">
        <v>556</v>
      </c>
      <c r="E983" t="s">
        <v>26</v>
      </c>
      <c r="F983" t="s">
        <v>46</v>
      </c>
      <c r="G983" t="s">
        <v>19</v>
      </c>
      <c r="H983" t="s">
        <v>20</v>
      </c>
      <c r="I983">
        <v>1</v>
      </c>
      <c r="J983">
        <v>25552.639999999999</v>
      </c>
      <c r="K983">
        <v>25552.639999999999</v>
      </c>
      <c r="L983" t="s">
        <v>28</v>
      </c>
      <c r="M983" t="s">
        <v>29</v>
      </c>
    </row>
    <row r="984" spans="1:13">
      <c r="A984" t="s">
        <v>2128</v>
      </c>
      <c r="B984" s="9">
        <v>45001</v>
      </c>
      <c r="C984" t="s">
        <v>2129</v>
      </c>
      <c r="D984" t="s">
        <v>2130</v>
      </c>
      <c r="E984" t="s">
        <v>61</v>
      </c>
      <c r="F984" t="s">
        <v>46</v>
      </c>
      <c r="G984" t="s">
        <v>19</v>
      </c>
      <c r="H984" t="s">
        <v>57</v>
      </c>
      <c r="I984">
        <v>5</v>
      </c>
      <c r="J984">
        <v>17647.5</v>
      </c>
      <c r="K984">
        <v>88237.52</v>
      </c>
      <c r="L984" t="s">
        <v>21</v>
      </c>
      <c r="M984" t="s">
        <v>29</v>
      </c>
    </row>
    <row r="985" spans="1:13">
      <c r="A985" t="s">
        <v>2131</v>
      </c>
      <c r="B985" s="9">
        <v>45072</v>
      </c>
      <c r="C985" t="s">
        <v>1419</v>
      </c>
      <c r="D985" t="s">
        <v>985</v>
      </c>
      <c r="E985" t="s">
        <v>26</v>
      </c>
      <c r="F985" t="s">
        <v>18</v>
      </c>
      <c r="G985" t="s">
        <v>19</v>
      </c>
      <c r="H985" t="s">
        <v>57</v>
      </c>
      <c r="I985">
        <v>5</v>
      </c>
      <c r="J985">
        <v>11260.46</v>
      </c>
      <c r="K985">
        <v>56302.31</v>
      </c>
      <c r="L985" t="s">
        <v>28</v>
      </c>
      <c r="M985" t="s">
        <v>29</v>
      </c>
    </row>
    <row r="986" spans="1:13">
      <c r="A986" t="s">
        <v>2132</v>
      </c>
      <c r="B986" s="9">
        <v>45054</v>
      </c>
      <c r="C986" t="s">
        <v>567</v>
      </c>
      <c r="D986" t="s">
        <v>1407</v>
      </c>
      <c r="E986" t="s">
        <v>17</v>
      </c>
      <c r="F986" t="s">
        <v>18</v>
      </c>
      <c r="G986" t="s">
        <v>19</v>
      </c>
      <c r="H986" t="s">
        <v>34</v>
      </c>
      <c r="I986">
        <v>3</v>
      </c>
      <c r="J986">
        <v>1312.73</v>
      </c>
      <c r="K986">
        <v>3938.19</v>
      </c>
      <c r="L986" t="s">
        <v>28</v>
      </c>
      <c r="M986" t="s">
        <v>22</v>
      </c>
    </row>
    <row r="987" spans="1:13">
      <c r="A987" t="s">
        <v>2133</v>
      </c>
      <c r="B987" s="9">
        <v>44968</v>
      </c>
      <c r="C987" t="s">
        <v>1843</v>
      </c>
      <c r="D987" t="s">
        <v>2134</v>
      </c>
      <c r="E987" t="s">
        <v>17</v>
      </c>
      <c r="F987" t="s">
        <v>33</v>
      </c>
      <c r="G987" t="s">
        <v>42</v>
      </c>
      <c r="H987" t="s">
        <v>50</v>
      </c>
      <c r="I987">
        <v>4</v>
      </c>
      <c r="J987">
        <v>2396.6799999999998</v>
      </c>
      <c r="K987">
        <v>9586.7099999999991</v>
      </c>
      <c r="L987" t="s">
        <v>21</v>
      </c>
      <c r="M987" t="s">
        <v>22</v>
      </c>
    </row>
    <row r="988" spans="1:13">
      <c r="A988" t="s">
        <v>2135</v>
      </c>
      <c r="B988" s="9">
        <v>45282</v>
      </c>
      <c r="C988" t="s">
        <v>2136</v>
      </c>
      <c r="D988" t="s">
        <v>2137</v>
      </c>
      <c r="E988" t="s">
        <v>17</v>
      </c>
      <c r="F988" t="s">
        <v>46</v>
      </c>
      <c r="G988" t="s">
        <v>19</v>
      </c>
      <c r="H988" t="s">
        <v>50</v>
      </c>
      <c r="I988">
        <v>5</v>
      </c>
      <c r="J988">
        <v>2287.9899999999998</v>
      </c>
      <c r="K988">
        <v>11439.97</v>
      </c>
      <c r="L988" t="s">
        <v>21</v>
      </c>
      <c r="M988" t="s">
        <v>29</v>
      </c>
    </row>
    <row r="989" spans="1:13">
      <c r="A989" t="s">
        <v>2138</v>
      </c>
      <c r="B989" s="9">
        <v>44967</v>
      </c>
      <c r="C989" t="s">
        <v>2139</v>
      </c>
      <c r="D989" t="s">
        <v>82</v>
      </c>
      <c r="E989" t="s">
        <v>17</v>
      </c>
      <c r="F989" t="s">
        <v>46</v>
      </c>
      <c r="G989" t="s">
        <v>19</v>
      </c>
      <c r="H989" t="s">
        <v>57</v>
      </c>
      <c r="I989">
        <v>5</v>
      </c>
      <c r="J989">
        <v>12601.17</v>
      </c>
      <c r="K989">
        <v>63005.84</v>
      </c>
      <c r="L989" t="s">
        <v>21</v>
      </c>
      <c r="M989" t="s">
        <v>29</v>
      </c>
    </row>
    <row r="990" spans="1:13">
      <c r="A990" t="s">
        <v>2140</v>
      </c>
      <c r="B990" s="9">
        <v>44960</v>
      </c>
      <c r="C990" t="s">
        <v>1843</v>
      </c>
      <c r="D990" t="s">
        <v>1445</v>
      </c>
      <c r="E990" t="s">
        <v>17</v>
      </c>
      <c r="F990" t="s">
        <v>18</v>
      </c>
      <c r="G990" t="s">
        <v>19</v>
      </c>
      <c r="H990" t="s">
        <v>50</v>
      </c>
      <c r="I990">
        <v>1</v>
      </c>
      <c r="J990">
        <v>2801.71</v>
      </c>
      <c r="K990">
        <v>2801.71</v>
      </c>
      <c r="L990" t="s">
        <v>28</v>
      </c>
      <c r="M990" t="s">
        <v>29</v>
      </c>
    </row>
    <row r="991" spans="1:13">
      <c r="A991" t="s">
        <v>2141</v>
      </c>
      <c r="B991" s="9">
        <v>44943</v>
      </c>
      <c r="C991" t="s">
        <v>1692</v>
      </c>
      <c r="D991" t="s">
        <v>887</v>
      </c>
      <c r="E991" t="s">
        <v>17</v>
      </c>
      <c r="F991" t="s">
        <v>33</v>
      </c>
      <c r="G991" t="s">
        <v>19</v>
      </c>
      <c r="H991" t="s">
        <v>20</v>
      </c>
      <c r="I991">
        <v>4</v>
      </c>
      <c r="J991">
        <v>27995.65</v>
      </c>
      <c r="K991">
        <v>111982.6</v>
      </c>
      <c r="L991" t="s">
        <v>35</v>
      </c>
      <c r="M991" t="s">
        <v>29</v>
      </c>
    </row>
    <row r="992" spans="1:13">
      <c r="A992" t="s">
        <v>2142</v>
      </c>
      <c r="B992" s="9">
        <v>45079</v>
      </c>
      <c r="C992" t="s">
        <v>192</v>
      </c>
      <c r="D992" t="s">
        <v>1073</v>
      </c>
      <c r="E992" t="s">
        <v>26</v>
      </c>
      <c r="F992" t="s">
        <v>18</v>
      </c>
      <c r="G992" t="s">
        <v>19</v>
      </c>
      <c r="H992" t="s">
        <v>20</v>
      </c>
      <c r="I992">
        <v>3</v>
      </c>
      <c r="J992">
        <v>37121.72</v>
      </c>
      <c r="K992">
        <v>111365.17</v>
      </c>
      <c r="L992" t="s">
        <v>28</v>
      </c>
      <c r="M992" t="s">
        <v>29</v>
      </c>
    </row>
    <row r="993" spans="1:13">
      <c r="A993" t="s">
        <v>2143</v>
      </c>
      <c r="B993" s="9">
        <v>45304</v>
      </c>
      <c r="C993" t="s">
        <v>2144</v>
      </c>
      <c r="D993" t="s">
        <v>2145</v>
      </c>
      <c r="E993" t="s">
        <v>61</v>
      </c>
      <c r="F993" t="s">
        <v>46</v>
      </c>
      <c r="G993" t="s">
        <v>19</v>
      </c>
      <c r="H993" t="s">
        <v>50</v>
      </c>
      <c r="I993">
        <v>5</v>
      </c>
      <c r="J993">
        <v>2307.2399999999998</v>
      </c>
      <c r="K993">
        <v>11536.2</v>
      </c>
      <c r="L993" t="s">
        <v>28</v>
      </c>
      <c r="M993" t="s">
        <v>29</v>
      </c>
    </row>
    <row r="994" spans="1:13">
      <c r="A994" t="s">
        <v>2146</v>
      </c>
      <c r="B994" s="9">
        <v>45268</v>
      </c>
      <c r="C994" t="s">
        <v>326</v>
      </c>
      <c r="D994" t="s">
        <v>2147</v>
      </c>
      <c r="E994" t="s">
        <v>26</v>
      </c>
      <c r="F994" t="s">
        <v>46</v>
      </c>
      <c r="G994" t="s">
        <v>42</v>
      </c>
      <c r="H994" t="s">
        <v>50</v>
      </c>
      <c r="I994">
        <v>5</v>
      </c>
      <c r="J994">
        <v>2998.12</v>
      </c>
      <c r="K994">
        <v>14990.59</v>
      </c>
      <c r="L994" t="s">
        <v>28</v>
      </c>
      <c r="M994" t="s">
        <v>29</v>
      </c>
    </row>
    <row r="995" spans="1:13">
      <c r="A995" t="s">
        <v>2148</v>
      </c>
      <c r="B995" s="9">
        <v>44953</v>
      </c>
      <c r="C995" t="s">
        <v>1390</v>
      </c>
      <c r="D995" t="s">
        <v>2149</v>
      </c>
      <c r="E995" t="s">
        <v>61</v>
      </c>
      <c r="F995" t="s">
        <v>27</v>
      </c>
      <c r="G995" t="s">
        <v>19</v>
      </c>
      <c r="H995" t="s">
        <v>20</v>
      </c>
      <c r="I995">
        <v>5</v>
      </c>
      <c r="J995">
        <v>35199.480000000003</v>
      </c>
      <c r="K995">
        <v>175997.41</v>
      </c>
      <c r="L995" t="s">
        <v>35</v>
      </c>
      <c r="M995" t="s">
        <v>29</v>
      </c>
    </row>
    <row r="996" spans="1:13">
      <c r="A996" t="s">
        <v>2150</v>
      </c>
      <c r="B996" s="9">
        <v>45213</v>
      </c>
      <c r="C996" t="s">
        <v>743</v>
      </c>
      <c r="D996" t="s">
        <v>352</v>
      </c>
      <c r="E996" t="s">
        <v>17</v>
      </c>
      <c r="F996" t="s">
        <v>27</v>
      </c>
      <c r="G996" t="s">
        <v>19</v>
      </c>
      <c r="H996" t="s">
        <v>50</v>
      </c>
      <c r="I996">
        <v>1</v>
      </c>
      <c r="J996">
        <v>1880.24</v>
      </c>
      <c r="K996">
        <v>1880.24</v>
      </c>
      <c r="L996" t="s">
        <v>28</v>
      </c>
      <c r="M996" t="s">
        <v>29</v>
      </c>
    </row>
    <row r="997" spans="1:13">
      <c r="A997" t="s">
        <v>2151</v>
      </c>
      <c r="B997" s="9">
        <v>45094</v>
      </c>
      <c r="C997" t="s">
        <v>2116</v>
      </c>
      <c r="D997" t="s">
        <v>118</v>
      </c>
      <c r="E997" t="s">
        <v>17</v>
      </c>
      <c r="F997" t="s">
        <v>27</v>
      </c>
      <c r="G997" t="s">
        <v>19</v>
      </c>
      <c r="H997" t="s">
        <v>50</v>
      </c>
      <c r="I997">
        <v>5</v>
      </c>
      <c r="J997">
        <v>2274.4</v>
      </c>
      <c r="K997">
        <v>11372.01</v>
      </c>
      <c r="L997" t="s">
        <v>28</v>
      </c>
      <c r="M997" t="s">
        <v>29</v>
      </c>
    </row>
    <row r="998" spans="1:13">
      <c r="A998" t="s">
        <v>2152</v>
      </c>
      <c r="B998" s="9">
        <v>45194</v>
      </c>
      <c r="C998" t="s">
        <v>2153</v>
      </c>
      <c r="D998" t="s">
        <v>842</v>
      </c>
      <c r="E998" t="s">
        <v>26</v>
      </c>
      <c r="F998" t="s">
        <v>33</v>
      </c>
      <c r="G998" t="s">
        <v>19</v>
      </c>
      <c r="H998" t="s">
        <v>34</v>
      </c>
      <c r="I998">
        <v>5</v>
      </c>
      <c r="J998">
        <v>879.78</v>
      </c>
      <c r="K998">
        <v>4398.8999999999996</v>
      </c>
      <c r="L998" t="s">
        <v>28</v>
      </c>
      <c r="M998" t="s">
        <v>22</v>
      </c>
    </row>
    <row r="999" spans="1:13">
      <c r="A999" t="s">
        <v>2154</v>
      </c>
      <c r="B999" s="9">
        <v>45381</v>
      </c>
      <c r="C999" t="s">
        <v>2155</v>
      </c>
      <c r="D999" t="s">
        <v>2156</v>
      </c>
      <c r="E999" t="s">
        <v>17</v>
      </c>
      <c r="F999" t="s">
        <v>18</v>
      </c>
      <c r="G999" t="s">
        <v>19</v>
      </c>
      <c r="H999" t="s">
        <v>34</v>
      </c>
      <c r="I999">
        <v>1</v>
      </c>
      <c r="J999">
        <v>1011.39</v>
      </c>
      <c r="K999">
        <v>1011.39</v>
      </c>
      <c r="L999" t="s">
        <v>35</v>
      </c>
      <c r="M999" t="s">
        <v>29</v>
      </c>
    </row>
    <row r="1000" spans="1:13">
      <c r="A1000" t="s">
        <v>2157</v>
      </c>
      <c r="B1000" s="9">
        <v>45327</v>
      </c>
      <c r="C1000" t="s">
        <v>836</v>
      </c>
      <c r="D1000" t="s">
        <v>515</v>
      </c>
      <c r="E1000" t="s">
        <v>17</v>
      </c>
      <c r="F1000" t="s">
        <v>46</v>
      </c>
      <c r="G1000" t="s">
        <v>19</v>
      </c>
      <c r="H1000" t="s">
        <v>50</v>
      </c>
      <c r="I1000">
        <v>5</v>
      </c>
      <c r="J1000">
        <v>2179.15</v>
      </c>
      <c r="K1000">
        <v>10895.73</v>
      </c>
      <c r="L1000" t="s">
        <v>28</v>
      </c>
      <c r="M1000" t="s">
        <v>29</v>
      </c>
    </row>
    <row r="1001" spans="1:13">
      <c r="A1001" t="s">
        <v>2158</v>
      </c>
      <c r="B1001" s="9">
        <v>45402</v>
      </c>
      <c r="C1001" t="s">
        <v>146</v>
      </c>
      <c r="D1001" t="s">
        <v>2159</v>
      </c>
      <c r="E1001" t="s">
        <v>17</v>
      </c>
      <c r="F1001" t="s">
        <v>46</v>
      </c>
      <c r="G1001" t="s">
        <v>19</v>
      </c>
      <c r="H1001" t="s">
        <v>50</v>
      </c>
      <c r="I1001">
        <v>4</v>
      </c>
      <c r="J1001">
        <v>2816.47</v>
      </c>
      <c r="K1001">
        <v>11265.88</v>
      </c>
      <c r="L1001" t="s">
        <v>35</v>
      </c>
      <c r="M1001" t="s">
        <v>29</v>
      </c>
    </row>
    <row r="1002" spans="1:13">
      <c r="A1002" t="s">
        <v>2160</v>
      </c>
      <c r="B1002" s="9">
        <v>45056</v>
      </c>
      <c r="C1002" t="s">
        <v>301</v>
      </c>
      <c r="D1002" t="s">
        <v>454</v>
      </c>
      <c r="E1002" t="s">
        <v>17</v>
      </c>
      <c r="F1002" t="s">
        <v>33</v>
      </c>
      <c r="G1002" t="s">
        <v>42</v>
      </c>
      <c r="H1002" t="s">
        <v>34</v>
      </c>
      <c r="I1002">
        <v>4</v>
      </c>
      <c r="J1002">
        <v>1342.79</v>
      </c>
      <c r="K1002">
        <v>5371.17</v>
      </c>
      <c r="L1002" t="s">
        <v>35</v>
      </c>
      <c r="M1002" t="s">
        <v>29</v>
      </c>
    </row>
    <row r="1003" spans="1:13">
      <c r="A1003" t="s">
        <v>2161</v>
      </c>
      <c r="B1003" s="9">
        <v>45289</v>
      </c>
      <c r="C1003" t="s">
        <v>210</v>
      </c>
      <c r="D1003" t="s">
        <v>959</v>
      </c>
      <c r="E1003" t="s">
        <v>17</v>
      </c>
      <c r="F1003" t="s">
        <v>46</v>
      </c>
      <c r="G1003" t="s">
        <v>19</v>
      </c>
      <c r="H1003" t="s">
        <v>34</v>
      </c>
      <c r="I1003">
        <v>1</v>
      </c>
      <c r="J1003">
        <v>846.93</v>
      </c>
      <c r="K1003">
        <v>846.93</v>
      </c>
      <c r="L1003" t="s">
        <v>21</v>
      </c>
      <c r="M1003" t="s">
        <v>29</v>
      </c>
    </row>
    <row r="1004" spans="1:13">
      <c r="A1004" t="s">
        <v>2162</v>
      </c>
      <c r="B1004" s="9">
        <v>45218</v>
      </c>
      <c r="C1004" t="s">
        <v>453</v>
      </c>
      <c r="D1004" t="s">
        <v>577</v>
      </c>
      <c r="E1004" t="s">
        <v>17</v>
      </c>
      <c r="F1004" t="s">
        <v>46</v>
      </c>
      <c r="G1004" t="s">
        <v>42</v>
      </c>
      <c r="H1004" t="s">
        <v>50</v>
      </c>
      <c r="I1004">
        <v>4</v>
      </c>
      <c r="J1004">
        <v>2415.35</v>
      </c>
      <c r="K1004">
        <v>9661.39</v>
      </c>
      <c r="L1004" t="s">
        <v>21</v>
      </c>
      <c r="M1004" t="s">
        <v>29</v>
      </c>
    </row>
    <row r="1005" spans="1:13">
      <c r="A1005" t="s">
        <v>2163</v>
      </c>
      <c r="B1005" s="9">
        <v>45297</v>
      </c>
      <c r="C1005" t="s">
        <v>290</v>
      </c>
      <c r="D1005" t="s">
        <v>1562</v>
      </c>
      <c r="E1005" t="s">
        <v>17</v>
      </c>
      <c r="F1005" t="s">
        <v>18</v>
      </c>
      <c r="G1005" t="s">
        <v>42</v>
      </c>
      <c r="H1005" t="s">
        <v>34</v>
      </c>
      <c r="I1005">
        <v>3</v>
      </c>
      <c r="J1005">
        <v>974.13</v>
      </c>
      <c r="K1005">
        <v>2922.38</v>
      </c>
      <c r="L1005" t="s">
        <v>21</v>
      </c>
      <c r="M1005" t="s">
        <v>29</v>
      </c>
    </row>
    <row r="1006" spans="1:13">
      <c r="A1006" t="s">
        <v>2164</v>
      </c>
      <c r="B1006" s="9">
        <v>44955</v>
      </c>
      <c r="C1006" t="s">
        <v>2165</v>
      </c>
      <c r="D1006" t="s">
        <v>480</v>
      </c>
      <c r="E1006" t="s">
        <v>26</v>
      </c>
      <c r="F1006" t="s">
        <v>27</v>
      </c>
      <c r="G1006" t="s">
        <v>19</v>
      </c>
      <c r="H1006" t="s">
        <v>20</v>
      </c>
      <c r="I1006">
        <v>5</v>
      </c>
      <c r="J1006">
        <v>30101.63</v>
      </c>
      <c r="K1006">
        <v>150508.15</v>
      </c>
      <c r="L1006" t="s">
        <v>35</v>
      </c>
      <c r="M1006" t="s">
        <v>29</v>
      </c>
    </row>
    <row r="1007" spans="1:13">
      <c r="A1007" t="s">
        <v>2166</v>
      </c>
      <c r="B1007" s="9">
        <v>45075</v>
      </c>
      <c r="C1007" t="s">
        <v>2167</v>
      </c>
      <c r="D1007" t="s">
        <v>390</v>
      </c>
      <c r="E1007" t="s">
        <v>17</v>
      </c>
      <c r="F1007" t="s">
        <v>27</v>
      </c>
      <c r="G1007" t="s">
        <v>19</v>
      </c>
      <c r="H1007" t="s">
        <v>57</v>
      </c>
      <c r="I1007">
        <v>3</v>
      </c>
      <c r="J1007">
        <v>10662.38</v>
      </c>
      <c r="K1007">
        <v>31987.15</v>
      </c>
      <c r="L1007" t="s">
        <v>21</v>
      </c>
      <c r="M1007" t="s">
        <v>29</v>
      </c>
    </row>
    <row r="1008" spans="1:13">
      <c r="A1008" t="s">
        <v>2168</v>
      </c>
      <c r="B1008" s="9">
        <v>45222</v>
      </c>
      <c r="C1008" t="s">
        <v>904</v>
      </c>
      <c r="D1008" t="s">
        <v>987</v>
      </c>
      <c r="E1008" t="s">
        <v>17</v>
      </c>
      <c r="F1008" t="s">
        <v>33</v>
      </c>
      <c r="G1008" t="s">
        <v>19</v>
      </c>
      <c r="H1008" t="s">
        <v>20</v>
      </c>
      <c r="I1008">
        <v>4</v>
      </c>
      <c r="J1008">
        <v>37620.550000000003</v>
      </c>
      <c r="K1008">
        <v>150482.21</v>
      </c>
      <c r="L1008" t="s">
        <v>21</v>
      </c>
      <c r="M1008" t="s">
        <v>29</v>
      </c>
    </row>
    <row r="1009" spans="1:13">
      <c r="A1009" t="s">
        <v>2169</v>
      </c>
      <c r="B1009" s="9">
        <v>44937</v>
      </c>
      <c r="C1009" t="s">
        <v>1017</v>
      </c>
      <c r="D1009" t="s">
        <v>2170</v>
      </c>
      <c r="E1009" t="s">
        <v>17</v>
      </c>
      <c r="F1009" t="s">
        <v>27</v>
      </c>
      <c r="G1009" t="s">
        <v>19</v>
      </c>
      <c r="H1009" t="s">
        <v>34</v>
      </c>
      <c r="I1009">
        <v>1</v>
      </c>
      <c r="J1009">
        <v>1410.35</v>
      </c>
      <c r="K1009">
        <v>1410.35</v>
      </c>
      <c r="L1009" t="s">
        <v>21</v>
      </c>
      <c r="M1009" t="s">
        <v>29</v>
      </c>
    </row>
    <row r="1010" spans="1:13">
      <c r="A1010" t="s">
        <v>2171</v>
      </c>
      <c r="B1010" s="9">
        <v>45438</v>
      </c>
      <c r="C1010" t="s">
        <v>2172</v>
      </c>
      <c r="D1010" t="s">
        <v>1604</v>
      </c>
      <c r="E1010" t="s">
        <v>17</v>
      </c>
      <c r="F1010" t="s">
        <v>27</v>
      </c>
      <c r="G1010" t="s">
        <v>42</v>
      </c>
      <c r="H1010" t="s">
        <v>20</v>
      </c>
      <c r="I1010">
        <v>1</v>
      </c>
      <c r="J1010">
        <v>28337.17</v>
      </c>
      <c r="K1010">
        <v>28337.17</v>
      </c>
      <c r="L1010" t="s">
        <v>35</v>
      </c>
      <c r="M1010" t="s">
        <v>29</v>
      </c>
    </row>
    <row r="1011" spans="1:13">
      <c r="A1011" t="s">
        <v>2173</v>
      </c>
      <c r="B1011" s="9">
        <v>45039</v>
      </c>
      <c r="C1011" t="s">
        <v>1083</v>
      </c>
      <c r="D1011" t="s">
        <v>352</v>
      </c>
      <c r="E1011" t="s">
        <v>26</v>
      </c>
      <c r="F1011" t="s">
        <v>33</v>
      </c>
      <c r="G1011" t="s">
        <v>42</v>
      </c>
      <c r="H1011" t="s">
        <v>57</v>
      </c>
      <c r="I1011">
        <v>3</v>
      </c>
      <c r="J1011">
        <v>13063.3</v>
      </c>
      <c r="K1011">
        <v>39189.89</v>
      </c>
      <c r="L1011" t="s">
        <v>28</v>
      </c>
      <c r="M1011" t="s">
        <v>29</v>
      </c>
    </row>
    <row r="1012" spans="1:13">
      <c r="A1012" t="s">
        <v>2174</v>
      </c>
      <c r="B1012" s="9">
        <v>45113</v>
      </c>
      <c r="C1012" t="s">
        <v>2175</v>
      </c>
      <c r="D1012" t="s">
        <v>2176</v>
      </c>
      <c r="E1012" t="s">
        <v>26</v>
      </c>
      <c r="F1012" t="s">
        <v>33</v>
      </c>
      <c r="G1012" t="s">
        <v>19</v>
      </c>
      <c r="H1012" t="s">
        <v>34</v>
      </c>
      <c r="I1012">
        <v>4</v>
      </c>
      <c r="J1012">
        <v>963.86</v>
      </c>
      <c r="K1012">
        <v>3855.44</v>
      </c>
      <c r="L1012" t="s">
        <v>21</v>
      </c>
      <c r="M1012" t="s">
        <v>29</v>
      </c>
    </row>
    <row r="1013" spans="1:13">
      <c r="A1013" t="s">
        <v>2177</v>
      </c>
      <c r="B1013" s="9">
        <v>45153</v>
      </c>
      <c r="C1013" t="s">
        <v>847</v>
      </c>
      <c r="D1013" t="s">
        <v>2178</v>
      </c>
      <c r="E1013" t="s">
        <v>26</v>
      </c>
      <c r="F1013" t="s">
        <v>27</v>
      </c>
      <c r="G1013" t="s">
        <v>19</v>
      </c>
      <c r="H1013" t="s">
        <v>20</v>
      </c>
      <c r="I1013">
        <v>5</v>
      </c>
      <c r="J1013">
        <v>40775.85</v>
      </c>
      <c r="K1013">
        <v>203879.26</v>
      </c>
      <c r="L1013" t="s">
        <v>21</v>
      </c>
      <c r="M1013" t="s">
        <v>29</v>
      </c>
    </row>
    <row r="1014" spans="1:13">
      <c r="A1014" t="s">
        <v>2179</v>
      </c>
      <c r="B1014" s="9">
        <v>45236</v>
      </c>
      <c r="C1014" t="s">
        <v>189</v>
      </c>
      <c r="D1014" t="s">
        <v>2180</v>
      </c>
      <c r="E1014" t="s">
        <v>17</v>
      </c>
      <c r="F1014" t="s">
        <v>18</v>
      </c>
      <c r="G1014" t="s">
        <v>19</v>
      </c>
      <c r="H1014" t="s">
        <v>20</v>
      </c>
      <c r="I1014">
        <v>4</v>
      </c>
      <c r="J1014">
        <v>24663.73</v>
      </c>
      <c r="K1014">
        <v>98654.92</v>
      </c>
      <c r="L1014" t="s">
        <v>21</v>
      </c>
      <c r="M1014" t="s">
        <v>29</v>
      </c>
    </row>
    <row r="1015" spans="1:13">
      <c r="A1015" t="s">
        <v>2181</v>
      </c>
      <c r="B1015" s="9">
        <v>45024</v>
      </c>
      <c r="C1015" t="s">
        <v>168</v>
      </c>
      <c r="D1015" t="s">
        <v>445</v>
      </c>
      <c r="E1015" t="s">
        <v>26</v>
      </c>
      <c r="F1015" t="s">
        <v>33</v>
      </c>
      <c r="G1015" t="s">
        <v>19</v>
      </c>
      <c r="H1015" t="s">
        <v>57</v>
      </c>
      <c r="I1015">
        <v>4</v>
      </c>
      <c r="J1015">
        <v>14878.97</v>
      </c>
      <c r="K1015">
        <v>59515.87</v>
      </c>
      <c r="L1015" t="s">
        <v>21</v>
      </c>
      <c r="M1015" t="s">
        <v>29</v>
      </c>
    </row>
    <row r="1016" spans="1:13">
      <c r="A1016" t="s">
        <v>2182</v>
      </c>
      <c r="B1016" s="9">
        <v>44981</v>
      </c>
      <c r="C1016" t="s">
        <v>1114</v>
      </c>
      <c r="D1016" t="s">
        <v>1918</v>
      </c>
      <c r="E1016" t="s">
        <v>26</v>
      </c>
      <c r="F1016" t="s">
        <v>46</v>
      </c>
      <c r="G1016" t="s">
        <v>42</v>
      </c>
      <c r="H1016" t="s">
        <v>34</v>
      </c>
      <c r="I1016">
        <v>1</v>
      </c>
      <c r="J1016">
        <v>1362.46</v>
      </c>
      <c r="K1016">
        <v>1362.46</v>
      </c>
      <c r="L1016" t="s">
        <v>35</v>
      </c>
      <c r="M1016" t="s">
        <v>29</v>
      </c>
    </row>
    <row r="1017" spans="1:13">
      <c r="A1017" t="s">
        <v>2183</v>
      </c>
      <c r="B1017" s="9">
        <v>45332</v>
      </c>
      <c r="C1017" t="s">
        <v>2184</v>
      </c>
      <c r="D1017" t="s">
        <v>420</v>
      </c>
      <c r="E1017" t="s">
        <v>17</v>
      </c>
      <c r="F1017" t="s">
        <v>33</v>
      </c>
      <c r="G1017" t="s">
        <v>19</v>
      </c>
      <c r="H1017" t="s">
        <v>50</v>
      </c>
      <c r="I1017">
        <v>2</v>
      </c>
      <c r="J1017">
        <v>1982.88</v>
      </c>
      <c r="K1017">
        <v>3965.77</v>
      </c>
      <c r="L1017" t="s">
        <v>28</v>
      </c>
      <c r="M1017" t="s">
        <v>29</v>
      </c>
    </row>
    <row r="1018" spans="1:13">
      <c r="A1018" t="s">
        <v>2185</v>
      </c>
      <c r="B1018" s="9">
        <v>44995</v>
      </c>
      <c r="C1018" t="s">
        <v>2144</v>
      </c>
      <c r="D1018" t="s">
        <v>1402</v>
      </c>
      <c r="E1018" t="s">
        <v>17</v>
      </c>
      <c r="F1018" t="s">
        <v>46</v>
      </c>
      <c r="G1018" t="s">
        <v>19</v>
      </c>
      <c r="H1018" t="s">
        <v>34</v>
      </c>
      <c r="I1018">
        <v>5</v>
      </c>
      <c r="J1018">
        <v>1194</v>
      </c>
      <c r="K1018">
        <v>5969.99</v>
      </c>
      <c r="L1018" t="s">
        <v>28</v>
      </c>
      <c r="M1018" t="s">
        <v>29</v>
      </c>
    </row>
    <row r="1019" spans="1:13">
      <c r="A1019" t="s">
        <v>2186</v>
      </c>
      <c r="B1019" s="9">
        <v>45238</v>
      </c>
      <c r="C1019" t="s">
        <v>2184</v>
      </c>
      <c r="D1019" t="s">
        <v>2187</v>
      </c>
      <c r="E1019" t="s">
        <v>17</v>
      </c>
      <c r="F1019" t="s">
        <v>33</v>
      </c>
      <c r="G1019" t="s">
        <v>42</v>
      </c>
      <c r="H1019" t="s">
        <v>57</v>
      </c>
      <c r="I1019">
        <v>5</v>
      </c>
      <c r="J1019">
        <v>10879.86</v>
      </c>
      <c r="K1019">
        <v>54399.3</v>
      </c>
      <c r="L1019" t="s">
        <v>21</v>
      </c>
      <c r="M1019" t="s">
        <v>29</v>
      </c>
    </row>
    <row r="1020" spans="1:13">
      <c r="A1020" t="s">
        <v>2188</v>
      </c>
      <c r="B1020" s="9">
        <v>45215</v>
      </c>
      <c r="C1020" t="s">
        <v>839</v>
      </c>
      <c r="D1020" t="s">
        <v>463</v>
      </c>
      <c r="E1020" t="s">
        <v>26</v>
      </c>
      <c r="F1020" t="s">
        <v>33</v>
      </c>
      <c r="G1020" t="s">
        <v>19</v>
      </c>
      <c r="H1020" t="s">
        <v>57</v>
      </c>
      <c r="I1020">
        <v>1</v>
      </c>
      <c r="J1020">
        <v>16609.39</v>
      </c>
      <c r="K1020">
        <v>16609.39</v>
      </c>
      <c r="L1020" t="s">
        <v>28</v>
      </c>
      <c r="M1020" t="s">
        <v>29</v>
      </c>
    </row>
    <row r="1021" spans="1:13">
      <c r="A1021" t="s">
        <v>2189</v>
      </c>
      <c r="B1021" s="9">
        <v>45074</v>
      </c>
      <c r="C1021" t="s">
        <v>63</v>
      </c>
      <c r="D1021" t="s">
        <v>1371</v>
      </c>
      <c r="E1021" t="s">
        <v>26</v>
      </c>
      <c r="F1021" t="s">
        <v>27</v>
      </c>
      <c r="G1021" t="s">
        <v>19</v>
      </c>
      <c r="H1021" t="s">
        <v>57</v>
      </c>
      <c r="I1021">
        <v>4</v>
      </c>
      <c r="J1021">
        <v>12558.22</v>
      </c>
      <c r="K1021">
        <v>50232.87</v>
      </c>
      <c r="L1021" t="s">
        <v>21</v>
      </c>
      <c r="M1021" t="s">
        <v>29</v>
      </c>
    </row>
    <row r="1022" spans="1:13">
      <c r="A1022" t="s">
        <v>2190</v>
      </c>
      <c r="B1022" s="9">
        <v>45393</v>
      </c>
      <c r="C1022" t="s">
        <v>1222</v>
      </c>
      <c r="D1022" t="s">
        <v>327</v>
      </c>
      <c r="E1022" t="s">
        <v>17</v>
      </c>
      <c r="F1022" t="s">
        <v>27</v>
      </c>
      <c r="G1022" t="s">
        <v>19</v>
      </c>
      <c r="H1022" t="s">
        <v>57</v>
      </c>
      <c r="I1022">
        <v>1</v>
      </c>
      <c r="J1022">
        <v>17915.650000000001</v>
      </c>
      <c r="K1022">
        <v>17915.650000000001</v>
      </c>
      <c r="L1022" t="s">
        <v>21</v>
      </c>
      <c r="M1022" t="s">
        <v>22</v>
      </c>
    </row>
    <row r="1023" spans="1:13">
      <c r="A1023" t="s">
        <v>2191</v>
      </c>
      <c r="B1023" s="9">
        <v>45170</v>
      </c>
      <c r="C1023" t="s">
        <v>2192</v>
      </c>
      <c r="D1023" t="s">
        <v>2193</v>
      </c>
      <c r="E1023" t="s">
        <v>26</v>
      </c>
      <c r="F1023" t="s">
        <v>27</v>
      </c>
      <c r="G1023" t="s">
        <v>19</v>
      </c>
      <c r="H1023" t="s">
        <v>50</v>
      </c>
      <c r="I1023">
        <v>4</v>
      </c>
      <c r="J1023">
        <v>2902.51</v>
      </c>
      <c r="K1023">
        <v>11610.05</v>
      </c>
      <c r="L1023" t="s">
        <v>28</v>
      </c>
      <c r="M1023" t="s">
        <v>29</v>
      </c>
    </row>
    <row r="1024" spans="1:13">
      <c r="A1024" t="s">
        <v>2194</v>
      </c>
      <c r="B1024" s="9">
        <v>45417</v>
      </c>
      <c r="C1024" t="s">
        <v>2195</v>
      </c>
      <c r="D1024" t="s">
        <v>82</v>
      </c>
      <c r="E1024" t="s">
        <v>17</v>
      </c>
      <c r="F1024" t="s">
        <v>18</v>
      </c>
      <c r="G1024" t="s">
        <v>42</v>
      </c>
      <c r="H1024" t="s">
        <v>34</v>
      </c>
      <c r="I1024">
        <v>2</v>
      </c>
      <c r="J1024">
        <v>1279.51</v>
      </c>
      <c r="K1024">
        <v>2559.02</v>
      </c>
      <c r="L1024" t="s">
        <v>28</v>
      </c>
      <c r="M1024" t="s">
        <v>29</v>
      </c>
    </row>
    <row r="1025" spans="1:13">
      <c r="A1025" t="s">
        <v>2196</v>
      </c>
      <c r="B1025" s="9">
        <v>45433</v>
      </c>
      <c r="C1025" t="s">
        <v>685</v>
      </c>
      <c r="D1025" t="s">
        <v>2075</v>
      </c>
      <c r="E1025" t="s">
        <v>17</v>
      </c>
      <c r="F1025" t="s">
        <v>27</v>
      </c>
      <c r="G1025" t="s">
        <v>42</v>
      </c>
      <c r="H1025" t="s">
        <v>34</v>
      </c>
      <c r="I1025">
        <v>2</v>
      </c>
      <c r="J1025">
        <v>1138.1099999999999</v>
      </c>
      <c r="K1025">
        <v>2276.21</v>
      </c>
      <c r="L1025" t="s">
        <v>35</v>
      </c>
      <c r="M1025" t="s">
        <v>22</v>
      </c>
    </row>
    <row r="1026" spans="1:13">
      <c r="A1026" t="s">
        <v>2197</v>
      </c>
      <c r="B1026" s="9">
        <v>45291</v>
      </c>
      <c r="C1026" t="s">
        <v>961</v>
      </c>
      <c r="D1026" t="s">
        <v>1620</v>
      </c>
      <c r="E1026" t="s">
        <v>61</v>
      </c>
      <c r="F1026" t="s">
        <v>27</v>
      </c>
      <c r="G1026" t="s">
        <v>19</v>
      </c>
      <c r="H1026" t="s">
        <v>20</v>
      </c>
      <c r="I1026">
        <v>3</v>
      </c>
      <c r="J1026">
        <v>37915.31</v>
      </c>
      <c r="K1026">
        <v>113745.93</v>
      </c>
      <c r="L1026" t="s">
        <v>21</v>
      </c>
      <c r="M1026" t="s">
        <v>29</v>
      </c>
    </row>
    <row r="1027" spans="1:13">
      <c r="A1027" t="s">
        <v>2198</v>
      </c>
      <c r="B1027" s="9">
        <v>45408</v>
      </c>
      <c r="C1027" t="s">
        <v>1329</v>
      </c>
      <c r="D1027" t="s">
        <v>2093</v>
      </c>
      <c r="E1027" t="s">
        <v>61</v>
      </c>
      <c r="F1027" t="s">
        <v>33</v>
      </c>
      <c r="G1027" t="s">
        <v>42</v>
      </c>
      <c r="H1027" t="s">
        <v>50</v>
      </c>
      <c r="I1027">
        <v>4</v>
      </c>
      <c r="J1027">
        <v>1913.26</v>
      </c>
      <c r="K1027">
        <v>7653.05</v>
      </c>
      <c r="L1027" t="s">
        <v>28</v>
      </c>
      <c r="M1027" t="s">
        <v>29</v>
      </c>
    </row>
    <row r="1028" spans="1:13">
      <c r="A1028" t="s">
        <v>2199</v>
      </c>
      <c r="B1028" s="9">
        <v>45127</v>
      </c>
      <c r="C1028" t="s">
        <v>836</v>
      </c>
      <c r="D1028" t="s">
        <v>1827</v>
      </c>
      <c r="E1028" t="s">
        <v>17</v>
      </c>
      <c r="F1028" t="s">
        <v>33</v>
      </c>
      <c r="G1028" t="s">
        <v>19</v>
      </c>
      <c r="H1028" t="s">
        <v>50</v>
      </c>
      <c r="I1028">
        <v>1</v>
      </c>
      <c r="J1028">
        <v>2137.75</v>
      </c>
      <c r="K1028">
        <v>2137.75</v>
      </c>
      <c r="L1028" t="s">
        <v>35</v>
      </c>
      <c r="M1028" t="s">
        <v>29</v>
      </c>
    </row>
    <row r="1029" spans="1:13">
      <c r="A1029" t="s">
        <v>2200</v>
      </c>
      <c r="B1029" s="9">
        <v>45080</v>
      </c>
      <c r="C1029" t="s">
        <v>2097</v>
      </c>
      <c r="D1029" t="s">
        <v>2201</v>
      </c>
      <c r="E1029" t="s">
        <v>17</v>
      </c>
      <c r="F1029" t="s">
        <v>18</v>
      </c>
      <c r="G1029" t="s">
        <v>42</v>
      </c>
      <c r="H1029" t="s">
        <v>20</v>
      </c>
      <c r="I1029">
        <v>1</v>
      </c>
      <c r="J1029">
        <v>24970.69</v>
      </c>
      <c r="K1029">
        <v>24970.69</v>
      </c>
      <c r="L1029" t="s">
        <v>28</v>
      </c>
      <c r="M1029" t="s">
        <v>29</v>
      </c>
    </row>
    <row r="1030" spans="1:13">
      <c r="A1030" t="s">
        <v>2202</v>
      </c>
      <c r="B1030" s="9">
        <v>45376</v>
      </c>
      <c r="C1030" t="s">
        <v>2116</v>
      </c>
      <c r="D1030" t="s">
        <v>842</v>
      </c>
      <c r="E1030" t="s">
        <v>17</v>
      </c>
      <c r="F1030" t="s">
        <v>46</v>
      </c>
      <c r="G1030" t="s">
        <v>42</v>
      </c>
      <c r="H1030" t="s">
        <v>20</v>
      </c>
      <c r="I1030">
        <v>1</v>
      </c>
      <c r="J1030">
        <v>35787.93</v>
      </c>
      <c r="K1030">
        <v>35787.93</v>
      </c>
      <c r="L1030" t="s">
        <v>28</v>
      </c>
      <c r="M1030" t="s">
        <v>29</v>
      </c>
    </row>
    <row r="1031" spans="1:13">
      <c r="A1031" t="s">
        <v>2203</v>
      </c>
      <c r="B1031" s="9">
        <v>45427</v>
      </c>
      <c r="C1031" t="s">
        <v>757</v>
      </c>
      <c r="D1031" t="s">
        <v>913</v>
      </c>
      <c r="E1031" t="s">
        <v>17</v>
      </c>
      <c r="F1031" t="s">
        <v>33</v>
      </c>
      <c r="G1031" t="s">
        <v>19</v>
      </c>
      <c r="H1031" t="s">
        <v>34</v>
      </c>
      <c r="I1031">
        <v>3</v>
      </c>
      <c r="J1031">
        <v>1323.32</v>
      </c>
      <c r="K1031">
        <v>3969.97</v>
      </c>
      <c r="L1031" t="s">
        <v>21</v>
      </c>
      <c r="M1031" t="s">
        <v>29</v>
      </c>
    </row>
    <row r="1032" spans="1:13">
      <c r="A1032" t="s">
        <v>2204</v>
      </c>
      <c r="B1032" s="9">
        <v>44999</v>
      </c>
      <c r="C1032" t="s">
        <v>1752</v>
      </c>
      <c r="D1032" t="s">
        <v>763</v>
      </c>
      <c r="E1032" t="s">
        <v>26</v>
      </c>
      <c r="F1032" t="s">
        <v>33</v>
      </c>
      <c r="G1032" t="s">
        <v>42</v>
      </c>
      <c r="H1032" t="s">
        <v>34</v>
      </c>
      <c r="I1032">
        <v>5</v>
      </c>
      <c r="J1032">
        <v>1407.77</v>
      </c>
      <c r="K1032">
        <v>7038.86</v>
      </c>
      <c r="L1032" t="s">
        <v>35</v>
      </c>
      <c r="M1032" t="s">
        <v>29</v>
      </c>
    </row>
    <row r="1033" spans="1:13">
      <c r="A1033" t="s">
        <v>2205</v>
      </c>
      <c r="B1033" s="9">
        <v>45222</v>
      </c>
      <c r="C1033" t="s">
        <v>247</v>
      </c>
      <c r="D1033" t="s">
        <v>814</v>
      </c>
      <c r="E1033" t="s">
        <v>61</v>
      </c>
      <c r="F1033" t="s">
        <v>46</v>
      </c>
      <c r="G1033" t="s">
        <v>19</v>
      </c>
      <c r="H1033" t="s">
        <v>34</v>
      </c>
      <c r="I1033">
        <v>1</v>
      </c>
      <c r="J1033">
        <v>1251.9000000000001</v>
      </c>
      <c r="K1033">
        <v>1251.9000000000001</v>
      </c>
      <c r="L1033" t="s">
        <v>21</v>
      </c>
      <c r="M1033" t="s">
        <v>29</v>
      </c>
    </row>
    <row r="1034" spans="1:13">
      <c r="A1034" t="s">
        <v>2206</v>
      </c>
      <c r="B1034" s="9">
        <v>44943</v>
      </c>
      <c r="C1034" t="s">
        <v>1475</v>
      </c>
      <c r="D1034" t="s">
        <v>1000</v>
      </c>
      <c r="E1034" t="s">
        <v>26</v>
      </c>
      <c r="F1034" t="s">
        <v>18</v>
      </c>
      <c r="G1034" t="s">
        <v>19</v>
      </c>
      <c r="H1034" t="s">
        <v>50</v>
      </c>
      <c r="I1034">
        <v>2</v>
      </c>
      <c r="J1034">
        <v>2665.11</v>
      </c>
      <c r="K1034">
        <v>5330.23</v>
      </c>
      <c r="L1034" t="s">
        <v>28</v>
      </c>
      <c r="M1034" t="s">
        <v>29</v>
      </c>
    </row>
    <row r="1035" spans="1:13">
      <c r="A1035" t="s">
        <v>2207</v>
      </c>
      <c r="B1035" s="9">
        <v>45143</v>
      </c>
      <c r="C1035" t="s">
        <v>2208</v>
      </c>
      <c r="D1035" t="s">
        <v>1402</v>
      </c>
      <c r="E1035" t="s">
        <v>17</v>
      </c>
      <c r="F1035" t="s">
        <v>33</v>
      </c>
      <c r="G1035" t="s">
        <v>42</v>
      </c>
      <c r="H1035" t="s">
        <v>50</v>
      </c>
      <c r="I1035">
        <v>1</v>
      </c>
      <c r="J1035">
        <v>2869.32</v>
      </c>
      <c r="K1035">
        <v>2869.32</v>
      </c>
      <c r="L1035" t="s">
        <v>35</v>
      </c>
      <c r="M1035" t="s">
        <v>29</v>
      </c>
    </row>
    <row r="1036" spans="1:13">
      <c r="A1036" t="s">
        <v>2209</v>
      </c>
      <c r="B1036" s="9">
        <v>44987</v>
      </c>
      <c r="C1036" t="s">
        <v>395</v>
      </c>
      <c r="D1036" t="s">
        <v>2187</v>
      </c>
      <c r="E1036" t="s">
        <v>26</v>
      </c>
      <c r="F1036" t="s">
        <v>27</v>
      </c>
      <c r="G1036" t="s">
        <v>42</v>
      </c>
      <c r="H1036" t="s">
        <v>20</v>
      </c>
      <c r="I1036">
        <v>1</v>
      </c>
      <c r="J1036">
        <v>40886.620000000003</v>
      </c>
      <c r="K1036">
        <v>40886.620000000003</v>
      </c>
      <c r="L1036" t="s">
        <v>21</v>
      </c>
      <c r="M1036" t="s">
        <v>29</v>
      </c>
    </row>
    <row r="1037" spans="1:13">
      <c r="A1037" t="s">
        <v>2210</v>
      </c>
      <c r="B1037" s="9">
        <v>44968</v>
      </c>
      <c r="C1037" t="s">
        <v>2211</v>
      </c>
      <c r="D1037" t="s">
        <v>2212</v>
      </c>
      <c r="E1037" t="s">
        <v>17</v>
      </c>
      <c r="F1037" t="s">
        <v>18</v>
      </c>
      <c r="G1037" t="s">
        <v>42</v>
      </c>
      <c r="H1037" t="s">
        <v>57</v>
      </c>
      <c r="I1037">
        <v>1</v>
      </c>
      <c r="J1037">
        <v>14184.73</v>
      </c>
      <c r="K1037">
        <v>14184.73</v>
      </c>
      <c r="L1037" t="s">
        <v>35</v>
      </c>
      <c r="M1037" t="s">
        <v>22</v>
      </c>
    </row>
    <row r="1038" spans="1:13">
      <c r="A1038" t="s">
        <v>2213</v>
      </c>
      <c r="B1038" s="9">
        <v>44951</v>
      </c>
      <c r="C1038" t="s">
        <v>2031</v>
      </c>
      <c r="D1038" t="s">
        <v>627</v>
      </c>
      <c r="E1038" t="s">
        <v>61</v>
      </c>
      <c r="F1038" t="s">
        <v>46</v>
      </c>
      <c r="G1038" t="s">
        <v>42</v>
      </c>
      <c r="H1038" t="s">
        <v>57</v>
      </c>
      <c r="I1038">
        <v>5</v>
      </c>
      <c r="J1038">
        <v>11323.41</v>
      </c>
      <c r="K1038">
        <v>56617.03</v>
      </c>
      <c r="L1038" t="s">
        <v>28</v>
      </c>
      <c r="M1038" t="s">
        <v>29</v>
      </c>
    </row>
    <row r="1039" spans="1:13">
      <c r="A1039" t="s">
        <v>2214</v>
      </c>
      <c r="B1039" s="9">
        <v>44965</v>
      </c>
      <c r="C1039" t="s">
        <v>1312</v>
      </c>
      <c r="D1039" t="s">
        <v>1686</v>
      </c>
      <c r="E1039" t="s">
        <v>61</v>
      </c>
      <c r="F1039" t="s">
        <v>46</v>
      </c>
      <c r="G1039" t="s">
        <v>19</v>
      </c>
      <c r="H1039" t="s">
        <v>57</v>
      </c>
      <c r="I1039">
        <v>1</v>
      </c>
      <c r="J1039">
        <v>13998.13</v>
      </c>
      <c r="K1039">
        <v>13998.13</v>
      </c>
      <c r="L1039" t="s">
        <v>35</v>
      </c>
      <c r="M1039" t="s">
        <v>29</v>
      </c>
    </row>
    <row r="1040" spans="1:13">
      <c r="A1040" t="s">
        <v>2215</v>
      </c>
      <c r="B1040" s="9">
        <v>45057</v>
      </c>
      <c r="C1040" t="s">
        <v>1522</v>
      </c>
      <c r="D1040" t="s">
        <v>2101</v>
      </c>
      <c r="E1040" t="s">
        <v>26</v>
      </c>
      <c r="F1040" t="s">
        <v>27</v>
      </c>
      <c r="G1040" t="s">
        <v>19</v>
      </c>
      <c r="H1040" t="s">
        <v>57</v>
      </c>
      <c r="I1040">
        <v>5</v>
      </c>
      <c r="J1040">
        <v>14670.55</v>
      </c>
      <c r="K1040">
        <v>73352.77</v>
      </c>
      <c r="L1040" t="s">
        <v>28</v>
      </c>
      <c r="M1040" t="s">
        <v>29</v>
      </c>
    </row>
    <row r="1041" spans="1:13">
      <c r="A1041" t="s">
        <v>2216</v>
      </c>
      <c r="B1041" s="9">
        <v>45424</v>
      </c>
      <c r="C1041" t="s">
        <v>2217</v>
      </c>
      <c r="D1041" t="s">
        <v>2218</v>
      </c>
      <c r="E1041" t="s">
        <v>17</v>
      </c>
      <c r="F1041" t="s">
        <v>27</v>
      </c>
      <c r="G1041" t="s">
        <v>42</v>
      </c>
      <c r="H1041" t="s">
        <v>57</v>
      </c>
      <c r="I1041">
        <v>5</v>
      </c>
      <c r="J1041">
        <v>15236.59</v>
      </c>
      <c r="K1041">
        <v>76182.929999999993</v>
      </c>
      <c r="L1041" t="s">
        <v>21</v>
      </c>
      <c r="M1041" t="s">
        <v>29</v>
      </c>
    </row>
    <row r="1042" spans="1:13">
      <c r="A1042" t="s">
        <v>2219</v>
      </c>
      <c r="B1042" s="9">
        <v>45155</v>
      </c>
      <c r="C1042" t="s">
        <v>1835</v>
      </c>
      <c r="D1042" t="s">
        <v>2220</v>
      </c>
      <c r="E1042" t="s">
        <v>17</v>
      </c>
      <c r="F1042" t="s">
        <v>27</v>
      </c>
      <c r="G1042" t="s">
        <v>19</v>
      </c>
      <c r="H1042" t="s">
        <v>34</v>
      </c>
      <c r="I1042">
        <v>3</v>
      </c>
      <c r="J1042">
        <v>1433.57</v>
      </c>
      <c r="K1042">
        <v>4300.71</v>
      </c>
      <c r="L1042" t="s">
        <v>28</v>
      </c>
      <c r="M1042" t="s">
        <v>29</v>
      </c>
    </row>
    <row r="1043" spans="1:13">
      <c r="A1043" t="s">
        <v>2221</v>
      </c>
      <c r="B1043" s="9">
        <v>45034</v>
      </c>
      <c r="C1043" t="s">
        <v>591</v>
      </c>
      <c r="D1043" t="s">
        <v>1253</v>
      </c>
      <c r="E1043" t="s">
        <v>17</v>
      </c>
      <c r="F1043" t="s">
        <v>18</v>
      </c>
      <c r="G1043" t="s">
        <v>42</v>
      </c>
      <c r="H1043" t="s">
        <v>20</v>
      </c>
      <c r="I1043">
        <v>2</v>
      </c>
      <c r="J1043">
        <v>40557.360000000001</v>
      </c>
      <c r="K1043">
        <v>81114.710000000006</v>
      </c>
      <c r="L1043" t="s">
        <v>28</v>
      </c>
      <c r="M1043" t="s">
        <v>22</v>
      </c>
    </row>
    <row r="1044" spans="1:13">
      <c r="A1044" t="s">
        <v>2222</v>
      </c>
      <c r="B1044" s="9">
        <v>45098</v>
      </c>
      <c r="C1044" t="s">
        <v>120</v>
      </c>
      <c r="D1044" t="s">
        <v>752</v>
      </c>
      <c r="E1044" t="s">
        <v>26</v>
      </c>
      <c r="F1044" t="s">
        <v>46</v>
      </c>
      <c r="G1044" t="s">
        <v>19</v>
      </c>
      <c r="H1044" t="s">
        <v>57</v>
      </c>
      <c r="I1044">
        <v>1</v>
      </c>
      <c r="J1044">
        <v>13472.73</v>
      </c>
      <c r="K1044">
        <v>13472.73</v>
      </c>
      <c r="L1044" t="s">
        <v>35</v>
      </c>
      <c r="M1044" t="s">
        <v>29</v>
      </c>
    </row>
    <row r="1045" spans="1:13">
      <c r="A1045" t="s">
        <v>2223</v>
      </c>
      <c r="B1045" s="9">
        <v>45361</v>
      </c>
      <c r="C1045" t="s">
        <v>796</v>
      </c>
      <c r="D1045" t="s">
        <v>208</v>
      </c>
      <c r="E1045" t="s">
        <v>17</v>
      </c>
      <c r="F1045" t="s">
        <v>27</v>
      </c>
      <c r="G1045" t="s">
        <v>42</v>
      </c>
      <c r="H1045" t="s">
        <v>57</v>
      </c>
      <c r="I1045">
        <v>1</v>
      </c>
      <c r="J1045">
        <v>11350.9</v>
      </c>
      <c r="K1045">
        <v>11350.9</v>
      </c>
      <c r="L1045" t="s">
        <v>35</v>
      </c>
      <c r="M1045" t="s">
        <v>29</v>
      </c>
    </row>
    <row r="1046" spans="1:13">
      <c r="A1046" t="s">
        <v>2224</v>
      </c>
      <c r="B1046" s="9">
        <v>45404</v>
      </c>
      <c r="C1046" t="s">
        <v>1499</v>
      </c>
      <c r="D1046" t="s">
        <v>829</v>
      </c>
      <c r="E1046" t="s">
        <v>17</v>
      </c>
      <c r="F1046" t="s">
        <v>27</v>
      </c>
      <c r="G1046" t="s">
        <v>19</v>
      </c>
      <c r="H1046" t="s">
        <v>57</v>
      </c>
      <c r="I1046">
        <v>1</v>
      </c>
      <c r="J1046">
        <v>12110.94</v>
      </c>
      <c r="K1046">
        <v>12110.94</v>
      </c>
      <c r="L1046" t="s">
        <v>21</v>
      </c>
      <c r="M1046" t="s">
        <v>29</v>
      </c>
    </row>
    <row r="1047" spans="1:13">
      <c r="A1047" t="s">
        <v>2225</v>
      </c>
      <c r="B1047" s="9">
        <v>45028</v>
      </c>
      <c r="C1047" t="s">
        <v>2226</v>
      </c>
      <c r="D1047" t="s">
        <v>1351</v>
      </c>
      <c r="E1047" t="s">
        <v>17</v>
      </c>
      <c r="F1047" t="s">
        <v>46</v>
      </c>
      <c r="G1047" t="s">
        <v>42</v>
      </c>
      <c r="H1047" t="s">
        <v>34</v>
      </c>
      <c r="I1047">
        <v>5</v>
      </c>
      <c r="J1047">
        <v>944.28</v>
      </c>
      <c r="K1047">
        <v>4721.3999999999996</v>
      </c>
      <c r="L1047" t="s">
        <v>35</v>
      </c>
      <c r="M1047" t="s">
        <v>29</v>
      </c>
    </row>
    <row r="1048" spans="1:13">
      <c r="A1048" t="s">
        <v>2227</v>
      </c>
      <c r="B1048" s="9">
        <v>45450</v>
      </c>
      <c r="C1048" t="s">
        <v>2110</v>
      </c>
      <c r="D1048" t="s">
        <v>2228</v>
      </c>
      <c r="E1048" t="s">
        <v>26</v>
      </c>
      <c r="F1048" t="s">
        <v>33</v>
      </c>
      <c r="G1048" t="s">
        <v>19</v>
      </c>
      <c r="H1048" t="s">
        <v>57</v>
      </c>
      <c r="I1048">
        <v>4</v>
      </c>
      <c r="J1048">
        <v>13170.1</v>
      </c>
      <c r="K1048">
        <v>52680.38</v>
      </c>
      <c r="L1048" t="s">
        <v>21</v>
      </c>
      <c r="M1048" t="s">
        <v>29</v>
      </c>
    </row>
    <row r="1049" spans="1:13">
      <c r="A1049" t="s">
        <v>2229</v>
      </c>
      <c r="B1049" s="9">
        <v>45201</v>
      </c>
      <c r="C1049" t="s">
        <v>244</v>
      </c>
      <c r="D1049" t="s">
        <v>2230</v>
      </c>
      <c r="E1049" t="s">
        <v>17</v>
      </c>
      <c r="F1049" t="s">
        <v>18</v>
      </c>
      <c r="G1049" t="s">
        <v>42</v>
      </c>
      <c r="H1049" t="s">
        <v>20</v>
      </c>
      <c r="I1049">
        <v>2</v>
      </c>
      <c r="J1049">
        <v>39838.559999999998</v>
      </c>
      <c r="K1049">
        <v>79677.119999999995</v>
      </c>
      <c r="L1049" t="s">
        <v>28</v>
      </c>
      <c r="M1049" t="s">
        <v>29</v>
      </c>
    </row>
    <row r="1050" spans="1:13">
      <c r="A1050" t="s">
        <v>2231</v>
      </c>
      <c r="B1050" s="9">
        <v>44970</v>
      </c>
      <c r="C1050" t="s">
        <v>573</v>
      </c>
      <c r="D1050" t="s">
        <v>2232</v>
      </c>
      <c r="E1050" t="s">
        <v>61</v>
      </c>
      <c r="F1050" t="s">
        <v>33</v>
      </c>
      <c r="G1050" t="s">
        <v>19</v>
      </c>
      <c r="H1050" t="s">
        <v>34</v>
      </c>
      <c r="I1050">
        <v>1</v>
      </c>
      <c r="J1050">
        <v>1102.78</v>
      </c>
      <c r="K1050">
        <v>1102.78</v>
      </c>
      <c r="L1050" t="s">
        <v>28</v>
      </c>
      <c r="M1050" t="s">
        <v>29</v>
      </c>
    </row>
    <row r="1051" spans="1:13">
      <c r="A1051" t="s">
        <v>2233</v>
      </c>
      <c r="B1051" s="9">
        <v>44943</v>
      </c>
      <c r="C1051" t="s">
        <v>195</v>
      </c>
      <c r="D1051" t="s">
        <v>297</v>
      </c>
      <c r="E1051" t="s">
        <v>61</v>
      </c>
      <c r="F1051" t="s">
        <v>27</v>
      </c>
      <c r="G1051" t="s">
        <v>19</v>
      </c>
      <c r="H1051" t="s">
        <v>34</v>
      </c>
      <c r="I1051">
        <v>4</v>
      </c>
      <c r="J1051">
        <v>1180.3699999999999</v>
      </c>
      <c r="K1051">
        <v>4721.47</v>
      </c>
      <c r="L1051" t="s">
        <v>35</v>
      </c>
      <c r="M1051" t="s">
        <v>29</v>
      </c>
    </row>
    <row r="1052" spans="1:13">
      <c r="A1052" t="s">
        <v>2234</v>
      </c>
      <c r="B1052" s="9">
        <v>45256</v>
      </c>
      <c r="C1052" t="s">
        <v>453</v>
      </c>
      <c r="D1052" t="s">
        <v>2235</v>
      </c>
      <c r="E1052" t="s">
        <v>61</v>
      </c>
      <c r="F1052" t="s">
        <v>18</v>
      </c>
      <c r="G1052" t="s">
        <v>42</v>
      </c>
      <c r="H1052" t="s">
        <v>50</v>
      </c>
      <c r="I1052">
        <v>4</v>
      </c>
      <c r="J1052">
        <v>1973.96</v>
      </c>
      <c r="K1052">
        <v>7895.83</v>
      </c>
      <c r="L1052" t="s">
        <v>28</v>
      </c>
      <c r="M1052" t="s">
        <v>29</v>
      </c>
    </row>
    <row r="1053" spans="1:13">
      <c r="A1053" t="s">
        <v>2236</v>
      </c>
      <c r="B1053" s="9">
        <v>45423</v>
      </c>
      <c r="C1053" t="s">
        <v>1745</v>
      </c>
      <c r="D1053" t="s">
        <v>2237</v>
      </c>
      <c r="E1053" t="s">
        <v>17</v>
      </c>
      <c r="F1053" t="s">
        <v>33</v>
      </c>
      <c r="G1053" t="s">
        <v>42</v>
      </c>
      <c r="H1053" t="s">
        <v>50</v>
      </c>
      <c r="I1053">
        <v>4</v>
      </c>
      <c r="J1053">
        <v>2366.06</v>
      </c>
      <c r="K1053">
        <v>9464.24</v>
      </c>
      <c r="L1053" t="s">
        <v>28</v>
      </c>
      <c r="M1053" t="s">
        <v>29</v>
      </c>
    </row>
    <row r="1054" spans="1:13">
      <c r="A1054" t="s">
        <v>2238</v>
      </c>
      <c r="B1054" s="9">
        <v>44938</v>
      </c>
      <c r="C1054" t="s">
        <v>956</v>
      </c>
      <c r="D1054" t="s">
        <v>2180</v>
      </c>
      <c r="E1054" t="s">
        <v>17</v>
      </c>
      <c r="F1054" t="s">
        <v>46</v>
      </c>
      <c r="G1054" t="s">
        <v>42</v>
      </c>
      <c r="H1054" t="s">
        <v>34</v>
      </c>
      <c r="I1054">
        <v>2</v>
      </c>
      <c r="J1054">
        <v>1364.18</v>
      </c>
      <c r="K1054">
        <v>2728.35</v>
      </c>
      <c r="L1054" t="s">
        <v>21</v>
      </c>
      <c r="M1054" t="s">
        <v>29</v>
      </c>
    </row>
    <row r="1055" spans="1:13">
      <c r="A1055" t="s">
        <v>2239</v>
      </c>
      <c r="B1055" s="9">
        <v>45244</v>
      </c>
      <c r="C1055" t="s">
        <v>111</v>
      </c>
      <c r="D1055" t="s">
        <v>2240</v>
      </c>
      <c r="E1055" t="s">
        <v>17</v>
      </c>
      <c r="F1055" t="s">
        <v>27</v>
      </c>
      <c r="G1055" t="s">
        <v>19</v>
      </c>
      <c r="H1055" t="s">
        <v>57</v>
      </c>
      <c r="I1055">
        <v>4</v>
      </c>
      <c r="J1055">
        <v>16300.97</v>
      </c>
      <c r="K1055">
        <v>65203.9</v>
      </c>
      <c r="L1055" t="s">
        <v>35</v>
      </c>
      <c r="M1055" t="s">
        <v>22</v>
      </c>
    </row>
    <row r="1056" spans="1:13">
      <c r="A1056" t="s">
        <v>2241</v>
      </c>
      <c r="B1056" s="9">
        <v>45142</v>
      </c>
      <c r="C1056" t="s">
        <v>597</v>
      </c>
      <c r="D1056" t="s">
        <v>1136</v>
      </c>
      <c r="E1056" t="s">
        <v>17</v>
      </c>
      <c r="F1056" t="s">
        <v>18</v>
      </c>
      <c r="G1056" t="s">
        <v>19</v>
      </c>
      <c r="H1056" t="s">
        <v>57</v>
      </c>
      <c r="I1056">
        <v>1</v>
      </c>
      <c r="J1056">
        <v>11108.93</v>
      </c>
      <c r="K1056">
        <v>11108.93</v>
      </c>
      <c r="L1056" t="s">
        <v>21</v>
      </c>
      <c r="M1056" t="s">
        <v>29</v>
      </c>
    </row>
    <row r="1057" spans="1:13">
      <c r="A1057" t="s">
        <v>2242</v>
      </c>
      <c r="B1057" s="9">
        <v>45265</v>
      </c>
      <c r="C1057" t="s">
        <v>1297</v>
      </c>
      <c r="D1057" t="s">
        <v>1282</v>
      </c>
      <c r="E1057" t="s">
        <v>17</v>
      </c>
      <c r="F1057" t="s">
        <v>18</v>
      </c>
      <c r="G1057" t="s">
        <v>19</v>
      </c>
      <c r="H1057" t="s">
        <v>57</v>
      </c>
      <c r="I1057">
        <v>1</v>
      </c>
      <c r="J1057">
        <v>16965.54</v>
      </c>
      <c r="K1057">
        <v>16965.54</v>
      </c>
      <c r="L1057" t="s">
        <v>28</v>
      </c>
      <c r="M1057" t="s">
        <v>29</v>
      </c>
    </row>
    <row r="1058" spans="1:13">
      <c r="A1058" t="s">
        <v>2243</v>
      </c>
      <c r="B1058" s="9">
        <v>45007</v>
      </c>
      <c r="C1058" t="s">
        <v>1736</v>
      </c>
      <c r="D1058" t="s">
        <v>509</v>
      </c>
      <c r="E1058" t="s">
        <v>26</v>
      </c>
      <c r="F1058" t="s">
        <v>18</v>
      </c>
      <c r="G1058" t="s">
        <v>19</v>
      </c>
      <c r="H1058" t="s">
        <v>57</v>
      </c>
      <c r="I1058">
        <v>3</v>
      </c>
      <c r="J1058">
        <v>12553.71</v>
      </c>
      <c r="K1058">
        <v>37661.129999999997</v>
      </c>
      <c r="L1058" t="s">
        <v>28</v>
      </c>
      <c r="M1058" t="s">
        <v>29</v>
      </c>
    </row>
    <row r="1059" spans="1:13">
      <c r="A1059" t="s">
        <v>2244</v>
      </c>
      <c r="B1059" s="9">
        <v>45411</v>
      </c>
      <c r="C1059" t="s">
        <v>1897</v>
      </c>
      <c r="D1059" t="s">
        <v>2245</v>
      </c>
      <c r="E1059" t="s">
        <v>17</v>
      </c>
      <c r="F1059" t="s">
        <v>18</v>
      </c>
      <c r="G1059" t="s">
        <v>42</v>
      </c>
      <c r="H1059" t="s">
        <v>50</v>
      </c>
      <c r="I1059">
        <v>5</v>
      </c>
      <c r="J1059">
        <v>2582.15</v>
      </c>
      <c r="K1059">
        <v>12910.73</v>
      </c>
      <c r="L1059" t="s">
        <v>28</v>
      </c>
      <c r="M1059" t="s">
        <v>29</v>
      </c>
    </row>
    <row r="1060" spans="1:13">
      <c r="A1060" t="s">
        <v>2246</v>
      </c>
      <c r="B1060" s="9">
        <v>45300</v>
      </c>
      <c r="C1060" t="s">
        <v>1780</v>
      </c>
      <c r="D1060" t="s">
        <v>492</v>
      </c>
      <c r="E1060" t="s">
        <v>61</v>
      </c>
      <c r="F1060" t="s">
        <v>27</v>
      </c>
      <c r="G1060" t="s">
        <v>19</v>
      </c>
      <c r="H1060" t="s">
        <v>20</v>
      </c>
      <c r="I1060">
        <v>4</v>
      </c>
      <c r="J1060">
        <v>27061.7</v>
      </c>
      <c r="K1060">
        <v>108246.8</v>
      </c>
      <c r="L1060" t="s">
        <v>35</v>
      </c>
      <c r="M1060" t="s">
        <v>29</v>
      </c>
    </row>
    <row r="1061" spans="1:13">
      <c r="A1061" t="s">
        <v>2247</v>
      </c>
      <c r="B1061" s="9">
        <v>45126</v>
      </c>
      <c r="C1061" t="s">
        <v>1953</v>
      </c>
      <c r="D1061" t="s">
        <v>2248</v>
      </c>
      <c r="E1061" t="s">
        <v>17</v>
      </c>
      <c r="F1061" t="s">
        <v>27</v>
      </c>
      <c r="G1061" t="s">
        <v>19</v>
      </c>
      <c r="H1061" t="s">
        <v>34</v>
      </c>
      <c r="I1061">
        <v>5</v>
      </c>
      <c r="J1061">
        <v>1244.79</v>
      </c>
      <c r="K1061">
        <v>6223.93</v>
      </c>
      <c r="L1061" t="s">
        <v>28</v>
      </c>
      <c r="M1061" t="s">
        <v>29</v>
      </c>
    </row>
    <row r="1062" spans="1:13">
      <c r="A1062" t="s">
        <v>2249</v>
      </c>
      <c r="B1062" s="9">
        <v>45463</v>
      </c>
      <c r="C1062" t="s">
        <v>2250</v>
      </c>
      <c r="D1062" t="s">
        <v>2251</v>
      </c>
      <c r="E1062" t="s">
        <v>26</v>
      </c>
      <c r="F1062" t="s">
        <v>46</v>
      </c>
      <c r="G1062" t="s">
        <v>19</v>
      </c>
      <c r="H1062" t="s">
        <v>57</v>
      </c>
      <c r="I1062">
        <v>5</v>
      </c>
      <c r="J1062">
        <v>10767.76</v>
      </c>
      <c r="K1062">
        <v>53838.8</v>
      </c>
      <c r="L1062" t="s">
        <v>28</v>
      </c>
      <c r="M1062" t="s">
        <v>29</v>
      </c>
    </row>
    <row r="1063" spans="1:13">
      <c r="A1063" t="s">
        <v>2252</v>
      </c>
      <c r="B1063" s="9">
        <v>45392</v>
      </c>
      <c r="C1063" t="s">
        <v>229</v>
      </c>
      <c r="D1063" t="s">
        <v>2253</v>
      </c>
      <c r="E1063" t="s">
        <v>26</v>
      </c>
      <c r="F1063" t="s">
        <v>46</v>
      </c>
      <c r="G1063" t="s">
        <v>19</v>
      </c>
      <c r="H1063" t="s">
        <v>50</v>
      </c>
      <c r="I1063">
        <v>5</v>
      </c>
      <c r="J1063">
        <v>2500.81</v>
      </c>
      <c r="K1063">
        <v>12504.03</v>
      </c>
      <c r="L1063" t="s">
        <v>21</v>
      </c>
      <c r="M1063" t="s">
        <v>29</v>
      </c>
    </row>
    <row r="1064" spans="1:13">
      <c r="A1064" t="s">
        <v>2254</v>
      </c>
      <c r="B1064" s="9">
        <v>45015</v>
      </c>
      <c r="C1064" t="s">
        <v>1276</v>
      </c>
      <c r="D1064" t="s">
        <v>908</v>
      </c>
      <c r="E1064" t="s">
        <v>26</v>
      </c>
      <c r="F1064" t="s">
        <v>46</v>
      </c>
      <c r="G1064" t="s">
        <v>19</v>
      </c>
      <c r="H1064" t="s">
        <v>20</v>
      </c>
      <c r="I1064">
        <v>5</v>
      </c>
      <c r="J1064">
        <v>35803.949999999997</v>
      </c>
      <c r="K1064">
        <v>179019.76</v>
      </c>
      <c r="L1064" t="s">
        <v>35</v>
      </c>
      <c r="M1064" t="s">
        <v>29</v>
      </c>
    </row>
    <row r="1065" spans="1:13">
      <c r="A1065" t="s">
        <v>2255</v>
      </c>
      <c r="B1065" s="9">
        <v>45194</v>
      </c>
      <c r="C1065" t="s">
        <v>2095</v>
      </c>
      <c r="D1065" t="s">
        <v>624</v>
      </c>
      <c r="E1065" t="s">
        <v>61</v>
      </c>
      <c r="F1065" t="s">
        <v>33</v>
      </c>
      <c r="G1065" t="s">
        <v>19</v>
      </c>
      <c r="H1065" t="s">
        <v>34</v>
      </c>
      <c r="I1065">
        <v>5</v>
      </c>
      <c r="J1065">
        <v>986.7</v>
      </c>
      <c r="K1065">
        <v>4933.49</v>
      </c>
      <c r="L1065" t="s">
        <v>28</v>
      </c>
      <c r="M1065" t="s">
        <v>22</v>
      </c>
    </row>
    <row r="1066" spans="1:13">
      <c r="A1066" t="s">
        <v>2256</v>
      </c>
      <c r="B1066" s="9">
        <v>45415</v>
      </c>
      <c r="C1066" t="s">
        <v>146</v>
      </c>
      <c r="D1066" t="s">
        <v>826</v>
      </c>
      <c r="E1066" t="s">
        <v>26</v>
      </c>
      <c r="F1066" t="s">
        <v>46</v>
      </c>
      <c r="G1066" t="s">
        <v>19</v>
      </c>
      <c r="H1066" t="s">
        <v>34</v>
      </c>
      <c r="I1066">
        <v>1</v>
      </c>
      <c r="J1066">
        <v>1402.19</v>
      </c>
      <c r="K1066">
        <v>1402.19</v>
      </c>
      <c r="L1066" t="s">
        <v>21</v>
      </c>
      <c r="M1066" t="s">
        <v>29</v>
      </c>
    </row>
    <row r="1067" spans="1:13">
      <c r="A1067" t="s">
        <v>2257</v>
      </c>
      <c r="B1067" s="9">
        <v>45464</v>
      </c>
      <c r="C1067" t="s">
        <v>2258</v>
      </c>
      <c r="D1067" t="s">
        <v>2159</v>
      </c>
      <c r="E1067" t="s">
        <v>61</v>
      </c>
      <c r="F1067" t="s">
        <v>27</v>
      </c>
      <c r="G1067" t="s">
        <v>19</v>
      </c>
      <c r="H1067" t="s">
        <v>34</v>
      </c>
      <c r="I1067">
        <v>2</v>
      </c>
      <c r="J1067">
        <v>867.58</v>
      </c>
      <c r="K1067">
        <v>1735.17</v>
      </c>
      <c r="L1067" t="s">
        <v>28</v>
      </c>
      <c r="M1067" t="s">
        <v>29</v>
      </c>
    </row>
    <row r="1068" spans="1:13">
      <c r="A1068" t="s">
        <v>2259</v>
      </c>
      <c r="B1068" s="9">
        <v>44973</v>
      </c>
      <c r="C1068" t="s">
        <v>1968</v>
      </c>
      <c r="D1068" t="s">
        <v>2260</v>
      </c>
      <c r="E1068" t="s">
        <v>17</v>
      </c>
      <c r="F1068" t="s">
        <v>33</v>
      </c>
      <c r="G1068" t="s">
        <v>42</v>
      </c>
      <c r="H1068" t="s">
        <v>57</v>
      </c>
      <c r="I1068">
        <v>4</v>
      </c>
      <c r="J1068">
        <v>17187.82</v>
      </c>
      <c r="K1068">
        <v>68751.28</v>
      </c>
      <c r="L1068" t="s">
        <v>21</v>
      </c>
      <c r="M1068" t="s">
        <v>22</v>
      </c>
    </row>
    <row r="1069" spans="1:13">
      <c r="A1069" t="s">
        <v>2261</v>
      </c>
      <c r="B1069" s="9">
        <v>45214</v>
      </c>
      <c r="C1069" t="s">
        <v>546</v>
      </c>
      <c r="D1069" t="s">
        <v>647</v>
      </c>
      <c r="E1069" t="s">
        <v>17</v>
      </c>
      <c r="F1069" t="s">
        <v>27</v>
      </c>
      <c r="G1069" t="s">
        <v>19</v>
      </c>
      <c r="H1069" t="s">
        <v>34</v>
      </c>
      <c r="I1069">
        <v>4</v>
      </c>
      <c r="J1069">
        <v>1069.1400000000001</v>
      </c>
      <c r="K1069">
        <v>4276.55</v>
      </c>
      <c r="L1069" t="s">
        <v>28</v>
      </c>
      <c r="M1069" t="s">
        <v>29</v>
      </c>
    </row>
    <row r="1070" spans="1:13">
      <c r="A1070" t="s">
        <v>2262</v>
      </c>
      <c r="B1070" s="9">
        <v>44942</v>
      </c>
      <c r="C1070" t="s">
        <v>784</v>
      </c>
      <c r="D1070" t="s">
        <v>2212</v>
      </c>
      <c r="E1070" t="s">
        <v>17</v>
      </c>
      <c r="F1070" t="s">
        <v>33</v>
      </c>
      <c r="G1070" t="s">
        <v>19</v>
      </c>
      <c r="H1070" t="s">
        <v>57</v>
      </c>
      <c r="I1070">
        <v>1</v>
      </c>
      <c r="J1070">
        <v>15854.36</v>
      </c>
      <c r="K1070">
        <v>15854.36</v>
      </c>
      <c r="L1070" t="s">
        <v>35</v>
      </c>
      <c r="M1070" t="s">
        <v>29</v>
      </c>
    </row>
    <row r="1071" spans="1:13">
      <c r="A1071" t="s">
        <v>2263</v>
      </c>
      <c r="B1071" s="9">
        <v>45327</v>
      </c>
      <c r="C1071" t="s">
        <v>2264</v>
      </c>
      <c r="D1071" t="s">
        <v>115</v>
      </c>
      <c r="E1071" t="s">
        <v>17</v>
      </c>
      <c r="F1071" t="s">
        <v>46</v>
      </c>
      <c r="G1071" t="s">
        <v>42</v>
      </c>
      <c r="H1071" t="s">
        <v>20</v>
      </c>
      <c r="I1071">
        <v>1</v>
      </c>
      <c r="J1071">
        <v>35902.1</v>
      </c>
      <c r="K1071">
        <v>35902.1</v>
      </c>
      <c r="L1071" t="s">
        <v>35</v>
      </c>
      <c r="M1071" t="s">
        <v>29</v>
      </c>
    </row>
    <row r="1072" spans="1:13">
      <c r="A1072" t="s">
        <v>2265</v>
      </c>
      <c r="B1072" s="9">
        <v>45012</v>
      </c>
      <c r="C1072" t="s">
        <v>511</v>
      </c>
      <c r="D1072" t="s">
        <v>1365</v>
      </c>
      <c r="E1072" t="s">
        <v>17</v>
      </c>
      <c r="F1072" t="s">
        <v>46</v>
      </c>
      <c r="G1072" t="s">
        <v>42</v>
      </c>
      <c r="H1072" t="s">
        <v>50</v>
      </c>
      <c r="I1072">
        <v>5</v>
      </c>
      <c r="J1072">
        <v>1960.31</v>
      </c>
      <c r="K1072">
        <v>9801.5400000000009</v>
      </c>
      <c r="L1072" t="s">
        <v>21</v>
      </c>
      <c r="M1072" t="s">
        <v>29</v>
      </c>
    </row>
    <row r="1073" spans="1:13">
      <c r="A1073" t="s">
        <v>2266</v>
      </c>
      <c r="B1073" s="9">
        <v>45176</v>
      </c>
      <c r="C1073" t="s">
        <v>1303</v>
      </c>
      <c r="D1073" t="s">
        <v>219</v>
      </c>
      <c r="E1073" t="s">
        <v>17</v>
      </c>
      <c r="F1073" t="s">
        <v>46</v>
      </c>
      <c r="G1073" t="s">
        <v>42</v>
      </c>
      <c r="H1073" t="s">
        <v>50</v>
      </c>
      <c r="I1073">
        <v>2</v>
      </c>
      <c r="J1073">
        <v>2148.75</v>
      </c>
      <c r="K1073">
        <v>4297.5</v>
      </c>
      <c r="L1073" t="s">
        <v>28</v>
      </c>
      <c r="M1073" t="s">
        <v>29</v>
      </c>
    </row>
    <row r="1074" spans="1:13">
      <c r="A1074" t="s">
        <v>2267</v>
      </c>
      <c r="B1074" s="9">
        <v>45317</v>
      </c>
      <c r="C1074" t="s">
        <v>978</v>
      </c>
      <c r="D1074" t="s">
        <v>342</v>
      </c>
      <c r="E1074" t="s">
        <v>17</v>
      </c>
      <c r="F1074" t="s">
        <v>33</v>
      </c>
      <c r="G1074" t="s">
        <v>42</v>
      </c>
      <c r="H1074" t="s">
        <v>50</v>
      </c>
      <c r="I1074">
        <v>4</v>
      </c>
      <c r="J1074">
        <v>2412.09</v>
      </c>
      <c r="K1074">
        <v>9648.3700000000008</v>
      </c>
      <c r="L1074" t="s">
        <v>35</v>
      </c>
      <c r="M1074" t="s">
        <v>29</v>
      </c>
    </row>
    <row r="1075" spans="1:13">
      <c r="A1075" t="s">
        <v>2268</v>
      </c>
      <c r="B1075" s="9">
        <v>45261</v>
      </c>
      <c r="C1075" t="s">
        <v>2269</v>
      </c>
      <c r="D1075" t="s">
        <v>2122</v>
      </c>
      <c r="E1075" t="s">
        <v>17</v>
      </c>
      <c r="F1075" t="s">
        <v>27</v>
      </c>
      <c r="G1075" t="s">
        <v>19</v>
      </c>
      <c r="H1075" t="s">
        <v>34</v>
      </c>
      <c r="I1075">
        <v>3</v>
      </c>
      <c r="J1075">
        <v>1347.91</v>
      </c>
      <c r="K1075">
        <v>4043.72</v>
      </c>
      <c r="L1075" t="s">
        <v>28</v>
      </c>
      <c r="M1075" t="s">
        <v>22</v>
      </c>
    </row>
    <row r="1076" spans="1:13">
      <c r="A1076" t="s">
        <v>2270</v>
      </c>
      <c r="B1076" s="9">
        <v>45445</v>
      </c>
      <c r="C1076" t="s">
        <v>1288</v>
      </c>
      <c r="D1076" t="s">
        <v>2271</v>
      </c>
      <c r="E1076" t="s">
        <v>17</v>
      </c>
      <c r="F1076" t="s">
        <v>18</v>
      </c>
      <c r="G1076" t="s">
        <v>42</v>
      </c>
      <c r="H1076" t="s">
        <v>50</v>
      </c>
      <c r="I1076">
        <v>1</v>
      </c>
      <c r="J1076">
        <v>2943.58</v>
      </c>
      <c r="K1076">
        <v>2943.58</v>
      </c>
      <c r="L1076" t="s">
        <v>35</v>
      </c>
      <c r="M1076" t="s">
        <v>29</v>
      </c>
    </row>
    <row r="1077" spans="1:13">
      <c r="A1077" t="s">
        <v>2272</v>
      </c>
      <c r="B1077" s="9">
        <v>45063</v>
      </c>
      <c r="C1077" t="s">
        <v>1427</v>
      </c>
      <c r="D1077" t="s">
        <v>2273</v>
      </c>
      <c r="E1077" t="s">
        <v>61</v>
      </c>
      <c r="F1077" t="s">
        <v>27</v>
      </c>
      <c r="G1077" t="s">
        <v>19</v>
      </c>
      <c r="H1077" t="s">
        <v>20</v>
      </c>
      <c r="I1077">
        <v>3</v>
      </c>
      <c r="J1077">
        <v>24860.27</v>
      </c>
      <c r="K1077">
        <v>74580.800000000003</v>
      </c>
      <c r="L1077" t="s">
        <v>21</v>
      </c>
      <c r="M1077" t="s">
        <v>22</v>
      </c>
    </row>
    <row r="1078" spans="1:13">
      <c r="A1078" t="s">
        <v>2274</v>
      </c>
      <c r="B1078" s="9">
        <v>45424</v>
      </c>
      <c r="C1078" t="s">
        <v>2013</v>
      </c>
      <c r="D1078" t="s">
        <v>1471</v>
      </c>
      <c r="E1078" t="s">
        <v>17</v>
      </c>
      <c r="F1078" t="s">
        <v>46</v>
      </c>
      <c r="G1078" t="s">
        <v>19</v>
      </c>
      <c r="H1078" t="s">
        <v>57</v>
      </c>
      <c r="I1078">
        <v>4</v>
      </c>
      <c r="J1078">
        <v>13144.19</v>
      </c>
      <c r="K1078">
        <v>52576.75</v>
      </c>
      <c r="L1078" t="s">
        <v>35</v>
      </c>
      <c r="M1078" t="s">
        <v>29</v>
      </c>
    </row>
    <row r="1079" spans="1:13">
      <c r="A1079" t="s">
        <v>2275</v>
      </c>
      <c r="B1079" s="9">
        <v>45403</v>
      </c>
      <c r="C1079" t="s">
        <v>1626</v>
      </c>
      <c r="D1079" t="s">
        <v>2276</v>
      </c>
      <c r="E1079" t="s">
        <v>26</v>
      </c>
      <c r="F1079" t="s">
        <v>33</v>
      </c>
      <c r="G1079" t="s">
        <v>42</v>
      </c>
      <c r="H1079" t="s">
        <v>50</v>
      </c>
      <c r="I1079">
        <v>1</v>
      </c>
      <c r="J1079">
        <v>2585.1799999999998</v>
      </c>
      <c r="K1079">
        <v>2585.1799999999998</v>
      </c>
      <c r="L1079" t="s">
        <v>28</v>
      </c>
      <c r="M1079" t="s">
        <v>29</v>
      </c>
    </row>
    <row r="1080" spans="1:13">
      <c r="A1080" t="s">
        <v>2277</v>
      </c>
      <c r="B1080" s="9">
        <v>45149</v>
      </c>
      <c r="C1080" t="s">
        <v>1419</v>
      </c>
      <c r="D1080" t="s">
        <v>985</v>
      </c>
      <c r="E1080" t="s">
        <v>17</v>
      </c>
      <c r="F1080" t="s">
        <v>33</v>
      </c>
      <c r="G1080" t="s">
        <v>19</v>
      </c>
      <c r="H1080" t="s">
        <v>57</v>
      </c>
      <c r="I1080">
        <v>4</v>
      </c>
      <c r="J1080">
        <v>14457.97</v>
      </c>
      <c r="K1080">
        <v>57831.88</v>
      </c>
      <c r="L1080" t="s">
        <v>28</v>
      </c>
      <c r="M1080" t="s">
        <v>22</v>
      </c>
    </row>
    <row r="1081" spans="1:13">
      <c r="A1081" t="s">
        <v>2278</v>
      </c>
      <c r="B1081" s="9">
        <v>45298</v>
      </c>
      <c r="C1081" t="s">
        <v>2279</v>
      </c>
      <c r="D1081" t="s">
        <v>425</v>
      </c>
      <c r="E1081" t="s">
        <v>61</v>
      </c>
      <c r="F1081" t="s">
        <v>46</v>
      </c>
      <c r="G1081" t="s">
        <v>42</v>
      </c>
      <c r="H1081" t="s">
        <v>57</v>
      </c>
      <c r="I1081">
        <v>1</v>
      </c>
      <c r="J1081">
        <v>17572.669999999998</v>
      </c>
      <c r="K1081">
        <v>17572.669999999998</v>
      </c>
      <c r="L1081" t="s">
        <v>28</v>
      </c>
      <c r="M1081" t="s">
        <v>29</v>
      </c>
    </row>
    <row r="1082" spans="1:13">
      <c r="A1082" t="s">
        <v>2280</v>
      </c>
      <c r="B1082" s="9">
        <v>45328</v>
      </c>
      <c r="C1082" t="s">
        <v>2281</v>
      </c>
      <c r="D1082" t="s">
        <v>918</v>
      </c>
      <c r="E1082" t="s">
        <v>61</v>
      </c>
      <c r="F1082" t="s">
        <v>33</v>
      </c>
      <c r="G1082" t="s">
        <v>42</v>
      </c>
      <c r="H1082" t="s">
        <v>50</v>
      </c>
      <c r="I1082">
        <v>4</v>
      </c>
      <c r="J1082">
        <v>1771.21</v>
      </c>
      <c r="K1082">
        <v>7084.85</v>
      </c>
      <c r="L1082" t="s">
        <v>21</v>
      </c>
      <c r="M1082" t="s">
        <v>29</v>
      </c>
    </row>
    <row r="1083" spans="1:13">
      <c r="A1083" t="s">
        <v>2282</v>
      </c>
      <c r="B1083" s="9">
        <v>45369</v>
      </c>
      <c r="C1083" t="s">
        <v>1968</v>
      </c>
      <c r="D1083" t="s">
        <v>480</v>
      </c>
      <c r="E1083" t="s">
        <v>26</v>
      </c>
      <c r="F1083" t="s">
        <v>46</v>
      </c>
      <c r="G1083" t="s">
        <v>19</v>
      </c>
      <c r="H1083" t="s">
        <v>50</v>
      </c>
      <c r="I1083">
        <v>3</v>
      </c>
      <c r="J1083">
        <v>2297.17</v>
      </c>
      <c r="K1083">
        <v>6891.52</v>
      </c>
      <c r="L1083" t="s">
        <v>21</v>
      </c>
      <c r="M1083" t="s">
        <v>22</v>
      </c>
    </row>
    <row r="1084" spans="1:13">
      <c r="A1084" t="s">
        <v>2283</v>
      </c>
      <c r="B1084" s="9">
        <v>45416</v>
      </c>
      <c r="C1084" t="s">
        <v>770</v>
      </c>
      <c r="D1084" t="s">
        <v>1161</v>
      </c>
      <c r="E1084" t="s">
        <v>26</v>
      </c>
      <c r="F1084" t="s">
        <v>27</v>
      </c>
      <c r="G1084" t="s">
        <v>42</v>
      </c>
      <c r="H1084" t="s">
        <v>50</v>
      </c>
      <c r="I1084">
        <v>2</v>
      </c>
      <c r="J1084">
        <v>2586</v>
      </c>
      <c r="K1084">
        <v>5172.01</v>
      </c>
      <c r="L1084" t="s">
        <v>28</v>
      </c>
      <c r="M1084" t="s">
        <v>29</v>
      </c>
    </row>
    <row r="1085" spans="1:13">
      <c r="A1085" t="s">
        <v>2284</v>
      </c>
      <c r="B1085" s="9">
        <v>45199</v>
      </c>
      <c r="C1085" t="s">
        <v>2144</v>
      </c>
      <c r="D1085" t="s">
        <v>2285</v>
      </c>
      <c r="E1085" t="s">
        <v>17</v>
      </c>
      <c r="F1085" t="s">
        <v>33</v>
      </c>
      <c r="G1085" t="s">
        <v>19</v>
      </c>
      <c r="H1085" t="s">
        <v>34</v>
      </c>
      <c r="I1085">
        <v>1</v>
      </c>
      <c r="J1085">
        <v>970.55</v>
      </c>
      <c r="K1085">
        <v>970.55</v>
      </c>
      <c r="L1085" t="s">
        <v>28</v>
      </c>
      <c r="M1085" t="s">
        <v>29</v>
      </c>
    </row>
    <row r="1086" spans="1:13">
      <c r="A1086" t="s">
        <v>2286</v>
      </c>
      <c r="B1086" s="9">
        <v>45452</v>
      </c>
      <c r="C1086" t="s">
        <v>740</v>
      </c>
      <c r="D1086" t="s">
        <v>2287</v>
      </c>
      <c r="E1086" t="s">
        <v>61</v>
      </c>
      <c r="F1086" t="s">
        <v>18</v>
      </c>
      <c r="G1086" t="s">
        <v>19</v>
      </c>
      <c r="H1086" t="s">
        <v>50</v>
      </c>
      <c r="I1086">
        <v>3</v>
      </c>
      <c r="J1086">
        <v>2657.34</v>
      </c>
      <c r="K1086">
        <v>7972.02</v>
      </c>
      <c r="L1086" t="s">
        <v>35</v>
      </c>
      <c r="M1086" t="s">
        <v>22</v>
      </c>
    </row>
    <row r="1087" spans="1:13">
      <c r="A1087" t="s">
        <v>2288</v>
      </c>
      <c r="B1087" s="9">
        <v>45085</v>
      </c>
      <c r="C1087" t="s">
        <v>335</v>
      </c>
      <c r="D1087" t="s">
        <v>996</v>
      </c>
      <c r="E1087" t="s">
        <v>61</v>
      </c>
      <c r="F1087" t="s">
        <v>33</v>
      </c>
      <c r="G1087" t="s">
        <v>42</v>
      </c>
      <c r="H1087" t="s">
        <v>34</v>
      </c>
      <c r="I1087">
        <v>4</v>
      </c>
      <c r="J1087">
        <v>888.74</v>
      </c>
      <c r="K1087">
        <v>3554.95</v>
      </c>
      <c r="L1087" t="s">
        <v>35</v>
      </c>
      <c r="M1087" t="s">
        <v>29</v>
      </c>
    </row>
    <row r="1088" spans="1:13">
      <c r="A1088" t="s">
        <v>2289</v>
      </c>
      <c r="B1088" s="9">
        <v>45078</v>
      </c>
      <c r="C1088" t="s">
        <v>2290</v>
      </c>
      <c r="D1088" t="s">
        <v>592</v>
      </c>
      <c r="E1088" t="s">
        <v>61</v>
      </c>
      <c r="F1088" t="s">
        <v>46</v>
      </c>
      <c r="G1088" t="s">
        <v>19</v>
      </c>
      <c r="H1088" t="s">
        <v>20</v>
      </c>
      <c r="I1088">
        <v>3</v>
      </c>
      <c r="J1088">
        <v>32393.17</v>
      </c>
      <c r="K1088">
        <v>97179.520000000004</v>
      </c>
      <c r="L1088" t="s">
        <v>35</v>
      </c>
      <c r="M1088" t="s">
        <v>29</v>
      </c>
    </row>
    <row r="1089" spans="1:13">
      <c r="A1089" t="s">
        <v>2291</v>
      </c>
      <c r="B1089" s="9">
        <v>45114</v>
      </c>
      <c r="C1089" t="s">
        <v>543</v>
      </c>
      <c r="D1089" t="s">
        <v>820</v>
      </c>
      <c r="E1089" t="s">
        <v>26</v>
      </c>
      <c r="F1089" t="s">
        <v>18</v>
      </c>
      <c r="G1089" t="s">
        <v>42</v>
      </c>
      <c r="H1089" t="s">
        <v>57</v>
      </c>
      <c r="I1089">
        <v>1</v>
      </c>
      <c r="J1089">
        <v>15571.76</v>
      </c>
      <c r="K1089">
        <v>15571.76</v>
      </c>
      <c r="L1089" t="s">
        <v>28</v>
      </c>
      <c r="M1089" t="s">
        <v>29</v>
      </c>
    </row>
    <row r="1090" spans="1:13">
      <c r="A1090" t="s">
        <v>2292</v>
      </c>
      <c r="B1090" s="9">
        <v>45024</v>
      </c>
      <c r="C1090" t="s">
        <v>146</v>
      </c>
      <c r="D1090" t="s">
        <v>103</v>
      </c>
      <c r="E1090" t="s">
        <v>17</v>
      </c>
      <c r="F1090" t="s">
        <v>46</v>
      </c>
      <c r="G1090" t="s">
        <v>19</v>
      </c>
      <c r="H1090" t="s">
        <v>20</v>
      </c>
      <c r="I1090">
        <v>3</v>
      </c>
      <c r="J1090">
        <v>29168.25</v>
      </c>
      <c r="K1090">
        <v>87504.75</v>
      </c>
      <c r="L1090" t="s">
        <v>35</v>
      </c>
      <c r="M1090" t="s">
        <v>22</v>
      </c>
    </row>
    <row r="1091" spans="1:13">
      <c r="A1091" t="s">
        <v>2293</v>
      </c>
      <c r="B1091" s="9">
        <v>45057</v>
      </c>
      <c r="C1091" t="s">
        <v>1412</v>
      </c>
      <c r="D1091" t="s">
        <v>683</v>
      </c>
      <c r="E1091" t="s">
        <v>61</v>
      </c>
      <c r="F1091" t="s">
        <v>33</v>
      </c>
      <c r="G1091" t="s">
        <v>19</v>
      </c>
      <c r="H1091" t="s">
        <v>50</v>
      </c>
      <c r="I1091">
        <v>4</v>
      </c>
      <c r="J1091">
        <v>1842.31</v>
      </c>
      <c r="K1091">
        <v>7369.23</v>
      </c>
      <c r="L1091" t="s">
        <v>28</v>
      </c>
      <c r="M1091" t="s">
        <v>22</v>
      </c>
    </row>
    <row r="1092" spans="1:13">
      <c r="A1092" t="s">
        <v>2294</v>
      </c>
      <c r="B1092" s="9">
        <v>45097</v>
      </c>
      <c r="C1092" t="s">
        <v>241</v>
      </c>
      <c r="D1092" t="s">
        <v>2137</v>
      </c>
      <c r="E1092" t="s">
        <v>17</v>
      </c>
      <c r="F1092" t="s">
        <v>18</v>
      </c>
      <c r="G1092" t="s">
        <v>42</v>
      </c>
      <c r="H1092" t="s">
        <v>57</v>
      </c>
      <c r="I1092">
        <v>5</v>
      </c>
      <c r="J1092">
        <v>17677.66</v>
      </c>
      <c r="K1092">
        <v>88388.31</v>
      </c>
      <c r="L1092" t="s">
        <v>21</v>
      </c>
      <c r="M1092" t="s">
        <v>29</v>
      </c>
    </row>
    <row r="1093" spans="1:13">
      <c r="A1093" t="s">
        <v>2295</v>
      </c>
      <c r="B1093" s="9">
        <v>45109</v>
      </c>
      <c r="C1093" t="s">
        <v>2296</v>
      </c>
      <c r="D1093" t="s">
        <v>1420</v>
      </c>
      <c r="E1093" t="s">
        <v>26</v>
      </c>
      <c r="F1093" t="s">
        <v>18</v>
      </c>
      <c r="G1093" t="s">
        <v>19</v>
      </c>
      <c r="H1093" t="s">
        <v>50</v>
      </c>
      <c r="I1093">
        <v>2</v>
      </c>
      <c r="J1093">
        <v>2892.28</v>
      </c>
      <c r="K1093">
        <v>5784.56</v>
      </c>
      <c r="L1093" t="s">
        <v>35</v>
      </c>
      <c r="M1093" t="s">
        <v>29</v>
      </c>
    </row>
    <row r="1094" spans="1:13">
      <c r="A1094" t="s">
        <v>2297</v>
      </c>
      <c r="B1094" s="9">
        <v>45290</v>
      </c>
      <c r="C1094" t="s">
        <v>1696</v>
      </c>
      <c r="D1094" t="s">
        <v>2298</v>
      </c>
      <c r="E1094" t="s">
        <v>17</v>
      </c>
      <c r="F1094" t="s">
        <v>33</v>
      </c>
      <c r="G1094" t="s">
        <v>19</v>
      </c>
      <c r="H1094" t="s">
        <v>50</v>
      </c>
      <c r="I1094">
        <v>2</v>
      </c>
      <c r="J1094">
        <v>2907.96</v>
      </c>
      <c r="K1094">
        <v>5815.92</v>
      </c>
      <c r="L1094" t="s">
        <v>28</v>
      </c>
      <c r="M1094" t="s">
        <v>29</v>
      </c>
    </row>
    <row r="1095" spans="1:13">
      <c r="A1095" t="s">
        <v>2299</v>
      </c>
      <c r="B1095" s="9">
        <v>44965</v>
      </c>
      <c r="C1095" t="s">
        <v>1659</v>
      </c>
      <c r="D1095" t="s">
        <v>2300</v>
      </c>
      <c r="E1095" t="s">
        <v>61</v>
      </c>
      <c r="F1095" t="s">
        <v>18</v>
      </c>
      <c r="G1095" t="s">
        <v>19</v>
      </c>
      <c r="H1095" t="s">
        <v>57</v>
      </c>
      <c r="I1095">
        <v>5</v>
      </c>
      <c r="J1095">
        <v>17838.77</v>
      </c>
      <c r="K1095">
        <v>89193.84</v>
      </c>
      <c r="L1095" t="s">
        <v>28</v>
      </c>
      <c r="M1095" t="s">
        <v>29</v>
      </c>
    </row>
    <row r="1096" spans="1:13">
      <c r="A1096" t="s">
        <v>2301</v>
      </c>
      <c r="B1096" s="9">
        <v>45453</v>
      </c>
      <c r="C1096" t="s">
        <v>1795</v>
      </c>
      <c r="D1096" t="s">
        <v>2302</v>
      </c>
      <c r="E1096" t="s">
        <v>17</v>
      </c>
      <c r="F1096" t="s">
        <v>27</v>
      </c>
      <c r="G1096" t="s">
        <v>42</v>
      </c>
      <c r="H1096" t="s">
        <v>20</v>
      </c>
      <c r="I1096">
        <v>1</v>
      </c>
      <c r="J1096">
        <v>27732.22</v>
      </c>
      <c r="K1096">
        <v>27732.22</v>
      </c>
      <c r="L1096" t="s">
        <v>21</v>
      </c>
      <c r="M1096" t="s">
        <v>22</v>
      </c>
    </row>
    <row r="1097" spans="1:13">
      <c r="A1097" t="s">
        <v>2303</v>
      </c>
      <c r="B1097" s="9">
        <v>45423</v>
      </c>
      <c r="C1097" t="s">
        <v>1481</v>
      </c>
      <c r="D1097" t="s">
        <v>2304</v>
      </c>
      <c r="E1097" t="s">
        <v>17</v>
      </c>
      <c r="F1097" t="s">
        <v>18</v>
      </c>
      <c r="G1097" t="s">
        <v>19</v>
      </c>
      <c r="H1097" t="s">
        <v>50</v>
      </c>
      <c r="I1097">
        <v>3</v>
      </c>
      <c r="J1097">
        <v>1947.22</v>
      </c>
      <c r="K1097">
        <v>5841.66</v>
      </c>
      <c r="L1097" t="s">
        <v>21</v>
      </c>
      <c r="M1097" t="s">
        <v>22</v>
      </c>
    </row>
    <row r="1098" spans="1:13">
      <c r="A1098" t="s">
        <v>2305</v>
      </c>
      <c r="B1098" s="9">
        <v>45442</v>
      </c>
      <c r="C1098" t="s">
        <v>1659</v>
      </c>
      <c r="D1098" t="s">
        <v>2306</v>
      </c>
      <c r="E1098" t="s">
        <v>26</v>
      </c>
      <c r="F1098" t="s">
        <v>18</v>
      </c>
      <c r="G1098" t="s">
        <v>42</v>
      </c>
      <c r="H1098" t="s">
        <v>57</v>
      </c>
      <c r="I1098">
        <v>3</v>
      </c>
      <c r="J1098">
        <v>10756.61</v>
      </c>
      <c r="K1098">
        <v>32269.83</v>
      </c>
      <c r="L1098" t="s">
        <v>21</v>
      </c>
      <c r="M1098" t="s">
        <v>29</v>
      </c>
    </row>
    <row r="1099" spans="1:13">
      <c r="A1099" t="s">
        <v>2307</v>
      </c>
      <c r="B1099" s="9">
        <v>45275</v>
      </c>
      <c r="C1099" t="s">
        <v>177</v>
      </c>
      <c r="D1099" t="s">
        <v>515</v>
      </c>
      <c r="E1099" t="s">
        <v>26</v>
      </c>
      <c r="F1099" t="s">
        <v>27</v>
      </c>
      <c r="G1099" t="s">
        <v>19</v>
      </c>
      <c r="H1099" t="s">
        <v>20</v>
      </c>
      <c r="I1099">
        <v>5</v>
      </c>
      <c r="J1099">
        <v>40106.9</v>
      </c>
      <c r="K1099">
        <v>200534.49</v>
      </c>
      <c r="L1099" t="s">
        <v>21</v>
      </c>
      <c r="M1099" t="s">
        <v>29</v>
      </c>
    </row>
    <row r="1100" spans="1:13">
      <c r="A1100" t="s">
        <v>2308</v>
      </c>
      <c r="B1100" s="9">
        <v>45323</v>
      </c>
      <c r="C1100" t="s">
        <v>2309</v>
      </c>
      <c r="D1100" t="s">
        <v>2310</v>
      </c>
      <c r="E1100" t="s">
        <v>26</v>
      </c>
      <c r="F1100" t="s">
        <v>46</v>
      </c>
      <c r="G1100" t="s">
        <v>42</v>
      </c>
      <c r="H1100" t="s">
        <v>34</v>
      </c>
      <c r="I1100">
        <v>5</v>
      </c>
      <c r="J1100">
        <v>1291.6600000000001</v>
      </c>
      <c r="K1100">
        <v>6458.29</v>
      </c>
      <c r="L1100" t="s">
        <v>35</v>
      </c>
      <c r="M1100" t="s">
        <v>22</v>
      </c>
    </row>
    <row r="1101" spans="1:13">
      <c r="A1101" t="s">
        <v>2311</v>
      </c>
      <c r="B1101" s="9">
        <v>45087</v>
      </c>
      <c r="C1101" t="s">
        <v>2312</v>
      </c>
      <c r="D1101" t="s">
        <v>156</v>
      </c>
      <c r="E1101" t="s">
        <v>17</v>
      </c>
      <c r="F1101" t="s">
        <v>46</v>
      </c>
      <c r="G1101" t="s">
        <v>42</v>
      </c>
      <c r="H1101" t="s">
        <v>20</v>
      </c>
      <c r="I1101">
        <v>4</v>
      </c>
      <c r="J1101">
        <v>35582.089999999997</v>
      </c>
      <c r="K1101">
        <v>142328.37</v>
      </c>
      <c r="L1101" t="s">
        <v>21</v>
      </c>
      <c r="M1101" t="s">
        <v>29</v>
      </c>
    </row>
    <row r="1102" spans="1:13">
      <c r="A1102" t="s">
        <v>2313</v>
      </c>
      <c r="B1102" s="9">
        <v>44942</v>
      </c>
      <c r="C1102" t="s">
        <v>1938</v>
      </c>
      <c r="D1102" t="s">
        <v>1164</v>
      </c>
      <c r="E1102" t="s">
        <v>17</v>
      </c>
      <c r="F1102" t="s">
        <v>27</v>
      </c>
      <c r="G1102" t="s">
        <v>19</v>
      </c>
      <c r="H1102" t="s">
        <v>20</v>
      </c>
      <c r="I1102">
        <v>4</v>
      </c>
      <c r="J1102">
        <v>40734.33</v>
      </c>
      <c r="K1102">
        <v>162937.32999999999</v>
      </c>
      <c r="L1102" t="s">
        <v>28</v>
      </c>
      <c r="M1102" t="s">
        <v>29</v>
      </c>
    </row>
    <row r="1103" spans="1:13">
      <c r="A1103" t="s">
        <v>2314</v>
      </c>
      <c r="B1103" s="9">
        <v>45419</v>
      </c>
      <c r="C1103" t="s">
        <v>1630</v>
      </c>
      <c r="D1103" t="s">
        <v>2315</v>
      </c>
      <c r="E1103" t="s">
        <v>26</v>
      </c>
      <c r="F1103" t="s">
        <v>18</v>
      </c>
      <c r="G1103" t="s">
        <v>19</v>
      </c>
      <c r="H1103" t="s">
        <v>57</v>
      </c>
      <c r="I1103">
        <v>2</v>
      </c>
      <c r="J1103">
        <v>14813.07</v>
      </c>
      <c r="K1103">
        <v>29626.15</v>
      </c>
      <c r="L1103" t="s">
        <v>28</v>
      </c>
      <c r="M1103" t="s">
        <v>29</v>
      </c>
    </row>
    <row r="1104" spans="1:13">
      <c r="A1104" t="s">
        <v>2316</v>
      </c>
      <c r="B1104" s="9">
        <v>45352</v>
      </c>
      <c r="C1104" t="s">
        <v>2317</v>
      </c>
      <c r="D1104" t="s">
        <v>1194</v>
      </c>
      <c r="E1104" t="s">
        <v>61</v>
      </c>
      <c r="F1104" t="s">
        <v>33</v>
      </c>
      <c r="G1104" t="s">
        <v>42</v>
      </c>
      <c r="H1104" t="s">
        <v>20</v>
      </c>
      <c r="I1104">
        <v>1</v>
      </c>
      <c r="J1104">
        <v>26770.29</v>
      </c>
      <c r="K1104">
        <v>26770.29</v>
      </c>
      <c r="L1104" t="s">
        <v>28</v>
      </c>
      <c r="M1104" t="s">
        <v>29</v>
      </c>
    </row>
    <row r="1105" spans="1:13">
      <c r="A1105" t="s">
        <v>2318</v>
      </c>
      <c r="B1105" s="9">
        <v>45034</v>
      </c>
      <c r="C1105" t="s">
        <v>2110</v>
      </c>
      <c r="D1105" t="s">
        <v>1497</v>
      </c>
      <c r="E1105" t="s">
        <v>26</v>
      </c>
      <c r="F1105" t="s">
        <v>27</v>
      </c>
      <c r="G1105" t="s">
        <v>42</v>
      </c>
      <c r="H1105" t="s">
        <v>34</v>
      </c>
      <c r="I1105">
        <v>1</v>
      </c>
      <c r="J1105">
        <v>946.12</v>
      </c>
      <c r="K1105">
        <v>946.12</v>
      </c>
      <c r="L1105" t="s">
        <v>28</v>
      </c>
      <c r="M1105" t="s">
        <v>29</v>
      </c>
    </row>
    <row r="1106" spans="1:13">
      <c r="A1106" t="s">
        <v>2319</v>
      </c>
      <c r="B1106" s="9">
        <v>45376</v>
      </c>
      <c r="C1106" t="s">
        <v>2320</v>
      </c>
      <c r="D1106" t="s">
        <v>190</v>
      </c>
      <c r="E1106" t="s">
        <v>17</v>
      </c>
      <c r="F1106" t="s">
        <v>33</v>
      </c>
      <c r="G1106" t="s">
        <v>19</v>
      </c>
      <c r="H1106" t="s">
        <v>34</v>
      </c>
      <c r="I1106">
        <v>5</v>
      </c>
      <c r="J1106">
        <v>919.31</v>
      </c>
      <c r="K1106">
        <v>4596.55</v>
      </c>
      <c r="L1106" t="s">
        <v>28</v>
      </c>
      <c r="M1106" t="s">
        <v>29</v>
      </c>
    </row>
    <row r="1107" spans="1:13">
      <c r="A1107" t="s">
        <v>2321</v>
      </c>
      <c r="B1107" s="9">
        <v>45237</v>
      </c>
      <c r="C1107" t="s">
        <v>1350</v>
      </c>
      <c r="D1107" t="s">
        <v>251</v>
      </c>
      <c r="E1107" t="s">
        <v>61</v>
      </c>
      <c r="F1107" t="s">
        <v>46</v>
      </c>
      <c r="G1107" t="s">
        <v>42</v>
      </c>
      <c r="H1107" t="s">
        <v>50</v>
      </c>
      <c r="I1107">
        <v>2</v>
      </c>
      <c r="J1107">
        <v>2134.5700000000002</v>
      </c>
      <c r="K1107">
        <v>4269.1499999999996</v>
      </c>
      <c r="L1107" t="s">
        <v>21</v>
      </c>
      <c r="M1107" t="s">
        <v>29</v>
      </c>
    </row>
    <row r="1108" spans="1:13">
      <c r="A1108" t="s">
        <v>2322</v>
      </c>
      <c r="B1108" s="9">
        <v>45096</v>
      </c>
      <c r="C1108" t="s">
        <v>1401</v>
      </c>
      <c r="D1108" t="s">
        <v>368</v>
      </c>
      <c r="E1108" t="s">
        <v>17</v>
      </c>
      <c r="F1108" t="s">
        <v>27</v>
      </c>
      <c r="G1108" t="s">
        <v>42</v>
      </c>
      <c r="H1108" t="s">
        <v>34</v>
      </c>
      <c r="I1108">
        <v>2</v>
      </c>
      <c r="J1108">
        <v>1067.7</v>
      </c>
      <c r="K1108">
        <v>2135.4</v>
      </c>
      <c r="L1108" t="s">
        <v>28</v>
      </c>
      <c r="M1108" t="s">
        <v>29</v>
      </c>
    </row>
    <row r="1109" spans="1:13">
      <c r="A1109" t="s">
        <v>2323</v>
      </c>
      <c r="B1109" s="9">
        <v>45472</v>
      </c>
      <c r="C1109" t="s">
        <v>2324</v>
      </c>
      <c r="D1109" t="s">
        <v>1609</v>
      </c>
      <c r="E1109" t="s">
        <v>17</v>
      </c>
      <c r="F1109" t="s">
        <v>33</v>
      </c>
      <c r="G1109" t="s">
        <v>42</v>
      </c>
      <c r="H1109" t="s">
        <v>50</v>
      </c>
      <c r="I1109">
        <v>4</v>
      </c>
      <c r="J1109">
        <v>2746.05</v>
      </c>
      <c r="K1109">
        <v>10984.2</v>
      </c>
      <c r="L1109" t="s">
        <v>21</v>
      </c>
      <c r="M1109" t="s">
        <v>29</v>
      </c>
    </row>
    <row r="1110" spans="1:13">
      <c r="A1110" t="s">
        <v>2325</v>
      </c>
      <c r="B1110" s="9">
        <v>45340</v>
      </c>
      <c r="C1110" t="s">
        <v>114</v>
      </c>
      <c r="D1110" t="s">
        <v>2326</v>
      </c>
      <c r="E1110" t="s">
        <v>17</v>
      </c>
      <c r="F1110" t="s">
        <v>18</v>
      </c>
      <c r="G1110" t="s">
        <v>42</v>
      </c>
      <c r="H1110" t="s">
        <v>34</v>
      </c>
      <c r="I1110">
        <v>3</v>
      </c>
      <c r="J1110">
        <v>954.75</v>
      </c>
      <c r="K1110">
        <v>2864.26</v>
      </c>
      <c r="L1110" t="s">
        <v>21</v>
      </c>
      <c r="M1110" t="s">
        <v>22</v>
      </c>
    </row>
    <row r="1111" spans="1:13">
      <c r="A1111" t="s">
        <v>2327</v>
      </c>
      <c r="B1111" s="9">
        <v>45177</v>
      </c>
      <c r="C1111" t="s">
        <v>2328</v>
      </c>
      <c r="D1111" t="s">
        <v>262</v>
      </c>
      <c r="E1111" t="s">
        <v>17</v>
      </c>
      <c r="F1111" t="s">
        <v>27</v>
      </c>
      <c r="G1111" t="s">
        <v>19</v>
      </c>
      <c r="H1111" t="s">
        <v>20</v>
      </c>
      <c r="I1111">
        <v>1</v>
      </c>
      <c r="J1111">
        <v>37193.89</v>
      </c>
      <c r="K1111">
        <v>37193.89</v>
      </c>
      <c r="L1111" t="s">
        <v>21</v>
      </c>
      <c r="M1111" t="s">
        <v>29</v>
      </c>
    </row>
    <row r="1112" spans="1:13">
      <c r="A1112" t="s">
        <v>2329</v>
      </c>
      <c r="B1112" s="9">
        <v>45067</v>
      </c>
      <c r="C1112" t="s">
        <v>2330</v>
      </c>
      <c r="D1112" t="s">
        <v>1631</v>
      </c>
      <c r="E1112" t="s">
        <v>26</v>
      </c>
      <c r="F1112" t="s">
        <v>33</v>
      </c>
      <c r="G1112" t="s">
        <v>42</v>
      </c>
      <c r="H1112" t="s">
        <v>50</v>
      </c>
      <c r="I1112">
        <v>2</v>
      </c>
      <c r="J1112">
        <v>2364.04</v>
      </c>
      <c r="K1112">
        <v>4728.07</v>
      </c>
      <c r="L1112" t="s">
        <v>21</v>
      </c>
      <c r="M1112" t="s">
        <v>29</v>
      </c>
    </row>
    <row r="1113" spans="1:13">
      <c r="A1113" t="s">
        <v>2331</v>
      </c>
      <c r="B1113" s="9">
        <v>45200</v>
      </c>
      <c r="C1113" t="s">
        <v>2332</v>
      </c>
      <c r="D1113" t="s">
        <v>2333</v>
      </c>
      <c r="E1113" t="s">
        <v>17</v>
      </c>
      <c r="F1113" t="s">
        <v>27</v>
      </c>
      <c r="G1113" t="s">
        <v>19</v>
      </c>
      <c r="H1113" t="s">
        <v>34</v>
      </c>
      <c r="I1113">
        <v>4</v>
      </c>
      <c r="J1113">
        <v>1439.8</v>
      </c>
      <c r="K1113">
        <v>5759.18</v>
      </c>
      <c r="L1113" t="s">
        <v>35</v>
      </c>
      <c r="M1113" t="s">
        <v>29</v>
      </c>
    </row>
    <row r="1114" spans="1:13">
      <c r="A1114" t="s">
        <v>2334</v>
      </c>
      <c r="B1114" s="9">
        <v>45342</v>
      </c>
      <c r="C1114" t="s">
        <v>1305</v>
      </c>
      <c r="D1114" t="s">
        <v>1789</v>
      </c>
      <c r="E1114" t="s">
        <v>17</v>
      </c>
      <c r="F1114" t="s">
        <v>27</v>
      </c>
      <c r="G1114" t="s">
        <v>19</v>
      </c>
      <c r="H1114" t="s">
        <v>20</v>
      </c>
      <c r="I1114">
        <v>4</v>
      </c>
      <c r="J1114">
        <v>38090.19</v>
      </c>
      <c r="K1114">
        <v>152360.76999999999</v>
      </c>
      <c r="L1114" t="s">
        <v>35</v>
      </c>
      <c r="M1114" t="s">
        <v>22</v>
      </c>
    </row>
    <row r="1115" spans="1:13">
      <c r="A1115" t="s">
        <v>2335</v>
      </c>
      <c r="B1115" s="9">
        <v>44965</v>
      </c>
      <c r="C1115" t="s">
        <v>482</v>
      </c>
      <c r="D1115" t="s">
        <v>2336</v>
      </c>
      <c r="E1115" t="s">
        <v>17</v>
      </c>
      <c r="F1115" t="s">
        <v>46</v>
      </c>
      <c r="G1115" t="s">
        <v>19</v>
      </c>
      <c r="H1115" t="s">
        <v>20</v>
      </c>
      <c r="I1115">
        <v>4</v>
      </c>
      <c r="J1115">
        <v>41456.68</v>
      </c>
      <c r="K1115">
        <v>165826.71</v>
      </c>
      <c r="L1115" t="s">
        <v>35</v>
      </c>
      <c r="M1115" t="s">
        <v>29</v>
      </c>
    </row>
    <row r="1116" spans="1:13">
      <c r="A1116" t="s">
        <v>2337</v>
      </c>
      <c r="B1116" s="9">
        <v>44955</v>
      </c>
      <c r="C1116" t="s">
        <v>1285</v>
      </c>
      <c r="D1116" t="s">
        <v>2338</v>
      </c>
      <c r="E1116" t="s">
        <v>17</v>
      </c>
      <c r="F1116" t="s">
        <v>46</v>
      </c>
      <c r="G1116" t="s">
        <v>19</v>
      </c>
      <c r="H1116" t="s">
        <v>50</v>
      </c>
      <c r="I1116">
        <v>3</v>
      </c>
      <c r="J1116">
        <v>2177.94</v>
      </c>
      <c r="K1116">
        <v>6533.82</v>
      </c>
      <c r="L1116" t="s">
        <v>35</v>
      </c>
      <c r="M1116" t="s">
        <v>29</v>
      </c>
    </row>
    <row r="1117" spans="1:13">
      <c r="A1117" t="s">
        <v>2339</v>
      </c>
      <c r="B1117" s="9">
        <v>45403</v>
      </c>
      <c r="C1117" t="s">
        <v>2340</v>
      </c>
      <c r="D1117" t="s">
        <v>1224</v>
      </c>
      <c r="E1117" t="s">
        <v>26</v>
      </c>
      <c r="F1117" t="s">
        <v>18</v>
      </c>
      <c r="G1117" t="s">
        <v>19</v>
      </c>
      <c r="H1117" t="s">
        <v>57</v>
      </c>
      <c r="I1117">
        <v>2</v>
      </c>
      <c r="J1117">
        <v>11422.88</v>
      </c>
      <c r="K1117">
        <v>22845.75</v>
      </c>
      <c r="L1117" t="s">
        <v>35</v>
      </c>
      <c r="M1117" t="s">
        <v>29</v>
      </c>
    </row>
    <row r="1118" spans="1:13">
      <c r="A1118" t="s">
        <v>2341</v>
      </c>
      <c r="B1118" s="9">
        <v>45244</v>
      </c>
      <c r="C1118" t="s">
        <v>1072</v>
      </c>
      <c r="D1118" t="s">
        <v>1483</v>
      </c>
      <c r="E1118" t="s">
        <v>17</v>
      </c>
      <c r="F1118" t="s">
        <v>46</v>
      </c>
      <c r="G1118" t="s">
        <v>19</v>
      </c>
      <c r="H1118" t="s">
        <v>20</v>
      </c>
      <c r="I1118">
        <v>5</v>
      </c>
      <c r="J1118">
        <v>33353.18</v>
      </c>
      <c r="K1118">
        <v>166765.88</v>
      </c>
      <c r="L1118" t="s">
        <v>28</v>
      </c>
      <c r="M1118" t="s">
        <v>29</v>
      </c>
    </row>
    <row r="1119" spans="1:13">
      <c r="A1119" t="s">
        <v>2342</v>
      </c>
      <c r="B1119" s="9">
        <v>45171</v>
      </c>
      <c r="C1119" t="s">
        <v>1564</v>
      </c>
      <c r="D1119" t="s">
        <v>1445</v>
      </c>
      <c r="E1119" t="s">
        <v>17</v>
      </c>
      <c r="F1119" t="s">
        <v>46</v>
      </c>
      <c r="G1119" t="s">
        <v>19</v>
      </c>
      <c r="H1119" t="s">
        <v>20</v>
      </c>
      <c r="I1119">
        <v>5</v>
      </c>
      <c r="J1119">
        <v>26674.19</v>
      </c>
      <c r="K1119">
        <v>133370.95000000001</v>
      </c>
      <c r="L1119" t="s">
        <v>35</v>
      </c>
      <c r="M1119" t="s">
        <v>29</v>
      </c>
    </row>
    <row r="1120" spans="1:13">
      <c r="A1120" t="s">
        <v>2343</v>
      </c>
      <c r="B1120" s="9">
        <v>45198</v>
      </c>
      <c r="C1120" t="s">
        <v>301</v>
      </c>
      <c r="D1120" t="s">
        <v>1506</v>
      </c>
      <c r="E1120" t="s">
        <v>26</v>
      </c>
      <c r="F1120" t="s">
        <v>46</v>
      </c>
      <c r="G1120" t="s">
        <v>42</v>
      </c>
      <c r="H1120" t="s">
        <v>57</v>
      </c>
      <c r="I1120">
        <v>4</v>
      </c>
      <c r="J1120">
        <v>14193.39</v>
      </c>
      <c r="K1120">
        <v>56773.55</v>
      </c>
      <c r="L1120" t="s">
        <v>28</v>
      </c>
      <c r="M1120" t="s">
        <v>29</v>
      </c>
    </row>
    <row r="1121" spans="1:13">
      <c r="A1121" t="s">
        <v>2344</v>
      </c>
      <c r="B1121" s="9">
        <v>45366</v>
      </c>
      <c r="C1121" t="s">
        <v>1903</v>
      </c>
      <c r="D1121" t="s">
        <v>935</v>
      </c>
      <c r="E1121" t="s">
        <v>26</v>
      </c>
      <c r="F1121" t="s">
        <v>33</v>
      </c>
      <c r="G1121" t="s">
        <v>19</v>
      </c>
      <c r="H1121" t="s">
        <v>50</v>
      </c>
      <c r="I1121">
        <v>4</v>
      </c>
      <c r="J1121">
        <v>2087.4299999999998</v>
      </c>
      <c r="K1121">
        <v>8349.7099999999991</v>
      </c>
      <c r="L1121" t="s">
        <v>28</v>
      </c>
      <c r="M1121" t="s">
        <v>29</v>
      </c>
    </row>
    <row r="1122" spans="1:13">
      <c r="A1122" t="s">
        <v>2345</v>
      </c>
      <c r="B1122" s="9">
        <v>45165</v>
      </c>
      <c r="C1122" t="s">
        <v>1786</v>
      </c>
      <c r="D1122" t="s">
        <v>415</v>
      </c>
      <c r="E1122" t="s">
        <v>26</v>
      </c>
      <c r="F1122" t="s">
        <v>27</v>
      </c>
      <c r="G1122" t="s">
        <v>19</v>
      </c>
      <c r="H1122" t="s">
        <v>34</v>
      </c>
      <c r="I1122">
        <v>3</v>
      </c>
      <c r="J1122">
        <v>1134.6300000000001</v>
      </c>
      <c r="K1122">
        <v>3403.88</v>
      </c>
      <c r="L1122" t="s">
        <v>21</v>
      </c>
      <c r="M1122" t="s">
        <v>29</v>
      </c>
    </row>
    <row r="1123" spans="1:13">
      <c r="A1123" t="s">
        <v>2346</v>
      </c>
      <c r="B1123" s="9">
        <v>45303</v>
      </c>
      <c r="C1123" t="s">
        <v>1826</v>
      </c>
      <c r="D1123" t="s">
        <v>1712</v>
      </c>
      <c r="E1123" t="s">
        <v>17</v>
      </c>
      <c r="F1123" t="s">
        <v>46</v>
      </c>
      <c r="G1123" t="s">
        <v>19</v>
      </c>
      <c r="H1123" t="s">
        <v>34</v>
      </c>
      <c r="I1123">
        <v>4</v>
      </c>
      <c r="J1123">
        <v>1409.78</v>
      </c>
      <c r="K1123">
        <v>5639.13</v>
      </c>
      <c r="L1123" t="s">
        <v>21</v>
      </c>
      <c r="M1123" t="s">
        <v>22</v>
      </c>
    </row>
    <row r="1124" spans="1:13">
      <c r="A1124" t="s">
        <v>2347</v>
      </c>
      <c r="B1124" s="9">
        <v>45192</v>
      </c>
      <c r="C1124" t="s">
        <v>2348</v>
      </c>
      <c r="D1124" t="s">
        <v>308</v>
      </c>
      <c r="E1124" t="s">
        <v>61</v>
      </c>
      <c r="F1124" t="s">
        <v>33</v>
      </c>
      <c r="G1124" t="s">
        <v>19</v>
      </c>
      <c r="H1124" t="s">
        <v>20</v>
      </c>
      <c r="I1124">
        <v>2</v>
      </c>
      <c r="J1124">
        <v>29558.1</v>
      </c>
      <c r="K1124">
        <v>59116.19</v>
      </c>
      <c r="L1124" t="s">
        <v>21</v>
      </c>
      <c r="M1124" t="s">
        <v>29</v>
      </c>
    </row>
    <row r="1125" spans="1:13">
      <c r="A1125" t="s">
        <v>2349</v>
      </c>
      <c r="B1125" s="9">
        <v>45285</v>
      </c>
      <c r="C1125" t="s">
        <v>950</v>
      </c>
      <c r="D1125" t="s">
        <v>1260</v>
      </c>
      <c r="E1125" t="s">
        <v>61</v>
      </c>
      <c r="F1125" t="s">
        <v>27</v>
      </c>
      <c r="G1125" t="s">
        <v>19</v>
      </c>
      <c r="H1125" t="s">
        <v>57</v>
      </c>
      <c r="I1125">
        <v>4</v>
      </c>
      <c r="J1125">
        <v>17950.759999999998</v>
      </c>
      <c r="K1125">
        <v>71803.02</v>
      </c>
      <c r="L1125" t="s">
        <v>35</v>
      </c>
      <c r="M1125" t="s">
        <v>29</v>
      </c>
    </row>
    <row r="1126" spans="1:13">
      <c r="A1126" t="s">
        <v>2350</v>
      </c>
      <c r="B1126" s="9">
        <v>45266</v>
      </c>
      <c r="C1126" t="s">
        <v>1350</v>
      </c>
      <c r="D1126" t="s">
        <v>2351</v>
      </c>
      <c r="E1126" t="s">
        <v>26</v>
      </c>
      <c r="F1126" t="s">
        <v>46</v>
      </c>
      <c r="G1126" t="s">
        <v>19</v>
      </c>
      <c r="H1126" t="s">
        <v>20</v>
      </c>
      <c r="I1126">
        <v>4</v>
      </c>
      <c r="J1126">
        <v>28513.27</v>
      </c>
      <c r="K1126">
        <v>114053.06</v>
      </c>
      <c r="L1126" t="s">
        <v>28</v>
      </c>
      <c r="M1126" t="s">
        <v>29</v>
      </c>
    </row>
    <row r="1127" spans="1:13">
      <c r="A1127" t="s">
        <v>2352</v>
      </c>
      <c r="B1127" s="9">
        <v>45315</v>
      </c>
      <c r="C1127" t="s">
        <v>1608</v>
      </c>
      <c r="D1127" t="s">
        <v>2353</v>
      </c>
      <c r="E1127" t="s">
        <v>26</v>
      </c>
      <c r="F1127" t="s">
        <v>46</v>
      </c>
      <c r="G1127" t="s">
        <v>42</v>
      </c>
      <c r="H1127" t="s">
        <v>50</v>
      </c>
      <c r="I1127">
        <v>2</v>
      </c>
      <c r="J1127">
        <v>2010.14</v>
      </c>
      <c r="K1127">
        <v>4020.27</v>
      </c>
      <c r="L1127" t="s">
        <v>35</v>
      </c>
      <c r="M1127" t="s">
        <v>29</v>
      </c>
    </row>
    <row r="1128" spans="1:13">
      <c r="A1128" t="s">
        <v>2354</v>
      </c>
      <c r="B1128" s="9">
        <v>44929</v>
      </c>
      <c r="C1128" t="s">
        <v>865</v>
      </c>
      <c r="D1128" t="s">
        <v>1580</v>
      </c>
      <c r="E1128" t="s">
        <v>17</v>
      </c>
      <c r="F1128" t="s">
        <v>27</v>
      </c>
      <c r="G1128" t="s">
        <v>42</v>
      </c>
      <c r="H1128" t="s">
        <v>20</v>
      </c>
      <c r="I1128">
        <v>1</v>
      </c>
      <c r="J1128">
        <v>34033.800000000003</v>
      </c>
      <c r="K1128">
        <v>34033.800000000003</v>
      </c>
      <c r="L1128" t="s">
        <v>21</v>
      </c>
      <c r="M1128" t="s">
        <v>29</v>
      </c>
    </row>
    <row r="1129" spans="1:13">
      <c r="A1129" t="s">
        <v>2355</v>
      </c>
      <c r="B1129" s="9">
        <v>45355</v>
      </c>
      <c r="C1129" t="s">
        <v>2356</v>
      </c>
      <c r="D1129" t="s">
        <v>1233</v>
      </c>
      <c r="E1129" t="s">
        <v>61</v>
      </c>
      <c r="F1129" t="s">
        <v>33</v>
      </c>
      <c r="G1129" t="s">
        <v>42</v>
      </c>
      <c r="H1129" t="s">
        <v>34</v>
      </c>
      <c r="I1129">
        <v>5</v>
      </c>
      <c r="J1129">
        <v>1345.23</v>
      </c>
      <c r="K1129">
        <v>6726.13</v>
      </c>
      <c r="L1129" t="s">
        <v>21</v>
      </c>
      <c r="M1129" t="s">
        <v>22</v>
      </c>
    </row>
    <row r="1130" spans="1:13">
      <c r="A1130" t="s">
        <v>2357</v>
      </c>
      <c r="B1130" s="9">
        <v>45068</v>
      </c>
      <c r="C1130" t="s">
        <v>2358</v>
      </c>
      <c r="D1130" t="s">
        <v>1979</v>
      </c>
      <c r="E1130" t="s">
        <v>17</v>
      </c>
      <c r="F1130" t="s">
        <v>33</v>
      </c>
      <c r="G1130" t="s">
        <v>19</v>
      </c>
      <c r="H1130" t="s">
        <v>57</v>
      </c>
      <c r="I1130">
        <v>4</v>
      </c>
      <c r="J1130">
        <v>16121.28</v>
      </c>
      <c r="K1130">
        <v>64485.11</v>
      </c>
      <c r="L1130" t="s">
        <v>28</v>
      </c>
      <c r="M1130" t="s">
        <v>22</v>
      </c>
    </row>
    <row r="1131" spans="1:13">
      <c r="A1131" t="s">
        <v>2359</v>
      </c>
      <c r="B1131" s="9">
        <v>45302</v>
      </c>
      <c r="C1131" t="s">
        <v>1323</v>
      </c>
      <c r="D1131" t="s">
        <v>2360</v>
      </c>
      <c r="E1131" t="s">
        <v>17</v>
      </c>
      <c r="F1131" t="s">
        <v>18</v>
      </c>
      <c r="G1131" t="s">
        <v>19</v>
      </c>
      <c r="H1131" t="s">
        <v>50</v>
      </c>
      <c r="I1131">
        <v>2</v>
      </c>
      <c r="J1131">
        <v>2654.42</v>
      </c>
      <c r="K1131">
        <v>5308.84</v>
      </c>
      <c r="L1131" t="s">
        <v>28</v>
      </c>
      <c r="M1131" t="s">
        <v>29</v>
      </c>
    </row>
    <row r="1132" spans="1:13">
      <c r="A1132" t="s">
        <v>2361</v>
      </c>
      <c r="B1132" s="9">
        <v>45250</v>
      </c>
      <c r="C1132" t="s">
        <v>1910</v>
      </c>
      <c r="D1132" t="s">
        <v>1438</v>
      </c>
      <c r="E1132" t="s">
        <v>17</v>
      </c>
      <c r="F1132" t="s">
        <v>27</v>
      </c>
      <c r="G1132" t="s">
        <v>19</v>
      </c>
      <c r="H1132" t="s">
        <v>20</v>
      </c>
      <c r="I1132">
        <v>5</v>
      </c>
      <c r="J1132">
        <v>29446.080000000002</v>
      </c>
      <c r="K1132">
        <v>147230.38</v>
      </c>
      <c r="L1132" t="s">
        <v>21</v>
      </c>
      <c r="M1132" t="s">
        <v>29</v>
      </c>
    </row>
    <row r="1133" spans="1:13">
      <c r="A1133" t="s">
        <v>2362</v>
      </c>
      <c r="B1133" s="9">
        <v>45072</v>
      </c>
      <c r="C1133" t="s">
        <v>1616</v>
      </c>
      <c r="D1133" t="s">
        <v>755</v>
      </c>
      <c r="E1133" t="s">
        <v>17</v>
      </c>
      <c r="F1133" t="s">
        <v>18</v>
      </c>
      <c r="G1133" t="s">
        <v>42</v>
      </c>
      <c r="H1133" t="s">
        <v>34</v>
      </c>
      <c r="I1133">
        <v>3</v>
      </c>
      <c r="J1133">
        <v>853.51</v>
      </c>
      <c r="K1133">
        <v>2560.5300000000002</v>
      </c>
      <c r="L1133" t="s">
        <v>35</v>
      </c>
      <c r="M1133" t="s">
        <v>29</v>
      </c>
    </row>
    <row r="1134" spans="1:13">
      <c r="A1134" t="s">
        <v>2363</v>
      </c>
      <c r="B1134" s="9">
        <v>45219</v>
      </c>
      <c r="C1134" t="s">
        <v>2317</v>
      </c>
      <c r="D1134" t="s">
        <v>94</v>
      </c>
      <c r="E1134" t="s">
        <v>61</v>
      </c>
      <c r="F1134" t="s">
        <v>33</v>
      </c>
      <c r="G1134" t="s">
        <v>19</v>
      </c>
      <c r="H1134" t="s">
        <v>20</v>
      </c>
      <c r="I1134">
        <v>1</v>
      </c>
      <c r="J1134">
        <v>27330.6</v>
      </c>
      <c r="K1134">
        <v>27330.6</v>
      </c>
      <c r="L1134" t="s">
        <v>35</v>
      </c>
      <c r="M1134" t="s">
        <v>29</v>
      </c>
    </row>
    <row r="1135" spans="1:13">
      <c r="A1135" t="s">
        <v>2364</v>
      </c>
      <c r="B1135" s="9">
        <v>45358</v>
      </c>
      <c r="C1135" t="s">
        <v>1508</v>
      </c>
      <c r="D1135" t="s">
        <v>832</v>
      </c>
      <c r="E1135" t="s">
        <v>26</v>
      </c>
      <c r="F1135" t="s">
        <v>46</v>
      </c>
      <c r="G1135" t="s">
        <v>19</v>
      </c>
      <c r="H1135" t="s">
        <v>34</v>
      </c>
      <c r="I1135">
        <v>4</v>
      </c>
      <c r="J1135">
        <v>1049.68</v>
      </c>
      <c r="K1135">
        <v>4198.74</v>
      </c>
      <c r="L1135" t="s">
        <v>28</v>
      </c>
      <c r="M1135" t="s">
        <v>29</v>
      </c>
    </row>
    <row r="1136" spans="1:13">
      <c r="A1136" t="s">
        <v>2365</v>
      </c>
      <c r="B1136" s="9">
        <v>45325</v>
      </c>
      <c r="C1136" t="s">
        <v>1231</v>
      </c>
      <c r="D1136" t="s">
        <v>1200</v>
      </c>
      <c r="E1136" t="s">
        <v>26</v>
      </c>
      <c r="F1136" t="s">
        <v>18</v>
      </c>
      <c r="G1136" t="s">
        <v>19</v>
      </c>
      <c r="H1136" t="s">
        <v>57</v>
      </c>
      <c r="I1136">
        <v>1</v>
      </c>
      <c r="J1136">
        <v>17787.63</v>
      </c>
      <c r="K1136">
        <v>17787.63</v>
      </c>
      <c r="L1136" t="s">
        <v>21</v>
      </c>
      <c r="M1136" t="s">
        <v>29</v>
      </c>
    </row>
    <row r="1137" spans="1:13">
      <c r="A1137" t="s">
        <v>2366</v>
      </c>
      <c r="B1137" s="9">
        <v>45270</v>
      </c>
      <c r="C1137" t="s">
        <v>2320</v>
      </c>
      <c r="D1137" t="s">
        <v>1194</v>
      </c>
      <c r="E1137" t="s">
        <v>26</v>
      </c>
      <c r="F1137" t="s">
        <v>33</v>
      </c>
      <c r="G1137" t="s">
        <v>19</v>
      </c>
      <c r="H1137" t="s">
        <v>50</v>
      </c>
      <c r="I1137">
        <v>4</v>
      </c>
      <c r="J1137">
        <v>2899.72</v>
      </c>
      <c r="K1137">
        <v>11598.89</v>
      </c>
      <c r="L1137" t="s">
        <v>35</v>
      </c>
      <c r="M1137" t="s">
        <v>29</v>
      </c>
    </row>
    <row r="1138" spans="1:13">
      <c r="A1138" t="s">
        <v>2367</v>
      </c>
      <c r="B1138" s="9">
        <v>45066</v>
      </c>
      <c r="C1138" t="s">
        <v>1782</v>
      </c>
      <c r="D1138" t="s">
        <v>16</v>
      </c>
      <c r="E1138" t="s">
        <v>17</v>
      </c>
      <c r="F1138" t="s">
        <v>33</v>
      </c>
      <c r="G1138" t="s">
        <v>42</v>
      </c>
      <c r="H1138" t="s">
        <v>20</v>
      </c>
      <c r="I1138">
        <v>4</v>
      </c>
      <c r="J1138">
        <v>28011.279999999999</v>
      </c>
      <c r="K1138">
        <v>112045.12</v>
      </c>
      <c r="L1138" t="s">
        <v>28</v>
      </c>
      <c r="M1138" t="s">
        <v>29</v>
      </c>
    </row>
    <row r="1139" spans="1:13">
      <c r="A1139" t="s">
        <v>2368</v>
      </c>
      <c r="B1139" s="9">
        <v>45113</v>
      </c>
      <c r="C1139" t="s">
        <v>1460</v>
      </c>
      <c r="D1139" t="s">
        <v>666</v>
      </c>
      <c r="E1139" t="s">
        <v>17</v>
      </c>
      <c r="F1139" t="s">
        <v>46</v>
      </c>
      <c r="G1139" t="s">
        <v>42</v>
      </c>
      <c r="H1139" t="s">
        <v>50</v>
      </c>
      <c r="I1139">
        <v>4</v>
      </c>
      <c r="J1139">
        <v>2657.03</v>
      </c>
      <c r="K1139">
        <v>10628.11</v>
      </c>
      <c r="L1139" t="s">
        <v>28</v>
      </c>
      <c r="M1139" t="s">
        <v>29</v>
      </c>
    </row>
    <row r="1140" spans="1:13">
      <c r="A1140" t="s">
        <v>2369</v>
      </c>
      <c r="B1140" s="9">
        <v>44987</v>
      </c>
      <c r="C1140" t="s">
        <v>1305</v>
      </c>
      <c r="D1140" t="s">
        <v>196</v>
      </c>
      <c r="E1140" t="s">
        <v>26</v>
      </c>
      <c r="F1140" t="s">
        <v>27</v>
      </c>
      <c r="G1140" t="s">
        <v>42</v>
      </c>
      <c r="H1140" t="s">
        <v>57</v>
      </c>
      <c r="I1140">
        <v>1</v>
      </c>
      <c r="J1140">
        <v>14842.63</v>
      </c>
      <c r="K1140">
        <v>14842.63</v>
      </c>
      <c r="L1140" t="s">
        <v>28</v>
      </c>
      <c r="M1140" t="s">
        <v>29</v>
      </c>
    </row>
    <row r="1141" spans="1:13">
      <c r="A1141" t="s">
        <v>2370</v>
      </c>
      <c r="B1141" s="9">
        <v>45306</v>
      </c>
      <c r="C1141" t="s">
        <v>2371</v>
      </c>
      <c r="D1141" t="s">
        <v>492</v>
      </c>
      <c r="E1141" t="s">
        <v>26</v>
      </c>
      <c r="F1141" t="s">
        <v>33</v>
      </c>
      <c r="G1141" t="s">
        <v>19</v>
      </c>
      <c r="H1141" t="s">
        <v>34</v>
      </c>
      <c r="I1141">
        <v>3</v>
      </c>
      <c r="J1141">
        <v>869.91</v>
      </c>
      <c r="K1141">
        <v>2609.7199999999998</v>
      </c>
      <c r="L1141" t="s">
        <v>35</v>
      </c>
      <c r="M1141" t="s">
        <v>29</v>
      </c>
    </row>
    <row r="1142" spans="1:13">
      <c r="A1142" t="s">
        <v>2372</v>
      </c>
      <c r="B1142" s="9">
        <v>45366</v>
      </c>
      <c r="C1142" t="s">
        <v>44</v>
      </c>
      <c r="D1142" t="s">
        <v>2373</v>
      </c>
      <c r="E1142" t="s">
        <v>17</v>
      </c>
      <c r="F1142" t="s">
        <v>18</v>
      </c>
      <c r="G1142" t="s">
        <v>42</v>
      </c>
      <c r="H1142" t="s">
        <v>57</v>
      </c>
      <c r="I1142">
        <v>2</v>
      </c>
      <c r="J1142">
        <v>13287.79</v>
      </c>
      <c r="K1142">
        <v>26575.58</v>
      </c>
      <c r="L1142" t="s">
        <v>28</v>
      </c>
      <c r="M1142" t="s">
        <v>29</v>
      </c>
    </row>
    <row r="1143" spans="1:13">
      <c r="A1143" t="s">
        <v>2374</v>
      </c>
      <c r="B1143" s="9">
        <v>45245</v>
      </c>
      <c r="C1143" t="s">
        <v>626</v>
      </c>
      <c r="D1143" t="s">
        <v>1461</v>
      </c>
      <c r="E1143" t="s">
        <v>26</v>
      </c>
      <c r="F1143" t="s">
        <v>46</v>
      </c>
      <c r="G1143" t="s">
        <v>42</v>
      </c>
      <c r="H1143" t="s">
        <v>57</v>
      </c>
      <c r="I1143">
        <v>2</v>
      </c>
      <c r="J1143">
        <v>14145.55</v>
      </c>
      <c r="K1143">
        <v>28291.11</v>
      </c>
      <c r="L1143" t="s">
        <v>35</v>
      </c>
      <c r="M1143" t="s">
        <v>29</v>
      </c>
    </row>
    <row r="1144" spans="1:13">
      <c r="A1144" t="s">
        <v>2375</v>
      </c>
      <c r="B1144" s="9">
        <v>45228</v>
      </c>
      <c r="C1144" t="s">
        <v>198</v>
      </c>
      <c r="D1144" t="s">
        <v>1217</v>
      </c>
      <c r="E1144" t="s">
        <v>17</v>
      </c>
      <c r="F1144" t="s">
        <v>27</v>
      </c>
      <c r="G1144" t="s">
        <v>42</v>
      </c>
      <c r="H1144" t="s">
        <v>50</v>
      </c>
      <c r="I1144">
        <v>3</v>
      </c>
      <c r="J1144">
        <v>2584.4699999999998</v>
      </c>
      <c r="K1144">
        <v>7753.4</v>
      </c>
      <c r="L1144" t="s">
        <v>28</v>
      </c>
      <c r="M1144" t="s">
        <v>29</v>
      </c>
    </row>
    <row r="1145" spans="1:13">
      <c r="A1145" t="s">
        <v>2376</v>
      </c>
      <c r="B1145" s="9">
        <v>45270</v>
      </c>
      <c r="C1145" t="s">
        <v>384</v>
      </c>
      <c r="D1145" t="s">
        <v>2377</v>
      </c>
      <c r="E1145" t="s">
        <v>17</v>
      </c>
      <c r="F1145" t="s">
        <v>27</v>
      </c>
      <c r="G1145" t="s">
        <v>19</v>
      </c>
      <c r="H1145" t="s">
        <v>57</v>
      </c>
      <c r="I1145">
        <v>3</v>
      </c>
      <c r="J1145">
        <v>12711.79</v>
      </c>
      <c r="K1145">
        <v>38135.370000000003</v>
      </c>
      <c r="L1145" t="s">
        <v>35</v>
      </c>
      <c r="M1145" t="s">
        <v>29</v>
      </c>
    </row>
    <row r="1146" spans="1:13">
      <c r="A1146" t="s">
        <v>2378</v>
      </c>
      <c r="B1146" s="9">
        <v>44937</v>
      </c>
      <c r="C1146" t="s">
        <v>779</v>
      </c>
      <c r="D1146" t="s">
        <v>1399</v>
      </c>
      <c r="E1146" t="s">
        <v>17</v>
      </c>
      <c r="F1146" t="s">
        <v>27</v>
      </c>
      <c r="G1146" t="s">
        <v>19</v>
      </c>
      <c r="H1146" t="s">
        <v>20</v>
      </c>
      <c r="I1146">
        <v>4</v>
      </c>
      <c r="J1146">
        <v>40841.83</v>
      </c>
      <c r="K1146">
        <v>163367.29999999999</v>
      </c>
      <c r="L1146" t="s">
        <v>21</v>
      </c>
      <c r="M1146" t="s">
        <v>29</v>
      </c>
    </row>
    <row r="1147" spans="1:13">
      <c r="A1147" t="s">
        <v>2379</v>
      </c>
      <c r="B1147" s="9">
        <v>44988</v>
      </c>
      <c r="C1147" t="s">
        <v>1709</v>
      </c>
      <c r="D1147" t="s">
        <v>2380</v>
      </c>
      <c r="E1147" t="s">
        <v>17</v>
      </c>
      <c r="F1147" t="s">
        <v>33</v>
      </c>
      <c r="G1147" t="s">
        <v>42</v>
      </c>
      <c r="H1147" t="s">
        <v>34</v>
      </c>
      <c r="I1147">
        <v>4</v>
      </c>
      <c r="J1147">
        <v>1111.1300000000001</v>
      </c>
      <c r="K1147">
        <v>4444.51</v>
      </c>
      <c r="L1147" t="s">
        <v>35</v>
      </c>
      <c r="M1147" t="s">
        <v>29</v>
      </c>
    </row>
    <row r="1148" spans="1:13">
      <c r="A1148" t="s">
        <v>2381</v>
      </c>
      <c r="B1148" s="9">
        <v>45152</v>
      </c>
      <c r="C1148" t="s">
        <v>2382</v>
      </c>
      <c r="D1148" t="s">
        <v>2383</v>
      </c>
      <c r="E1148" t="s">
        <v>26</v>
      </c>
      <c r="F1148" t="s">
        <v>27</v>
      </c>
      <c r="G1148" t="s">
        <v>19</v>
      </c>
      <c r="H1148" t="s">
        <v>57</v>
      </c>
      <c r="I1148">
        <v>2</v>
      </c>
      <c r="J1148">
        <v>12363.97</v>
      </c>
      <c r="K1148">
        <v>24727.94</v>
      </c>
      <c r="L1148" t="s">
        <v>21</v>
      </c>
      <c r="M1148" t="s">
        <v>22</v>
      </c>
    </row>
    <row r="1149" spans="1:13">
      <c r="A1149" t="s">
        <v>2384</v>
      </c>
      <c r="B1149" s="9">
        <v>45079</v>
      </c>
      <c r="C1149" t="s">
        <v>2385</v>
      </c>
      <c r="D1149" t="s">
        <v>1286</v>
      </c>
      <c r="E1149" t="s">
        <v>26</v>
      </c>
      <c r="F1149" t="s">
        <v>33</v>
      </c>
      <c r="G1149" t="s">
        <v>42</v>
      </c>
      <c r="H1149" t="s">
        <v>20</v>
      </c>
      <c r="I1149">
        <v>4</v>
      </c>
      <c r="J1149">
        <v>30037.49</v>
      </c>
      <c r="K1149">
        <v>120149.97</v>
      </c>
      <c r="L1149" t="s">
        <v>28</v>
      </c>
      <c r="M1149" t="s">
        <v>29</v>
      </c>
    </row>
    <row r="1150" spans="1:13">
      <c r="A1150" t="s">
        <v>2386</v>
      </c>
      <c r="B1150" s="9">
        <v>45236</v>
      </c>
      <c r="C1150" t="s">
        <v>1276</v>
      </c>
      <c r="D1150" t="s">
        <v>53</v>
      </c>
      <c r="E1150" t="s">
        <v>17</v>
      </c>
      <c r="F1150" t="s">
        <v>46</v>
      </c>
      <c r="G1150" t="s">
        <v>42</v>
      </c>
      <c r="H1150" t="s">
        <v>34</v>
      </c>
      <c r="I1150">
        <v>4</v>
      </c>
      <c r="J1150">
        <v>1291.1300000000001</v>
      </c>
      <c r="K1150">
        <v>5164.53</v>
      </c>
      <c r="L1150" t="s">
        <v>35</v>
      </c>
      <c r="M1150" t="s">
        <v>29</v>
      </c>
    </row>
    <row r="1151" spans="1:13">
      <c r="A1151" t="s">
        <v>2387</v>
      </c>
      <c r="B1151" s="9">
        <v>45169</v>
      </c>
      <c r="C1151" t="s">
        <v>1056</v>
      </c>
      <c r="D1151" t="s">
        <v>1578</v>
      </c>
      <c r="E1151" t="s">
        <v>26</v>
      </c>
      <c r="F1151" t="s">
        <v>46</v>
      </c>
      <c r="G1151" t="s">
        <v>19</v>
      </c>
      <c r="H1151" t="s">
        <v>50</v>
      </c>
      <c r="I1151">
        <v>3</v>
      </c>
      <c r="J1151">
        <v>2550.36</v>
      </c>
      <c r="K1151">
        <v>7651.07</v>
      </c>
      <c r="L1151" t="s">
        <v>28</v>
      </c>
      <c r="M1151" t="s">
        <v>29</v>
      </c>
    </row>
    <row r="1152" spans="1:13">
      <c r="A1152" t="s">
        <v>2388</v>
      </c>
      <c r="B1152" s="9">
        <v>45419</v>
      </c>
      <c r="C1152" t="s">
        <v>2389</v>
      </c>
      <c r="D1152" t="s">
        <v>2061</v>
      </c>
      <c r="E1152" t="s">
        <v>26</v>
      </c>
      <c r="F1152" t="s">
        <v>27</v>
      </c>
      <c r="G1152" t="s">
        <v>19</v>
      </c>
      <c r="H1152" t="s">
        <v>34</v>
      </c>
      <c r="I1152">
        <v>1</v>
      </c>
      <c r="J1152">
        <v>1285.31</v>
      </c>
      <c r="K1152">
        <v>1285.31</v>
      </c>
      <c r="L1152" t="s">
        <v>21</v>
      </c>
      <c r="M1152" t="s">
        <v>29</v>
      </c>
    </row>
    <row r="1153" spans="1:13">
      <c r="A1153" t="s">
        <v>2390</v>
      </c>
      <c r="B1153" s="9">
        <v>45292</v>
      </c>
      <c r="C1153" t="s">
        <v>2391</v>
      </c>
      <c r="D1153" t="s">
        <v>1280</v>
      </c>
      <c r="E1153" t="s">
        <v>17</v>
      </c>
      <c r="F1153" t="s">
        <v>46</v>
      </c>
      <c r="G1153" t="s">
        <v>19</v>
      </c>
      <c r="H1153" t="s">
        <v>50</v>
      </c>
      <c r="I1153">
        <v>5</v>
      </c>
      <c r="J1153">
        <v>2115.4299999999998</v>
      </c>
      <c r="K1153">
        <v>10577.14</v>
      </c>
      <c r="L1153" t="s">
        <v>28</v>
      </c>
      <c r="M1153" t="s">
        <v>29</v>
      </c>
    </row>
    <row r="1154" spans="1:13">
      <c r="A1154" t="s">
        <v>2392</v>
      </c>
      <c r="B1154" s="9">
        <v>45256</v>
      </c>
      <c r="C1154" t="s">
        <v>883</v>
      </c>
      <c r="D1154" t="s">
        <v>688</v>
      </c>
      <c r="E1154" t="s">
        <v>17</v>
      </c>
      <c r="F1154" t="s">
        <v>18</v>
      </c>
      <c r="G1154" t="s">
        <v>42</v>
      </c>
      <c r="H1154" t="s">
        <v>34</v>
      </c>
      <c r="I1154">
        <v>5</v>
      </c>
      <c r="J1154">
        <v>1036.1099999999999</v>
      </c>
      <c r="K1154">
        <v>5180.55</v>
      </c>
      <c r="L1154" t="s">
        <v>28</v>
      </c>
      <c r="M1154" t="s">
        <v>29</v>
      </c>
    </row>
    <row r="1155" spans="1:13">
      <c r="A1155" t="s">
        <v>2393</v>
      </c>
      <c r="B1155" s="9">
        <v>45033</v>
      </c>
      <c r="C1155" t="s">
        <v>247</v>
      </c>
      <c r="D1155" t="s">
        <v>1580</v>
      </c>
      <c r="E1155" t="s">
        <v>61</v>
      </c>
      <c r="F1155" t="s">
        <v>18</v>
      </c>
      <c r="G1155" t="s">
        <v>42</v>
      </c>
      <c r="H1155" t="s">
        <v>57</v>
      </c>
      <c r="I1155">
        <v>4</v>
      </c>
      <c r="J1155">
        <v>13475.39</v>
      </c>
      <c r="K1155">
        <v>53901.57</v>
      </c>
      <c r="L1155" t="s">
        <v>28</v>
      </c>
      <c r="M1155" t="s">
        <v>22</v>
      </c>
    </row>
    <row r="1156" spans="1:13">
      <c r="A1156" t="s">
        <v>2394</v>
      </c>
      <c r="B1156" s="9">
        <v>45152</v>
      </c>
      <c r="C1156" t="s">
        <v>313</v>
      </c>
      <c r="D1156" t="s">
        <v>88</v>
      </c>
      <c r="E1156" t="s">
        <v>26</v>
      </c>
      <c r="F1156" t="s">
        <v>33</v>
      </c>
      <c r="G1156" t="s">
        <v>19</v>
      </c>
      <c r="H1156" t="s">
        <v>50</v>
      </c>
      <c r="I1156">
        <v>4</v>
      </c>
      <c r="J1156">
        <v>1985.74</v>
      </c>
      <c r="K1156">
        <v>7942.96</v>
      </c>
      <c r="L1156" t="s">
        <v>21</v>
      </c>
      <c r="M1156" t="s">
        <v>29</v>
      </c>
    </row>
    <row r="1157" spans="1:13">
      <c r="A1157" t="s">
        <v>2395</v>
      </c>
      <c r="B1157" s="9">
        <v>45144</v>
      </c>
      <c r="C1157" t="s">
        <v>468</v>
      </c>
      <c r="D1157" t="s">
        <v>1599</v>
      </c>
      <c r="E1157" t="s">
        <v>61</v>
      </c>
      <c r="F1157" t="s">
        <v>27</v>
      </c>
      <c r="G1157" t="s">
        <v>19</v>
      </c>
      <c r="H1157" t="s">
        <v>50</v>
      </c>
      <c r="I1157">
        <v>5</v>
      </c>
      <c r="J1157">
        <v>2613.81</v>
      </c>
      <c r="K1157">
        <v>13069.03</v>
      </c>
      <c r="L1157" t="s">
        <v>21</v>
      </c>
      <c r="M1157" t="s">
        <v>29</v>
      </c>
    </row>
    <row r="1158" spans="1:13">
      <c r="A1158" t="s">
        <v>2396</v>
      </c>
      <c r="B1158" s="9">
        <v>45432</v>
      </c>
      <c r="C1158" t="s">
        <v>2165</v>
      </c>
      <c r="D1158" t="s">
        <v>2397</v>
      </c>
      <c r="E1158" t="s">
        <v>17</v>
      </c>
      <c r="F1158" t="s">
        <v>33</v>
      </c>
      <c r="G1158" t="s">
        <v>19</v>
      </c>
      <c r="H1158" t="s">
        <v>50</v>
      </c>
      <c r="I1158">
        <v>3</v>
      </c>
      <c r="J1158">
        <v>2161.69</v>
      </c>
      <c r="K1158">
        <v>6485.06</v>
      </c>
      <c r="L1158" t="s">
        <v>35</v>
      </c>
      <c r="M1158" t="s">
        <v>29</v>
      </c>
    </row>
    <row r="1159" spans="1:13">
      <c r="A1159" t="s">
        <v>2398</v>
      </c>
      <c r="B1159" s="9">
        <v>45185</v>
      </c>
      <c r="C1159" t="s">
        <v>267</v>
      </c>
      <c r="D1159" t="s">
        <v>541</v>
      </c>
      <c r="E1159" t="s">
        <v>26</v>
      </c>
      <c r="F1159" t="s">
        <v>46</v>
      </c>
      <c r="G1159" t="s">
        <v>42</v>
      </c>
      <c r="H1159" t="s">
        <v>57</v>
      </c>
      <c r="I1159">
        <v>5</v>
      </c>
      <c r="J1159">
        <v>12946.77</v>
      </c>
      <c r="K1159">
        <v>64733.86</v>
      </c>
      <c r="L1159" t="s">
        <v>35</v>
      </c>
      <c r="M1159" t="s">
        <v>29</v>
      </c>
    </row>
    <row r="1160" spans="1:13">
      <c r="A1160" t="s">
        <v>2399</v>
      </c>
      <c r="B1160" s="9">
        <v>45443</v>
      </c>
      <c r="C1160" t="s">
        <v>2400</v>
      </c>
      <c r="D1160" t="s">
        <v>2401</v>
      </c>
      <c r="E1160" t="s">
        <v>17</v>
      </c>
      <c r="F1160" t="s">
        <v>27</v>
      </c>
      <c r="G1160" t="s">
        <v>19</v>
      </c>
      <c r="H1160" t="s">
        <v>57</v>
      </c>
      <c r="I1160">
        <v>5</v>
      </c>
      <c r="J1160">
        <v>12520.24</v>
      </c>
      <c r="K1160">
        <v>62601.19</v>
      </c>
      <c r="L1160" t="s">
        <v>35</v>
      </c>
      <c r="M1160" t="s">
        <v>29</v>
      </c>
    </row>
    <row r="1161" spans="1:13">
      <c r="A1161" t="s">
        <v>2402</v>
      </c>
      <c r="B1161" s="9">
        <v>44980</v>
      </c>
      <c r="C1161" t="s">
        <v>2403</v>
      </c>
      <c r="D1161" t="s">
        <v>169</v>
      </c>
      <c r="E1161" t="s">
        <v>17</v>
      </c>
      <c r="F1161" t="s">
        <v>33</v>
      </c>
      <c r="G1161" t="s">
        <v>19</v>
      </c>
      <c r="H1161" t="s">
        <v>34</v>
      </c>
      <c r="I1161">
        <v>5</v>
      </c>
      <c r="J1161">
        <v>1111.7</v>
      </c>
      <c r="K1161">
        <v>5558.48</v>
      </c>
      <c r="L1161" t="s">
        <v>35</v>
      </c>
      <c r="M1161" t="s">
        <v>29</v>
      </c>
    </row>
    <row r="1162" spans="1:13">
      <c r="A1162" t="s">
        <v>2404</v>
      </c>
      <c r="B1162" s="9">
        <v>44973</v>
      </c>
      <c r="C1162" t="s">
        <v>1143</v>
      </c>
      <c r="D1162" t="s">
        <v>460</v>
      </c>
      <c r="E1162" t="s">
        <v>17</v>
      </c>
      <c r="F1162" t="s">
        <v>27</v>
      </c>
      <c r="G1162" t="s">
        <v>42</v>
      </c>
      <c r="H1162" t="s">
        <v>34</v>
      </c>
      <c r="I1162">
        <v>4</v>
      </c>
      <c r="J1162">
        <v>1303.19</v>
      </c>
      <c r="K1162">
        <v>5212.74</v>
      </c>
      <c r="L1162" t="s">
        <v>28</v>
      </c>
      <c r="M1162" t="s">
        <v>22</v>
      </c>
    </row>
    <row r="1163" spans="1:13">
      <c r="A1163" t="s">
        <v>2405</v>
      </c>
      <c r="B1163" s="9">
        <v>45447</v>
      </c>
      <c r="C1163" t="s">
        <v>1858</v>
      </c>
      <c r="D1163" t="s">
        <v>2406</v>
      </c>
      <c r="E1163" t="s">
        <v>17</v>
      </c>
      <c r="F1163" t="s">
        <v>27</v>
      </c>
      <c r="G1163" t="s">
        <v>19</v>
      </c>
      <c r="H1163" t="s">
        <v>57</v>
      </c>
      <c r="I1163">
        <v>4</v>
      </c>
      <c r="J1163">
        <v>16767.07</v>
      </c>
      <c r="K1163">
        <v>67068.259999999995</v>
      </c>
      <c r="L1163" t="s">
        <v>21</v>
      </c>
      <c r="M1163" t="s">
        <v>29</v>
      </c>
    </row>
    <row r="1164" spans="1:13">
      <c r="A1164" t="s">
        <v>2407</v>
      </c>
      <c r="B1164" s="9">
        <v>45025</v>
      </c>
      <c r="C1164" t="s">
        <v>304</v>
      </c>
      <c r="D1164" t="s">
        <v>547</v>
      </c>
      <c r="E1164" t="s">
        <v>17</v>
      </c>
      <c r="F1164" t="s">
        <v>33</v>
      </c>
      <c r="G1164" t="s">
        <v>19</v>
      </c>
      <c r="H1164" t="s">
        <v>57</v>
      </c>
      <c r="I1164">
        <v>5</v>
      </c>
      <c r="J1164">
        <v>16533.810000000001</v>
      </c>
      <c r="K1164">
        <v>82669.05</v>
      </c>
      <c r="L1164" t="s">
        <v>21</v>
      </c>
      <c r="M1164" t="s">
        <v>29</v>
      </c>
    </row>
    <row r="1165" spans="1:13">
      <c r="A1165" t="s">
        <v>2408</v>
      </c>
      <c r="B1165" s="9">
        <v>44946</v>
      </c>
      <c r="C1165" t="s">
        <v>2409</v>
      </c>
      <c r="D1165" t="s">
        <v>2145</v>
      </c>
      <c r="E1165" t="s">
        <v>17</v>
      </c>
      <c r="F1165" t="s">
        <v>27</v>
      </c>
      <c r="G1165" t="s">
        <v>19</v>
      </c>
      <c r="H1165" t="s">
        <v>50</v>
      </c>
      <c r="I1165">
        <v>4</v>
      </c>
      <c r="J1165">
        <v>2526.4899999999998</v>
      </c>
      <c r="K1165">
        <v>10105.969999999999</v>
      </c>
      <c r="L1165" t="s">
        <v>28</v>
      </c>
      <c r="M1165" t="s">
        <v>29</v>
      </c>
    </row>
    <row r="1166" spans="1:13">
      <c r="A1166" t="s">
        <v>2410</v>
      </c>
      <c r="B1166" s="9">
        <v>45416</v>
      </c>
      <c r="C1166" t="s">
        <v>2411</v>
      </c>
      <c r="D1166" t="s">
        <v>2412</v>
      </c>
      <c r="E1166" t="s">
        <v>17</v>
      </c>
      <c r="F1166" t="s">
        <v>46</v>
      </c>
      <c r="G1166" t="s">
        <v>19</v>
      </c>
      <c r="H1166" t="s">
        <v>34</v>
      </c>
      <c r="I1166">
        <v>5</v>
      </c>
      <c r="J1166">
        <v>1008.26</v>
      </c>
      <c r="K1166">
        <v>5041.28</v>
      </c>
      <c r="L1166" t="s">
        <v>35</v>
      </c>
      <c r="M1166" t="s">
        <v>29</v>
      </c>
    </row>
    <row r="1167" spans="1:13">
      <c r="A1167" t="s">
        <v>2413</v>
      </c>
      <c r="B1167" s="9">
        <v>45345</v>
      </c>
      <c r="C1167" t="s">
        <v>2192</v>
      </c>
      <c r="D1167" t="s">
        <v>257</v>
      </c>
      <c r="E1167" t="s">
        <v>26</v>
      </c>
      <c r="F1167" t="s">
        <v>18</v>
      </c>
      <c r="G1167" t="s">
        <v>19</v>
      </c>
      <c r="H1167" t="s">
        <v>34</v>
      </c>
      <c r="I1167">
        <v>3</v>
      </c>
      <c r="J1167">
        <v>1280.9100000000001</v>
      </c>
      <c r="K1167">
        <v>3842.74</v>
      </c>
      <c r="L1167" t="s">
        <v>21</v>
      </c>
      <c r="M1167" t="s">
        <v>29</v>
      </c>
    </row>
    <row r="1168" spans="1:13">
      <c r="A1168" t="s">
        <v>2414</v>
      </c>
      <c r="B1168" s="9">
        <v>44988</v>
      </c>
      <c r="C1168" t="s">
        <v>2415</v>
      </c>
      <c r="D1168" t="s">
        <v>2416</v>
      </c>
      <c r="E1168" t="s">
        <v>17</v>
      </c>
      <c r="F1168" t="s">
        <v>18</v>
      </c>
      <c r="G1168" t="s">
        <v>42</v>
      </c>
      <c r="H1168" t="s">
        <v>50</v>
      </c>
      <c r="I1168">
        <v>4</v>
      </c>
      <c r="J1168">
        <v>1799.2</v>
      </c>
      <c r="K1168">
        <v>7196.81</v>
      </c>
      <c r="L1168" t="s">
        <v>28</v>
      </c>
      <c r="M1168" t="s">
        <v>29</v>
      </c>
    </row>
    <row r="1169" spans="1:13">
      <c r="A1169" t="s">
        <v>2417</v>
      </c>
      <c r="B1169" s="9">
        <v>45071</v>
      </c>
      <c r="C1169" t="s">
        <v>1072</v>
      </c>
      <c r="D1169" t="s">
        <v>627</v>
      </c>
      <c r="E1169" t="s">
        <v>17</v>
      </c>
      <c r="F1169" t="s">
        <v>27</v>
      </c>
      <c r="G1169" t="s">
        <v>42</v>
      </c>
      <c r="H1169" t="s">
        <v>50</v>
      </c>
      <c r="I1169">
        <v>1</v>
      </c>
      <c r="J1169">
        <v>2747.69</v>
      </c>
      <c r="K1169">
        <v>2747.69</v>
      </c>
      <c r="L1169" t="s">
        <v>28</v>
      </c>
      <c r="M1169" t="s">
        <v>29</v>
      </c>
    </row>
    <row r="1170" spans="1:13">
      <c r="A1170" t="s">
        <v>2418</v>
      </c>
      <c r="B1170" s="9">
        <v>45142</v>
      </c>
      <c r="C1170" t="s">
        <v>1626</v>
      </c>
      <c r="D1170" t="s">
        <v>2033</v>
      </c>
      <c r="E1170" t="s">
        <v>17</v>
      </c>
      <c r="F1170" t="s">
        <v>18</v>
      </c>
      <c r="G1170" t="s">
        <v>42</v>
      </c>
      <c r="H1170" t="s">
        <v>50</v>
      </c>
      <c r="I1170">
        <v>4</v>
      </c>
      <c r="J1170">
        <v>2725.28</v>
      </c>
      <c r="K1170">
        <v>10901.14</v>
      </c>
      <c r="L1170" t="s">
        <v>35</v>
      </c>
      <c r="M1170" t="s">
        <v>22</v>
      </c>
    </row>
    <row r="1171" spans="1:13">
      <c r="A1171" t="s">
        <v>2419</v>
      </c>
      <c r="B1171" s="9">
        <v>44929</v>
      </c>
      <c r="C1171" t="s">
        <v>2420</v>
      </c>
      <c r="D1171" t="s">
        <v>440</v>
      </c>
      <c r="E1171" t="s">
        <v>17</v>
      </c>
      <c r="F1171" t="s">
        <v>27</v>
      </c>
      <c r="G1171" t="s">
        <v>42</v>
      </c>
      <c r="H1171" t="s">
        <v>20</v>
      </c>
      <c r="I1171">
        <v>3</v>
      </c>
      <c r="J1171">
        <v>36225.019999999997</v>
      </c>
      <c r="K1171">
        <v>108675.06</v>
      </c>
      <c r="L1171" t="s">
        <v>35</v>
      </c>
      <c r="M1171" t="s">
        <v>29</v>
      </c>
    </row>
    <row r="1172" spans="1:13">
      <c r="A1172" t="s">
        <v>2421</v>
      </c>
      <c r="B1172" s="9">
        <v>45086</v>
      </c>
      <c r="C1172" t="s">
        <v>2328</v>
      </c>
      <c r="D1172" t="s">
        <v>2302</v>
      </c>
      <c r="E1172" t="s">
        <v>26</v>
      </c>
      <c r="F1172" t="s">
        <v>33</v>
      </c>
      <c r="G1172" t="s">
        <v>19</v>
      </c>
      <c r="H1172" t="s">
        <v>20</v>
      </c>
      <c r="I1172">
        <v>3</v>
      </c>
      <c r="J1172">
        <v>26213.7</v>
      </c>
      <c r="K1172">
        <v>78641.09</v>
      </c>
      <c r="L1172" t="s">
        <v>21</v>
      </c>
      <c r="M1172" t="s">
        <v>29</v>
      </c>
    </row>
    <row r="1173" spans="1:13">
      <c r="A1173" t="s">
        <v>2422</v>
      </c>
      <c r="B1173" s="9">
        <v>45046</v>
      </c>
      <c r="C1173" t="s">
        <v>967</v>
      </c>
      <c r="D1173" t="s">
        <v>2423</v>
      </c>
      <c r="E1173" t="s">
        <v>17</v>
      </c>
      <c r="F1173" t="s">
        <v>46</v>
      </c>
      <c r="G1173" t="s">
        <v>19</v>
      </c>
      <c r="H1173" t="s">
        <v>57</v>
      </c>
      <c r="I1173">
        <v>4</v>
      </c>
      <c r="J1173">
        <v>17980.060000000001</v>
      </c>
      <c r="K1173">
        <v>71920.240000000005</v>
      </c>
      <c r="L1173" t="s">
        <v>21</v>
      </c>
      <c r="M1173" t="s">
        <v>29</v>
      </c>
    </row>
    <row r="1174" spans="1:13">
      <c r="A1174" t="s">
        <v>2424</v>
      </c>
      <c r="B1174" s="9">
        <v>45015</v>
      </c>
      <c r="C1174" t="s">
        <v>883</v>
      </c>
      <c r="D1174" t="s">
        <v>2425</v>
      </c>
      <c r="E1174" t="s">
        <v>26</v>
      </c>
      <c r="F1174" t="s">
        <v>18</v>
      </c>
      <c r="G1174" t="s">
        <v>19</v>
      </c>
      <c r="H1174" t="s">
        <v>34</v>
      </c>
      <c r="I1174">
        <v>2</v>
      </c>
      <c r="J1174">
        <v>1293.8499999999999</v>
      </c>
      <c r="K1174">
        <v>2587.69</v>
      </c>
      <c r="L1174" t="s">
        <v>35</v>
      </c>
      <c r="M1174" t="s">
        <v>29</v>
      </c>
    </row>
    <row r="1175" spans="1:13">
      <c r="A1175" t="s">
        <v>2426</v>
      </c>
      <c r="B1175" s="9">
        <v>45255</v>
      </c>
      <c r="C1175" t="s">
        <v>2427</v>
      </c>
      <c r="D1175" t="s">
        <v>138</v>
      </c>
      <c r="E1175" t="s">
        <v>17</v>
      </c>
      <c r="F1175" t="s">
        <v>33</v>
      </c>
      <c r="G1175" t="s">
        <v>42</v>
      </c>
      <c r="H1175" t="s">
        <v>50</v>
      </c>
      <c r="I1175">
        <v>5</v>
      </c>
      <c r="J1175">
        <v>2668.51</v>
      </c>
      <c r="K1175">
        <v>13342.54</v>
      </c>
      <c r="L1175" t="s">
        <v>21</v>
      </c>
      <c r="M1175" t="s">
        <v>29</v>
      </c>
    </row>
    <row r="1176" spans="1:13">
      <c r="A1176" t="s">
        <v>2428</v>
      </c>
      <c r="B1176" s="9">
        <v>45283</v>
      </c>
      <c r="C1176" t="s">
        <v>128</v>
      </c>
      <c r="D1176" t="s">
        <v>1020</v>
      </c>
      <c r="E1176" t="s">
        <v>17</v>
      </c>
      <c r="F1176" t="s">
        <v>46</v>
      </c>
      <c r="G1176" t="s">
        <v>42</v>
      </c>
      <c r="H1176" t="s">
        <v>50</v>
      </c>
      <c r="I1176">
        <v>5</v>
      </c>
      <c r="J1176">
        <v>1830.01</v>
      </c>
      <c r="K1176">
        <v>9150.0499999999993</v>
      </c>
      <c r="L1176" t="s">
        <v>35</v>
      </c>
      <c r="M1176" t="s">
        <v>29</v>
      </c>
    </row>
    <row r="1177" spans="1:13">
      <c r="A1177" t="s">
        <v>2429</v>
      </c>
      <c r="B1177" s="9">
        <v>45193</v>
      </c>
      <c r="C1177" t="s">
        <v>335</v>
      </c>
      <c r="D1177" t="s">
        <v>163</v>
      </c>
      <c r="E1177" t="s">
        <v>61</v>
      </c>
      <c r="F1177" t="s">
        <v>18</v>
      </c>
      <c r="G1177" t="s">
        <v>19</v>
      </c>
      <c r="H1177" t="s">
        <v>34</v>
      </c>
      <c r="I1177">
        <v>3</v>
      </c>
      <c r="J1177">
        <v>1079.22</v>
      </c>
      <c r="K1177">
        <v>3237.67</v>
      </c>
      <c r="L1177" t="s">
        <v>28</v>
      </c>
      <c r="M1177" t="s">
        <v>29</v>
      </c>
    </row>
    <row r="1178" spans="1:13">
      <c r="A1178" t="s">
        <v>2430</v>
      </c>
      <c r="B1178" s="9">
        <v>45249</v>
      </c>
      <c r="C1178" t="s">
        <v>221</v>
      </c>
      <c r="D1178" t="s">
        <v>658</v>
      </c>
      <c r="E1178" t="s">
        <v>26</v>
      </c>
      <c r="F1178" t="s">
        <v>18</v>
      </c>
      <c r="G1178" t="s">
        <v>19</v>
      </c>
      <c r="H1178" t="s">
        <v>20</v>
      </c>
      <c r="I1178">
        <v>4</v>
      </c>
      <c r="J1178">
        <v>26008.03</v>
      </c>
      <c r="K1178">
        <v>104032.11</v>
      </c>
      <c r="L1178" t="s">
        <v>28</v>
      </c>
      <c r="M1178" t="s">
        <v>29</v>
      </c>
    </row>
    <row r="1179" spans="1:13">
      <c r="A1179" t="s">
        <v>2431</v>
      </c>
      <c r="B1179" s="9">
        <v>45467</v>
      </c>
      <c r="C1179" t="s">
        <v>389</v>
      </c>
      <c r="D1179" t="s">
        <v>595</v>
      </c>
      <c r="E1179" t="s">
        <v>17</v>
      </c>
      <c r="F1179" t="s">
        <v>46</v>
      </c>
      <c r="G1179" t="s">
        <v>19</v>
      </c>
      <c r="H1179" t="s">
        <v>34</v>
      </c>
      <c r="I1179">
        <v>2</v>
      </c>
      <c r="J1179">
        <v>1056.6199999999999</v>
      </c>
      <c r="K1179">
        <v>2113.2399999999998</v>
      </c>
      <c r="L1179" t="s">
        <v>28</v>
      </c>
      <c r="M1179" t="s">
        <v>22</v>
      </c>
    </row>
    <row r="1180" spans="1:13">
      <c r="A1180" t="s">
        <v>2432</v>
      </c>
      <c r="B1180" s="9">
        <v>45121</v>
      </c>
      <c r="C1180" t="s">
        <v>529</v>
      </c>
      <c r="D1180" t="s">
        <v>2145</v>
      </c>
      <c r="E1180" t="s">
        <v>26</v>
      </c>
      <c r="F1180" t="s">
        <v>33</v>
      </c>
      <c r="G1180" t="s">
        <v>19</v>
      </c>
      <c r="H1180" t="s">
        <v>57</v>
      </c>
      <c r="I1180">
        <v>1</v>
      </c>
      <c r="J1180">
        <v>14778.64</v>
      </c>
      <c r="K1180">
        <v>14778.64</v>
      </c>
      <c r="L1180" t="s">
        <v>21</v>
      </c>
      <c r="M1180" t="s">
        <v>29</v>
      </c>
    </row>
    <row r="1181" spans="1:13">
      <c r="A1181" t="s">
        <v>2433</v>
      </c>
      <c r="B1181" s="9">
        <v>45258</v>
      </c>
      <c r="C1181" t="s">
        <v>798</v>
      </c>
      <c r="D1181" t="s">
        <v>523</v>
      </c>
      <c r="E1181" t="s">
        <v>17</v>
      </c>
      <c r="F1181" t="s">
        <v>33</v>
      </c>
      <c r="G1181" t="s">
        <v>42</v>
      </c>
      <c r="H1181" t="s">
        <v>20</v>
      </c>
      <c r="I1181">
        <v>5</v>
      </c>
      <c r="J1181">
        <v>39880.26</v>
      </c>
      <c r="K1181">
        <v>199401.32</v>
      </c>
      <c r="L1181" t="s">
        <v>35</v>
      </c>
      <c r="M1181" t="s">
        <v>22</v>
      </c>
    </row>
    <row r="1182" spans="1:13">
      <c r="A1182" t="s">
        <v>2434</v>
      </c>
      <c r="B1182" s="9">
        <v>45096</v>
      </c>
      <c r="C1182" t="s">
        <v>2435</v>
      </c>
      <c r="D1182" t="s">
        <v>1861</v>
      </c>
      <c r="E1182" t="s">
        <v>26</v>
      </c>
      <c r="F1182" t="s">
        <v>18</v>
      </c>
      <c r="G1182" t="s">
        <v>19</v>
      </c>
      <c r="H1182" t="s">
        <v>34</v>
      </c>
      <c r="I1182">
        <v>2</v>
      </c>
      <c r="J1182">
        <v>1009.76</v>
      </c>
      <c r="K1182">
        <v>2019.53</v>
      </c>
      <c r="L1182" t="s">
        <v>28</v>
      </c>
      <c r="M1182" t="s">
        <v>29</v>
      </c>
    </row>
    <row r="1183" spans="1:13">
      <c r="A1183" t="s">
        <v>2436</v>
      </c>
      <c r="B1183" s="9">
        <v>45447</v>
      </c>
      <c r="C1183" t="s">
        <v>2437</v>
      </c>
      <c r="D1183" t="s">
        <v>393</v>
      </c>
      <c r="E1183" t="s">
        <v>26</v>
      </c>
      <c r="F1183" t="s">
        <v>46</v>
      </c>
      <c r="G1183" t="s">
        <v>42</v>
      </c>
      <c r="H1183" t="s">
        <v>34</v>
      </c>
      <c r="I1183">
        <v>5</v>
      </c>
      <c r="J1183">
        <v>1214.05</v>
      </c>
      <c r="K1183">
        <v>6070.24</v>
      </c>
      <c r="L1183" t="s">
        <v>28</v>
      </c>
      <c r="M1183" t="s">
        <v>29</v>
      </c>
    </row>
    <row r="1184" spans="1:13">
      <c r="A1184" t="s">
        <v>2438</v>
      </c>
      <c r="B1184" s="9">
        <v>45389</v>
      </c>
      <c r="C1184" t="s">
        <v>552</v>
      </c>
      <c r="D1184" t="s">
        <v>475</v>
      </c>
      <c r="E1184" t="s">
        <v>26</v>
      </c>
      <c r="F1184" t="s">
        <v>33</v>
      </c>
      <c r="G1184" t="s">
        <v>19</v>
      </c>
      <c r="H1184" t="s">
        <v>57</v>
      </c>
      <c r="I1184">
        <v>4</v>
      </c>
      <c r="J1184">
        <v>11734.89</v>
      </c>
      <c r="K1184">
        <v>46939.56</v>
      </c>
      <c r="L1184" t="s">
        <v>21</v>
      </c>
      <c r="M1184" t="s">
        <v>29</v>
      </c>
    </row>
    <row r="1185" spans="1:13">
      <c r="A1185" t="s">
        <v>2439</v>
      </c>
      <c r="B1185" s="9">
        <v>44966</v>
      </c>
      <c r="C1185" t="s">
        <v>2440</v>
      </c>
      <c r="D1185" t="s">
        <v>2441</v>
      </c>
      <c r="E1185" t="s">
        <v>61</v>
      </c>
      <c r="F1185" t="s">
        <v>46</v>
      </c>
      <c r="G1185" t="s">
        <v>42</v>
      </c>
      <c r="H1185" t="s">
        <v>34</v>
      </c>
      <c r="I1185">
        <v>5</v>
      </c>
      <c r="J1185">
        <v>1052.3800000000001</v>
      </c>
      <c r="K1185">
        <v>5261.89</v>
      </c>
      <c r="L1185" t="s">
        <v>21</v>
      </c>
      <c r="M1185" t="s">
        <v>29</v>
      </c>
    </row>
    <row r="1186" spans="1:13">
      <c r="A1186" t="s">
        <v>2442</v>
      </c>
      <c r="B1186" s="9">
        <v>45463</v>
      </c>
      <c r="C1186" t="s">
        <v>825</v>
      </c>
      <c r="D1186" t="s">
        <v>1501</v>
      </c>
      <c r="E1186" t="s">
        <v>17</v>
      </c>
      <c r="F1186" t="s">
        <v>46</v>
      </c>
      <c r="G1186" t="s">
        <v>42</v>
      </c>
      <c r="H1186" t="s">
        <v>20</v>
      </c>
      <c r="I1186">
        <v>1</v>
      </c>
      <c r="J1186">
        <v>41076.660000000003</v>
      </c>
      <c r="K1186">
        <v>41076.660000000003</v>
      </c>
      <c r="L1186" t="s">
        <v>28</v>
      </c>
      <c r="M1186" t="s">
        <v>29</v>
      </c>
    </row>
    <row r="1187" spans="1:13">
      <c r="A1187" t="s">
        <v>2443</v>
      </c>
      <c r="B1187" s="9">
        <v>45187</v>
      </c>
      <c r="C1187" t="s">
        <v>2444</v>
      </c>
      <c r="D1187" t="s">
        <v>285</v>
      </c>
      <c r="E1187" t="s">
        <v>26</v>
      </c>
      <c r="F1187" t="s">
        <v>18</v>
      </c>
      <c r="G1187" t="s">
        <v>42</v>
      </c>
      <c r="H1187" t="s">
        <v>50</v>
      </c>
      <c r="I1187">
        <v>4</v>
      </c>
      <c r="J1187">
        <v>2684.55</v>
      </c>
      <c r="K1187">
        <v>10738.2</v>
      </c>
      <c r="L1187" t="s">
        <v>21</v>
      </c>
      <c r="M1187" t="s">
        <v>29</v>
      </c>
    </row>
    <row r="1188" spans="1:13">
      <c r="A1188" t="s">
        <v>2445</v>
      </c>
      <c r="B1188" s="9">
        <v>45321</v>
      </c>
      <c r="C1188" t="s">
        <v>2446</v>
      </c>
      <c r="D1188" t="s">
        <v>1728</v>
      </c>
      <c r="E1188" t="s">
        <v>17</v>
      </c>
      <c r="F1188" t="s">
        <v>46</v>
      </c>
      <c r="G1188" t="s">
        <v>19</v>
      </c>
      <c r="H1188" t="s">
        <v>50</v>
      </c>
      <c r="I1188">
        <v>3</v>
      </c>
      <c r="J1188">
        <v>2432.2600000000002</v>
      </c>
      <c r="K1188">
        <v>7296.77</v>
      </c>
      <c r="L1188" t="s">
        <v>21</v>
      </c>
      <c r="M1188" t="s">
        <v>22</v>
      </c>
    </row>
    <row r="1189" spans="1:13">
      <c r="A1189" t="s">
        <v>2447</v>
      </c>
      <c r="B1189" s="9">
        <v>45152</v>
      </c>
      <c r="C1189" t="s">
        <v>409</v>
      </c>
      <c r="D1189" t="s">
        <v>219</v>
      </c>
      <c r="E1189" t="s">
        <v>17</v>
      </c>
      <c r="F1189" t="s">
        <v>46</v>
      </c>
      <c r="G1189" t="s">
        <v>19</v>
      </c>
      <c r="H1189" t="s">
        <v>50</v>
      </c>
      <c r="I1189">
        <v>2</v>
      </c>
      <c r="J1189">
        <v>2064.62</v>
      </c>
      <c r="K1189">
        <v>4129.24</v>
      </c>
      <c r="L1189" t="s">
        <v>21</v>
      </c>
      <c r="M1189" t="s">
        <v>29</v>
      </c>
    </row>
    <row r="1190" spans="1:13">
      <c r="A1190" t="s">
        <v>2448</v>
      </c>
      <c r="B1190" s="9">
        <v>45050</v>
      </c>
      <c r="C1190" t="s">
        <v>1538</v>
      </c>
      <c r="D1190" t="s">
        <v>2449</v>
      </c>
      <c r="E1190" t="s">
        <v>17</v>
      </c>
      <c r="F1190" t="s">
        <v>27</v>
      </c>
      <c r="G1190" t="s">
        <v>19</v>
      </c>
      <c r="H1190" t="s">
        <v>20</v>
      </c>
      <c r="I1190">
        <v>5</v>
      </c>
      <c r="J1190">
        <v>31144.84</v>
      </c>
      <c r="K1190">
        <v>155724.21</v>
      </c>
      <c r="L1190" t="s">
        <v>21</v>
      </c>
      <c r="M1190" t="s">
        <v>29</v>
      </c>
    </row>
    <row r="1191" spans="1:13">
      <c r="A1191" t="s">
        <v>2450</v>
      </c>
      <c r="B1191" s="9">
        <v>44964</v>
      </c>
      <c r="C1191" t="s">
        <v>791</v>
      </c>
      <c r="D1191" t="s">
        <v>2451</v>
      </c>
      <c r="E1191" t="s">
        <v>17</v>
      </c>
      <c r="F1191" t="s">
        <v>46</v>
      </c>
      <c r="G1191" t="s">
        <v>19</v>
      </c>
      <c r="H1191" t="s">
        <v>34</v>
      </c>
      <c r="I1191">
        <v>4</v>
      </c>
      <c r="J1191">
        <v>934.02</v>
      </c>
      <c r="K1191">
        <v>3736.06</v>
      </c>
      <c r="L1191" t="s">
        <v>35</v>
      </c>
      <c r="M1191" t="s">
        <v>29</v>
      </c>
    </row>
    <row r="1192" spans="1:13">
      <c r="A1192" t="s">
        <v>2452</v>
      </c>
      <c r="B1192" s="9">
        <v>45254</v>
      </c>
      <c r="C1192" t="s">
        <v>2453</v>
      </c>
      <c r="D1192" t="s">
        <v>2454</v>
      </c>
      <c r="E1192" t="s">
        <v>26</v>
      </c>
      <c r="F1192" t="s">
        <v>33</v>
      </c>
      <c r="G1192" t="s">
        <v>42</v>
      </c>
      <c r="H1192" t="s">
        <v>34</v>
      </c>
      <c r="I1192">
        <v>4</v>
      </c>
      <c r="J1192">
        <v>1052.08</v>
      </c>
      <c r="K1192">
        <v>4208.32</v>
      </c>
      <c r="L1192" t="s">
        <v>21</v>
      </c>
      <c r="M1192" t="s">
        <v>29</v>
      </c>
    </row>
    <row r="1193" spans="1:13">
      <c r="A1193" t="s">
        <v>2455</v>
      </c>
      <c r="B1193" s="9">
        <v>45177</v>
      </c>
      <c r="C1193" t="s">
        <v>891</v>
      </c>
      <c r="D1193" t="s">
        <v>2456</v>
      </c>
      <c r="E1193" t="s">
        <v>26</v>
      </c>
      <c r="F1193" t="s">
        <v>18</v>
      </c>
      <c r="G1193" t="s">
        <v>42</v>
      </c>
      <c r="H1193" t="s">
        <v>34</v>
      </c>
      <c r="I1193">
        <v>5</v>
      </c>
      <c r="J1193">
        <v>930.38</v>
      </c>
      <c r="K1193">
        <v>4651.8999999999996</v>
      </c>
      <c r="L1193" t="s">
        <v>21</v>
      </c>
      <c r="M1193" t="s">
        <v>29</v>
      </c>
    </row>
    <row r="1194" spans="1:13">
      <c r="A1194" t="s">
        <v>2457</v>
      </c>
      <c r="B1194" s="9">
        <v>45102</v>
      </c>
      <c r="C1194" t="s">
        <v>131</v>
      </c>
      <c r="D1194" t="s">
        <v>1101</v>
      </c>
      <c r="E1194" t="s">
        <v>26</v>
      </c>
      <c r="F1194" t="s">
        <v>18</v>
      </c>
      <c r="G1194" t="s">
        <v>19</v>
      </c>
      <c r="H1194" t="s">
        <v>34</v>
      </c>
      <c r="I1194">
        <v>3</v>
      </c>
      <c r="J1194">
        <v>1317.18</v>
      </c>
      <c r="K1194">
        <v>3951.55</v>
      </c>
      <c r="L1194" t="s">
        <v>35</v>
      </c>
      <c r="M1194" t="s">
        <v>29</v>
      </c>
    </row>
    <row r="1195" spans="1:13">
      <c r="A1195" t="s">
        <v>2458</v>
      </c>
      <c r="B1195" s="9">
        <v>45380</v>
      </c>
      <c r="C1195" t="s">
        <v>2459</v>
      </c>
      <c r="D1195" t="s">
        <v>1020</v>
      </c>
      <c r="E1195" t="s">
        <v>17</v>
      </c>
      <c r="F1195" t="s">
        <v>46</v>
      </c>
      <c r="G1195" t="s">
        <v>19</v>
      </c>
      <c r="H1195" t="s">
        <v>50</v>
      </c>
      <c r="I1195">
        <v>5</v>
      </c>
      <c r="J1195">
        <v>1850.95</v>
      </c>
      <c r="K1195">
        <v>9254.74</v>
      </c>
      <c r="L1195" t="s">
        <v>21</v>
      </c>
      <c r="M1195" t="s">
        <v>29</v>
      </c>
    </row>
    <row r="1196" spans="1:13">
      <c r="A1196" t="s">
        <v>2460</v>
      </c>
      <c r="B1196" s="9">
        <v>44963</v>
      </c>
      <c r="C1196" t="s">
        <v>1010</v>
      </c>
      <c r="D1196" t="s">
        <v>911</v>
      </c>
      <c r="E1196" t="s">
        <v>17</v>
      </c>
      <c r="F1196" t="s">
        <v>46</v>
      </c>
      <c r="G1196" t="s">
        <v>19</v>
      </c>
      <c r="H1196" t="s">
        <v>20</v>
      </c>
      <c r="I1196">
        <v>3</v>
      </c>
      <c r="J1196">
        <v>27814.6</v>
      </c>
      <c r="K1196">
        <v>83443.789999999994</v>
      </c>
      <c r="L1196" t="s">
        <v>21</v>
      </c>
      <c r="M1196" t="s">
        <v>22</v>
      </c>
    </row>
    <row r="1197" spans="1:13">
      <c r="A1197" t="s">
        <v>2461</v>
      </c>
      <c r="B1197" s="9">
        <v>45242</v>
      </c>
      <c r="C1197" t="s">
        <v>1467</v>
      </c>
      <c r="D1197" t="s">
        <v>2462</v>
      </c>
      <c r="E1197" t="s">
        <v>61</v>
      </c>
      <c r="F1197" t="s">
        <v>33</v>
      </c>
      <c r="G1197" t="s">
        <v>42</v>
      </c>
      <c r="H1197" t="s">
        <v>57</v>
      </c>
      <c r="I1197">
        <v>5</v>
      </c>
      <c r="J1197">
        <v>15683.75</v>
      </c>
      <c r="K1197">
        <v>78418.75</v>
      </c>
      <c r="L1197" t="s">
        <v>28</v>
      </c>
      <c r="M1197" t="s">
        <v>29</v>
      </c>
    </row>
    <row r="1198" spans="1:13">
      <c r="A1198" t="s">
        <v>2463</v>
      </c>
      <c r="B1198" s="9">
        <v>45040</v>
      </c>
      <c r="C1198" t="s">
        <v>1938</v>
      </c>
      <c r="D1198" t="s">
        <v>103</v>
      </c>
      <c r="E1198" t="s">
        <v>17</v>
      </c>
      <c r="F1198" t="s">
        <v>27</v>
      </c>
      <c r="G1198" t="s">
        <v>42</v>
      </c>
      <c r="H1198" t="s">
        <v>20</v>
      </c>
      <c r="I1198">
        <v>4</v>
      </c>
      <c r="J1198">
        <v>40294.04</v>
      </c>
      <c r="K1198">
        <v>161176.17000000001</v>
      </c>
      <c r="L1198" t="s">
        <v>28</v>
      </c>
      <c r="M1198" t="s">
        <v>29</v>
      </c>
    </row>
    <row r="1199" spans="1:13">
      <c r="A1199" t="s">
        <v>2464</v>
      </c>
      <c r="B1199" s="9">
        <v>44966</v>
      </c>
      <c r="C1199" t="s">
        <v>84</v>
      </c>
      <c r="D1199" t="s">
        <v>747</v>
      </c>
      <c r="E1199" t="s">
        <v>26</v>
      </c>
      <c r="F1199" t="s">
        <v>18</v>
      </c>
      <c r="G1199" t="s">
        <v>19</v>
      </c>
      <c r="H1199" t="s">
        <v>34</v>
      </c>
      <c r="I1199">
        <v>1</v>
      </c>
      <c r="J1199">
        <v>1418.75</v>
      </c>
      <c r="K1199">
        <v>1418.75</v>
      </c>
      <c r="L1199" t="s">
        <v>28</v>
      </c>
      <c r="M1199" t="s">
        <v>29</v>
      </c>
    </row>
    <row r="1200" spans="1:13">
      <c r="A1200" t="s">
        <v>2465</v>
      </c>
      <c r="B1200" s="9">
        <v>45227</v>
      </c>
      <c r="C1200" t="s">
        <v>2466</v>
      </c>
      <c r="D1200" t="s">
        <v>603</v>
      </c>
      <c r="E1200" t="s">
        <v>26</v>
      </c>
      <c r="F1200" t="s">
        <v>27</v>
      </c>
      <c r="G1200" t="s">
        <v>19</v>
      </c>
      <c r="H1200" t="s">
        <v>34</v>
      </c>
      <c r="I1200">
        <v>1</v>
      </c>
      <c r="J1200">
        <v>1341.61</v>
      </c>
      <c r="K1200">
        <v>1341.61</v>
      </c>
      <c r="L1200" t="s">
        <v>35</v>
      </c>
      <c r="M1200" t="s">
        <v>22</v>
      </c>
    </row>
    <row r="1201" spans="1:13">
      <c r="A1201" t="s">
        <v>2467</v>
      </c>
      <c r="B1201" s="9">
        <v>45150</v>
      </c>
      <c r="C1201" t="s">
        <v>1545</v>
      </c>
      <c r="D1201" t="s">
        <v>156</v>
      </c>
      <c r="E1201" t="s">
        <v>26</v>
      </c>
      <c r="F1201" t="s">
        <v>33</v>
      </c>
      <c r="G1201" t="s">
        <v>42</v>
      </c>
      <c r="H1201" t="s">
        <v>20</v>
      </c>
      <c r="I1201">
        <v>4</v>
      </c>
      <c r="J1201">
        <v>28200.76</v>
      </c>
      <c r="K1201">
        <v>112803.02</v>
      </c>
      <c r="L1201" t="s">
        <v>21</v>
      </c>
      <c r="M1201" t="s">
        <v>29</v>
      </c>
    </row>
    <row r="1202" spans="1:13">
      <c r="A1202" t="s">
        <v>2468</v>
      </c>
      <c r="B1202" s="9">
        <v>45244</v>
      </c>
      <c r="C1202" t="s">
        <v>2420</v>
      </c>
      <c r="D1202" t="s">
        <v>187</v>
      </c>
      <c r="E1202" t="s">
        <v>17</v>
      </c>
      <c r="F1202" t="s">
        <v>18</v>
      </c>
      <c r="G1202" t="s">
        <v>42</v>
      </c>
      <c r="H1202" t="s">
        <v>20</v>
      </c>
      <c r="I1202">
        <v>1</v>
      </c>
      <c r="J1202">
        <v>29499.95</v>
      </c>
      <c r="K1202">
        <v>29499.95</v>
      </c>
      <c r="L1202" t="s">
        <v>35</v>
      </c>
      <c r="M1202" t="s">
        <v>29</v>
      </c>
    </row>
    <row r="1203" spans="1:13">
      <c r="A1203" t="s">
        <v>2469</v>
      </c>
      <c r="B1203" s="9">
        <v>45275</v>
      </c>
      <c r="C1203" t="s">
        <v>450</v>
      </c>
      <c r="D1203" t="s">
        <v>1340</v>
      </c>
      <c r="E1203" t="s">
        <v>61</v>
      </c>
      <c r="F1203" t="s">
        <v>33</v>
      </c>
      <c r="G1203" t="s">
        <v>19</v>
      </c>
      <c r="H1203" t="s">
        <v>50</v>
      </c>
      <c r="I1203">
        <v>3</v>
      </c>
      <c r="J1203">
        <v>2838.44</v>
      </c>
      <c r="K1203">
        <v>8515.32</v>
      </c>
      <c r="L1203" t="s">
        <v>35</v>
      </c>
      <c r="M1203" t="s">
        <v>29</v>
      </c>
    </row>
    <row r="1204" spans="1:13">
      <c r="A1204" t="s">
        <v>2470</v>
      </c>
      <c r="B1204" s="9">
        <v>45041</v>
      </c>
      <c r="C1204" t="s">
        <v>1538</v>
      </c>
      <c r="D1204" t="s">
        <v>1872</v>
      </c>
      <c r="E1204" t="s">
        <v>17</v>
      </c>
      <c r="F1204" t="s">
        <v>46</v>
      </c>
      <c r="G1204" t="s">
        <v>42</v>
      </c>
      <c r="H1204" t="s">
        <v>34</v>
      </c>
      <c r="I1204">
        <v>4</v>
      </c>
      <c r="J1204">
        <v>1373.6</v>
      </c>
      <c r="K1204">
        <v>5494.4</v>
      </c>
      <c r="L1204" t="s">
        <v>21</v>
      </c>
      <c r="M1204" t="s">
        <v>29</v>
      </c>
    </row>
    <row r="1205" spans="1:13">
      <c r="A1205" t="s">
        <v>2471</v>
      </c>
      <c r="B1205" s="9">
        <v>45249</v>
      </c>
      <c r="C1205" t="s">
        <v>160</v>
      </c>
      <c r="D1205" t="s">
        <v>32</v>
      </c>
      <c r="E1205" t="s">
        <v>61</v>
      </c>
      <c r="F1205" t="s">
        <v>33</v>
      </c>
      <c r="G1205" t="s">
        <v>42</v>
      </c>
      <c r="H1205" t="s">
        <v>20</v>
      </c>
      <c r="I1205">
        <v>3</v>
      </c>
      <c r="J1205">
        <v>35711.43</v>
      </c>
      <c r="K1205">
        <v>107134.29</v>
      </c>
      <c r="L1205" t="s">
        <v>21</v>
      </c>
      <c r="M1205" t="s">
        <v>29</v>
      </c>
    </row>
    <row r="1206" spans="1:13">
      <c r="A1206" t="s">
        <v>2472</v>
      </c>
      <c r="B1206" s="9">
        <v>44966</v>
      </c>
      <c r="C1206" t="s">
        <v>1598</v>
      </c>
      <c r="D1206" t="s">
        <v>2473</v>
      </c>
      <c r="E1206" t="s">
        <v>17</v>
      </c>
      <c r="F1206" t="s">
        <v>46</v>
      </c>
      <c r="G1206" t="s">
        <v>19</v>
      </c>
      <c r="H1206" t="s">
        <v>34</v>
      </c>
      <c r="I1206">
        <v>4</v>
      </c>
      <c r="J1206">
        <v>1028.18</v>
      </c>
      <c r="K1206">
        <v>4112.74</v>
      </c>
      <c r="L1206" t="s">
        <v>28</v>
      </c>
      <c r="M1206" t="s">
        <v>29</v>
      </c>
    </row>
    <row r="1207" spans="1:13">
      <c r="A1207" t="s">
        <v>2474</v>
      </c>
      <c r="B1207" s="9">
        <v>44966</v>
      </c>
      <c r="C1207" t="s">
        <v>1696</v>
      </c>
      <c r="D1207" t="s">
        <v>178</v>
      </c>
      <c r="E1207" t="s">
        <v>17</v>
      </c>
      <c r="F1207" t="s">
        <v>27</v>
      </c>
      <c r="G1207" t="s">
        <v>19</v>
      </c>
      <c r="H1207" t="s">
        <v>20</v>
      </c>
      <c r="I1207">
        <v>3</v>
      </c>
      <c r="J1207">
        <v>28420.99</v>
      </c>
      <c r="K1207">
        <v>85262.97</v>
      </c>
      <c r="L1207" t="s">
        <v>21</v>
      </c>
      <c r="M1207" t="s">
        <v>29</v>
      </c>
    </row>
    <row r="1208" spans="1:13">
      <c r="A1208" t="s">
        <v>2475</v>
      </c>
      <c r="B1208" s="9">
        <v>45215</v>
      </c>
      <c r="C1208" t="s">
        <v>1538</v>
      </c>
      <c r="D1208" t="s">
        <v>205</v>
      </c>
      <c r="E1208" t="s">
        <v>17</v>
      </c>
      <c r="F1208" t="s">
        <v>18</v>
      </c>
      <c r="G1208" t="s">
        <v>19</v>
      </c>
      <c r="H1208" t="s">
        <v>34</v>
      </c>
      <c r="I1208">
        <v>3</v>
      </c>
      <c r="J1208">
        <v>1351.37</v>
      </c>
      <c r="K1208">
        <v>4054.11</v>
      </c>
      <c r="L1208" t="s">
        <v>35</v>
      </c>
      <c r="M1208" t="s">
        <v>29</v>
      </c>
    </row>
    <row r="1209" spans="1:13">
      <c r="A1209" t="s">
        <v>2476</v>
      </c>
      <c r="B1209" s="9">
        <v>45188</v>
      </c>
      <c r="C1209" t="s">
        <v>1503</v>
      </c>
      <c r="D1209" t="s">
        <v>1543</v>
      </c>
      <c r="E1209" t="s">
        <v>26</v>
      </c>
      <c r="F1209" t="s">
        <v>18</v>
      </c>
      <c r="G1209" t="s">
        <v>19</v>
      </c>
      <c r="H1209" t="s">
        <v>20</v>
      </c>
      <c r="I1209">
        <v>1</v>
      </c>
      <c r="J1209">
        <v>28091.96</v>
      </c>
      <c r="K1209">
        <v>28091.96</v>
      </c>
      <c r="L1209" t="s">
        <v>28</v>
      </c>
      <c r="M1209" t="s">
        <v>29</v>
      </c>
    </row>
    <row r="1210" spans="1:13">
      <c r="A1210" t="s">
        <v>2477</v>
      </c>
      <c r="B1210" s="9">
        <v>45142</v>
      </c>
      <c r="C1210" t="s">
        <v>891</v>
      </c>
      <c r="D1210" t="s">
        <v>2451</v>
      </c>
      <c r="E1210" t="s">
        <v>17</v>
      </c>
      <c r="F1210" t="s">
        <v>27</v>
      </c>
      <c r="G1210" t="s">
        <v>19</v>
      </c>
      <c r="H1210" t="s">
        <v>34</v>
      </c>
      <c r="I1210">
        <v>4</v>
      </c>
      <c r="J1210">
        <v>1237.08</v>
      </c>
      <c r="K1210">
        <v>4948.33</v>
      </c>
      <c r="L1210" t="s">
        <v>35</v>
      </c>
      <c r="M1210" t="s">
        <v>29</v>
      </c>
    </row>
    <row r="1211" spans="1:13">
      <c r="A1211" t="s">
        <v>2478</v>
      </c>
      <c r="B1211" s="9">
        <v>45073</v>
      </c>
      <c r="C1211" t="s">
        <v>1316</v>
      </c>
      <c r="D1211" t="s">
        <v>899</v>
      </c>
      <c r="E1211" t="s">
        <v>17</v>
      </c>
      <c r="F1211" t="s">
        <v>46</v>
      </c>
      <c r="G1211" t="s">
        <v>19</v>
      </c>
      <c r="H1211" t="s">
        <v>57</v>
      </c>
      <c r="I1211">
        <v>5</v>
      </c>
      <c r="J1211">
        <v>17759.650000000001</v>
      </c>
      <c r="K1211">
        <v>88798.25</v>
      </c>
      <c r="L1211" t="s">
        <v>21</v>
      </c>
      <c r="M1211" t="s">
        <v>22</v>
      </c>
    </row>
    <row r="1212" spans="1:13">
      <c r="A1212" t="s">
        <v>2479</v>
      </c>
      <c r="B1212" s="9">
        <v>45262</v>
      </c>
      <c r="C1212" t="s">
        <v>1449</v>
      </c>
      <c r="D1212" t="s">
        <v>935</v>
      </c>
      <c r="E1212" t="s">
        <v>17</v>
      </c>
      <c r="F1212" t="s">
        <v>18</v>
      </c>
      <c r="G1212" t="s">
        <v>19</v>
      </c>
      <c r="H1212" t="s">
        <v>50</v>
      </c>
      <c r="I1212">
        <v>1</v>
      </c>
      <c r="J1212">
        <v>2631.61</v>
      </c>
      <c r="K1212">
        <v>2631.61</v>
      </c>
      <c r="L1212" t="s">
        <v>28</v>
      </c>
      <c r="M1212" t="s">
        <v>29</v>
      </c>
    </row>
    <row r="1213" spans="1:13">
      <c r="A1213" t="s">
        <v>2480</v>
      </c>
      <c r="B1213" s="9">
        <v>45094</v>
      </c>
      <c r="C1213" t="s">
        <v>1920</v>
      </c>
      <c r="D1213" t="s">
        <v>2104</v>
      </c>
      <c r="E1213" t="s">
        <v>61</v>
      </c>
      <c r="F1213" t="s">
        <v>33</v>
      </c>
      <c r="G1213" t="s">
        <v>19</v>
      </c>
      <c r="H1213" t="s">
        <v>57</v>
      </c>
      <c r="I1213">
        <v>3</v>
      </c>
      <c r="J1213">
        <v>12432.53</v>
      </c>
      <c r="K1213">
        <v>37297.58</v>
      </c>
      <c r="L1213" t="s">
        <v>21</v>
      </c>
      <c r="M1213" t="s">
        <v>29</v>
      </c>
    </row>
    <row r="1214" spans="1:13">
      <c r="A1214" t="s">
        <v>2481</v>
      </c>
      <c r="B1214" s="9">
        <v>45018</v>
      </c>
      <c r="C1214" t="s">
        <v>2482</v>
      </c>
      <c r="D1214" t="s">
        <v>1233</v>
      </c>
      <c r="E1214" t="s">
        <v>26</v>
      </c>
      <c r="F1214" t="s">
        <v>46</v>
      </c>
      <c r="G1214" t="s">
        <v>19</v>
      </c>
      <c r="H1214" t="s">
        <v>50</v>
      </c>
      <c r="I1214">
        <v>3</v>
      </c>
      <c r="J1214">
        <v>2103.13</v>
      </c>
      <c r="K1214">
        <v>6309.4</v>
      </c>
      <c r="L1214" t="s">
        <v>28</v>
      </c>
      <c r="M1214" t="s">
        <v>29</v>
      </c>
    </row>
    <row r="1215" spans="1:13">
      <c r="A1215" t="s">
        <v>2483</v>
      </c>
      <c r="B1215" s="9">
        <v>45279</v>
      </c>
      <c r="C1215" t="s">
        <v>1603</v>
      </c>
      <c r="D1215" t="s">
        <v>1876</v>
      </c>
      <c r="E1215" t="s">
        <v>26</v>
      </c>
      <c r="F1215" t="s">
        <v>18</v>
      </c>
      <c r="G1215" t="s">
        <v>19</v>
      </c>
      <c r="H1215" t="s">
        <v>50</v>
      </c>
      <c r="I1215">
        <v>5</v>
      </c>
      <c r="J1215">
        <v>1866.12</v>
      </c>
      <c r="K1215">
        <v>9330.59</v>
      </c>
      <c r="L1215" t="s">
        <v>28</v>
      </c>
      <c r="M1215" t="s">
        <v>22</v>
      </c>
    </row>
    <row r="1216" spans="1:13">
      <c r="A1216" t="s">
        <v>2484</v>
      </c>
      <c r="B1216" s="9">
        <v>45289</v>
      </c>
      <c r="C1216" t="s">
        <v>221</v>
      </c>
      <c r="D1216" t="s">
        <v>926</v>
      </c>
      <c r="E1216" t="s">
        <v>26</v>
      </c>
      <c r="F1216" t="s">
        <v>33</v>
      </c>
      <c r="G1216" t="s">
        <v>42</v>
      </c>
      <c r="H1216" t="s">
        <v>20</v>
      </c>
      <c r="I1216">
        <v>5</v>
      </c>
      <c r="J1216">
        <v>36509.160000000003</v>
      </c>
      <c r="K1216">
        <v>182545.78</v>
      </c>
      <c r="L1216" t="s">
        <v>28</v>
      </c>
      <c r="M1216" t="s">
        <v>29</v>
      </c>
    </row>
    <row r="1217" spans="1:13">
      <c r="A1217" t="s">
        <v>2485</v>
      </c>
      <c r="B1217" s="9">
        <v>45271</v>
      </c>
      <c r="C1217" t="s">
        <v>2112</v>
      </c>
      <c r="D1217" t="s">
        <v>377</v>
      </c>
      <c r="E1217" t="s">
        <v>17</v>
      </c>
      <c r="F1217" t="s">
        <v>33</v>
      </c>
      <c r="G1217" t="s">
        <v>42</v>
      </c>
      <c r="H1217" t="s">
        <v>57</v>
      </c>
      <c r="I1217">
        <v>3</v>
      </c>
      <c r="J1217">
        <v>14388.27</v>
      </c>
      <c r="K1217">
        <v>43164.800000000003</v>
      </c>
      <c r="L1217" t="s">
        <v>21</v>
      </c>
      <c r="M1217" t="s">
        <v>29</v>
      </c>
    </row>
    <row r="1218" spans="1:13">
      <c r="A1218" t="s">
        <v>2486</v>
      </c>
      <c r="B1218" s="9">
        <v>45096</v>
      </c>
      <c r="C1218" t="s">
        <v>1559</v>
      </c>
      <c r="D1218" t="s">
        <v>759</v>
      </c>
      <c r="E1218" t="s">
        <v>17</v>
      </c>
      <c r="F1218" t="s">
        <v>18</v>
      </c>
      <c r="G1218" t="s">
        <v>19</v>
      </c>
      <c r="H1218" t="s">
        <v>50</v>
      </c>
      <c r="I1218">
        <v>5</v>
      </c>
      <c r="J1218">
        <v>2008.09</v>
      </c>
      <c r="K1218">
        <v>10040.450000000001</v>
      </c>
      <c r="L1218" t="s">
        <v>28</v>
      </c>
      <c r="M1218" t="s">
        <v>29</v>
      </c>
    </row>
    <row r="1219" spans="1:13">
      <c r="A1219" t="s">
        <v>2487</v>
      </c>
      <c r="B1219" s="9">
        <v>45282</v>
      </c>
      <c r="C1219" t="s">
        <v>2488</v>
      </c>
      <c r="D1219" t="s">
        <v>2059</v>
      </c>
      <c r="E1219" t="s">
        <v>61</v>
      </c>
      <c r="F1219" t="s">
        <v>27</v>
      </c>
      <c r="G1219" t="s">
        <v>19</v>
      </c>
      <c r="H1219" t="s">
        <v>34</v>
      </c>
      <c r="I1219">
        <v>2</v>
      </c>
      <c r="J1219">
        <v>976.6</v>
      </c>
      <c r="K1219">
        <v>1953.2</v>
      </c>
      <c r="L1219" t="s">
        <v>28</v>
      </c>
      <c r="M1219" t="s">
        <v>29</v>
      </c>
    </row>
    <row r="1220" spans="1:13">
      <c r="A1220" t="s">
        <v>2489</v>
      </c>
      <c r="B1220" s="9">
        <v>45117</v>
      </c>
      <c r="C1220" t="s">
        <v>1015</v>
      </c>
      <c r="D1220" t="s">
        <v>2084</v>
      </c>
      <c r="E1220" t="s">
        <v>17</v>
      </c>
      <c r="F1220" t="s">
        <v>27</v>
      </c>
      <c r="G1220" t="s">
        <v>42</v>
      </c>
      <c r="H1220" t="s">
        <v>20</v>
      </c>
      <c r="I1220">
        <v>1</v>
      </c>
      <c r="J1220">
        <v>24657.93</v>
      </c>
      <c r="K1220">
        <v>24657.93</v>
      </c>
      <c r="L1220" t="s">
        <v>21</v>
      </c>
      <c r="M1220" t="s">
        <v>29</v>
      </c>
    </row>
    <row r="1221" spans="1:13">
      <c r="A1221" t="s">
        <v>2490</v>
      </c>
      <c r="B1221" s="9">
        <v>45348</v>
      </c>
      <c r="C1221" t="s">
        <v>1551</v>
      </c>
      <c r="D1221" t="s">
        <v>1264</v>
      </c>
      <c r="E1221" t="s">
        <v>17</v>
      </c>
      <c r="F1221" t="s">
        <v>18</v>
      </c>
      <c r="G1221" t="s">
        <v>19</v>
      </c>
      <c r="H1221" t="s">
        <v>20</v>
      </c>
      <c r="I1221">
        <v>4</v>
      </c>
      <c r="J1221">
        <v>41622.339999999997</v>
      </c>
      <c r="K1221">
        <v>166489.35999999999</v>
      </c>
      <c r="L1221" t="s">
        <v>35</v>
      </c>
      <c r="M1221" t="s">
        <v>29</v>
      </c>
    </row>
    <row r="1222" spans="1:13">
      <c r="A1222" t="s">
        <v>2491</v>
      </c>
      <c r="B1222" s="9">
        <v>44933</v>
      </c>
      <c r="C1222" t="s">
        <v>652</v>
      </c>
      <c r="D1222" t="s">
        <v>2492</v>
      </c>
      <c r="E1222" t="s">
        <v>17</v>
      </c>
      <c r="F1222" t="s">
        <v>33</v>
      </c>
      <c r="G1222" t="s">
        <v>42</v>
      </c>
      <c r="H1222" t="s">
        <v>34</v>
      </c>
      <c r="I1222">
        <v>5</v>
      </c>
      <c r="J1222">
        <v>1336.81</v>
      </c>
      <c r="K1222">
        <v>6684.05</v>
      </c>
      <c r="L1222" t="s">
        <v>21</v>
      </c>
      <c r="M1222" t="s">
        <v>29</v>
      </c>
    </row>
    <row r="1223" spans="1:13">
      <c r="A1223" t="s">
        <v>2493</v>
      </c>
      <c r="B1223" s="9">
        <v>45059</v>
      </c>
      <c r="C1223" t="s">
        <v>323</v>
      </c>
      <c r="D1223" t="s">
        <v>603</v>
      </c>
      <c r="E1223" t="s">
        <v>17</v>
      </c>
      <c r="F1223" t="s">
        <v>27</v>
      </c>
      <c r="G1223" t="s">
        <v>19</v>
      </c>
      <c r="H1223" t="s">
        <v>34</v>
      </c>
      <c r="I1223">
        <v>5</v>
      </c>
      <c r="J1223">
        <v>1076.5</v>
      </c>
      <c r="K1223">
        <v>5382.51</v>
      </c>
      <c r="L1223" t="s">
        <v>21</v>
      </c>
      <c r="M1223" t="s">
        <v>29</v>
      </c>
    </row>
    <row r="1224" spans="1:13">
      <c r="A1224" t="s">
        <v>2494</v>
      </c>
      <c r="B1224" s="9">
        <v>44957</v>
      </c>
      <c r="C1224" t="s">
        <v>1505</v>
      </c>
      <c r="D1224" t="s">
        <v>2495</v>
      </c>
      <c r="E1224" t="s">
        <v>17</v>
      </c>
      <c r="F1224" t="s">
        <v>27</v>
      </c>
      <c r="G1224" t="s">
        <v>42</v>
      </c>
      <c r="H1224" t="s">
        <v>50</v>
      </c>
      <c r="I1224">
        <v>2</v>
      </c>
      <c r="J1224">
        <v>2932.61</v>
      </c>
      <c r="K1224">
        <v>5865.22</v>
      </c>
      <c r="L1224" t="s">
        <v>28</v>
      </c>
      <c r="M1224" t="s">
        <v>29</v>
      </c>
    </row>
    <row r="1225" spans="1:13">
      <c r="A1225" t="s">
        <v>2496</v>
      </c>
      <c r="B1225" s="9">
        <v>45461</v>
      </c>
      <c r="C1225" t="s">
        <v>1767</v>
      </c>
      <c r="D1225" t="s">
        <v>854</v>
      </c>
      <c r="E1225" t="s">
        <v>17</v>
      </c>
      <c r="F1225" t="s">
        <v>27</v>
      </c>
      <c r="G1225" t="s">
        <v>19</v>
      </c>
      <c r="H1225" t="s">
        <v>34</v>
      </c>
      <c r="I1225">
        <v>4</v>
      </c>
      <c r="J1225">
        <v>1246.27</v>
      </c>
      <c r="K1225">
        <v>4985.09</v>
      </c>
      <c r="L1225" t="s">
        <v>21</v>
      </c>
      <c r="M1225" t="s">
        <v>29</v>
      </c>
    </row>
    <row r="1226" spans="1:13">
      <c r="A1226" t="s">
        <v>2497</v>
      </c>
      <c r="B1226" s="9">
        <v>45352</v>
      </c>
      <c r="C1226" t="s">
        <v>1063</v>
      </c>
      <c r="D1226" t="s">
        <v>2498</v>
      </c>
      <c r="E1226" t="s">
        <v>17</v>
      </c>
      <c r="F1226" t="s">
        <v>46</v>
      </c>
      <c r="G1226" t="s">
        <v>42</v>
      </c>
      <c r="H1226" t="s">
        <v>20</v>
      </c>
      <c r="I1226">
        <v>2</v>
      </c>
      <c r="J1226">
        <v>37650.589999999997</v>
      </c>
      <c r="K1226">
        <v>75301.19</v>
      </c>
      <c r="L1226" t="s">
        <v>21</v>
      </c>
      <c r="M1226" t="s">
        <v>29</v>
      </c>
    </row>
    <row r="1227" spans="1:13">
      <c r="A1227" t="s">
        <v>2499</v>
      </c>
      <c r="B1227" s="9">
        <v>45320</v>
      </c>
      <c r="C1227" t="s">
        <v>2281</v>
      </c>
      <c r="D1227" t="s">
        <v>67</v>
      </c>
      <c r="E1227" t="s">
        <v>17</v>
      </c>
      <c r="F1227" t="s">
        <v>27</v>
      </c>
      <c r="G1227" t="s">
        <v>42</v>
      </c>
      <c r="H1227" t="s">
        <v>34</v>
      </c>
      <c r="I1227">
        <v>4</v>
      </c>
      <c r="J1227">
        <v>1247.97</v>
      </c>
      <c r="K1227">
        <v>4991.8900000000003</v>
      </c>
      <c r="L1227" t="s">
        <v>21</v>
      </c>
      <c r="M1227" t="s">
        <v>29</v>
      </c>
    </row>
    <row r="1228" spans="1:13">
      <c r="A1228" t="s">
        <v>2500</v>
      </c>
      <c r="B1228" s="9">
        <v>45289</v>
      </c>
      <c r="C1228" t="s">
        <v>2501</v>
      </c>
      <c r="D1228" t="s">
        <v>1092</v>
      </c>
      <c r="E1228" t="s">
        <v>17</v>
      </c>
      <c r="F1228" t="s">
        <v>18</v>
      </c>
      <c r="G1228" t="s">
        <v>42</v>
      </c>
      <c r="H1228" t="s">
        <v>57</v>
      </c>
      <c r="I1228">
        <v>1</v>
      </c>
      <c r="J1228">
        <v>16176.37</v>
      </c>
      <c r="K1228">
        <v>16176.37</v>
      </c>
      <c r="L1228" t="s">
        <v>28</v>
      </c>
      <c r="M1228" t="s">
        <v>29</v>
      </c>
    </row>
    <row r="1229" spans="1:13">
      <c r="A1229" t="s">
        <v>2502</v>
      </c>
      <c r="B1229" s="9">
        <v>45363</v>
      </c>
      <c r="C1229" t="s">
        <v>1900</v>
      </c>
      <c r="D1229" t="s">
        <v>2156</v>
      </c>
      <c r="E1229" t="s">
        <v>17</v>
      </c>
      <c r="F1229" t="s">
        <v>18</v>
      </c>
      <c r="G1229" t="s">
        <v>42</v>
      </c>
      <c r="H1229" t="s">
        <v>20</v>
      </c>
      <c r="I1229">
        <v>5</v>
      </c>
      <c r="J1229">
        <v>27491.43</v>
      </c>
      <c r="K1229">
        <v>137457.16</v>
      </c>
      <c r="L1229" t="s">
        <v>21</v>
      </c>
      <c r="M1229" t="s">
        <v>29</v>
      </c>
    </row>
    <row r="1230" spans="1:13">
      <c r="A1230" t="s">
        <v>2503</v>
      </c>
      <c r="B1230" s="9">
        <v>45008</v>
      </c>
      <c r="C1230" t="s">
        <v>1516</v>
      </c>
      <c r="D1230" t="s">
        <v>887</v>
      </c>
      <c r="E1230" t="s">
        <v>17</v>
      </c>
      <c r="F1230" t="s">
        <v>46</v>
      </c>
      <c r="G1230" t="s">
        <v>19</v>
      </c>
      <c r="H1230" t="s">
        <v>34</v>
      </c>
      <c r="I1230">
        <v>1</v>
      </c>
      <c r="J1230">
        <v>1177.44</v>
      </c>
      <c r="K1230">
        <v>1177.44</v>
      </c>
      <c r="L1230" t="s">
        <v>28</v>
      </c>
      <c r="M1230" t="s">
        <v>29</v>
      </c>
    </row>
    <row r="1231" spans="1:13">
      <c r="A1231" t="s">
        <v>2504</v>
      </c>
      <c r="B1231" s="9">
        <v>45282</v>
      </c>
      <c r="C1231" t="s">
        <v>1835</v>
      </c>
      <c r="D1231" t="s">
        <v>2505</v>
      </c>
      <c r="E1231" t="s">
        <v>26</v>
      </c>
      <c r="F1231" t="s">
        <v>46</v>
      </c>
      <c r="G1231" t="s">
        <v>19</v>
      </c>
      <c r="H1231" t="s">
        <v>20</v>
      </c>
      <c r="I1231">
        <v>4</v>
      </c>
      <c r="J1231">
        <v>39364.080000000002</v>
      </c>
      <c r="K1231">
        <v>157456.34</v>
      </c>
      <c r="L1231" t="s">
        <v>21</v>
      </c>
      <c r="M1231" t="s">
        <v>29</v>
      </c>
    </row>
    <row r="1232" spans="1:13">
      <c r="A1232" t="s">
        <v>2506</v>
      </c>
      <c r="B1232" s="9">
        <v>45184</v>
      </c>
      <c r="C1232" t="s">
        <v>754</v>
      </c>
      <c r="D1232" t="s">
        <v>2245</v>
      </c>
      <c r="E1232" t="s">
        <v>17</v>
      </c>
      <c r="F1232" t="s">
        <v>18</v>
      </c>
      <c r="G1232" t="s">
        <v>19</v>
      </c>
      <c r="H1232" t="s">
        <v>50</v>
      </c>
      <c r="I1232">
        <v>5</v>
      </c>
      <c r="J1232">
        <v>1774.43</v>
      </c>
      <c r="K1232">
        <v>8872.14</v>
      </c>
      <c r="L1232" t="s">
        <v>28</v>
      </c>
      <c r="M1232" t="s">
        <v>29</v>
      </c>
    </row>
    <row r="1233" spans="1:13">
      <c r="A1233" t="s">
        <v>2507</v>
      </c>
      <c r="B1233" s="9">
        <v>45450</v>
      </c>
      <c r="C1233" t="s">
        <v>2095</v>
      </c>
      <c r="D1233" t="s">
        <v>302</v>
      </c>
      <c r="E1233" t="s">
        <v>26</v>
      </c>
      <c r="F1233" t="s">
        <v>46</v>
      </c>
      <c r="G1233" t="s">
        <v>19</v>
      </c>
      <c r="H1233" t="s">
        <v>57</v>
      </c>
      <c r="I1233">
        <v>2</v>
      </c>
      <c r="J1233">
        <v>11425.82</v>
      </c>
      <c r="K1233">
        <v>22851.64</v>
      </c>
      <c r="L1233" t="s">
        <v>28</v>
      </c>
      <c r="M1233" t="s">
        <v>29</v>
      </c>
    </row>
    <row r="1234" spans="1:13">
      <c r="A1234" t="s">
        <v>2508</v>
      </c>
      <c r="B1234" s="9">
        <v>45221</v>
      </c>
      <c r="C1234" t="s">
        <v>1419</v>
      </c>
      <c r="D1234" t="s">
        <v>601</v>
      </c>
      <c r="E1234" t="s">
        <v>26</v>
      </c>
      <c r="F1234" t="s">
        <v>27</v>
      </c>
      <c r="G1234" t="s">
        <v>19</v>
      </c>
      <c r="H1234" t="s">
        <v>50</v>
      </c>
      <c r="I1234">
        <v>3</v>
      </c>
      <c r="J1234">
        <v>2057.0500000000002</v>
      </c>
      <c r="K1234">
        <v>6171.15</v>
      </c>
      <c r="L1234" t="s">
        <v>21</v>
      </c>
      <c r="M1234" t="s">
        <v>29</v>
      </c>
    </row>
    <row r="1235" spans="1:13">
      <c r="A1235" t="s">
        <v>2509</v>
      </c>
      <c r="B1235" s="9">
        <v>45150</v>
      </c>
      <c r="C1235" t="s">
        <v>2510</v>
      </c>
      <c r="D1235" t="s">
        <v>1523</v>
      </c>
      <c r="E1235" t="s">
        <v>26</v>
      </c>
      <c r="F1235" t="s">
        <v>33</v>
      </c>
      <c r="G1235" t="s">
        <v>42</v>
      </c>
      <c r="H1235" t="s">
        <v>57</v>
      </c>
      <c r="I1235">
        <v>2</v>
      </c>
      <c r="J1235">
        <v>12710.45</v>
      </c>
      <c r="K1235">
        <v>25420.9</v>
      </c>
      <c r="L1235" t="s">
        <v>35</v>
      </c>
      <c r="M1235" t="s">
        <v>29</v>
      </c>
    </row>
    <row r="1236" spans="1:13">
      <c r="A1236" t="s">
        <v>2511</v>
      </c>
      <c r="B1236" s="9">
        <v>45451</v>
      </c>
      <c r="C1236" t="s">
        <v>2512</v>
      </c>
      <c r="D1236" t="s">
        <v>1396</v>
      </c>
      <c r="E1236" t="s">
        <v>17</v>
      </c>
      <c r="F1236" t="s">
        <v>33</v>
      </c>
      <c r="G1236" t="s">
        <v>42</v>
      </c>
      <c r="H1236" t="s">
        <v>34</v>
      </c>
      <c r="I1236">
        <v>3</v>
      </c>
      <c r="J1236">
        <v>949.62</v>
      </c>
      <c r="K1236">
        <v>2848.87</v>
      </c>
      <c r="L1236" t="s">
        <v>21</v>
      </c>
      <c r="M1236" t="s">
        <v>29</v>
      </c>
    </row>
    <row r="1237" spans="1:13">
      <c r="A1237" t="s">
        <v>2513</v>
      </c>
      <c r="B1237" s="9">
        <v>44972</v>
      </c>
      <c r="C1237" t="s">
        <v>591</v>
      </c>
      <c r="D1237" t="s">
        <v>1422</v>
      </c>
      <c r="E1237" t="s">
        <v>17</v>
      </c>
      <c r="F1237" t="s">
        <v>33</v>
      </c>
      <c r="G1237" t="s">
        <v>19</v>
      </c>
      <c r="H1237" t="s">
        <v>20</v>
      </c>
      <c r="I1237">
        <v>2</v>
      </c>
      <c r="J1237">
        <v>35425.78</v>
      </c>
      <c r="K1237">
        <v>70851.56</v>
      </c>
      <c r="L1237" t="s">
        <v>35</v>
      </c>
      <c r="M1237" t="s">
        <v>29</v>
      </c>
    </row>
    <row r="1238" spans="1:13">
      <c r="A1238" t="s">
        <v>2514</v>
      </c>
      <c r="B1238" s="9">
        <v>45039</v>
      </c>
      <c r="C1238" t="s">
        <v>1532</v>
      </c>
      <c r="D1238" t="s">
        <v>881</v>
      </c>
      <c r="E1238" t="s">
        <v>17</v>
      </c>
      <c r="F1238" t="s">
        <v>18</v>
      </c>
      <c r="G1238" t="s">
        <v>19</v>
      </c>
      <c r="H1238" t="s">
        <v>34</v>
      </c>
      <c r="I1238">
        <v>4</v>
      </c>
      <c r="J1238">
        <v>1016.41</v>
      </c>
      <c r="K1238">
        <v>4065.65</v>
      </c>
      <c r="L1238" t="s">
        <v>28</v>
      </c>
      <c r="M1238" t="s">
        <v>29</v>
      </c>
    </row>
    <row r="1239" spans="1:13">
      <c r="A1239" t="s">
        <v>2515</v>
      </c>
      <c r="B1239" s="9">
        <v>45159</v>
      </c>
      <c r="C1239" t="s">
        <v>1727</v>
      </c>
      <c r="D1239" t="s">
        <v>2516</v>
      </c>
      <c r="E1239" t="s">
        <v>26</v>
      </c>
      <c r="F1239" t="s">
        <v>46</v>
      </c>
      <c r="G1239" t="s">
        <v>19</v>
      </c>
      <c r="H1239" t="s">
        <v>50</v>
      </c>
      <c r="I1239">
        <v>1</v>
      </c>
      <c r="J1239">
        <v>1947.62</v>
      </c>
      <c r="K1239">
        <v>1947.62</v>
      </c>
      <c r="L1239" t="s">
        <v>35</v>
      </c>
      <c r="M1239" t="s">
        <v>29</v>
      </c>
    </row>
    <row r="1240" spans="1:13">
      <c r="A1240" t="s">
        <v>2517</v>
      </c>
      <c r="B1240" s="9">
        <v>44943</v>
      </c>
      <c r="C1240" t="s">
        <v>2518</v>
      </c>
      <c r="D1240" t="s">
        <v>379</v>
      </c>
      <c r="E1240" t="s">
        <v>17</v>
      </c>
      <c r="F1240" t="s">
        <v>33</v>
      </c>
      <c r="G1240" t="s">
        <v>42</v>
      </c>
      <c r="H1240" t="s">
        <v>20</v>
      </c>
      <c r="I1240">
        <v>3</v>
      </c>
      <c r="J1240">
        <v>40351.96</v>
      </c>
      <c r="K1240">
        <v>121055.87</v>
      </c>
      <c r="L1240" t="s">
        <v>35</v>
      </c>
      <c r="M1240" t="s">
        <v>29</v>
      </c>
    </row>
    <row r="1241" spans="1:13">
      <c r="A1241" t="s">
        <v>2519</v>
      </c>
      <c r="B1241" s="9">
        <v>45286</v>
      </c>
      <c r="C1241" t="s">
        <v>2258</v>
      </c>
      <c r="D1241" t="s">
        <v>2077</v>
      </c>
      <c r="E1241" t="s">
        <v>26</v>
      </c>
      <c r="F1241" t="s">
        <v>27</v>
      </c>
      <c r="G1241" t="s">
        <v>19</v>
      </c>
      <c r="H1241" t="s">
        <v>34</v>
      </c>
      <c r="I1241">
        <v>4</v>
      </c>
      <c r="J1241">
        <v>1257.02</v>
      </c>
      <c r="K1241">
        <v>5028.08</v>
      </c>
      <c r="L1241" t="s">
        <v>28</v>
      </c>
      <c r="M1241" t="s">
        <v>29</v>
      </c>
    </row>
    <row r="1242" spans="1:13">
      <c r="A1242" t="s">
        <v>2520</v>
      </c>
      <c r="B1242" s="9">
        <v>45149</v>
      </c>
      <c r="C1242" t="s">
        <v>232</v>
      </c>
      <c r="D1242" t="s">
        <v>2521</v>
      </c>
      <c r="E1242" t="s">
        <v>61</v>
      </c>
      <c r="F1242" t="s">
        <v>27</v>
      </c>
      <c r="G1242" t="s">
        <v>42</v>
      </c>
      <c r="H1242" t="s">
        <v>34</v>
      </c>
      <c r="I1242">
        <v>1</v>
      </c>
      <c r="J1242">
        <v>987.64</v>
      </c>
      <c r="K1242">
        <v>987.64</v>
      </c>
      <c r="L1242" t="s">
        <v>35</v>
      </c>
      <c r="M1242" t="s">
        <v>29</v>
      </c>
    </row>
    <row r="1243" spans="1:13">
      <c r="A1243" t="s">
        <v>2522</v>
      </c>
      <c r="B1243" s="9">
        <v>45374</v>
      </c>
      <c r="C1243" t="s">
        <v>1499</v>
      </c>
      <c r="D1243" t="s">
        <v>2178</v>
      </c>
      <c r="E1243" t="s">
        <v>17</v>
      </c>
      <c r="F1243" t="s">
        <v>27</v>
      </c>
      <c r="G1243" t="s">
        <v>42</v>
      </c>
      <c r="H1243" t="s">
        <v>20</v>
      </c>
      <c r="I1243">
        <v>1</v>
      </c>
      <c r="J1243">
        <v>30816.69</v>
      </c>
      <c r="K1243">
        <v>30816.69</v>
      </c>
      <c r="L1243" t="s">
        <v>21</v>
      </c>
      <c r="M1243" t="s">
        <v>29</v>
      </c>
    </row>
    <row r="1244" spans="1:13">
      <c r="A1244" t="s">
        <v>2523</v>
      </c>
      <c r="B1244" s="9">
        <v>45291</v>
      </c>
      <c r="C1244" t="s">
        <v>2524</v>
      </c>
      <c r="D1244" t="s">
        <v>2525</v>
      </c>
      <c r="E1244" t="s">
        <v>17</v>
      </c>
      <c r="F1244" t="s">
        <v>46</v>
      </c>
      <c r="G1244" t="s">
        <v>42</v>
      </c>
      <c r="H1244" t="s">
        <v>20</v>
      </c>
      <c r="I1244">
        <v>5</v>
      </c>
      <c r="J1244">
        <v>37463.75</v>
      </c>
      <c r="K1244">
        <v>187318.74</v>
      </c>
      <c r="L1244" t="s">
        <v>35</v>
      </c>
      <c r="M1244" t="s">
        <v>22</v>
      </c>
    </row>
    <row r="1245" spans="1:13">
      <c r="A1245" t="s">
        <v>2526</v>
      </c>
      <c r="B1245" s="9">
        <v>45252</v>
      </c>
      <c r="C1245" t="s">
        <v>865</v>
      </c>
      <c r="D1245" t="s">
        <v>1543</v>
      </c>
      <c r="E1245" t="s">
        <v>26</v>
      </c>
      <c r="F1245" t="s">
        <v>33</v>
      </c>
      <c r="G1245" t="s">
        <v>19</v>
      </c>
      <c r="H1245" t="s">
        <v>50</v>
      </c>
      <c r="I1245">
        <v>5</v>
      </c>
      <c r="J1245">
        <v>2738.64</v>
      </c>
      <c r="K1245">
        <v>13693.19</v>
      </c>
      <c r="L1245" t="s">
        <v>28</v>
      </c>
      <c r="M1245" t="s">
        <v>29</v>
      </c>
    </row>
    <row r="1246" spans="1:13">
      <c r="A1246" t="s">
        <v>2527</v>
      </c>
      <c r="B1246" s="9">
        <v>45393</v>
      </c>
      <c r="C1246" t="s">
        <v>1100</v>
      </c>
      <c r="D1246" t="s">
        <v>2528</v>
      </c>
      <c r="E1246" t="s">
        <v>17</v>
      </c>
      <c r="F1246" t="s">
        <v>27</v>
      </c>
      <c r="G1246" t="s">
        <v>19</v>
      </c>
      <c r="H1246" t="s">
        <v>57</v>
      </c>
      <c r="I1246">
        <v>5</v>
      </c>
      <c r="J1246">
        <v>11823.27</v>
      </c>
      <c r="K1246">
        <v>59116.36</v>
      </c>
      <c r="L1246" t="s">
        <v>35</v>
      </c>
      <c r="M1246" t="s">
        <v>22</v>
      </c>
    </row>
    <row r="1247" spans="1:13">
      <c r="A1247" t="s">
        <v>2529</v>
      </c>
      <c r="B1247" s="9">
        <v>45340</v>
      </c>
      <c r="C1247" t="s">
        <v>2530</v>
      </c>
      <c r="D1247" t="s">
        <v>1806</v>
      </c>
      <c r="E1247" t="s">
        <v>17</v>
      </c>
      <c r="F1247" t="s">
        <v>46</v>
      </c>
      <c r="G1247" t="s">
        <v>42</v>
      </c>
      <c r="H1247" t="s">
        <v>57</v>
      </c>
      <c r="I1247">
        <v>3</v>
      </c>
      <c r="J1247">
        <v>17524.32</v>
      </c>
      <c r="K1247">
        <v>52572.959999999999</v>
      </c>
      <c r="L1247" t="s">
        <v>28</v>
      </c>
      <c r="M1247" t="s">
        <v>22</v>
      </c>
    </row>
    <row r="1248" spans="1:13">
      <c r="A1248" t="s">
        <v>2531</v>
      </c>
      <c r="B1248" s="9">
        <v>45381</v>
      </c>
      <c r="C1248" t="s">
        <v>1070</v>
      </c>
      <c r="D1248" t="s">
        <v>1519</v>
      </c>
      <c r="E1248" t="s">
        <v>61</v>
      </c>
      <c r="F1248" t="s">
        <v>27</v>
      </c>
      <c r="G1248" t="s">
        <v>42</v>
      </c>
      <c r="H1248" t="s">
        <v>20</v>
      </c>
      <c r="I1248">
        <v>3</v>
      </c>
      <c r="J1248">
        <v>38242.26</v>
      </c>
      <c r="K1248">
        <v>114726.78</v>
      </c>
      <c r="L1248" t="s">
        <v>28</v>
      </c>
      <c r="M1248" t="s">
        <v>29</v>
      </c>
    </row>
    <row r="1249" spans="1:13">
      <c r="A1249" t="s">
        <v>2532</v>
      </c>
      <c r="B1249" s="9">
        <v>45159</v>
      </c>
      <c r="C1249" t="s">
        <v>740</v>
      </c>
      <c r="D1249" t="s">
        <v>2533</v>
      </c>
      <c r="E1249" t="s">
        <v>17</v>
      </c>
      <c r="F1249" t="s">
        <v>33</v>
      </c>
      <c r="G1249" t="s">
        <v>42</v>
      </c>
      <c r="H1249" t="s">
        <v>57</v>
      </c>
      <c r="I1249">
        <v>1</v>
      </c>
      <c r="J1249">
        <v>16926.11</v>
      </c>
      <c r="K1249">
        <v>16926.11</v>
      </c>
      <c r="L1249" t="s">
        <v>21</v>
      </c>
      <c r="M1249" t="s">
        <v>29</v>
      </c>
    </row>
    <row r="1250" spans="1:13">
      <c r="A1250" t="s">
        <v>2534</v>
      </c>
      <c r="B1250" s="9">
        <v>45150</v>
      </c>
      <c r="C1250" t="s">
        <v>1295</v>
      </c>
      <c r="D1250" t="s">
        <v>738</v>
      </c>
      <c r="E1250" t="s">
        <v>61</v>
      </c>
      <c r="F1250" t="s">
        <v>33</v>
      </c>
      <c r="G1250" t="s">
        <v>19</v>
      </c>
      <c r="H1250" t="s">
        <v>50</v>
      </c>
      <c r="I1250">
        <v>3</v>
      </c>
      <c r="J1250">
        <v>1929.82</v>
      </c>
      <c r="K1250">
        <v>5789.47</v>
      </c>
      <c r="L1250" t="s">
        <v>28</v>
      </c>
      <c r="M1250" t="s">
        <v>22</v>
      </c>
    </row>
    <row r="1251" spans="1:13">
      <c r="A1251" t="s">
        <v>2535</v>
      </c>
      <c r="B1251" s="9">
        <v>45338</v>
      </c>
      <c r="C1251" t="s">
        <v>2536</v>
      </c>
      <c r="D1251" t="s">
        <v>976</v>
      </c>
      <c r="E1251" t="s">
        <v>26</v>
      </c>
      <c r="F1251" t="s">
        <v>33</v>
      </c>
      <c r="G1251" t="s">
        <v>42</v>
      </c>
      <c r="H1251" t="s">
        <v>57</v>
      </c>
      <c r="I1251">
        <v>1</v>
      </c>
      <c r="J1251">
        <v>11575.25</v>
      </c>
      <c r="K1251">
        <v>11575.25</v>
      </c>
      <c r="L1251" t="s">
        <v>35</v>
      </c>
      <c r="M1251" t="s">
        <v>29</v>
      </c>
    </row>
    <row r="1252" spans="1:13">
      <c r="A1252" t="s">
        <v>2537</v>
      </c>
      <c r="B1252" s="9">
        <v>45261</v>
      </c>
      <c r="C1252" t="s">
        <v>1711</v>
      </c>
      <c r="D1252" t="s">
        <v>1485</v>
      </c>
      <c r="E1252" t="s">
        <v>26</v>
      </c>
      <c r="F1252" t="s">
        <v>33</v>
      </c>
      <c r="G1252" t="s">
        <v>19</v>
      </c>
      <c r="H1252" t="s">
        <v>20</v>
      </c>
      <c r="I1252">
        <v>4</v>
      </c>
      <c r="J1252">
        <v>29843.95</v>
      </c>
      <c r="K1252">
        <v>119375.82</v>
      </c>
      <c r="L1252" t="s">
        <v>21</v>
      </c>
      <c r="M1252" t="s">
        <v>22</v>
      </c>
    </row>
    <row r="1253" spans="1:13">
      <c r="A1253" t="s">
        <v>2538</v>
      </c>
      <c r="B1253" s="9">
        <v>45148</v>
      </c>
      <c r="C1253" t="s">
        <v>1451</v>
      </c>
      <c r="D1253" t="s">
        <v>2187</v>
      </c>
      <c r="E1253" t="s">
        <v>17</v>
      </c>
      <c r="F1253" t="s">
        <v>33</v>
      </c>
      <c r="G1253" t="s">
        <v>42</v>
      </c>
      <c r="H1253" t="s">
        <v>50</v>
      </c>
      <c r="I1253">
        <v>2</v>
      </c>
      <c r="J1253">
        <v>1830.81</v>
      </c>
      <c r="K1253">
        <v>3661.62</v>
      </c>
      <c r="L1253" t="s">
        <v>21</v>
      </c>
      <c r="M1253" t="s">
        <v>29</v>
      </c>
    </row>
    <row r="1254" spans="1:13">
      <c r="A1254" t="s">
        <v>2539</v>
      </c>
      <c r="B1254" s="9">
        <v>44963</v>
      </c>
      <c r="C1254" t="s">
        <v>1858</v>
      </c>
      <c r="D1254" t="s">
        <v>2540</v>
      </c>
      <c r="E1254" t="s">
        <v>17</v>
      </c>
      <c r="F1254" t="s">
        <v>27</v>
      </c>
      <c r="G1254" t="s">
        <v>42</v>
      </c>
      <c r="H1254" t="s">
        <v>20</v>
      </c>
      <c r="I1254">
        <v>1</v>
      </c>
      <c r="J1254">
        <v>26093.68</v>
      </c>
      <c r="K1254">
        <v>26093.68</v>
      </c>
      <c r="L1254" t="s">
        <v>35</v>
      </c>
      <c r="M1254" t="s">
        <v>29</v>
      </c>
    </row>
    <row r="1255" spans="1:13">
      <c r="A1255" t="s">
        <v>2541</v>
      </c>
      <c r="B1255" s="9">
        <v>45204</v>
      </c>
      <c r="C1255" t="s">
        <v>1072</v>
      </c>
      <c r="D1255" t="s">
        <v>407</v>
      </c>
      <c r="E1255" t="s">
        <v>17</v>
      </c>
      <c r="F1255" t="s">
        <v>33</v>
      </c>
      <c r="G1255" t="s">
        <v>42</v>
      </c>
      <c r="H1255" t="s">
        <v>50</v>
      </c>
      <c r="I1255">
        <v>1</v>
      </c>
      <c r="J1255">
        <v>1929.01</v>
      </c>
      <c r="K1255">
        <v>1929.01</v>
      </c>
      <c r="L1255" t="s">
        <v>35</v>
      </c>
      <c r="M1255" t="s">
        <v>29</v>
      </c>
    </row>
    <row r="1256" spans="1:13">
      <c r="A1256" t="s">
        <v>2542</v>
      </c>
      <c r="B1256" s="9">
        <v>45122</v>
      </c>
      <c r="C1256" t="s">
        <v>1329</v>
      </c>
      <c r="D1256" t="s">
        <v>97</v>
      </c>
      <c r="E1256" t="s">
        <v>17</v>
      </c>
      <c r="F1256" t="s">
        <v>27</v>
      </c>
      <c r="G1256" t="s">
        <v>42</v>
      </c>
      <c r="H1256" t="s">
        <v>50</v>
      </c>
      <c r="I1256">
        <v>4</v>
      </c>
      <c r="J1256">
        <v>2640.54</v>
      </c>
      <c r="K1256">
        <v>10562.15</v>
      </c>
      <c r="L1256" t="s">
        <v>21</v>
      </c>
      <c r="M1256" t="s">
        <v>29</v>
      </c>
    </row>
    <row r="1257" spans="1:13">
      <c r="A1257" t="s">
        <v>2543</v>
      </c>
      <c r="B1257" s="9">
        <v>45410</v>
      </c>
      <c r="C1257" t="s">
        <v>2544</v>
      </c>
      <c r="D1257" t="s">
        <v>1422</v>
      </c>
      <c r="E1257" t="s">
        <v>17</v>
      </c>
      <c r="F1257" t="s">
        <v>33</v>
      </c>
      <c r="G1257" t="s">
        <v>19</v>
      </c>
      <c r="H1257" t="s">
        <v>20</v>
      </c>
      <c r="I1257">
        <v>5</v>
      </c>
      <c r="J1257">
        <v>25029.03</v>
      </c>
      <c r="K1257">
        <v>125145.15</v>
      </c>
      <c r="L1257" t="s">
        <v>28</v>
      </c>
      <c r="M1257" t="s">
        <v>29</v>
      </c>
    </row>
    <row r="1258" spans="1:13">
      <c r="A1258" t="s">
        <v>2545</v>
      </c>
      <c r="B1258" s="9">
        <v>45168</v>
      </c>
      <c r="C1258" t="s">
        <v>409</v>
      </c>
      <c r="D1258" t="s">
        <v>1831</v>
      </c>
      <c r="E1258" t="s">
        <v>17</v>
      </c>
      <c r="F1258" t="s">
        <v>27</v>
      </c>
      <c r="G1258" t="s">
        <v>42</v>
      </c>
      <c r="H1258" t="s">
        <v>34</v>
      </c>
      <c r="I1258">
        <v>5</v>
      </c>
      <c r="J1258">
        <v>889.95</v>
      </c>
      <c r="K1258">
        <v>4449.7299999999996</v>
      </c>
      <c r="L1258" t="s">
        <v>21</v>
      </c>
      <c r="M1258" t="s">
        <v>29</v>
      </c>
    </row>
    <row r="1259" spans="1:13">
      <c r="A1259" t="s">
        <v>2546</v>
      </c>
      <c r="B1259" s="9">
        <v>45250</v>
      </c>
      <c r="C1259" t="s">
        <v>2547</v>
      </c>
      <c r="D1259" t="s">
        <v>1004</v>
      </c>
      <c r="E1259" t="s">
        <v>17</v>
      </c>
      <c r="F1259" t="s">
        <v>33</v>
      </c>
      <c r="G1259" t="s">
        <v>42</v>
      </c>
      <c r="H1259" t="s">
        <v>20</v>
      </c>
      <c r="I1259">
        <v>5</v>
      </c>
      <c r="J1259">
        <v>41023.21</v>
      </c>
      <c r="K1259">
        <v>205116.06</v>
      </c>
      <c r="L1259" t="s">
        <v>21</v>
      </c>
      <c r="M1259" t="s">
        <v>29</v>
      </c>
    </row>
    <row r="1260" spans="1:13">
      <c r="A1260" t="s">
        <v>2548</v>
      </c>
      <c r="B1260" s="9">
        <v>45118</v>
      </c>
      <c r="C1260" t="s">
        <v>183</v>
      </c>
      <c r="D1260" t="s">
        <v>222</v>
      </c>
      <c r="E1260" t="s">
        <v>17</v>
      </c>
      <c r="F1260" t="s">
        <v>27</v>
      </c>
      <c r="G1260" t="s">
        <v>19</v>
      </c>
      <c r="H1260" t="s">
        <v>50</v>
      </c>
      <c r="I1260">
        <v>1</v>
      </c>
      <c r="J1260">
        <v>1854.57</v>
      </c>
      <c r="K1260">
        <v>1854.57</v>
      </c>
      <c r="L1260" t="s">
        <v>21</v>
      </c>
      <c r="M1260" t="s">
        <v>29</v>
      </c>
    </row>
    <row r="1261" spans="1:13">
      <c r="A1261" t="s">
        <v>2549</v>
      </c>
      <c r="B1261" s="9">
        <v>44943</v>
      </c>
      <c r="C1261" t="s">
        <v>1350</v>
      </c>
      <c r="D1261" t="s">
        <v>76</v>
      </c>
      <c r="E1261" t="s">
        <v>26</v>
      </c>
      <c r="F1261" t="s">
        <v>33</v>
      </c>
      <c r="G1261" t="s">
        <v>42</v>
      </c>
      <c r="H1261" t="s">
        <v>20</v>
      </c>
      <c r="I1261">
        <v>1</v>
      </c>
      <c r="J1261">
        <v>33905.589999999997</v>
      </c>
      <c r="K1261">
        <v>33905.589999999997</v>
      </c>
      <c r="L1261" t="s">
        <v>28</v>
      </c>
      <c r="M1261" t="s">
        <v>29</v>
      </c>
    </row>
    <row r="1262" spans="1:13">
      <c r="A1262" t="s">
        <v>2550</v>
      </c>
      <c r="B1262" s="9">
        <v>45450</v>
      </c>
      <c r="C1262" t="s">
        <v>2403</v>
      </c>
      <c r="D1262" t="s">
        <v>45</v>
      </c>
      <c r="E1262" t="s">
        <v>17</v>
      </c>
      <c r="F1262" t="s">
        <v>46</v>
      </c>
      <c r="G1262" t="s">
        <v>19</v>
      </c>
      <c r="H1262" t="s">
        <v>20</v>
      </c>
      <c r="I1262">
        <v>3</v>
      </c>
      <c r="J1262">
        <v>35745.03</v>
      </c>
      <c r="K1262">
        <v>107235.09</v>
      </c>
      <c r="L1262" t="s">
        <v>35</v>
      </c>
      <c r="M1262" t="s">
        <v>29</v>
      </c>
    </row>
    <row r="1263" spans="1:13">
      <c r="A1263" t="s">
        <v>2551</v>
      </c>
      <c r="B1263" s="9">
        <v>45327</v>
      </c>
      <c r="C1263" t="s">
        <v>2317</v>
      </c>
      <c r="D1263" t="s">
        <v>2552</v>
      </c>
      <c r="E1263" t="s">
        <v>17</v>
      </c>
      <c r="F1263" t="s">
        <v>27</v>
      </c>
      <c r="G1263" t="s">
        <v>42</v>
      </c>
      <c r="H1263" t="s">
        <v>50</v>
      </c>
      <c r="I1263">
        <v>3</v>
      </c>
      <c r="J1263">
        <v>2948.24</v>
      </c>
      <c r="K1263">
        <v>8844.73</v>
      </c>
      <c r="L1263" t="s">
        <v>35</v>
      </c>
      <c r="M1263" t="s">
        <v>29</v>
      </c>
    </row>
    <row r="1264" spans="1:13">
      <c r="A1264" t="s">
        <v>2553</v>
      </c>
      <c r="B1264" s="9">
        <v>44948</v>
      </c>
      <c r="C1264" t="s">
        <v>1386</v>
      </c>
      <c r="D1264" t="s">
        <v>1368</v>
      </c>
      <c r="E1264" t="s">
        <v>26</v>
      </c>
      <c r="F1264" t="s">
        <v>46</v>
      </c>
      <c r="G1264" t="s">
        <v>19</v>
      </c>
      <c r="H1264" t="s">
        <v>57</v>
      </c>
      <c r="I1264">
        <v>2</v>
      </c>
      <c r="J1264">
        <v>17248.52</v>
      </c>
      <c r="K1264">
        <v>34497.040000000001</v>
      </c>
      <c r="L1264" t="s">
        <v>35</v>
      </c>
      <c r="M1264" t="s">
        <v>29</v>
      </c>
    </row>
    <row r="1265" spans="1:13">
      <c r="A1265" t="s">
        <v>2554</v>
      </c>
      <c r="B1265" s="9">
        <v>45400</v>
      </c>
      <c r="C1265" t="s">
        <v>2555</v>
      </c>
      <c r="D1265" t="s">
        <v>541</v>
      </c>
      <c r="E1265" t="s">
        <v>61</v>
      </c>
      <c r="F1265" t="s">
        <v>27</v>
      </c>
      <c r="G1265" t="s">
        <v>42</v>
      </c>
      <c r="H1265" t="s">
        <v>50</v>
      </c>
      <c r="I1265">
        <v>2</v>
      </c>
      <c r="J1265">
        <v>2300.85</v>
      </c>
      <c r="K1265">
        <v>4601.71</v>
      </c>
      <c r="L1265" t="s">
        <v>28</v>
      </c>
      <c r="M1265" t="s">
        <v>29</v>
      </c>
    </row>
    <row r="1266" spans="1:13">
      <c r="A1266" t="s">
        <v>2556</v>
      </c>
      <c r="B1266" s="9">
        <v>45046</v>
      </c>
      <c r="C1266" t="s">
        <v>2557</v>
      </c>
      <c r="D1266" t="s">
        <v>2306</v>
      </c>
      <c r="E1266" t="s">
        <v>17</v>
      </c>
      <c r="F1266" t="s">
        <v>27</v>
      </c>
      <c r="G1266" t="s">
        <v>19</v>
      </c>
      <c r="H1266" t="s">
        <v>20</v>
      </c>
      <c r="I1266">
        <v>3</v>
      </c>
      <c r="J1266">
        <v>40987.870000000003</v>
      </c>
      <c r="K1266">
        <v>122963.61</v>
      </c>
      <c r="L1266" t="s">
        <v>28</v>
      </c>
      <c r="M1266" t="s">
        <v>22</v>
      </c>
    </row>
    <row r="1267" spans="1:13">
      <c r="A1267" t="s">
        <v>2558</v>
      </c>
      <c r="B1267" s="9">
        <v>45136</v>
      </c>
      <c r="C1267" t="s">
        <v>1897</v>
      </c>
      <c r="D1267" t="s">
        <v>584</v>
      </c>
      <c r="E1267" t="s">
        <v>17</v>
      </c>
      <c r="F1267" t="s">
        <v>27</v>
      </c>
      <c r="G1267" t="s">
        <v>19</v>
      </c>
      <c r="H1267" t="s">
        <v>50</v>
      </c>
      <c r="I1267">
        <v>1</v>
      </c>
      <c r="J1267">
        <v>2290.33</v>
      </c>
      <c r="K1267">
        <v>2290.33</v>
      </c>
      <c r="L1267" t="s">
        <v>35</v>
      </c>
      <c r="M1267" t="s">
        <v>29</v>
      </c>
    </row>
    <row r="1268" spans="1:13">
      <c r="A1268" t="s">
        <v>2559</v>
      </c>
      <c r="B1268" s="9">
        <v>45232</v>
      </c>
      <c r="C1268" t="s">
        <v>2560</v>
      </c>
      <c r="D1268" t="s">
        <v>233</v>
      </c>
      <c r="E1268" t="s">
        <v>26</v>
      </c>
      <c r="F1268" t="s">
        <v>18</v>
      </c>
      <c r="G1268" t="s">
        <v>19</v>
      </c>
      <c r="H1268" t="s">
        <v>50</v>
      </c>
      <c r="I1268">
        <v>4</v>
      </c>
      <c r="J1268">
        <v>2587.4</v>
      </c>
      <c r="K1268">
        <v>10349.59</v>
      </c>
      <c r="L1268" t="s">
        <v>35</v>
      </c>
      <c r="M1268" t="s">
        <v>29</v>
      </c>
    </row>
    <row r="1269" spans="1:13">
      <c r="A1269" t="s">
        <v>2561</v>
      </c>
      <c r="B1269" s="9">
        <v>45196</v>
      </c>
      <c r="C1269" t="s">
        <v>1891</v>
      </c>
      <c r="D1269" t="s">
        <v>420</v>
      </c>
      <c r="E1269" t="s">
        <v>61</v>
      </c>
      <c r="F1269" t="s">
        <v>33</v>
      </c>
      <c r="G1269" t="s">
        <v>19</v>
      </c>
      <c r="H1269" t="s">
        <v>57</v>
      </c>
      <c r="I1269">
        <v>3</v>
      </c>
      <c r="J1269">
        <v>12447.06</v>
      </c>
      <c r="K1269">
        <v>37341.18</v>
      </c>
      <c r="L1269" t="s">
        <v>35</v>
      </c>
      <c r="M1269" t="s">
        <v>29</v>
      </c>
    </row>
    <row r="1270" spans="1:13">
      <c r="A1270" t="s">
        <v>2562</v>
      </c>
      <c r="B1270" s="9">
        <v>45211</v>
      </c>
      <c r="C1270" t="s">
        <v>247</v>
      </c>
      <c r="D1270" t="s">
        <v>1391</v>
      </c>
      <c r="E1270" t="s">
        <v>26</v>
      </c>
      <c r="F1270" t="s">
        <v>46</v>
      </c>
      <c r="G1270" t="s">
        <v>42</v>
      </c>
      <c r="H1270" t="s">
        <v>34</v>
      </c>
      <c r="I1270">
        <v>1</v>
      </c>
      <c r="J1270">
        <v>1221.99</v>
      </c>
      <c r="K1270">
        <v>1221.99</v>
      </c>
      <c r="L1270" t="s">
        <v>35</v>
      </c>
      <c r="M1270" t="s">
        <v>29</v>
      </c>
    </row>
    <row r="1271" spans="1:13">
      <c r="A1271" t="s">
        <v>2563</v>
      </c>
      <c r="B1271" s="9">
        <v>45153</v>
      </c>
      <c r="C1271" t="s">
        <v>235</v>
      </c>
      <c r="D1271" t="s">
        <v>2552</v>
      </c>
      <c r="E1271" t="s">
        <v>26</v>
      </c>
      <c r="F1271" t="s">
        <v>46</v>
      </c>
      <c r="G1271" t="s">
        <v>19</v>
      </c>
      <c r="H1271" t="s">
        <v>20</v>
      </c>
      <c r="I1271">
        <v>3</v>
      </c>
      <c r="J1271">
        <v>33918.31</v>
      </c>
      <c r="K1271">
        <v>101754.92</v>
      </c>
      <c r="L1271" t="s">
        <v>28</v>
      </c>
      <c r="M1271" t="s">
        <v>22</v>
      </c>
    </row>
    <row r="1272" spans="1:13">
      <c r="A1272" t="s">
        <v>2564</v>
      </c>
      <c r="B1272" s="9">
        <v>45307</v>
      </c>
      <c r="C1272" t="s">
        <v>1229</v>
      </c>
      <c r="D1272" t="s">
        <v>640</v>
      </c>
      <c r="E1272" t="s">
        <v>17</v>
      </c>
      <c r="F1272" t="s">
        <v>27</v>
      </c>
      <c r="G1272" t="s">
        <v>42</v>
      </c>
      <c r="H1272" t="s">
        <v>20</v>
      </c>
      <c r="I1272">
        <v>5</v>
      </c>
      <c r="J1272">
        <v>35119.54</v>
      </c>
      <c r="K1272">
        <v>175597.72</v>
      </c>
      <c r="L1272" t="s">
        <v>35</v>
      </c>
      <c r="M1272" t="s">
        <v>29</v>
      </c>
    </row>
    <row r="1273" spans="1:13">
      <c r="A1273" t="s">
        <v>2565</v>
      </c>
      <c r="B1273" s="9">
        <v>45386</v>
      </c>
      <c r="C1273" t="s">
        <v>1598</v>
      </c>
      <c r="D1273" t="s">
        <v>2566</v>
      </c>
      <c r="E1273" t="s">
        <v>17</v>
      </c>
      <c r="F1273" t="s">
        <v>46</v>
      </c>
      <c r="G1273" t="s">
        <v>42</v>
      </c>
      <c r="H1273" t="s">
        <v>57</v>
      </c>
      <c r="I1273">
        <v>3</v>
      </c>
      <c r="J1273">
        <v>15619.88</v>
      </c>
      <c r="K1273">
        <v>46859.65</v>
      </c>
      <c r="L1273" t="s">
        <v>21</v>
      </c>
      <c r="M1273" t="s">
        <v>29</v>
      </c>
    </row>
    <row r="1274" spans="1:13">
      <c r="A1274" t="s">
        <v>2567</v>
      </c>
      <c r="B1274" s="9">
        <v>44933</v>
      </c>
      <c r="C1274" t="s">
        <v>642</v>
      </c>
      <c r="D1274" t="s">
        <v>1501</v>
      </c>
      <c r="E1274" t="s">
        <v>17</v>
      </c>
      <c r="F1274" t="s">
        <v>46</v>
      </c>
      <c r="G1274" t="s">
        <v>42</v>
      </c>
      <c r="H1274" t="s">
        <v>50</v>
      </c>
      <c r="I1274">
        <v>5</v>
      </c>
      <c r="J1274">
        <v>1966.82</v>
      </c>
      <c r="K1274">
        <v>9834.1</v>
      </c>
      <c r="L1274" t="s">
        <v>35</v>
      </c>
      <c r="M1274" t="s">
        <v>29</v>
      </c>
    </row>
    <row r="1275" spans="1:13">
      <c r="A1275" t="s">
        <v>2568</v>
      </c>
      <c r="B1275" s="9">
        <v>44955</v>
      </c>
      <c r="C1275" t="s">
        <v>1953</v>
      </c>
      <c r="D1275" t="s">
        <v>1981</v>
      </c>
      <c r="E1275" t="s">
        <v>26</v>
      </c>
      <c r="F1275" t="s">
        <v>46</v>
      </c>
      <c r="G1275" t="s">
        <v>42</v>
      </c>
      <c r="H1275" t="s">
        <v>34</v>
      </c>
      <c r="I1275">
        <v>1</v>
      </c>
      <c r="J1275">
        <v>1020.76</v>
      </c>
      <c r="K1275">
        <v>1020.76</v>
      </c>
      <c r="L1275" t="s">
        <v>28</v>
      </c>
      <c r="M1275" t="s">
        <v>29</v>
      </c>
    </row>
    <row r="1276" spans="1:13">
      <c r="A1276" t="s">
        <v>2569</v>
      </c>
      <c r="B1276" s="9">
        <v>44959</v>
      </c>
      <c r="C1276" t="s">
        <v>1279</v>
      </c>
      <c r="D1276" t="s">
        <v>1264</v>
      </c>
      <c r="E1276" t="s">
        <v>26</v>
      </c>
      <c r="F1276" t="s">
        <v>46</v>
      </c>
      <c r="G1276" t="s">
        <v>19</v>
      </c>
      <c r="H1276" t="s">
        <v>20</v>
      </c>
      <c r="I1276">
        <v>5</v>
      </c>
      <c r="J1276">
        <v>37384.22</v>
      </c>
      <c r="K1276">
        <v>186921.12</v>
      </c>
      <c r="L1276" t="s">
        <v>21</v>
      </c>
      <c r="M1276" t="s">
        <v>29</v>
      </c>
    </row>
    <row r="1277" spans="1:13">
      <c r="A1277" t="s">
        <v>2570</v>
      </c>
      <c r="B1277" s="9">
        <v>45005</v>
      </c>
      <c r="C1277" t="s">
        <v>2571</v>
      </c>
      <c r="D1277" t="s">
        <v>992</v>
      </c>
      <c r="E1277" t="s">
        <v>61</v>
      </c>
      <c r="F1277" t="s">
        <v>18</v>
      </c>
      <c r="G1277" t="s">
        <v>19</v>
      </c>
      <c r="H1277" t="s">
        <v>34</v>
      </c>
      <c r="I1277">
        <v>3</v>
      </c>
      <c r="J1277">
        <v>938.29</v>
      </c>
      <c r="K1277">
        <v>2814.88</v>
      </c>
      <c r="L1277" t="s">
        <v>21</v>
      </c>
      <c r="M1277" t="s">
        <v>29</v>
      </c>
    </row>
    <row r="1278" spans="1:13">
      <c r="A1278" t="s">
        <v>2572</v>
      </c>
      <c r="B1278" s="9">
        <v>45385</v>
      </c>
      <c r="C1278" t="s">
        <v>299</v>
      </c>
      <c r="D1278" t="s">
        <v>410</v>
      </c>
      <c r="E1278" t="s">
        <v>17</v>
      </c>
      <c r="F1278" t="s">
        <v>27</v>
      </c>
      <c r="G1278" t="s">
        <v>19</v>
      </c>
      <c r="H1278" t="s">
        <v>34</v>
      </c>
      <c r="I1278">
        <v>5</v>
      </c>
      <c r="J1278">
        <v>1046.54</v>
      </c>
      <c r="K1278">
        <v>5232.72</v>
      </c>
      <c r="L1278" t="s">
        <v>21</v>
      </c>
      <c r="M1278" t="s">
        <v>29</v>
      </c>
    </row>
    <row r="1279" spans="1:13">
      <c r="A1279" t="s">
        <v>2573</v>
      </c>
      <c r="B1279" s="9">
        <v>45464</v>
      </c>
      <c r="C1279" t="s">
        <v>1792</v>
      </c>
      <c r="D1279" t="s">
        <v>2574</v>
      </c>
      <c r="E1279" t="s">
        <v>17</v>
      </c>
      <c r="F1279" t="s">
        <v>46</v>
      </c>
      <c r="G1279" t="s">
        <v>19</v>
      </c>
      <c r="H1279" t="s">
        <v>50</v>
      </c>
      <c r="I1279">
        <v>4</v>
      </c>
      <c r="J1279">
        <v>2583.1</v>
      </c>
      <c r="K1279">
        <v>10332.39</v>
      </c>
      <c r="L1279" t="s">
        <v>28</v>
      </c>
      <c r="M1279" t="s">
        <v>29</v>
      </c>
    </row>
    <row r="1280" spans="1:13">
      <c r="A1280" t="s">
        <v>2575</v>
      </c>
      <c r="B1280" s="9">
        <v>45408</v>
      </c>
      <c r="C1280" t="s">
        <v>1593</v>
      </c>
      <c r="D1280" t="s">
        <v>1194</v>
      </c>
      <c r="E1280" t="s">
        <v>17</v>
      </c>
      <c r="F1280" t="s">
        <v>18</v>
      </c>
      <c r="G1280" t="s">
        <v>42</v>
      </c>
      <c r="H1280" t="s">
        <v>50</v>
      </c>
      <c r="I1280">
        <v>5</v>
      </c>
      <c r="J1280">
        <v>2922.06</v>
      </c>
      <c r="K1280">
        <v>14610.32</v>
      </c>
      <c r="L1280" t="s">
        <v>35</v>
      </c>
      <c r="M1280" t="s">
        <v>29</v>
      </c>
    </row>
    <row r="1281" spans="1:13">
      <c r="A1281" t="s">
        <v>2576</v>
      </c>
      <c r="B1281" s="9">
        <v>45356</v>
      </c>
      <c r="C1281" t="s">
        <v>1038</v>
      </c>
      <c r="D1281" t="s">
        <v>2577</v>
      </c>
      <c r="E1281" t="s">
        <v>26</v>
      </c>
      <c r="F1281" t="s">
        <v>18</v>
      </c>
      <c r="G1281" t="s">
        <v>19</v>
      </c>
      <c r="H1281" t="s">
        <v>50</v>
      </c>
      <c r="I1281">
        <v>5</v>
      </c>
      <c r="J1281">
        <v>1844.13</v>
      </c>
      <c r="K1281">
        <v>9220.6299999999992</v>
      </c>
      <c r="L1281" t="s">
        <v>28</v>
      </c>
      <c r="M1281" t="s">
        <v>29</v>
      </c>
    </row>
    <row r="1282" spans="1:13">
      <c r="A1282" t="s">
        <v>2578</v>
      </c>
      <c r="B1282" s="9">
        <v>45211</v>
      </c>
      <c r="C1282" t="s">
        <v>1169</v>
      </c>
      <c r="D1282" t="s">
        <v>1728</v>
      </c>
      <c r="E1282" t="s">
        <v>26</v>
      </c>
      <c r="F1282" t="s">
        <v>27</v>
      </c>
      <c r="G1282" t="s">
        <v>42</v>
      </c>
      <c r="H1282" t="s">
        <v>20</v>
      </c>
      <c r="I1282">
        <v>2</v>
      </c>
      <c r="J1282">
        <v>33539.81</v>
      </c>
      <c r="K1282">
        <v>67079.63</v>
      </c>
      <c r="L1282" t="s">
        <v>28</v>
      </c>
      <c r="M1282" t="s">
        <v>29</v>
      </c>
    </row>
    <row r="1283" spans="1:13">
      <c r="A1283" t="s">
        <v>2579</v>
      </c>
      <c r="B1283" s="9">
        <v>45442</v>
      </c>
      <c r="C1283" t="s">
        <v>626</v>
      </c>
      <c r="D1283" t="s">
        <v>276</v>
      </c>
      <c r="E1283" t="s">
        <v>17</v>
      </c>
      <c r="F1283" t="s">
        <v>33</v>
      </c>
      <c r="G1283" t="s">
        <v>19</v>
      </c>
      <c r="H1283" t="s">
        <v>34</v>
      </c>
      <c r="I1283">
        <v>4</v>
      </c>
      <c r="J1283">
        <v>889.14</v>
      </c>
      <c r="K1283">
        <v>3556.57</v>
      </c>
      <c r="L1283" t="s">
        <v>21</v>
      </c>
      <c r="M1283" t="s">
        <v>22</v>
      </c>
    </row>
    <row r="1284" spans="1:13">
      <c r="A1284" t="s">
        <v>2580</v>
      </c>
      <c r="B1284" s="9">
        <v>45025</v>
      </c>
      <c r="C1284" t="s">
        <v>2581</v>
      </c>
      <c r="D1284" t="s">
        <v>845</v>
      </c>
      <c r="E1284" t="s">
        <v>17</v>
      </c>
      <c r="F1284" t="s">
        <v>33</v>
      </c>
      <c r="G1284" t="s">
        <v>42</v>
      </c>
      <c r="H1284" t="s">
        <v>34</v>
      </c>
      <c r="I1284">
        <v>1</v>
      </c>
      <c r="J1284">
        <v>1067.48</v>
      </c>
      <c r="K1284">
        <v>1067.48</v>
      </c>
      <c r="L1284" t="s">
        <v>21</v>
      </c>
      <c r="M1284" t="s">
        <v>29</v>
      </c>
    </row>
    <row r="1285" spans="1:13">
      <c r="A1285" t="s">
        <v>2582</v>
      </c>
      <c r="B1285" s="9">
        <v>45323</v>
      </c>
      <c r="C1285" t="s">
        <v>143</v>
      </c>
      <c r="D1285" t="s">
        <v>2373</v>
      </c>
      <c r="E1285" t="s">
        <v>17</v>
      </c>
      <c r="F1285" t="s">
        <v>33</v>
      </c>
      <c r="G1285" t="s">
        <v>19</v>
      </c>
      <c r="H1285" t="s">
        <v>20</v>
      </c>
      <c r="I1285">
        <v>5</v>
      </c>
      <c r="J1285">
        <v>27569.26</v>
      </c>
      <c r="K1285">
        <v>137846.32</v>
      </c>
      <c r="L1285" t="s">
        <v>28</v>
      </c>
      <c r="M1285" t="s">
        <v>29</v>
      </c>
    </row>
    <row r="1286" spans="1:13">
      <c r="A1286" t="s">
        <v>2583</v>
      </c>
      <c r="B1286" s="9">
        <v>45415</v>
      </c>
      <c r="C1286" t="s">
        <v>2584</v>
      </c>
      <c r="D1286" t="s">
        <v>2585</v>
      </c>
      <c r="E1286" t="s">
        <v>17</v>
      </c>
      <c r="F1286" t="s">
        <v>46</v>
      </c>
      <c r="G1286" t="s">
        <v>19</v>
      </c>
      <c r="H1286" t="s">
        <v>57</v>
      </c>
      <c r="I1286">
        <v>4</v>
      </c>
      <c r="J1286">
        <v>15370.79</v>
      </c>
      <c r="K1286">
        <v>61483.15</v>
      </c>
      <c r="L1286" t="s">
        <v>21</v>
      </c>
      <c r="M1286" t="s">
        <v>29</v>
      </c>
    </row>
    <row r="1287" spans="1:13">
      <c r="A1287" t="s">
        <v>2586</v>
      </c>
      <c r="B1287" s="9">
        <v>44965</v>
      </c>
      <c r="C1287" t="s">
        <v>746</v>
      </c>
      <c r="D1287" t="s">
        <v>723</v>
      </c>
      <c r="E1287" t="s">
        <v>61</v>
      </c>
      <c r="F1287" t="s">
        <v>27</v>
      </c>
      <c r="G1287" t="s">
        <v>42</v>
      </c>
      <c r="H1287" t="s">
        <v>50</v>
      </c>
      <c r="I1287">
        <v>1</v>
      </c>
      <c r="J1287">
        <v>2697.29</v>
      </c>
      <c r="K1287">
        <v>2697.29</v>
      </c>
      <c r="L1287" t="s">
        <v>28</v>
      </c>
      <c r="M1287" t="s">
        <v>29</v>
      </c>
    </row>
    <row r="1288" spans="1:13">
      <c r="A1288" t="s">
        <v>2587</v>
      </c>
      <c r="B1288" s="9">
        <v>45197</v>
      </c>
      <c r="C1288" t="s">
        <v>1174</v>
      </c>
      <c r="D1288" t="s">
        <v>76</v>
      </c>
      <c r="E1288" t="s">
        <v>17</v>
      </c>
      <c r="F1288" t="s">
        <v>33</v>
      </c>
      <c r="G1288" t="s">
        <v>19</v>
      </c>
      <c r="H1288" t="s">
        <v>20</v>
      </c>
      <c r="I1288">
        <v>4</v>
      </c>
      <c r="J1288">
        <v>28828.51</v>
      </c>
      <c r="K1288">
        <v>115314.02</v>
      </c>
      <c r="L1288" t="s">
        <v>21</v>
      </c>
      <c r="M1288" t="s">
        <v>29</v>
      </c>
    </row>
    <row r="1289" spans="1:13">
      <c r="A1289" t="s">
        <v>2588</v>
      </c>
      <c r="B1289" s="9">
        <v>45083</v>
      </c>
      <c r="C1289" t="s">
        <v>1727</v>
      </c>
      <c r="D1289" t="s">
        <v>1694</v>
      </c>
      <c r="E1289" t="s">
        <v>26</v>
      </c>
      <c r="F1289" t="s">
        <v>46</v>
      </c>
      <c r="G1289" t="s">
        <v>42</v>
      </c>
      <c r="H1289" t="s">
        <v>50</v>
      </c>
      <c r="I1289">
        <v>2</v>
      </c>
      <c r="J1289">
        <v>2641.11</v>
      </c>
      <c r="K1289">
        <v>5282.22</v>
      </c>
      <c r="L1289" t="s">
        <v>35</v>
      </c>
      <c r="M1289" t="s">
        <v>29</v>
      </c>
    </row>
    <row r="1290" spans="1:13">
      <c r="A1290" t="s">
        <v>2589</v>
      </c>
      <c r="B1290" s="9">
        <v>45001</v>
      </c>
      <c r="C1290" t="s">
        <v>2328</v>
      </c>
      <c r="D1290" t="s">
        <v>2063</v>
      </c>
      <c r="E1290" t="s">
        <v>26</v>
      </c>
      <c r="F1290" t="s">
        <v>27</v>
      </c>
      <c r="G1290" t="s">
        <v>19</v>
      </c>
      <c r="H1290" t="s">
        <v>34</v>
      </c>
      <c r="I1290">
        <v>1</v>
      </c>
      <c r="J1290">
        <v>1108.0899999999999</v>
      </c>
      <c r="K1290">
        <v>1108.0899999999999</v>
      </c>
      <c r="L1290" t="s">
        <v>35</v>
      </c>
      <c r="M1290" t="s">
        <v>29</v>
      </c>
    </row>
    <row r="1291" spans="1:13">
      <c r="A1291" t="s">
        <v>2590</v>
      </c>
      <c r="B1291" s="9">
        <v>45056</v>
      </c>
      <c r="C1291" t="s">
        <v>2591</v>
      </c>
      <c r="D1291" t="s">
        <v>871</v>
      </c>
      <c r="E1291" t="s">
        <v>26</v>
      </c>
      <c r="F1291" t="s">
        <v>46</v>
      </c>
      <c r="G1291" t="s">
        <v>19</v>
      </c>
      <c r="H1291" t="s">
        <v>20</v>
      </c>
      <c r="I1291">
        <v>1</v>
      </c>
      <c r="J1291">
        <v>29462.65</v>
      </c>
      <c r="K1291">
        <v>29462.65</v>
      </c>
      <c r="L1291" t="s">
        <v>35</v>
      </c>
      <c r="M1291" t="s">
        <v>29</v>
      </c>
    </row>
    <row r="1292" spans="1:13">
      <c r="A1292" t="s">
        <v>2592</v>
      </c>
      <c r="B1292" s="9">
        <v>45010</v>
      </c>
      <c r="C1292" t="s">
        <v>168</v>
      </c>
      <c r="D1292" t="s">
        <v>1617</v>
      </c>
      <c r="E1292" t="s">
        <v>17</v>
      </c>
      <c r="F1292" t="s">
        <v>33</v>
      </c>
      <c r="G1292" t="s">
        <v>42</v>
      </c>
      <c r="H1292" t="s">
        <v>57</v>
      </c>
      <c r="I1292">
        <v>5</v>
      </c>
      <c r="J1292">
        <v>14425.51</v>
      </c>
      <c r="K1292">
        <v>72127.56</v>
      </c>
      <c r="L1292" t="s">
        <v>21</v>
      </c>
      <c r="M1292" t="s">
        <v>22</v>
      </c>
    </row>
    <row r="1293" spans="1:13">
      <c r="A1293" t="s">
        <v>2593</v>
      </c>
      <c r="B1293" s="9">
        <v>44948</v>
      </c>
      <c r="C1293" t="s">
        <v>2594</v>
      </c>
      <c r="D1293" t="s">
        <v>311</v>
      </c>
      <c r="E1293" t="s">
        <v>26</v>
      </c>
      <c r="F1293" t="s">
        <v>33</v>
      </c>
      <c r="G1293" t="s">
        <v>19</v>
      </c>
      <c r="H1293" t="s">
        <v>50</v>
      </c>
      <c r="I1293">
        <v>3</v>
      </c>
      <c r="J1293">
        <v>2224.56</v>
      </c>
      <c r="K1293">
        <v>6673.69</v>
      </c>
      <c r="L1293" t="s">
        <v>21</v>
      </c>
      <c r="M1293" t="s">
        <v>22</v>
      </c>
    </row>
    <row r="1294" spans="1:13">
      <c r="A1294" t="s">
        <v>2595</v>
      </c>
      <c r="B1294" s="9">
        <v>45385</v>
      </c>
      <c r="C1294" t="s">
        <v>2596</v>
      </c>
      <c r="D1294" t="s">
        <v>2462</v>
      </c>
      <c r="E1294" t="s">
        <v>17</v>
      </c>
      <c r="F1294" t="s">
        <v>18</v>
      </c>
      <c r="G1294" t="s">
        <v>42</v>
      </c>
      <c r="H1294" t="s">
        <v>34</v>
      </c>
      <c r="I1294">
        <v>1</v>
      </c>
      <c r="J1294">
        <v>978</v>
      </c>
      <c r="K1294">
        <v>978</v>
      </c>
      <c r="L1294" t="s">
        <v>35</v>
      </c>
      <c r="M1294" t="s">
        <v>29</v>
      </c>
    </row>
    <row r="1295" spans="1:13">
      <c r="A1295" t="s">
        <v>2597</v>
      </c>
      <c r="B1295" s="9">
        <v>45465</v>
      </c>
      <c r="C1295" t="s">
        <v>762</v>
      </c>
      <c r="D1295" t="s">
        <v>472</v>
      </c>
      <c r="E1295" t="s">
        <v>17</v>
      </c>
      <c r="F1295" t="s">
        <v>18</v>
      </c>
      <c r="G1295" t="s">
        <v>19</v>
      </c>
      <c r="H1295" t="s">
        <v>34</v>
      </c>
      <c r="I1295">
        <v>1</v>
      </c>
      <c r="J1295">
        <v>1294.1099999999999</v>
      </c>
      <c r="K1295">
        <v>1294.1099999999999</v>
      </c>
      <c r="L1295" t="s">
        <v>28</v>
      </c>
      <c r="M1295" t="s">
        <v>29</v>
      </c>
    </row>
    <row r="1296" spans="1:13">
      <c r="A1296" t="s">
        <v>2598</v>
      </c>
      <c r="B1296" s="9">
        <v>45308</v>
      </c>
      <c r="C1296" t="s">
        <v>2599</v>
      </c>
      <c r="D1296" t="s">
        <v>1699</v>
      </c>
      <c r="E1296" t="s">
        <v>17</v>
      </c>
      <c r="F1296" t="s">
        <v>27</v>
      </c>
      <c r="G1296" t="s">
        <v>42</v>
      </c>
      <c r="H1296" t="s">
        <v>57</v>
      </c>
      <c r="I1296">
        <v>2</v>
      </c>
      <c r="J1296">
        <v>16481.43</v>
      </c>
      <c r="K1296">
        <v>32962.86</v>
      </c>
      <c r="L1296" t="s">
        <v>28</v>
      </c>
      <c r="M1296" t="s">
        <v>29</v>
      </c>
    </row>
    <row r="1297" spans="1:13">
      <c r="A1297" t="s">
        <v>2600</v>
      </c>
      <c r="B1297" s="9">
        <v>45366</v>
      </c>
      <c r="C1297" t="s">
        <v>1226</v>
      </c>
      <c r="D1297" t="s">
        <v>2601</v>
      </c>
      <c r="E1297" t="s">
        <v>17</v>
      </c>
      <c r="F1297" t="s">
        <v>46</v>
      </c>
      <c r="G1297" t="s">
        <v>19</v>
      </c>
      <c r="H1297" t="s">
        <v>57</v>
      </c>
      <c r="I1297">
        <v>2</v>
      </c>
      <c r="J1297">
        <v>16502.34</v>
      </c>
      <c r="K1297">
        <v>33004.68</v>
      </c>
      <c r="L1297" t="s">
        <v>35</v>
      </c>
      <c r="M1297" t="s">
        <v>29</v>
      </c>
    </row>
    <row r="1298" spans="1:13">
      <c r="A1298" t="s">
        <v>2602</v>
      </c>
      <c r="B1298" s="9">
        <v>44947</v>
      </c>
      <c r="C1298" t="s">
        <v>2603</v>
      </c>
      <c r="D1298" t="s">
        <v>2449</v>
      </c>
      <c r="E1298" t="s">
        <v>17</v>
      </c>
      <c r="F1298" t="s">
        <v>46</v>
      </c>
      <c r="G1298" t="s">
        <v>19</v>
      </c>
      <c r="H1298" t="s">
        <v>50</v>
      </c>
      <c r="I1298">
        <v>2</v>
      </c>
      <c r="J1298">
        <v>2227.6799999999998</v>
      </c>
      <c r="K1298">
        <v>4455.3599999999997</v>
      </c>
      <c r="L1298" t="s">
        <v>21</v>
      </c>
      <c r="M1298" t="s">
        <v>29</v>
      </c>
    </row>
    <row r="1299" spans="1:13">
      <c r="A1299" t="s">
        <v>2604</v>
      </c>
      <c r="B1299" s="9">
        <v>45229</v>
      </c>
      <c r="C1299" t="s">
        <v>2605</v>
      </c>
      <c r="D1299" t="s">
        <v>2126</v>
      </c>
      <c r="E1299" t="s">
        <v>17</v>
      </c>
      <c r="F1299" t="s">
        <v>33</v>
      </c>
      <c r="G1299" t="s">
        <v>19</v>
      </c>
      <c r="H1299" t="s">
        <v>34</v>
      </c>
      <c r="I1299">
        <v>5</v>
      </c>
      <c r="J1299">
        <v>941.72</v>
      </c>
      <c r="K1299">
        <v>4708.59</v>
      </c>
      <c r="L1299" t="s">
        <v>28</v>
      </c>
      <c r="M1299" t="s">
        <v>29</v>
      </c>
    </row>
    <row r="1300" spans="1:13">
      <c r="A1300" t="s">
        <v>2606</v>
      </c>
      <c r="B1300" s="9">
        <v>45010</v>
      </c>
      <c r="C1300" t="s">
        <v>1305</v>
      </c>
      <c r="D1300" t="s">
        <v>2104</v>
      </c>
      <c r="E1300" t="s">
        <v>61</v>
      </c>
      <c r="F1300" t="s">
        <v>33</v>
      </c>
      <c r="G1300" t="s">
        <v>19</v>
      </c>
      <c r="H1300" t="s">
        <v>57</v>
      </c>
      <c r="I1300">
        <v>1</v>
      </c>
      <c r="J1300">
        <v>16803.080000000002</v>
      </c>
      <c r="K1300">
        <v>16803.080000000002</v>
      </c>
      <c r="L1300" t="s">
        <v>28</v>
      </c>
      <c r="M1300" t="s">
        <v>29</v>
      </c>
    </row>
    <row r="1301" spans="1:13">
      <c r="A1301" t="s">
        <v>2607</v>
      </c>
      <c r="B1301" s="9">
        <v>45379</v>
      </c>
      <c r="C1301" t="s">
        <v>540</v>
      </c>
      <c r="D1301" t="s">
        <v>1471</v>
      </c>
      <c r="E1301" t="s">
        <v>17</v>
      </c>
      <c r="F1301" t="s">
        <v>27</v>
      </c>
      <c r="G1301" t="s">
        <v>19</v>
      </c>
      <c r="H1301" t="s">
        <v>20</v>
      </c>
      <c r="I1301">
        <v>2</v>
      </c>
      <c r="J1301">
        <v>30262.12</v>
      </c>
      <c r="K1301">
        <v>60524.24</v>
      </c>
      <c r="L1301" t="s">
        <v>28</v>
      </c>
      <c r="M1301" t="s">
        <v>22</v>
      </c>
    </row>
    <row r="1302" spans="1:13">
      <c r="A1302" t="s">
        <v>2608</v>
      </c>
      <c r="B1302" s="9">
        <v>45313</v>
      </c>
      <c r="C1302" t="s">
        <v>450</v>
      </c>
      <c r="D1302" t="s">
        <v>2145</v>
      </c>
      <c r="E1302" t="s">
        <v>26</v>
      </c>
      <c r="F1302" t="s">
        <v>18</v>
      </c>
      <c r="G1302" t="s">
        <v>42</v>
      </c>
      <c r="H1302" t="s">
        <v>57</v>
      </c>
      <c r="I1302">
        <v>2</v>
      </c>
      <c r="J1302">
        <v>16110.5</v>
      </c>
      <c r="K1302">
        <v>32221</v>
      </c>
      <c r="L1302" t="s">
        <v>21</v>
      </c>
      <c r="M1302" t="s">
        <v>29</v>
      </c>
    </row>
    <row r="1303" spans="1:13">
      <c r="A1303" t="s">
        <v>2609</v>
      </c>
      <c r="B1303" s="9">
        <v>45433</v>
      </c>
      <c r="C1303" t="s">
        <v>386</v>
      </c>
      <c r="D1303" t="s">
        <v>88</v>
      </c>
      <c r="E1303" t="s">
        <v>61</v>
      </c>
      <c r="F1303" t="s">
        <v>33</v>
      </c>
      <c r="G1303" t="s">
        <v>42</v>
      </c>
      <c r="H1303" t="s">
        <v>20</v>
      </c>
      <c r="I1303">
        <v>4</v>
      </c>
      <c r="J1303">
        <v>38805.379999999997</v>
      </c>
      <c r="K1303">
        <v>155221.54</v>
      </c>
      <c r="L1303" t="s">
        <v>28</v>
      </c>
      <c r="M1303" t="s">
        <v>29</v>
      </c>
    </row>
    <row r="1304" spans="1:13">
      <c r="A1304" t="s">
        <v>2610</v>
      </c>
      <c r="B1304" s="9">
        <v>45183</v>
      </c>
      <c r="C1304" t="s">
        <v>505</v>
      </c>
      <c r="D1304" t="s">
        <v>2611</v>
      </c>
      <c r="E1304" t="s">
        <v>17</v>
      </c>
      <c r="F1304" t="s">
        <v>46</v>
      </c>
      <c r="G1304" t="s">
        <v>19</v>
      </c>
      <c r="H1304" t="s">
        <v>34</v>
      </c>
      <c r="I1304">
        <v>4</v>
      </c>
      <c r="J1304">
        <v>1300.8900000000001</v>
      </c>
      <c r="K1304">
        <v>5203.57</v>
      </c>
      <c r="L1304" t="s">
        <v>28</v>
      </c>
      <c r="M1304" t="s">
        <v>29</v>
      </c>
    </row>
    <row r="1305" spans="1:13">
      <c r="A1305" t="s">
        <v>2612</v>
      </c>
      <c r="B1305" s="9">
        <v>45453</v>
      </c>
      <c r="C1305" t="s">
        <v>674</v>
      </c>
      <c r="D1305" t="s">
        <v>477</v>
      </c>
      <c r="E1305" t="s">
        <v>26</v>
      </c>
      <c r="F1305" t="s">
        <v>33</v>
      </c>
      <c r="G1305" t="s">
        <v>19</v>
      </c>
      <c r="H1305" t="s">
        <v>50</v>
      </c>
      <c r="I1305">
        <v>2</v>
      </c>
      <c r="J1305">
        <v>2237.2600000000002</v>
      </c>
      <c r="K1305">
        <v>4474.5200000000004</v>
      </c>
      <c r="L1305" t="s">
        <v>35</v>
      </c>
      <c r="M1305" t="s">
        <v>29</v>
      </c>
    </row>
    <row r="1306" spans="1:13">
      <c r="A1306" t="s">
        <v>2613</v>
      </c>
      <c r="B1306" s="9">
        <v>45088</v>
      </c>
      <c r="C1306" t="s">
        <v>174</v>
      </c>
      <c r="D1306" t="s">
        <v>208</v>
      </c>
      <c r="E1306" t="s">
        <v>17</v>
      </c>
      <c r="F1306" t="s">
        <v>18</v>
      </c>
      <c r="G1306" t="s">
        <v>19</v>
      </c>
      <c r="H1306" t="s">
        <v>34</v>
      </c>
      <c r="I1306">
        <v>5</v>
      </c>
      <c r="J1306">
        <v>1402.81</v>
      </c>
      <c r="K1306">
        <v>7014.05</v>
      </c>
      <c r="L1306" t="s">
        <v>21</v>
      </c>
      <c r="M1306" t="s">
        <v>29</v>
      </c>
    </row>
    <row r="1307" spans="1:13">
      <c r="A1307" t="s">
        <v>2614</v>
      </c>
      <c r="B1307" s="9">
        <v>45089</v>
      </c>
      <c r="C1307" t="s">
        <v>59</v>
      </c>
      <c r="D1307" t="s">
        <v>1872</v>
      </c>
      <c r="E1307" t="s">
        <v>17</v>
      </c>
      <c r="F1307" t="s">
        <v>46</v>
      </c>
      <c r="G1307" t="s">
        <v>19</v>
      </c>
      <c r="H1307" t="s">
        <v>34</v>
      </c>
      <c r="I1307">
        <v>3</v>
      </c>
      <c r="J1307">
        <v>1236.0999999999999</v>
      </c>
      <c r="K1307">
        <v>3708.29</v>
      </c>
      <c r="L1307" t="s">
        <v>35</v>
      </c>
      <c r="M1307" t="s">
        <v>29</v>
      </c>
    </row>
    <row r="1308" spans="1:13">
      <c r="A1308" t="s">
        <v>2615</v>
      </c>
      <c r="B1308" s="9">
        <v>45450</v>
      </c>
      <c r="C1308" t="s">
        <v>2356</v>
      </c>
      <c r="D1308" t="s">
        <v>1984</v>
      </c>
      <c r="E1308" t="s">
        <v>17</v>
      </c>
      <c r="F1308" t="s">
        <v>18</v>
      </c>
      <c r="G1308" t="s">
        <v>19</v>
      </c>
      <c r="H1308" t="s">
        <v>34</v>
      </c>
      <c r="I1308">
        <v>4</v>
      </c>
      <c r="J1308">
        <v>1185.45</v>
      </c>
      <c r="K1308">
        <v>4741.79</v>
      </c>
      <c r="L1308" t="s">
        <v>28</v>
      </c>
      <c r="M1308" t="s">
        <v>29</v>
      </c>
    </row>
    <row r="1309" spans="1:13">
      <c r="A1309" t="s">
        <v>2616</v>
      </c>
      <c r="B1309" s="9">
        <v>45197</v>
      </c>
      <c r="C1309" t="s">
        <v>117</v>
      </c>
      <c r="D1309" t="s">
        <v>718</v>
      </c>
      <c r="E1309" t="s">
        <v>61</v>
      </c>
      <c r="F1309" t="s">
        <v>27</v>
      </c>
      <c r="G1309" t="s">
        <v>19</v>
      </c>
      <c r="H1309" t="s">
        <v>34</v>
      </c>
      <c r="I1309">
        <v>4</v>
      </c>
      <c r="J1309">
        <v>1258.75</v>
      </c>
      <c r="K1309">
        <v>5034.9799999999996</v>
      </c>
      <c r="L1309" t="s">
        <v>21</v>
      </c>
      <c r="M1309" t="s">
        <v>29</v>
      </c>
    </row>
    <row r="1310" spans="1:13">
      <c r="A1310" t="s">
        <v>2617</v>
      </c>
      <c r="B1310" s="9">
        <v>45418</v>
      </c>
      <c r="C1310" t="s">
        <v>2618</v>
      </c>
      <c r="D1310" t="s">
        <v>631</v>
      </c>
      <c r="E1310" t="s">
        <v>17</v>
      </c>
      <c r="F1310" t="s">
        <v>27</v>
      </c>
      <c r="G1310" t="s">
        <v>42</v>
      </c>
      <c r="H1310" t="s">
        <v>50</v>
      </c>
      <c r="I1310">
        <v>1</v>
      </c>
      <c r="J1310">
        <v>1805.91</v>
      </c>
      <c r="K1310">
        <v>1805.91</v>
      </c>
      <c r="L1310" t="s">
        <v>21</v>
      </c>
      <c r="M1310" t="s">
        <v>22</v>
      </c>
    </row>
    <row r="1311" spans="1:13">
      <c r="A1311" t="s">
        <v>2619</v>
      </c>
      <c r="B1311" s="9">
        <v>45134</v>
      </c>
      <c r="C1311" t="s">
        <v>2620</v>
      </c>
      <c r="D1311" t="s">
        <v>213</v>
      </c>
      <c r="E1311" t="s">
        <v>26</v>
      </c>
      <c r="F1311" t="s">
        <v>18</v>
      </c>
      <c r="G1311" t="s">
        <v>42</v>
      </c>
      <c r="H1311" t="s">
        <v>57</v>
      </c>
      <c r="I1311">
        <v>1</v>
      </c>
      <c r="J1311">
        <v>13428.86</v>
      </c>
      <c r="K1311">
        <v>13428.86</v>
      </c>
      <c r="L1311" t="s">
        <v>35</v>
      </c>
      <c r="M1311" t="s">
        <v>29</v>
      </c>
    </row>
    <row r="1312" spans="1:13">
      <c r="A1312" t="s">
        <v>2621</v>
      </c>
      <c r="B1312" s="9">
        <v>45465</v>
      </c>
      <c r="C1312" t="s">
        <v>326</v>
      </c>
      <c r="D1312" t="s">
        <v>70</v>
      </c>
      <c r="E1312" t="s">
        <v>17</v>
      </c>
      <c r="F1312" t="s">
        <v>46</v>
      </c>
      <c r="G1312" t="s">
        <v>19</v>
      </c>
      <c r="H1312" t="s">
        <v>50</v>
      </c>
      <c r="I1312">
        <v>2</v>
      </c>
      <c r="J1312">
        <v>2851.52</v>
      </c>
      <c r="K1312">
        <v>5703.04</v>
      </c>
      <c r="L1312" t="s">
        <v>35</v>
      </c>
      <c r="M1312" t="s">
        <v>22</v>
      </c>
    </row>
    <row r="1313" spans="1:13">
      <c r="A1313" t="s">
        <v>2622</v>
      </c>
      <c r="B1313" s="9">
        <v>44986</v>
      </c>
      <c r="C1313" t="s">
        <v>189</v>
      </c>
      <c r="D1313" t="s">
        <v>1777</v>
      </c>
      <c r="E1313" t="s">
        <v>61</v>
      </c>
      <c r="F1313" t="s">
        <v>18</v>
      </c>
      <c r="G1313" t="s">
        <v>19</v>
      </c>
      <c r="H1313" t="s">
        <v>50</v>
      </c>
      <c r="I1313">
        <v>1</v>
      </c>
      <c r="J1313">
        <v>1951.35</v>
      </c>
      <c r="K1313">
        <v>1951.35</v>
      </c>
      <c r="L1313" t="s">
        <v>21</v>
      </c>
      <c r="M1313" t="s">
        <v>29</v>
      </c>
    </row>
    <row r="1314" spans="1:13">
      <c r="A1314" t="s">
        <v>2623</v>
      </c>
      <c r="B1314" s="9">
        <v>45356</v>
      </c>
      <c r="C1314" t="s">
        <v>1637</v>
      </c>
      <c r="D1314" t="s">
        <v>892</v>
      </c>
      <c r="E1314" t="s">
        <v>17</v>
      </c>
      <c r="F1314" t="s">
        <v>33</v>
      </c>
      <c r="G1314" t="s">
        <v>42</v>
      </c>
      <c r="H1314" t="s">
        <v>50</v>
      </c>
      <c r="I1314">
        <v>1</v>
      </c>
      <c r="J1314">
        <v>2268</v>
      </c>
      <c r="K1314">
        <v>2268</v>
      </c>
      <c r="L1314" t="s">
        <v>21</v>
      </c>
      <c r="M1314" t="s">
        <v>29</v>
      </c>
    </row>
    <row r="1315" spans="1:13">
      <c r="A1315" t="s">
        <v>2624</v>
      </c>
      <c r="B1315" s="9">
        <v>45235</v>
      </c>
      <c r="C1315" t="s">
        <v>517</v>
      </c>
      <c r="D1315" t="s">
        <v>60</v>
      </c>
      <c r="E1315" t="s">
        <v>26</v>
      </c>
      <c r="F1315" t="s">
        <v>33</v>
      </c>
      <c r="G1315" t="s">
        <v>19</v>
      </c>
      <c r="H1315" t="s">
        <v>50</v>
      </c>
      <c r="I1315">
        <v>3</v>
      </c>
      <c r="J1315">
        <v>2256.56</v>
      </c>
      <c r="K1315">
        <v>6769.68</v>
      </c>
      <c r="L1315" t="s">
        <v>35</v>
      </c>
      <c r="M1315" t="s">
        <v>29</v>
      </c>
    </row>
    <row r="1316" spans="1:13">
      <c r="A1316" t="s">
        <v>2625</v>
      </c>
      <c r="B1316" s="9">
        <v>45446</v>
      </c>
      <c r="C1316" t="s">
        <v>1522</v>
      </c>
      <c r="D1316" t="s">
        <v>608</v>
      </c>
      <c r="E1316" t="s">
        <v>26</v>
      </c>
      <c r="F1316" t="s">
        <v>18</v>
      </c>
      <c r="G1316" t="s">
        <v>42</v>
      </c>
      <c r="H1316" t="s">
        <v>57</v>
      </c>
      <c r="I1316">
        <v>5</v>
      </c>
      <c r="J1316">
        <v>13170.31</v>
      </c>
      <c r="K1316">
        <v>65851.56</v>
      </c>
      <c r="L1316" t="s">
        <v>28</v>
      </c>
      <c r="M1316" t="s">
        <v>29</v>
      </c>
    </row>
    <row r="1317" spans="1:13">
      <c r="A1317" t="s">
        <v>2626</v>
      </c>
      <c r="B1317" s="9">
        <v>44953</v>
      </c>
      <c r="C1317" t="s">
        <v>804</v>
      </c>
      <c r="D1317" t="s">
        <v>2627</v>
      </c>
      <c r="E1317" t="s">
        <v>26</v>
      </c>
      <c r="F1317" t="s">
        <v>33</v>
      </c>
      <c r="G1317" t="s">
        <v>42</v>
      </c>
      <c r="H1317" t="s">
        <v>34</v>
      </c>
      <c r="I1317">
        <v>2</v>
      </c>
      <c r="J1317">
        <v>1177.4100000000001</v>
      </c>
      <c r="K1317">
        <v>2354.8200000000002</v>
      </c>
      <c r="L1317" t="s">
        <v>21</v>
      </c>
      <c r="M1317" t="s">
        <v>29</v>
      </c>
    </row>
    <row r="1318" spans="1:13">
      <c r="A1318" t="s">
        <v>2628</v>
      </c>
      <c r="B1318" s="9">
        <v>45125</v>
      </c>
      <c r="C1318" t="s">
        <v>1564</v>
      </c>
      <c r="D1318" t="s">
        <v>663</v>
      </c>
      <c r="E1318" t="s">
        <v>61</v>
      </c>
      <c r="F1318" t="s">
        <v>18</v>
      </c>
      <c r="G1318" t="s">
        <v>19</v>
      </c>
      <c r="H1318" t="s">
        <v>57</v>
      </c>
      <c r="I1318">
        <v>3</v>
      </c>
      <c r="J1318">
        <v>17971.490000000002</v>
      </c>
      <c r="K1318">
        <v>53914.46</v>
      </c>
      <c r="L1318" t="s">
        <v>28</v>
      </c>
      <c r="M1318" t="s">
        <v>29</v>
      </c>
    </row>
    <row r="1319" spans="1:13">
      <c r="A1319" t="s">
        <v>2629</v>
      </c>
      <c r="B1319" s="9">
        <v>45313</v>
      </c>
      <c r="C1319" t="s">
        <v>798</v>
      </c>
      <c r="D1319" t="s">
        <v>483</v>
      </c>
      <c r="E1319" t="s">
        <v>26</v>
      </c>
      <c r="F1319" t="s">
        <v>33</v>
      </c>
      <c r="G1319" t="s">
        <v>19</v>
      </c>
      <c r="H1319" t="s">
        <v>57</v>
      </c>
      <c r="I1319">
        <v>2</v>
      </c>
      <c r="J1319">
        <v>12418.87</v>
      </c>
      <c r="K1319">
        <v>24837.73</v>
      </c>
      <c r="L1319" t="s">
        <v>35</v>
      </c>
      <c r="M1319" t="s">
        <v>29</v>
      </c>
    </row>
    <row r="1320" spans="1:13">
      <c r="A1320" t="s">
        <v>2630</v>
      </c>
      <c r="B1320" s="9">
        <v>45275</v>
      </c>
      <c r="C1320" t="s">
        <v>749</v>
      </c>
      <c r="D1320" t="s">
        <v>1161</v>
      </c>
      <c r="E1320" t="s">
        <v>17</v>
      </c>
      <c r="F1320" t="s">
        <v>18</v>
      </c>
      <c r="G1320" t="s">
        <v>42</v>
      </c>
      <c r="H1320" t="s">
        <v>34</v>
      </c>
      <c r="I1320">
        <v>5</v>
      </c>
      <c r="J1320">
        <v>1262.97</v>
      </c>
      <c r="K1320">
        <v>6314.87</v>
      </c>
      <c r="L1320" t="s">
        <v>21</v>
      </c>
      <c r="M1320" t="s">
        <v>29</v>
      </c>
    </row>
    <row r="1321" spans="1:13">
      <c r="A1321" t="s">
        <v>2631</v>
      </c>
      <c r="B1321" s="9">
        <v>45462</v>
      </c>
      <c r="C1321" t="s">
        <v>1784</v>
      </c>
      <c r="D1321" t="s">
        <v>538</v>
      </c>
      <c r="E1321" t="s">
        <v>17</v>
      </c>
      <c r="F1321" t="s">
        <v>33</v>
      </c>
      <c r="G1321" t="s">
        <v>42</v>
      </c>
      <c r="H1321" t="s">
        <v>57</v>
      </c>
      <c r="I1321">
        <v>2</v>
      </c>
      <c r="J1321">
        <v>16184.96</v>
      </c>
      <c r="K1321">
        <v>32369.919999999998</v>
      </c>
      <c r="L1321" t="s">
        <v>35</v>
      </c>
      <c r="M1321" t="s">
        <v>29</v>
      </c>
    </row>
    <row r="1322" spans="1:13">
      <c r="A1322" t="s">
        <v>2632</v>
      </c>
      <c r="B1322" s="9">
        <v>45304</v>
      </c>
      <c r="C1322" t="s">
        <v>2633</v>
      </c>
      <c r="D1322" t="s">
        <v>1712</v>
      </c>
      <c r="E1322" t="s">
        <v>17</v>
      </c>
      <c r="F1322" t="s">
        <v>46</v>
      </c>
      <c r="G1322" t="s">
        <v>19</v>
      </c>
      <c r="H1322" t="s">
        <v>50</v>
      </c>
      <c r="I1322">
        <v>1</v>
      </c>
      <c r="J1322">
        <v>2480.62</v>
      </c>
      <c r="K1322">
        <v>2480.62</v>
      </c>
      <c r="L1322" t="s">
        <v>21</v>
      </c>
      <c r="M1322" t="s">
        <v>29</v>
      </c>
    </row>
    <row r="1323" spans="1:13">
      <c r="A1323" t="s">
        <v>2634</v>
      </c>
      <c r="B1323" s="9">
        <v>45453</v>
      </c>
      <c r="C1323" t="s">
        <v>1285</v>
      </c>
      <c r="D1323" t="s">
        <v>1381</v>
      </c>
      <c r="E1323" t="s">
        <v>17</v>
      </c>
      <c r="F1323" t="s">
        <v>46</v>
      </c>
      <c r="G1323" t="s">
        <v>42</v>
      </c>
      <c r="H1323" t="s">
        <v>50</v>
      </c>
      <c r="I1323">
        <v>5</v>
      </c>
      <c r="J1323">
        <v>1871.84</v>
      </c>
      <c r="K1323">
        <v>9359.2199999999993</v>
      </c>
      <c r="L1323" t="s">
        <v>21</v>
      </c>
      <c r="M1323" t="s">
        <v>29</v>
      </c>
    </row>
    <row r="1324" spans="1:13">
      <c r="A1324" t="s">
        <v>2635</v>
      </c>
      <c r="B1324" s="9">
        <v>45079</v>
      </c>
      <c r="C1324" t="s">
        <v>273</v>
      </c>
      <c r="D1324" t="s">
        <v>2601</v>
      </c>
      <c r="E1324" t="s">
        <v>17</v>
      </c>
      <c r="F1324" t="s">
        <v>33</v>
      </c>
      <c r="G1324" t="s">
        <v>19</v>
      </c>
      <c r="H1324" t="s">
        <v>34</v>
      </c>
      <c r="I1324">
        <v>3</v>
      </c>
      <c r="J1324">
        <v>1183.42</v>
      </c>
      <c r="K1324">
        <v>3550.27</v>
      </c>
      <c r="L1324" t="s">
        <v>35</v>
      </c>
      <c r="M1324" t="s">
        <v>29</v>
      </c>
    </row>
    <row r="1325" spans="1:13">
      <c r="A1325" t="s">
        <v>2636</v>
      </c>
      <c r="B1325" s="9">
        <v>45132</v>
      </c>
      <c r="C1325" t="s">
        <v>644</v>
      </c>
      <c r="D1325" t="s">
        <v>2038</v>
      </c>
      <c r="E1325" t="s">
        <v>17</v>
      </c>
      <c r="F1325" t="s">
        <v>18</v>
      </c>
      <c r="G1325" t="s">
        <v>19</v>
      </c>
      <c r="H1325" t="s">
        <v>34</v>
      </c>
      <c r="I1325">
        <v>3</v>
      </c>
      <c r="J1325">
        <v>1412.08</v>
      </c>
      <c r="K1325">
        <v>4236.24</v>
      </c>
      <c r="L1325" t="s">
        <v>35</v>
      </c>
      <c r="M1325" t="s">
        <v>29</v>
      </c>
    </row>
    <row r="1326" spans="1:13">
      <c r="A1326" t="s">
        <v>2637</v>
      </c>
      <c r="B1326" s="9">
        <v>45381</v>
      </c>
      <c r="C1326" t="s">
        <v>1891</v>
      </c>
      <c r="D1326" t="s">
        <v>1399</v>
      </c>
      <c r="E1326" t="s">
        <v>17</v>
      </c>
      <c r="F1326" t="s">
        <v>33</v>
      </c>
      <c r="G1326" t="s">
        <v>42</v>
      </c>
      <c r="H1326" t="s">
        <v>34</v>
      </c>
      <c r="I1326">
        <v>4</v>
      </c>
      <c r="J1326">
        <v>1045.24</v>
      </c>
      <c r="K1326">
        <v>4180.9399999999996</v>
      </c>
      <c r="L1326" t="s">
        <v>28</v>
      </c>
      <c r="M1326" t="s">
        <v>29</v>
      </c>
    </row>
    <row r="1327" spans="1:13">
      <c r="A1327" t="s">
        <v>2638</v>
      </c>
      <c r="B1327" s="9">
        <v>45199</v>
      </c>
      <c r="C1327" t="s">
        <v>1780</v>
      </c>
      <c r="D1327" t="s">
        <v>2639</v>
      </c>
      <c r="E1327" t="s">
        <v>61</v>
      </c>
      <c r="F1327" t="s">
        <v>27</v>
      </c>
      <c r="G1327" t="s">
        <v>42</v>
      </c>
      <c r="H1327" t="s">
        <v>50</v>
      </c>
      <c r="I1327">
        <v>3</v>
      </c>
      <c r="J1327">
        <v>2549.61</v>
      </c>
      <c r="K1327">
        <v>7648.83</v>
      </c>
      <c r="L1327" t="s">
        <v>35</v>
      </c>
      <c r="M1327" t="s">
        <v>29</v>
      </c>
    </row>
    <row r="1328" spans="1:13">
      <c r="A1328" t="s">
        <v>2640</v>
      </c>
      <c r="B1328" s="9">
        <v>45162</v>
      </c>
      <c r="C1328" t="s">
        <v>934</v>
      </c>
      <c r="D1328" t="s">
        <v>2641</v>
      </c>
      <c r="E1328" t="s">
        <v>17</v>
      </c>
      <c r="F1328" t="s">
        <v>27</v>
      </c>
      <c r="G1328" t="s">
        <v>42</v>
      </c>
      <c r="H1328" t="s">
        <v>34</v>
      </c>
      <c r="I1328">
        <v>4</v>
      </c>
      <c r="J1328">
        <v>1415.64</v>
      </c>
      <c r="K1328">
        <v>5662.55</v>
      </c>
      <c r="L1328" t="s">
        <v>35</v>
      </c>
      <c r="M1328" t="s">
        <v>29</v>
      </c>
    </row>
    <row r="1329" spans="1:13">
      <c r="A1329" t="s">
        <v>2642</v>
      </c>
      <c r="B1329" s="9">
        <v>45447</v>
      </c>
      <c r="C1329" t="s">
        <v>1010</v>
      </c>
      <c r="D1329" t="s">
        <v>448</v>
      </c>
      <c r="E1329" t="s">
        <v>61</v>
      </c>
      <c r="F1329" t="s">
        <v>18</v>
      </c>
      <c r="G1329" t="s">
        <v>42</v>
      </c>
      <c r="H1329" t="s">
        <v>57</v>
      </c>
      <c r="I1329">
        <v>1</v>
      </c>
      <c r="J1329">
        <v>16484.93</v>
      </c>
      <c r="K1329">
        <v>16484.93</v>
      </c>
      <c r="L1329" t="s">
        <v>28</v>
      </c>
      <c r="M1329" t="s">
        <v>29</v>
      </c>
    </row>
    <row r="1330" spans="1:13">
      <c r="A1330" t="s">
        <v>2643</v>
      </c>
      <c r="B1330" s="9">
        <v>45427</v>
      </c>
      <c r="C1330" t="s">
        <v>2644</v>
      </c>
      <c r="D1330" t="s">
        <v>691</v>
      </c>
      <c r="E1330" t="s">
        <v>17</v>
      </c>
      <c r="F1330" t="s">
        <v>33</v>
      </c>
      <c r="G1330" t="s">
        <v>19</v>
      </c>
      <c r="H1330" t="s">
        <v>57</v>
      </c>
      <c r="I1330">
        <v>3</v>
      </c>
      <c r="J1330">
        <v>15662.31</v>
      </c>
      <c r="K1330">
        <v>46986.92</v>
      </c>
      <c r="L1330" t="s">
        <v>35</v>
      </c>
      <c r="M1330" t="s">
        <v>29</v>
      </c>
    </row>
    <row r="1331" spans="1:13">
      <c r="A1331" t="s">
        <v>2645</v>
      </c>
      <c r="B1331" s="9">
        <v>45043</v>
      </c>
      <c r="C1331" t="s">
        <v>2153</v>
      </c>
      <c r="D1331" t="s">
        <v>1679</v>
      </c>
      <c r="E1331" t="s">
        <v>26</v>
      </c>
      <c r="F1331" t="s">
        <v>33</v>
      </c>
      <c r="G1331" t="s">
        <v>19</v>
      </c>
      <c r="H1331" t="s">
        <v>20</v>
      </c>
      <c r="I1331">
        <v>5</v>
      </c>
      <c r="J1331">
        <v>41495.11</v>
      </c>
      <c r="K1331">
        <v>207475.53</v>
      </c>
      <c r="L1331" t="s">
        <v>28</v>
      </c>
      <c r="M1331" t="s">
        <v>29</v>
      </c>
    </row>
    <row r="1332" spans="1:13">
      <c r="A1332" t="s">
        <v>2646</v>
      </c>
      <c r="B1332" s="9">
        <v>45312</v>
      </c>
      <c r="C1332" t="s">
        <v>2647</v>
      </c>
      <c r="D1332" t="s">
        <v>887</v>
      </c>
      <c r="E1332" t="s">
        <v>26</v>
      </c>
      <c r="F1332" t="s">
        <v>46</v>
      </c>
      <c r="G1332" t="s">
        <v>19</v>
      </c>
      <c r="H1332" t="s">
        <v>20</v>
      </c>
      <c r="I1332">
        <v>4</v>
      </c>
      <c r="J1332">
        <v>27485.200000000001</v>
      </c>
      <c r="K1332">
        <v>109940.81</v>
      </c>
      <c r="L1332" t="s">
        <v>28</v>
      </c>
      <c r="M1332" t="s">
        <v>29</v>
      </c>
    </row>
    <row r="1333" spans="1:13">
      <c r="A1333" t="s">
        <v>2648</v>
      </c>
      <c r="B1333" s="9">
        <v>45270</v>
      </c>
      <c r="C1333" t="s">
        <v>488</v>
      </c>
      <c r="D1333" t="s">
        <v>2649</v>
      </c>
      <c r="E1333" t="s">
        <v>17</v>
      </c>
      <c r="F1333" t="s">
        <v>18</v>
      </c>
      <c r="G1333" t="s">
        <v>19</v>
      </c>
      <c r="H1333" t="s">
        <v>34</v>
      </c>
      <c r="I1333">
        <v>3</v>
      </c>
      <c r="J1333">
        <v>1303.6500000000001</v>
      </c>
      <c r="K1333">
        <v>3910.95</v>
      </c>
      <c r="L1333" t="s">
        <v>35</v>
      </c>
      <c r="M1333" t="s">
        <v>29</v>
      </c>
    </row>
    <row r="1334" spans="1:13">
      <c r="A1334" t="s">
        <v>2650</v>
      </c>
      <c r="B1334" s="9">
        <v>45321</v>
      </c>
      <c r="C1334" t="s">
        <v>1711</v>
      </c>
      <c r="D1334" t="s">
        <v>477</v>
      </c>
      <c r="E1334" t="s">
        <v>17</v>
      </c>
      <c r="F1334" t="s">
        <v>27</v>
      </c>
      <c r="G1334" t="s">
        <v>42</v>
      </c>
      <c r="H1334" t="s">
        <v>20</v>
      </c>
      <c r="I1334">
        <v>1</v>
      </c>
      <c r="J1334">
        <v>31619.63</v>
      </c>
      <c r="K1334">
        <v>31619.63</v>
      </c>
      <c r="L1334" t="s">
        <v>28</v>
      </c>
      <c r="M1334" t="s">
        <v>29</v>
      </c>
    </row>
    <row r="1335" spans="1:13">
      <c r="A1335" t="s">
        <v>2651</v>
      </c>
      <c r="B1335" s="9">
        <v>44990</v>
      </c>
      <c r="C1335" t="s">
        <v>55</v>
      </c>
      <c r="D1335" t="s">
        <v>1849</v>
      </c>
      <c r="E1335" t="s">
        <v>17</v>
      </c>
      <c r="F1335" t="s">
        <v>27</v>
      </c>
      <c r="G1335" t="s">
        <v>19</v>
      </c>
      <c r="H1335" t="s">
        <v>50</v>
      </c>
      <c r="I1335">
        <v>5</v>
      </c>
      <c r="J1335">
        <v>2200.54</v>
      </c>
      <c r="K1335">
        <v>11002.7</v>
      </c>
      <c r="L1335" t="s">
        <v>28</v>
      </c>
      <c r="M1335" t="s">
        <v>29</v>
      </c>
    </row>
    <row r="1336" spans="1:13">
      <c r="A1336" t="s">
        <v>2652</v>
      </c>
      <c r="B1336" s="9">
        <v>44998</v>
      </c>
      <c r="C1336" t="s">
        <v>2653</v>
      </c>
      <c r="D1336" t="s">
        <v>634</v>
      </c>
      <c r="E1336" t="s">
        <v>17</v>
      </c>
      <c r="F1336" t="s">
        <v>18</v>
      </c>
      <c r="G1336" t="s">
        <v>42</v>
      </c>
      <c r="H1336" t="s">
        <v>50</v>
      </c>
      <c r="I1336">
        <v>5</v>
      </c>
      <c r="J1336">
        <v>2400.84</v>
      </c>
      <c r="K1336">
        <v>12004.2</v>
      </c>
      <c r="L1336" t="s">
        <v>28</v>
      </c>
      <c r="M1336" t="s">
        <v>29</v>
      </c>
    </row>
    <row r="1337" spans="1:13">
      <c r="A1337" t="s">
        <v>2654</v>
      </c>
      <c r="B1337" s="9">
        <v>45200</v>
      </c>
      <c r="C1337" t="s">
        <v>1953</v>
      </c>
      <c r="D1337" t="s">
        <v>2655</v>
      </c>
      <c r="E1337" t="s">
        <v>61</v>
      </c>
      <c r="F1337" t="s">
        <v>27</v>
      </c>
      <c r="G1337" t="s">
        <v>42</v>
      </c>
      <c r="H1337" t="s">
        <v>57</v>
      </c>
      <c r="I1337">
        <v>1</v>
      </c>
      <c r="J1337">
        <v>10753.13</v>
      </c>
      <c r="K1337">
        <v>10753.13</v>
      </c>
      <c r="L1337" t="s">
        <v>35</v>
      </c>
      <c r="M1337" t="s">
        <v>22</v>
      </c>
    </row>
    <row r="1338" spans="1:13">
      <c r="A1338" t="s">
        <v>2656</v>
      </c>
      <c r="B1338" s="9">
        <v>45246</v>
      </c>
      <c r="C1338" t="s">
        <v>2281</v>
      </c>
      <c r="D1338" t="s">
        <v>809</v>
      </c>
      <c r="E1338" t="s">
        <v>26</v>
      </c>
      <c r="F1338" t="s">
        <v>18</v>
      </c>
      <c r="G1338" t="s">
        <v>19</v>
      </c>
      <c r="H1338" t="s">
        <v>57</v>
      </c>
      <c r="I1338">
        <v>3</v>
      </c>
      <c r="J1338">
        <v>12843.97</v>
      </c>
      <c r="K1338">
        <v>38531.919999999998</v>
      </c>
      <c r="L1338" t="s">
        <v>35</v>
      </c>
      <c r="M1338" t="s">
        <v>29</v>
      </c>
    </row>
    <row r="1339" spans="1:13">
      <c r="A1339" t="s">
        <v>2657</v>
      </c>
      <c r="B1339" s="9">
        <v>45264</v>
      </c>
      <c r="C1339" t="s">
        <v>2605</v>
      </c>
      <c r="D1339" t="s">
        <v>1236</v>
      </c>
      <c r="E1339" t="s">
        <v>17</v>
      </c>
      <c r="F1339" t="s">
        <v>27</v>
      </c>
      <c r="G1339" t="s">
        <v>19</v>
      </c>
      <c r="H1339" t="s">
        <v>20</v>
      </c>
      <c r="I1339">
        <v>2</v>
      </c>
      <c r="J1339">
        <v>27408.77</v>
      </c>
      <c r="K1339">
        <v>54817.54</v>
      </c>
      <c r="L1339" t="s">
        <v>28</v>
      </c>
      <c r="M1339" t="s">
        <v>29</v>
      </c>
    </row>
    <row r="1340" spans="1:13">
      <c r="A1340" t="s">
        <v>2658</v>
      </c>
      <c r="B1340" s="9">
        <v>45292</v>
      </c>
      <c r="C1340" t="s">
        <v>1564</v>
      </c>
      <c r="D1340" t="s">
        <v>2218</v>
      </c>
      <c r="E1340" t="s">
        <v>17</v>
      </c>
      <c r="F1340" t="s">
        <v>27</v>
      </c>
      <c r="G1340" t="s">
        <v>42</v>
      </c>
      <c r="H1340" t="s">
        <v>20</v>
      </c>
      <c r="I1340">
        <v>3</v>
      </c>
      <c r="J1340">
        <v>26927.09</v>
      </c>
      <c r="K1340">
        <v>80781.27</v>
      </c>
      <c r="L1340" t="s">
        <v>35</v>
      </c>
      <c r="M1340" t="s">
        <v>22</v>
      </c>
    </row>
    <row r="1341" spans="1:13">
      <c r="A1341" t="s">
        <v>2659</v>
      </c>
      <c r="B1341" s="9">
        <v>45421</v>
      </c>
      <c r="C1341" t="s">
        <v>2129</v>
      </c>
      <c r="D1341" t="s">
        <v>2660</v>
      </c>
      <c r="E1341" t="s">
        <v>17</v>
      </c>
      <c r="F1341" t="s">
        <v>18</v>
      </c>
      <c r="G1341" t="s">
        <v>42</v>
      </c>
      <c r="H1341" t="s">
        <v>50</v>
      </c>
      <c r="I1341">
        <v>4</v>
      </c>
      <c r="J1341">
        <v>2171.6799999999998</v>
      </c>
      <c r="K1341">
        <v>8686.7000000000007</v>
      </c>
      <c r="L1341" t="s">
        <v>21</v>
      </c>
      <c r="M1341" t="s">
        <v>29</v>
      </c>
    </row>
    <row r="1342" spans="1:13">
      <c r="A1342" t="s">
        <v>2661</v>
      </c>
      <c r="B1342" s="9">
        <v>45092</v>
      </c>
      <c r="C1342" t="s">
        <v>536</v>
      </c>
      <c r="D1342" t="s">
        <v>1060</v>
      </c>
      <c r="E1342" t="s">
        <v>17</v>
      </c>
      <c r="F1342" t="s">
        <v>18</v>
      </c>
      <c r="G1342" t="s">
        <v>42</v>
      </c>
      <c r="H1342" t="s">
        <v>57</v>
      </c>
      <c r="I1342">
        <v>4</v>
      </c>
      <c r="J1342">
        <v>16516.98</v>
      </c>
      <c r="K1342">
        <v>66067.929999999993</v>
      </c>
      <c r="L1342" t="s">
        <v>28</v>
      </c>
      <c r="M1342" t="s">
        <v>29</v>
      </c>
    </row>
    <row r="1343" spans="1:13">
      <c r="A1343" t="s">
        <v>2662</v>
      </c>
      <c r="B1343" s="9">
        <v>45470</v>
      </c>
      <c r="C1343" t="s">
        <v>1907</v>
      </c>
      <c r="D1343" t="s">
        <v>1874</v>
      </c>
      <c r="E1343" t="s">
        <v>26</v>
      </c>
      <c r="F1343" t="s">
        <v>27</v>
      </c>
      <c r="G1343" t="s">
        <v>19</v>
      </c>
      <c r="H1343" t="s">
        <v>20</v>
      </c>
      <c r="I1343">
        <v>3</v>
      </c>
      <c r="J1343">
        <v>28019.439999999999</v>
      </c>
      <c r="K1343">
        <v>84058.33</v>
      </c>
      <c r="L1343" t="s">
        <v>21</v>
      </c>
      <c r="M1343" t="s">
        <v>29</v>
      </c>
    </row>
    <row r="1344" spans="1:13">
      <c r="A1344" t="s">
        <v>2663</v>
      </c>
      <c r="B1344" s="9">
        <v>44937</v>
      </c>
      <c r="C1344" t="s">
        <v>1824</v>
      </c>
      <c r="D1344" t="s">
        <v>1994</v>
      </c>
      <c r="E1344" t="s">
        <v>17</v>
      </c>
      <c r="F1344" t="s">
        <v>27</v>
      </c>
      <c r="G1344" t="s">
        <v>19</v>
      </c>
      <c r="H1344" t="s">
        <v>50</v>
      </c>
      <c r="I1344">
        <v>4</v>
      </c>
      <c r="J1344">
        <v>2414.27</v>
      </c>
      <c r="K1344">
        <v>9657.08</v>
      </c>
      <c r="L1344" t="s">
        <v>35</v>
      </c>
      <c r="M1344" t="s">
        <v>29</v>
      </c>
    </row>
    <row r="1345" spans="1:13">
      <c r="A1345" t="s">
        <v>2664</v>
      </c>
      <c r="B1345" s="9">
        <v>45227</v>
      </c>
      <c r="C1345" t="s">
        <v>2665</v>
      </c>
      <c r="D1345" t="s">
        <v>2601</v>
      </c>
      <c r="E1345" t="s">
        <v>17</v>
      </c>
      <c r="F1345" t="s">
        <v>46</v>
      </c>
      <c r="G1345" t="s">
        <v>19</v>
      </c>
      <c r="H1345" t="s">
        <v>57</v>
      </c>
      <c r="I1345">
        <v>2</v>
      </c>
      <c r="J1345">
        <v>16114.92</v>
      </c>
      <c r="K1345">
        <v>32229.84</v>
      </c>
      <c r="L1345" t="s">
        <v>21</v>
      </c>
      <c r="M1345" t="s">
        <v>29</v>
      </c>
    </row>
    <row r="1346" spans="1:13">
      <c r="A1346" t="s">
        <v>2666</v>
      </c>
      <c r="B1346" s="9">
        <v>45028</v>
      </c>
      <c r="C1346" t="s">
        <v>1637</v>
      </c>
      <c r="D1346" t="s">
        <v>1066</v>
      </c>
      <c r="E1346" t="s">
        <v>17</v>
      </c>
      <c r="F1346" t="s">
        <v>33</v>
      </c>
      <c r="G1346" t="s">
        <v>19</v>
      </c>
      <c r="H1346" t="s">
        <v>50</v>
      </c>
      <c r="I1346">
        <v>2</v>
      </c>
      <c r="J1346">
        <v>2051.21</v>
      </c>
      <c r="K1346">
        <v>4102.43</v>
      </c>
      <c r="L1346" t="s">
        <v>35</v>
      </c>
      <c r="M1346" t="s">
        <v>29</v>
      </c>
    </row>
    <row r="1347" spans="1:13">
      <c r="A1347" t="s">
        <v>2667</v>
      </c>
      <c r="B1347" s="9">
        <v>45351</v>
      </c>
      <c r="C1347" t="s">
        <v>2668</v>
      </c>
      <c r="D1347" t="s">
        <v>2406</v>
      </c>
      <c r="E1347" t="s">
        <v>17</v>
      </c>
      <c r="F1347" t="s">
        <v>18</v>
      </c>
      <c r="G1347" t="s">
        <v>42</v>
      </c>
      <c r="H1347" t="s">
        <v>50</v>
      </c>
      <c r="I1347">
        <v>5</v>
      </c>
      <c r="J1347">
        <v>2905.25</v>
      </c>
      <c r="K1347">
        <v>14526.27</v>
      </c>
      <c r="L1347" t="s">
        <v>35</v>
      </c>
      <c r="M1347" t="s">
        <v>29</v>
      </c>
    </row>
    <row r="1348" spans="1:13">
      <c r="A1348" t="s">
        <v>2669</v>
      </c>
      <c r="B1348" s="9">
        <v>45318</v>
      </c>
      <c r="C1348" t="s">
        <v>2670</v>
      </c>
      <c r="D1348" t="s">
        <v>1604</v>
      </c>
      <c r="E1348" t="s">
        <v>26</v>
      </c>
      <c r="F1348" t="s">
        <v>18</v>
      </c>
      <c r="G1348" t="s">
        <v>42</v>
      </c>
      <c r="H1348" t="s">
        <v>57</v>
      </c>
      <c r="I1348">
        <v>4</v>
      </c>
      <c r="J1348">
        <v>16998.73</v>
      </c>
      <c r="K1348">
        <v>67994.94</v>
      </c>
      <c r="L1348" t="s">
        <v>28</v>
      </c>
      <c r="M1348" t="s">
        <v>29</v>
      </c>
    </row>
    <row r="1349" spans="1:13">
      <c r="A1349" t="s">
        <v>2671</v>
      </c>
      <c r="B1349" s="9">
        <v>45140</v>
      </c>
      <c r="C1349" t="s">
        <v>1655</v>
      </c>
      <c r="D1349" t="s">
        <v>1057</v>
      </c>
      <c r="E1349" t="s">
        <v>17</v>
      </c>
      <c r="F1349" t="s">
        <v>33</v>
      </c>
      <c r="G1349" t="s">
        <v>19</v>
      </c>
      <c r="H1349" t="s">
        <v>50</v>
      </c>
      <c r="I1349">
        <v>3</v>
      </c>
      <c r="J1349">
        <v>2063.9699999999998</v>
      </c>
      <c r="K1349">
        <v>6191.92</v>
      </c>
      <c r="L1349" t="s">
        <v>21</v>
      </c>
      <c r="M1349" t="s">
        <v>29</v>
      </c>
    </row>
    <row r="1350" spans="1:13">
      <c r="A1350" t="s">
        <v>2672</v>
      </c>
      <c r="B1350" s="9">
        <v>45014</v>
      </c>
      <c r="C1350" t="s">
        <v>796</v>
      </c>
      <c r="D1350" t="s">
        <v>2237</v>
      </c>
      <c r="E1350" t="s">
        <v>61</v>
      </c>
      <c r="F1350" t="s">
        <v>46</v>
      </c>
      <c r="G1350" t="s">
        <v>19</v>
      </c>
      <c r="H1350" t="s">
        <v>20</v>
      </c>
      <c r="I1350">
        <v>5</v>
      </c>
      <c r="J1350">
        <v>41818.67</v>
      </c>
      <c r="K1350">
        <v>209093.33</v>
      </c>
      <c r="L1350" t="s">
        <v>28</v>
      </c>
      <c r="M1350" t="s">
        <v>22</v>
      </c>
    </row>
    <row r="1351" spans="1:13">
      <c r="A1351" t="s">
        <v>2673</v>
      </c>
      <c r="B1351" s="9">
        <v>45327</v>
      </c>
      <c r="C1351" t="s">
        <v>2065</v>
      </c>
      <c r="D1351" t="s">
        <v>1161</v>
      </c>
      <c r="E1351" t="s">
        <v>61</v>
      </c>
      <c r="F1351" t="s">
        <v>27</v>
      </c>
      <c r="G1351" t="s">
        <v>19</v>
      </c>
      <c r="H1351" t="s">
        <v>50</v>
      </c>
      <c r="I1351">
        <v>2</v>
      </c>
      <c r="J1351">
        <v>2586.46</v>
      </c>
      <c r="K1351">
        <v>5172.93</v>
      </c>
      <c r="L1351" t="s">
        <v>21</v>
      </c>
      <c r="M1351" t="s">
        <v>29</v>
      </c>
    </row>
    <row r="1352" spans="1:13">
      <c r="A1352" t="s">
        <v>2674</v>
      </c>
      <c r="B1352" s="9">
        <v>44972</v>
      </c>
      <c r="C1352" t="s">
        <v>2675</v>
      </c>
      <c r="D1352" t="s">
        <v>1280</v>
      </c>
      <c r="E1352" t="s">
        <v>17</v>
      </c>
      <c r="F1352" t="s">
        <v>27</v>
      </c>
      <c r="G1352" t="s">
        <v>42</v>
      </c>
      <c r="H1352" t="s">
        <v>20</v>
      </c>
      <c r="I1352">
        <v>5</v>
      </c>
      <c r="J1352">
        <v>29506.75</v>
      </c>
      <c r="K1352">
        <v>147533.75</v>
      </c>
      <c r="L1352" t="s">
        <v>35</v>
      </c>
      <c r="M1352" t="s">
        <v>29</v>
      </c>
    </row>
    <row r="1353" spans="1:13">
      <c r="A1353" t="s">
        <v>2676</v>
      </c>
      <c r="B1353" s="9">
        <v>45389</v>
      </c>
      <c r="C1353" t="s">
        <v>2184</v>
      </c>
      <c r="D1353" t="s">
        <v>1271</v>
      </c>
      <c r="E1353" t="s">
        <v>17</v>
      </c>
      <c r="F1353" t="s">
        <v>46</v>
      </c>
      <c r="G1353" t="s">
        <v>19</v>
      </c>
      <c r="H1353" t="s">
        <v>34</v>
      </c>
      <c r="I1353">
        <v>1</v>
      </c>
      <c r="J1353">
        <v>1248.6199999999999</v>
      </c>
      <c r="K1353">
        <v>1248.6199999999999</v>
      </c>
      <c r="L1353" t="s">
        <v>35</v>
      </c>
      <c r="M1353" t="s">
        <v>29</v>
      </c>
    </row>
    <row r="1354" spans="1:13">
      <c r="A1354" t="s">
        <v>2677</v>
      </c>
      <c r="B1354" s="9">
        <v>45236</v>
      </c>
      <c r="C1354" t="s">
        <v>1212</v>
      </c>
      <c r="D1354" t="s">
        <v>437</v>
      </c>
      <c r="E1354" t="s">
        <v>26</v>
      </c>
      <c r="F1354" t="s">
        <v>46</v>
      </c>
      <c r="G1354" t="s">
        <v>42</v>
      </c>
      <c r="H1354" t="s">
        <v>34</v>
      </c>
      <c r="I1354">
        <v>4</v>
      </c>
      <c r="J1354">
        <v>1239.75</v>
      </c>
      <c r="K1354">
        <v>4959</v>
      </c>
      <c r="L1354" t="s">
        <v>28</v>
      </c>
      <c r="M1354" t="s">
        <v>22</v>
      </c>
    </row>
    <row r="1355" spans="1:13">
      <c r="A1355" t="s">
        <v>2678</v>
      </c>
      <c r="B1355" s="9">
        <v>45012</v>
      </c>
      <c r="C1355" t="s">
        <v>944</v>
      </c>
      <c r="D1355" t="s">
        <v>1368</v>
      </c>
      <c r="E1355" t="s">
        <v>61</v>
      </c>
      <c r="F1355" t="s">
        <v>33</v>
      </c>
      <c r="G1355" t="s">
        <v>19</v>
      </c>
      <c r="H1355" t="s">
        <v>34</v>
      </c>
      <c r="I1355">
        <v>3</v>
      </c>
      <c r="J1355">
        <v>1203.72</v>
      </c>
      <c r="K1355">
        <v>3611.15</v>
      </c>
      <c r="L1355" t="s">
        <v>21</v>
      </c>
      <c r="M1355" t="s">
        <v>22</v>
      </c>
    </row>
    <row r="1356" spans="1:13">
      <c r="A1356" t="s">
        <v>2679</v>
      </c>
      <c r="B1356" s="9">
        <v>45018</v>
      </c>
      <c r="C1356" t="s">
        <v>2328</v>
      </c>
      <c r="D1356" t="s">
        <v>1351</v>
      </c>
      <c r="E1356" t="s">
        <v>26</v>
      </c>
      <c r="F1356" t="s">
        <v>33</v>
      </c>
      <c r="G1356" t="s">
        <v>42</v>
      </c>
      <c r="H1356" t="s">
        <v>50</v>
      </c>
      <c r="I1356">
        <v>2</v>
      </c>
      <c r="J1356">
        <v>2639.62</v>
      </c>
      <c r="K1356">
        <v>5279.24</v>
      </c>
      <c r="L1356" t="s">
        <v>21</v>
      </c>
      <c r="M1356" t="s">
        <v>29</v>
      </c>
    </row>
    <row r="1357" spans="1:13">
      <c r="A1357" t="s">
        <v>2680</v>
      </c>
      <c r="B1357" s="9">
        <v>45168</v>
      </c>
      <c r="C1357" t="s">
        <v>1756</v>
      </c>
      <c r="D1357" t="s">
        <v>816</v>
      </c>
      <c r="E1357" t="s">
        <v>17</v>
      </c>
      <c r="F1357" t="s">
        <v>27</v>
      </c>
      <c r="G1357" t="s">
        <v>19</v>
      </c>
      <c r="H1357" t="s">
        <v>34</v>
      </c>
      <c r="I1357">
        <v>5</v>
      </c>
      <c r="J1357">
        <v>1000.99</v>
      </c>
      <c r="K1357">
        <v>5004.95</v>
      </c>
      <c r="L1357" t="s">
        <v>35</v>
      </c>
      <c r="M1357" t="s">
        <v>22</v>
      </c>
    </row>
    <row r="1358" spans="1:13">
      <c r="A1358" t="s">
        <v>2681</v>
      </c>
      <c r="B1358" s="9">
        <v>44928</v>
      </c>
      <c r="C1358" t="s">
        <v>1049</v>
      </c>
      <c r="D1358" t="s">
        <v>407</v>
      </c>
      <c r="E1358" t="s">
        <v>61</v>
      </c>
      <c r="F1358" t="s">
        <v>46</v>
      </c>
      <c r="G1358" t="s">
        <v>19</v>
      </c>
      <c r="H1358" t="s">
        <v>34</v>
      </c>
      <c r="I1358">
        <v>3</v>
      </c>
      <c r="J1358">
        <v>1427.39</v>
      </c>
      <c r="K1358">
        <v>4282.17</v>
      </c>
      <c r="L1358" t="s">
        <v>28</v>
      </c>
      <c r="M1358" t="s">
        <v>29</v>
      </c>
    </row>
    <row r="1359" spans="1:13">
      <c r="A1359" t="s">
        <v>2682</v>
      </c>
      <c r="B1359" s="9">
        <v>45151</v>
      </c>
      <c r="C1359" t="s">
        <v>2683</v>
      </c>
      <c r="D1359" t="s">
        <v>2684</v>
      </c>
      <c r="E1359" t="s">
        <v>17</v>
      </c>
      <c r="F1359" t="s">
        <v>46</v>
      </c>
      <c r="G1359" t="s">
        <v>42</v>
      </c>
      <c r="H1359" t="s">
        <v>50</v>
      </c>
      <c r="I1359">
        <v>4</v>
      </c>
      <c r="J1359">
        <v>2822.37</v>
      </c>
      <c r="K1359">
        <v>11289.48</v>
      </c>
      <c r="L1359" t="s">
        <v>35</v>
      </c>
      <c r="M1359" t="s">
        <v>29</v>
      </c>
    </row>
    <row r="1360" spans="1:13">
      <c r="A1360" t="s">
        <v>2685</v>
      </c>
      <c r="B1360" s="9">
        <v>45042</v>
      </c>
      <c r="C1360" t="s">
        <v>2686</v>
      </c>
      <c r="D1360" t="s">
        <v>812</v>
      </c>
      <c r="E1360" t="s">
        <v>26</v>
      </c>
      <c r="F1360" t="s">
        <v>27</v>
      </c>
      <c r="G1360" t="s">
        <v>19</v>
      </c>
      <c r="H1360" t="s">
        <v>57</v>
      </c>
      <c r="I1360">
        <v>3</v>
      </c>
      <c r="J1360">
        <v>16093.06</v>
      </c>
      <c r="K1360">
        <v>48279.18</v>
      </c>
      <c r="L1360" t="s">
        <v>35</v>
      </c>
      <c r="M1360" t="s">
        <v>29</v>
      </c>
    </row>
    <row r="1361" spans="1:13">
      <c r="A1361" t="s">
        <v>2687</v>
      </c>
      <c r="B1361" s="9">
        <v>45029</v>
      </c>
      <c r="C1361" t="s">
        <v>347</v>
      </c>
      <c r="D1361" t="s">
        <v>1566</v>
      </c>
      <c r="E1361" t="s">
        <v>61</v>
      </c>
      <c r="F1361" t="s">
        <v>27</v>
      </c>
      <c r="G1361" t="s">
        <v>19</v>
      </c>
      <c r="H1361" t="s">
        <v>50</v>
      </c>
      <c r="I1361">
        <v>4</v>
      </c>
      <c r="J1361">
        <v>1782.88</v>
      </c>
      <c r="K1361">
        <v>7131.52</v>
      </c>
      <c r="L1361" t="s">
        <v>28</v>
      </c>
      <c r="M1361" t="s">
        <v>22</v>
      </c>
    </row>
    <row r="1362" spans="1:13">
      <c r="A1362" t="s">
        <v>2688</v>
      </c>
      <c r="B1362" s="9">
        <v>45120</v>
      </c>
      <c r="C1362" t="s">
        <v>1114</v>
      </c>
      <c r="D1362" t="s">
        <v>669</v>
      </c>
      <c r="E1362" t="s">
        <v>17</v>
      </c>
      <c r="F1362" t="s">
        <v>27</v>
      </c>
      <c r="G1362" t="s">
        <v>19</v>
      </c>
      <c r="H1362" t="s">
        <v>20</v>
      </c>
      <c r="I1362">
        <v>4</v>
      </c>
      <c r="J1362">
        <v>34831.74</v>
      </c>
      <c r="K1362">
        <v>139326.98000000001</v>
      </c>
      <c r="L1362" t="s">
        <v>21</v>
      </c>
      <c r="M1362" t="s">
        <v>29</v>
      </c>
    </row>
    <row r="1363" spans="1:13">
      <c r="A1363" t="s">
        <v>2689</v>
      </c>
      <c r="B1363" s="9">
        <v>45092</v>
      </c>
      <c r="C1363" t="s">
        <v>561</v>
      </c>
      <c r="D1363" t="s">
        <v>2690</v>
      </c>
      <c r="E1363" t="s">
        <v>61</v>
      </c>
      <c r="F1363" t="s">
        <v>27</v>
      </c>
      <c r="G1363" t="s">
        <v>19</v>
      </c>
      <c r="H1363" t="s">
        <v>50</v>
      </c>
      <c r="I1363">
        <v>4</v>
      </c>
      <c r="J1363">
        <v>2633.1</v>
      </c>
      <c r="K1363">
        <v>10532.42</v>
      </c>
      <c r="L1363" t="s">
        <v>21</v>
      </c>
      <c r="M1363" t="s">
        <v>29</v>
      </c>
    </row>
    <row r="1364" spans="1:13">
      <c r="A1364" t="s">
        <v>2691</v>
      </c>
      <c r="B1364" s="9">
        <v>45016</v>
      </c>
      <c r="C1364" t="s">
        <v>37</v>
      </c>
      <c r="D1364" t="s">
        <v>2692</v>
      </c>
      <c r="E1364" t="s">
        <v>17</v>
      </c>
      <c r="F1364" t="s">
        <v>27</v>
      </c>
      <c r="G1364" t="s">
        <v>19</v>
      </c>
      <c r="H1364" t="s">
        <v>57</v>
      </c>
      <c r="I1364">
        <v>5</v>
      </c>
      <c r="J1364">
        <v>16905.75</v>
      </c>
      <c r="K1364">
        <v>84528.74</v>
      </c>
      <c r="L1364" t="s">
        <v>35</v>
      </c>
      <c r="M1364" t="s">
        <v>29</v>
      </c>
    </row>
    <row r="1365" spans="1:13">
      <c r="A1365" t="s">
        <v>2693</v>
      </c>
      <c r="B1365" s="9">
        <v>45048</v>
      </c>
      <c r="C1365" t="s">
        <v>2694</v>
      </c>
      <c r="D1365" t="s">
        <v>1182</v>
      </c>
      <c r="E1365" t="s">
        <v>61</v>
      </c>
      <c r="F1365" t="s">
        <v>33</v>
      </c>
      <c r="G1365" t="s">
        <v>42</v>
      </c>
      <c r="H1365" t="s">
        <v>34</v>
      </c>
      <c r="I1365">
        <v>4</v>
      </c>
      <c r="J1365">
        <v>1407.69</v>
      </c>
      <c r="K1365">
        <v>5630.78</v>
      </c>
      <c r="L1365" t="s">
        <v>21</v>
      </c>
      <c r="M1365" t="s">
        <v>29</v>
      </c>
    </row>
    <row r="1366" spans="1:13">
      <c r="A1366" t="s">
        <v>2695</v>
      </c>
      <c r="B1366" s="9">
        <v>45069</v>
      </c>
      <c r="C1366" t="s">
        <v>1141</v>
      </c>
      <c r="D1366" t="s">
        <v>2201</v>
      </c>
      <c r="E1366" t="s">
        <v>17</v>
      </c>
      <c r="F1366" t="s">
        <v>27</v>
      </c>
      <c r="G1366" t="s">
        <v>42</v>
      </c>
      <c r="H1366" t="s">
        <v>50</v>
      </c>
      <c r="I1366">
        <v>3</v>
      </c>
      <c r="J1366">
        <v>2894.82</v>
      </c>
      <c r="K1366">
        <v>8684.4500000000007</v>
      </c>
      <c r="L1366" t="s">
        <v>28</v>
      </c>
      <c r="M1366" t="s">
        <v>29</v>
      </c>
    </row>
    <row r="1367" spans="1:13">
      <c r="A1367" t="s">
        <v>2696</v>
      </c>
      <c r="B1367" s="9">
        <v>45032</v>
      </c>
      <c r="C1367" t="s">
        <v>417</v>
      </c>
      <c r="D1367" t="s">
        <v>1011</v>
      </c>
      <c r="E1367" t="s">
        <v>61</v>
      </c>
      <c r="F1367" t="s">
        <v>46</v>
      </c>
      <c r="G1367" t="s">
        <v>19</v>
      </c>
      <c r="H1367" t="s">
        <v>34</v>
      </c>
      <c r="I1367">
        <v>1</v>
      </c>
      <c r="J1367">
        <v>1083.6300000000001</v>
      </c>
      <c r="K1367">
        <v>1083.6300000000001</v>
      </c>
      <c r="L1367" t="s">
        <v>21</v>
      </c>
      <c r="M1367" t="s">
        <v>29</v>
      </c>
    </row>
    <row r="1368" spans="1:13">
      <c r="A1368" t="s">
        <v>2697</v>
      </c>
      <c r="B1368" s="9">
        <v>45354</v>
      </c>
      <c r="C1368" t="s">
        <v>2371</v>
      </c>
      <c r="D1368" t="s">
        <v>1868</v>
      </c>
      <c r="E1368" t="s">
        <v>17</v>
      </c>
      <c r="F1368" t="s">
        <v>18</v>
      </c>
      <c r="G1368" t="s">
        <v>19</v>
      </c>
      <c r="H1368" t="s">
        <v>20</v>
      </c>
      <c r="I1368">
        <v>3</v>
      </c>
      <c r="J1368">
        <v>40188.769999999997</v>
      </c>
      <c r="K1368">
        <v>120566.31</v>
      </c>
      <c r="L1368" t="s">
        <v>21</v>
      </c>
      <c r="M1368" t="s">
        <v>29</v>
      </c>
    </row>
    <row r="1369" spans="1:13">
      <c r="A1369" t="s">
        <v>2698</v>
      </c>
      <c r="B1369" s="9">
        <v>45231</v>
      </c>
      <c r="C1369" t="s">
        <v>594</v>
      </c>
      <c r="D1369" t="s">
        <v>2285</v>
      </c>
      <c r="E1369" t="s">
        <v>26</v>
      </c>
      <c r="F1369" t="s">
        <v>33</v>
      </c>
      <c r="G1369" t="s">
        <v>19</v>
      </c>
      <c r="H1369" t="s">
        <v>57</v>
      </c>
      <c r="I1369">
        <v>5</v>
      </c>
      <c r="J1369">
        <v>10505.62</v>
      </c>
      <c r="K1369">
        <v>52528.08</v>
      </c>
      <c r="L1369" t="s">
        <v>35</v>
      </c>
      <c r="M1369" t="s">
        <v>29</v>
      </c>
    </row>
    <row r="1370" spans="1:13">
      <c r="A1370" t="s">
        <v>2699</v>
      </c>
      <c r="B1370" s="9">
        <v>45243</v>
      </c>
      <c r="C1370" t="s">
        <v>920</v>
      </c>
      <c r="D1370" t="s">
        <v>1368</v>
      </c>
      <c r="E1370" t="s">
        <v>17</v>
      </c>
      <c r="F1370" t="s">
        <v>46</v>
      </c>
      <c r="G1370" t="s">
        <v>19</v>
      </c>
      <c r="H1370" t="s">
        <v>34</v>
      </c>
      <c r="I1370">
        <v>4</v>
      </c>
      <c r="J1370">
        <v>1050.8900000000001</v>
      </c>
      <c r="K1370">
        <v>4203.54</v>
      </c>
      <c r="L1370" t="s">
        <v>21</v>
      </c>
      <c r="M1370" t="s">
        <v>29</v>
      </c>
    </row>
    <row r="1371" spans="1:13">
      <c r="A1371" t="s">
        <v>2700</v>
      </c>
      <c r="B1371" s="9">
        <v>44935</v>
      </c>
      <c r="C1371" t="s">
        <v>335</v>
      </c>
      <c r="D1371" t="s">
        <v>257</v>
      </c>
      <c r="E1371" t="s">
        <v>17</v>
      </c>
      <c r="F1371" t="s">
        <v>18</v>
      </c>
      <c r="G1371" t="s">
        <v>19</v>
      </c>
      <c r="H1371" t="s">
        <v>34</v>
      </c>
      <c r="I1371">
        <v>1</v>
      </c>
      <c r="J1371">
        <v>908.33</v>
      </c>
      <c r="K1371">
        <v>908.33</v>
      </c>
      <c r="L1371" t="s">
        <v>28</v>
      </c>
      <c r="M1371" t="s">
        <v>22</v>
      </c>
    </row>
    <row r="1372" spans="1:13">
      <c r="A1372" t="s">
        <v>2701</v>
      </c>
      <c r="B1372" s="9">
        <v>44999</v>
      </c>
      <c r="C1372" t="s">
        <v>204</v>
      </c>
      <c r="D1372" t="s">
        <v>355</v>
      </c>
      <c r="E1372" t="s">
        <v>17</v>
      </c>
      <c r="F1372" t="s">
        <v>33</v>
      </c>
      <c r="G1372" t="s">
        <v>42</v>
      </c>
      <c r="H1372" t="s">
        <v>34</v>
      </c>
      <c r="I1372">
        <v>5</v>
      </c>
      <c r="J1372">
        <v>1369.84</v>
      </c>
      <c r="K1372">
        <v>6849.2</v>
      </c>
      <c r="L1372" t="s">
        <v>35</v>
      </c>
      <c r="M1372" t="s">
        <v>29</v>
      </c>
    </row>
    <row r="1373" spans="1:13">
      <c r="A1373" t="s">
        <v>2702</v>
      </c>
      <c r="B1373" s="9">
        <v>45285</v>
      </c>
      <c r="C1373" t="s">
        <v>2703</v>
      </c>
      <c r="D1373" t="s">
        <v>2137</v>
      </c>
      <c r="E1373" t="s">
        <v>26</v>
      </c>
      <c r="F1373" t="s">
        <v>27</v>
      </c>
      <c r="G1373" t="s">
        <v>19</v>
      </c>
      <c r="H1373" t="s">
        <v>34</v>
      </c>
      <c r="I1373">
        <v>2</v>
      </c>
      <c r="J1373">
        <v>1396.79</v>
      </c>
      <c r="K1373">
        <v>2793.58</v>
      </c>
      <c r="L1373" t="s">
        <v>28</v>
      </c>
      <c r="M1373" t="s">
        <v>29</v>
      </c>
    </row>
    <row r="1374" spans="1:13">
      <c r="A1374" t="s">
        <v>2704</v>
      </c>
      <c r="B1374" s="9">
        <v>45149</v>
      </c>
      <c r="C1374" t="s">
        <v>1551</v>
      </c>
      <c r="D1374" t="s">
        <v>1164</v>
      </c>
      <c r="E1374" t="s">
        <v>17</v>
      </c>
      <c r="F1374" t="s">
        <v>33</v>
      </c>
      <c r="G1374" t="s">
        <v>19</v>
      </c>
      <c r="H1374" t="s">
        <v>50</v>
      </c>
      <c r="I1374">
        <v>2</v>
      </c>
      <c r="J1374">
        <v>2070.0100000000002</v>
      </c>
      <c r="K1374">
        <v>4140.0200000000004</v>
      </c>
      <c r="L1374" t="s">
        <v>21</v>
      </c>
      <c r="M1374" t="s">
        <v>22</v>
      </c>
    </row>
    <row r="1375" spans="1:13">
      <c r="A1375" t="s">
        <v>2705</v>
      </c>
      <c r="B1375" s="9">
        <v>45342</v>
      </c>
      <c r="C1375" t="s">
        <v>1730</v>
      </c>
      <c r="D1375" t="s">
        <v>1617</v>
      </c>
      <c r="E1375" t="s">
        <v>26</v>
      </c>
      <c r="F1375" t="s">
        <v>27</v>
      </c>
      <c r="G1375" t="s">
        <v>42</v>
      </c>
      <c r="H1375" t="s">
        <v>57</v>
      </c>
      <c r="I1375">
        <v>2</v>
      </c>
      <c r="J1375">
        <v>13254.83</v>
      </c>
      <c r="K1375">
        <v>26509.66</v>
      </c>
      <c r="L1375" t="s">
        <v>21</v>
      </c>
      <c r="M1375" t="s">
        <v>29</v>
      </c>
    </row>
    <row r="1376" spans="1:13">
      <c r="A1376" t="s">
        <v>2706</v>
      </c>
      <c r="B1376" s="9">
        <v>45296</v>
      </c>
      <c r="C1376" t="s">
        <v>573</v>
      </c>
      <c r="D1376" t="s">
        <v>1399</v>
      </c>
      <c r="E1376" t="s">
        <v>17</v>
      </c>
      <c r="F1376" t="s">
        <v>27</v>
      </c>
      <c r="G1376" t="s">
        <v>42</v>
      </c>
      <c r="H1376" t="s">
        <v>57</v>
      </c>
      <c r="I1376">
        <v>1</v>
      </c>
      <c r="J1376">
        <v>17879.080000000002</v>
      </c>
      <c r="K1376">
        <v>17879.080000000002</v>
      </c>
      <c r="L1376" t="s">
        <v>35</v>
      </c>
      <c r="M1376" t="s">
        <v>29</v>
      </c>
    </row>
    <row r="1377" spans="1:13">
      <c r="A1377" t="s">
        <v>2707</v>
      </c>
      <c r="B1377" s="9">
        <v>45190</v>
      </c>
      <c r="C1377" t="s">
        <v>883</v>
      </c>
      <c r="D1377" t="s">
        <v>2401</v>
      </c>
      <c r="E1377" t="s">
        <v>61</v>
      </c>
      <c r="F1377" t="s">
        <v>27</v>
      </c>
      <c r="G1377" t="s">
        <v>42</v>
      </c>
      <c r="H1377" t="s">
        <v>34</v>
      </c>
      <c r="I1377">
        <v>3</v>
      </c>
      <c r="J1377">
        <v>1179.6400000000001</v>
      </c>
      <c r="K1377">
        <v>3538.91</v>
      </c>
      <c r="L1377" t="s">
        <v>28</v>
      </c>
      <c r="M1377" t="s">
        <v>29</v>
      </c>
    </row>
    <row r="1378" spans="1:13">
      <c r="A1378" t="s">
        <v>2708</v>
      </c>
      <c r="B1378" s="9">
        <v>45244</v>
      </c>
      <c r="C1378" t="s">
        <v>2709</v>
      </c>
      <c r="D1378" t="s">
        <v>141</v>
      </c>
      <c r="E1378" t="s">
        <v>17</v>
      </c>
      <c r="F1378" t="s">
        <v>18</v>
      </c>
      <c r="G1378" t="s">
        <v>42</v>
      </c>
      <c r="H1378" t="s">
        <v>57</v>
      </c>
      <c r="I1378">
        <v>1</v>
      </c>
      <c r="J1378">
        <v>14227.92</v>
      </c>
      <c r="K1378">
        <v>14227.92</v>
      </c>
      <c r="L1378" t="s">
        <v>21</v>
      </c>
      <c r="M1378" t="s">
        <v>29</v>
      </c>
    </row>
    <row r="1379" spans="1:13">
      <c r="A1379" t="s">
        <v>2710</v>
      </c>
      <c r="B1379" s="9">
        <v>45010</v>
      </c>
      <c r="C1379" t="s">
        <v>561</v>
      </c>
      <c r="D1379" t="s">
        <v>1987</v>
      </c>
      <c r="E1379" t="s">
        <v>17</v>
      </c>
      <c r="F1379" t="s">
        <v>33</v>
      </c>
      <c r="G1379" t="s">
        <v>42</v>
      </c>
      <c r="H1379" t="s">
        <v>34</v>
      </c>
      <c r="I1379">
        <v>1</v>
      </c>
      <c r="J1379">
        <v>1140.26</v>
      </c>
      <c r="K1379">
        <v>1140.26</v>
      </c>
      <c r="L1379" t="s">
        <v>21</v>
      </c>
      <c r="M1379" t="s">
        <v>29</v>
      </c>
    </row>
    <row r="1380" spans="1:13">
      <c r="A1380" t="s">
        <v>2711</v>
      </c>
      <c r="B1380" s="9">
        <v>45244</v>
      </c>
      <c r="C1380" t="s">
        <v>2258</v>
      </c>
      <c r="D1380" t="s">
        <v>845</v>
      </c>
      <c r="E1380" t="s">
        <v>17</v>
      </c>
      <c r="F1380" t="s">
        <v>27</v>
      </c>
      <c r="G1380" t="s">
        <v>19</v>
      </c>
      <c r="H1380" t="s">
        <v>20</v>
      </c>
      <c r="I1380">
        <v>1</v>
      </c>
      <c r="J1380">
        <v>36683.29</v>
      </c>
      <c r="K1380">
        <v>36683.29</v>
      </c>
      <c r="L1380" t="s">
        <v>35</v>
      </c>
      <c r="M1380" t="s">
        <v>29</v>
      </c>
    </row>
    <row r="1381" spans="1:13">
      <c r="A1381" t="s">
        <v>2712</v>
      </c>
      <c r="B1381" s="9">
        <v>45037</v>
      </c>
      <c r="C1381" t="s">
        <v>96</v>
      </c>
      <c r="D1381" t="s">
        <v>2713</v>
      </c>
      <c r="E1381" t="s">
        <v>17</v>
      </c>
      <c r="F1381" t="s">
        <v>46</v>
      </c>
      <c r="G1381" t="s">
        <v>19</v>
      </c>
      <c r="H1381" t="s">
        <v>20</v>
      </c>
      <c r="I1381">
        <v>2</v>
      </c>
      <c r="J1381">
        <v>41204.5</v>
      </c>
      <c r="K1381">
        <v>82409.009999999995</v>
      </c>
      <c r="L1381" t="s">
        <v>21</v>
      </c>
      <c r="M1381" t="s">
        <v>29</v>
      </c>
    </row>
    <row r="1382" spans="1:13">
      <c r="A1382" t="s">
        <v>2714</v>
      </c>
      <c r="B1382" s="9">
        <v>45177</v>
      </c>
      <c r="C1382" t="s">
        <v>2715</v>
      </c>
      <c r="D1382" t="s">
        <v>2716</v>
      </c>
      <c r="E1382" t="s">
        <v>17</v>
      </c>
      <c r="F1382" t="s">
        <v>33</v>
      </c>
      <c r="G1382" t="s">
        <v>19</v>
      </c>
      <c r="H1382" t="s">
        <v>20</v>
      </c>
      <c r="I1382">
        <v>3</v>
      </c>
      <c r="J1382">
        <v>30915.89</v>
      </c>
      <c r="K1382">
        <v>92747.68</v>
      </c>
      <c r="L1382" t="s">
        <v>21</v>
      </c>
      <c r="M1382" t="s">
        <v>29</v>
      </c>
    </row>
    <row r="1383" spans="1:13">
      <c r="A1383" t="s">
        <v>2717</v>
      </c>
      <c r="B1383" s="9">
        <v>45309</v>
      </c>
      <c r="C1383" t="s">
        <v>2446</v>
      </c>
      <c r="D1383" t="s">
        <v>1381</v>
      </c>
      <c r="E1383" t="s">
        <v>17</v>
      </c>
      <c r="F1383" t="s">
        <v>46</v>
      </c>
      <c r="G1383" t="s">
        <v>42</v>
      </c>
      <c r="H1383" t="s">
        <v>57</v>
      </c>
      <c r="I1383">
        <v>1</v>
      </c>
      <c r="J1383">
        <v>11794.93</v>
      </c>
      <c r="K1383">
        <v>11794.93</v>
      </c>
      <c r="L1383" t="s">
        <v>21</v>
      </c>
      <c r="M1383" t="s">
        <v>29</v>
      </c>
    </row>
    <row r="1384" spans="1:13">
      <c r="A1384" t="s">
        <v>2718</v>
      </c>
      <c r="B1384" s="9">
        <v>44933</v>
      </c>
      <c r="C1384" t="s">
        <v>482</v>
      </c>
      <c r="D1384" t="s">
        <v>2719</v>
      </c>
      <c r="E1384" t="s">
        <v>61</v>
      </c>
      <c r="F1384" t="s">
        <v>18</v>
      </c>
      <c r="G1384" t="s">
        <v>42</v>
      </c>
      <c r="H1384" t="s">
        <v>34</v>
      </c>
      <c r="I1384">
        <v>3</v>
      </c>
      <c r="J1384">
        <v>951.01</v>
      </c>
      <c r="K1384">
        <v>2853.02</v>
      </c>
      <c r="L1384" t="s">
        <v>28</v>
      </c>
      <c r="M1384" t="s">
        <v>29</v>
      </c>
    </row>
    <row r="1385" spans="1:13">
      <c r="A1385" t="s">
        <v>2720</v>
      </c>
      <c r="B1385" s="9">
        <v>45385</v>
      </c>
      <c r="C1385" t="s">
        <v>757</v>
      </c>
      <c r="D1385" t="s">
        <v>2187</v>
      </c>
      <c r="E1385" t="s">
        <v>26</v>
      </c>
      <c r="F1385" t="s">
        <v>18</v>
      </c>
      <c r="G1385" t="s">
        <v>19</v>
      </c>
      <c r="H1385" t="s">
        <v>50</v>
      </c>
      <c r="I1385">
        <v>4</v>
      </c>
      <c r="J1385">
        <v>1775.45</v>
      </c>
      <c r="K1385">
        <v>7101.8</v>
      </c>
      <c r="L1385" t="s">
        <v>28</v>
      </c>
      <c r="M1385" t="s">
        <v>29</v>
      </c>
    </row>
    <row r="1386" spans="1:13">
      <c r="A1386" t="s">
        <v>2721</v>
      </c>
      <c r="B1386" s="9">
        <v>45010</v>
      </c>
      <c r="C1386" t="s">
        <v>105</v>
      </c>
      <c r="D1386" t="s">
        <v>2298</v>
      </c>
      <c r="E1386" t="s">
        <v>26</v>
      </c>
      <c r="F1386" t="s">
        <v>33</v>
      </c>
      <c r="G1386" t="s">
        <v>42</v>
      </c>
      <c r="H1386" t="s">
        <v>50</v>
      </c>
      <c r="I1386">
        <v>1</v>
      </c>
      <c r="J1386">
        <v>2444.2600000000002</v>
      </c>
      <c r="K1386">
        <v>2444.2600000000002</v>
      </c>
      <c r="L1386" t="s">
        <v>28</v>
      </c>
      <c r="M1386" t="s">
        <v>29</v>
      </c>
    </row>
    <row r="1387" spans="1:13">
      <c r="A1387" t="s">
        <v>2722</v>
      </c>
      <c r="B1387" s="9">
        <v>45134</v>
      </c>
      <c r="C1387" t="s">
        <v>1303</v>
      </c>
      <c r="D1387" t="s">
        <v>1248</v>
      </c>
      <c r="E1387" t="s">
        <v>17</v>
      </c>
      <c r="F1387" t="s">
        <v>18</v>
      </c>
      <c r="G1387" t="s">
        <v>42</v>
      </c>
      <c r="H1387" t="s">
        <v>20</v>
      </c>
      <c r="I1387">
        <v>1</v>
      </c>
      <c r="J1387">
        <v>40759.550000000003</v>
      </c>
      <c r="K1387">
        <v>40759.550000000003</v>
      </c>
      <c r="L1387" t="s">
        <v>21</v>
      </c>
      <c r="M1387" t="s">
        <v>22</v>
      </c>
    </row>
    <row r="1388" spans="1:13">
      <c r="A1388" t="s">
        <v>2723</v>
      </c>
      <c r="B1388" s="9">
        <v>45316</v>
      </c>
      <c r="C1388" t="s">
        <v>2358</v>
      </c>
      <c r="D1388" t="s">
        <v>2724</v>
      </c>
      <c r="E1388" t="s">
        <v>26</v>
      </c>
      <c r="F1388" t="s">
        <v>18</v>
      </c>
      <c r="G1388" t="s">
        <v>42</v>
      </c>
      <c r="H1388" t="s">
        <v>20</v>
      </c>
      <c r="I1388">
        <v>1</v>
      </c>
      <c r="J1388">
        <v>36978.85</v>
      </c>
      <c r="K1388">
        <v>36978.85</v>
      </c>
      <c r="L1388" t="s">
        <v>35</v>
      </c>
      <c r="M1388" t="s">
        <v>29</v>
      </c>
    </row>
    <row r="1389" spans="1:13">
      <c r="A1389" t="s">
        <v>2725</v>
      </c>
      <c r="B1389" s="9">
        <v>45240</v>
      </c>
      <c r="C1389" t="s">
        <v>746</v>
      </c>
      <c r="D1389" t="s">
        <v>2726</v>
      </c>
      <c r="E1389" t="s">
        <v>17</v>
      </c>
      <c r="F1389" t="s">
        <v>33</v>
      </c>
      <c r="G1389" t="s">
        <v>42</v>
      </c>
      <c r="H1389" t="s">
        <v>57</v>
      </c>
      <c r="I1389">
        <v>4</v>
      </c>
      <c r="J1389">
        <v>17947.23</v>
      </c>
      <c r="K1389">
        <v>71788.94</v>
      </c>
      <c r="L1389" t="s">
        <v>35</v>
      </c>
      <c r="M1389" t="s">
        <v>29</v>
      </c>
    </row>
    <row r="1390" spans="1:13">
      <c r="A1390" t="s">
        <v>2727</v>
      </c>
      <c r="B1390" s="9">
        <v>44948</v>
      </c>
      <c r="C1390" t="s">
        <v>2644</v>
      </c>
      <c r="D1390" t="s">
        <v>1882</v>
      </c>
      <c r="E1390" t="s">
        <v>26</v>
      </c>
      <c r="F1390" t="s">
        <v>46</v>
      </c>
      <c r="G1390" t="s">
        <v>42</v>
      </c>
      <c r="H1390" t="s">
        <v>50</v>
      </c>
      <c r="I1390">
        <v>4</v>
      </c>
      <c r="J1390">
        <v>2886.91</v>
      </c>
      <c r="K1390">
        <v>11547.64</v>
      </c>
      <c r="L1390" t="s">
        <v>35</v>
      </c>
      <c r="M1390" t="s">
        <v>22</v>
      </c>
    </row>
    <row r="1391" spans="1:13">
      <c r="A1391" t="s">
        <v>2728</v>
      </c>
      <c r="B1391" s="9">
        <v>45336</v>
      </c>
      <c r="C1391" t="s">
        <v>2729</v>
      </c>
      <c r="D1391" t="s">
        <v>1116</v>
      </c>
      <c r="E1391" t="s">
        <v>17</v>
      </c>
      <c r="F1391" t="s">
        <v>27</v>
      </c>
      <c r="G1391" t="s">
        <v>19</v>
      </c>
      <c r="H1391" t="s">
        <v>57</v>
      </c>
      <c r="I1391">
        <v>2</v>
      </c>
      <c r="J1391">
        <v>14188.93</v>
      </c>
      <c r="K1391">
        <v>28377.87</v>
      </c>
      <c r="L1391" t="s">
        <v>28</v>
      </c>
      <c r="M1391" t="s">
        <v>29</v>
      </c>
    </row>
    <row r="1392" spans="1:13">
      <c r="A1392" t="s">
        <v>2730</v>
      </c>
      <c r="B1392" s="9">
        <v>45441</v>
      </c>
      <c r="C1392" t="s">
        <v>75</v>
      </c>
      <c r="D1392" t="s">
        <v>2731</v>
      </c>
      <c r="E1392" t="s">
        <v>17</v>
      </c>
      <c r="F1392" t="s">
        <v>33</v>
      </c>
      <c r="G1392" t="s">
        <v>19</v>
      </c>
      <c r="H1392" t="s">
        <v>20</v>
      </c>
      <c r="I1392">
        <v>5</v>
      </c>
      <c r="J1392">
        <v>33014.61</v>
      </c>
      <c r="K1392">
        <v>165073.07</v>
      </c>
      <c r="L1392" t="s">
        <v>28</v>
      </c>
      <c r="M1392" t="s">
        <v>29</v>
      </c>
    </row>
    <row r="1393" spans="1:13">
      <c r="A1393" t="s">
        <v>2732</v>
      </c>
      <c r="B1393" s="9">
        <v>45053</v>
      </c>
      <c r="C1393" t="s">
        <v>1838</v>
      </c>
      <c r="D1393" t="s">
        <v>2130</v>
      </c>
      <c r="E1393" t="s">
        <v>17</v>
      </c>
      <c r="F1393" t="s">
        <v>33</v>
      </c>
      <c r="G1393" t="s">
        <v>19</v>
      </c>
      <c r="H1393" t="s">
        <v>34</v>
      </c>
      <c r="I1393">
        <v>3</v>
      </c>
      <c r="J1393">
        <v>1217.01</v>
      </c>
      <c r="K1393">
        <v>3651.04</v>
      </c>
      <c r="L1393" t="s">
        <v>28</v>
      </c>
      <c r="M1393" t="s">
        <v>29</v>
      </c>
    </row>
    <row r="1394" spans="1:13">
      <c r="A1394" t="s">
        <v>2733</v>
      </c>
      <c r="B1394" s="9">
        <v>44940</v>
      </c>
      <c r="C1394" t="s">
        <v>2734</v>
      </c>
      <c r="D1394" t="s">
        <v>359</v>
      </c>
      <c r="E1394" t="s">
        <v>61</v>
      </c>
      <c r="F1394" t="s">
        <v>27</v>
      </c>
      <c r="G1394" t="s">
        <v>19</v>
      </c>
      <c r="H1394" t="s">
        <v>34</v>
      </c>
      <c r="I1394">
        <v>5</v>
      </c>
      <c r="J1394">
        <v>906.56</v>
      </c>
      <c r="K1394">
        <v>4532.8100000000004</v>
      </c>
      <c r="L1394" t="s">
        <v>28</v>
      </c>
      <c r="M1394" t="s">
        <v>22</v>
      </c>
    </row>
    <row r="1395" spans="1:13">
      <c r="A1395" t="s">
        <v>2735</v>
      </c>
      <c r="B1395" s="9">
        <v>44938</v>
      </c>
      <c r="C1395" t="s">
        <v>1866</v>
      </c>
      <c r="D1395" t="s">
        <v>2736</v>
      </c>
      <c r="E1395" t="s">
        <v>17</v>
      </c>
      <c r="F1395" t="s">
        <v>46</v>
      </c>
      <c r="G1395" t="s">
        <v>19</v>
      </c>
      <c r="H1395" t="s">
        <v>34</v>
      </c>
      <c r="I1395">
        <v>1</v>
      </c>
      <c r="J1395">
        <v>1204.6099999999999</v>
      </c>
      <c r="K1395">
        <v>1204.6099999999999</v>
      </c>
      <c r="L1395" t="s">
        <v>21</v>
      </c>
      <c r="M1395" t="s">
        <v>29</v>
      </c>
    </row>
    <row r="1396" spans="1:13">
      <c r="A1396" t="s">
        <v>2737</v>
      </c>
      <c r="B1396" s="9">
        <v>45013</v>
      </c>
      <c r="C1396" t="s">
        <v>160</v>
      </c>
      <c r="D1396" t="s">
        <v>308</v>
      </c>
      <c r="E1396" t="s">
        <v>26</v>
      </c>
      <c r="F1396" t="s">
        <v>27</v>
      </c>
      <c r="G1396" t="s">
        <v>42</v>
      </c>
      <c r="H1396" t="s">
        <v>20</v>
      </c>
      <c r="I1396">
        <v>1</v>
      </c>
      <c r="J1396">
        <v>32621.3</v>
      </c>
      <c r="K1396">
        <v>32621.3</v>
      </c>
      <c r="L1396" t="s">
        <v>35</v>
      </c>
      <c r="M1396" t="s">
        <v>29</v>
      </c>
    </row>
    <row r="1397" spans="1:13">
      <c r="A1397" t="s">
        <v>2738</v>
      </c>
      <c r="B1397" s="9">
        <v>45450</v>
      </c>
      <c r="C1397" t="s">
        <v>2739</v>
      </c>
      <c r="D1397" t="s">
        <v>2061</v>
      </c>
      <c r="E1397" t="s">
        <v>17</v>
      </c>
      <c r="F1397" t="s">
        <v>27</v>
      </c>
      <c r="G1397" t="s">
        <v>42</v>
      </c>
      <c r="H1397" t="s">
        <v>57</v>
      </c>
      <c r="I1397">
        <v>2</v>
      </c>
      <c r="J1397">
        <v>15320.55</v>
      </c>
      <c r="K1397">
        <v>30641.11</v>
      </c>
      <c r="L1397" t="s">
        <v>35</v>
      </c>
      <c r="M1397" t="s">
        <v>29</v>
      </c>
    </row>
    <row r="1398" spans="1:13">
      <c r="A1398" t="s">
        <v>2740</v>
      </c>
      <c r="B1398" s="9">
        <v>45463</v>
      </c>
      <c r="C1398" t="s">
        <v>409</v>
      </c>
      <c r="D1398" t="s">
        <v>2525</v>
      </c>
      <c r="E1398" t="s">
        <v>26</v>
      </c>
      <c r="F1398" t="s">
        <v>46</v>
      </c>
      <c r="G1398" t="s">
        <v>42</v>
      </c>
      <c r="H1398" t="s">
        <v>34</v>
      </c>
      <c r="I1398">
        <v>5</v>
      </c>
      <c r="J1398">
        <v>1179.1300000000001</v>
      </c>
      <c r="K1398">
        <v>5895.63</v>
      </c>
      <c r="L1398" t="s">
        <v>28</v>
      </c>
      <c r="M1398" t="s">
        <v>29</v>
      </c>
    </row>
    <row r="1399" spans="1:13">
      <c r="A1399" t="s">
        <v>2741</v>
      </c>
      <c r="B1399" s="9">
        <v>45227</v>
      </c>
      <c r="C1399" t="s">
        <v>831</v>
      </c>
      <c r="D1399" t="s">
        <v>1243</v>
      </c>
      <c r="E1399" t="s">
        <v>61</v>
      </c>
      <c r="F1399" t="s">
        <v>46</v>
      </c>
      <c r="G1399" t="s">
        <v>19</v>
      </c>
      <c r="H1399" t="s">
        <v>50</v>
      </c>
      <c r="I1399">
        <v>1</v>
      </c>
      <c r="J1399">
        <v>2137.9899999999998</v>
      </c>
      <c r="K1399">
        <v>2137.9899999999998</v>
      </c>
      <c r="L1399" t="s">
        <v>35</v>
      </c>
      <c r="M1399" t="s">
        <v>29</v>
      </c>
    </row>
    <row r="1400" spans="1:13">
      <c r="A1400" t="s">
        <v>2742</v>
      </c>
      <c r="B1400" s="9">
        <v>45169</v>
      </c>
      <c r="C1400" t="s">
        <v>1125</v>
      </c>
      <c r="D1400" t="s">
        <v>1282</v>
      </c>
      <c r="E1400" t="s">
        <v>17</v>
      </c>
      <c r="F1400" t="s">
        <v>27</v>
      </c>
      <c r="G1400" t="s">
        <v>19</v>
      </c>
      <c r="H1400" t="s">
        <v>50</v>
      </c>
      <c r="I1400">
        <v>5</v>
      </c>
      <c r="J1400">
        <v>2509.6999999999998</v>
      </c>
      <c r="K1400">
        <v>12548.51</v>
      </c>
      <c r="L1400" t="s">
        <v>35</v>
      </c>
      <c r="M1400" t="s">
        <v>29</v>
      </c>
    </row>
    <row r="1401" spans="1:13">
      <c r="A1401" t="s">
        <v>2743</v>
      </c>
      <c r="B1401" s="9">
        <v>45048</v>
      </c>
      <c r="C1401" t="s">
        <v>1419</v>
      </c>
      <c r="D1401" t="s">
        <v>2525</v>
      </c>
      <c r="E1401" t="s">
        <v>17</v>
      </c>
      <c r="F1401" t="s">
        <v>27</v>
      </c>
      <c r="G1401" t="s">
        <v>19</v>
      </c>
      <c r="H1401" t="s">
        <v>20</v>
      </c>
      <c r="I1401">
        <v>2</v>
      </c>
      <c r="J1401">
        <v>30905.25</v>
      </c>
      <c r="K1401">
        <v>61810.5</v>
      </c>
      <c r="L1401" t="s">
        <v>28</v>
      </c>
      <c r="M1401" t="s">
        <v>29</v>
      </c>
    </row>
    <row r="1402" spans="1:13">
      <c r="A1402" t="s">
        <v>2744</v>
      </c>
      <c r="B1402" s="9">
        <v>45073</v>
      </c>
      <c r="C1402" t="s">
        <v>2745</v>
      </c>
      <c r="D1402" t="s">
        <v>1164</v>
      </c>
      <c r="E1402" t="s">
        <v>61</v>
      </c>
      <c r="F1402" t="s">
        <v>33</v>
      </c>
      <c r="G1402" t="s">
        <v>19</v>
      </c>
      <c r="H1402" t="s">
        <v>50</v>
      </c>
      <c r="I1402">
        <v>5</v>
      </c>
      <c r="J1402">
        <v>1993.28</v>
      </c>
      <c r="K1402">
        <v>9966.3799999999992</v>
      </c>
      <c r="L1402" t="s">
        <v>28</v>
      </c>
      <c r="M1402" t="s">
        <v>22</v>
      </c>
    </row>
    <row r="1403" spans="1:13">
      <c r="A1403" t="s">
        <v>2746</v>
      </c>
      <c r="B1403" s="9">
        <v>45282</v>
      </c>
      <c r="C1403" t="s">
        <v>1588</v>
      </c>
      <c r="D1403" t="s">
        <v>755</v>
      </c>
      <c r="E1403" t="s">
        <v>17</v>
      </c>
      <c r="F1403" t="s">
        <v>46</v>
      </c>
      <c r="G1403" t="s">
        <v>19</v>
      </c>
      <c r="H1403" t="s">
        <v>50</v>
      </c>
      <c r="I1403">
        <v>3</v>
      </c>
      <c r="J1403">
        <v>2593.84</v>
      </c>
      <c r="K1403">
        <v>7781.52</v>
      </c>
      <c r="L1403" t="s">
        <v>28</v>
      </c>
      <c r="M1403" t="s">
        <v>29</v>
      </c>
    </row>
    <row r="1404" spans="1:13">
      <c r="A1404" t="s">
        <v>2747</v>
      </c>
      <c r="B1404" s="9">
        <v>45235</v>
      </c>
      <c r="C1404" t="s">
        <v>462</v>
      </c>
      <c r="D1404" t="s">
        <v>2298</v>
      </c>
      <c r="E1404" t="s">
        <v>17</v>
      </c>
      <c r="F1404" t="s">
        <v>18</v>
      </c>
      <c r="G1404" t="s">
        <v>19</v>
      </c>
      <c r="H1404" t="s">
        <v>20</v>
      </c>
      <c r="I1404">
        <v>2</v>
      </c>
      <c r="J1404">
        <v>29861.07</v>
      </c>
      <c r="K1404">
        <v>59722.15</v>
      </c>
      <c r="L1404" t="s">
        <v>28</v>
      </c>
      <c r="M1404" t="s">
        <v>29</v>
      </c>
    </row>
    <row r="1405" spans="1:13">
      <c r="A1405" t="s">
        <v>2748</v>
      </c>
      <c r="B1405" s="9">
        <v>45214</v>
      </c>
      <c r="C1405" t="s">
        <v>2749</v>
      </c>
      <c r="D1405" t="s">
        <v>959</v>
      </c>
      <c r="E1405" t="s">
        <v>26</v>
      </c>
      <c r="F1405" t="s">
        <v>46</v>
      </c>
      <c r="G1405" t="s">
        <v>19</v>
      </c>
      <c r="H1405" t="s">
        <v>57</v>
      </c>
      <c r="I1405">
        <v>5</v>
      </c>
      <c r="J1405">
        <v>17167.689999999999</v>
      </c>
      <c r="K1405">
        <v>85838.43</v>
      </c>
      <c r="L1405" t="s">
        <v>21</v>
      </c>
      <c r="M1405" t="s">
        <v>29</v>
      </c>
    </row>
    <row r="1406" spans="1:13">
      <c r="A1406" t="s">
        <v>2750</v>
      </c>
      <c r="B1406" s="9">
        <v>45233</v>
      </c>
      <c r="C1406" t="s">
        <v>456</v>
      </c>
      <c r="D1406" t="s">
        <v>2751</v>
      </c>
      <c r="E1406" t="s">
        <v>26</v>
      </c>
      <c r="F1406" t="s">
        <v>27</v>
      </c>
      <c r="G1406" t="s">
        <v>42</v>
      </c>
      <c r="H1406" t="s">
        <v>34</v>
      </c>
      <c r="I1406">
        <v>1</v>
      </c>
      <c r="J1406">
        <v>959.6</v>
      </c>
      <c r="K1406">
        <v>959.6</v>
      </c>
      <c r="L1406" t="s">
        <v>35</v>
      </c>
      <c r="M1406" t="s">
        <v>22</v>
      </c>
    </row>
    <row r="1407" spans="1:13">
      <c r="A1407" t="s">
        <v>2752</v>
      </c>
      <c r="B1407" s="9">
        <v>45278</v>
      </c>
      <c r="C1407" t="s">
        <v>183</v>
      </c>
      <c r="D1407" t="s">
        <v>929</v>
      </c>
      <c r="E1407" t="s">
        <v>17</v>
      </c>
      <c r="F1407" t="s">
        <v>27</v>
      </c>
      <c r="G1407" t="s">
        <v>19</v>
      </c>
      <c r="H1407" t="s">
        <v>20</v>
      </c>
      <c r="I1407">
        <v>4</v>
      </c>
      <c r="J1407">
        <v>35002.519999999997</v>
      </c>
      <c r="K1407">
        <v>140010.07999999999</v>
      </c>
      <c r="L1407" t="s">
        <v>21</v>
      </c>
      <c r="M1407" t="s">
        <v>29</v>
      </c>
    </row>
    <row r="1408" spans="1:13">
      <c r="A1408" t="s">
        <v>2753</v>
      </c>
      <c r="B1408" s="9">
        <v>45238</v>
      </c>
      <c r="C1408" t="s">
        <v>2754</v>
      </c>
      <c r="D1408" t="s">
        <v>738</v>
      </c>
      <c r="E1408" t="s">
        <v>26</v>
      </c>
      <c r="F1408" t="s">
        <v>27</v>
      </c>
      <c r="G1408" t="s">
        <v>42</v>
      </c>
      <c r="H1408" t="s">
        <v>50</v>
      </c>
      <c r="I1408">
        <v>4</v>
      </c>
      <c r="J1408">
        <v>2464.44</v>
      </c>
      <c r="K1408">
        <v>9857.74</v>
      </c>
      <c r="L1408" t="s">
        <v>35</v>
      </c>
      <c r="M1408" t="s">
        <v>29</v>
      </c>
    </row>
    <row r="1409" spans="1:13">
      <c r="A1409" t="s">
        <v>2755</v>
      </c>
      <c r="B1409" s="9">
        <v>44985</v>
      </c>
      <c r="C1409" t="s">
        <v>1624</v>
      </c>
      <c r="D1409" t="s">
        <v>675</v>
      </c>
      <c r="E1409" t="s">
        <v>17</v>
      </c>
      <c r="F1409" t="s">
        <v>27</v>
      </c>
      <c r="G1409" t="s">
        <v>19</v>
      </c>
      <c r="H1409" t="s">
        <v>34</v>
      </c>
      <c r="I1409">
        <v>2</v>
      </c>
      <c r="J1409">
        <v>958.65</v>
      </c>
      <c r="K1409">
        <v>1917.29</v>
      </c>
      <c r="L1409" t="s">
        <v>21</v>
      </c>
      <c r="M1409" t="s">
        <v>22</v>
      </c>
    </row>
    <row r="1410" spans="1:13">
      <c r="A1410" t="s">
        <v>2756</v>
      </c>
      <c r="B1410" s="9">
        <v>44961</v>
      </c>
      <c r="C1410" t="s">
        <v>2459</v>
      </c>
      <c r="D1410" t="s">
        <v>1562</v>
      </c>
      <c r="E1410" t="s">
        <v>17</v>
      </c>
      <c r="F1410" t="s">
        <v>18</v>
      </c>
      <c r="G1410" t="s">
        <v>42</v>
      </c>
      <c r="H1410" t="s">
        <v>34</v>
      </c>
      <c r="I1410">
        <v>4</v>
      </c>
      <c r="J1410">
        <v>1103.93</v>
      </c>
      <c r="K1410">
        <v>4415.7299999999996</v>
      </c>
      <c r="L1410" t="s">
        <v>28</v>
      </c>
      <c r="M1410" t="s">
        <v>29</v>
      </c>
    </row>
    <row r="1411" spans="1:13">
      <c r="A1411" t="s">
        <v>2757</v>
      </c>
      <c r="B1411" s="9">
        <v>45371</v>
      </c>
      <c r="C1411" t="s">
        <v>2709</v>
      </c>
      <c r="D1411" t="s">
        <v>2187</v>
      </c>
      <c r="E1411" t="s">
        <v>26</v>
      </c>
      <c r="F1411" t="s">
        <v>46</v>
      </c>
      <c r="G1411" t="s">
        <v>19</v>
      </c>
      <c r="H1411" t="s">
        <v>34</v>
      </c>
      <c r="I1411">
        <v>3</v>
      </c>
      <c r="J1411">
        <v>1245.32</v>
      </c>
      <c r="K1411">
        <v>3735.97</v>
      </c>
      <c r="L1411" t="s">
        <v>21</v>
      </c>
      <c r="M1411" t="s">
        <v>29</v>
      </c>
    </row>
    <row r="1412" spans="1:13">
      <c r="A1412" t="s">
        <v>2758</v>
      </c>
      <c r="B1412" s="9">
        <v>45019</v>
      </c>
      <c r="C1412" t="s">
        <v>1496</v>
      </c>
      <c r="D1412" t="s">
        <v>342</v>
      </c>
      <c r="E1412" t="s">
        <v>17</v>
      </c>
      <c r="F1412" t="s">
        <v>18</v>
      </c>
      <c r="G1412" t="s">
        <v>19</v>
      </c>
      <c r="H1412" t="s">
        <v>20</v>
      </c>
      <c r="I1412">
        <v>2</v>
      </c>
      <c r="J1412">
        <v>30074.23</v>
      </c>
      <c r="K1412">
        <v>60148.45</v>
      </c>
      <c r="L1412" t="s">
        <v>28</v>
      </c>
      <c r="M1412" t="s">
        <v>29</v>
      </c>
    </row>
    <row r="1413" spans="1:13">
      <c r="A1413" t="s">
        <v>2759</v>
      </c>
      <c r="B1413" s="9">
        <v>45133</v>
      </c>
      <c r="C1413" t="s">
        <v>287</v>
      </c>
      <c r="D1413" t="s">
        <v>2760</v>
      </c>
      <c r="E1413" t="s">
        <v>17</v>
      </c>
      <c r="F1413" t="s">
        <v>18</v>
      </c>
      <c r="G1413" t="s">
        <v>19</v>
      </c>
      <c r="H1413" t="s">
        <v>34</v>
      </c>
      <c r="I1413">
        <v>1</v>
      </c>
      <c r="J1413">
        <v>908.3</v>
      </c>
      <c r="K1413">
        <v>908.3</v>
      </c>
      <c r="L1413" t="s">
        <v>28</v>
      </c>
      <c r="M1413" t="s">
        <v>29</v>
      </c>
    </row>
    <row r="1414" spans="1:13">
      <c r="A1414" t="s">
        <v>2761</v>
      </c>
      <c r="B1414" s="9">
        <v>45279</v>
      </c>
      <c r="C1414" t="s">
        <v>2665</v>
      </c>
      <c r="D1414" t="s">
        <v>1984</v>
      </c>
      <c r="E1414" t="s">
        <v>26</v>
      </c>
      <c r="F1414" t="s">
        <v>27</v>
      </c>
      <c r="G1414" t="s">
        <v>42</v>
      </c>
      <c r="H1414" t="s">
        <v>57</v>
      </c>
      <c r="I1414">
        <v>1</v>
      </c>
      <c r="J1414">
        <v>15114.31</v>
      </c>
      <c r="K1414">
        <v>15114.31</v>
      </c>
      <c r="L1414" t="s">
        <v>21</v>
      </c>
      <c r="M1414" t="s">
        <v>29</v>
      </c>
    </row>
    <row r="1415" spans="1:13">
      <c r="A1415" t="s">
        <v>2762</v>
      </c>
      <c r="B1415" s="9">
        <v>45258</v>
      </c>
      <c r="C1415" t="s">
        <v>642</v>
      </c>
      <c r="D1415" t="s">
        <v>291</v>
      </c>
      <c r="E1415" t="s">
        <v>61</v>
      </c>
      <c r="F1415" t="s">
        <v>18</v>
      </c>
      <c r="G1415" t="s">
        <v>19</v>
      </c>
      <c r="H1415" t="s">
        <v>50</v>
      </c>
      <c r="I1415">
        <v>2</v>
      </c>
      <c r="J1415">
        <v>2030.15</v>
      </c>
      <c r="K1415">
        <v>4060.3</v>
      </c>
      <c r="L1415" t="s">
        <v>35</v>
      </c>
      <c r="M1415" t="s">
        <v>29</v>
      </c>
    </row>
    <row r="1416" spans="1:13">
      <c r="A1416" t="s">
        <v>2763</v>
      </c>
      <c r="B1416" s="9">
        <v>45085</v>
      </c>
      <c r="C1416" t="s">
        <v>1800</v>
      </c>
      <c r="D1416" t="s">
        <v>434</v>
      </c>
      <c r="E1416" t="s">
        <v>61</v>
      </c>
      <c r="F1416" t="s">
        <v>27</v>
      </c>
      <c r="G1416" t="s">
        <v>19</v>
      </c>
      <c r="H1416" t="s">
        <v>20</v>
      </c>
      <c r="I1416">
        <v>4</v>
      </c>
      <c r="J1416">
        <v>36425.81</v>
      </c>
      <c r="K1416">
        <v>145703.25</v>
      </c>
      <c r="L1416" t="s">
        <v>21</v>
      </c>
      <c r="M1416" t="s">
        <v>29</v>
      </c>
    </row>
    <row r="1417" spans="1:13">
      <c r="A1417" t="s">
        <v>2764</v>
      </c>
      <c r="B1417" s="9">
        <v>44950</v>
      </c>
      <c r="C1417" t="s">
        <v>2547</v>
      </c>
      <c r="D1417" t="s">
        <v>2454</v>
      </c>
      <c r="E1417" t="s">
        <v>61</v>
      </c>
      <c r="F1417" t="s">
        <v>27</v>
      </c>
      <c r="G1417" t="s">
        <v>42</v>
      </c>
      <c r="H1417" t="s">
        <v>20</v>
      </c>
      <c r="I1417">
        <v>4</v>
      </c>
      <c r="J1417">
        <v>39190.67</v>
      </c>
      <c r="K1417">
        <v>156762.70000000001</v>
      </c>
      <c r="L1417" t="s">
        <v>28</v>
      </c>
      <c r="M1417" t="s">
        <v>29</v>
      </c>
    </row>
    <row r="1418" spans="1:13">
      <c r="A1418" t="s">
        <v>2765</v>
      </c>
      <c r="B1418" s="9">
        <v>45330</v>
      </c>
      <c r="C1418" t="s">
        <v>1664</v>
      </c>
      <c r="D1418" t="s">
        <v>946</v>
      </c>
      <c r="E1418" t="s">
        <v>61</v>
      </c>
      <c r="F1418" t="s">
        <v>27</v>
      </c>
      <c r="G1418" t="s">
        <v>19</v>
      </c>
      <c r="H1418" t="s">
        <v>34</v>
      </c>
      <c r="I1418">
        <v>1</v>
      </c>
      <c r="J1418">
        <v>914.01</v>
      </c>
      <c r="K1418">
        <v>914.01</v>
      </c>
      <c r="L1418" t="s">
        <v>28</v>
      </c>
      <c r="M1418" t="s">
        <v>29</v>
      </c>
    </row>
    <row r="1419" spans="1:13">
      <c r="A1419" t="s">
        <v>2766</v>
      </c>
      <c r="B1419" s="9">
        <v>45442</v>
      </c>
      <c r="C1419" t="s">
        <v>1776</v>
      </c>
      <c r="D1419" t="s">
        <v>772</v>
      </c>
      <c r="E1419" t="s">
        <v>17</v>
      </c>
      <c r="F1419" t="s">
        <v>18</v>
      </c>
      <c r="G1419" t="s">
        <v>19</v>
      </c>
      <c r="H1419" t="s">
        <v>50</v>
      </c>
      <c r="I1419">
        <v>3</v>
      </c>
      <c r="J1419">
        <v>2297.0100000000002</v>
      </c>
      <c r="K1419">
        <v>6891.03</v>
      </c>
      <c r="L1419" t="s">
        <v>35</v>
      </c>
      <c r="M1419" t="s">
        <v>29</v>
      </c>
    </row>
    <row r="1420" spans="1:13">
      <c r="A1420" t="s">
        <v>2767</v>
      </c>
      <c r="B1420" s="9">
        <v>45290</v>
      </c>
      <c r="C1420" t="s">
        <v>232</v>
      </c>
      <c r="D1420" t="s">
        <v>913</v>
      </c>
      <c r="E1420" t="s">
        <v>17</v>
      </c>
      <c r="F1420" t="s">
        <v>27</v>
      </c>
      <c r="G1420" t="s">
        <v>19</v>
      </c>
      <c r="H1420" t="s">
        <v>34</v>
      </c>
      <c r="I1420">
        <v>4</v>
      </c>
      <c r="J1420">
        <v>1106.95</v>
      </c>
      <c r="K1420">
        <v>4427.8100000000004</v>
      </c>
      <c r="L1420" t="s">
        <v>35</v>
      </c>
      <c r="M1420" t="s">
        <v>22</v>
      </c>
    </row>
    <row r="1421" spans="1:13">
      <c r="A1421" t="s">
        <v>2768</v>
      </c>
      <c r="B1421" s="9">
        <v>45308</v>
      </c>
      <c r="C1421" t="s">
        <v>389</v>
      </c>
      <c r="D1421" t="s">
        <v>2641</v>
      </c>
      <c r="E1421" t="s">
        <v>26</v>
      </c>
      <c r="F1421" t="s">
        <v>18</v>
      </c>
      <c r="G1421" t="s">
        <v>42</v>
      </c>
      <c r="H1421" t="s">
        <v>34</v>
      </c>
      <c r="I1421">
        <v>3</v>
      </c>
      <c r="J1421">
        <v>1219.52</v>
      </c>
      <c r="K1421">
        <v>3658.56</v>
      </c>
      <c r="L1421" t="s">
        <v>35</v>
      </c>
      <c r="M1421" t="s">
        <v>29</v>
      </c>
    </row>
    <row r="1422" spans="1:13">
      <c r="A1422" t="s">
        <v>2769</v>
      </c>
      <c r="B1422" s="9">
        <v>45458</v>
      </c>
      <c r="C1422" t="s">
        <v>2770</v>
      </c>
      <c r="D1422" t="s">
        <v>56</v>
      </c>
      <c r="E1422" t="s">
        <v>17</v>
      </c>
      <c r="F1422" t="s">
        <v>46</v>
      </c>
      <c r="G1422" t="s">
        <v>19</v>
      </c>
      <c r="H1422" t="s">
        <v>20</v>
      </c>
      <c r="I1422">
        <v>4</v>
      </c>
      <c r="J1422">
        <v>30352.14</v>
      </c>
      <c r="K1422">
        <v>121408.56</v>
      </c>
      <c r="L1422" t="s">
        <v>28</v>
      </c>
      <c r="M1422" t="s">
        <v>29</v>
      </c>
    </row>
    <row r="1423" spans="1:13">
      <c r="A1423" t="s">
        <v>2771</v>
      </c>
      <c r="B1423" s="9">
        <v>45078</v>
      </c>
      <c r="C1423" t="s">
        <v>1419</v>
      </c>
      <c r="D1423" t="s">
        <v>2772</v>
      </c>
      <c r="E1423" t="s">
        <v>26</v>
      </c>
      <c r="F1423" t="s">
        <v>27</v>
      </c>
      <c r="G1423" t="s">
        <v>19</v>
      </c>
      <c r="H1423" t="s">
        <v>57</v>
      </c>
      <c r="I1423">
        <v>2</v>
      </c>
      <c r="J1423">
        <v>13639.27</v>
      </c>
      <c r="K1423">
        <v>27278.54</v>
      </c>
      <c r="L1423" t="s">
        <v>21</v>
      </c>
      <c r="M1423" t="s">
        <v>29</v>
      </c>
    </row>
    <row r="1424" spans="1:13">
      <c r="A1424" t="s">
        <v>2773</v>
      </c>
      <c r="B1424" s="9">
        <v>45346</v>
      </c>
      <c r="C1424" t="s">
        <v>725</v>
      </c>
      <c r="D1424" t="s">
        <v>1407</v>
      </c>
      <c r="E1424" t="s">
        <v>26</v>
      </c>
      <c r="F1424" t="s">
        <v>33</v>
      </c>
      <c r="G1424" t="s">
        <v>19</v>
      </c>
      <c r="H1424" t="s">
        <v>50</v>
      </c>
      <c r="I1424">
        <v>5</v>
      </c>
      <c r="J1424">
        <v>1764.99</v>
      </c>
      <c r="K1424">
        <v>8824.9500000000007</v>
      </c>
      <c r="L1424" t="s">
        <v>35</v>
      </c>
      <c r="M1424" t="s">
        <v>29</v>
      </c>
    </row>
    <row r="1425" spans="1:13">
      <c r="A1425" t="s">
        <v>2774</v>
      </c>
      <c r="B1425" s="9">
        <v>45176</v>
      </c>
      <c r="C1425" t="s">
        <v>630</v>
      </c>
      <c r="D1425" t="s">
        <v>601</v>
      </c>
      <c r="E1425" t="s">
        <v>17</v>
      </c>
      <c r="F1425" t="s">
        <v>33</v>
      </c>
      <c r="G1425" t="s">
        <v>19</v>
      </c>
      <c r="H1425" t="s">
        <v>50</v>
      </c>
      <c r="I1425">
        <v>1</v>
      </c>
      <c r="J1425">
        <v>1903.03</v>
      </c>
      <c r="K1425">
        <v>1903.03</v>
      </c>
      <c r="L1425" t="s">
        <v>28</v>
      </c>
      <c r="M1425" t="s">
        <v>29</v>
      </c>
    </row>
    <row r="1426" spans="1:13">
      <c r="A1426" t="s">
        <v>2775</v>
      </c>
      <c r="B1426" s="9">
        <v>45043</v>
      </c>
      <c r="C1426" t="s">
        <v>798</v>
      </c>
      <c r="D1426" t="s">
        <v>311</v>
      </c>
      <c r="E1426" t="s">
        <v>61</v>
      </c>
      <c r="F1426" t="s">
        <v>33</v>
      </c>
      <c r="G1426" t="s">
        <v>42</v>
      </c>
      <c r="H1426" t="s">
        <v>50</v>
      </c>
      <c r="I1426">
        <v>2</v>
      </c>
      <c r="J1426">
        <v>2462.33</v>
      </c>
      <c r="K1426">
        <v>4924.66</v>
      </c>
      <c r="L1426" t="s">
        <v>21</v>
      </c>
      <c r="M1426" t="s">
        <v>29</v>
      </c>
    </row>
    <row r="1427" spans="1:13">
      <c r="A1427" t="s">
        <v>2776</v>
      </c>
      <c r="B1427" s="9">
        <v>45438</v>
      </c>
      <c r="C1427" t="s">
        <v>2453</v>
      </c>
      <c r="D1427" t="s">
        <v>1207</v>
      </c>
      <c r="E1427" t="s">
        <v>17</v>
      </c>
      <c r="F1427" t="s">
        <v>33</v>
      </c>
      <c r="G1427" t="s">
        <v>19</v>
      </c>
      <c r="H1427" t="s">
        <v>50</v>
      </c>
      <c r="I1427">
        <v>4</v>
      </c>
      <c r="J1427">
        <v>2019.87</v>
      </c>
      <c r="K1427">
        <v>8079.48</v>
      </c>
      <c r="L1427" t="s">
        <v>35</v>
      </c>
      <c r="M1427" t="s">
        <v>29</v>
      </c>
    </row>
    <row r="1428" spans="1:13">
      <c r="A1428" t="s">
        <v>2777</v>
      </c>
      <c r="B1428" s="9">
        <v>45261</v>
      </c>
      <c r="C1428" t="s">
        <v>2571</v>
      </c>
      <c r="D1428" t="s">
        <v>91</v>
      </c>
      <c r="E1428" t="s">
        <v>17</v>
      </c>
      <c r="F1428" t="s">
        <v>33</v>
      </c>
      <c r="G1428" t="s">
        <v>19</v>
      </c>
      <c r="H1428" t="s">
        <v>57</v>
      </c>
      <c r="I1428">
        <v>1</v>
      </c>
      <c r="J1428">
        <v>11584.33</v>
      </c>
      <c r="K1428">
        <v>11584.33</v>
      </c>
      <c r="L1428" t="s">
        <v>21</v>
      </c>
      <c r="M1428" t="s">
        <v>29</v>
      </c>
    </row>
    <row r="1429" spans="1:13">
      <c r="A1429" t="s">
        <v>2778</v>
      </c>
      <c r="B1429" s="9">
        <v>45344</v>
      </c>
      <c r="C1429" t="s">
        <v>447</v>
      </c>
      <c r="D1429" t="s">
        <v>913</v>
      </c>
      <c r="E1429" t="s">
        <v>61</v>
      </c>
      <c r="F1429" t="s">
        <v>18</v>
      </c>
      <c r="G1429" t="s">
        <v>19</v>
      </c>
      <c r="H1429" t="s">
        <v>20</v>
      </c>
      <c r="I1429">
        <v>5</v>
      </c>
      <c r="J1429">
        <v>30177.22</v>
      </c>
      <c r="K1429">
        <v>150886.12</v>
      </c>
      <c r="L1429" t="s">
        <v>21</v>
      </c>
      <c r="M1429" t="s">
        <v>29</v>
      </c>
    </row>
    <row r="1430" spans="1:13">
      <c r="A1430" t="s">
        <v>2779</v>
      </c>
      <c r="B1430" s="9">
        <v>45221</v>
      </c>
      <c r="C1430" t="s">
        <v>2780</v>
      </c>
      <c r="D1430" t="s">
        <v>291</v>
      </c>
      <c r="E1430" t="s">
        <v>17</v>
      </c>
      <c r="F1430" t="s">
        <v>46</v>
      </c>
      <c r="G1430" t="s">
        <v>19</v>
      </c>
      <c r="H1430" t="s">
        <v>57</v>
      </c>
      <c r="I1430">
        <v>5</v>
      </c>
      <c r="J1430">
        <v>11726.52</v>
      </c>
      <c r="K1430">
        <v>58632.59</v>
      </c>
      <c r="L1430" t="s">
        <v>28</v>
      </c>
      <c r="M1430" t="s">
        <v>29</v>
      </c>
    </row>
    <row r="1431" spans="1:13">
      <c r="A1431" t="s">
        <v>2781</v>
      </c>
      <c r="B1431" s="9">
        <v>45297</v>
      </c>
      <c r="C1431" t="s">
        <v>2002</v>
      </c>
      <c r="D1431" t="s">
        <v>892</v>
      </c>
      <c r="E1431" t="s">
        <v>17</v>
      </c>
      <c r="F1431" t="s">
        <v>18</v>
      </c>
      <c r="G1431" t="s">
        <v>19</v>
      </c>
      <c r="H1431" t="s">
        <v>34</v>
      </c>
      <c r="I1431">
        <v>4</v>
      </c>
      <c r="J1431">
        <v>875.77</v>
      </c>
      <c r="K1431">
        <v>3503.09</v>
      </c>
      <c r="L1431" t="s">
        <v>28</v>
      </c>
      <c r="M1431" t="s">
        <v>29</v>
      </c>
    </row>
    <row r="1432" spans="1:13">
      <c r="A1432" t="s">
        <v>2782</v>
      </c>
      <c r="B1432" s="9">
        <v>45112</v>
      </c>
      <c r="C1432" t="s">
        <v>2703</v>
      </c>
      <c r="D1432" t="s">
        <v>866</v>
      </c>
      <c r="E1432" t="s">
        <v>17</v>
      </c>
      <c r="F1432" t="s">
        <v>27</v>
      </c>
      <c r="G1432" t="s">
        <v>19</v>
      </c>
      <c r="H1432" t="s">
        <v>20</v>
      </c>
      <c r="I1432">
        <v>1</v>
      </c>
      <c r="J1432">
        <v>29467.52</v>
      </c>
      <c r="K1432">
        <v>29467.52</v>
      </c>
      <c r="L1432" t="s">
        <v>28</v>
      </c>
      <c r="M1432" t="s">
        <v>22</v>
      </c>
    </row>
    <row r="1433" spans="1:13">
      <c r="A1433" t="s">
        <v>2783</v>
      </c>
      <c r="B1433" s="9">
        <v>45172</v>
      </c>
      <c r="C1433" t="s">
        <v>128</v>
      </c>
      <c r="D1433" t="s">
        <v>1033</v>
      </c>
      <c r="E1433" t="s">
        <v>26</v>
      </c>
      <c r="F1433" t="s">
        <v>46</v>
      </c>
      <c r="G1433" t="s">
        <v>19</v>
      </c>
      <c r="H1433" t="s">
        <v>57</v>
      </c>
      <c r="I1433">
        <v>4</v>
      </c>
      <c r="J1433">
        <v>11732.69</v>
      </c>
      <c r="K1433">
        <v>46930.75</v>
      </c>
      <c r="L1433" t="s">
        <v>21</v>
      </c>
      <c r="M1433" t="s">
        <v>29</v>
      </c>
    </row>
    <row r="1434" spans="1:13">
      <c r="A1434" t="s">
        <v>2784</v>
      </c>
      <c r="B1434" s="9">
        <v>45194</v>
      </c>
      <c r="C1434" t="s">
        <v>1149</v>
      </c>
      <c r="D1434" t="s">
        <v>1635</v>
      </c>
      <c r="E1434" t="s">
        <v>26</v>
      </c>
      <c r="F1434" t="s">
        <v>46</v>
      </c>
      <c r="G1434" t="s">
        <v>42</v>
      </c>
      <c r="H1434" t="s">
        <v>50</v>
      </c>
      <c r="I1434">
        <v>5</v>
      </c>
      <c r="J1434">
        <v>2749.24</v>
      </c>
      <c r="K1434">
        <v>13746.22</v>
      </c>
      <c r="L1434" t="s">
        <v>35</v>
      </c>
      <c r="M1434" t="s">
        <v>22</v>
      </c>
    </row>
    <row r="1435" spans="1:13">
      <c r="A1435" t="s">
        <v>2785</v>
      </c>
      <c r="B1435" s="9">
        <v>45163</v>
      </c>
      <c r="C1435" t="s">
        <v>2786</v>
      </c>
      <c r="D1435" t="s">
        <v>239</v>
      </c>
      <c r="E1435" t="s">
        <v>26</v>
      </c>
      <c r="F1435" t="s">
        <v>46</v>
      </c>
      <c r="G1435" t="s">
        <v>19</v>
      </c>
      <c r="H1435" t="s">
        <v>50</v>
      </c>
      <c r="I1435">
        <v>2</v>
      </c>
      <c r="J1435">
        <v>1828.32</v>
      </c>
      <c r="K1435">
        <v>3656.64</v>
      </c>
      <c r="L1435" t="s">
        <v>35</v>
      </c>
      <c r="M1435" t="s">
        <v>29</v>
      </c>
    </row>
    <row r="1436" spans="1:13">
      <c r="A1436" t="s">
        <v>2787</v>
      </c>
      <c r="B1436" s="9">
        <v>45456</v>
      </c>
      <c r="C1436" t="s">
        <v>984</v>
      </c>
      <c r="D1436" t="s">
        <v>213</v>
      </c>
      <c r="E1436" t="s">
        <v>26</v>
      </c>
      <c r="F1436" t="s">
        <v>46</v>
      </c>
      <c r="G1436" t="s">
        <v>19</v>
      </c>
      <c r="H1436" t="s">
        <v>20</v>
      </c>
      <c r="I1436">
        <v>2</v>
      </c>
      <c r="J1436">
        <v>37580.26</v>
      </c>
      <c r="K1436">
        <v>75160.509999999995</v>
      </c>
      <c r="L1436" t="s">
        <v>35</v>
      </c>
      <c r="M1436" t="s">
        <v>29</v>
      </c>
    </row>
    <row r="1437" spans="1:13">
      <c r="A1437" t="s">
        <v>2788</v>
      </c>
      <c r="B1437" s="9">
        <v>44947</v>
      </c>
      <c r="C1437" t="s">
        <v>459</v>
      </c>
      <c r="D1437" t="s">
        <v>962</v>
      </c>
      <c r="E1437" t="s">
        <v>17</v>
      </c>
      <c r="F1437" t="s">
        <v>33</v>
      </c>
      <c r="G1437" t="s">
        <v>19</v>
      </c>
      <c r="H1437" t="s">
        <v>57</v>
      </c>
      <c r="I1437">
        <v>3</v>
      </c>
      <c r="J1437">
        <v>13370.97</v>
      </c>
      <c r="K1437">
        <v>40112.92</v>
      </c>
      <c r="L1437" t="s">
        <v>28</v>
      </c>
      <c r="M1437" t="s">
        <v>29</v>
      </c>
    </row>
    <row r="1438" spans="1:13">
      <c r="A1438" t="s">
        <v>2789</v>
      </c>
      <c r="B1438" s="9">
        <v>45446</v>
      </c>
      <c r="C1438" t="s">
        <v>1763</v>
      </c>
      <c r="D1438" t="s">
        <v>1004</v>
      </c>
      <c r="E1438" t="s">
        <v>61</v>
      </c>
      <c r="F1438" t="s">
        <v>27</v>
      </c>
      <c r="G1438" t="s">
        <v>19</v>
      </c>
      <c r="H1438" t="s">
        <v>20</v>
      </c>
      <c r="I1438">
        <v>5</v>
      </c>
      <c r="J1438">
        <v>36318.120000000003</v>
      </c>
      <c r="K1438">
        <v>181590.61</v>
      </c>
      <c r="L1438" t="s">
        <v>35</v>
      </c>
      <c r="M1438" t="s">
        <v>29</v>
      </c>
    </row>
    <row r="1439" spans="1:13">
      <c r="A1439" t="s">
        <v>2790</v>
      </c>
      <c r="B1439" s="9">
        <v>45026</v>
      </c>
      <c r="C1439" t="s">
        <v>259</v>
      </c>
      <c r="D1439" t="s">
        <v>2130</v>
      </c>
      <c r="E1439" t="s">
        <v>61</v>
      </c>
      <c r="F1439" t="s">
        <v>46</v>
      </c>
      <c r="G1439" t="s">
        <v>42</v>
      </c>
      <c r="H1439" t="s">
        <v>50</v>
      </c>
      <c r="I1439">
        <v>5</v>
      </c>
      <c r="J1439">
        <v>1815.86</v>
      </c>
      <c r="K1439">
        <v>9079.31</v>
      </c>
      <c r="L1439" t="s">
        <v>35</v>
      </c>
      <c r="M1439" t="s">
        <v>29</v>
      </c>
    </row>
    <row r="1440" spans="1:13">
      <c r="A1440" t="s">
        <v>2791</v>
      </c>
      <c r="B1440" s="9">
        <v>45404</v>
      </c>
      <c r="C1440" t="s">
        <v>2792</v>
      </c>
      <c r="D1440" t="s">
        <v>669</v>
      </c>
      <c r="E1440" t="s">
        <v>17</v>
      </c>
      <c r="F1440" t="s">
        <v>46</v>
      </c>
      <c r="G1440" t="s">
        <v>19</v>
      </c>
      <c r="H1440" t="s">
        <v>57</v>
      </c>
      <c r="I1440">
        <v>4</v>
      </c>
      <c r="J1440">
        <v>17405.28</v>
      </c>
      <c r="K1440">
        <v>69621.119999999995</v>
      </c>
      <c r="L1440" t="s">
        <v>28</v>
      </c>
      <c r="M1440" t="s">
        <v>22</v>
      </c>
    </row>
    <row r="1441" spans="1:13">
      <c r="A1441" t="s">
        <v>2793</v>
      </c>
      <c r="B1441" s="9">
        <v>45224</v>
      </c>
      <c r="C1441" t="s">
        <v>865</v>
      </c>
      <c r="D1441" t="s">
        <v>2794</v>
      </c>
      <c r="E1441" t="s">
        <v>17</v>
      </c>
      <c r="F1441" t="s">
        <v>33</v>
      </c>
      <c r="G1441" t="s">
        <v>19</v>
      </c>
      <c r="H1441" t="s">
        <v>50</v>
      </c>
      <c r="I1441">
        <v>3</v>
      </c>
      <c r="J1441">
        <v>2709.22</v>
      </c>
      <c r="K1441">
        <v>8127.66</v>
      </c>
      <c r="L1441" t="s">
        <v>35</v>
      </c>
      <c r="M1441" t="s">
        <v>29</v>
      </c>
    </row>
    <row r="1442" spans="1:13">
      <c r="A1442" t="s">
        <v>2795</v>
      </c>
      <c r="B1442" s="9">
        <v>45452</v>
      </c>
      <c r="C1442" t="s">
        <v>1838</v>
      </c>
      <c r="D1442" t="s">
        <v>1073</v>
      </c>
      <c r="E1442" t="s">
        <v>61</v>
      </c>
      <c r="F1442" t="s">
        <v>18</v>
      </c>
      <c r="G1442" t="s">
        <v>42</v>
      </c>
      <c r="H1442" t="s">
        <v>20</v>
      </c>
      <c r="I1442">
        <v>3</v>
      </c>
      <c r="J1442">
        <v>26952.5</v>
      </c>
      <c r="K1442">
        <v>80857.509999999995</v>
      </c>
      <c r="L1442" t="s">
        <v>35</v>
      </c>
      <c r="M1442" t="s">
        <v>29</v>
      </c>
    </row>
    <row r="1443" spans="1:13">
      <c r="A1443" t="s">
        <v>2796</v>
      </c>
      <c r="B1443" s="9">
        <v>45260</v>
      </c>
      <c r="C1443" t="s">
        <v>1564</v>
      </c>
      <c r="D1443" t="s">
        <v>144</v>
      </c>
      <c r="E1443" t="s">
        <v>61</v>
      </c>
      <c r="F1443" t="s">
        <v>18</v>
      </c>
      <c r="G1443" t="s">
        <v>19</v>
      </c>
      <c r="H1443" t="s">
        <v>20</v>
      </c>
      <c r="I1443">
        <v>1</v>
      </c>
      <c r="J1443">
        <v>28328.73</v>
      </c>
      <c r="K1443">
        <v>28328.73</v>
      </c>
      <c r="L1443" t="s">
        <v>35</v>
      </c>
      <c r="M1443" t="s">
        <v>22</v>
      </c>
    </row>
    <row r="1444" spans="1:13">
      <c r="A1444" t="s">
        <v>2797</v>
      </c>
      <c r="B1444" s="9">
        <v>44928</v>
      </c>
      <c r="C1444" t="s">
        <v>301</v>
      </c>
      <c r="D1444" t="s">
        <v>477</v>
      </c>
      <c r="E1444" t="s">
        <v>61</v>
      </c>
      <c r="F1444" t="s">
        <v>18</v>
      </c>
      <c r="G1444" t="s">
        <v>19</v>
      </c>
      <c r="H1444" t="s">
        <v>20</v>
      </c>
      <c r="I1444">
        <v>4</v>
      </c>
      <c r="J1444">
        <v>35769.93</v>
      </c>
      <c r="K1444">
        <v>143079.74</v>
      </c>
      <c r="L1444" t="s">
        <v>21</v>
      </c>
      <c r="M1444" t="s">
        <v>29</v>
      </c>
    </row>
    <row r="1445" spans="1:13">
      <c r="A1445" t="s">
        <v>2798</v>
      </c>
      <c r="B1445" s="9">
        <v>45301</v>
      </c>
      <c r="C1445" t="s">
        <v>978</v>
      </c>
      <c r="D1445" t="s">
        <v>1340</v>
      </c>
      <c r="E1445" t="s">
        <v>61</v>
      </c>
      <c r="F1445" t="s">
        <v>27</v>
      </c>
      <c r="G1445" t="s">
        <v>19</v>
      </c>
      <c r="H1445" t="s">
        <v>20</v>
      </c>
      <c r="I1445">
        <v>2</v>
      </c>
      <c r="J1445">
        <v>40627.35</v>
      </c>
      <c r="K1445">
        <v>81254.69</v>
      </c>
      <c r="L1445" t="s">
        <v>21</v>
      </c>
      <c r="M1445" t="s">
        <v>22</v>
      </c>
    </row>
    <row r="1446" spans="1:13">
      <c r="A1446" t="s">
        <v>2799</v>
      </c>
      <c r="B1446" s="9">
        <v>45219</v>
      </c>
      <c r="C1446" t="s">
        <v>2269</v>
      </c>
      <c r="D1446" t="s">
        <v>2800</v>
      </c>
      <c r="E1446" t="s">
        <v>17</v>
      </c>
      <c r="F1446" t="s">
        <v>18</v>
      </c>
      <c r="G1446" t="s">
        <v>19</v>
      </c>
      <c r="H1446" t="s">
        <v>20</v>
      </c>
      <c r="I1446">
        <v>1</v>
      </c>
      <c r="J1446">
        <v>32302.07</v>
      </c>
      <c r="K1446">
        <v>32302.07</v>
      </c>
      <c r="L1446" t="s">
        <v>28</v>
      </c>
      <c r="M1446" t="s">
        <v>29</v>
      </c>
    </row>
    <row r="1447" spans="1:13">
      <c r="A1447" t="s">
        <v>2801</v>
      </c>
      <c r="B1447" s="9">
        <v>45244</v>
      </c>
      <c r="C1447" t="s">
        <v>293</v>
      </c>
      <c r="D1447" t="s">
        <v>2802</v>
      </c>
      <c r="E1447" t="s">
        <v>26</v>
      </c>
      <c r="F1447" t="s">
        <v>46</v>
      </c>
      <c r="G1447" t="s">
        <v>42</v>
      </c>
      <c r="H1447" t="s">
        <v>34</v>
      </c>
      <c r="I1447">
        <v>3</v>
      </c>
      <c r="J1447">
        <v>1131.3800000000001</v>
      </c>
      <c r="K1447">
        <v>3394.14</v>
      </c>
      <c r="L1447" t="s">
        <v>28</v>
      </c>
      <c r="M1447" t="s">
        <v>29</v>
      </c>
    </row>
    <row r="1448" spans="1:13">
      <c r="A1448" t="s">
        <v>2803</v>
      </c>
      <c r="B1448" s="9">
        <v>45428</v>
      </c>
      <c r="C1448" t="s">
        <v>2804</v>
      </c>
      <c r="D1448" t="s">
        <v>521</v>
      </c>
      <c r="E1448" t="s">
        <v>17</v>
      </c>
      <c r="F1448" t="s">
        <v>33</v>
      </c>
      <c r="G1448" t="s">
        <v>19</v>
      </c>
      <c r="H1448" t="s">
        <v>20</v>
      </c>
      <c r="I1448">
        <v>2</v>
      </c>
      <c r="J1448">
        <v>28661.5</v>
      </c>
      <c r="K1448">
        <v>57323.01</v>
      </c>
      <c r="L1448" t="s">
        <v>21</v>
      </c>
      <c r="M1448" t="s">
        <v>29</v>
      </c>
    </row>
    <row r="1449" spans="1:13">
      <c r="A1449" t="s">
        <v>2805</v>
      </c>
      <c r="B1449" s="9">
        <v>45307</v>
      </c>
      <c r="C1449" t="s">
        <v>2557</v>
      </c>
      <c r="D1449" t="s">
        <v>842</v>
      </c>
      <c r="E1449" t="s">
        <v>17</v>
      </c>
      <c r="F1449" t="s">
        <v>33</v>
      </c>
      <c r="G1449" t="s">
        <v>19</v>
      </c>
      <c r="H1449" t="s">
        <v>20</v>
      </c>
      <c r="I1449">
        <v>5</v>
      </c>
      <c r="J1449">
        <v>31202.69</v>
      </c>
      <c r="K1449">
        <v>156013.45000000001</v>
      </c>
      <c r="L1449" t="s">
        <v>28</v>
      </c>
      <c r="M1449" t="s">
        <v>29</v>
      </c>
    </row>
    <row r="1450" spans="1:13">
      <c r="A1450" t="s">
        <v>2806</v>
      </c>
      <c r="B1450" s="9">
        <v>44940</v>
      </c>
      <c r="C1450" t="s">
        <v>708</v>
      </c>
      <c r="D1450" t="s">
        <v>877</v>
      </c>
      <c r="E1450" t="s">
        <v>26</v>
      </c>
      <c r="F1450" t="s">
        <v>18</v>
      </c>
      <c r="G1450" t="s">
        <v>19</v>
      </c>
      <c r="H1450" t="s">
        <v>50</v>
      </c>
      <c r="I1450">
        <v>4</v>
      </c>
      <c r="J1450">
        <v>2107.52</v>
      </c>
      <c r="K1450">
        <v>8430.09</v>
      </c>
      <c r="L1450" t="s">
        <v>28</v>
      </c>
      <c r="M1450" t="s">
        <v>29</v>
      </c>
    </row>
    <row r="1451" spans="1:13">
      <c r="A1451" t="s">
        <v>2807</v>
      </c>
      <c r="B1451" s="9">
        <v>45430</v>
      </c>
      <c r="C1451" t="s">
        <v>502</v>
      </c>
      <c r="D1451" t="s">
        <v>1060</v>
      </c>
      <c r="E1451" t="s">
        <v>17</v>
      </c>
      <c r="F1451" t="s">
        <v>33</v>
      </c>
      <c r="G1451" t="s">
        <v>19</v>
      </c>
      <c r="H1451" t="s">
        <v>20</v>
      </c>
      <c r="I1451">
        <v>3</v>
      </c>
      <c r="J1451">
        <v>30635</v>
      </c>
      <c r="K1451">
        <v>91904.99</v>
      </c>
      <c r="L1451" t="s">
        <v>35</v>
      </c>
      <c r="M1451" t="s">
        <v>29</v>
      </c>
    </row>
    <row r="1452" spans="1:13">
      <c r="A1452" t="s">
        <v>2808</v>
      </c>
      <c r="B1452" s="9">
        <v>45157</v>
      </c>
      <c r="C1452" t="s">
        <v>111</v>
      </c>
      <c r="D1452" t="s">
        <v>1081</v>
      </c>
      <c r="E1452" t="s">
        <v>26</v>
      </c>
      <c r="F1452" t="s">
        <v>46</v>
      </c>
      <c r="G1452" t="s">
        <v>42</v>
      </c>
      <c r="H1452" t="s">
        <v>57</v>
      </c>
      <c r="I1452">
        <v>5</v>
      </c>
      <c r="J1452">
        <v>10654.48</v>
      </c>
      <c r="K1452">
        <v>53272.41</v>
      </c>
      <c r="L1452" t="s">
        <v>28</v>
      </c>
      <c r="M1452" t="s">
        <v>29</v>
      </c>
    </row>
    <row r="1453" spans="1:13">
      <c r="A1453" t="s">
        <v>2809</v>
      </c>
      <c r="B1453" s="9">
        <v>45010</v>
      </c>
      <c r="C1453" t="s">
        <v>354</v>
      </c>
      <c r="D1453" t="s">
        <v>1081</v>
      </c>
      <c r="E1453" t="s">
        <v>17</v>
      </c>
      <c r="F1453" t="s">
        <v>18</v>
      </c>
      <c r="G1453" t="s">
        <v>19</v>
      </c>
      <c r="H1453" t="s">
        <v>20</v>
      </c>
      <c r="I1453">
        <v>3</v>
      </c>
      <c r="J1453">
        <v>25218.560000000001</v>
      </c>
      <c r="K1453">
        <v>75655.69</v>
      </c>
      <c r="L1453" t="s">
        <v>28</v>
      </c>
      <c r="M1453" t="s">
        <v>29</v>
      </c>
    </row>
    <row r="1454" spans="1:13">
      <c r="A1454" t="s">
        <v>2810</v>
      </c>
      <c r="B1454" s="9">
        <v>45056</v>
      </c>
      <c r="C1454" t="s">
        <v>2811</v>
      </c>
      <c r="D1454" t="s">
        <v>987</v>
      </c>
      <c r="E1454" t="s">
        <v>17</v>
      </c>
      <c r="F1454" t="s">
        <v>46</v>
      </c>
      <c r="G1454" t="s">
        <v>42</v>
      </c>
      <c r="H1454" t="s">
        <v>34</v>
      </c>
      <c r="I1454">
        <v>2</v>
      </c>
      <c r="J1454">
        <v>1248.4100000000001</v>
      </c>
      <c r="K1454">
        <v>2496.8200000000002</v>
      </c>
      <c r="L1454" t="s">
        <v>35</v>
      </c>
      <c r="M1454" t="s">
        <v>29</v>
      </c>
    </row>
    <row r="1455" spans="1:13">
      <c r="A1455" t="s">
        <v>2812</v>
      </c>
      <c r="B1455" s="9">
        <v>45071</v>
      </c>
      <c r="C1455" t="s">
        <v>961</v>
      </c>
      <c r="D1455" t="s">
        <v>2285</v>
      </c>
      <c r="E1455" t="s">
        <v>17</v>
      </c>
      <c r="F1455" t="s">
        <v>27</v>
      </c>
      <c r="G1455" t="s">
        <v>19</v>
      </c>
      <c r="H1455" t="s">
        <v>20</v>
      </c>
      <c r="I1455">
        <v>1</v>
      </c>
      <c r="J1455">
        <v>36431.42</v>
      </c>
      <c r="K1455">
        <v>36431.42</v>
      </c>
      <c r="L1455" t="s">
        <v>35</v>
      </c>
      <c r="M1455" t="s">
        <v>29</v>
      </c>
    </row>
    <row r="1456" spans="1:13">
      <c r="A1456" t="s">
        <v>2813</v>
      </c>
      <c r="B1456" s="9">
        <v>44954</v>
      </c>
      <c r="C1456" t="s">
        <v>798</v>
      </c>
      <c r="D1456" t="s">
        <v>368</v>
      </c>
      <c r="E1456" t="s">
        <v>17</v>
      </c>
      <c r="F1456" t="s">
        <v>46</v>
      </c>
      <c r="G1456" t="s">
        <v>42</v>
      </c>
      <c r="H1456" t="s">
        <v>50</v>
      </c>
      <c r="I1456">
        <v>2</v>
      </c>
      <c r="J1456">
        <v>2162.79</v>
      </c>
      <c r="K1456">
        <v>4325.58</v>
      </c>
      <c r="L1456" t="s">
        <v>21</v>
      </c>
      <c r="M1456" t="s">
        <v>22</v>
      </c>
    </row>
    <row r="1457" spans="1:13">
      <c r="A1457" t="s">
        <v>2814</v>
      </c>
      <c r="B1457" s="9">
        <v>44992</v>
      </c>
      <c r="C1457" t="s">
        <v>2815</v>
      </c>
      <c r="D1457" t="s">
        <v>1101</v>
      </c>
      <c r="E1457" t="s">
        <v>17</v>
      </c>
      <c r="F1457" t="s">
        <v>46</v>
      </c>
      <c r="G1457" t="s">
        <v>19</v>
      </c>
      <c r="H1457" t="s">
        <v>57</v>
      </c>
      <c r="I1457">
        <v>4</v>
      </c>
      <c r="J1457">
        <v>17140.97</v>
      </c>
      <c r="K1457">
        <v>68563.87</v>
      </c>
      <c r="L1457" t="s">
        <v>28</v>
      </c>
      <c r="M1457" t="s">
        <v>29</v>
      </c>
    </row>
    <row r="1458" spans="1:13">
      <c r="A1458" t="s">
        <v>2816</v>
      </c>
      <c r="B1458" s="9">
        <v>45089</v>
      </c>
      <c r="C1458" t="s">
        <v>1586</v>
      </c>
      <c r="D1458" t="s">
        <v>738</v>
      </c>
      <c r="E1458" t="s">
        <v>17</v>
      </c>
      <c r="F1458" t="s">
        <v>46</v>
      </c>
      <c r="G1458" t="s">
        <v>19</v>
      </c>
      <c r="H1458" t="s">
        <v>57</v>
      </c>
      <c r="I1458">
        <v>4</v>
      </c>
      <c r="J1458">
        <v>12495.84</v>
      </c>
      <c r="K1458">
        <v>49983.360000000001</v>
      </c>
      <c r="L1458" t="s">
        <v>35</v>
      </c>
      <c r="M1458" t="s">
        <v>29</v>
      </c>
    </row>
    <row r="1459" spans="1:13">
      <c r="A1459" t="s">
        <v>2817</v>
      </c>
      <c r="B1459" s="9">
        <v>45155</v>
      </c>
      <c r="C1459" t="s">
        <v>422</v>
      </c>
      <c r="D1459" t="s">
        <v>1887</v>
      </c>
      <c r="E1459" t="s">
        <v>61</v>
      </c>
      <c r="F1459" t="s">
        <v>46</v>
      </c>
      <c r="G1459" t="s">
        <v>42</v>
      </c>
      <c r="H1459" t="s">
        <v>20</v>
      </c>
      <c r="I1459">
        <v>3</v>
      </c>
      <c r="J1459">
        <v>31426.23</v>
      </c>
      <c r="K1459">
        <v>94278.7</v>
      </c>
      <c r="L1459" t="s">
        <v>28</v>
      </c>
      <c r="M1459" t="s">
        <v>29</v>
      </c>
    </row>
    <row r="1460" spans="1:13">
      <c r="A1460" t="s">
        <v>2818</v>
      </c>
      <c r="B1460" s="9">
        <v>45187</v>
      </c>
      <c r="C1460" t="s">
        <v>2015</v>
      </c>
      <c r="D1460" t="s">
        <v>601</v>
      </c>
      <c r="E1460" t="s">
        <v>17</v>
      </c>
      <c r="F1460" t="s">
        <v>27</v>
      </c>
      <c r="G1460" t="s">
        <v>42</v>
      </c>
      <c r="H1460" t="s">
        <v>20</v>
      </c>
      <c r="I1460">
        <v>2</v>
      </c>
      <c r="J1460">
        <v>37299.07</v>
      </c>
      <c r="K1460">
        <v>74598.149999999994</v>
      </c>
      <c r="L1460" t="s">
        <v>28</v>
      </c>
      <c r="M1460" t="s">
        <v>29</v>
      </c>
    </row>
    <row r="1461" spans="1:13">
      <c r="A1461" t="s">
        <v>2819</v>
      </c>
      <c r="B1461" s="9">
        <v>45375</v>
      </c>
      <c r="C1461" t="s">
        <v>338</v>
      </c>
      <c r="D1461" t="s">
        <v>1020</v>
      </c>
      <c r="E1461" t="s">
        <v>17</v>
      </c>
      <c r="F1461" t="s">
        <v>18</v>
      </c>
      <c r="G1461" t="s">
        <v>19</v>
      </c>
      <c r="H1461" t="s">
        <v>20</v>
      </c>
      <c r="I1461">
        <v>1</v>
      </c>
      <c r="J1461">
        <v>37512.44</v>
      </c>
      <c r="K1461">
        <v>37512.44</v>
      </c>
      <c r="L1461" t="s">
        <v>21</v>
      </c>
      <c r="M1461" t="s">
        <v>29</v>
      </c>
    </row>
    <row r="1462" spans="1:13">
      <c r="A1462" t="s">
        <v>2820</v>
      </c>
      <c r="B1462" s="9">
        <v>45350</v>
      </c>
      <c r="C1462" t="s">
        <v>1378</v>
      </c>
      <c r="D1462" t="s">
        <v>842</v>
      </c>
      <c r="E1462" t="s">
        <v>26</v>
      </c>
      <c r="F1462" t="s">
        <v>46</v>
      </c>
      <c r="G1462" t="s">
        <v>19</v>
      </c>
      <c r="H1462" t="s">
        <v>20</v>
      </c>
      <c r="I1462">
        <v>4</v>
      </c>
      <c r="J1462">
        <v>39570.400000000001</v>
      </c>
      <c r="K1462">
        <v>158281.60000000001</v>
      </c>
      <c r="L1462" t="s">
        <v>21</v>
      </c>
      <c r="M1462" t="s">
        <v>22</v>
      </c>
    </row>
    <row r="1463" spans="1:13">
      <c r="A1463" t="s">
        <v>2821</v>
      </c>
      <c r="B1463" s="9">
        <v>45386</v>
      </c>
      <c r="C1463" t="s">
        <v>186</v>
      </c>
      <c r="D1463" t="s">
        <v>2533</v>
      </c>
      <c r="E1463" t="s">
        <v>26</v>
      </c>
      <c r="F1463" t="s">
        <v>18</v>
      </c>
      <c r="G1463" t="s">
        <v>19</v>
      </c>
      <c r="H1463" t="s">
        <v>50</v>
      </c>
      <c r="I1463">
        <v>1</v>
      </c>
      <c r="J1463">
        <v>1786.32</v>
      </c>
      <c r="K1463">
        <v>1786.32</v>
      </c>
      <c r="L1463" t="s">
        <v>21</v>
      </c>
      <c r="M1463" t="s">
        <v>29</v>
      </c>
    </row>
    <row r="1464" spans="1:13">
      <c r="A1464" t="s">
        <v>2822</v>
      </c>
      <c r="B1464" s="9">
        <v>45227</v>
      </c>
      <c r="C1464" t="s">
        <v>720</v>
      </c>
      <c r="D1464" t="s">
        <v>1277</v>
      </c>
      <c r="E1464" t="s">
        <v>17</v>
      </c>
      <c r="F1464" t="s">
        <v>33</v>
      </c>
      <c r="G1464" t="s">
        <v>42</v>
      </c>
      <c r="H1464" t="s">
        <v>50</v>
      </c>
      <c r="I1464">
        <v>5</v>
      </c>
      <c r="J1464">
        <v>1979.7</v>
      </c>
      <c r="K1464">
        <v>9898.49</v>
      </c>
      <c r="L1464" t="s">
        <v>21</v>
      </c>
      <c r="M1464" t="s">
        <v>29</v>
      </c>
    </row>
    <row r="1465" spans="1:13">
      <c r="A1465" t="s">
        <v>2823</v>
      </c>
      <c r="B1465" s="9">
        <v>45229</v>
      </c>
      <c r="C1465" t="s">
        <v>639</v>
      </c>
      <c r="D1465" t="s">
        <v>2237</v>
      </c>
      <c r="E1465" t="s">
        <v>26</v>
      </c>
      <c r="F1465" t="s">
        <v>46</v>
      </c>
      <c r="G1465" t="s">
        <v>19</v>
      </c>
      <c r="H1465" t="s">
        <v>57</v>
      </c>
      <c r="I1465">
        <v>3</v>
      </c>
      <c r="J1465">
        <v>15304.29</v>
      </c>
      <c r="K1465">
        <v>45912.86</v>
      </c>
      <c r="L1465" t="s">
        <v>21</v>
      </c>
      <c r="M1465" t="s">
        <v>22</v>
      </c>
    </row>
    <row r="1466" spans="1:13">
      <c r="A1466" t="s">
        <v>2824</v>
      </c>
      <c r="B1466" s="9">
        <v>45213</v>
      </c>
      <c r="C1466" t="s">
        <v>2320</v>
      </c>
      <c r="D1466" t="s">
        <v>2020</v>
      </c>
      <c r="E1466" t="s">
        <v>26</v>
      </c>
      <c r="F1466" t="s">
        <v>46</v>
      </c>
      <c r="G1466" t="s">
        <v>42</v>
      </c>
      <c r="H1466" t="s">
        <v>20</v>
      </c>
      <c r="I1466">
        <v>1</v>
      </c>
      <c r="J1466">
        <v>30418.5</v>
      </c>
      <c r="K1466">
        <v>30418.5</v>
      </c>
      <c r="L1466" t="s">
        <v>35</v>
      </c>
      <c r="M1466" t="s">
        <v>29</v>
      </c>
    </row>
    <row r="1467" spans="1:13">
      <c r="A1467" t="s">
        <v>2825</v>
      </c>
      <c r="B1467" s="9">
        <v>45321</v>
      </c>
      <c r="C1467" t="s">
        <v>433</v>
      </c>
      <c r="D1467" t="s">
        <v>627</v>
      </c>
      <c r="E1467" t="s">
        <v>17</v>
      </c>
      <c r="F1467" t="s">
        <v>33</v>
      </c>
      <c r="G1467" t="s">
        <v>42</v>
      </c>
      <c r="H1467" t="s">
        <v>50</v>
      </c>
      <c r="I1467">
        <v>3</v>
      </c>
      <c r="J1467">
        <v>1804.45</v>
      </c>
      <c r="K1467">
        <v>5413.36</v>
      </c>
      <c r="L1467" t="s">
        <v>21</v>
      </c>
      <c r="M1467" t="s">
        <v>29</v>
      </c>
    </row>
    <row r="1468" spans="1:13">
      <c r="A1468" t="s">
        <v>2826</v>
      </c>
      <c r="B1468" s="9">
        <v>44936</v>
      </c>
      <c r="C1468" t="s">
        <v>620</v>
      </c>
      <c r="D1468" t="s">
        <v>538</v>
      </c>
      <c r="E1468" t="s">
        <v>17</v>
      </c>
      <c r="F1468" t="s">
        <v>18</v>
      </c>
      <c r="G1468" t="s">
        <v>42</v>
      </c>
      <c r="H1468" t="s">
        <v>50</v>
      </c>
      <c r="I1468">
        <v>5</v>
      </c>
      <c r="J1468">
        <v>2483.08</v>
      </c>
      <c r="K1468">
        <v>12415.42</v>
      </c>
      <c r="L1468" t="s">
        <v>35</v>
      </c>
      <c r="M1468" t="s">
        <v>29</v>
      </c>
    </row>
    <row r="1469" spans="1:13">
      <c r="A1469" t="s">
        <v>2827</v>
      </c>
      <c r="B1469" s="9">
        <v>45196</v>
      </c>
      <c r="C1469" t="s">
        <v>626</v>
      </c>
      <c r="D1469" t="s">
        <v>324</v>
      </c>
      <c r="E1469" t="s">
        <v>61</v>
      </c>
      <c r="F1469" t="s">
        <v>27</v>
      </c>
      <c r="G1469" t="s">
        <v>19</v>
      </c>
      <c r="H1469" t="s">
        <v>57</v>
      </c>
      <c r="I1469">
        <v>1</v>
      </c>
      <c r="J1469">
        <v>13448.05</v>
      </c>
      <c r="K1469">
        <v>13448.05</v>
      </c>
      <c r="L1469" t="s">
        <v>21</v>
      </c>
      <c r="M1469" t="s">
        <v>29</v>
      </c>
    </row>
    <row r="1470" spans="1:13">
      <c r="A1470" t="s">
        <v>2828</v>
      </c>
      <c r="B1470" s="9">
        <v>45287</v>
      </c>
      <c r="C1470" t="s">
        <v>1083</v>
      </c>
      <c r="D1470" t="s">
        <v>486</v>
      </c>
      <c r="E1470" t="s">
        <v>26</v>
      </c>
      <c r="F1470" t="s">
        <v>46</v>
      </c>
      <c r="G1470" t="s">
        <v>19</v>
      </c>
      <c r="H1470" t="s">
        <v>57</v>
      </c>
      <c r="I1470">
        <v>1</v>
      </c>
      <c r="J1470">
        <v>13230.71</v>
      </c>
      <c r="K1470">
        <v>13230.71</v>
      </c>
      <c r="L1470" t="s">
        <v>35</v>
      </c>
      <c r="M1470" t="s">
        <v>29</v>
      </c>
    </row>
    <row r="1471" spans="1:13">
      <c r="A1471" t="s">
        <v>2829</v>
      </c>
      <c r="B1471" s="9">
        <v>45183</v>
      </c>
      <c r="C1471" t="s">
        <v>2830</v>
      </c>
      <c r="D1471" t="s">
        <v>172</v>
      </c>
      <c r="E1471" t="s">
        <v>26</v>
      </c>
      <c r="F1471" t="s">
        <v>33</v>
      </c>
      <c r="G1471" t="s">
        <v>42</v>
      </c>
      <c r="H1471" t="s">
        <v>34</v>
      </c>
      <c r="I1471">
        <v>5</v>
      </c>
      <c r="J1471">
        <v>998.62</v>
      </c>
      <c r="K1471">
        <v>4993.09</v>
      </c>
      <c r="L1471" t="s">
        <v>28</v>
      </c>
      <c r="M1471" t="s">
        <v>22</v>
      </c>
    </row>
    <row r="1472" spans="1:13">
      <c r="A1472" t="s">
        <v>2831</v>
      </c>
      <c r="B1472" s="9">
        <v>45059</v>
      </c>
      <c r="C1472" t="s">
        <v>1920</v>
      </c>
      <c r="D1472" t="s">
        <v>2832</v>
      </c>
      <c r="E1472" t="s">
        <v>17</v>
      </c>
      <c r="F1472" t="s">
        <v>33</v>
      </c>
      <c r="G1472" t="s">
        <v>42</v>
      </c>
      <c r="H1472" t="s">
        <v>50</v>
      </c>
      <c r="I1472">
        <v>2</v>
      </c>
      <c r="J1472">
        <v>1757.5</v>
      </c>
      <c r="K1472">
        <v>3514.99</v>
      </c>
      <c r="L1472" t="s">
        <v>21</v>
      </c>
      <c r="M1472" t="s">
        <v>29</v>
      </c>
    </row>
    <row r="1473" spans="1:13">
      <c r="A1473" t="s">
        <v>2833</v>
      </c>
      <c r="B1473" s="9">
        <v>45202</v>
      </c>
      <c r="C1473" t="s">
        <v>2834</v>
      </c>
      <c r="D1473" t="s">
        <v>2835</v>
      </c>
      <c r="E1473" t="s">
        <v>17</v>
      </c>
      <c r="F1473" t="s">
        <v>46</v>
      </c>
      <c r="G1473" t="s">
        <v>42</v>
      </c>
      <c r="H1473" t="s">
        <v>57</v>
      </c>
      <c r="I1473">
        <v>1</v>
      </c>
      <c r="J1473">
        <v>11867.7</v>
      </c>
      <c r="K1473">
        <v>11867.7</v>
      </c>
      <c r="L1473" t="s">
        <v>35</v>
      </c>
      <c r="M1473" t="s">
        <v>29</v>
      </c>
    </row>
    <row r="1474" spans="1:13">
      <c r="A1474" t="s">
        <v>2836</v>
      </c>
      <c r="B1474" s="9">
        <v>45439</v>
      </c>
      <c r="C1474" t="s">
        <v>204</v>
      </c>
      <c r="D1474" t="s">
        <v>2837</v>
      </c>
      <c r="E1474" t="s">
        <v>26</v>
      </c>
      <c r="F1474" t="s">
        <v>18</v>
      </c>
      <c r="G1474" t="s">
        <v>19</v>
      </c>
      <c r="H1474" t="s">
        <v>50</v>
      </c>
      <c r="I1474">
        <v>1</v>
      </c>
      <c r="J1474">
        <v>2342.79</v>
      </c>
      <c r="K1474">
        <v>2342.79</v>
      </c>
      <c r="L1474" t="s">
        <v>21</v>
      </c>
      <c r="M1474" t="s">
        <v>29</v>
      </c>
    </row>
    <row r="1475" spans="1:13">
      <c r="A1475" t="s">
        <v>2838</v>
      </c>
      <c r="B1475" s="9">
        <v>45239</v>
      </c>
      <c r="C1475" t="s">
        <v>93</v>
      </c>
      <c r="D1475" t="s">
        <v>939</v>
      </c>
      <c r="E1475" t="s">
        <v>17</v>
      </c>
      <c r="F1475" t="s">
        <v>18</v>
      </c>
      <c r="G1475" t="s">
        <v>42</v>
      </c>
      <c r="H1475" t="s">
        <v>50</v>
      </c>
      <c r="I1475">
        <v>4</v>
      </c>
      <c r="J1475">
        <v>2094.67</v>
      </c>
      <c r="K1475">
        <v>8378.68</v>
      </c>
      <c r="L1475" t="s">
        <v>35</v>
      </c>
      <c r="M1475" t="s">
        <v>29</v>
      </c>
    </row>
    <row r="1476" spans="1:13">
      <c r="A1476" t="s">
        <v>2839</v>
      </c>
      <c r="B1476" s="9">
        <v>45210</v>
      </c>
      <c r="C1476" t="s">
        <v>1429</v>
      </c>
      <c r="D1476" t="s">
        <v>79</v>
      </c>
      <c r="E1476" t="s">
        <v>17</v>
      </c>
      <c r="F1476" t="s">
        <v>46</v>
      </c>
      <c r="G1476" t="s">
        <v>19</v>
      </c>
      <c r="H1476" t="s">
        <v>20</v>
      </c>
      <c r="I1476">
        <v>2</v>
      </c>
      <c r="J1476">
        <v>39801.800000000003</v>
      </c>
      <c r="K1476">
        <v>79603.600000000006</v>
      </c>
      <c r="L1476" t="s">
        <v>35</v>
      </c>
      <c r="M1476" t="s">
        <v>29</v>
      </c>
    </row>
    <row r="1477" spans="1:13">
      <c r="A1477" t="s">
        <v>2840</v>
      </c>
      <c r="B1477" s="9">
        <v>45047</v>
      </c>
      <c r="C1477" t="s">
        <v>192</v>
      </c>
      <c r="D1477" t="s">
        <v>279</v>
      </c>
      <c r="E1477" t="s">
        <v>26</v>
      </c>
      <c r="F1477" t="s">
        <v>33</v>
      </c>
      <c r="G1477" t="s">
        <v>19</v>
      </c>
      <c r="H1477" t="s">
        <v>20</v>
      </c>
      <c r="I1477">
        <v>1</v>
      </c>
      <c r="J1477">
        <v>27002.49</v>
      </c>
      <c r="K1477">
        <v>27002.49</v>
      </c>
      <c r="L1477" t="s">
        <v>21</v>
      </c>
      <c r="M1477" t="s">
        <v>29</v>
      </c>
    </row>
    <row r="1478" spans="1:13">
      <c r="A1478" t="s">
        <v>2841</v>
      </c>
      <c r="B1478" s="9">
        <v>45033</v>
      </c>
      <c r="C1478" t="s">
        <v>984</v>
      </c>
      <c r="D1478" t="s">
        <v>863</v>
      </c>
      <c r="E1478" t="s">
        <v>17</v>
      </c>
      <c r="F1478" t="s">
        <v>46</v>
      </c>
      <c r="G1478" t="s">
        <v>42</v>
      </c>
      <c r="H1478" t="s">
        <v>20</v>
      </c>
      <c r="I1478">
        <v>5</v>
      </c>
      <c r="J1478">
        <v>39818.46</v>
      </c>
      <c r="K1478">
        <v>199092.28</v>
      </c>
      <c r="L1478" t="s">
        <v>35</v>
      </c>
      <c r="M1478" t="s">
        <v>29</v>
      </c>
    </row>
    <row r="1479" spans="1:13">
      <c r="A1479" t="s">
        <v>2842</v>
      </c>
      <c r="B1479" s="9">
        <v>45130</v>
      </c>
      <c r="C1479" t="s">
        <v>597</v>
      </c>
      <c r="D1479" t="s">
        <v>1572</v>
      </c>
      <c r="E1479" t="s">
        <v>26</v>
      </c>
      <c r="F1479" t="s">
        <v>27</v>
      </c>
      <c r="G1479" t="s">
        <v>19</v>
      </c>
      <c r="H1479" t="s">
        <v>20</v>
      </c>
      <c r="I1479">
        <v>3</v>
      </c>
      <c r="J1479">
        <v>31584.45</v>
      </c>
      <c r="K1479">
        <v>94753.35</v>
      </c>
      <c r="L1479" t="s">
        <v>28</v>
      </c>
      <c r="M1479" t="s">
        <v>29</v>
      </c>
    </row>
    <row r="1480" spans="1:13">
      <c r="A1480" t="s">
        <v>2843</v>
      </c>
      <c r="B1480" s="9">
        <v>45091</v>
      </c>
      <c r="C1480" t="s">
        <v>1442</v>
      </c>
      <c r="D1480" t="s">
        <v>521</v>
      </c>
      <c r="E1480" t="s">
        <v>26</v>
      </c>
      <c r="F1480" t="s">
        <v>27</v>
      </c>
      <c r="G1480" t="s">
        <v>42</v>
      </c>
      <c r="H1480" t="s">
        <v>50</v>
      </c>
      <c r="I1480">
        <v>5</v>
      </c>
      <c r="J1480">
        <v>2094.8000000000002</v>
      </c>
      <c r="K1480">
        <v>10474</v>
      </c>
      <c r="L1480" t="s">
        <v>21</v>
      </c>
      <c r="M1480" t="s">
        <v>29</v>
      </c>
    </row>
    <row r="1481" spans="1:13">
      <c r="A1481" t="s">
        <v>2844</v>
      </c>
      <c r="B1481" s="9">
        <v>45231</v>
      </c>
      <c r="C1481" t="s">
        <v>2845</v>
      </c>
      <c r="D1481" t="s">
        <v>282</v>
      </c>
      <c r="E1481" t="s">
        <v>17</v>
      </c>
      <c r="F1481" t="s">
        <v>18</v>
      </c>
      <c r="G1481" t="s">
        <v>19</v>
      </c>
      <c r="H1481" t="s">
        <v>34</v>
      </c>
      <c r="I1481">
        <v>2</v>
      </c>
      <c r="J1481">
        <v>1022.58</v>
      </c>
      <c r="K1481">
        <v>2045.15</v>
      </c>
      <c r="L1481" t="s">
        <v>28</v>
      </c>
      <c r="M1481" t="s">
        <v>29</v>
      </c>
    </row>
    <row r="1482" spans="1:13">
      <c r="A1482" t="s">
        <v>2846</v>
      </c>
      <c r="B1482" s="9">
        <v>45423</v>
      </c>
      <c r="C1482" t="s">
        <v>131</v>
      </c>
      <c r="D1482" t="s">
        <v>718</v>
      </c>
      <c r="E1482" t="s">
        <v>26</v>
      </c>
      <c r="F1482" t="s">
        <v>27</v>
      </c>
      <c r="G1482" t="s">
        <v>19</v>
      </c>
      <c r="H1482" t="s">
        <v>34</v>
      </c>
      <c r="I1482">
        <v>4</v>
      </c>
      <c r="J1482">
        <v>1038.04</v>
      </c>
      <c r="K1482">
        <v>4152.17</v>
      </c>
      <c r="L1482" t="s">
        <v>35</v>
      </c>
      <c r="M1482" t="s">
        <v>22</v>
      </c>
    </row>
    <row r="1483" spans="1:13">
      <c r="A1483" t="s">
        <v>2847</v>
      </c>
      <c r="B1483" s="9">
        <v>45082</v>
      </c>
      <c r="C1483" t="s">
        <v>620</v>
      </c>
      <c r="D1483" t="s">
        <v>1647</v>
      </c>
      <c r="E1483" t="s">
        <v>17</v>
      </c>
      <c r="F1483" t="s">
        <v>33</v>
      </c>
      <c r="G1483" t="s">
        <v>19</v>
      </c>
      <c r="H1483" t="s">
        <v>34</v>
      </c>
      <c r="I1483">
        <v>4</v>
      </c>
      <c r="J1483">
        <v>1143.94</v>
      </c>
      <c r="K1483">
        <v>4575.75</v>
      </c>
      <c r="L1483" t="s">
        <v>35</v>
      </c>
      <c r="M1483" t="s">
        <v>22</v>
      </c>
    </row>
    <row r="1484" spans="1:13">
      <c r="A1484" t="s">
        <v>2848</v>
      </c>
      <c r="B1484" s="9">
        <v>45293</v>
      </c>
      <c r="C1484" t="s">
        <v>474</v>
      </c>
      <c r="D1484" t="s">
        <v>785</v>
      </c>
      <c r="E1484" t="s">
        <v>26</v>
      </c>
      <c r="F1484" t="s">
        <v>27</v>
      </c>
      <c r="G1484" t="s">
        <v>19</v>
      </c>
      <c r="H1484" t="s">
        <v>50</v>
      </c>
      <c r="I1484">
        <v>4</v>
      </c>
      <c r="J1484">
        <v>2192.35</v>
      </c>
      <c r="K1484">
        <v>8769.41</v>
      </c>
      <c r="L1484" t="s">
        <v>21</v>
      </c>
      <c r="M1484" t="s">
        <v>29</v>
      </c>
    </row>
    <row r="1485" spans="1:13">
      <c r="A1485" t="s">
        <v>2849</v>
      </c>
      <c r="B1485" s="9">
        <v>45177</v>
      </c>
      <c r="C1485" t="s">
        <v>2734</v>
      </c>
      <c r="D1485" t="s">
        <v>533</v>
      </c>
      <c r="E1485" t="s">
        <v>17</v>
      </c>
      <c r="F1485" t="s">
        <v>46</v>
      </c>
      <c r="G1485" t="s">
        <v>19</v>
      </c>
      <c r="H1485" t="s">
        <v>34</v>
      </c>
      <c r="I1485">
        <v>5</v>
      </c>
      <c r="J1485">
        <v>1228.32</v>
      </c>
      <c r="K1485">
        <v>6141.62</v>
      </c>
      <c r="L1485" t="s">
        <v>28</v>
      </c>
      <c r="M1485" t="s">
        <v>29</v>
      </c>
    </row>
    <row r="1486" spans="1:13">
      <c r="A1486" t="s">
        <v>2850</v>
      </c>
      <c r="B1486" s="9">
        <v>45260</v>
      </c>
      <c r="C1486" t="s">
        <v>1305</v>
      </c>
      <c r="D1486" t="s">
        <v>598</v>
      </c>
      <c r="E1486" t="s">
        <v>17</v>
      </c>
      <c r="F1486" t="s">
        <v>33</v>
      </c>
      <c r="G1486" t="s">
        <v>42</v>
      </c>
      <c r="H1486" t="s">
        <v>50</v>
      </c>
      <c r="I1486">
        <v>3</v>
      </c>
      <c r="J1486">
        <v>2281.4699999999998</v>
      </c>
      <c r="K1486">
        <v>6844.42</v>
      </c>
      <c r="L1486" t="s">
        <v>28</v>
      </c>
      <c r="M1486" t="s">
        <v>29</v>
      </c>
    </row>
    <row r="1487" spans="1:13">
      <c r="A1487" t="s">
        <v>2851</v>
      </c>
      <c r="B1487" s="9">
        <v>45437</v>
      </c>
      <c r="C1487" t="s">
        <v>2852</v>
      </c>
      <c r="D1487" t="s">
        <v>1734</v>
      </c>
      <c r="E1487" t="s">
        <v>26</v>
      </c>
      <c r="F1487" t="s">
        <v>18</v>
      </c>
      <c r="G1487" t="s">
        <v>42</v>
      </c>
      <c r="H1487" t="s">
        <v>57</v>
      </c>
      <c r="I1487">
        <v>3</v>
      </c>
      <c r="J1487">
        <v>15537.33</v>
      </c>
      <c r="K1487">
        <v>46611.98</v>
      </c>
      <c r="L1487" t="s">
        <v>21</v>
      </c>
      <c r="M1487" t="s">
        <v>29</v>
      </c>
    </row>
    <row r="1488" spans="1:13">
      <c r="A1488" t="s">
        <v>2853</v>
      </c>
      <c r="B1488" s="9">
        <v>45219</v>
      </c>
      <c r="C1488" t="s">
        <v>2854</v>
      </c>
      <c r="D1488" t="s">
        <v>970</v>
      </c>
      <c r="E1488" t="s">
        <v>17</v>
      </c>
      <c r="F1488" t="s">
        <v>18</v>
      </c>
      <c r="G1488" t="s">
        <v>19</v>
      </c>
      <c r="H1488" t="s">
        <v>34</v>
      </c>
      <c r="I1488">
        <v>1</v>
      </c>
      <c r="J1488">
        <v>1202.6600000000001</v>
      </c>
      <c r="K1488">
        <v>1202.6600000000001</v>
      </c>
      <c r="L1488" t="s">
        <v>28</v>
      </c>
      <c r="M1488" t="s">
        <v>29</v>
      </c>
    </row>
    <row r="1489" spans="1:13">
      <c r="A1489" t="s">
        <v>2855</v>
      </c>
      <c r="B1489" s="9">
        <v>44946</v>
      </c>
      <c r="C1489" t="s">
        <v>419</v>
      </c>
      <c r="D1489" t="s">
        <v>2351</v>
      </c>
      <c r="E1489" t="s">
        <v>61</v>
      </c>
      <c r="F1489" t="s">
        <v>27</v>
      </c>
      <c r="G1489" t="s">
        <v>19</v>
      </c>
      <c r="H1489" t="s">
        <v>50</v>
      </c>
      <c r="I1489">
        <v>3</v>
      </c>
      <c r="J1489">
        <v>2055.5700000000002</v>
      </c>
      <c r="K1489">
        <v>6166.7</v>
      </c>
      <c r="L1489" t="s">
        <v>21</v>
      </c>
      <c r="M1489" t="s">
        <v>29</v>
      </c>
    </row>
    <row r="1490" spans="1:13">
      <c r="A1490" t="s">
        <v>2856</v>
      </c>
      <c r="B1490" s="9">
        <v>45208</v>
      </c>
      <c r="C1490" t="s">
        <v>555</v>
      </c>
      <c r="D1490" t="s">
        <v>2736</v>
      </c>
      <c r="E1490" t="s">
        <v>17</v>
      </c>
      <c r="F1490" t="s">
        <v>18</v>
      </c>
      <c r="G1490" t="s">
        <v>42</v>
      </c>
      <c r="H1490" t="s">
        <v>57</v>
      </c>
      <c r="I1490">
        <v>3</v>
      </c>
      <c r="J1490">
        <v>16595.8</v>
      </c>
      <c r="K1490">
        <v>49787.4</v>
      </c>
      <c r="L1490" t="s">
        <v>21</v>
      </c>
      <c r="M1490" t="s">
        <v>29</v>
      </c>
    </row>
    <row r="1491" spans="1:13">
      <c r="A1491" t="s">
        <v>2857</v>
      </c>
      <c r="B1491" s="9">
        <v>44927</v>
      </c>
      <c r="C1491" t="s">
        <v>376</v>
      </c>
      <c r="D1491" t="s">
        <v>2300</v>
      </c>
      <c r="E1491" t="s">
        <v>17</v>
      </c>
      <c r="F1491" t="s">
        <v>46</v>
      </c>
      <c r="G1491" t="s">
        <v>42</v>
      </c>
      <c r="H1491" t="s">
        <v>20</v>
      </c>
      <c r="I1491">
        <v>1</v>
      </c>
      <c r="J1491">
        <v>38482.18</v>
      </c>
      <c r="K1491">
        <v>38482.18</v>
      </c>
      <c r="L1491" t="s">
        <v>35</v>
      </c>
      <c r="M1491" t="s">
        <v>29</v>
      </c>
    </row>
    <row r="1492" spans="1:13">
      <c r="A1492" t="s">
        <v>2858</v>
      </c>
      <c r="B1492" s="9">
        <v>45045</v>
      </c>
      <c r="C1492" t="s">
        <v>2095</v>
      </c>
      <c r="D1492" t="s">
        <v>2859</v>
      </c>
      <c r="E1492" t="s">
        <v>17</v>
      </c>
      <c r="F1492" t="s">
        <v>33</v>
      </c>
      <c r="G1492" t="s">
        <v>42</v>
      </c>
      <c r="H1492" t="s">
        <v>57</v>
      </c>
      <c r="I1492">
        <v>5</v>
      </c>
      <c r="J1492">
        <v>17917.349999999999</v>
      </c>
      <c r="K1492">
        <v>89586.77</v>
      </c>
      <c r="L1492" t="s">
        <v>35</v>
      </c>
      <c r="M1492" t="s">
        <v>29</v>
      </c>
    </row>
    <row r="1493" spans="1:13">
      <c r="A1493" t="s">
        <v>2860</v>
      </c>
      <c r="B1493" s="9">
        <v>44961</v>
      </c>
      <c r="C1493" t="s">
        <v>1672</v>
      </c>
      <c r="D1493" t="s">
        <v>248</v>
      </c>
      <c r="E1493" t="s">
        <v>17</v>
      </c>
      <c r="F1493" t="s">
        <v>46</v>
      </c>
      <c r="G1493" t="s">
        <v>42</v>
      </c>
      <c r="H1493" t="s">
        <v>57</v>
      </c>
      <c r="I1493">
        <v>5</v>
      </c>
      <c r="J1493">
        <v>11812.88</v>
      </c>
      <c r="K1493">
        <v>59064.38</v>
      </c>
      <c r="L1493" t="s">
        <v>28</v>
      </c>
      <c r="M1493" t="s">
        <v>29</v>
      </c>
    </row>
    <row r="1494" spans="1:13">
      <c r="A1494" t="s">
        <v>2861</v>
      </c>
      <c r="B1494" s="9">
        <v>45124</v>
      </c>
      <c r="C1494" t="s">
        <v>2269</v>
      </c>
      <c r="D1494" t="s">
        <v>939</v>
      </c>
      <c r="E1494" t="s">
        <v>17</v>
      </c>
      <c r="F1494" t="s">
        <v>46</v>
      </c>
      <c r="G1494" t="s">
        <v>19</v>
      </c>
      <c r="H1494" t="s">
        <v>34</v>
      </c>
      <c r="I1494">
        <v>2</v>
      </c>
      <c r="J1494">
        <v>1348.7</v>
      </c>
      <c r="K1494">
        <v>2697.41</v>
      </c>
      <c r="L1494" t="s">
        <v>21</v>
      </c>
      <c r="M1494" t="s">
        <v>29</v>
      </c>
    </row>
    <row r="1495" spans="1:13">
      <c r="A1495" t="s">
        <v>2862</v>
      </c>
      <c r="B1495" s="9">
        <v>45411</v>
      </c>
      <c r="C1495" t="s">
        <v>1945</v>
      </c>
      <c r="D1495" t="s">
        <v>2863</v>
      </c>
      <c r="E1495" t="s">
        <v>26</v>
      </c>
      <c r="F1495" t="s">
        <v>46</v>
      </c>
      <c r="G1495" t="s">
        <v>19</v>
      </c>
      <c r="H1495" t="s">
        <v>20</v>
      </c>
      <c r="I1495">
        <v>5</v>
      </c>
      <c r="J1495">
        <v>39759.67</v>
      </c>
      <c r="K1495">
        <v>198798.33</v>
      </c>
      <c r="L1495" t="s">
        <v>21</v>
      </c>
      <c r="M1495" t="s">
        <v>29</v>
      </c>
    </row>
    <row r="1496" spans="1:13">
      <c r="A1496" t="s">
        <v>2864</v>
      </c>
      <c r="B1496" s="9">
        <v>44985</v>
      </c>
      <c r="C1496" t="s">
        <v>1015</v>
      </c>
      <c r="D1496" t="s">
        <v>2865</v>
      </c>
      <c r="E1496" t="s">
        <v>26</v>
      </c>
      <c r="F1496" t="s">
        <v>46</v>
      </c>
      <c r="G1496" t="s">
        <v>19</v>
      </c>
      <c r="H1496" t="s">
        <v>20</v>
      </c>
      <c r="I1496">
        <v>4</v>
      </c>
      <c r="J1496">
        <v>35737.870000000003</v>
      </c>
      <c r="K1496">
        <v>142951.49</v>
      </c>
      <c r="L1496" t="s">
        <v>21</v>
      </c>
      <c r="M1496" t="s">
        <v>29</v>
      </c>
    </row>
    <row r="1497" spans="1:13">
      <c r="A1497" t="s">
        <v>2866</v>
      </c>
      <c r="B1497" s="9">
        <v>45087</v>
      </c>
      <c r="C1497" t="s">
        <v>315</v>
      </c>
      <c r="D1497" t="s">
        <v>2867</v>
      </c>
      <c r="E1497" t="s">
        <v>61</v>
      </c>
      <c r="F1497" t="s">
        <v>33</v>
      </c>
      <c r="G1497" t="s">
        <v>19</v>
      </c>
      <c r="H1497" t="s">
        <v>34</v>
      </c>
      <c r="I1497">
        <v>4</v>
      </c>
      <c r="J1497">
        <v>1143.83</v>
      </c>
      <c r="K1497">
        <v>4575.32</v>
      </c>
      <c r="L1497" t="s">
        <v>21</v>
      </c>
      <c r="M1497" t="s">
        <v>29</v>
      </c>
    </row>
    <row r="1498" spans="1:13">
      <c r="A1498" t="s">
        <v>2868</v>
      </c>
      <c r="B1498" s="9">
        <v>45132</v>
      </c>
      <c r="C1498" t="s">
        <v>2869</v>
      </c>
      <c r="D1498" t="s">
        <v>892</v>
      </c>
      <c r="E1498" t="s">
        <v>61</v>
      </c>
      <c r="F1498" t="s">
        <v>33</v>
      </c>
      <c r="G1498" t="s">
        <v>42</v>
      </c>
      <c r="H1498" t="s">
        <v>57</v>
      </c>
      <c r="I1498">
        <v>2</v>
      </c>
      <c r="J1498">
        <v>17679.45</v>
      </c>
      <c r="K1498">
        <v>35358.89</v>
      </c>
      <c r="L1498" t="s">
        <v>35</v>
      </c>
      <c r="M1498" t="s">
        <v>29</v>
      </c>
    </row>
    <row r="1499" spans="1:13">
      <c r="A1499" t="s">
        <v>2870</v>
      </c>
      <c r="B1499" s="9">
        <v>44938</v>
      </c>
      <c r="C1499" t="s">
        <v>2155</v>
      </c>
      <c r="D1499" t="s">
        <v>1642</v>
      </c>
      <c r="E1499" t="s">
        <v>17</v>
      </c>
      <c r="F1499" t="s">
        <v>46</v>
      </c>
      <c r="G1499" t="s">
        <v>19</v>
      </c>
      <c r="H1499" t="s">
        <v>50</v>
      </c>
      <c r="I1499">
        <v>3</v>
      </c>
      <c r="J1499">
        <v>2965.86</v>
      </c>
      <c r="K1499">
        <v>8897.59</v>
      </c>
      <c r="L1499" t="s">
        <v>28</v>
      </c>
      <c r="M1499" t="s">
        <v>29</v>
      </c>
    </row>
    <row r="1500" spans="1:13">
      <c r="A1500" t="s">
        <v>2871</v>
      </c>
      <c r="B1500" s="9">
        <v>45416</v>
      </c>
      <c r="C1500" t="s">
        <v>1329</v>
      </c>
      <c r="D1500" t="s">
        <v>2063</v>
      </c>
      <c r="E1500" t="s">
        <v>26</v>
      </c>
      <c r="F1500" t="s">
        <v>46</v>
      </c>
      <c r="G1500" t="s">
        <v>42</v>
      </c>
      <c r="H1500" t="s">
        <v>34</v>
      </c>
      <c r="I1500">
        <v>2</v>
      </c>
      <c r="J1500">
        <v>1225.02</v>
      </c>
      <c r="K1500">
        <v>2450.04</v>
      </c>
      <c r="L1500" t="s">
        <v>35</v>
      </c>
      <c r="M1500" t="s">
        <v>22</v>
      </c>
    </row>
    <row r="1501" spans="1:13">
      <c r="A1501" t="s">
        <v>2872</v>
      </c>
      <c r="B1501" s="9">
        <v>45202</v>
      </c>
      <c r="C1501" t="s">
        <v>2279</v>
      </c>
      <c r="D1501" t="s">
        <v>1260</v>
      </c>
      <c r="E1501" t="s">
        <v>17</v>
      </c>
      <c r="F1501" t="s">
        <v>18</v>
      </c>
      <c r="G1501" t="s">
        <v>42</v>
      </c>
      <c r="H1501" t="s">
        <v>57</v>
      </c>
      <c r="I1501">
        <v>1</v>
      </c>
      <c r="J1501">
        <v>13196.7</v>
      </c>
      <c r="K1501">
        <v>13196.7</v>
      </c>
      <c r="L1501" t="s">
        <v>21</v>
      </c>
      <c r="M1501" t="s">
        <v>29</v>
      </c>
    </row>
    <row r="1502" spans="1:13">
      <c r="A1502" t="s">
        <v>2873</v>
      </c>
      <c r="B1502" s="9">
        <v>45168</v>
      </c>
      <c r="C1502" t="s">
        <v>427</v>
      </c>
      <c r="D1502" t="s">
        <v>631</v>
      </c>
      <c r="E1502" t="s">
        <v>26</v>
      </c>
      <c r="F1502" t="s">
        <v>18</v>
      </c>
      <c r="G1502" t="s">
        <v>42</v>
      </c>
      <c r="H1502" t="s">
        <v>50</v>
      </c>
      <c r="I1502">
        <v>2</v>
      </c>
      <c r="J1502">
        <v>2771.46</v>
      </c>
      <c r="K1502">
        <v>5542.91</v>
      </c>
      <c r="L1502" t="s">
        <v>28</v>
      </c>
      <c r="M1502" t="s">
        <v>29</v>
      </c>
    </row>
    <row r="1503" spans="1:13">
      <c r="A1503" t="s">
        <v>2874</v>
      </c>
      <c r="B1503" s="9">
        <v>45142</v>
      </c>
      <c r="C1503" t="s">
        <v>165</v>
      </c>
      <c r="D1503" t="s">
        <v>1338</v>
      </c>
      <c r="E1503" t="s">
        <v>17</v>
      </c>
      <c r="F1503" t="s">
        <v>33</v>
      </c>
      <c r="G1503" t="s">
        <v>42</v>
      </c>
      <c r="H1503" t="s">
        <v>34</v>
      </c>
      <c r="I1503">
        <v>2</v>
      </c>
      <c r="J1503">
        <v>893.55</v>
      </c>
      <c r="K1503">
        <v>1787.11</v>
      </c>
      <c r="L1503" t="s">
        <v>28</v>
      </c>
      <c r="M1503" t="s">
        <v>29</v>
      </c>
    </row>
    <row r="1504" spans="1:13">
      <c r="A1504" t="s">
        <v>2875</v>
      </c>
      <c r="B1504" s="9">
        <v>45177</v>
      </c>
      <c r="C1504" t="s">
        <v>1551</v>
      </c>
      <c r="D1504" t="s">
        <v>1307</v>
      </c>
      <c r="E1504" t="s">
        <v>61</v>
      </c>
      <c r="F1504" t="s">
        <v>18</v>
      </c>
      <c r="G1504" t="s">
        <v>19</v>
      </c>
      <c r="H1504" t="s">
        <v>34</v>
      </c>
      <c r="I1504">
        <v>4</v>
      </c>
      <c r="J1504">
        <v>1014.36</v>
      </c>
      <c r="K1504">
        <v>4057.43</v>
      </c>
      <c r="L1504" t="s">
        <v>21</v>
      </c>
      <c r="M1504" t="s">
        <v>29</v>
      </c>
    </row>
    <row r="1505" spans="1:13">
      <c r="A1505" t="s">
        <v>2876</v>
      </c>
      <c r="B1505" s="9">
        <v>45052</v>
      </c>
      <c r="C1505" t="s">
        <v>1160</v>
      </c>
      <c r="D1505" t="s">
        <v>1130</v>
      </c>
      <c r="E1505" t="s">
        <v>26</v>
      </c>
      <c r="F1505" t="s">
        <v>33</v>
      </c>
      <c r="G1505" t="s">
        <v>42</v>
      </c>
      <c r="H1505" t="s">
        <v>20</v>
      </c>
      <c r="I1505">
        <v>1</v>
      </c>
      <c r="J1505">
        <v>41747.199999999997</v>
      </c>
      <c r="K1505">
        <v>41747.199999999997</v>
      </c>
      <c r="L1505" t="s">
        <v>21</v>
      </c>
      <c r="M1505" t="s">
        <v>29</v>
      </c>
    </row>
    <row r="1506" spans="1:13">
      <c r="A1506" t="s">
        <v>2877</v>
      </c>
      <c r="B1506" s="9">
        <v>45143</v>
      </c>
      <c r="C1506" t="s">
        <v>207</v>
      </c>
      <c r="D1506" t="s">
        <v>1130</v>
      </c>
      <c r="E1506" t="s">
        <v>61</v>
      </c>
      <c r="F1506" t="s">
        <v>33</v>
      </c>
      <c r="G1506" t="s">
        <v>19</v>
      </c>
      <c r="H1506" t="s">
        <v>20</v>
      </c>
      <c r="I1506">
        <v>1</v>
      </c>
      <c r="J1506">
        <v>38750.83</v>
      </c>
      <c r="K1506">
        <v>38750.83</v>
      </c>
      <c r="L1506" t="s">
        <v>35</v>
      </c>
      <c r="M1506" t="s">
        <v>22</v>
      </c>
    </row>
    <row r="1507" spans="1:13">
      <c r="A1507" t="s">
        <v>2878</v>
      </c>
      <c r="B1507" s="9">
        <v>45232</v>
      </c>
      <c r="C1507" t="s">
        <v>774</v>
      </c>
      <c r="D1507" t="s">
        <v>498</v>
      </c>
      <c r="E1507" t="s">
        <v>26</v>
      </c>
      <c r="F1507" t="s">
        <v>27</v>
      </c>
      <c r="G1507" t="s">
        <v>19</v>
      </c>
      <c r="H1507" t="s">
        <v>20</v>
      </c>
      <c r="I1507">
        <v>2</v>
      </c>
      <c r="J1507">
        <v>40942.69</v>
      </c>
      <c r="K1507">
        <v>81885.39</v>
      </c>
      <c r="L1507" t="s">
        <v>35</v>
      </c>
      <c r="M1507" t="s">
        <v>29</v>
      </c>
    </row>
    <row r="1508" spans="1:13">
      <c r="A1508" t="s">
        <v>2879</v>
      </c>
      <c r="B1508" s="9">
        <v>45111</v>
      </c>
      <c r="C1508" t="s">
        <v>1417</v>
      </c>
      <c r="D1508" t="s">
        <v>1620</v>
      </c>
      <c r="E1508" t="s">
        <v>61</v>
      </c>
      <c r="F1508" t="s">
        <v>33</v>
      </c>
      <c r="G1508" t="s">
        <v>42</v>
      </c>
      <c r="H1508" t="s">
        <v>50</v>
      </c>
      <c r="I1508">
        <v>1</v>
      </c>
      <c r="J1508">
        <v>2493.4899999999998</v>
      </c>
      <c r="K1508">
        <v>2493.4899999999998</v>
      </c>
      <c r="L1508" t="s">
        <v>21</v>
      </c>
      <c r="M1508" t="s">
        <v>22</v>
      </c>
    </row>
    <row r="1509" spans="1:13">
      <c r="A1509" t="s">
        <v>2880</v>
      </c>
      <c r="B1509" s="9">
        <v>44965</v>
      </c>
      <c r="C1509" t="s">
        <v>1250</v>
      </c>
      <c r="D1509" t="s">
        <v>2084</v>
      </c>
      <c r="E1509" t="s">
        <v>26</v>
      </c>
      <c r="F1509" t="s">
        <v>18</v>
      </c>
      <c r="G1509" t="s">
        <v>19</v>
      </c>
      <c r="H1509" t="s">
        <v>34</v>
      </c>
      <c r="I1509">
        <v>1</v>
      </c>
      <c r="J1509">
        <v>1084.5999999999999</v>
      </c>
      <c r="K1509">
        <v>1084.5999999999999</v>
      </c>
      <c r="L1509" t="s">
        <v>21</v>
      </c>
      <c r="M1509" t="s">
        <v>29</v>
      </c>
    </row>
    <row r="1510" spans="1:13">
      <c r="A1510" t="s">
        <v>2881</v>
      </c>
      <c r="B1510" s="9">
        <v>45149</v>
      </c>
      <c r="C1510" t="s">
        <v>1149</v>
      </c>
      <c r="D1510" t="s">
        <v>2882</v>
      </c>
      <c r="E1510" t="s">
        <v>17</v>
      </c>
      <c r="F1510" t="s">
        <v>27</v>
      </c>
      <c r="G1510" t="s">
        <v>42</v>
      </c>
      <c r="H1510" t="s">
        <v>20</v>
      </c>
      <c r="I1510">
        <v>5</v>
      </c>
      <c r="J1510">
        <v>41644.58</v>
      </c>
      <c r="K1510">
        <v>208222.88</v>
      </c>
      <c r="L1510" t="s">
        <v>35</v>
      </c>
      <c r="M1510" t="s">
        <v>22</v>
      </c>
    </row>
    <row r="1511" spans="1:13">
      <c r="A1511" t="s">
        <v>2883</v>
      </c>
      <c r="B1511" s="9">
        <v>45110</v>
      </c>
      <c r="C1511" t="s">
        <v>831</v>
      </c>
      <c r="D1511" t="s">
        <v>2495</v>
      </c>
      <c r="E1511" t="s">
        <v>17</v>
      </c>
      <c r="F1511" t="s">
        <v>18</v>
      </c>
      <c r="G1511" t="s">
        <v>42</v>
      </c>
      <c r="H1511" t="s">
        <v>20</v>
      </c>
      <c r="I1511">
        <v>1</v>
      </c>
      <c r="J1511">
        <v>29914.95</v>
      </c>
      <c r="K1511">
        <v>29914.95</v>
      </c>
      <c r="L1511" t="s">
        <v>28</v>
      </c>
      <c r="M1511" t="s">
        <v>29</v>
      </c>
    </row>
    <row r="1512" spans="1:13">
      <c r="A1512" t="s">
        <v>2884</v>
      </c>
      <c r="B1512" s="9">
        <v>45421</v>
      </c>
      <c r="C1512" t="s">
        <v>2683</v>
      </c>
      <c r="D1512" t="s">
        <v>741</v>
      </c>
      <c r="E1512" t="s">
        <v>17</v>
      </c>
      <c r="F1512" t="s">
        <v>33</v>
      </c>
      <c r="G1512" t="s">
        <v>42</v>
      </c>
      <c r="H1512" t="s">
        <v>34</v>
      </c>
      <c r="I1512">
        <v>3</v>
      </c>
      <c r="J1512">
        <v>1294.45</v>
      </c>
      <c r="K1512">
        <v>3883.35</v>
      </c>
      <c r="L1512" t="s">
        <v>28</v>
      </c>
      <c r="M1512" t="s">
        <v>29</v>
      </c>
    </row>
    <row r="1513" spans="1:13">
      <c r="A1513" t="s">
        <v>2885</v>
      </c>
      <c r="B1513" s="9">
        <v>45353</v>
      </c>
      <c r="C1513" t="s">
        <v>1097</v>
      </c>
      <c r="D1513" t="s">
        <v>802</v>
      </c>
      <c r="E1513" t="s">
        <v>17</v>
      </c>
      <c r="F1513" t="s">
        <v>33</v>
      </c>
      <c r="G1513" t="s">
        <v>19</v>
      </c>
      <c r="H1513" t="s">
        <v>50</v>
      </c>
      <c r="I1513">
        <v>1</v>
      </c>
      <c r="J1513">
        <v>2447.7600000000002</v>
      </c>
      <c r="K1513">
        <v>2447.7600000000002</v>
      </c>
      <c r="L1513" t="s">
        <v>28</v>
      </c>
      <c r="M1513" t="s">
        <v>29</v>
      </c>
    </row>
    <row r="1514" spans="1:13">
      <c r="A1514" t="s">
        <v>2886</v>
      </c>
      <c r="B1514" s="9">
        <v>45104</v>
      </c>
      <c r="C1514" t="s">
        <v>2258</v>
      </c>
      <c r="D1514" t="s">
        <v>2326</v>
      </c>
      <c r="E1514" t="s">
        <v>17</v>
      </c>
      <c r="F1514" t="s">
        <v>46</v>
      </c>
      <c r="G1514" t="s">
        <v>42</v>
      </c>
      <c r="H1514" t="s">
        <v>20</v>
      </c>
      <c r="I1514">
        <v>4</v>
      </c>
      <c r="J1514">
        <v>28498.880000000001</v>
      </c>
      <c r="K1514">
        <v>113995.5</v>
      </c>
      <c r="L1514" t="s">
        <v>35</v>
      </c>
      <c r="M1514" t="s">
        <v>29</v>
      </c>
    </row>
    <row r="1515" spans="1:13">
      <c r="A1515" t="s">
        <v>2887</v>
      </c>
      <c r="B1515" s="9">
        <v>45354</v>
      </c>
      <c r="C1515" t="s">
        <v>2047</v>
      </c>
      <c r="D1515" t="s">
        <v>1327</v>
      </c>
      <c r="E1515" t="s">
        <v>17</v>
      </c>
      <c r="F1515" t="s">
        <v>33</v>
      </c>
      <c r="G1515" t="s">
        <v>19</v>
      </c>
      <c r="H1515" t="s">
        <v>57</v>
      </c>
      <c r="I1515">
        <v>5</v>
      </c>
      <c r="J1515">
        <v>10631.12</v>
      </c>
      <c r="K1515">
        <v>53155.62</v>
      </c>
      <c r="L1515" t="s">
        <v>21</v>
      </c>
      <c r="M1515" t="s">
        <v>29</v>
      </c>
    </row>
    <row r="1516" spans="1:13">
      <c r="A1516" t="s">
        <v>2888</v>
      </c>
      <c r="B1516" s="9">
        <v>45220</v>
      </c>
      <c r="C1516" t="s">
        <v>2668</v>
      </c>
      <c r="D1516" t="s">
        <v>1960</v>
      </c>
      <c r="E1516" t="s">
        <v>17</v>
      </c>
      <c r="F1516" t="s">
        <v>27</v>
      </c>
      <c r="G1516" t="s">
        <v>42</v>
      </c>
      <c r="H1516" t="s">
        <v>50</v>
      </c>
      <c r="I1516">
        <v>4</v>
      </c>
      <c r="J1516">
        <v>2229.71</v>
      </c>
      <c r="K1516">
        <v>8918.82</v>
      </c>
      <c r="L1516" t="s">
        <v>28</v>
      </c>
      <c r="M1516" t="s">
        <v>29</v>
      </c>
    </row>
    <row r="1517" spans="1:13">
      <c r="A1517" t="s">
        <v>2889</v>
      </c>
      <c r="B1517" s="9">
        <v>45077</v>
      </c>
      <c r="C1517" t="s">
        <v>99</v>
      </c>
      <c r="D1517" t="s">
        <v>70</v>
      </c>
      <c r="E1517" t="s">
        <v>61</v>
      </c>
      <c r="F1517" t="s">
        <v>33</v>
      </c>
      <c r="G1517" t="s">
        <v>19</v>
      </c>
      <c r="H1517" t="s">
        <v>20</v>
      </c>
      <c r="I1517">
        <v>4</v>
      </c>
      <c r="J1517">
        <v>34084.49</v>
      </c>
      <c r="K1517">
        <v>136337.98000000001</v>
      </c>
      <c r="L1517" t="s">
        <v>21</v>
      </c>
      <c r="M1517" t="s">
        <v>22</v>
      </c>
    </row>
    <row r="1518" spans="1:13">
      <c r="A1518" t="s">
        <v>2890</v>
      </c>
      <c r="B1518" s="9">
        <v>45310</v>
      </c>
      <c r="C1518" t="s">
        <v>931</v>
      </c>
      <c r="D1518" t="s">
        <v>1712</v>
      </c>
      <c r="E1518" t="s">
        <v>61</v>
      </c>
      <c r="F1518" t="s">
        <v>46</v>
      </c>
      <c r="G1518" t="s">
        <v>42</v>
      </c>
      <c r="H1518" t="s">
        <v>57</v>
      </c>
      <c r="I1518">
        <v>3</v>
      </c>
      <c r="J1518">
        <v>11873.93</v>
      </c>
      <c r="K1518">
        <v>35621.78</v>
      </c>
      <c r="L1518" t="s">
        <v>35</v>
      </c>
      <c r="M1518" t="s">
        <v>29</v>
      </c>
    </row>
    <row r="1519" spans="1:13">
      <c r="A1519" t="s">
        <v>2891</v>
      </c>
      <c r="B1519" s="9">
        <v>45234</v>
      </c>
      <c r="C1519" t="s">
        <v>1858</v>
      </c>
      <c r="D1519" t="s">
        <v>675</v>
      </c>
      <c r="E1519" t="s">
        <v>17</v>
      </c>
      <c r="F1519" t="s">
        <v>33</v>
      </c>
      <c r="G1519" t="s">
        <v>19</v>
      </c>
      <c r="H1519" t="s">
        <v>20</v>
      </c>
      <c r="I1519">
        <v>5</v>
      </c>
      <c r="J1519">
        <v>31754.71</v>
      </c>
      <c r="K1519">
        <v>158773.54999999999</v>
      </c>
      <c r="L1519" t="s">
        <v>35</v>
      </c>
      <c r="M1519" t="s">
        <v>29</v>
      </c>
    </row>
    <row r="1520" spans="1:13">
      <c r="A1520" t="s">
        <v>2892</v>
      </c>
      <c r="B1520" s="9">
        <v>45262</v>
      </c>
      <c r="C1520" t="s">
        <v>2893</v>
      </c>
      <c r="D1520" t="s">
        <v>2304</v>
      </c>
      <c r="E1520" t="s">
        <v>17</v>
      </c>
      <c r="F1520" t="s">
        <v>33</v>
      </c>
      <c r="G1520" t="s">
        <v>19</v>
      </c>
      <c r="H1520" t="s">
        <v>50</v>
      </c>
      <c r="I1520">
        <v>2</v>
      </c>
      <c r="J1520">
        <v>2518.9899999999998</v>
      </c>
      <c r="K1520">
        <v>5037.97</v>
      </c>
      <c r="L1520" t="s">
        <v>21</v>
      </c>
      <c r="M1520" t="s">
        <v>29</v>
      </c>
    </row>
    <row r="1521" spans="1:13">
      <c r="A1521" t="s">
        <v>2894</v>
      </c>
      <c r="B1521" s="9">
        <v>45301</v>
      </c>
      <c r="C1521" t="s">
        <v>2895</v>
      </c>
      <c r="D1521" t="s">
        <v>132</v>
      </c>
      <c r="E1521" t="s">
        <v>17</v>
      </c>
      <c r="F1521" t="s">
        <v>33</v>
      </c>
      <c r="G1521" t="s">
        <v>19</v>
      </c>
      <c r="H1521" t="s">
        <v>34</v>
      </c>
      <c r="I1521">
        <v>1</v>
      </c>
      <c r="J1521">
        <v>1268.95</v>
      </c>
      <c r="K1521">
        <v>1268.95</v>
      </c>
      <c r="L1521" t="s">
        <v>21</v>
      </c>
      <c r="M1521" t="s">
        <v>22</v>
      </c>
    </row>
    <row r="1522" spans="1:13">
      <c r="A1522" t="s">
        <v>2896</v>
      </c>
      <c r="B1522" s="9">
        <v>44934</v>
      </c>
      <c r="C1522" t="s">
        <v>1303</v>
      </c>
      <c r="D1522" t="s">
        <v>1746</v>
      </c>
      <c r="E1522" t="s">
        <v>17</v>
      </c>
      <c r="F1522" t="s">
        <v>46</v>
      </c>
      <c r="G1522" t="s">
        <v>19</v>
      </c>
      <c r="H1522" t="s">
        <v>34</v>
      </c>
      <c r="I1522">
        <v>3</v>
      </c>
      <c r="J1522">
        <v>871.65</v>
      </c>
      <c r="K1522">
        <v>2614.94</v>
      </c>
      <c r="L1522" t="s">
        <v>21</v>
      </c>
      <c r="M1522" t="s">
        <v>29</v>
      </c>
    </row>
    <row r="1523" spans="1:13">
      <c r="A1523" t="s">
        <v>2897</v>
      </c>
      <c r="B1523" s="9">
        <v>45267</v>
      </c>
      <c r="C1523" t="s">
        <v>2466</v>
      </c>
      <c r="D1523" t="s">
        <v>2898</v>
      </c>
      <c r="E1523" t="s">
        <v>26</v>
      </c>
      <c r="F1523" t="s">
        <v>18</v>
      </c>
      <c r="G1523" t="s">
        <v>42</v>
      </c>
      <c r="H1523" t="s">
        <v>50</v>
      </c>
      <c r="I1523">
        <v>3</v>
      </c>
      <c r="J1523">
        <v>2580.23</v>
      </c>
      <c r="K1523">
        <v>7740.68</v>
      </c>
      <c r="L1523" t="s">
        <v>21</v>
      </c>
      <c r="M1523" t="s">
        <v>22</v>
      </c>
    </row>
    <row r="1524" spans="1:13">
      <c r="A1524" t="s">
        <v>2899</v>
      </c>
      <c r="B1524" s="9">
        <v>45055</v>
      </c>
      <c r="C1524" t="s">
        <v>2900</v>
      </c>
      <c r="D1524" t="s">
        <v>1739</v>
      </c>
      <c r="E1524" t="s">
        <v>17</v>
      </c>
      <c r="F1524" t="s">
        <v>33</v>
      </c>
      <c r="G1524" t="s">
        <v>19</v>
      </c>
      <c r="H1524" t="s">
        <v>20</v>
      </c>
      <c r="I1524">
        <v>2</v>
      </c>
      <c r="J1524">
        <v>25491.68</v>
      </c>
      <c r="K1524">
        <v>50983.360000000001</v>
      </c>
      <c r="L1524" t="s">
        <v>28</v>
      </c>
      <c r="M1524" t="s">
        <v>29</v>
      </c>
    </row>
    <row r="1525" spans="1:13">
      <c r="A1525" t="s">
        <v>2901</v>
      </c>
      <c r="B1525" s="9">
        <v>45278</v>
      </c>
      <c r="C1525" t="s">
        <v>589</v>
      </c>
      <c r="D1525" t="s">
        <v>73</v>
      </c>
      <c r="E1525" t="s">
        <v>26</v>
      </c>
      <c r="F1525" t="s">
        <v>27</v>
      </c>
      <c r="G1525" t="s">
        <v>19</v>
      </c>
      <c r="H1525" t="s">
        <v>50</v>
      </c>
      <c r="I1525">
        <v>3</v>
      </c>
      <c r="J1525">
        <v>1785.23</v>
      </c>
      <c r="K1525">
        <v>5355.7</v>
      </c>
      <c r="L1525" t="s">
        <v>21</v>
      </c>
      <c r="M1525" t="s">
        <v>29</v>
      </c>
    </row>
    <row r="1526" spans="1:13">
      <c r="A1526" t="s">
        <v>2902</v>
      </c>
      <c r="B1526" s="9">
        <v>45284</v>
      </c>
      <c r="C1526" t="s">
        <v>2172</v>
      </c>
      <c r="D1526" t="s">
        <v>1345</v>
      </c>
      <c r="E1526" t="s">
        <v>61</v>
      </c>
      <c r="F1526" t="s">
        <v>46</v>
      </c>
      <c r="G1526" t="s">
        <v>19</v>
      </c>
      <c r="H1526" t="s">
        <v>57</v>
      </c>
      <c r="I1526">
        <v>2</v>
      </c>
      <c r="J1526">
        <v>11643.09</v>
      </c>
      <c r="K1526">
        <v>23286.18</v>
      </c>
      <c r="L1526" t="s">
        <v>28</v>
      </c>
      <c r="M1526" t="s">
        <v>29</v>
      </c>
    </row>
    <row r="1527" spans="1:13">
      <c r="A1527" t="s">
        <v>2903</v>
      </c>
      <c r="B1527" s="9">
        <v>45443</v>
      </c>
      <c r="C1527" t="s">
        <v>1532</v>
      </c>
      <c r="D1527" t="s">
        <v>199</v>
      </c>
      <c r="E1527" t="s">
        <v>26</v>
      </c>
      <c r="F1527" t="s">
        <v>27</v>
      </c>
      <c r="G1527" t="s">
        <v>19</v>
      </c>
      <c r="H1527" t="s">
        <v>20</v>
      </c>
      <c r="I1527">
        <v>2</v>
      </c>
      <c r="J1527">
        <v>35938.769999999997</v>
      </c>
      <c r="K1527">
        <v>71877.539999999994</v>
      </c>
      <c r="L1527" t="s">
        <v>35</v>
      </c>
      <c r="M1527" t="s">
        <v>29</v>
      </c>
    </row>
    <row r="1528" spans="1:13">
      <c r="A1528" t="s">
        <v>2904</v>
      </c>
      <c r="B1528" s="9">
        <v>45421</v>
      </c>
      <c r="C1528" t="s">
        <v>192</v>
      </c>
      <c r="D1528" t="s">
        <v>1116</v>
      </c>
      <c r="E1528" t="s">
        <v>17</v>
      </c>
      <c r="F1528" t="s">
        <v>33</v>
      </c>
      <c r="G1528" t="s">
        <v>19</v>
      </c>
      <c r="H1528" t="s">
        <v>50</v>
      </c>
      <c r="I1528">
        <v>2</v>
      </c>
      <c r="J1528">
        <v>1816.03</v>
      </c>
      <c r="K1528">
        <v>3632.05</v>
      </c>
      <c r="L1528" t="s">
        <v>28</v>
      </c>
      <c r="M1528" t="s">
        <v>29</v>
      </c>
    </row>
    <row r="1529" spans="1:13">
      <c r="A1529" t="s">
        <v>2905</v>
      </c>
      <c r="B1529" s="9">
        <v>45012</v>
      </c>
      <c r="C1529" t="s">
        <v>160</v>
      </c>
      <c r="D1529" t="s">
        <v>2690</v>
      </c>
      <c r="E1529" t="s">
        <v>26</v>
      </c>
      <c r="F1529" t="s">
        <v>46</v>
      </c>
      <c r="G1529" t="s">
        <v>42</v>
      </c>
      <c r="H1529" t="s">
        <v>34</v>
      </c>
      <c r="I1529">
        <v>3</v>
      </c>
      <c r="J1529">
        <v>852.54</v>
      </c>
      <c r="K1529">
        <v>2557.61</v>
      </c>
      <c r="L1529" t="s">
        <v>21</v>
      </c>
      <c r="M1529" t="s">
        <v>29</v>
      </c>
    </row>
    <row r="1530" spans="1:13">
      <c r="A1530" t="s">
        <v>2906</v>
      </c>
      <c r="B1530" s="9">
        <v>45101</v>
      </c>
      <c r="C1530" t="s">
        <v>514</v>
      </c>
      <c r="D1530" t="s">
        <v>2540</v>
      </c>
      <c r="E1530" t="s">
        <v>17</v>
      </c>
      <c r="F1530" t="s">
        <v>33</v>
      </c>
      <c r="G1530" t="s">
        <v>19</v>
      </c>
      <c r="H1530" t="s">
        <v>50</v>
      </c>
      <c r="I1530">
        <v>2</v>
      </c>
      <c r="J1530">
        <v>1897.45</v>
      </c>
      <c r="K1530">
        <v>3794.9</v>
      </c>
      <c r="L1530" t="s">
        <v>28</v>
      </c>
      <c r="M1530" t="s">
        <v>29</v>
      </c>
    </row>
    <row r="1531" spans="1:13">
      <c r="A1531" t="s">
        <v>2907</v>
      </c>
      <c r="B1531" s="9">
        <v>45119</v>
      </c>
      <c r="C1531" t="s">
        <v>2670</v>
      </c>
      <c r="D1531" t="s">
        <v>1253</v>
      </c>
      <c r="E1531" t="s">
        <v>17</v>
      </c>
      <c r="F1531" t="s">
        <v>27</v>
      </c>
      <c r="G1531" t="s">
        <v>19</v>
      </c>
      <c r="H1531" t="s">
        <v>20</v>
      </c>
      <c r="I1531">
        <v>3</v>
      </c>
      <c r="J1531">
        <v>41120.120000000003</v>
      </c>
      <c r="K1531">
        <v>123360.35</v>
      </c>
      <c r="L1531" t="s">
        <v>35</v>
      </c>
      <c r="M1531" t="s">
        <v>29</v>
      </c>
    </row>
    <row r="1532" spans="1:13">
      <c r="A1532" t="s">
        <v>2908</v>
      </c>
      <c r="B1532" s="9">
        <v>45237</v>
      </c>
      <c r="C1532" t="s">
        <v>259</v>
      </c>
      <c r="D1532" t="s">
        <v>225</v>
      </c>
      <c r="E1532" t="s">
        <v>17</v>
      </c>
      <c r="F1532" t="s">
        <v>46</v>
      </c>
      <c r="G1532" t="s">
        <v>19</v>
      </c>
      <c r="H1532" t="s">
        <v>50</v>
      </c>
      <c r="I1532">
        <v>5</v>
      </c>
      <c r="J1532">
        <v>2884.1</v>
      </c>
      <c r="K1532">
        <v>14420.49</v>
      </c>
      <c r="L1532" t="s">
        <v>21</v>
      </c>
      <c r="M1532" t="s">
        <v>29</v>
      </c>
    </row>
    <row r="1533" spans="1:13">
      <c r="A1533" t="s">
        <v>2909</v>
      </c>
      <c r="B1533" s="9">
        <v>45045</v>
      </c>
      <c r="C1533" t="s">
        <v>1551</v>
      </c>
      <c r="D1533" t="s">
        <v>2641</v>
      </c>
      <c r="E1533" t="s">
        <v>17</v>
      </c>
      <c r="F1533" t="s">
        <v>18</v>
      </c>
      <c r="G1533" t="s">
        <v>19</v>
      </c>
      <c r="H1533" t="s">
        <v>34</v>
      </c>
      <c r="I1533">
        <v>2</v>
      </c>
      <c r="J1533">
        <v>891.88</v>
      </c>
      <c r="K1533">
        <v>1783.76</v>
      </c>
      <c r="L1533" t="s">
        <v>35</v>
      </c>
      <c r="M1533" t="s">
        <v>29</v>
      </c>
    </row>
    <row r="1534" spans="1:13">
      <c r="A1534" t="s">
        <v>2910</v>
      </c>
      <c r="B1534" s="9">
        <v>45144</v>
      </c>
      <c r="C1534" t="s">
        <v>1174</v>
      </c>
      <c r="D1534" t="s">
        <v>2911</v>
      </c>
      <c r="E1534" t="s">
        <v>17</v>
      </c>
      <c r="F1534" t="s">
        <v>18</v>
      </c>
      <c r="G1534" t="s">
        <v>19</v>
      </c>
      <c r="H1534" t="s">
        <v>57</v>
      </c>
      <c r="I1534">
        <v>3</v>
      </c>
      <c r="J1534">
        <v>12780.1</v>
      </c>
      <c r="K1534">
        <v>38340.300000000003</v>
      </c>
      <c r="L1534" t="s">
        <v>35</v>
      </c>
      <c r="M1534" t="s">
        <v>29</v>
      </c>
    </row>
    <row r="1535" spans="1:13">
      <c r="A1535" t="s">
        <v>2912</v>
      </c>
      <c r="B1535" s="9">
        <v>45353</v>
      </c>
      <c r="C1535" t="s">
        <v>2913</v>
      </c>
      <c r="D1535" t="s">
        <v>2147</v>
      </c>
      <c r="E1535" t="s">
        <v>17</v>
      </c>
      <c r="F1535" t="s">
        <v>18</v>
      </c>
      <c r="G1535" t="s">
        <v>19</v>
      </c>
      <c r="H1535" t="s">
        <v>50</v>
      </c>
      <c r="I1535">
        <v>3</v>
      </c>
      <c r="J1535">
        <v>2934.12</v>
      </c>
      <c r="K1535">
        <v>8802.35</v>
      </c>
      <c r="L1535" t="s">
        <v>21</v>
      </c>
      <c r="M1535" t="s">
        <v>29</v>
      </c>
    </row>
    <row r="1536" spans="1:13">
      <c r="A1536" t="s">
        <v>2914</v>
      </c>
      <c r="B1536" s="9">
        <v>45340</v>
      </c>
      <c r="C1536" t="s">
        <v>1614</v>
      </c>
      <c r="D1536" t="s">
        <v>2232</v>
      </c>
      <c r="E1536" t="s">
        <v>26</v>
      </c>
      <c r="F1536" t="s">
        <v>33</v>
      </c>
      <c r="G1536" t="s">
        <v>42</v>
      </c>
      <c r="H1536" t="s">
        <v>50</v>
      </c>
      <c r="I1536">
        <v>3</v>
      </c>
      <c r="J1536">
        <v>1872.11</v>
      </c>
      <c r="K1536">
        <v>5616.33</v>
      </c>
      <c r="L1536" t="s">
        <v>28</v>
      </c>
      <c r="M1536" t="s">
        <v>29</v>
      </c>
    </row>
    <row r="1537" spans="1:13">
      <c r="A1537" t="s">
        <v>2915</v>
      </c>
      <c r="B1537" s="9">
        <v>45040</v>
      </c>
      <c r="C1537" t="s">
        <v>1717</v>
      </c>
      <c r="D1537" t="s">
        <v>132</v>
      </c>
      <c r="E1537" t="s">
        <v>26</v>
      </c>
      <c r="F1537" t="s">
        <v>46</v>
      </c>
      <c r="G1537" t="s">
        <v>19</v>
      </c>
      <c r="H1537" t="s">
        <v>57</v>
      </c>
      <c r="I1537">
        <v>1</v>
      </c>
      <c r="J1537">
        <v>11209.47</v>
      </c>
      <c r="K1537">
        <v>11209.47</v>
      </c>
      <c r="L1537" t="s">
        <v>35</v>
      </c>
      <c r="M1537" t="s">
        <v>29</v>
      </c>
    </row>
    <row r="1538" spans="1:13">
      <c r="A1538" t="s">
        <v>2916</v>
      </c>
      <c r="B1538" s="9">
        <v>45071</v>
      </c>
      <c r="C1538" t="s">
        <v>183</v>
      </c>
      <c r="D1538" t="s">
        <v>1246</v>
      </c>
      <c r="E1538" t="s">
        <v>17</v>
      </c>
      <c r="F1538" t="s">
        <v>27</v>
      </c>
      <c r="G1538" t="s">
        <v>19</v>
      </c>
      <c r="H1538" t="s">
        <v>50</v>
      </c>
      <c r="I1538">
        <v>1</v>
      </c>
      <c r="J1538">
        <v>1857.5</v>
      </c>
      <c r="K1538">
        <v>1857.5</v>
      </c>
      <c r="L1538" t="s">
        <v>21</v>
      </c>
      <c r="M1538" t="s">
        <v>29</v>
      </c>
    </row>
    <row r="1539" spans="1:13">
      <c r="A1539" t="s">
        <v>2917</v>
      </c>
      <c r="B1539" s="9">
        <v>45464</v>
      </c>
      <c r="C1539" t="s">
        <v>953</v>
      </c>
      <c r="D1539" t="s">
        <v>962</v>
      </c>
      <c r="E1539" t="s">
        <v>17</v>
      </c>
      <c r="F1539" t="s">
        <v>27</v>
      </c>
      <c r="G1539" t="s">
        <v>19</v>
      </c>
      <c r="H1539" t="s">
        <v>34</v>
      </c>
      <c r="I1539">
        <v>2</v>
      </c>
      <c r="J1539">
        <v>1425.89</v>
      </c>
      <c r="K1539">
        <v>2851.77</v>
      </c>
      <c r="L1539" t="s">
        <v>35</v>
      </c>
      <c r="M1539" t="s">
        <v>29</v>
      </c>
    </row>
    <row r="1540" spans="1:13">
      <c r="A1540" t="s">
        <v>2918</v>
      </c>
      <c r="B1540" s="9">
        <v>45229</v>
      </c>
      <c r="C1540" t="s">
        <v>1043</v>
      </c>
      <c r="D1540" t="s">
        <v>1868</v>
      </c>
      <c r="E1540" t="s">
        <v>26</v>
      </c>
      <c r="F1540" t="s">
        <v>33</v>
      </c>
      <c r="G1540" t="s">
        <v>42</v>
      </c>
      <c r="H1540" t="s">
        <v>57</v>
      </c>
      <c r="I1540">
        <v>5</v>
      </c>
      <c r="J1540">
        <v>16073.31</v>
      </c>
      <c r="K1540">
        <v>80366.570000000007</v>
      </c>
      <c r="L1540" t="s">
        <v>28</v>
      </c>
      <c r="M1540" t="s">
        <v>29</v>
      </c>
    </row>
    <row r="1541" spans="1:13">
      <c r="A1541" t="s">
        <v>2919</v>
      </c>
      <c r="B1541" s="9">
        <v>45271</v>
      </c>
      <c r="C1541" t="s">
        <v>403</v>
      </c>
      <c r="D1541" t="s">
        <v>1271</v>
      </c>
      <c r="E1541" t="s">
        <v>17</v>
      </c>
      <c r="F1541" t="s">
        <v>33</v>
      </c>
      <c r="G1541" t="s">
        <v>42</v>
      </c>
      <c r="H1541" t="s">
        <v>34</v>
      </c>
      <c r="I1541">
        <v>2</v>
      </c>
      <c r="J1541">
        <v>968.69</v>
      </c>
      <c r="K1541">
        <v>1937.38</v>
      </c>
      <c r="L1541" t="s">
        <v>35</v>
      </c>
      <c r="M1541" t="s">
        <v>29</v>
      </c>
    </row>
    <row r="1542" spans="1:13">
      <c r="A1542" t="s">
        <v>2920</v>
      </c>
      <c r="B1542" s="9">
        <v>44927</v>
      </c>
      <c r="C1542" t="s">
        <v>1143</v>
      </c>
      <c r="D1542" t="s">
        <v>2577</v>
      </c>
      <c r="E1542" t="s">
        <v>61</v>
      </c>
      <c r="F1542" t="s">
        <v>27</v>
      </c>
      <c r="G1542" t="s">
        <v>19</v>
      </c>
      <c r="H1542" t="s">
        <v>34</v>
      </c>
      <c r="I1542">
        <v>4</v>
      </c>
      <c r="J1542">
        <v>867.57</v>
      </c>
      <c r="K1542">
        <v>3470.27</v>
      </c>
      <c r="L1542" t="s">
        <v>35</v>
      </c>
      <c r="M1542" t="s">
        <v>29</v>
      </c>
    </row>
    <row r="1543" spans="1:13">
      <c r="A1543" t="s">
        <v>2921</v>
      </c>
      <c r="B1543" s="9">
        <v>45073</v>
      </c>
      <c r="C1543" t="s">
        <v>2922</v>
      </c>
      <c r="D1543" t="s">
        <v>2923</v>
      </c>
      <c r="E1543" t="s">
        <v>26</v>
      </c>
      <c r="F1543" t="s">
        <v>46</v>
      </c>
      <c r="G1543" t="s">
        <v>42</v>
      </c>
      <c r="H1543" t="s">
        <v>34</v>
      </c>
      <c r="I1543">
        <v>4</v>
      </c>
      <c r="J1543">
        <v>1419.14</v>
      </c>
      <c r="K1543">
        <v>5676.58</v>
      </c>
      <c r="L1543" t="s">
        <v>35</v>
      </c>
      <c r="M1543" t="s">
        <v>29</v>
      </c>
    </row>
    <row r="1544" spans="1:13">
      <c r="A1544" t="s">
        <v>2924</v>
      </c>
      <c r="B1544" s="9">
        <v>45213</v>
      </c>
      <c r="C1544" t="s">
        <v>894</v>
      </c>
      <c r="D1544" t="s">
        <v>1191</v>
      </c>
      <c r="E1544" t="s">
        <v>17</v>
      </c>
      <c r="F1544" t="s">
        <v>33</v>
      </c>
      <c r="G1544" t="s">
        <v>19</v>
      </c>
      <c r="H1544" t="s">
        <v>20</v>
      </c>
      <c r="I1544">
        <v>5</v>
      </c>
      <c r="J1544">
        <v>31946.06</v>
      </c>
      <c r="K1544">
        <v>159730.29</v>
      </c>
      <c r="L1544" t="s">
        <v>35</v>
      </c>
      <c r="M1544" t="s">
        <v>29</v>
      </c>
    </row>
    <row r="1545" spans="1:13">
      <c r="A1545" t="s">
        <v>2925</v>
      </c>
      <c r="B1545" s="9">
        <v>44979</v>
      </c>
      <c r="C1545" t="s">
        <v>183</v>
      </c>
      <c r="D1545" t="s">
        <v>506</v>
      </c>
      <c r="E1545" t="s">
        <v>17</v>
      </c>
      <c r="F1545" t="s">
        <v>46</v>
      </c>
      <c r="G1545" t="s">
        <v>19</v>
      </c>
      <c r="H1545" t="s">
        <v>57</v>
      </c>
      <c r="I1545">
        <v>5</v>
      </c>
      <c r="J1545">
        <v>14987.82</v>
      </c>
      <c r="K1545">
        <v>74939.08</v>
      </c>
      <c r="L1545" t="s">
        <v>28</v>
      </c>
      <c r="M1545" t="s">
        <v>29</v>
      </c>
    </row>
    <row r="1546" spans="1:13">
      <c r="A1546" t="s">
        <v>2926</v>
      </c>
      <c r="B1546" s="9">
        <v>45230</v>
      </c>
      <c r="C1546" t="s">
        <v>364</v>
      </c>
      <c r="D1546" t="s">
        <v>787</v>
      </c>
      <c r="E1546" t="s">
        <v>17</v>
      </c>
      <c r="F1546" t="s">
        <v>27</v>
      </c>
      <c r="G1546" t="s">
        <v>19</v>
      </c>
      <c r="H1546" t="s">
        <v>20</v>
      </c>
      <c r="I1546">
        <v>5</v>
      </c>
      <c r="J1546">
        <v>29385.93</v>
      </c>
      <c r="K1546">
        <v>146929.67000000001</v>
      </c>
      <c r="L1546" t="s">
        <v>21</v>
      </c>
      <c r="M1546" t="s">
        <v>29</v>
      </c>
    </row>
    <row r="1547" spans="1:13">
      <c r="A1547" t="s">
        <v>2927</v>
      </c>
      <c r="B1547" s="9">
        <v>44995</v>
      </c>
      <c r="C1547" t="s">
        <v>2928</v>
      </c>
      <c r="D1547" t="s">
        <v>1251</v>
      </c>
      <c r="E1547" t="s">
        <v>17</v>
      </c>
      <c r="F1547" t="s">
        <v>46</v>
      </c>
      <c r="G1547" t="s">
        <v>19</v>
      </c>
      <c r="H1547" t="s">
        <v>20</v>
      </c>
      <c r="I1547">
        <v>1</v>
      </c>
      <c r="J1547">
        <v>37771.31</v>
      </c>
      <c r="K1547">
        <v>37771.31</v>
      </c>
      <c r="L1547" t="s">
        <v>35</v>
      </c>
      <c r="M1547" t="s">
        <v>29</v>
      </c>
    </row>
    <row r="1548" spans="1:13">
      <c r="A1548" t="s">
        <v>2929</v>
      </c>
      <c r="B1548" s="9">
        <v>45287</v>
      </c>
      <c r="C1548" t="s">
        <v>2930</v>
      </c>
      <c r="D1548" t="s">
        <v>1150</v>
      </c>
      <c r="E1548" t="s">
        <v>17</v>
      </c>
      <c r="F1548" t="s">
        <v>18</v>
      </c>
      <c r="G1548" t="s">
        <v>19</v>
      </c>
      <c r="H1548" t="s">
        <v>50</v>
      </c>
      <c r="I1548">
        <v>1</v>
      </c>
      <c r="J1548">
        <v>1996</v>
      </c>
      <c r="K1548">
        <v>1996</v>
      </c>
      <c r="L1548" t="s">
        <v>28</v>
      </c>
      <c r="M1548" t="s">
        <v>29</v>
      </c>
    </row>
    <row r="1549" spans="1:13">
      <c r="A1549" t="s">
        <v>2931</v>
      </c>
      <c r="B1549" s="9">
        <v>45146</v>
      </c>
      <c r="C1549" t="s">
        <v>2296</v>
      </c>
      <c r="D1549" t="s">
        <v>2932</v>
      </c>
      <c r="E1549" t="s">
        <v>26</v>
      </c>
      <c r="F1549" t="s">
        <v>27</v>
      </c>
      <c r="G1549" t="s">
        <v>19</v>
      </c>
      <c r="H1549" t="s">
        <v>57</v>
      </c>
      <c r="I1549">
        <v>4</v>
      </c>
      <c r="J1549">
        <v>16401.84</v>
      </c>
      <c r="K1549">
        <v>65607.360000000001</v>
      </c>
      <c r="L1549" t="s">
        <v>35</v>
      </c>
      <c r="M1549" t="s">
        <v>29</v>
      </c>
    </row>
    <row r="1550" spans="1:13">
      <c r="A1550" t="s">
        <v>2933</v>
      </c>
      <c r="B1550" s="9">
        <v>45087</v>
      </c>
      <c r="C1550" t="s">
        <v>2415</v>
      </c>
      <c r="D1550" t="s">
        <v>601</v>
      </c>
      <c r="E1550" t="s">
        <v>17</v>
      </c>
      <c r="F1550" t="s">
        <v>18</v>
      </c>
      <c r="G1550" t="s">
        <v>19</v>
      </c>
      <c r="H1550" t="s">
        <v>50</v>
      </c>
      <c r="I1550">
        <v>5</v>
      </c>
      <c r="J1550">
        <v>2038.25</v>
      </c>
      <c r="K1550">
        <v>10191.27</v>
      </c>
      <c r="L1550" t="s">
        <v>35</v>
      </c>
      <c r="M1550" t="s">
        <v>22</v>
      </c>
    </row>
    <row r="1551" spans="1:13">
      <c r="A1551" t="s">
        <v>2934</v>
      </c>
      <c r="B1551" s="9">
        <v>45015</v>
      </c>
      <c r="C1551" t="s">
        <v>287</v>
      </c>
      <c r="D1551" t="s">
        <v>2935</v>
      </c>
      <c r="E1551" t="s">
        <v>17</v>
      </c>
      <c r="F1551" t="s">
        <v>27</v>
      </c>
      <c r="G1551" t="s">
        <v>19</v>
      </c>
      <c r="H1551" t="s">
        <v>20</v>
      </c>
      <c r="I1551">
        <v>3</v>
      </c>
      <c r="J1551">
        <v>26213.46</v>
      </c>
      <c r="K1551">
        <v>78640.39</v>
      </c>
      <c r="L1551" t="s">
        <v>35</v>
      </c>
      <c r="M1551" t="s">
        <v>29</v>
      </c>
    </row>
    <row r="1552" spans="1:13">
      <c r="A1552" t="s">
        <v>2936</v>
      </c>
      <c r="B1552" s="9">
        <v>45085</v>
      </c>
      <c r="C1552" t="s">
        <v>2937</v>
      </c>
      <c r="D1552" t="s">
        <v>2521</v>
      </c>
      <c r="E1552" t="s">
        <v>26</v>
      </c>
      <c r="F1552" t="s">
        <v>18</v>
      </c>
      <c r="G1552" t="s">
        <v>19</v>
      </c>
      <c r="H1552" t="s">
        <v>50</v>
      </c>
      <c r="I1552">
        <v>4</v>
      </c>
      <c r="J1552">
        <v>2348.5300000000002</v>
      </c>
      <c r="K1552">
        <v>9394.11</v>
      </c>
      <c r="L1552" t="s">
        <v>28</v>
      </c>
      <c r="M1552" t="s">
        <v>29</v>
      </c>
    </row>
    <row r="1553" spans="1:13">
      <c r="A1553" t="s">
        <v>2938</v>
      </c>
      <c r="B1553" s="9">
        <v>45415</v>
      </c>
      <c r="C1553" t="s">
        <v>2371</v>
      </c>
      <c r="D1553" t="s">
        <v>1635</v>
      </c>
      <c r="E1553" t="s">
        <v>17</v>
      </c>
      <c r="F1553" t="s">
        <v>46</v>
      </c>
      <c r="G1553" t="s">
        <v>19</v>
      </c>
      <c r="H1553" t="s">
        <v>34</v>
      </c>
      <c r="I1553">
        <v>5</v>
      </c>
      <c r="J1553">
        <v>1327.93</v>
      </c>
      <c r="K1553">
        <v>6639.65</v>
      </c>
      <c r="L1553" t="s">
        <v>35</v>
      </c>
      <c r="M1553" t="s">
        <v>29</v>
      </c>
    </row>
    <row r="1554" spans="1:13">
      <c r="A1554" t="s">
        <v>2939</v>
      </c>
      <c r="B1554" s="9">
        <v>45250</v>
      </c>
      <c r="C1554" t="s">
        <v>1470</v>
      </c>
      <c r="D1554" t="s">
        <v>268</v>
      </c>
      <c r="E1554" t="s">
        <v>17</v>
      </c>
      <c r="F1554" t="s">
        <v>27</v>
      </c>
      <c r="G1554" t="s">
        <v>42</v>
      </c>
      <c r="H1554" t="s">
        <v>20</v>
      </c>
      <c r="I1554">
        <v>3</v>
      </c>
      <c r="J1554">
        <v>31235.13</v>
      </c>
      <c r="K1554">
        <v>93705.4</v>
      </c>
      <c r="L1554" t="s">
        <v>35</v>
      </c>
      <c r="M1554" t="s">
        <v>29</v>
      </c>
    </row>
    <row r="1555" spans="1:13">
      <c r="A1555" t="s">
        <v>2940</v>
      </c>
      <c r="B1555" s="9">
        <v>45307</v>
      </c>
      <c r="C1555" t="s">
        <v>424</v>
      </c>
      <c r="D1555" t="s">
        <v>871</v>
      </c>
      <c r="E1555" t="s">
        <v>17</v>
      </c>
      <c r="F1555" t="s">
        <v>27</v>
      </c>
      <c r="G1555" t="s">
        <v>19</v>
      </c>
      <c r="H1555" t="s">
        <v>34</v>
      </c>
      <c r="I1555">
        <v>5</v>
      </c>
      <c r="J1555">
        <v>857.32</v>
      </c>
      <c r="K1555">
        <v>4286.62</v>
      </c>
      <c r="L1555" t="s">
        <v>21</v>
      </c>
      <c r="M1555" t="s">
        <v>29</v>
      </c>
    </row>
    <row r="1556" spans="1:13">
      <c r="A1556" t="s">
        <v>2941</v>
      </c>
      <c r="B1556" s="9">
        <v>45028</v>
      </c>
      <c r="C1556" t="s">
        <v>1114</v>
      </c>
      <c r="D1556" t="s">
        <v>538</v>
      </c>
      <c r="E1556" t="s">
        <v>17</v>
      </c>
      <c r="F1556" t="s">
        <v>18</v>
      </c>
      <c r="G1556" t="s">
        <v>42</v>
      </c>
      <c r="H1556" t="s">
        <v>57</v>
      </c>
      <c r="I1556">
        <v>2</v>
      </c>
      <c r="J1556">
        <v>14649.82</v>
      </c>
      <c r="K1556">
        <v>29299.65</v>
      </c>
      <c r="L1556" t="s">
        <v>28</v>
      </c>
      <c r="M1556" t="s">
        <v>29</v>
      </c>
    </row>
    <row r="1557" spans="1:13">
      <c r="A1557" t="s">
        <v>2942</v>
      </c>
      <c r="B1557" s="9">
        <v>45420</v>
      </c>
      <c r="C1557" t="s">
        <v>907</v>
      </c>
      <c r="D1557" t="s">
        <v>850</v>
      </c>
      <c r="E1557" t="s">
        <v>26</v>
      </c>
      <c r="F1557" t="s">
        <v>46</v>
      </c>
      <c r="G1557" t="s">
        <v>42</v>
      </c>
      <c r="H1557" t="s">
        <v>50</v>
      </c>
      <c r="I1557">
        <v>3</v>
      </c>
      <c r="J1557">
        <v>2600.59</v>
      </c>
      <c r="K1557">
        <v>7801.77</v>
      </c>
      <c r="L1557" t="s">
        <v>21</v>
      </c>
      <c r="M1557" t="s">
        <v>22</v>
      </c>
    </row>
    <row r="1558" spans="1:13">
      <c r="A1558" t="s">
        <v>2943</v>
      </c>
      <c r="B1558" s="9">
        <v>44945</v>
      </c>
      <c r="C1558" t="s">
        <v>1514</v>
      </c>
      <c r="D1558" t="s">
        <v>521</v>
      </c>
      <c r="E1558" t="s">
        <v>17</v>
      </c>
      <c r="F1558" t="s">
        <v>27</v>
      </c>
      <c r="G1558" t="s">
        <v>19</v>
      </c>
      <c r="H1558" t="s">
        <v>20</v>
      </c>
      <c r="I1558">
        <v>2</v>
      </c>
      <c r="J1558">
        <v>37462.160000000003</v>
      </c>
      <c r="K1558">
        <v>74924.320000000007</v>
      </c>
      <c r="L1558" t="s">
        <v>21</v>
      </c>
      <c r="M1558" t="s">
        <v>29</v>
      </c>
    </row>
    <row r="1559" spans="1:13">
      <c r="A1559" t="s">
        <v>2944</v>
      </c>
      <c r="B1559" s="9">
        <v>45380</v>
      </c>
      <c r="C1559" t="s">
        <v>149</v>
      </c>
      <c r="D1559" t="s">
        <v>2945</v>
      </c>
      <c r="E1559" t="s">
        <v>26</v>
      </c>
      <c r="F1559" t="s">
        <v>33</v>
      </c>
      <c r="G1559" t="s">
        <v>19</v>
      </c>
      <c r="H1559" t="s">
        <v>57</v>
      </c>
      <c r="I1559">
        <v>1</v>
      </c>
      <c r="J1559">
        <v>13514.44</v>
      </c>
      <c r="K1559">
        <v>13514.44</v>
      </c>
      <c r="L1559" t="s">
        <v>21</v>
      </c>
      <c r="M1559" t="s">
        <v>29</v>
      </c>
    </row>
    <row r="1560" spans="1:13">
      <c r="A1560" t="s">
        <v>2946</v>
      </c>
      <c r="B1560" s="9">
        <v>45408</v>
      </c>
      <c r="C1560" t="s">
        <v>2947</v>
      </c>
      <c r="D1560" t="s">
        <v>2130</v>
      </c>
      <c r="E1560" t="s">
        <v>17</v>
      </c>
      <c r="F1560" t="s">
        <v>18</v>
      </c>
      <c r="G1560" t="s">
        <v>19</v>
      </c>
      <c r="H1560" t="s">
        <v>34</v>
      </c>
      <c r="I1560">
        <v>4</v>
      </c>
      <c r="J1560">
        <v>898.21</v>
      </c>
      <c r="K1560">
        <v>3592.85</v>
      </c>
      <c r="L1560" t="s">
        <v>21</v>
      </c>
      <c r="M1560" t="s">
        <v>29</v>
      </c>
    </row>
    <row r="1561" spans="1:13">
      <c r="A1561" t="s">
        <v>2948</v>
      </c>
      <c r="B1561" s="9">
        <v>45323</v>
      </c>
      <c r="C1561" t="s">
        <v>1312</v>
      </c>
      <c r="D1561" t="s">
        <v>2310</v>
      </c>
      <c r="E1561" t="s">
        <v>17</v>
      </c>
      <c r="F1561" t="s">
        <v>27</v>
      </c>
      <c r="G1561" t="s">
        <v>19</v>
      </c>
      <c r="H1561" t="s">
        <v>50</v>
      </c>
      <c r="I1561">
        <v>5</v>
      </c>
      <c r="J1561">
        <v>2480.41</v>
      </c>
      <c r="K1561">
        <v>12402.04</v>
      </c>
      <c r="L1561" t="s">
        <v>35</v>
      </c>
      <c r="M1561" t="s">
        <v>29</v>
      </c>
    </row>
    <row r="1562" spans="1:13">
      <c r="A1562" t="s">
        <v>2949</v>
      </c>
      <c r="B1562" s="9">
        <v>45205</v>
      </c>
      <c r="C1562" t="s">
        <v>2834</v>
      </c>
      <c r="D1562" t="s">
        <v>826</v>
      </c>
      <c r="E1562" t="s">
        <v>17</v>
      </c>
      <c r="F1562" t="s">
        <v>46</v>
      </c>
      <c r="G1562" t="s">
        <v>19</v>
      </c>
      <c r="H1562" t="s">
        <v>50</v>
      </c>
      <c r="I1562">
        <v>4</v>
      </c>
      <c r="J1562">
        <v>2161.9299999999998</v>
      </c>
      <c r="K1562">
        <v>8647.74</v>
      </c>
      <c r="L1562" t="s">
        <v>21</v>
      </c>
      <c r="M1562" t="s">
        <v>29</v>
      </c>
    </row>
    <row r="1563" spans="1:13">
      <c r="A1563" t="s">
        <v>2950</v>
      </c>
      <c r="B1563" s="9">
        <v>45291</v>
      </c>
      <c r="C1563" t="s">
        <v>1384</v>
      </c>
      <c r="D1563" t="s">
        <v>2951</v>
      </c>
      <c r="E1563" t="s">
        <v>26</v>
      </c>
      <c r="F1563" t="s">
        <v>46</v>
      </c>
      <c r="G1563" t="s">
        <v>19</v>
      </c>
      <c r="H1563" t="s">
        <v>20</v>
      </c>
      <c r="I1563">
        <v>5</v>
      </c>
      <c r="J1563">
        <v>41070.53</v>
      </c>
      <c r="K1563">
        <v>205352.65</v>
      </c>
      <c r="L1563" t="s">
        <v>28</v>
      </c>
      <c r="M1563" t="s">
        <v>29</v>
      </c>
    </row>
    <row r="1564" spans="1:13">
      <c r="A1564" t="s">
        <v>2952</v>
      </c>
      <c r="B1564" s="9">
        <v>45257</v>
      </c>
      <c r="C1564" t="s">
        <v>770</v>
      </c>
      <c r="D1564" t="s">
        <v>257</v>
      </c>
      <c r="E1564" t="s">
        <v>17</v>
      </c>
      <c r="F1564" t="s">
        <v>46</v>
      </c>
      <c r="G1564" t="s">
        <v>19</v>
      </c>
      <c r="H1564" t="s">
        <v>50</v>
      </c>
      <c r="I1564">
        <v>2</v>
      </c>
      <c r="J1564">
        <v>2378.39</v>
      </c>
      <c r="K1564">
        <v>4756.78</v>
      </c>
      <c r="L1564" t="s">
        <v>35</v>
      </c>
      <c r="M1564" t="s">
        <v>29</v>
      </c>
    </row>
    <row r="1565" spans="1:13">
      <c r="A1565" t="s">
        <v>2953</v>
      </c>
      <c r="B1565" s="9">
        <v>45270</v>
      </c>
      <c r="C1565" t="s">
        <v>2754</v>
      </c>
      <c r="D1565" t="s">
        <v>106</v>
      </c>
      <c r="E1565" t="s">
        <v>17</v>
      </c>
      <c r="F1565" t="s">
        <v>46</v>
      </c>
      <c r="G1565" t="s">
        <v>42</v>
      </c>
      <c r="H1565" t="s">
        <v>50</v>
      </c>
      <c r="I1565">
        <v>3</v>
      </c>
      <c r="J1565">
        <v>2340.33</v>
      </c>
      <c r="K1565">
        <v>7021</v>
      </c>
      <c r="L1565" t="s">
        <v>21</v>
      </c>
      <c r="M1565" t="s">
        <v>29</v>
      </c>
    </row>
    <row r="1566" spans="1:13">
      <c r="A1566" t="s">
        <v>2954</v>
      </c>
      <c r="B1566" s="9">
        <v>45381</v>
      </c>
      <c r="C1566" t="s">
        <v>2955</v>
      </c>
      <c r="D1566" t="s">
        <v>2170</v>
      </c>
      <c r="E1566" t="s">
        <v>26</v>
      </c>
      <c r="F1566" t="s">
        <v>18</v>
      </c>
      <c r="G1566" t="s">
        <v>19</v>
      </c>
      <c r="H1566" t="s">
        <v>34</v>
      </c>
      <c r="I1566">
        <v>3</v>
      </c>
      <c r="J1566">
        <v>1025.53</v>
      </c>
      <c r="K1566">
        <v>3076.58</v>
      </c>
      <c r="L1566" t="s">
        <v>21</v>
      </c>
      <c r="M1566" t="s">
        <v>29</v>
      </c>
    </row>
    <row r="1567" spans="1:13">
      <c r="A1567" t="s">
        <v>2956</v>
      </c>
      <c r="B1567" s="9">
        <v>44991</v>
      </c>
      <c r="C1567" t="s">
        <v>2913</v>
      </c>
      <c r="D1567" t="s">
        <v>2957</v>
      </c>
      <c r="E1567" t="s">
        <v>17</v>
      </c>
      <c r="F1567" t="s">
        <v>27</v>
      </c>
      <c r="G1567" t="s">
        <v>42</v>
      </c>
      <c r="H1567" t="s">
        <v>34</v>
      </c>
      <c r="I1567">
        <v>5</v>
      </c>
      <c r="J1567">
        <v>1043.27</v>
      </c>
      <c r="K1567">
        <v>5216.3599999999997</v>
      </c>
      <c r="L1567" t="s">
        <v>28</v>
      </c>
      <c r="M1567" t="s">
        <v>29</v>
      </c>
    </row>
    <row r="1568" spans="1:13">
      <c r="A1568" t="s">
        <v>2958</v>
      </c>
      <c r="B1568" s="9">
        <v>45002</v>
      </c>
      <c r="C1568" t="s">
        <v>917</v>
      </c>
      <c r="D1568" t="s">
        <v>1699</v>
      </c>
      <c r="E1568" t="s">
        <v>17</v>
      </c>
      <c r="F1568" t="s">
        <v>18</v>
      </c>
      <c r="G1568" t="s">
        <v>19</v>
      </c>
      <c r="H1568" t="s">
        <v>34</v>
      </c>
      <c r="I1568">
        <v>2</v>
      </c>
      <c r="J1568">
        <v>1147.6500000000001</v>
      </c>
      <c r="K1568">
        <v>2295.31</v>
      </c>
      <c r="L1568" t="s">
        <v>28</v>
      </c>
      <c r="M1568" t="s">
        <v>29</v>
      </c>
    </row>
    <row r="1569" spans="1:13">
      <c r="A1569" t="s">
        <v>2959</v>
      </c>
      <c r="B1569" s="9">
        <v>45069</v>
      </c>
      <c r="C1569" t="s">
        <v>735</v>
      </c>
      <c r="D1569" t="s">
        <v>691</v>
      </c>
      <c r="E1569" t="s">
        <v>26</v>
      </c>
      <c r="F1569" t="s">
        <v>18</v>
      </c>
      <c r="G1569" t="s">
        <v>42</v>
      </c>
      <c r="H1569" t="s">
        <v>57</v>
      </c>
      <c r="I1569">
        <v>5</v>
      </c>
      <c r="J1569">
        <v>12799.99</v>
      </c>
      <c r="K1569">
        <v>63999.93</v>
      </c>
      <c r="L1569" t="s">
        <v>21</v>
      </c>
      <c r="M1569" t="s">
        <v>29</v>
      </c>
    </row>
    <row r="1570" spans="1:13">
      <c r="A1570" t="s">
        <v>2960</v>
      </c>
      <c r="B1570" s="9">
        <v>45399</v>
      </c>
      <c r="C1570" t="s">
        <v>1614</v>
      </c>
      <c r="D1570" t="s">
        <v>1887</v>
      </c>
      <c r="E1570" t="s">
        <v>17</v>
      </c>
      <c r="F1570" t="s">
        <v>46</v>
      </c>
      <c r="G1570" t="s">
        <v>19</v>
      </c>
      <c r="H1570" t="s">
        <v>57</v>
      </c>
      <c r="I1570">
        <v>5</v>
      </c>
      <c r="J1570">
        <v>17192.29</v>
      </c>
      <c r="K1570">
        <v>85961.43</v>
      </c>
      <c r="L1570" t="s">
        <v>21</v>
      </c>
      <c r="M1570" t="s">
        <v>29</v>
      </c>
    </row>
    <row r="1571" spans="1:13">
      <c r="A1571" t="s">
        <v>2961</v>
      </c>
      <c r="B1571" s="9">
        <v>45343</v>
      </c>
      <c r="C1571" t="s">
        <v>171</v>
      </c>
      <c r="D1571" t="s">
        <v>1510</v>
      </c>
      <c r="E1571" t="s">
        <v>26</v>
      </c>
      <c r="F1571" t="s">
        <v>33</v>
      </c>
      <c r="G1571" t="s">
        <v>19</v>
      </c>
      <c r="H1571" t="s">
        <v>50</v>
      </c>
      <c r="I1571">
        <v>5</v>
      </c>
      <c r="J1571">
        <v>2298.77</v>
      </c>
      <c r="K1571">
        <v>11493.86</v>
      </c>
      <c r="L1571" t="s">
        <v>21</v>
      </c>
      <c r="M1571" t="s">
        <v>22</v>
      </c>
    </row>
    <row r="1572" spans="1:13">
      <c r="A1572" t="s">
        <v>2962</v>
      </c>
      <c r="B1572" s="9">
        <v>45231</v>
      </c>
      <c r="C1572" t="s">
        <v>749</v>
      </c>
      <c r="D1572" t="s">
        <v>1253</v>
      </c>
      <c r="E1572" t="s">
        <v>17</v>
      </c>
      <c r="F1572" t="s">
        <v>46</v>
      </c>
      <c r="G1572" t="s">
        <v>42</v>
      </c>
      <c r="H1572" t="s">
        <v>57</v>
      </c>
      <c r="I1572">
        <v>3</v>
      </c>
      <c r="J1572">
        <v>12690.17</v>
      </c>
      <c r="K1572">
        <v>38070.5</v>
      </c>
      <c r="L1572" t="s">
        <v>21</v>
      </c>
      <c r="M1572" t="s">
        <v>29</v>
      </c>
    </row>
    <row r="1573" spans="1:13">
      <c r="A1573" t="s">
        <v>2963</v>
      </c>
      <c r="B1573" s="9">
        <v>45423</v>
      </c>
      <c r="C1573" t="s">
        <v>2136</v>
      </c>
      <c r="D1573" t="s">
        <v>377</v>
      </c>
      <c r="E1573" t="s">
        <v>26</v>
      </c>
      <c r="F1573" t="s">
        <v>33</v>
      </c>
      <c r="G1573" t="s">
        <v>42</v>
      </c>
      <c r="H1573" t="s">
        <v>20</v>
      </c>
      <c r="I1573">
        <v>5</v>
      </c>
      <c r="J1573">
        <v>27219.41</v>
      </c>
      <c r="K1573">
        <v>136097.04999999999</v>
      </c>
      <c r="L1573" t="s">
        <v>21</v>
      </c>
      <c r="M1573" t="s">
        <v>29</v>
      </c>
    </row>
    <row r="1574" spans="1:13">
      <c r="A1574" t="s">
        <v>2964</v>
      </c>
      <c r="B1574" s="9">
        <v>45217</v>
      </c>
      <c r="C1574" t="s">
        <v>2754</v>
      </c>
      <c r="D1574" t="s">
        <v>1523</v>
      </c>
      <c r="E1574" t="s">
        <v>26</v>
      </c>
      <c r="F1574" t="s">
        <v>18</v>
      </c>
      <c r="G1574" t="s">
        <v>19</v>
      </c>
      <c r="H1574" t="s">
        <v>34</v>
      </c>
      <c r="I1574">
        <v>3</v>
      </c>
      <c r="J1574">
        <v>1243.4100000000001</v>
      </c>
      <c r="K1574">
        <v>3730.23</v>
      </c>
      <c r="L1574" t="s">
        <v>28</v>
      </c>
      <c r="M1574" t="s">
        <v>29</v>
      </c>
    </row>
    <row r="1575" spans="1:13">
      <c r="A1575" t="s">
        <v>2965</v>
      </c>
      <c r="B1575" s="9">
        <v>45028</v>
      </c>
      <c r="C1575" t="s">
        <v>2501</v>
      </c>
      <c r="D1575" t="s">
        <v>2966</v>
      </c>
      <c r="E1575" t="s">
        <v>17</v>
      </c>
      <c r="F1575" t="s">
        <v>46</v>
      </c>
      <c r="G1575" t="s">
        <v>19</v>
      </c>
      <c r="H1575" t="s">
        <v>57</v>
      </c>
      <c r="I1575">
        <v>1</v>
      </c>
      <c r="J1575">
        <v>10693.4</v>
      </c>
      <c r="K1575">
        <v>10693.4</v>
      </c>
      <c r="L1575" t="s">
        <v>28</v>
      </c>
      <c r="M1575" t="s">
        <v>29</v>
      </c>
    </row>
    <row r="1576" spans="1:13">
      <c r="A1576" t="s">
        <v>2967</v>
      </c>
      <c r="B1576" s="9">
        <v>45193</v>
      </c>
      <c r="C1576" t="s">
        <v>1350</v>
      </c>
      <c r="D1576" t="s">
        <v>905</v>
      </c>
      <c r="E1576" t="s">
        <v>26</v>
      </c>
      <c r="F1576" t="s">
        <v>46</v>
      </c>
      <c r="G1576" t="s">
        <v>42</v>
      </c>
      <c r="H1576" t="s">
        <v>50</v>
      </c>
      <c r="I1576">
        <v>2</v>
      </c>
      <c r="J1576">
        <v>2312.4899999999998</v>
      </c>
      <c r="K1576">
        <v>4624.99</v>
      </c>
      <c r="L1576" t="s">
        <v>35</v>
      </c>
      <c r="M1576" t="s">
        <v>29</v>
      </c>
    </row>
    <row r="1577" spans="1:13">
      <c r="A1577" t="s">
        <v>2968</v>
      </c>
      <c r="B1577" s="9">
        <v>44929</v>
      </c>
      <c r="C1577" t="s">
        <v>1846</v>
      </c>
      <c r="D1577" t="s">
        <v>1510</v>
      </c>
      <c r="E1577" t="s">
        <v>61</v>
      </c>
      <c r="F1577" t="s">
        <v>18</v>
      </c>
      <c r="G1577" t="s">
        <v>42</v>
      </c>
      <c r="H1577" t="s">
        <v>34</v>
      </c>
      <c r="I1577">
        <v>1</v>
      </c>
      <c r="J1577">
        <v>1170.07</v>
      </c>
      <c r="K1577">
        <v>1170.07</v>
      </c>
      <c r="L1577" t="s">
        <v>35</v>
      </c>
      <c r="M1577" t="s">
        <v>22</v>
      </c>
    </row>
    <row r="1578" spans="1:13">
      <c r="A1578" t="s">
        <v>2969</v>
      </c>
      <c r="B1578" s="9">
        <v>45011</v>
      </c>
      <c r="C1578" t="s">
        <v>2670</v>
      </c>
      <c r="D1578" t="s">
        <v>1033</v>
      </c>
      <c r="E1578" t="s">
        <v>17</v>
      </c>
      <c r="F1578" t="s">
        <v>46</v>
      </c>
      <c r="G1578" t="s">
        <v>19</v>
      </c>
      <c r="H1578" t="s">
        <v>57</v>
      </c>
      <c r="I1578">
        <v>5</v>
      </c>
      <c r="J1578">
        <v>13048.38</v>
      </c>
      <c r="K1578">
        <v>65241.919999999998</v>
      </c>
      <c r="L1578" t="s">
        <v>28</v>
      </c>
      <c r="M1578" t="s">
        <v>29</v>
      </c>
    </row>
    <row r="1579" spans="1:13">
      <c r="A1579" t="s">
        <v>2970</v>
      </c>
      <c r="B1579" s="9">
        <v>45254</v>
      </c>
      <c r="C1579" t="s">
        <v>2893</v>
      </c>
      <c r="D1579" t="s">
        <v>2971</v>
      </c>
      <c r="E1579" t="s">
        <v>17</v>
      </c>
      <c r="F1579" t="s">
        <v>27</v>
      </c>
      <c r="G1579" t="s">
        <v>19</v>
      </c>
      <c r="H1579" t="s">
        <v>34</v>
      </c>
      <c r="I1579">
        <v>3</v>
      </c>
      <c r="J1579">
        <v>1289.8900000000001</v>
      </c>
      <c r="K1579">
        <v>3869.67</v>
      </c>
      <c r="L1579" t="s">
        <v>35</v>
      </c>
      <c r="M1579" t="s">
        <v>29</v>
      </c>
    </row>
    <row r="1580" spans="1:13">
      <c r="A1580" t="s">
        <v>2972</v>
      </c>
      <c r="B1580" s="9">
        <v>45376</v>
      </c>
      <c r="C1580" t="s">
        <v>1028</v>
      </c>
      <c r="D1580" t="s">
        <v>2973</v>
      </c>
      <c r="E1580" t="s">
        <v>26</v>
      </c>
      <c r="F1580" t="s">
        <v>33</v>
      </c>
      <c r="G1580" t="s">
        <v>42</v>
      </c>
      <c r="H1580" t="s">
        <v>57</v>
      </c>
      <c r="I1580">
        <v>2</v>
      </c>
      <c r="J1580">
        <v>15567.45</v>
      </c>
      <c r="K1580">
        <v>31134.91</v>
      </c>
      <c r="L1580" t="s">
        <v>21</v>
      </c>
      <c r="M1580" t="s">
        <v>22</v>
      </c>
    </row>
    <row r="1581" spans="1:13">
      <c r="A1581" t="s">
        <v>2974</v>
      </c>
      <c r="B1581" s="9">
        <v>45380</v>
      </c>
      <c r="C1581" t="s">
        <v>482</v>
      </c>
      <c r="D1581" t="s">
        <v>276</v>
      </c>
      <c r="E1581" t="s">
        <v>26</v>
      </c>
      <c r="F1581" t="s">
        <v>33</v>
      </c>
      <c r="G1581" t="s">
        <v>19</v>
      </c>
      <c r="H1581" t="s">
        <v>50</v>
      </c>
      <c r="I1581">
        <v>4</v>
      </c>
      <c r="J1581">
        <v>2964.25</v>
      </c>
      <c r="K1581">
        <v>11856.99</v>
      </c>
      <c r="L1581" t="s">
        <v>35</v>
      </c>
      <c r="M1581" t="s">
        <v>29</v>
      </c>
    </row>
    <row r="1582" spans="1:13">
      <c r="A1582" t="s">
        <v>2975</v>
      </c>
      <c r="B1582" s="9">
        <v>45147</v>
      </c>
      <c r="C1582" t="s">
        <v>883</v>
      </c>
      <c r="D1582" t="s">
        <v>1150</v>
      </c>
      <c r="E1582" t="s">
        <v>17</v>
      </c>
      <c r="F1582" t="s">
        <v>33</v>
      </c>
      <c r="G1582" t="s">
        <v>42</v>
      </c>
      <c r="H1582" t="s">
        <v>57</v>
      </c>
      <c r="I1582">
        <v>2</v>
      </c>
      <c r="J1582">
        <v>14315.75</v>
      </c>
      <c r="K1582">
        <v>28631.5</v>
      </c>
      <c r="L1582" t="s">
        <v>21</v>
      </c>
      <c r="M1582" t="s">
        <v>29</v>
      </c>
    </row>
    <row r="1583" spans="1:13">
      <c r="A1583" t="s">
        <v>2976</v>
      </c>
      <c r="B1583" s="9">
        <v>45080</v>
      </c>
      <c r="C1583" t="s">
        <v>1846</v>
      </c>
      <c r="D1583" t="s">
        <v>2310</v>
      </c>
      <c r="E1583" t="s">
        <v>61</v>
      </c>
      <c r="F1583" t="s">
        <v>46</v>
      </c>
      <c r="G1583" t="s">
        <v>19</v>
      </c>
      <c r="H1583" t="s">
        <v>57</v>
      </c>
      <c r="I1583">
        <v>2</v>
      </c>
      <c r="J1583">
        <v>14533.59</v>
      </c>
      <c r="K1583">
        <v>29067.19</v>
      </c>
      <c r="L1583" t="s">
        <v>21</v>
      </c>
      <c r="M1583" t="s">
        <v>29</v>
      </c>
    </row>
    <row r="1584" spans="1:13">
      <c r="A1584" t="s">
        <v>2977</v>
      </c>
      <c r="B1584" s="9">
        <v>44938</v>
      </c>
      <c r="C1584" t="s">
        <v>2749</v>
      </c>
      <c r="D1584" t="s">
        <v>2978</v>
      </c>
      <c r="E1584" t="s">
        <v>17</v>
      </c>
      <c r="F1584" t="s">
        <v>27</v>
      </c>
      <c r="G1584" t="s">
        <v>42</v>
      </c>
      <c r="H1584" t="s">
        <v>57</v>
      </c>
      <c r="I1584">
        <v>5</v>
      </c>
      <c r="J1584">
        <v>12343.79</v>
      </c>
      <c r="K1584">
        <v>61718.97</v>
      </c>
      <c r="L1584" t="s">
        <v>35</v>
      </c>
      <c r="M1584" t="s">
        <v>22</v>
      </c>
    </row>
    <row r="1585" spans="1:13">
      <c r="A1585" t="s">
        <v>2979</v>
      </c>
      <c r="B1585" s="9">
        <v>45059</v>
      </c>
      <c r="C1585" t="s">
        <v>447</v>
      </c>
      <c r="D1585" t="s">
        <v>1956</v>
      </c>
      <c r="E1585" t="s">
        <v>26</v>
      </c>
      <c r="F1585" t="s">
        <v>46</v>
      </c>
      <c r="G1585" t="s">
        <v>42</v>
      </c>
      <c r="H1585" t="s">
        <v>34</v>
      </c>
      <c r="I1585">
        <v>1</v>
      </c>
      <c r="J1585">
        <v>1071.29</v>
      </c>
      <c r="K1585">
        <v>1071.29</v>
      </c>
      <c r="L1585" t="s">
        <v>35</v>
      </c>
      <c r="M1585" t="s">
        <v>29</v>
      </c>
    </row>
    <row r="1586" spans="1:13">
      <c r="A1586" t="s">
        <v>2980</v>
      </c>
      <c r="B1586" s="9">
        <v>45230</v>
      </c>
      <c r="C1586" t="s">
        <v>1860</v>
      </c>
      <c r="D1586" t="s">
        <v>1405</v>
      </c>
      <c r="E1586" t="s">
        <v>26</v>
      </c>
      <c r="F1586" t="s">
        <v>33</v>
      </c>
      <c r="G1586" t="s">
        <v>42</v>
      </c>
      <c r="H1586" t="s">
        <v>57</v>
      </c>
      <c r="I1586">
        <v>1</v>
      </c>
      <c r="J1586">
        <v>10701.45</v>
      </c>
      <c r="K1586">
        <v>10701.45</v>
      </c>
      <c r="L1586" t="s">
        <v>21</v>
      </c>
      <c r="M1586" t="s">
        <v>29</v>
      </c>
    </row>
    <row r="1587" spans="1:13">
      <c r="A1587" t="s">
        <v>2981</v>
      </c>
      <c r="B1587" s="9">
        <v>45219</v>
      </c>
      <c r="C1587" t="s">
        <v>218</v>
      </c>
      <c r="D1587" t="s">
        <v>1006</v>
      </c>
      <c r="E1587" t="s">
        <v>61</v>
      </c>
      <c r="F1587" t="s">
        <v>46</v>
      </c>
      <c r="G1587" t="s">
        <v>19</v>
      </c>
      <c r="H1587" t="s">
        <v>57</v>
      </c>
      <c r="I1587">
        <v>4</v>
      </c>
      <c r="J1587">
        <v>15669.56</v>
      </c>
      <c r="K1587">
        <v>62678.239999999998</v>
      </c>
      <c r="L1587" t="s">
        <v>28</v>
      </c>
      <c r="M1587" t="s">
        <v>29</v>
      </c>
    </row>
    <row r="1588" spans="1:13">
      <c r="A1588" t="s">
        <v>2982</v>
      </c>
      <c r="B1588" s="9">
        <v>45226</v>
      </c>
      <c r="C1588" t="s">
        <v>536</v>
      </c>
      <c r="D1588" t="s">
        <v>889</v>
      </c>
      <c r="E1588" t="s">
        <v>17</v>
      </c>
      <c r="F1588" t="s">
        <v>33</v>
      </c>
      <c r="G1588" t="s">
        <v>19</v>
      </c>
      <c r="H1588" t="s">
        <v>57</v>
      </c>
      <c r="I1588">
        <v>5</v>
      </c>
      <c r="J1588">
        <v>12837.17</v>
      </c>
      <c r="K1588">
        <v>64185.85</v>
      </c>
      <c r="L1588" t="s">
        <v>35</v>
      </c>
      <c r="M1588" t="s">
        <v>29</v>
      </c>
    </row>
    <row r="1589" spans="1:13">
      <c r="A1589" t="s">
        <v>2983</v>
      </c>
      <c r="B1589" s="9">
        <v>44969</v>
      </c>
      <c r="C1589" t="s">
        <v>2324</v>
      </c>
      <c r="D1589" t="s">
        <v>2228</v>
      </c>
      <c r="E1589" t="s">
        <v>26</v>
      </c>
      <c r="F1589" t="s">
        <v>18</v>
      </c>
      <c r="G1589" t="s">
        <v>19</v>
      </c>
      <c r="H1589" t="s">
        <v>34</v>
      </c>
      <c r="I1589">
        <v>2</v>
      </c>
      <c r="J1589">
        <v>1164.22</v>
      </c>
      <c r="K1589">
        <v>2328.44</v>
      </c>
      <c r="L1589" t="s">
        <v>35</v>
      </c>
      <c r="M1589" t="s">
        <v>29</v>
      </c>
    </row>
    <row r="1590" spans="1:13">
      <c r="A1590" t="s">
        <v>2984</v>
      </c>
      <c r="B1590" s="9">
        <v>45269</v>
      </c>
      <c r="C1590" t="s">
        <v>1545</v>
      </c>
      <c r="D1590" t="s">
        <v>2061</v>
      </c>
      <c r="E1590" t="s">
        <v>17</v>
      </c>
      <c r="F1590" t="s">
        <v>33</v>
      </c>
      <c r="G1590" t="s">
        <v>42</v>
      </c>
      <c r="H1590" t="s">
        <v>50</v>
      </c>
      <c r="I1590">
        <v>1</v>
      </c>
      <c r="J1590">
        <v>2068.7399999999998</v>
      </c>
      <c r="K1590">
        <v>2068.7399999999998</v>
      </c>
      <c r="L1590" t="s">
        <v>28</v>
      </c>
      <c r="M1590" t="s">
        <v>29</v>
      </c>
    </row>
    <row r="1591" spans="1:13">
      <c r="A1591" t="s">
        <v>2985</v>
      </c>
      <c r="B1591" s="9">
        <v>45252</v>
      </c>
      <c r="C1591" t="s">
        <v>1564</v>
      </c>
      <c r="D1591" t="s">
        <v>362</v>
      </c>
      <c r="E1591" t="s">
        <v>17</v>
      </c>
      <c r="F1591" t="s">
        <v>18</v>
      </c>
      <c r="G1591" t="s">
        <v>42</v>
      </c>
      <c r="H1591" t="s">
        <v>50</v>
      </c>
      <c r="I1591">
        <v>1</v>
      </c>
      <c r="J1591">
        <v>2526.3000000000002</v>
      </c>
      <c r="K1591">
        <v>2526.3000000000002</v>
      </c>
      <c r="L1591" t="s">
        <v>35</v>
      </c>
      <c r="M1591" t="s">
        <v>22</v>
      </c>
    </row>
    <row r="1592" spans="1:13">
      <c r="A1592" t="s">
        <v>2986</v>
      </c>
      <c r="B1592" s="9">
        <v>45424</v>
      </c>
      <c r="C1592" t="s">
        <v>2987</v>
      </c>
      <c r="D1592" t="s">
        <v>2988</v>
      </c>
      <c r="E1592" t="s">
        <v>17</v>
      </c>
      <c r="F1592" t="s">
        <v>18</v>
      </c>
      <c r="G1592" t="s">
        <v>19</v>
      </c>
      <c r="H1592" t="s">
        <v>50</v>
      </c>
      <c r="I1592">
        <v>3</v>
      </c>
      <c r="J1592">
        <v>2309.48</v>
      </c>
      <c r="K1592">
        <v>6928.43</v>
      </c>
      <c r="L1592" t="s">
        <v>21</v>
      </c>
      <c r="M1592" t="s">
        <v>29</v>
      </c>
    </row>
    <row r="1593" spans="1:13">
      <c r="A1593" t="s">
        <v>2989</v>
      </c>
      <c r="B1593" s="9">
        <v>45290</v>
      </c>
      <c r="C1593" t="s">
        <v>1672</v>
      </c>
      <c r="D1593" t="s">
        <v>451</v>
      </c>
      <c r="E1593" t="s">
        <v>26</v>
      </c>
      <c r="F1593" t="s">
        <v>18</v>
      </c>
      <c r="G1593" t="s">
        <v>42</v>
      </c>
      <c r="H1593" t="s">
        <v>57</v>
      </c>
      <c r="I1593">
        <v>2</v>
      </c>
      <c r="J1593">
        <v>14113.95</v>
      </c>
      <c r="K1593">
        <v>28227.91</v>
      </c>
      <c r="L1593" t="s">
        <v>28</v>
      </c>
      <c r="M1593" t="s">
        <v>29</v>
      </c>
    </row>
    <row r="1594" spans="1:13">
      <c r="A1594" t="s">
        <v>2990</v>
      </c>
      <c r="B1594" s="9">
        <v>45353</v>
      </c>
      <c r="C1594" t="s">
        <v>2281</v>
      </c>
      <c r="D1594" t="s">
        <v>1220</v>
      </c>
      <c r="E1594" t="s">
        <v>17</v>
      </c>
      <c r="F1594" t="s">
        <v>33</v>
      </c>
      <c r="G1594" t="s">
        <v>42</v>
      </c>
      <c r="H1594" t="s">
        <v>34</v>
      </c>
      <c r="I1594">
        <v>5</v>
      </c>
      <c r="J1594">
        <v>1405.56</v>
      </c>
      <c r="K1594">
        <v>7027.82</v>
      </c>
      <c r="L1594" t="s">
        <v>28</v>
      </c>
      <c r="M1594" t="s">
        <v>29</v>
      </c>
    </row>
    <row r="1595" spans="1:13">
      <c r="A1595" t="s">
        <v>2991</v>
      </c>
      <c r="B1595" s="9">
        <v>44947</v>
      </c>
      <c r="C1595" t="s">
        <v>2749</v>
      </c>
      <c r="D1595" t="s">
        <v>2187</v>
      </c>
      <c r="E1595" t="s">
        <v>17</v>
      </c>
      <c r="F1595" t="s">
        <v>27</v>
      </c>
      <c r="G1595" t="s">
        <v>19</v>
      </c>
      <c r="H1595" t="s">
        <v>50</v>
      </c>
      <c r="I1595">
        <v>1</v>
      </c>
      <c r="J1595">
        <v>2632.7</v>
      </c>
      <c r="K1595">
        <v>2632.7</v>
      </c>
      <c r="L1595" t="s">
        <v>21</v>
      </c>
      <c r="M1595" t="s">
        <v>29</v>
      </c>
    </row>
    <row r="1596" spans="1:13">
      <c r="A1596" t="s">
        <v>2992</v>
      </c>
      <c r="B1596" s="9">
        <v>45333</v>
      </c>
      <c r="C1596" t="s">
        <v>1606</v>
      </c>
      <c r="D1596" t="s">
        <v>2684</v>
      </c>
      <c r="E1596" t="s">
        <v>26</v>
      </c>
      <c r="F1596" t="s">
        <v>33</v>
      </c>
      <c r="G1596" t="s">
        <v>19</v>
      </c>
      <c r="H1596" t="s">
        <v>50</v>
      </c>
      <c r="I1596">
        <v>5</v>
      </c>
      <c r="J1596">
        <v>2077.37</v>
      </c>
      <c r="K1596">
        <v>10386.870000000001</v>
      </c>
      <c r="L1596" t="s">
        <v>21</v>
      </c>
      <c r="M1596" t="s">
        <v>29</v>
      </c>
    </row>
    <row r="1597" spans="1:13">
      <c r="A1597" t="s">
        <v>2993</v>
      </c>
      <c r="B1597" s="9">
        <v>45262</v>
      </c>
      <c r="C1597" t="s">
        <v>1210</v>
      </c>
      <c r="D1597" t="s">
        <v>2684</v>
      </c>
      <c r="E1597" t="s">
        <v>26</v>
      </c>
      <c r="F1597" t="s">
        <v>46</v>
      </c>
      <c r="G1597" t="s">
        <v>42</v>
      </c>
      <c r="H1597" t="s">
        <v>50</v>
      </c>
      <c r="I1597">
        <v>2</v>
      </c>
      <c r="J1597">
        <v>2379.9</v>
      </c>
      <c r="K1597">
        <v>4759.8</v>
      </c>
      <c r="L1597" t="s">
        <v>21</v>
      </c>
      <c r="M1597" t="s">
        <v>29</v>
      </c>
    </row>
    <row r="1598" spans="1:13">
      <c r="A1598" t="s">
        <v>2994</v>
      </c>
      <c r="B1598" s="9">
        <v>45043</v>
      </c>
      <c r="C1598" t="s">
        <v>326</v>
      </c>
      <c r="D1598" t="s">
        <v>683</v>
      </c>
      <c r="E1598" t="s">
        <v>26</v>
      </c>
      <c r="F1598" t="s">
        <v>46</v>
      </c>
      <c r="G1598" t="s">
        <v>19</v>
      </c>
      <c r="H1598" t="s">
        <v>20</v>
      </c>
      <c r="I1598">
        <v>2</v>
      </c>
      <c r="J1598">
        <v>32666.77</v>
      </c>
      <c r="K1598">
        <v>65333.55</v>
      </c>
      <c r="L1598" t="s">
        <v>28</v>
      </c>
      <c r="M1598" t="s">
        <v>29</v>
      </c>
    </row>
    <row r="1599" spans="1:13">
      <c r="A1599" t="s">
        <v>2995</v>
      </c>
      <c r="B1599" s="9">
        <v>45050</v>
      </c>
      <c r="C1599" t="s">
        <v>275</v>
      </c>
      <c r="D1599" t="s">
        <v>2048</v>
      </c>
      <c r="E1599" t="s">
        <v>61</v>
      </c>
      <c r="F1599" t="s">
        <v>27</v>
      </c>
      <c r="G1599" t="s">
        <v>42</v>
      </c>
      <c r="H1599" t="s">
        <v>34</v>
      </c>
      <c r="I1599">
        <v>1</v>
      </c>
      <c r="J1599">
        <v>1317.03</v>
      </c>
      <c r="K1599">
        <v>1317.03</v>
      </c>
      <c r="L1599" t="s">
        <v>21</v>
      </c>
      <c r="M1599" t="s">
        <v>29</v>
      </c>
    </row>
    <row r="1600" spans="1:13">
      <c r="A1600" t="s">
        <v>2996</v>
      </c>
      <c r="B1600" s="9">
        <v>45325</v>
      </c>
      <c r="C1600" t="s">
        <v>436</v>
      </c>
      <c r="D1600" t="s">
        <v>2997</v>
      </c>
      <c r="E1600" t="s">
        <v>17</v>
      </c>
      <c r="F1600" t="s">
        <v>27</v>
      </c>
      <c r="G1600" t="s">
        <v>19</v>
      </c>
      <c r="H1600" t="s">
        <v>20</v>
      </c>
      <c r="I1600">
        <v>4</v>
      </c>
      <c r="J1600">
        <v>39083.71</v>
      </c>
      <c r="K1600">
        <v>156334.85999999999</v>
      </c>
      <c r="L1600" t="s">
        <v>35</v>
      </c>
      <c r="M1600" t="s">
        <v>29</v>
      </c>
    </row>
    <row r="1601" spans="1:13">
      <c r="A1601" t="s">
        <v>2998</v>
      </c>
      <c r="B1601" s="9">
        <v>44977</v>
      </c>
      <c r="C1601" t="s">
        <v>525</v>
      </c>
      <c r="D1601" t="s">
        <v>2353</v>
      </c>
      <c r="E1601" t="s">
        <v>61</v>
      </c>
      <c r="F1601" t="s">
        <v>27</v>
      </c>
      <c r="G1601" t="s">
        <v>42</v>
      </c>
      <c r="H1601" t="s">
        <v>57</v>
      </c>
      <c r="I1601">
        <v>5</v>
      </c>
      <c r="J1601">
        <v>12625.82</v>
      </c>
      <c r="K1601">
        <v>63129.11</v>
      </c>
      <c r="L1601" t="s">
        <v>35</v>
      </c>
      <c r="M1601" t="s">
        <v>29</v>
      </c>
    </row>
    <row r="1602" spans="1:13">
      <c r="A1602" t="s">
        <v>2999</v>
      </c>
      <c r="B1602" s="9">
        <v>45250</v>
      </c>
      <c r="C1602" t="s">
        <v>3000</v>
      </c>
      <c r="D1602" t="s">
        <v>631</v>
      </c>
      <c r="E1602" t="s">
        <v>61</v>
      </c>
      <c r="F1602" t="s">
        <v>18</v>
      </c>
      <c r="G1602" t="s">
        <v>19</v>
      </c>
      <c r="H1602" t="s">
        <v>50</v>
      </c>
      <c r="I1602">
        <v>5</v>
      </c>
      <c r="J1602">
        <v>2776.44</v>
      </c>
      <c r="K1602">
        <v>13882.2</v>
      </c>
      <c r="L1602" t="s">
        <v>21</v>
      </c>
      <c r="M1602" t="s">
        <v>22</v>
      </c>
    </row>
    <row r="1603" spans="1:13">
      <c r="A1603" t="s">
        <v>3001</v>
      </c>
      <c r="B1603" s="9">
        <v>45067</v>
      </c>
      <c r="C1603" t="s">
        <v>241</v>
      </c>
      <c r="D1603" t="s">
        <v>2124</v>
      </c>
      <c r="E1603" t="s">
        <v>17</v>
      </c>
      <c r="F1603" t="s">
        <v>27</v>
      </c>
      <c r="G1603" t="s">
        <v>19</v>
      </c>
      <c r="H1603" t="s">
        <v>57</v>
      </c>
      <c r="I1603">
        <v>3</v>
      </c>
      <c r="J1603">
        <v>11846.26</v>
      </c>
      <c r="K1603">
        <v>35538.78</v>
      </c>
      <c r="L1603" t="s">
        <v>35</v>
      </c>
      <c r="M1603" t="s">
        <v>29</v>
      </c>
    </row>
    <row r="1604" spans="1:13">
      <c r="A1604" t="s">
        <v>3002</v>
      </c>
      <c r="B1604" s="9">
        <v>45396</v>
      </c>
      <c r="C1604" t="s">
        <v>2440</v>
      </c>
      <c r="D1604" t="s">
        <v>342</v>
      </c>
      <c r="E1604" t="s">
        <v>17</v>
      </c>
      <c r="F1604" t="s">
        <v>27</v>
      </c>
      <c r="G1604" t="s">
        <v>19</v>
      </c>
      <c r="H1604" t="s">
        <v>34</v>
      </c>
      <c r="I1604">
        <v>2</v>
      </c>
      <c r="J1604">
        <v>1297.6600000000001</v>
      </c>
      <c r="K1604">
        <v>2595.3200000000002</v>
      </c>
      <c r="L1604" t="s">
        <v>35</v>
      </c>
      <c r="M1604" t="s">
        <v>29</v>
      </c>
    </row>
    <row r="1605" spans="1:13">
      <c r="A1605" t="s">
        <v>3003</v>
      </c>
      <c r="B1605" s="9">
        <v>45260</v>
      </c>
      <c r="C1605" t="s">
        <v>1235</v>
      </c>
      <c r="D1605" t="s">
        <v>996</v>
      </c>
      <c r="E1605" t="s">
        <v>17</v>
      </c>
      <c r="F1605" t="s">
        <v>27</v>
      </c>
      <c r="G1605" t="s">
        <v>19</v>
      </c>
      <c r="H1605" t="s">
        <v>57</v>
      </c>
      <c r="I1605">
        <v>2</v>
      </c>
      <c r="J1605">
        <v>12365.88</v>
      </c>
      <c r="K1605">
        <v>24731.77</v>
      </c>
      <c r="L1605" t="s">
        <v>28</v>
      </c>
      <c r="M1605" t="s">
        <v>29</v>
      </c>
    </row>
    <row r="1606" spans="1:13">
      <c r="A1606" t="s">
        <v>3004</v>
      </c>
      <c r="B1606" s="9">
        <v>45299</v>
      </c>
      <c r="C1606" t="s">
        <v>2358</v>
      </c>
      <c r="D1606" t="s">
        <v>3005</v>
      </c>
      <c r="E1606" t="s">
        <v>17</v>
      </c>
      <c r="F1606" t="s">
        <v>33</v>
      </c>
      <c r="G1606" t="s">
        <v>19</v>
      </c>
      <c r="H1606" t="s">
        <v>57</v>
      </c>
      <c r="I1606">
        <v>1</v>
      </c>
      <c r="J1606">
        <v>12734.48</v>
      </c>
      <c r="K1606">
        <v>12734.48</v>
      </c>
      <c r="L1606" t="s">
        <v>21</v>
      </c>
      <c r="M1606" t="s">
        <v>29</v>
      </c>
    </row>
    <row r="1607" spans="1:13">
      <c r="A1607" t="s">
        <v>3006</v>
      </c>
      <c r="B1607" s="9">
        <v>45420</v>
      </c>
      <c r="C1607" t="s">
        <v>1953</v>
      </c>
      <c r="D1607" t="s">
        <v>1649</v>
      </c>
      <c r="E1607" t="s">
        <v>26</v>
      </c>
      <c r="F1607" t="s">
        <v>46</v>
      </c>
      <c r="G1607" t="s">
        <v>19</v>
      </c>
      <c r="H1607" t="s">
        <v>50</v>
      </c>
      <c r="I1607">
        <v>1</v>
      </c>
      <c r="J1607">
        <v>2815.58</v>
      </c>
      <c r="K1607">
        <v>2815.58</v>
      </c>
      <c r="L1607" t="s">
        <v>35</v>
      </c>
      <c r="M1607" t="s">
        <v>29</v>
      </c>
    </row>
    <row r="1608" spans="1:13">
      <c r="A1608" t="s">
        <v>3007</v>
      </c>
      <c r="B1608" s="9">
        <v>45465</v>
      </c>
      <c r="C1608" t="s">
        <v>3008</v>
      </c>
      <c r="D1608" t="s">
        <v>1358</v>
      </c>
      <c r="E1608" t="s">
        <v>26</v>
      </c>
      <c r="F1608" t="s">
        <v>46</v>
      </c>
      <c r="G1608" t="s">
        <v>42</v>
      </c>
      <c r="H1608" t="s">
        <v>34</v>
      </c>
      <c r="I1608">
        <v>1</v>
      </c>
      <c r="J1608">
        <v>1092.04</v>
      </c>
      <c r="K1608">
        <v>1092.04</v>
      </c>
      <c r="L1608" t="s">
        <v>21</v>
      </c>
      <c r="M1608" t="s">
        <v>29</v>
      </c>
    </row>
    <row r="1609" spans="1:13">
      <c r="A1609" t="s">
        <v>3009</v>
      </c>
      <c r="B1609" s="9">
        <v>45082</v>
      </c>
      <c r="C1609" t="s">
        <v>450</v>
      </c>
      <c r="D1609" t="s">
        <v>1420</v>
      </c>
      <c r="E1609" t="s">
        <v>26</v>
      </c>
      <c r="F1609" t="s">
        <v>27</v>
      </c>
      <c r="G1609" t="s">
        <v>42</v>
      </c>
      <c r="H1609" t="s">
        <v>57</v>
      </c>
      <c r="I1609">
        <v>3</v>
      </c>
      <c r="J1609">
        <v>17929.240000000002</v>
      </c>
      <c r="K1609">
        <v>53787.73</v>
      </c>
      <c r="L1609" t="s">
        <v>21</v>
      </c>
      <c r="M1609" t="s">
        <v>29</v>
      </c>
    </row>
    <row r="1610" spans="1:13">
      <c r="A1610" t="s">
        <v>3010</v>
      </c>
      <c r="B1610" s="9">
        <v>45217</v>
      </c>
      <c r="C1610" t="s">
        <v>711</v>
      </c>
      <c r="D1610" t="s">
        <v>445</v>
      </c>
      <c r="E1610" t="s">
        <v>17</v>
      </c>
      <c r="F1610" t="s">
        <v>46</v>
      </c>
      <c r="G1610" t="s">
        <v>19</v>
      </c>
      <c r="H1610" t="s">
        <v>20</v>
      </c>
      <c r="I1610">
        <v>4</v>
      </c>
      <c r="J1610">
        <v>27159</v>
      </c>
      <c r="K1610">
        <v>108636.01</v>
      </c>
      <c r="L1610" t="s">
        <v>35</v>
      </c>
      <c r="M1610" t="s">
        <v>29</v>
      </c>
    </row>
    <row r="1611" spans="1:13">
      <c r="A1611" t="s">
        <v>3011</v>
      </c>
      <c r="B1611" s="9">
        <v>45070</v>
      </c>
      <c r="C1611" t="s">
        <v>2544</v>
      </c>
      <c r="D1611" t="s">
        <v>926</v>
      </c>
      <c r="E1611" t="s">
        <v>17</v>
      </c>
      <c r="F1611" t="s">
        <v>33</v>
      </c>
      <c r="G1611" t="s">
        <v>42</v>
      </c>
      <c r="H1611" t="s">
        <v>50</v>
      </c>
      <c r="I1611">
        <v>1</v>
      </c>
      <c r="J1611">
        <v>2329.19</v>
      </c>
      <c r="K1611">
        <v>2329.19</v>
      </c>
      <c r="L1611" t="s">
        <v>35</v>
      </c>
      <c r="M1611" t="s">
        <v>29</v>
      </c>
    </row>
    <row r="1612" spans="1:13">
      <c r="A1612" t="s">
        <v>3012</v>
      </c>
      <c r="B1612" s="9">
        <v>45032</v>
      </c>
      <c r="C1612" t="s">
        <v>1900</v>
      </c>
      <c r="D1612" t="s">
        <v>3013</v>
      </c>
      <c r="E1612" t="s">
        <v>61</v>
      </c>
      <c r="F1612" t="s">
        <v>46</v>
      </c>
      <c r="G1612" t="s">
        <v>19</v>
      </c>
      <c r="H1612" t="s">
        <v>20</v>
      </c>
      <c r="I1612">
        <v>1</v>
      </c>
      <c r="J1612">
        <v>37317.879999999997</v>
      </c>
      <c r="K1612">
        <v>37317.879999999997</v>
      </c>
      <c r="L1612" t="s">
        <v>28</v>
      </c>
      <c r="M1612" t="s">
        <v>22</v>
      </c>
    </row>
    <row r="1613" spans="1:13">
      <c r="A1613" t="s">
        <v>3014</v>
      </c>
      <c r="B1613" s="9">
        <v>45346</v>
      </c>
      <c r="C1613" t="s">
        <v>284</v>
      </c>
      <c r="D1613" t="s">
        <v>3015</v>
      </c>
      <c r="E1613" t="s">
        <v>17</v>
      </c>
      <c r="F1613" t="s">
        <v>18</v>
      </c>
      <c r="G1613" t="s">
        <v>42</v>
      </c>
      <c r="H1613" t="s">
        <v>50</v>
      </c>
      <c r="I1613">
        <v>1</v>
      </c>
      <c r="J1613">
        <v>1756.71</v>
      </c>
      <c r="K1613">
        <v>1756.71</v>
      </c>
      <c r="L1613" t="s">
        <v>28</v>
      </c>
      <c r="M1613" t="s">
        <v>29</v>
      </c>
    </row>
    <row r="1614" spans="1:13">
      <c r="A1614" t="s">
        <v>3016</v>
      </c>
      <c r="B1614" s="9">
        <v>44928</v>
      </c>
      <c r="C1614" t="s">
        <v>2296</v>
      </c>
      <c r="D1614" t="s">
        <v>2449</v>
      </c>
      <c r="E1614" t="s">
        <v>61</v>
      </c>
      <c r="F1614" t="s">
        <v>33</v>
      </c>
      <c r="G1614" t="s">
        <v>42</v>
      </c>
      <c r="H1614" t="s">
        <v>57</v>
      </c>
      <c r="I1614">
        <v>3</v>
      </c>
      <c r="J1614">
        <v>11638.91</v>
      </c>
      <c r="K1614">
        <v>34916.74</v>
      </c>
      <c r="L1614" t="s">
        <v>28</v>
      </c>
      <c r="M1614" t="s">
        <v>29</v>
      </c>
    </row>
    <row r="1615" spans="1:13">
      <c r="A1615" t="s">
        <v>3017</v>
      </c>
      <c r="B1615" s="9">
        <v>45016</v>
      </c>
      <c r="C1615" t="s">
        <v>275</v>
      </c>
      <c r="D1615" t="s">
        <v>311</v>
      </c>
      <c r="E1615" t="s">
        <v>17</v>
      </c>
      <c r="F1615" t="s">
        <v>46</v>
      </c>
      <c r="G1615" t="s">
        <v>19</v>
      </c>
      <c r="H1615" t="s">
        <v>50</v>
      </c>
      <c r="I1615">
        <v>5</v>
      </c>
      <c r="J1615">
        <v>1775.45</v>
      </c>
      <c r="K1615">
        <v>8877.23</v>
      </c>
      <c r="L1615" t="s">
        <v>35</v>
      </c>
      <c r="M1615" t="s">
        <v>29</v>
      </c>
    </row>
    <row r="1616" spans="1:13">
      <c r="A1616" t="s">
        <v>3018</v>
      </c>
      <c r="B1616" s="9">
        <v>45271</v>
      </c>
      <c r="C1616" t="s">
        <v>685</v>
      </c>
      <c r="D1616" t="s">
        <v>3019</v>
      </c>
      <c r="E1616" t="s">
        <v>61</v>
      </c>
      <c r="F1616" t="s">
        <v>46</v>
      </c>
      <c r="G1616" t="s">
        <v>42</v>
      </c>
      <c r="H1616" t="s">
        <v>57</v>
      </c>
      <c r="I1616">
        <v>4</v>
      </c>
      <c r="J1616">
        <v>17946.580000000002</v>
      </c>
      <c r="K1616">
        <v>71786.34</v>
      </c>
      <c r="L1616" t="s">
        <v>28</v>
      </c>
      <c r="M1616" t="s">
        <v>29</v>
      </c>
    </row>
    <row r="1617" spans="1:13">
      <c r="A1617" t="s">
        <v>3020</v>
      </c>
      <c r="B1617" s="9">
        <v>45276</v>
      </c>
      <c r="C1617" t="s">
        <v>1943</v>
      </c>
      <c r="D1617" t="s">
        <v>1576</v>
      </c>
      <c r="E1617" t="s">
        <v>17</v>
      </c>
      <c r="F1617" t="s">
        <v>33</v>
      </c>
      <c r="G1617" t="s">
        <v>42</v>
      </c>
      <c r="H1617" t="s">
        <v>20</v>
      </c>
      <c r="I1617">
        <v>5</v>
      </c>
      <c r="J1617">
        <v>37810.93</v>
      </c>
      <c r="K1617">
        <v>189054.66</v>
      </c>
      <c r="L1617" t="s">
        <v>21</v>
      </c>
      <c r="M1617" t="s">
        <v>29</v>
      </c>
    </row>
    <row r="1618" spans="1:13">
      <c r="A1618" t="s">
        <v>3021</v>
      </c>
      <c r="B1618" s="9">
        <v>45385</v>
      </c>
      <c r="C1618" t="s">
        <v>1698</v>
      </c>
      <c r="D1618" t="s">
        <v>355</v>
      </c>
      <c r="E1618" t="s">
        <v>17</v>
      </c>
      <c r="F1618" t="s">
        <v>46</v>
      </c>
      <c r="G1618" t="s">
        <v>19</v>
      </c>
      <c r="H1618" t="s">
        <v>57</v>
      </c>
      <c r="I1618">
        <v>2</v>
      </c>
      <c r="J1618">
        <v>13301.69</v>
      </c>
      <c r="K1618">
        <v>26603.39</v>
      </c>
      <c r="L1618" t="s">
        <v>28</v>
      </c>
      <c r="M1618" t="s">
        <v>29</v>
      </c>
    </row>
    <row r="1619" spans="1:13">
      <c r="A1619" t="s">
        <v>3022</v>
      </c>
      <c r="B1619" s="9">
        <v>45189</v>
      </c>
      <c r="C1619" t="s">
        <v>3023</v>
      </c>
      <c r="D1619" t="s">
        <v>982</v>
      </c>
      <c r="E1619" t="s">
        <v>17</v>
      </c>
      <c r="F1619" t="s">
        <v>46</v>
      </c>
      <c r="G1619" t="s">
        <v>42</v>
      </c>
      <c r="H1619" t="s">
        <v>50</v>
      </c>
      <c r="I1619">
        <v>2</v>
      </c>
      <c r="J1619">
        <v>1945.36</v>
      </c>
      <c r="K1619">
        <v>3890.71</v>
      </c>
      <c r="L1619" t="s">
        <v>28</v>
      </c>
      <c r="M1619" t="s">
        <v>29</v>
      </c>
    </row>
    <row r="1620" spans="1:13">
      <c r="A1620" t="s">
        <v>3024</v>
      </c>
      <c r="B1620" s="9">
        <v>45277</v>
      </c>
      <c r="C1620" t="s">
        <v>2095</v>
      </c>
      <c r="D1620" t="s">
        <v>276</v>
      </c>
      <c r="E1620" t="s">
        <v>26</v>
      </c>
      <c r="F1620" t="s">
        <v>27</v>
      </c>
      <c r="G1620" t="s">
        <v>42</v>
      </c>
      <c r="H1620" t="s">
        <v>50</v>
      </c>
      <c r="I1620">
        <v>1</v>
      </c>
      <c r="J1620">
        <v>1862.98</v>
      </c>
      <c r="K1620">
        <v>1862.98</v>
      </c>
      <c r="L1620" t="s">
        <v>28</v>
      </c>
      <c r="M1620" t="s">
        <v>29</v>
      </c>
    </row>
    <row r="1621" spans="1:13">
      <c r="A1621" t="s">
        <v>3025</v>
      </c>
      <c r="B1621" s="9">
        <v>45034</v>
      </c>
      <c r="C1621" t="s">
        <v>2328</v>
      </c>
      <c r="D1621" t="s">
        <v>3026</v>
      </c>
      <c r="E1621" t="s">
        <v>61</v>
      </c>
      <c r="F1621" t="s">
        <v>18</v>
      </c>
      <c r="G1621" t="s">
        <v>19</v>
      </c>
      <c r="H1621" t="s">
        <v>50</v>
      </c>
      <c r="I1621">
        <v>5</v>
      </c>
      <c r="J1621">
        <v>2414.88</v>
      </c>
      <c r="K1621">
        <v>12074.42</v>
      </c>
      <c r="L1621" t="s">
        <v>21</v>
      </c>
      <c r="M1621" t="s">
        <v>29</v>
      </c>
    </row>
    <row r="1622" spans="1:13">
      <c r="A1622" t="s">
        <v>3027</v>
      </c>
      <c r="B1622" s="9">
        <v>44965</v>
      </c>
      <c r="C1622" t="s">
        <v>2754</v>
      </c>
      <c r="D1622" t="s">
        <v>431</v>
      </c>
      <c r="E1622" t="s">
        <v>17</v>
      </c>
      <c r="F1622" t="s">
        <v>33</v>
      </c>
      <c r="G1622" t="s">
        <v>42</v>
      </c>
      <c r="H1622" t="s">
        <v>20</v>
      </c>
      <c r="I1622">
        <v>3</v>
      </c>
      <c r="J1622">
        <v>41578.1</v>
      </c>
      <c r="K1622">
        <v>124734.29</v>
      </c>
      <c r="L1622" t="s">
        <v>21</v>
      </c>
      <c r="M1622" t="s">
        <v>29</v>
      </c>
    </row>
    <row r="1623" spans="1:13">
      <c r="A1623" t="s">
        <v>3028</v>
      </c>
      <c r="B1623" s="9">
        <v>45085</v>
      </c>
      <c r="C1623" t="s">
        <v>2385</v>
      </c>
      <c r="D1623" t="s">
        <v>1836</v>
      </c>
      <c r="E1623" t="s">
        <v>61</v>
      </c>
      <c r="F1623" t="s">
        <v>27</v>
      </c>
      <c r="G1623" t="s">
        <v>42</v>
      </c>
      <c r="H1623" t="s">
        <v>34</v>
      </c>
      <c r="I1623">
        <v>4</v>
      </c>
      <c r="J1623">
        <v>1244.77</v>
      </c>
      <c r="K1623">
        <v>4979.07</v>
      </c>
      <c r="L1623" t="s">
        <v>35</v>
      </c>
      <c r="M1623" t="s">
        <v>29</v>
      </c>
    </row>
    <row r="1624" spans="1:13">
      <c r="A1624" t="s">
        <v>3029</v>
      </c>
      <c r="B1624" s="9">
        <v>45238</v>
      </c>
      <c r="C1624" t="s">
        <v>1390</v>
      </c>
      <c r="D1624" t="s">
        <v>184</v>
      </c>
      <c r="E1624" t="s">
        <v>26</v>
      </c>
      <c r="F1624" t="s">
        <v>46</v>
      </c>
      <c r="G1624" t="s">
        <v>19</v>
      </c>
      <c r="H1624" t="s">
        <v>20</v>
      </c>
      <c r="I1624">
        <v>5</v>
      </c>
      <c r="J1624">
        <v>30889.919999999998</v>
      </c>
      <c r="K1624">
        <v>154449.60999999999</v>
      </c>
      <c r="L1624" t="s">
        <v>28</v>
      </c>
      <c r="M1624" t="s">
        <v>29</v>
      </c>
    </row>
    <row r="1625" spans="1:13">
      <c r="A1625" t="s">
        <v>3030</v>
      </c>
      <c r="B1625" s="9">
        <v>45167</v>
      </c>
      <c r="C1625" t="s">
        <v>2317</v>
      </c>
      <c r="D1625" t="s">
        <v>899</v>
      </c>
      <c r="E1625" t="s">
        <v>26</v>
      </c>
      <c r="F1625" t="s">
        <v>33</v>
      </c>
      <c r="G1625" t="s">
        <v>19</v>
      </c>
      <c r="H1625" t="s">
        <v>57</v>
      </c>
      <c r="I1625">
        <v>5</v>
      </c>
      <c r="J1625">
        <v>14256.38</v>
      </c>
      <c r="K1625">
        <v>71281.91</v>
      </c>
      <c r="L1625" t="s">
        <v>21</v>
      </c>
      <c r="M1625" t="s">
        <v>29</v>
      </c>
    </row>
    <row r="1626" spans="1:13">
      <c r="A1626" t="s">
        <v>3031</v>
      </c>
      <c r="B1626" s="9">
        <v>45371</v>
      </c>
      <c r="C1626" t="s">
        <v>2175</v>
      </c>
      <c r="D1626" t="s">
        <v>1548</v>
      </c>
      <c r="E1626" t="s">
        <v>26</v>
      </c>
      <c r="F1626" t="s">
        <v>33</v>
      </c>
      <c r="G1626" t="s">
        <v>19</v>
      </c>
      <c r="H1626" t="s">
        <v>57</v>
      </c>
      <c r="I1626">
        <v>4</v>
      </c>
      <c r="J1626">
        <v>17991.78</v>
      </c>
      <c r="K1626">
        <v>71967.100000000006</v>
      </c>
      <c r="L1626" t="s">
        <v>21</v>
      </c>
      <c r="M1626" t="s">
        <v>29</v>
      </c>
    </row>
    <row r="1627" spans="1:13">
      <c r="A1627" t="s">
        <v>3032</v>
      </c>
      <c r="B1627" s="9">
        <v>45224</v>
      </c>
      <c r="C1627" t="s">
        <v>3033</v>
      </c>
      <c r="D1627" t="s">
        <v>2731</v>
      </c>
      <c r="E1627" t="s">
        <v>17</v>
      </c>
      <c r="F1627" t="s">
        <v>18</v>
      </c>
      <c r="G1627" t="s">
        <v>42</v>
      </c>
      <c r="H1627" t="s">
        <v>20</v>
      </c>
      <c r="I1627">
        <v>5</v>
      </c>
      <c r="J1627">
        <v>33578.410000000003</v>
      </c>
      <c r="K1627">
        <v>167892.05</v>
      </c>
      <c r="L1627" t="s">
        <v>21</v>
      </c>
      <c r="M1627" t="s">
        <v>29</v>
      </c>
    </row>
    <row r="1628" spans="1:13">
      <c r="A1628" t="s">
        <v>3034</v>
      </c>
      <c r="B1628" s="9">
        <v>44962</v>
      </c>
      <c r="C1628" t="s">
        <v>2002</v>
      </c>
      <c r="D1628" t="s">
        <v>2156</v>
      </c>
      <c r="E1628" t="s">
        <v>17</v>
      </c>
      <c r="F1628" t="s">
        <v>18</v>
      </c>
      <c r="G1628" t="s">
        <v>42</v>
      </c>
      <c r="H1628" t="s">
        <v>20</v>
      </c>
      <c r="I1628">
        <v>5</v>
      </c>
      <c r="J1628">
        <v>41373.53</v>
      </c>
      <c r="K1628">
        <v>206867.63</v>
      </c>
      <c r="L1628" t="s">
        <v>35</v>
      </c>
      <c r="M1628" t="s">
        <v>29</v>
      </c>
    </row>
    <row r="1629" spans="1:13">
      <c r="A1629" t="s">
        <v>3035</v>
      </c>
      <c r="B1629" s="9">
        <v>45010</v>
      </c>
      <c r="C1629" t="s">
        <v>218</v>
      </c>
      <c r="D1629" t="s">
        <v>1490</v>
      </c>
      <c r="E1629" t="s">
        <v>61</v>
      </c>
      <c r="F1629" t="s">
        <v>33</v>
      </c>
      <c r="G1629" t="s">
        <v>19</v>
      </c>
      <c r="H1629" t="s">
        <v>57</v>
      </c>
      <c r="I1629">
        <v>4</v>
      </c>
      <c r="J1629">
        <v>10622.71</v>
      </c>
      <c r="K1629">
        <v>42490.85</v>
      </c>
      <c r="L1629" t="s">
        <v>35</v>
      </c>
      <c r="M1629" t="s">
        <v>29</v>
      </c>
    </row>
    <row r="1630" spans="1:13">
      <c r="A1630" t="s">
        <v>3036</v>
      </c>
      <c r="B1630" s="9">
        <v>45378</v>
      </c>
      <c r="C1630" t="s">
        <v>1038</v>
      </c>
      <c r="D1630" t="s">
        <v>291</v>
      </c>
      <c r="E1630" t="s">
        <v>61</v>
      </c>
      <c r="F1630" t="s">
        <v>18</v>
      </c>
      <c r="G1630" t="s">
        <v>42</v>
      </c>
      <c r="H1630" t="s">
        <v>57</v>
      </c>
      <c r="I1630">
        <v>3</v>
      </c>
      <c r="J1630">
        <v>15907.22</v>
      </c>
      <c r="K1630">
        <v>47721.67</v>
      </c>
      <c r="L1630" t="s">
        <v>35</v>
      </c>
      <c r="M1630" t="s">
        <v>29</v>
      </c>
    </row>
    <row r="1631" spans="1:13">
      <c r="A1631" t="s">
        <v>3037</v>
      </c>
      <c r="B1631" s="9">
        <v>45311</v>
      </c>
      <c r="C1631" t="s">
        <v>3000</v>
      </c>
      <c r="D1631" t="s">
        <v>2353</v>
      </c>
      <c r="E1631" t="s">
        <v>61</v>
      </c>
      <c r="F1631" t="s">
        <v>18</v>
      </c>
      <c r="G1631" t="s">
        <v>42</v>
      </c>
      <c r="H1631" t="s">
        <v>57</v>
      </c>
      <c r="I1631">
        <v>4</v>
      </c>
      <c r="J1631">
        <v>15203.71</v>
      </c>
      <c r="K1631">
        <v>60814.84</v>
      </c>
      <c r="L1631" t="s">
        <v>28</v>
      </c>
      <c r="M1631" t="s">
        <v>29</v>
      </c>
    </row>
    <row r="1632" spans="1:13">
      <c r="A1632" t="s">
        <v>3038</v>
      </c>
      <c r="B1632" s="9">
        <v>45098</v>
      </c>
      <c r="C1632" t="s">
        <v>1105</v>
      </c>
      <c r="D1632" t="s">
        <v>1068</v>
      </c>
      <c r="E1632" t="s">
        <v>61</v>
      </c>
      <c r="F1632" t="s">
        <v>46</v>
      </c>
      <c r="G1632" t="s">
        <v>42</v>
      </c>
      <c r="H1632" t="s">
        <v>34</v>
      </c>
      <c r="I1632">
        <v>1</v>
      </c>
      <c r="J1632">
        <v>1251.2</v>
      </c>
      <c r="K1632">
        <v>1251.2</v>
      </c>
      <c r="L1632" t="s">
        <v>21</v>
      </c>
      <c r="M1632" t="s">
        <v>29</v>
      </c>
    </row>
    <row r="1633" spans="1:13">
      <c r="A1633" t="s">
        <v>3039</v>
      </c>
      <c r="B1633" s="9">
        <v>45302</v>
      </c>
      <c r="C1633" t="s">
        <v>2852</v>
      </c>
      <c r="D1633" t="s">
        <v>1156</v>
      </c>
      <c r="E1633" t="s">
        <v>17</v>
      </c>
      <c r="F1633" t="s">
        <v>18</v>
      </c>
      <c r="G1633" t="s">
        <v>19</v>
      </c>
      <c r="H1633" t="s">
        <v>34</v>
      </c>
      <c r="I1633">
        <v>1</v>
      </c>
      <c r="J1633">
        <v>1182.3399999999999</v>
      </c>
      <c r="K1633">
        <v>1182.3399999999999</v>
      </c>
      <c r="L1633" t="s">
        <v>35</v>
      </c>
      <c r="M1633" t="s">
        <v>29</v>
      </c>
    </row>
    <row r="1634" spans="1:13">
      <c r="A1634" t="s">
        <v>3040</v>
      </c>
      <c r="B1634" s="9">
        <v>45288</v>
      </c>
      <c r="C1634" t="s">
        <v>3041</v>
      </c>
      <c r="D1634" t="s">
        <v>738</v>
      </c>
      <c r="E1634" t="s">
        <v>26</v>
      </c>
      <c r="F1634" t="s">
        <v>18</v>
      </c>
      <c r="G1634" t="s">
        <v>19</v>
      </c>
      <c r="H1634" t="s">
        <v>20</v>
      </c>
      <c r="I1634">
        <v>1</v>
      </c>
      <c r="J1634">
        <v>25273.09</v>
      </c>
      <c r="K1634">
        <v>25273.09</v>
      </c>
      <c r="L1634" t="s">
        <v>35</v>
      </c>
      <c r="M1634" t="s">
        <v>29</v>
      </c>
    </row>
    <row r="1635" spans="1:13">
      <c r="A1635" t="s">
        <v>3042</v>
      </c>
      <c r="B1635" s="9">
        <v>45067</v>
      </c>
      <c r="C1635" t="s">
        <v>232</v>
      </c>
      <c r="D1635" t="s">
        <v>2130</v>
      </c>
      <c r="E1635" t="s">
        <v>17</v>
      </c>
      <c r="F1635" t="s">
        <v>27</v>
      </c>
      <c r="G1635" t="s">
        <v>42</v>
      </c>
      <c r="H1635" t="s">
        <v>20</v>
      </c>
      <c r="I1635">
        <v>1</v>
      </c>
      <c r="J1635">
        <v>27117.37</v>
      </c>
      <c r="K1635">
        <v>27117.37</v>
      </c>
      <c r="L1635" t="s">
        <v>21</v>
      </c>
      <c r="M1635" t="s">
        <v>29</v>
      </c>
    </row>
    <row r="1636" spans="1:13">
      <c r="A1636" t="s">
        <v>3043</v>
      </c>
      <c r="B1636" s="9">
        <v>45044</v>
      </c>
      <c r="C1636" t="s">
        <v>576</v>
      </c>
      <c r="D1636" t="s">
        <v>3044</v>
      </c>
      <c r="E1636" t="s">
        <v>61</v>
      </c>
      <c r="F1636" t="s">
        <v>46</v>
      </c>
      <c r="G1636" t="s">
        <v>19</v>
      </c>
      <c r="H1636" t="s">
        <v>34</v>
      </c>
      <c r="I1636">
        <v>2</v>
      </c>
      <c r="J1636">
        <v>1393.35</v>
      </c>
      <c r="K1636">
        <v>2786.7</v>
      </c>
      <c r="L1636" t="s">
        <v>21</v>
      </c>
      <c r="M1636" t="s">
        <v>29</v>
      </c>
    </row>
    <row r="1637" spans="1:13">
      <c r="A1637" t="s">
        <v>3045</v>
      </c>
      <c r="B1637" s="9">
        <v>45203</v>
      </c>
      <c r="C1637" t="s">
        <v>338</v>
      </c>
      <c r="D1637" t="s">
        <v>2540</v>
      </c>
      <c r="E1637" t="s">
        <v>17</v>
      </c>
      <c r="F1637" t="s">
        <v>46</v>
      </c>
      <c r="G1637" t="s">
        <v>42</v>
      </c>
      <c r="H1637" t="s">
        <v>50</v>
      </c>
      <c r="I1637">
        <v>3</v>
      </c>
      <c r="J1637">
        <v>2041.16</v>
      </c>
      <c r="K1637">
        <v>6123.47</v>
      </c>
      <c r="L1637" t="s">
        <v>28</v>
      </c>
      <c r="M1637" t="s">
        <v>29</v>
      </c>
    </row>
    <row r="1638" spans="1:13">
      <c r="A1638" t="s">
        <v>3046</v>
      </c>
      <c r="B1638" s="9">
        <v>45146</v>
      </c>
      <c r="C1638" t="s">
        <v>215</v>
      </c>
      <c r="D1638" t="s">
        <v>3047</v>
      </c>
      <c r="E1638" t="s">
        <v>26</v>
      </c>
      <c r="F1638" t="s">
        <v>33</v>
      </c>
      <c r="G1638" t="s">
        <v>42</v>
      </c>
      <c r="H1638" t="s">
        <v>34</v>
      </c>
      <c r="I1638">
        <v>2</v>
      </c>
      <c r="J1638">
        <v>1435.76</v>
      </c>
      <c r="K1638">
        <v>2871.52</v>
      </c>
      <c r="L1638" t="s">
        <v>28</v>
      </c>
      <c r="M1638" t="s">
        <v>29</v>
      </c>
    </row>
    <row r="1639" spans="1:13">
      <c r="A1639" t="s">
        <v>3048</v>
      </c>
      <c r="B1639" s="9">
        <v>44952</v>
      </c>
      <c r="C1639" t="s">
        <v>1522</v>
      </c>
      <c r="D1639" t="s">
        <v>3049</v>
      </c>
      <c r="E1639" t="s">
        <v>17</v>
      </c>
      <c r="F1639" t="s">
        <v>18</v>
      </c>
      <c r="G1639" t="s">
        <v>19</v>
      </c>
      <c r="H1639" t="s">
        <v>20</v>
      </c>
      <c r="I1639">
        <v>5</v>
      </c>
      <c r="J1639">
        <v>36392.800000000003</v>
      </c>
      <c r="K1639">
        <v>181963.99</v>
      </c>
      <c r="L1639" t="s">
        <v>28</v>
      </c>
      <c r="M1639" t="s">
        <v>29</v>
      </c>
    </row>
    <row r="1640" spans="1:13">
      <c r="A1640" t="s">
        <v>3050</v>
      </c>
      <c r="B1640" s="9">
        <v>45447</v>
      </c>
      <c r="C1640" t="s">
        <v>1730</v>
      </c>
      <c r="D1640" t="s">
        <v>2038</v>
      </c>
      <c r="E1640" t="s">
        <v>17</v>
      </c>
      <c r="F1640" t="s">
        <v>27</v>
      </c>
      <c r="G1640" t="s">
        <v>42</v>
      </c>
      <c r="H1640" t="s">
        <v>34</v>
      </c>
      <c r="I1640">
        <v>5</v>
      </c>
      <c r="J1640">
        <v>1106.6099999999999</v>
      </c>
      <c r="K1640">
        <v>5533.06</v>
      </c>
      <c r="L1640" t="s">
        <v>35</v>
      </c>
      <c r="M1640" t="s">
        <v>29</v>
      </c>
    </row>
    <row r="1641" spans="1:13">
      <c r="A1641" t="s">
        <v>3051</v>
      </c>
      <c r="B1641" s="9">
        <v>44936</v>
      </c>
      <c r="C1641" t="s">
        <v>883</v>
      </c>
      <c r="D1641" t="s">
        <v>2059</v>
      </c>
      <c r="E1641" t="s">
        <v>17</v>
      </c>
      <c r="F1641" t="s">
        <v>27</v>
      </c>
      <c r="G1641" t="s">
        <v>19</v>
      </c>
      <c r="H1641" t="s">
        <v>50</v>
      </c>
      <c r="I1641">
        <v>4</v>
      </c>
      <c r="J1641">
        <v>2900.06</v>
      </c>
      <c r="K1641">
        <v>11600.24</v>
      </c>
      <c r="L1641" t="s">
        <v>35</v>
      </c>
      <c r="M1641" t="s">
        <v>29</v>
      </c>
    </row>
    <row r="1642" spans="1:13">
      <c r="A1642" t="s">
        <v>3052</v>
      </c>
      <c r="B1642" s="9">
        <v>45304</v>
      </c>
      <c r="C1642" t="s">
        <v>532</v>
      </c>
      <c r="D1642" t="s">
        <v>2130</v>
      </c>
      <c r="E1642" t="s">
        <v>61</v>
      </c>
      <c r="F1642" t="s">
        <v>46</v>
      </c>
      <c r="G1642" t="s">
        <v>19</v>
      </c>
      <c r="H1642" t="s">
        <v>20</v>
      </c>
      <c r="I1642">
        <v>1</v>
      </c>
      <c r="J1642">
        <v>38412.26</v>
      </c>
      <c r="K1642">
        <v>38412.26</v>
      </c>
      <c r="L1642" t="s">
        <v>21</v>
      </c>
      <c r="M1642" t="s">
        <v>29</v>
      </c>
    </row>
    <row r="1643" spans="1:13">
      <c r="A1643" t="s">
        <v>3053</v>
      </c>
      <c r="B1643" s="9">
        <v>45078</v>
      </c>
      <c r="C1643" t="s">
        <v>1657</v>
      </c>
      <c r="D1643" t="s">
        <v>932</v>
      </c>
      <c r="E1643" t="s">
        <v>26</v>
      </c>
      <c r="F1643" t="s">
        <v>18</v>
      </c>
      <c r="G1643" t="s">
        <v>19</v>
      </c>
      <c r="H1643" t="s">
        <v>57</v>
      </c>
      <c r="I1643">
        <v>4</v>
      </c>
      <c r="J1643">
        <v>13717.24</v>
      </c>
      <c r="K1643">
        <v>54868.95</v>
      </c>
      <c r="L1643" t="s">
        <v>28</v>
      </c>
      <c r="M1643" t="s">
        <v>29</v>
      </c>
    </row>
    <row r="1644" spans="1:13">
      <c r="A1644" t="s">
        <v>3054</v>
      </c>
      <c r="B1644" s="9">
        <v>44975</v>
      </c>
      <c r="C1644" t="s">
        <v>2047</v>
      </c>
      <c r="D1644" t="s">
        <v>782</v>
      </c>
      <c r="E1644" t="s">
        <v>17</v>
      </c>
      <c r="F1644" t="s">
        <v>27</v>
      </c>
      <c r="G1644" t="s">
        <v>19</v>
      </c>
      <c r="H1644" t="s">
        <v>20</v>
      </c>
      <c r="I1644">
        <v>5</v>
      </c>
      <c r="J1644">
        <v>25700.38</v>
      </c>
      <c r="K1644">
        <v>128501.89</v>
      </c>
      <c r="L1644" t="s">
        <v>21</v>
      </c>
      <c r="M1644" t="s">
        <v>29</v>
      </c>
    </row>
    <row r="1645" spans="1:13">
      <c r="A1645" t="s">
        <v>3055</v>
      </c>
      <c r="B1645" s="9">
        <v>45080</v>
      </c>
      <c r="C1645" t="s">
        <v>2391</v>
      </c>
      <c r="D1645" t="s">
        <v>1077</v>
      </c>
      <c r="E1645" t="s">
        <v>26</v>
      </c>
      <c r="F1645" t="s">
        <v>33</v>
      </c>
      <c r="G1645" t="s">
        <v>19</v>
      </c>
      <c r="H1645" t="s">
        <v>34</v>
      </c>
      <c r="I1645">
        <v>1</v>
      </c>
      <c r="J1645">
        <v>1360.98</v>
      </c>
      <c r="K1645">
        <v>1360.98</v>
      </c>
      <c r="L1645" t="s">
        <v>28</v>
      </c>
      <c r="M1645" t="s">
        <v>22</v>
      </c>
    </row>
    <row r="1646" spans="1:13">
      <c r="A1646" t="s">
        <v>3056</v>
      </c>
      <c r="B1646" s="9">
        <v>45219</v>
      </c>
      <c r="C1646" t="s">
        <v>128</v>
      </c>
      <c r="D1646" t="s">
        <v>3057</v>
      </c>
      <c r="E1646" t="s">
        <v>26</v>
      </c>
      <c r="F1646" t="s">
        <v>18</v>
      </c>
      <c r="G1646" t="s">
        <v>42</v>
      </c>
      <c r="H1646" t="s">
        <v>34</v>
      </c>
      <c r="I1646">
        <v>3</v>
      </c>
      <c r="J1646">
        <v>1299.02</v>
      </c>
      <c r="K1646">
        <v>3897.07</v>
      </c>
      <c r="L1646" t="s">
        <v>28</v>
      </c>
      <c r="M1646" t="s">
        <v>29</v>
      </c>
    </row>
    <row r="1647" spans="1:13">
      <c r="A1647" t="s">
        <v>3058</v>
      </c>
      <c r="B1647" s="9">
        <v>44976</v>
      </c>
      <c r="C1647" t="s">
        <v>1784</v>
      </c>
      <c r="D1647" t="s">
        <v>3059</v>
      </c>
      <c r="E1647" t="s">
        <v>17</v>
      </c>
      <c r="F1647" t="s">
        <v>18</v>
      </c>
      <c r="G1647" t="s">
        <v>42</v>
      </c>
      <c r="H1647" t="s">
        <v>50</v>
      </c>
      <c r="I1647">
        <v>5</v>
      </c>
      <c r="J1647">
        <v>2738.42</v>
      </c>
      <c r="K1647">
        <v>13692.09</v>
      </c>
      <c r="L1647" t="s">
        <v>28</v>
      </c>
      <c r="M1647" t="s">
        <v>29</v>
      </c>
    </row>
    <row r="1648" spans="1:13">
      <c r="A1648" t="s">
        <v>3060</v>
      </c>
      <c r="B1648" s="9">
        <v>45457</v>
      </c>
      <c r="C1648" t="s">
        <v>1049</v>
      </c>
      <c r="D1648" t="s">
        <v>495</v>
      </c>
      <c r="E1648" t="s">
        <v>17</v>
      </c>
      <c r="F1648" t="s">
        <v>18</v>
      </c>
      <c r="G1648" t="s">
        <v>19</v>
      </c>
      <c r="H1648" t="s">
        <v>34</v>
      </c>
      <c r="I1648">
        <v>4</v>
      </c>
      <c r="J1648">
        <v>1286.92</v>
      </c>
      <c r="K1648">
        <v>5147.66</v>
      </c>
      <c r="L1648" t="s">
        <v>28</v>
      </c>
      <c r="M1648" t="s">
        <v>29</v>
      </c>
    </row>
    <row r="1649" spans="1:13">
      <c r="A1649" t="s">
        <v>3061</v>
      </c>
      <c r="B1649" s="9">
        <v>44986</v>
      </c>
      <c r="C1649" t="s">
        <v>1516</v>
      </c>
      <c r="D1649" t="s">
        <v>1454</v>
      </c>
      <c r="E1649" t="s">
        <v>61</v>
      </c>
      <c r="F1649" t="s">
        <v>27</v>
      </c>
      <c r="G1649" t="s">
        <v>42</v>
      </c>
      <c r="H1649" t="s">
        <v>50</v>
      </c>
      <c r="I1649">
        <v>4</v>
      </c>
      <c r="J1649">
        <v>2094.69</v>
      </c>
      <c r="K1649">
        <v>8378.77</v>
      </c>
      <c r="L1649" t="s">
        <v>21</v>
      </c>
      <c r="M1649" t="s">
        <v>29</v>
      </c>
    </row>
    <row r="1650" spans="1:13">
      <c r="A1650" t="s">
        <v>3062</v>
      </c>
      <c r="B1650" s="9">
        <v>45093</v>
      </c>
      <c r="C1650" t="s">
        <v>1003</v>
      </c>
      <c r="D1650" t="s">
        <v>515</v>
      </c>
      <c r="E1650" t="s">
        <v>26</v>
      </c>
      <c r="F1650" t="s">
        <v>46</v>
      </c>
      <c r="G1650" t="s">
        <v>19</v>
      </c>
      <c r="H1650" t="s">
        <v>20</v>
      </c>
      <c r="I1650">
        <v>5</v>
      </c>
      <c r="J1650">
        <v>39529.800000000003</v>
      </c>
      <c r="K1650">
        <v>197649</v>
      </c>
      <c r="L1650" t="s">
        <v>21</v>
      </c>
      <c r="M1650" t="s">
        <v>29</v>
      </c>
    </row>
    <row r="1651" spans="1:13">
      <c r="A1651" t="s">
        <v>3063</v>
      </c>
      <c r="B1651" s="9">
        <v>45128</v>
      </c>
      <c r="C1651" t="s">
        <v>1274</v>
      </c>
      <c r="D1651" t="s">
        <v>2997</v>
      </c>
      <c r="E1651" t="s">
        <v>17</v>
      </c>
      <c r="F1651" t="s">
        <v>46</v>
      </c>
      <c r="G1651" t="s">
        <v>19</v>
      </c>
      <c r="H1651" t="s">
        <v>34</v>
      </c>
      <c r="I1651">
        <v>2</v>
      </c>
      <c r="J1651">
        <v>841.34</v>
      </c>
      <c r="K1651">
        <v>1682.68</v>
      </c>
      <c r="L1651" t="s">
        <v>35</v>
      </c>
      <c r="M1651" t="s">
        <v>29</v>
      </c>
    </row>
    <row r="1652" spans="1:13">
      <c r="A1652" t="s">
        <v>3064</v>
      </c>
      <c r="B1652" s="9">
        <v>45072</v>
      </c>
      <c r="C1652" t="s">
        <v>3065</v>
      </c>
      <c r="D1652" t="s">
        <v>1501</v>
      </c>
      <c r="E1652" t="s">
        <v>26</v>
      </c>
      <c r="F1652" t="s">
        <v>33</v>
      </c>
      <c r="G1652" t="s">
        <v>42</v>
      </c>
      <c r="H1652" t="s">
        <v>20</v>
      </c>
      <c r="I1652">
        <v>3</v>
      </c>
      <c r="J1652">
        <v>28652.33</v>
      </c>
      <c r="K1652">
        <v>85957</v>
      </c>
      <c r="L1652" t="s">
        <v>28</v>
      </c>
      <c r="M1652" t="s">
        <v>29</v>
      </c>
    </row>
    <row r="1653" spans="1:13">
      <c r="A1653" t="s">
        <v>3066</v>
      </c>
      <c r="B1653" s="9">
        <v>45365</v>
      </c>
      <c r="C1653" t="s">
        <v>386</v>
      </c>
      <c r="D1653" t="s">
        <v>371</v>
      </c>
      <c r="E1653" t="s">
        <v>17</v>
      </c>
      <c r="F1653" t="s">
        <v>27</v>
      </c>
      <c r="G1653" t="s">
        <v>42</v>
      </c>
      <c r="H1653" t="s">
        <v>57</v>
      </c>
      <c r="I1653">
        <v>5</v>
      </c>
      <c r="J1653">
        <v>10849.2</v>
      </c>
      <c r="K1653">
        <v>54245.98</v>
      </c>
      <c r="L1653" t="s">
        <v>21</v>
      </c>
      <c r="M1653" t="s">
        <v>29</v>
      </c>
    </row>
    <row r="1654" spans="1:13">
      <c r="A1654" t="s">
        <v>3067</v>
      </c>
      <c r="B1654" s="9">
        <v>45168</v>
      </c>
      <c r="C1654" t="s">
        <v>2054</v>
      </c>
      <c r="D1654" t="s">
        <v>2660</v>
      </c>
      <c r="E1654" t="s">
        <v>17</v>
      </c>
      <c r="F1654" t="s">
        <v>18</v>
      </c>
      <c r="G1654" t="s">
        <v>42</v>
      </c>
      <c r="H1654" t="s">
        <v>57</v>
      </c>
      <c r="I1654">
        <v>5</v>
      </c>
      <c r="J1654">
        <v>11329.47</v>
      </c>
      <c r="K1654">
        <v>56647.37</v>
      </c>
      <c r="L1654" t="s">
        <v>28</v>
      </c>
      <c r="M1654" t="s">
        <v>22</v>
      </c>
    </row>
    <row r="1655" spans="1:13">
      <c r="A1655" t="s">
        <v>3068</v>
      </c>
      <c r="B1655" s="9">
        <v>45409</v>
      </c>
      <c r="C1655" t="s">
        <v>2385</v>
      </c>
      <c r="D1655" t="s">
        <v>2086</v>
      </c>
      <c r="E1655" t="s">
        <v>17</v>
      </c>
      <c r="F1655" t="s">
        <v>33</v>
      </c>
      <c r="G1655" t="s">
        <v>19</v>
      </c>
      <c r="H1655" t="s">
        <v>50</v>
      </c>
      <c r="I1655">
        <v>4</v>
      </c>
      <c r="J1655">
        <v>2415.4699999999998</v>
      </c>
      <c r="K1655">
        <v>9661.9</v>
      </c>
      <c r="L1655" t="s">
        <v>28</v>
      </c>
      <c r="M1655" t="s">
        <v>29</v>
      </c>
    </row>
    <row r="1656" spans="1:13">
      <c r="A1656" t="s">
        <v>3069</v>
      </c>
      <c r="B1656" s="9">
        <v>45034</v>
      </c>
      <c r="C1656" t="s">
        <v>2031</v>
      </c>
      <c r="D1656" t="s">
        <v>2084</v>
      </c>
      <c r="E1656" t="s">
        <v>17</v>
      </c>
      <c r="F1656" t="s">
        <v>33</v>
      </c>
      <c r="G1656" t="s">
        <v>42</v>
      </c>
      <c r="H1656" t="s">
        <v>34</v>
      </c>
      <c r="I1656">
        <v>1</v>
      </c>
      <c r="J1656">
        <v>862.35</v>
      </c>
      <c r="K1656">
        <v>862.35</v>
      </c>
      <c r="L1656" t="s">
        <v>35</v>
      </c>
      <c r="M1656" t="s">
        <v>29</v>
      </c>
    </row>
    <row r="1657" spans="1:13">
      <c r="A1657" t="s">
        <v>3070</v>
      </c>
      <c r="B1657" s="9">
        <v>45152</v>
      </c>
      <c r="C1657" t="s">
        <v>1752</v>
      </c>
      <c r="D1657" t="s">
        <v>3071</v>
      </c>
      <c r="E1657" t="s">
        <v>26</v>
      </c>
      <c r="F1657" t="s">
        <v>46</v>
      </c>
      <c r="G1657" t="s">
        <v>42</v>
      </c>
      <c r="H1657" t="s">
        <v>20</v>
      </c>
      <c r="I1657">
        <v>1</v>
      </c>
      <c r="J1657">
        <v>27674.17</v>
      </c>
      <c r="K1657">
        <v>27674.17</v>
      </c>
      <c r="L1657" t="s">
        <v>35</v>
      </c>
      <c r="M1657" t="s">
        <v>29</v>
      </c>
    </row>
    <row r="1658" spans="1:13">
      <c r="A1658" t="s">
        <v>3072</v>
      </c>
      <c r="B1658" s="9">
        <v>45358</v>
      </c>
      <c r="C1658" t="s">
        <v>3073</v>
      </c>
      <c r="D1658" t="s">
        <v>2315</v>
      </c>
      <c r="E1658" t="s">
        <v>61</v>
      </c>
      <c r="F1658" t="s">
        <v>18</v>
      </c>
      <c r="G1658" t="s">
        <v>42</v>
      </c>
      <c r="H1658" t="s">
        <v>20</v>
      </c>
      <c r="I1658">
        <v>1</v>
      </c>
      <c r="J1658">
        <v>28572.95</v>
      </c>
      <c r="K1658">
        <v>28572.95</v>
      </c>
      <c r="L1658" t="s">
        <v>21</v>
      </c>
      <c r="M1658" t="s">
        <v>29</v>
      </c>
    </row>
    <row r="1659" spans="1:13">
      <c r="A1659" t="s">
        <v>3074</v>
      </c>
      <c r="B1659" s="9">
        <v>45345</v>
      </c>
      <c r="C1659" t="s">
        <v>781</v>
      </c>
      <c r="D1659" t="s">
        <v>918</v>
      </c>
      <c r="E1659" t="s">
        <v>17</v>
      </c>
      <c r="F1659" t="s">
        <v>18</v>
      </c>
      <c r="G1659" t="s">
        <v>19</v>
      </c>
      <c r="H1659" t="s">
        <v>34</v>
      </c>
      <c r="I1659">
        <v>4</v>
      </c>
      <c r="J1659">
        <v>1233.2</v>
      </c>
      <c r="K1659">
        <v>4932.8100000000004</v>
      </c>
      <c r="L1659" t="s">
        <v>21</v>
      </c>
      <c r="M1659" t="s">
        <v>29</v>
      </c>
    </row>
    <row r="1660" spans="1:13">
      <c r="A1660" t="s">
        <v>3075</v>
      </c>
      <c r="B1660" s="9">
        <v>45381</v>
      </c>
      <c r="C1660" t="s">
        <v>1782</v>
      </c>
      <c r="D1660" t="s">
        <v>345</v>
      </c>
      <c r="E1660" t="s">
        <v>17</v>
      </c>
      <c r="F1660" t="s">
        <v>27</v>
      </c>
      <c r="G1660" t="s">
        <v>19</v>
      </c>
      <c r="H1660" t="s">
        <v>20</v>
      </c>
      <c r="I1660">
        <v>1</v>
      </c>
      <c r="J1660">
        <v>32704.36</v>
      </c>
      <c r="K1660">
        <v>32704.36</v>
      </c>
      <c r="L1660" t="s">
        <v>35</v>
      </c>
      <c r="M1660" t="s">
        <v>29</v>
      </c>
    </row>
    <row r="1661" spans="1:13">
      <c r="A1661" t="s">
        <v>3076</v>
      </c>
      <c r="B1661" s="9">
        <v>45086</v>
      </c>
      <c r="C1661" t="s">
        <v>2524</v>
      </c>
      <c r="D1661" t="s">
        <v>1144</v>
      </c>
      <c r="E1661" t="s">
        <v>26</v>
      </c>
      <c r="F1661" t="s">
        <v>27</v>
      </c>
      <c r="G1661" t="s">
        <v>42</v>
      </c>
      <c r="H1661" t="s">
        <v>34</v>
      </c>
      <c r="I1661">
        <v>5</v>
      </c>
      <c r="J1661">
        <v>1115.05</v>
      </c>
      <c r="K1661">
        <v>5575.24</v>
      </c>
      <c r="L1661" t="s">
        <v>21</v>
      </c>
      <c r="M1661" t="s">
        <v>22</v>
      </c>
    </row>
    <row r="1662" spans="1:13">
      <c r="A1662" t="s">
        <v>3077</v>
      </c>
      <c r="B1662" s="9">
        <v>45449</v>
      </c>
      <c r="C1662" t="s">
        <v>3078</v>
      </c>
      <c r="D1662" t="s">
        <v>1647</v>
      </c>
      <c r="E1662" t="s">
        <v>61</v>
      </c>
      <c r="F1662" t="s">
        <v>27</v>
      </c>
      <c r="G1662" t="s">
        <v>42</v>
      </c>
      <c r="H1662" t="s">
        <v>34</v>
      </c>
      <c r="I1662">
        <v>2</v>
      </c>
      <c r="J1662">
        <v>1301.06</v>
      </c>
      <c r="K1662">
        <v>2602.12</v>
      </c>
      <c r="L1662" t="s">
        <v>21</v>
      </c>
      <c r="M1662" t="s">
        <v>29</v>
      </c>
    </row>
    <row r="1663" spans="1:13">
      <c r="A1663" t="s">
        <v>3079</v>
      </c>
      <c r="B1663" s="9">
        <v>45003</v>
      </c>
      <c r="C1663" t="s">
        <v>229</v>
      </c>
      <c r="D1663" t="s">
        <v>3080</v>
      </c>
      <c r="E1663" t="s">
        <v>26</v>
      </c>
      <c r="F1663" t="s">
        <v>33</v>
      </c>
      <c r="G1663" t="s">
        <v>19</v>
      </c>
      <c r="H1663" t="s">
        <v>57</v>
      </c>
      <c r="I1663">
        <v>2</v>
      </c>
      <c r="J1663">
        <v>13925.41</v>
      </c>
      <c r="K1663">
        <v>27850.82</v>
      </c>
      <c r="L1663" t="s">
        <v>35</v>
      </c>
      <c r="M1663" t="s">
        <v>29</v>
      </c>
    </row>
    <row r="1664" spans="1:13">
      <c r="A1664" t="s">
        <v>3081</v>
      </c>
      <c r="B1664" s="9">
        <v>45435</v>
      </c>
      <c r="C1664" t="s">
        <v>1297</v>
      </c>
      <c r="D1664" t="s">
        <v>675</v>
      </c>
      <c r="E1664" t="s">
        <v>61</v>
      </c>
      <c r="F1664" t="s">
        <v>18</v>
      </c>
      <c r="G1664" t="s">
        <v>19</v>
      </c>
      <c r="H1664" t="s">
        <v>34</v>
      </c>
      <c r="I1664">
        <v>2</v>
      </c>
      <c r="J1664">
        <v>1049.0899999999999</v>
      </c>
      <c r="K1664">
        <v>2098.19</v>
      </c>
      <c r="L1664" t="s">
        <v>28</v>
      </c>
      <c r="M1664" t="s">
        <v>29</v>
      </c>
    </row>
    <row r="1665" spans="1:13">
      <c r="A1665" t="s">
        <v>3082</v>
      </c>
      <c r="B1665" s="9">
        <v>45367</v>
      </c>
      <c r="C1665" t="s">
        <v>361</v>
      </c>
      <c r="D1665" t="s">
        <v>166</v>
      </c>
      <c r="E1665" t="s">
        <v>17</v>
      </c>
      <c r="F1665" t="s">
        <v>46</v>
      </c>
      <c r="G1665" t="s">
        <v>19</v>
      </c>
      <c r="H1665" t="s">
        <v>20</v>
      </c>
      <c r="I1665">
        <v>1</v>
      </c>
      <c r="J1665">
        <v>41342.89</v>
      </c>
      <c r="K1665">
        <v>41342.89</v>
      </c>
      <c r="L1665" t="s">
        <v>28</v>
      </c>
      <c r="M1665" t="s">
        <v>29</v>
      </c>
    </row>
    <row r="1666" spans="1:13">
      <c r="A1666" t="s">
        <v>3083</v>
      </c>
      <c r="B1666" s="9">
        <v>45180</v>
      </c>
      <c r="C1666" t="s">
        <v>1508</v>
      </c>
      <c r="D1666" t="s">
        <v>2020</v>
      </c>
      <c r="E1666" t="s">
        <v>26</v>
      </c>
      <c r="F1666" t="s">
        <v>33</v>
      </c>
      <c r="G1666" t="s">
        <v>19</v>
      </c>
      <c r="H1666" t="s">
        <v>34</v>
      </c>
      <c r="I1666">
        <v>2</v>
      </c>
      <c r="J1666">
        <v>844.98</v>
      </c>
      <c r="K1666">
        <v>1689.95</v>
      </c>
      <c r="L1666" t="s">
        <v>35</v>
      </c>
      <c r="M1666" t="s">
        <v>29</v>
      </c>
    </row>
    <row r="1667" spans="1:13">
      <c r="A1667" t="s">
        <v>3084</v>
      </c>
      <c r="B1667" s="9">
        <v>45246</v>
      </c>
      <c r="C1667" t="s">
        <v>3085</v>
      </c>
      <c r="D1667" t="s">
        <v>3086</v>
      </c>
      <c r="E1667" t="s">
        <v>17</v>
      </c>
      <c r="F1667" t="s">
        <v>33</v>
      </c>
      <c r="G1667" t="s">
        <v>19</v>
      </c>
      <c r="H1667" t="s">
        <v>57</v>
      </c>
      <c r="I1667">
        <v>1</v>
      </c>
      <c r="J1667">
        <v>12790.45</v>
      </c>
      <c r="K1667">
        <v>12790.45</v>
      </c>
      <c r="L1667" t="s">
        <v>28</v>
      </c>
      <c r="M1667" t="s">
        <v>29</v>
      </c>
    </row>
    <row r="1668" spans="1:13">
      <c r="A1668" t="s">
        <v>3087</v>
      </c>
      <c r="B1668" s="9">
        <v>45189</v>
      </c>
      <c r="C1668" t="s">
        <v>2749</v>
      </c>
      <c r="D1668" t="s">
        <v>1620</v>
      </c>
      <c r="E1668" t="s">
        <v>17</v>
      </c>
      <c r="F1668" t="s">
        <v>46</v>
      </c>
      <c r="G1668" t="s">
        <v>19</v>
      </c>
      <c r="H1668" t="s">
        <v>57</v>
      </c>
      <c r="I1668">
        <v>5</v>
      </c>
      <c r="J1668">
        <v>15070.45</v>
      </c>
      <c r="K1668">
        <v>75352.23</v>
      </c>
      <c r="L1668" t="s">
        <v>28</v>
      </c>
      <c r="M1668" t="s">
        <v>29</v>
      </c>
    </row>
    <row r="1669" spans="1:13">
      <c r="A1669" t="s">
        <v>3088</v>
      </c>
      <c r="B1669" s="9">
        <v>45300</v>
      </c>
      <c r="C1669" t="s">
        <v>3089</v>
      </c>
      <c r="D1669" t="s">
        <v>3090</v>
      </c>
      <c r="E1669" t="s">
        <v>17</v>
      </c>
      <c r="F1669" t="s">
        <v>46</v>
      </c>
      <c r="G1669" t="s">
        <v>19</v>
      </c>
      <c r="H1669" t="s">
        <v>50</v>
      </c>
      <c r="I1669">
        <v>5</v>
      </c>
      <c r="J1669">
        <v>2728.51</v>
      </c>
      <c r="K1669">
        <v>13642.56</v>
      </c>
      <c r="L1669" t="s">
        <v>35</v>
      </c>
      <c r="M1669" t="s">
        <v>29</v>
      </c>
    </row>
    <row r="1670" spans="1:13">
      <c r="A1670" t="s">
        <v>3091</v>
      </c>
      <c r="B1670" s="9">
        <v>45093</v>
      </c>
      <c r="C1670" t="s">
        <v>1123</v>
      </c>
      <c r="D1670" t="s">
        <v>216</v>
      </c>
      <c r="E1670" t="s">
        <v>17</v>
      </c>
      <c r="F1670" t="s">
        <v>27</v>
      </c>
      <c r="G1670" t="s">
        <v>19</v>
      </c>
      <c r="H1670" t="s">
        <v>20</v>
      </c>
      <c r="I1670">
        <v>4</v>
      </c>
      <c r="J1670">
        <v>38787.230000000003</v>
      </c>
      <c r="K1670">
        <v>155148.91</v>
      </c>
      <c r="L1670" t="s">
        <v>21</v>
      </c>
      <c r="M1670" t="s">
        <v>29</v>
      </c>
    </row>
    <row r="1671" spans="1:13">
      <c r="A1671" t="s">
        <v>3092</v>
      </c>
      <c r="B1671" s="9">
        <v>45385</v>
      </c>
      <c r="C1671" t="s">
        <v>1763</v>
      </c>
      <c r="D1671" t="s">
        <v>233</v>
      </c>
      <c r="E1671" t="s">
        <v>61</v>
      </c>
      <c r="F1671" t="s">
        <v>46</v>
      </c>
      <c r="G1671" t="s">
        <v>19</v>
      </c>
      <c r="H1671" t="s">
        <v>34</v>
      </c>
      <c r="I1671">
        <v>4</v>
      </c>
      <c r="J1671">
        <v>867.64</v>
      </c>
      <c r="K1671">
        <v>3470.58</v>
      </c>
      <c r="L1671" t="s">
        <v>35</v>
      </c>
      <c r="M1671" t="s">
        <v>29</v>
      </c>
    </row>
    <row r="1672" spans="1:13">
      <c r="A1672" t="s">
        <v>3093</v>
      </c>
      <c r="B1672" s="9">
        <v>45206</v>
      </c>
      <c r="C1672" t="s">
        <v>883</v>
      </c>
      <c r="D1672" t="s">
        <v>1911</v>
      </c>
      <c r="E1672" t="s">
        <v>61</v>
      </c>
      <c r="F1672" t="s">
        <v>46</v>
      </c>
      <c r="G1672" t="s">
        <v>19</v>
      </c>
      <c r="H1672" t="s">
        <v>20</v>
      </c>
      <c r="I1672">
        <v>3</v>
      </c>
      <c r="J1672">
        <v>36909.81</v>
      </c>
      <c r="K1672">
        <v>110729.43</v>
      </c>
      <c r="L1672" t="s">
        <v>35</v>
      </c>
      <c r="M1672" t="s">
        <v>29</v>
      </c>
    </row>
    <row r="1673" spans="1:13">
      <c r="A1673" t="s">
        <v>3094</v>
      </c>
      <c r="B1673" s="9">
        <v>45228</v>
      </c>
      <c r="C1673" t="s">
        <v>2153</v>
      </c>
      <c r="D1673" t="s">
        <v>302</v>
      </c>
      <c r="E1673" t="s">
        <v>17</v>
      </c>
      <c r="F1673" t="s">
        <v>46</v>
      </c>
      <c r="G1673" t="s">
        <v>19</v>
      </c>
      <c r="H1673" t="s">
        <v>20</v>
      </c>
      <c r="I1673">
        <v>5</v>
      </c>
      <c r="J1673">
        <v>37104.44</v>
      </c>
      <c r="K1673">
        <v>185522.19</v>
      </c>
      <c r="L1673" t="s">
        <v>28</v>
      </c>
      <c r="M1673" t="s">
        <v>29</v>
      </c>
    </row>
    <row r="1674" spans="1:13">
      <c r="A1674" t="s">
        <v>3095</v>
      </c>
      <c r="B1674" s="9">
        <v>45457</v>
      </c>
      <c r="C1674" t="s">
        <v>2453</v>
      </c>
      <c r="D1674" t="s">
        <v>763</v>
      </c>
      <c r="E1674" t="s">
        <v>17</v>
      </c>
      <c r="F1674" t="s">
        <v>46</v>
      </c>
      <c r="G1674" t="s">
        <v>42</v>
      </c>
      <c r="H1674" t="s">
        <v>34</v>
      </c>
      <c r="I1674">
        <v>1</v>
      </c>
      <c r="J1674">
        <v>968.45</v>
      </c>
      <c r="K1674">
        <v>968.45</v>
      </c>
      <c r="L1674" t="s">
        <v>35</v>
      </c>
      <c r="M1674" t="s">
        <v>29</v>
      </c>
    </row>
    <row r="1675" spans="1:13">
      <c r="A1675" t="s">
        <v>3096</v>
      </c>
      <c r="B1675" s="9">
        <v>45144</v>
      </c>
      <c r="C1675" t="s">
        <v>839</v>
      </c>
      <c r="D1675" t="s">
        <v>678</v>
      </c>
      <c r="E1675" t="s">
        <v>17</v>
      </c>
      <c r="F1675" t="s">
        <v>27</v>
      </c>
      <c r="G1675" t="s">
        <v>19</v>
      </c>
      <c r="H1675" t="s">
        <v>57</v>
      </c>
      <c r="I1675">
        <v>3</v>
      </c>
      <c r="J1675">
        <v>11345.81</v>
      </c>
      <c r="K1675">
        <v>34037.440000000002</v>
      </c>
      <c r="L1675" t="s">
        <v>28</v>
      </c>
      <c r="M1675" t="s">
        <v>29</v>
      </c>
    </row>
    <row r="1676" spans="1:13">
      <c r="A1676" t="s">
        <v>3097</v>
      </c>
      <c r="B1676" s="9">
        <v>45028</v>
      </c>
      <c r="C1676" t="s">
        <v>155</v>
      </c>
      <c r="D1676" t="s">
        <v>1136</v>
      </c>
      <c r="E1676" t="s">
        <v>17</v>
      </c>
      <c r="F1676" t="s">
        <v>33</v>
      </c>
      <c r="G1676" t="s">
        <v>42</v>
      </c>
      <c r="H1676" t="s">
        <v>20</v>
      </c>
      <c r="I1676">
        <v>5</v>
      </c>
      <c r="J1676">
        <v>37619.51</v>
      </c>
      <c r="K1676">
        <v>188097.54</v>
      </c>
      <c r="L1676" t="s">
        <v>35</v>
      </c>
      <c r="M1676" t="s">
        <v>29</v>
      </c>
    </row>
    <row r="1677" spans="1:13">
      <c r="A1677" t="s">
        <v>3098</v>
      </c>
      <c r="B1677" s="9">
        <v>45214</v>
      </c>
      <c r="C1677" t="s">
        <v>1551</v>
      </c>
      <c r="D1677" t="s">
        <v>109</v>
      </c>
      <c r="E1677" t="s">
        <v>26</v>
      </c>
      <c r="F1677" t="s">
        <v>18</v>
      </c>
      <c r="G1677" t="s">
        <v>19</v>
      </c>
      <c r="H1677" t="s">
        <v>50</v>
      </c>
      <c r="I1677">
        <v>1</v>
      </c>
      <c r="J1677">
        <v>2061.88</v>
      </c>
      <c r="K1677">
        <v>2061.88</v>
      </c>
      <c r="L1677" t="s">
        <v>21</v>
      </c>
      <c r="M1677" t="s">
        <v>29</v>
      </c>
    </row>
    <row r="1678" spans="1:13">
      <c r="A1678" t="s">
        <v>3099</v>
      </c>
      <c r="B1678" s="9">
        <v>45093</v>
      </c>
      <c r="C1678" t="s">
        <v>1782</v>
      </c>
      <c r="D1678" t="s">
        <v>2017</v>
      </c>
      <c r="E1678" t="s">
        <v>61</v>
      </c>
      <c r="F1678" t="s">
        <v>18</v>
      </c>
      <c r="G1678" t="s">
        <v>42</v>
      </c>
      <c r="H1678" t="s">
        <v>20</v>
      </c>
      <c r="I1678">
        <v>5</v>
      </c>
      <c r="J1678">
        <v>24529.29</v>
      </c>
      <c r="K1678">
        <v>122646.46</v>
      </c>
      <c r="L1678" t="s">
        <v>28</v>
      </c>
      <c r="M1678" t="s">
        <v>22</v>
      </c>
    </row>
    <row r="1679" spans="1:13">
      <c r="A1679" t="s">
        <v>3100</v>
      </c>
      <c r="B1679" s="9">
        <v>44962</v>
      </c>
      <c r="C1679" t="s">
        <v>505</v>
      </c>
      <c r="D1679" t="s">
        <v>1963</v>
      </c>
      <c r="E1679" t="s">
        <v>61</v>
      </c>
      <c r="F1679" t="s">
        <v>33</v>
      </c>
      <c r="G1679" t="s">
        <v>19</v>
      </c>
      <c r="H1679" t="s">
        <v>57</v>
      </c>
      <c r="I1679">
        <v>5</v>
      </c>
      <c r="J1679">
        <v>12176.79</v>
      </c>
      <c r="K1679">
        <v>60883.97</v>
      </c>
      <c r="L1679" t="s">
        <v>35</v>
      </c>
      <c r="M1679" t="s">
        <v>29</v>
      </c>
    </row>
    <row r="1680" spans="1:13">
      <c r="A1680" t="s">
        <v>3101</v>
      </c>
      <c r="B1680" s="9">
        <v>45279</v>
      </c>
      <c r="C1680" t="s">
        <v>2686</v>
      </c>
      <c r="D1680" t="s">
        <v>568</v>
      </c>
      <c r="E1680" t="s">
        <v>26</v>
      </c>
      <c r="F1680" t="s">
        <v>18</v>
      </c>
      <c r="G1680" t="s">
        <v>19</v>
      </c>
      <c r="H1680" t="s">
        <v>50</v>
      </c>
      <c r="I1680">
        <v>1</v>
      </c>
      <c r="J1680">
        <v>1788.84</v>
      </c>
      <c r="K1680">
        <v>1788.84</v>
      </c>
      <c r="L1680" t="s">
        <v>28</v>
      </c>
      <c r="M1680" t="s">
        <v>29</v>
      </c>
    </row>
    <row r="1681" spans="1:13">
      <c r="A1681" t="s">
        <v>3102</v>
      </c>
      <c r="B1681" s="9">
        <v>44999</v>
      </c>
      <c r="C1681" t="s">
        <v>2110</v>
      </c>
      <c r="D1681" t="s">
        <v>2130</v>
      </c>
      <c r="E1681" t="s">
        <v>26</v>
      </c>
      <c r="F1681" t="s">
        <v>18</v>
      </c>
      <c r="G1681" t="s">
        <v>19</v>
      </c>
      <c r="H1681" t="s">
        <v>50</v>
      </c>
      <c r="I1681">
        <v>5</v>
      </c>
      <c r="J1681">
        <v>2061.48</v>
      </c>
      <c r="K1681">
        <v>10307.42</v>
      </c>
      <c r="L1681" t="s">
        <v>35</v>
      </c>
      <c r="M1681" t="s">
        <v>29</v>
      </c>
    </row>
    <row r="1682" spans="1:13">
      <c r="A1682" t="s">
        <v>3103</v>
      </c>
      <c r="B1682" s="9">
        <v>45279</v>
      </c>
      <c r="C1682" t="s">
        <v>2054</v>
      </c>
      <c r="D1682" t="s">
        <v>1286</v>
      </c>
      <c r="E1682" t="s">
        <v>17</v>
      </c>
      <c r="F1682" t="s">
        <v>33</v>
      </c>
      <c r="G1682" t="s">
        <v>42</v>
      </c>
      <c r="H1682" t="s">
        <v>50</v>
      </c>
      <c r="I1682">
        <v>5</v>
      </c>
      <c r="J1682">
        <v>2168.77</v>
      </c>
      <c r="K1682">
        <v>10843.87</v>
      </c>
      <c r="L1682" t="s">
        <v>35</v>
      </c>
      <c r="M1682" t="s">
        <v>29</v>
      </c>
    </row>
    <row r="1683" spans="1:13">
      <c r="A1683" t="s">
        <v>3104</v>
      </c>
      <c r="B1683" s="9">
        <v>44996</v>
      </c>
      <c r="C1683" t="s">
        <v>910</v>
      </c>
      <c r="D1683" t="s">
        <v>3105</v>
      </c>
      <c r="E1683" t="s">
        <v>17</v>
      </c>
      <c r="F1683" t="s">
        <v>18</v>
      </c>
      <c r="G1683" t="s">
        <v>19</v>
      </c>
      <c r="H1683" t="s">
        <v>50</v>
      </c>
      <c r="I1683">
        <v>5</v>
      </c>
      <c r="J1683">
        <v>2089.25</v>
      </c>
      <c r="K1683">
        <v>10446.25</v>
      </c>
      <c r="L1683" t="s">
        <v>35</v>
      </c>
      <c r="M1683" t="s">
        <v>29</v>
      </c>
    </row>
    <row r="1684" spans="1:13">
      <c r="A1684" t="s">
        <v>3106</v>
      </c>
      <c r="B1684" s="9">
        <v>45351</v>
      </c>
      <c r="C1684" t="s">
        <v>1178</v>
      </c>
      <c r="D1684" t="s">
        <v>1617</v>
      </c>
      <c r="E1684" t="s">
        <v>17</v>
      </c>
      <c r="F1684" t="s">
        <v>18</v>
      </c>
      <c r="G1684" t="s">
        <v>19</v>
      </c>
      <c r="H1684" t="s">
        <v>34</v>
      </c>
      <c r="I1684">
        <v>4</v>
      </c>
      <c r="J1684">
        <v>1391.96</v>
      </c>
      <c r="K1684">
        <v>5567.85</v>
      </c>
      <c r="L1684" t="s">
        <v>28</v>
      </c>
      <c r="M1684" t="s">
        <v>29</v>
      </c>
    </row>
    <row r="1685" spans="1:13">
      <c r="A1685" t="s">
        <v>3107</v>
      </c>
      <c r="B1685" s="9">
        <v>45443</v>
      </c>
      <c r="C1685" t="s">
        <v>3108</v>
      </c>
      <c r="D1685" t="s">
        <v>1543</v>
      </c>
      <c r="E1685" t="s">
        <v>26</v>
      </c>
      <c r="F1685" t="s">
        <v>33</v>
      </c>
      <c r="G1685" t="s">
        <v>19</v>
      </c>
      <c r="H1685" t="s">
        <v>34</v>
      </c>
      <c r="I1685">
        <v>2</v>
      </c>
      <c r="J1685">
        <v>979.52</v>
      </c>
      <c r="K1685">
        <v>1959.04</v>
      </c>
      <c r="L1685" t="s">
        <v>28</v>
      </c>
      <c r="M1685" t="s">
        <v>29</v>
      </c>
    </row>
    <row r="1686" spans="1:13">
      <c r="A1686" t="s">
        <v>3109</v>
      </c>
      <c r="B1686" s="9">
        <v>45354</v>
      </c>
      <c r="C1686" t="s">
        <v>2512</v>
      </c>
      <c r="D1686" t="s">
        <v>533</v>
      </c>
      <c r="E1686" t="s">
        <v>26</v>
      </c>
      <c r="F1686" t="s">
        <v>18</v>
      </c>
      <c r="G1686" t="s">
        <v>42</v>
      </c>
      <c r="H1686" t="s">
        <v>34</v>
      </c>
      <c r="I1686">
        <v>5</v>
      </c>
      <c r="J1686">
        <v>1120.52</v>
      </c>
      <c r="K1686">
        <v>5602.6</v>
      </c>
      <c r="L1686" t="s">
        <v>21</v>
      </c>
      <c r="M1686" t="s">
        <v>29</v>
      </c>
    </row>
    <row r="1687" spans="1:13">
      <c r="A1687" t="s">
        <v>3110</v>
      </c>
      <c r="B1687" s="9">
        <v>45465</v>
      </c>
      <c r="C1687" t="s">
        <v>514</v>
      </c>
      <c r="D1687" t="s">
        <v>521</v>
      </c>
      <c r="E1687" t="s">
        <v>17</v>
      </c>
      <c r="F1687" t="s">
        <v>46</v>
      </c>
      <c r="G1687" t="s">
        <v>19</v>
      </c>
      <c r="H1687" t="s">
        <v>50</v>
      </c>
      <c r="I1687">
        <v>1</v>
      </c>
      <c r="J1687">
        <v>2946.78</v>
      </c>
      <c r="K1687">
        <v>2946.78</v>
      </c>
      <c r="L1687" t="s">
        <v>21</v>
      </c>
      <c r="M1687" t="s">
        <v>29</v>
      </c>
    </row>
    <row r="1688" spans="1:13">
      <c r="A1688" t="s">
        <v>3111</v>
      </c>
      <c r="B1688" s="9">
        <v>45086</v>
      </c>
      <c r="C1688" t="s">
        <v>1795</v>
      </c>
      <c r="D1688" t="s">
        <v>1789</v>
      </c>
      <c r="E1688" t="s">
        <v>17</v>
      </c>
      <c r="F1688" t="s">
        <v>33</v>
      </c>
      <c r="G1688" t="s">
        <v>19</v>
      </c>
      <c r="H1688" t="s">
        <v>57</v>
      </c>
      <c r="I1688">
        <v>5</v>
      </c>
      <c r="J1688">
        <v>17094</v>
      </c>
      <c r="K1688">
        <v>85469.98</v>
      </c>
      <c r="L1688" t="s">
        <v>21</v>
      </c>
      <c r="M1688" t="s">
        <v>29</v>
      </c>
    </row>
    <row r="1689" spans="1:13">
      <c r="A1689" t="s">
        <v>3112</v>
      </c>
      <c r="B1689" s="9">
        <v>45075</v>
      </c>
      <c r="C1689" t="s">
        <v>1015</v>
      </c>
      <c r="D1689" t="s">
        <v>1734</v>
      </c>
      <c r="E1689" t="s">
        <v>17</v>
      </c>
      <c r="F1689" t="s">
        <v>27</v>
      </c>
      <c r="G1689" t="s">
        <v>19</v>
      </c>
      <c r="H1689" t="s">
        <v>20</v>
      </c>
      <c r="I1689">
        <v>4</v>
      </c>
      <c r="J1689">
        <v>29912.02</v>
      </c>
      <c r="K1689">
        <v>119648.09</v>
      </c>
      <c r="L1689" t="s">
        <v>21</v>
      </c>
      <c r="M1689" t="s">
        <v>22</v>
      </c>
    </row>
    <row r="1690" spans="1:13">
      <c r="A1690" t="s">
        <v>3113</v>
      </c>
      <c r="B1690" s="9">
        <v>45156</v>
      </c>
      <c r="C1690" t="s">
        <v>1616</v>
      </c>
      <c r="D1690" t="s">
        <v>279</v>
      </c>
      <c r="E1690" t="s">
        <v>61</v>
      </c>
      <c r="F1690" t="s">
        <v>18</v>
      </c>
      <c r="G1690" t="s">
        <v>19</v>
      </c>
      <c r="H1690" t="s">
        <v>50</v>
      </c>
      <c r="I1690">
        <v>4</v>
      </c>
      <c r="J1690">
        <v>2158.11</v>
      </c>
      <c r="K1690">
        <v>8632.4500000000007</v>
      </c>
      <c r="L1690" t="s">
        <v>35</v>
      </c>
      <c r="M1690" t="s">
        <v>29</v>
      </c>
    </row>
    <row r="1691" spans="1:13">
      <c r="A1691" t="s">
        <v>3114</v>
      </c>
      <c r="B1691" s="9">
        <v>44993</v>
      </c>
      <c r="C1691" t="s">
        <v>1256</v>
      </c>
      <c r="D1691" t="s">
        <v>731</v>
      </c>
      <c r="E1691" t="s">
        <v>17</v>
      </c>
      <c r="F1691" t="s">
        <v>27</v>
      </c>
      <c r="G1691" t="s">
        <v>42</v>
      </c>
      <c r="H1691" t="s">
        <v>57</v>
      </c>
      <c r="I1691">
        <v>5</v>
      </c>
      <c r="J1691">
        <v>14949.97</v>
      </c>
      <c r="K1691">
        <v>74749.850000000006</v>
      </c>
      <c r="L1691" t="s">
        <v>28</v>
      </c>
      <c r="M1691" t="s">
        <v>29</v>
      </c>
    </row>
    <row r="1692" spans="1:13">
      <c r="A1692" t="s">
        <v>3115</v>
      </c>
      <c r="B1692" s="9">
        <v>45307</v>
      </c>
      <c r="C1692" t="s">
        <v>1752</v>
      </c>
      <c r="D1692" t="s">
        <v>972</v>
      </c>
      <c r="E1692" t="s">
        <v>26</v>
      </c>
      <c r="F1692" t="s">
        <v>18</v>
      </c>
      <c r="G1692" t="s">
        <v>19</v>
      </c>
      <c r="H1692" t="s">
        <v>20</v>
      </c>
      <c r="I1692">
        <v>3</v>
      </c>
      <c r="J1692">
        <v>40562.6</v>
      </c>
      <c r="K1692">
        <v>121687.8</v>
      </c>
      <c r="L1692" t="s">
        <v>35</v>
      </c>
      <c r="M1692" t="s">
        <v>29</v>
      </c>
    </row>
    <row r="1693" spans="1:13">
      <c r="A1693" t="s">
        <v>3116</v>
      </c>
      <c r="B1693" s="9">
        <v>44984</v>
      </c>
      <c r="C1693" t="s">
        <v>270</v>
      </c>
      <c r="D1693" t="s">
        <v>2306</v>
      </c>
      <c r="E1693" t="s">
        <v>26</v>
      </c>
      <c r="F1693" t="s">
        <v>46</v>
      </c>
      <c r="G1693" t="s">
        <v>19</v>
      </c>
      <c r="H1693" t="s">
        <v>50</v>
      </c>
      <c r="I1693">
        <v>2</v>
      </c>
      <c r="J1693">
        <v>1762.5</v>
      </c>
      <c r="K1693">
        <v>3525</v>
      </c>
      <c r="L1693" t="s">
        <v>28</v>
      </c>
      <c r="M1693" t="s">
        <v>29</v>
      </c>
    </row>
    <row r="1694" spans="1:13">
      <c r="A1694" t="s">
        <v>3117</v>
      </c>
      <c r="B1694" s="9">
        <v>45185</v>
      </c>
      <c r="C1694" t="s">
        <v>2665</v>
      </c>
      <c r="D1694" t="s">
        <v>2577</v>
      </c>
      <c r="E1694" t="s">
        <v>17</v>
      </c>
      <c r="F1694" t="s">
        <v>33</v>
      </c>
      <c r="G1694" t="s">
        <v>42</v>
      </c>
      <c r="H1694" t="s">
        <v>20</v>
      </c>
      <c r="I1694">
        <v>1</v>
      </c>
      <c r="J1694">
        <v>31379.599999999999</v>
      </c>
      <c r="K1694">
        <v>31379.599999999999</v>
      </c>
      <c r="L1694" t="s">
        <v>28</v>
      </c>
      <c r="M1694" t="s">
        <v>29</v>
      </c>
    </row>
    <row r="1695" spans="1:13">
      <c r="A1695" t="s">
        <v>3118</v>
      </c>
      <c r="B1695" s="9">
        <v>45268</v>
      </c>
      <c r="C1695" t="s">
        <v>1685</v>
      </c>
      <c r="D1695" t="s">
        <v>2237</v>
      </c>
      <c r="E1695" t="s">
        <v>26</v>
      </c>
      <c r="F1695" t="s">
        <v>27</v>
      </c>
      <c r="G1695" t="s">
        <v>42</v>
      </c>
      <c r="H1695" t="s">
        <v>34</v>
      </c>
      <c r="I1695">
        <v>1</v>
      </c>
      <c r="J1695">
        <v>1349.87</v>
      </c>
      <c r="K1695">
        <v>1349.87</v>
      </c>
      <c r="L1695" t="s">
        <v>35</v>
      </c>
      <c r="M1695" t="s">
        <v>29</v>
      </c>
    </row>
    <row r="1696" spans="1:13">
      <c r="A1696" t="s">
        <v>3119</v>
      </c>
      <c r="B1696" s="9">
        <v>45056</v>
      </c>
      <c r="C1696" t="s">
        <v>1056</v>
      </c>
      <c r="D1696" t="s">
        <v>1362</v>
      </c>
      <c r="E1696" t="s">
        <v>61</v>
      </c>
      <c r="F1696" t="s">
        <v>33</v>
      </c>
      <c r="G1696" t="s">
        <v>19</v>
      </c>
      <c r="H1696" t="s">
        <v>34</v>
      </c>
      <c r="I1696">
        <v>1</v>
      </c>
      <c r="J1696">
        <v>1086.28</v>
      </c>
      <c r="K1696">
        <v>1086.28</v>
      </c>
      <c r="L1696" t="s">
        <v>35</v>
      </c>
      <c r="M1696" t="s">
        <v>22</v>
      </c>
    </row>
    <row r="1697" spans="1:13">
      <c r="A1697" t="s">
        <v>3120</v>
      </c>
      <c r="B1697" s="9">
        <v>45098</v>
      </c>
      <c r="C1697" t="s">
        <v>2065</v>
      </c>
      <c r="D1697" t="s">
        <v>1548</v>
      </c>
      <c r="E1697" t="s">
        <v>17</v>
      </c>
      <c r="F1697" t="s">
        <v>27</v>
      </c>
      <c r="G1697" t="s">
        <v>42</v>
      </c>
      <c r="H1697" t="s">
        <v>34</v>
      </c>
      <c r="I1697">
        <v>1</v>
      </c>
      <c r="J1697">
        <v>1272.03</v>
      </c>
      <c r="K1697">
        <v>1272.03</v>
      </c>
      <c r="L1697" t="s">
        <v>28</v>
      </c>
      <c r="M1697" t="s">
        <v>29</v>
      </c>
    </row>
    <row r="1698" spans="1:13">
      <c r="A1698" t="s">
        <v>3121</v>
      </c>
      <c r="B1698" s="9">
        <v>45135</v>
      </c>
      <c r="C1698" t="s">
        <v>1863</v>
      </c>
      <c r="D1698" t="s">
        <v>571</v>
      </c>
      <c r="E1698" t="s">
        <v>61</v>
      </c>
      <c r="F1698" t="s">
        <v>18</v>
      </c>
      <c r="G1698" t="s">
        <v>19</v>
      </c>
      <c r="H1698" t="s">
        <v>57</v>
      </c>
      <c r="I1698">
        <v>4</v>
      </c>
      <c r="J1698">
        <v>15689.44</v>
      </c>
      <c r="K1698">
        <v>62757.75</v>
      </c>
      <c r="L1698" t="s">
        <v>21</v>
      </c>
      <c r="M1698" t="s">
        <v>29</v>
      </c>
    </row>
    <row r="1699" spans="1:13">
      <c r="A1699" t="s">
        <v>3122</v>
      </c>
      <c r="B1699" s="9">
        <v>45280</v>
      </c>
      <c r="C1699" t="s">
        <v>2745</v>
      </c>
      <c r="D1699" t="s">
        <v>782</v>
      </c>
      <c r="E1699" t="s">
        <v>17</v>
      </c>
      <c r="F1699" t="s">
        <v>46</v>
      </c>
      <c r="G1699" t="s">
        <v>19</v>
      </c>
      <c r="H1699" t="s">
        <v>34</v>
      </c>
      <c r="I1699">
        <v>2</v>
      </c>
      <c r="J1699">
        <v>963.28</v>
      </c>
      <c r="K1699">
        <v>1926.55</v>
      </c>
      <c r="L1699" t="s">
        <v>21</v>
      </c>
      <c r="M1699" t="s">
        <v>29</v>
      </c>
    </row>
    <row r="1700" spans="1:13">
      <c r="A1700" t="s">
        <v>3123</v>
      </c>
      <c r="B1700" s="9">
        <v>45397</v>
      </c>
      <c r="C1700" t="s">
        <v>2409</v>
      </c>
      <c r="D1700" t="s">
        <v>205</v>
      </c>
      <c r="E1700" t="s">
        <v>17</v>
      </c>
      <c r="F1700" t="s">
        <v>27</v>
      </c>
      <c r="G1700" t="s">
        <v>42</v>
      </c>
      <c r="H1700" t="s">
        <v>57</v>
      </c>
      <c r="I1700">
        <v>5</v>
      </c>
      <c r="J1700">
        <v>13871.96</v>
      </c>
      <c r="K1700">
        <v>69359.789999999994</v>
      </c>
      <c r="L1700" t="s">
        <v>28</v>
      </c>
      <c r="M1700" t="s">
        <v>22</v>
      </c>
    </row>
    <row r="1701" spans="1:13">
      <c r="A1701" t="s">
        <v>3124</v>
      </c>
      <c r="B1701" s="9">
        <v>45042</v>
      </c>
      <c r="C1701" t="s">
        <v>2709</v>
      </c>
      <c r="D1701" t="s">
        <v>972</v>
      </c>
      <c r="E1701" t="s">
        <v>61</v>
      </c>
      <c r="F1701" t="s">
        <v>27</v>
      </c>
      <c r="G1701" t="s">
        <v>42</v>
      </c>
      <c r="H1701" t="s">
        <v>34</v>
      </c>
      <c r="I1701">
        <v>5</v>
      </c>
      <c r="J1701">
        <v>1179.71</v>
      </c>
      <c r="K1701">
        <v>5898.56</v>
      </c>
      <c r="L1701" t="s">
        <v>35</v>
      </c>
      <c r="M1701" t="s">
        <v>29</v>
      </c>
    </row>
    <row r="1702" spans="1:13">
      <c r="A1702" t="s">
        <v>3125</v>
      </c>
      <c r="B1702" s="9">
        <v>45190</v>
      </c>
      <c r="C1702" t="s">
        <v>3126</v>
      </c>
      <c r="D1702" t="s">
        <v>2525</v>
      </c>
      <c r="E1702" t="s">
        <v>26</v>
      </c>
      <c r="F1702" t="s">
        <v>46</v>
      </c>
      <c r="G1702" t="s">
        <v>19</v>
      </c>
      <c r="H1702" t="s">
        <v>34</v>
      </c>
      <c r="I1702">
        <v>3</v>
      </c>
      <c r="J1702">
        <v>1269.28</v>
      </c>
      <c r="K1702">
        <v>3807.83</v>
      </c>
      <c r="L1702" t="s">
        <v>35</v>
      </c>
      <c r="M1702" t="s">
        <v>29</v>
      </c>
    </row>
    <row r="1703" spans="1:13">
      <c r="A1703" t="s">
        <v>3127</v>
      </c>
      <c r="B1703" s="9">
        <v>45368</v>
      </c>
      <c r="C1703" t="s">
        <v>3128</v>
      </c>
      <c r="D1703" t="s">
        <v>2441</v>
      </c>
      <c r="E1703" t="s">
        <v>61</v>
      </c>
      <c r="F1703" t="s">
        <v>46</v>
      </c>
      <c r="G1703" t="s">
        <v>19</v>
      </c>
      <c r="H1703" t="s">
        <v>34</v>
      </c>
      <c r="I1703">
        <v>5</v>
      </c>
      <c r="J1703">
        <v>1333.43</v>
      </c>
      <c r="K1703">
        <v>6667.17</v>
      </c>
      <c r="L1703" t="s">
        <v>28</v>
      </c>
      <c r="M1703" t="s">
        <v>29</v>
      </c>
    </row>
    <row r="1704" spans="1:13">
      <c r="A1704" t="s">
        <v>3129</v>
      </c>
      <c r="B1704" s="9">
        <v>45379</v>
      </c>
      <c r="C1704" t="s">
        <v>384</v>
      </c>
      <c r="D1704" t="s">
        <v>1068</v>
      </c>
      <c r="E1704" t="s">
        <v>26</v>
      </c>
      <c r="F1704" t="s">
        <v>46</v>
      </c>
      <c r="G1704" t="s">
        <v>19</v>
      </c>
      <c r="H1704" t="s">
        <v>57</v>
      </c>
      <c r="I1704">
        <v>2</v>
      </c>
      <c r="J1704">
        <v>16199.5</v>
      </c>
      <c r="K1704">
        <v>32399</v>
      </c>
      <c r="L1704" t="s">
        <v>35</v>
      </c>
      <c r="M1704" t="s">
        <v>29</v>
      </c>
    </row>
    <row r="1705" spans="1:13">
      <c r="A1705" t="s">
        <v>3130</v>
      </c>
      <c r="B1705" s="9">
        <v>45403</v>
      </c>
      <c r="C1705" t="s">
        <v>934</v>
      </c>
      <c r="D1705" t="s">
        <v>2935</v>
      </c>
      <c r="E1705" t="s">
        <v>61</v>
      </c>
      <c r="F1705" t="s">
        <v>46</v>
      </c>
      <c r="G1705" t="s">
        <v>19</v>
      </c>
      <c r="H1705" t="s">
        <v>20</v>
      </c>
      <c r="I1705">
        <v>5</v>
      </c>
      <c r="J1705">
        <v>24995.45</v>
      </c>
      <c r="K1705">
        <v>124977.25</v>
      </c>
      <c r="L1705" t="s">
        <v>28</v>
      </c>
      <c r="M1705" t="s">
        <v>29</v>
      </c>
    </row>
    <row r="1706" spans="1:13">
      <c r="A1706" t="s">
        <v>3131</v>
      </c>
      <c r="B1706" s="9">
        <v>45213</v>
      </c>
      <c r="C1706" t="s">
        <v>902</v>
      </c>
      <c r="D1706" t="s">
        <v>1023</v>
      </c>
      <c r="E1706" t="s">
        <v>26</v>
      </c>
      <c r="F1706" t="s">
        <v>46</v>
      </c>
      <c r="G1706" t="s">
        <v>19</v>
      </c>
      <c r="H1706" t="s">
        <v>57</v>
      </c>
      <c r="I1706">
        <v>4</v>
      </c>
      <c r="J1706">
        <v>15529.78</v>
      </c>
      <c r="K1706">
        <v>62119.14</v>
      </c>
      <c r="L1706" t="s">
        <v>28</v>
      </c>
      <c r="M1706" t="s">
        <v>29</v>
      </c>
    </row>
    <row r="1707" spans="1:13">
      <c r="A1707" t="s">
        <v>3132</v>
      </c>
      <c r="B1707" s="9">
        <v>45229</v>
      </c>
      <c r="C1707" t="s">
        <v>341</v>
      </c>
      <c r="D1707" t="s">
        <v>647</v>
      </c>
      <c r="E1707" t="s">
        <v>26</v>
      </c>
      <c r="F1707" t="s">
        <v>33</v>
      </c>
      <c r="G1707" t="s">
        <v>19</v>
      </c>
      <c r="H1707" t="s">
        <v>50</v>
      </c>
      <c r="I1707">
        <v>5</v>
      </c>
      <c r="J1707">
        <v>2371.64</v>
      </c>
      <c r="K1707">
        <v>11858.22</v>
      </c>
      <c r="L1707" t="s">
        <v>28</v>
      </c>
      <c r="M1707" t="s">
        <v>22</v>
      </c>
    </row>
    <row r="1708" spans="1:13">
      <c r="A1708" t="s">
        <v>3133</v>
      </c>
      <c r="B1708" s="9">
        <v>45237</v>
      </c>
      <c r="C1708" t="s">
        <v>1866</v>
      </c>
      <c r="D1708" t="s">
        <v>3134</v>
      </c>
      <c r="E1708" t="s">
        <v>26</v>
      </c>
      <c r="F1708" t="s">
        <v>18</v>
      </c>
      <c r="G1708" t="s">
        <v>42</v>
      </c>
      <c r="H1708" t="s">
        <v>50</v>
      </c>
      <c r="I1708">
        <v>1</v>
      </c>
      <c r="J1708">
        <v>2467.33</v>
      </c>
      <c r="K1708">
        <v>2467.33</v>
      </c>
      <c r="L1708" t="s">
        <v>35</v>
      </c>
      <c r="M1708" t="s">
        <v>29</v>
      </c>
    </row>
    <row r="1709" spans="1:13">
      <c r="A1709" t="s">
        <v>3135</v>
      </c>
      <c r="B1709" s="9">
        <v>45134</v>
      </c>
      <c r="C1709" t="s">
        <v>3136</v>
      </c>
      <c r="D1709" t="s">
        <v>3137</v>
      </c>
      <c r="E1709" t="s">
        <v>17</v>
      </c>
      <c r="F1709" t="s">
        <v>18</v>
      </c>
      <c r="G1709" t="s">
        <v>42</v>
      </c>
      <c r="H1709" t="s">
        <v>57</v>
      </c>
      <c r="I1709">
        <v>1</v>
      </c>
      <c r="J1709">
        <v>13297.25</v>
      </c>
      <c r="K1709">
        <v>13297.25</v>
      </c>
      <c r="L1709" t="s">
        <v>21</v>
      </c>
      <c r="M1709" t="s">
        <v>29</v>
      </c>
    </row>
    <row r="1710" spans="1:13">
      <c r="A1710" t="s">
        <v>3138</v>
      </c>
      <c r="B1710" s="9">
        <v>45372</v>
      </c>
      <c r="C1710" t="s">
        <v>1564</v>
      </c>
      <c r="D1710" t="s">
        <v>3139</v>
      </c>
      <c r="E1710" t="s">
        <v>61</v>
      </c>
      <c r="F1710" t="s">
        <v>27</v>
      </c>
      <c r="G1710" t="s">
        <v>19</v>
      </c>
      <c r="H1710" t="s">
        <v>57</v>
      </c>
      <c r="I1710">
        <v>1</v>
      </c>
      <c r="J1710">
        <v>15855.2</v>
      </c>
      <c r="K1710">
        <v>15855.2</v>
      </c>
      <c r="L1710" t="s">
        <v>28</v>
      </c>
      <c r="M1710" t="s">
        <v>29</v>
      </c>
    </row>
    <row r="1711" spans="1:13">
      <c r="A1711" t="s">
        <v>3140</v>
      </c>
      <c r="B1711" s="9">
        <v>44981</v>
      </c>
      <c r="C1711" t="s">
        <v>1767</v>
      </c>
      <c r="D1711" t="s">
        <v>2353</v>
      </c>
      <c r="E1711" t="s">
        <v>17</v>
      </c>
      <c r="F1711" t="s">
        <v>46</v>
      </c>
      <c r="G1711" t="s">
        <v>19</v>
      </c>
      <c r="H1711" t="s">
        <v>20</v>
      </c>
      <c r="I1711">
        <v>1</v>
      </c>
      <c r="J1711">
        <v>36293.050000000003</v>
      </c>
      <c r="K1711">
        <v>36293.050000000003</v>
      </c>
      <c r="L1711" t="s">
        <v>35</v>
      </c>
      <c r="M1711" t="s">
        <v>22</v>
      </c>
    </row>
    <row r="1712" spans="1:13">
      <c r="A1712" t="s">
        <v>3141</v>
      </c>
      <c r="B1712" s="9">
        <v>44938</v>
      </c>
      <c r="C1712" t="s">
        <v>256</v>
      </c>
      <c r="D1712" t="s">
        <v>601</v>
      </c>
      <c r="E1712" t="s">
        <v>17</v>
      </c>
      <c r="F1712" t="s">
        <v>33</v>
      </c>
      <c r="G1712" t="s">
        <v>19</v>
      </c>
      <c r="H1712" t="s">
        <v>57</v>
      </c>
      <c r="I1712">
        <v>4</v>
      </c>
      <c r="J1712">
        <v>14846.15</v>
      </c>
      <c r="K1712">
        <v>59384.59</v>
      </c>
      <c r="L1712" t="s">
        <v>21</v>
      </c>
      <c r="M1712" t="s">
        <v>22</v>
      </c>
    </row>
    <row r="1713" spans="1:13">
      <c r="A1713" t="s">
        <v>3142</v>
      </c>
      <c r="B1713" s="9">
        <v>45326</v>
      </c>
      <c r="C1713" t="s">
        <v>1285</v>
      </c>
      <c r="D1713" t="s">
        <v>472</v>
      </c>
      <c r="E1713" t="s">
        <v>17</v>
      </c>
      <c r="F1713" t="s">
        <v>33</v>
      </c>
      <c r="G1713" t="s">
        <v>19</v>
      </c>
      <c r="H1713" t="s">
        <v>34</v>
      </c>
      <c r="I1713">
        <v>4</v>
      </c>
      <c r="J1713">
        <v>1356.96</v>
      </c>
      <c r="K1713">
        <v>5427.85</v>
      </c>
      <c r="L1713" t="s">
        <v>28</v>
      </c>
      <c r="M1713" t="s">
        <v>29</v>
      </c>
    </row>
    <row r="1714" spans="1:13">
      <c r="A1714" t="s">
        <v>3143</v>
      </c>
      <c r="B1714" s="9">
        <v>45441</v>
      </c>
      <c r="C1714" t="s">
        <v>956</v>
      </c>
      <c r="D1714" t="s">
        <v>339</v>
      </c>
      <c r="E1714" t="s">
        <v>26</v>
      </c>
      <c r="F1714" t="s">
        <v>27</v>
      </c>
      <c r="G1714" t="s">
        <v>19</v>
      </c>
      <c r="H1714" t="s">
        <v>20</v>
      </c>
      <c r="I1714">
        <v>4</v>
      </c>
      <c r="J1714">
        <v>26283.25</v>
      </c>
      <c r="K1714">
        <v>105133</v>
      </c>
      <c r="L1714" t="s">
        <v>21</v>
      </c>
      <c r="M1714" t="s">
        <v>29</v>
      </c>
    </row>
    <row r="1715" spans="1:13">
      <c r="A1715" t="s">
        <v>3144</v>
      </c>
      <c r="B1715" s="9">
        <v>45468</v>
      </c>
      <c r="C1715" t="s">
        <v>1532</v>
      </c>
      <c r="D1715" t="s">
        <v>1430</v>
      </c>
      <c r="E1715" t="s">
        <v>17</v>
      </c>
      <c r="F1715" t="s">
        <v>46</v>
      </c>
      <c r="G1715" t="s">
        <v>42</v>
      </c>
      <c r="H1715" t="s">
        <v>57</v>
      </c>
      <c r="I1715">
        <v>5</v>
      </c>
      <c r="J1715">
        <v>12757.67</v>
      </c>
      <c r="K1715">
        <v>63788.37</v>
      </c>
      <c r="L1715" t="s">
        <v>35</v>
      </c>
      <c r="M1715" t="s">
        <v>29</v>
      </c>
    </row>
    <row r="1716" spans="1:13">
      <c r="A1716" t="s">
        <v>3145</v>
      </c>
      <c r="B1716" s="9">
        <v>45163</v>
      </c>
      <c r="C1716" t="s">
        <v>1152</v>
      </c>
      <c r="D1716" t="s">
        <v>2859</v>
      </c>
      <c r="E1716" t="s">
        <v>17</v>
      </c>
      <c r="F1716" t="s">
        <v>18</v>
      </c>
      <c r="G1716" t="s">
        <v>19</v>
      </c>
      <c r="H1716" t="s">
        <v>57</v>
      </c>
      <c r="I1716">
        <v>1</v>
      </c>
      <c r="J1716">
        <v>14213.48</v>
      </c>
      <c r="K1716">
        <v>14213.48</v>
      </c>
      <c r="L1716" t="s">
        <v>21</v>
      </c>
      <c r="M1716" t="s">
        <v>29</v>
      </c>
    </row>
    <row r="1717" spans="1:13">
      <c r="A1717" t="s">
        <v>3146</v>
      </c>
      <c r="B1717" s="9">
        <v>45205</v>
      </c>
      <c r="C1717" t="s">
        <v>2324</v>
      </c>
      <c r="D1717" t="s">
        <v>288</v>
      </c>
      <c r="E1717" t="s">
        <v>61</v>
      </c>
      <c r="F1717" t="s">
        <v>46</v>
      </c>
      <c r="G1717" t="s">
        <v>42</v>
      </c>
      <c r="H1717" t="s">
        <v>50</v>
      </c>
      <c r="I1717">
        <v>3</v>
      </c>
      <c r="J1717">
        <v>2948.26</v>
      </c>
      <c r="K1717">
        <v>8844.77</v>
      </c>
      <c r="L1717" t="s">
        <v>21</v>
      </c>
      <c r="M1717" t="s">
        <v>29</v>
      </c>
    </row>
    <row r="1718" spans="1:13">
      <c r="A1718" t="s">
        <v>3147</v>
      </c>
      <c r="B1718" s="9">
        <v>45274</v>
      </c>
      <c r="C1718" t="s">
        <v>2324</v>
      </c>
      <c r="D1718" t="s">
        <v>3059</v>
      </c>
      <c r="E1718" t="s">
        <v>17</v>
      </c>
      <c r="F1718" t="s">
        <v>33</v>
      </c>
      <c r="G1718" t="s">
        <v>42</v>
      </c>
      <c r="H1718" t="s">
        <v>20</v>
      </c>
      <c r="I1718">
        <v>3</v>
      </c>
      <c r="J1718">
        <v>25759.360000000001</v>
      </c>
      <c r="K1718">
        <v>77278.080000000002</v>
      </c>
      <c r="L1718" t="s">
        <v>35</v>
      </c>
      <c r="M1718" t="s">
        <v>29</v>
      </c>
    </row>
    <row r="1719" spans="1:13">
      <c r="A1719" t="s">
        <v>3148</v>
      </c>
      <c r="B1719" s="9">
        <v>45030</v>
      </c>
      <c r="C1719" t="s">
        <v>2510</v>
      </c>
      <c r="D1719" t="s">
        <v>1098</v>
      </c>
      <c r="E1719" t="s">
        <v>26</v>
      </c>
      <c r="F1719" t="s">
        <v>46</v>
      </c>
      <c r="G1719" t="s">
        <v>19</v>
      </c>
      <c r="H1719" t="s">
        <v>50</v>
      </c>
      <c r="I1719">
        <v>1</v>
      </c>
      <c r="J1719">
        <v>2171.35</v>
      </c>
      <c r="K1719">
        <v>2171.35</v>
      </c>
      <c r="L1719" t="s">
        <v>28</v>
      </c>
      <c r="M1719" t="s">
        <v>29</v>
      </c>
    </row>
    <row r="1720" spans="1:13">
      <c r="A1720" t="s">
        <v>3149</v>
      </c>
      <c r="B1720" s="9">
        <v>45443</v>
      </c>
      <c r="C1720" t="s">
        <v>1999</v>
      </c>
      <c r="D1720" t="s">
        <v>112</v>
      </c>
      <c r="E1720" t="s">
        <v>17</v>
      </c>
      <c r="F1720" t="s">
        <v>18</v>
      </c>
      <c r="G1720" t="s">
        <v>19</v>
      </c>
      <c r="H1720" t="s">
        <v>57</v>
      </c>
      <c r="I1720">
        <v>2</v>
      </c>
      <c r="J1720">
        <v>17444.18</v>
      </c>
      <c r="K1720">
        <v>34888.36</v>
      </c>
      <c r="L1720" t="s">
        <v>35</v>
      </c>
      <c r="M1720" t="s">
        <v>29</v>
      </c>
    </row>
    <row r="1721" spans="1:13">
      <c r="A1721" t="s">
        <v>3150</v>
      </c>
      <c r="B1721" s="9">
        <v>45174</v>
      </c>
      <c r="C1721" t="s">
        <v>1863</v>
      </c>
      <c r="D1721" t="s">
        <v>3151</v>
      </c>
      <c r="E1721" t="s">
        <v>17</v>
      </c>
      <c r="F1721" t="s">
        <v>18</v>
      </c>
      <c r="G1721" t="s">
        <v>42</v>
      </c>
      <c r="H1721" t="s">
        <v>20</v>
      </c>
      <c r="I1721">
        <v>5</v>
      </c>
      <c r="J1721">
        <v>40214.080000000002</v>
      </c>
      <c r="K1721">
        <v>201070.41</v>
      </c>
      <c r="L1721" t="s">
        <v>35</v>
      </c>
      <c r="M1721" t="s">
        <v>29</v>
      </c>
    </row>
    <row r="1722" spans="1:13">
      <c r="A1722" t="s">
        <v>3152</v>
      </c>
      <c r="B1722" s="9">
        <v>45290</v>
      </c>
      <c r="C1722" t="s">
        <v>3126</v>
      </c>
      <c r="D1722" t="s">
        <v>2473</v>
      </c>
      <c r="E1722" t="s">
        <v>17</v>
      </c>
      <c r="F1722" t="s">
        <v>27</v>
      </c>
      <c r="G1722" t="s">
        <v>42</v>
      </c>
      <c r="H1722" t="s">
        <v>34</v>
      </c>
      <c r="I1722">
        <v>3</v>
      </c>
      <c r="J1722">
        <v>1359.15</v>
      </c>
      <c r="K1722">
        <v>4077.44</v>
      </c>
      <c r="L1722" t="s">
        <v>28</v>
      </c>
      <c r="M1722" t="s">
        <v>29</v>
      </c>
    </row>
    <row r="1723" spans="1:13">
      <c r="A1723" t="s">
        <v>3153</v>
      </c>
      <c r="B1723" s="9">
        <v>45247</v>
      </c>
      <c r="C1723" t="s">
        <v>1166</v>
      </c>
      <c r="D1723" t="s">
        <v>3154</v>
      </c>
      <c r="E1723" t="s">
        <v>26</v>
      </c>
      <c r="F1723" t="s">
        <v>33</v>
      </c>
      <c r="G1723" t="s">
        <v>42</v>
      </c>
      <c r="H1723" t="s">
        <v>57</v>
      </c>
      <c r="I1723">
        <v>4</v>
      </c>
      <c r="J1723">
        <v>12812.93</v>
      </c>
      <c r="K1723">
        <v>51251.71</v>
      </c>
      <c r="L1723" t="s">
        <v>28</v>
      </c>
      <c r="M1723" t="s">
        <v>29</v>
      </c>
    </row>
    <row r="1724" spans="1:13">
      <c r="A1724" t="s">
        <v>3155</v>
      </c>
      <c r="B1724" s="9">
        <v>45212</v>
      </c>
      <c r="C1724" t="s">
        <v>1717</v>
      </c>
      <c r="D1724" t="s">
        <v>3156</v>
      </c>
      <c r="E1724" t="s">
        <v>17</v>
      </c>
      <c r="F1724" t="s">
        <v>46</v>
      </c>
      <c r="G1724" t="s">
        <v>19</v>
      </c>
      <c r="H1724" t="s">
        <v>57</v>
      </c>
      <c r="I1724">
        <v>2</v>
      </c>
      <c r="J1724">
        <v>16851.27</v>
      </c>
      <c r="K1724">
        <v>33702.54</v>
      </c>
      <c r="L1724" t="s">
        <v>35</v>
      </c>
      <c r="M1724" t="s">
        <v>22</v>
      </c>
    </row>
    <row r="1725" spans="1:13">
      <c r="A1725" t="s">
        <v>3157</v>
      </c>
      <c r="B1725" s="9">
        <v>45075</v>
      </c>
      <c r="C1725" t="s">
        <v>1334</v>
      </c>
      <c r="D1725" t="s">
        <v>271</v>
      </c>
      <c r="E1725" t="s">
        <v>61</v>
      </c>
      <c r="F1725" t="s">
        <v>46</v>
      </c>
      <c r="G1725" t="s">
        <v>19</v>
      </c>
      <c r="H1725" t="s">
        <v>50</v>
      </c>
      <c r="I1725">
        <v>4</v>
      </c>
      <c r="J1725">
        <v>2381.67</v>
      </c>
      <c r="K1725">
        <v>9526.7000000000007</v>
      </c>
      <c r="L1725" t="s">
        <v>28</v>
      </c>
      <c r="M1725" t="s">
        <v>29</v>
      </c>
    </row>
    <row r="1726" spans="1:13">
      <c r="A1726" t="s">
        <v>3158</v>
      </c>
      <c r="B1726" s="9">
        <v>45010</v>
      </c>
      <c r="C1726" t="s">
        <v>1830</v>
      </c>
      <c r="D1726" t="s">
        <v>1340</v>
      </c>
      <c r="E1726" t="s">
        <v>17</v>
      </c>
      <c r="F1726" t="s">
        <v>27</v>
      </c>
      <c r="G1726" t="s">
        <v>19</v>
      </c>
      <c r="H1726" t="s">
        <v>34</v>
      </c>
      <c r="I1726">
        <v>2</v>
      </c>
      <c r="J1726">
        <v>1211.8699999999999</v>
      </c>
      <c r="K1726">
        <v>2423.73</v>
      </c>
      <c r="L1726" t="s">
        <v>28</v>
      </c>
      <c r="M1726" t="s">
        <v>29</v>
      </c>
    </row>
    <row r="1727" spans="1:13">
      <c r="A1727" t="s">
        <v>3159</v>
      </c>
      <c r="B1727" s="9">
        <v>45332</v>
      </c>
      <c r="C1727" t="s">
        <v>733</v>
      </c>
      <c r="D1727" t="s">
        <v>1731</v>
      </c>
      <c r="E1727" t="s">
        <v>17</v>
      </c>
      <c r="F1727" t="s">
        <v>27</v>
      </c>
      <c r="G1727" t="s">
        <v>42</v>
      </c>
      <c r="H1727" t="s">
        <v>57</v>
      </c>
      <c r="I1727">
        <v>2</v>
      </c>
      <c r="J1727">
        <v>12291.19</v>
      </c>
      <c r="K1727">
        <v>24582.37</v>
      </c>
      <c r="L1727" t="s">
        <v>35</v>
      </c>
      <c r="M1727" t="s">
        <v>29</v>
      </c>
    </row>
    <row r="1728" spans="1:13">
      <c r="A1728" t="s">
        <v>3160</v>
      </c>
      <c r="B1728" s="9">
        <v>45382</v>
      </c>
      <c r="C1728" t="s">
        <v>1551</v>
      </c>
      <c r="D1728" t="s">
        <v>1979</v>
      </c>
      <c r="E1728" t="s">
        <v>17</v>
      </c>
      <c r="F1728" t="s">
        <v>27</v>
      </c>
      <c r="G1728" t="s">
        <v>42</v>
      </c>
      <c r="H1728" t="s">
        <v>50</v>
      </c>
      <c r="I1728">
        <v>5</v>
      </c>
      <c r="J1728">
        <v>2633.34</v>
      </c>
      <c r="K1728">
        <v>13166.71</v>
      </c>
      <c r="L1728" t="s">
        <v>35</v>
      </c>
      <c r="M1728" t="s">
        <v>29</v>
      </c>
    </row>
    <row r="1729" spans="1:13">
      <c r="A1729" t="s">
        <v>3161</v>
      </c>
      <c r="B1729" s="9">
        <v>45087</v>
      </c>
      <c r="C1729" t="s">
        <v>1059</v>
      </c>
      <c r="D1729" t="s">
        <v>1557</v>
      </c>
      <c r="E1729" t="s">
        <v>17</v>
      </c>
      <c r="F1729" t="s">
        <v>33</v>
      </c>
      <c r="G1729" t="s">
        <v>42</v>
      </c>
      <c r="H1729" t="s">
        <v>50</v>
      </c>
      <c r="I1729">
        <v>4</v>
      </c>
      <c r="J1729">
        <v>2159.62</v>
      </c>
      <c r="K1729">
        <v>8638.49</v>
      </c>
      <c r="L1729" t="s">
        <v>35</v>
      </c>
      <c r="M1729" t="s">
        <v>29</v>
      </c>
    </row>
    <row r="1730" spans="1:13">
      <c r="A1730" t="s">
        <v>3162</v>
      </c>
      <c r="B1730" s="9">
        <v>45386</v>
      </c>
      <c r="C1730" t="s">
        <v>2097</v>
      </c>
      <c r="D1730" t="s">
        <v>3163</v>
      </c>
      <c r="E1730" t="s">
        <v>26</v>
      </c>
      <c r="F1730" t="s">
        <v>46</v>
      </c>
      <c r="G1730" t="s">
        <v>19</v>
      </c>
      <c r="H1730" t="s">
        <v>57</v>
      </c>
      <c r="I1730">
        <v>4</v>
      </c>
      <c r="J1730">
        <v>13079.1</v>
      </c>
      <c r="K1730">
        <v>52316.41</v>
      </c>
      <c r="L1730" t="s">
        <v>35</v>
      </c>
      <c r="M1730" t="s">
        <v>29</v>
      </c>
    </row>
    <row r="1731" spans="1:13">
      <c r="A1731" t="s">
        <v>3164</v>
      </c>
      <c r="B1731" s="9">
        <v>45426</v>
      </c>
      <c r="C1731" t="s">
        <v>2830</v>
      </c>
      <c r="D1731" t="s">
        <v>3165</v>
      </c>
      <c r="E1731" t="s">
        <v>61</v>
      </c>
      <c r="F1731" t="s">
        <v>27</v>
      </c>
      <c r="G1731" t="s">
        <v>42</v>
      </c>
      <c r="H1731" t="s">
        <v>20</v>
      </c>
      <c r="I1731">
        <v>3</v>
      </c>
      <c r="J1731">
        <v>35644.300000000003</v>
      </c>
      <c r="K1731">
        <v>106932.9</v>
      </c>
      <c r="L1731" t="s">
        <v>21</v>
      </c>
      <c r="M1731" t="s">
        <v>29</v>
      </c>
    </row>
    <row r="1732" spans="1:13">
      <c r="A1732" t="s">
        <v>3166</v>
      </c>
      <c r="B1732" s="9">
        <v>45435</v>
      </c>
      <c r="C1732" t="s">
        <v>3167</v>
      </c>
      <c r="D1732" t="s">
        <v>1728</v>
      </c>
      <c r="E1732" t="s">
        <v>26</v>
      </c>
      <c r="F1732" t="s">
        <v>33</v>
      </c>
      <c r="G1732" t="s">
        <v>19</v>
      </c>
      <c r="H1732" t="s">
        <v>57</v>
      </c>
      <c r="I1732">
        <v>1</v>
      </c>
      <c r="J1732">
        <v>12298.74</v>
      </c>
      <c r="K1732">
        <v>12298.74</v>
      </c>
      <c r="L1732" t="s">
        <v>21</v>
      </c>
      <c r="M1732" t="s">
        <v>29</v>
      </c>
    </row>
    <row r="1733" spans="1:13">
      <c r="A1733" t="s">
        <v>3168</v>
      </c>
      <c r="B1733" s="9">
        <v>45407</v>
      </c>
      <c r="C1733" t="s">
        <v>3169</v>
      </c>
      <c r="D1733" t="s">
        <v>126</v>
      </c>
      <c r="E1733" t="s">
        <v>17</v>
      </c>
      <c r="F1733" t="s">
        <v>46</v>
      </c>
      <c r="G1733" t="s">
        <v>19</v>
      </c>
      <c r="H1733" t="s">
        <v>34</v>
      </c>
      <c r="I1733">
        <v>1</v>
      </c>
      <c r="J1733">
        <v>974.66</v>
      </c>
      <c r="K1733">
        <v>974.66</v>
      </c>
      <c r="L1733" t="s">
        <v>28</v>
      </c>
      <c r="M1733" t="s">
        <v>29</v>
      </c>
    </row>
    <row r="1734" spans="1:13">
      <c r="A1734" t="s">
        <v>3170</v>
      </c>
      <c r="B1734" s="9">
        <v>45040</v>
      </c>
      <c r="C1734" t="s">
        <v>1846</v>
      </c>
      <c r="D1734" t="s">
        <v>2528</v>
      </c>
      <c r="E1734" t="s">
        <v>17</v>
      </c>
      <c r="F1734" t="s">
        <v>18</v>
      </c>
      <c r="G1734" t="s">
        <v>19</v>
      </c>
      <c r="H1734" t="s">
        <v>57</v>
      </c>
      <c r="I1734">
        <v>3</v>
      </c>
      <c r="J1734">
        <v>13268.72</v>
      </c>
      <c r="K1734">
        <v>39806.17</v>
      </c>
      <c r="L1734" t="s">
        <v>21</v>
      </c>
      <c r="M1734" t="s">
        <v>29</v>
      </c>
    </row>
    <row r="1735" spans="1:13">
      <c r="A1735" t="s">
        <v>3171</v>
      </c>
      <c r="B1735" s="9">
        <v>45287</v>
      </c>
      <c r="C1735" t="s">
        <v>1424</v>
      </c>
      <c r="D1735" t="s">
        <v>718</v>
      </c>
      <c r="E1735" t="s">
        <v>17</v>
      </c>
      <c r="F1735" t="s">
        <v>27</v>
      </c>
      <c r="G1735" t="s">
        <v>42</v>
      </c>
      <c r="H1735" t="s">
        <v>20</v>
      </c>
      <c r="I1735">
        <v>2</v>
      </c>
      <c r="J1735">
        <v>38116.11</v>
      </c>
      <c r="K1735">
        <v>76232.23</v>
      </c>
      <c r="L1735" t="s">
        <v>21</v>
      </c>
      <c r="M1735" t="s">
        <v>29</v>
      </c>
    </row>
    <row r="1736" spans="1:13">
      <c r="A1736" t="s">
        <v>3172</v>
      </c>
      <c r="B1736" s="9">
        <v>45267</v>
      </c>
      <c r="C1736" t="s">
        <v>195</v>
      </c>
      <c r="D1736" t="s">
        <v>236</v>
      </c>
      <c r="E1736" t="s">
        <v>61</v>
      </c>
      <c r="F1736" t="s">
        <v>33</v>
      </c>
      <c r="G1736" t="s">
        <v>42</v>
      </c>
      <c r="H1736" t="s">
        <v>50</v>
      </c>
      <c r="I1736">
        <v>3</v>
      </c>
      <c r="J1736">
        <v>2030.85</v>
      </c>
      <c r="K1736">
        <v>6092.56</v>
      </c>
      <c r="L1736" t="s">
        <v>21</v>
      </c>
      <c r="M1736" t="s">
        <v>29</v>
      </c>
    </row>
    <row r="1737" spans="1:13">
      <c r="A1737" t="s">
        <v>3173</v>
      </c>
      <c r="B1737" s="9">
        <v>45375</v>
      </c>
      <c r="C1737" t="s">
        <v>1743</v>
      </c>
      <c r="D1737" t="s">
        <v>1150</v>
      </c>
      <c r="E1737" t="s">
        <v>17</v>
      </c>
      <c r="F1737" t="s">
        <v>46</v>
      </c>
      <c r="G1737" t="s">
        <v>19</v>
      </c>
      <c r="H1737" t="s">
        <v>34</v>
      </c>
      <c r="I1737">
        <v>3</v>
      </c>
      <c r="J1737">
        <v>1312.39</v>
      </c>
      <c r="K1737">
        <v>3937.17</v>
      </c>
      <c r="L1737" t="s">
        <v>28</v>
      </c>
      <c r="M1737" t="s">
        <v>29</v>
      </c>
    </row>
    <row r="1738" spans="1:13">
      <c r="A1738" t="s">
        <v>3174</v>
      </c>
      <c r="B1738" s="9">
        <v>45106</v>
      </c>
      <c r="C1738" t="s">
        <v>2389</v>
      </c>
      <c r="D1738" t="s">
        <v>316</v>
      </c>
      <c r="E1738" t="s">
        <v>26</v>
      </c>
      <c r="F1738" t="s">
        <v>46</v>
      </c>
      <c r="G1738" t="s">
        <v>42</v>
      </c>
      <c r="H1738" t="s">
        <v>34</v>
      </c>
      <c r="I1738">
        <v>4</v>
      </c>
      <c r="J1738">
        <v>1257.3599999999999</v>
      </c>
      <c r="K1738">
        <v>5029.45</v>
      </c>
      <c r="L1738" t="s">
        <v>21</v>
      </c>
      <c r="M1738" t="s">
        <v>29</v>
      </c>
    </row>
    <row r="1739" spans="1:13">
      <c r="A1739" t="s">
        <v>3175</v>
      </c>
      <c r="B1739" s="9">
        <v>45333</v>
      </c>
      <c r="C1739" t="s">
        <v>693</v>
      </c>
      <c r="D1739" t="s">
        <v>2966</v>
      </c>
      <c r="E1739" t="s">
        <v>17</v>
      </c>
      <c r="F1739" t="s">
        <v>27</v>
      </c>
      <c r="G1739" t="s">
        <v>19</v>
      </c>
      <c r="H1739" t="s">
        <v>34</v>
      </c>
      <c r="I1739">
        <v>3</v>
      </c>
      <c r="J1739">
        <v>1247.45</v>
      </c>
      <c r="K1739">
        <v>3742.34</v>
      </c>
      <c r="L1739" t="s">
        <v>35</v>
      </c>
      <c r="M1739" t="s">
        <v>29</v>
      </c>
    </row>
    <row r="1740" spans="1:13">
      <c r="A1740" t="s">
        <v>3176</v>
      </c>
      <c r="B1740" s="9">
        <v>45122</v>
      </c>
      <c r="C1740" t="s">
        <v>2811</v>
      </c>
      <c r="D1740" t="s">
        <v>254</v>
      </c>
      <c r="E1740" t="s">
        <v>17</v>
      </c>
      <c r="F1740" t="s">
        <v>27</v>
      </c>
      <c r="G1740" t="s">
        <v>19</v>
      </c>
      <c r="H1740" t="s">
        <v>34</v>
      </c>
      <c r="I1740">
        <v>2</v>
      </c>
      <c r="J1740">
        <v>1124.8499999999999</v>
      </c>
      <c r="K1740">
        <v>2249.71</v>
      </c>
      <c r="L1740" t="s">
        <v>35</v>
      </c>
      <c r="M1740" t="s">
        <v>29</v>
      </c>
    </row>
    <row r="1741" spans="1:13">
      <c r="A1741" t="s">
        <v>3177</v>
      </c>
      <c r="B1741" s="9">
        <v>45392</v>
      </c>
      <c r="C1741" t="s">
        <v>1479</v>
      </c>
      <c r="D1741" t="s">
        <v>814</v>
      </c>
      <c r="E1741" t="s">
        <v>17</v>
      </c>
      <c r="F1741" t="s">
        <v>46</v>
      </c>
      <c r="G1741" t="s">
        <v>19</v>
      </c>
      <c r="H1741" t="s">
        <v>20</v>
      </c>
      <c r="I1741">
        <v>1</v>
      </c>
      <c r="J1741">
        <v>37553.040000000001</v>
      </c>
      <c r="K1741">
        <v>37553.040000000001</v>
      </c>
      <c r="L1741" t="s">
        <v>28</v>
      </c>
      <c r="M1741" t="s">
        <v>29</v>
      </c>
    </row>
    <row r="1742" spans="1:13">
      <c r="A1742" t="s">
        <v>3178</v>
      </c>
      <c r="B1742" s="9">
        <v>45237</v>
      </c>
      <c r="C1742" t="s">
        <v>896</v>
      </c>
      <c r="D1742" t="s">
        <v>404</v>
      </c>
      <c r="E1742" t="s">
        <v>17</v>
      </c>
      <c r="F1742" t="s">
        <v>33</v>
      </c>
      <c r="G1742" t="s">
        <v>19</v>
      </c>
      <c r="H1742" t="s">
        <v>20</v>
      </c>
      <c r="I1742">
        <v>5</v>
      </c>
      <c r="J1742">
        <v>24736.59</v>
      </c>
      <c r="K1742">
        <v>123682.96</v>
      </c>
      <c r="L1742" t="s">
        <v>28</v>
      </c>
      <c r="M1742" t="s">
        <v>29</v>
      </c>
    </row>
    <row r="1743" spans="1:13">
      <c r="A1743" t="s">
        <v>3179</v>
      </c>
      <c r="B1743" s="9">
        <v>45188</v>
      </c>
      <c r="C1743" t="s">
        <v>1089</v>
      </c>
      <c r="D1743" t="s">
        <v>227</v>
      </c>
      <c r="E1743" t="s">
        <v>26</v>
      </c>
      <c r="F1743" t="s">
        <v>18</v>
      </c>
      <c r="G1743" t="s">
        <v>19</v>
      </c>
      <c r="H1743" t="s">
        <v>20</v>
      </c>
      <c r="I1743">
        <v>3</v>
      </c>
      <c r="J1743">
        <v>29848.13</v>
      </c>
      <c r="K1743">
        <v>89544.38</v>
      </c>
      <c r="L1743" t="s">
        <v>28</v>
      </c>
      <c r="M1743" t="s">
        <v>29</v>
      </c>
    </row>
    <row r="1744" spans="1:13">
      <c r="A1744" t="s">
        <v>3180</v>
      </c>
      <c r="B1744" s="9">
        <v>45345</v>
      </c>
      <c r="C1744" t="s">
        <v>865</v>
      </c>
      <c r="D1744" t="s">
        <v>53</v>
      </c>
      <c r="E1744" t="s">
        <v>17</v>
      </c>
      <c r="F1744" t="s">
        <v>46</v>
      </c>
      <c r="G1744" t="s">
        <v>19</v>
      </c>
      <c r="H1744" t="s">
        <v>20</v>
      </c>
      <c r="I1744">
        <v>3</v>
      </c>
      <c r="J1744">
        <v>36384.910000000003</v>
      </c>
      <c r="K1744">
        <v>109154.72</v>
      </c>
      <c r="L1744" t="s">
        <v>21</v>
      </c>
      <c r="M1744" t="s">
        <v>22</v>
      </c>
    </row>
    <row r="1745" spans="1:13">
      <c r="A1745" t="s">
        <v>3181</v>
      </c>
      <c r="B1745" s="9">
        <v>45332</v>
      </c>
      <c r="C1745" t="s">
        <v>907</v>
      </c>
      <c r="D1745" t="s">
        <v>2495</v>
      </c>
      <c r="E1745" t="s">
        <v>26</v>
      </c>
      <c r="F1745" t="s">
        <v>33</v>
      </c>
      <c r="G1745" t="s">
        <v>42</v>
      </c>
      <c r="H1745" t="s">
        <v>50</v>
      </c>
      <c r="I1745">
        <v>4</v>
      </c>
      <c r="J1745">
        <v>2984.12</v>
      </c>
      <c r="K1745">
        <v>11936.48</v>
      </c>
      <c r="L1745" t="s">
        <v>28</v>
      </c>
      <c r="M1745" t="s">
        <v>29</v>
      </c>
    </row>
    <row r="1746" spans="1:13">
      <c r="A1746" t="s">
        <v>3182</v>
      </c>
      <c r="B1746" s="9">
        <v>45069</v>
      </c>
      <c r="C1746" t="s">
        <v>3183</v>
      </c>
      <c r="D1746" t="s">
        <v>97</v>
      </c>
      <c r="E1746" t="s">
        <v>17</v>
      </c>
      <c r="F1746" t="s">
        <v>27</v>
      </c>
      <c r="G1746" t="s">
        <v>19</v>
      </c>
      <c r="H1746" t="s">
        <v>57</v>
      </c>
      <c r="I1746">
        <v>4</v>
      </c>
      <c r="J1746">
        <v>10518.86</v>
      </c>
      <c r="K1746">
        <v>42075.43</v>
      </c>
      <c r="L1746" t="s">
        <v>28</v>
      </c>
      <c r="M1746" t="s">
        <v>29</v>
      </c>
    </row>
    <row r="1747" spans="1:13">
      <c r="A1747" t="s">
        <v>3184</v>
      </c>
      <c r="B1747" s="9">
        <v>45268</v>
      </c>
      <c r="C1747" t="s">
        <v>2031</v>
      </c>
      <c r="D1747" t="s">
        <v>3134</v>
      </c>
      <c r="E1747" t="s">
        <v>61</v>
      </c>
      <c r="F1747" t="s">
        <v>46</v>
      </c>
      <c r="G1747" t="s">
        <v>42</v>
      </c>
      <c r="H1747" t="s">
        <v>20</v>
      </c>
      <c r="I1747">
        <v>3</v>
      </c>
      <c r="J1747">
        <v>33424.51</v>
      </c>
      <c r="K1747">
        <v>100273.54</v>
      </c>
      <c r="L1747" t="s">
        <v>28</v>
      </c>
      <c r="M1747" t="s">
        <v>29</v>
      </c>
    </row>
    <row r="1748" spans="1:13">
      <c r="A1748" t="s">
        <v>3185</v>
      </c>
      <c r="B1748" s="9">
        <v>45242</v>
      </c>
      <c r="C1748" t="s">
        <v>1955</v>
      </c>
      <c r="D1748" t="s">
        <v>2736</v>
      </c>
      <c r="E1748" t="s">
        <v>17</v>
      </c>
      <c r="F1748" t="s">
        <v>27</v>
      </c>
      <c r="G1748" t="s">
        <v>19</v>
      </c>
      <c r="H1748" t="s">
        <v>57</v>
      </c>
      <c r="I1748">
        <v>3</v>
      </c>
      <c r="J1748">
        <v>17428.77</v>
      </c>
      <c r="K1748">
        <v>52286.32</v>
      </c>
      <c r="L1748" t="s">
        <v>35</v>
      </c>
      <c r="M1748" t="s">
        <v>29</v>
      </c>
    </row>
    <row r="1749" spans="1:13">
      <c r="A1749" t="s">
        <v>3186</v>
      </c>
      <c r="B1749" s="9">
        <v>45027</v>
      </c>
      <c r="C1749" t="s">
        <v>1489</v>
      </c>
      <c r="D1749" t="s">
        <v>2380</v>
      </c>
      <c r="E1749" t="s">
        <v>61</v>
      </c>
      <c r="F1749" t="s">
        <v>18</v>
      </c>
      <c r="G1749" t="s">
        <v>42</v>
      </c>
      <c r="H1749" t="s">
        <v>34</v>
      </c>
      <c r="I1749">
        <v>2</v>
      </c>
      <c r="J1749">
        <v>1358.12</v>
      </c>
      <c r="K1749">
        <v>2716.25</v>
      </c>
      <c r="L1749" t="s">
        <v>28</v>
      </c>
      <c r="M1749" t="s">
        <v>29</v>
      </c>
    </row>
    <row r="1750" spans="1:13">
      <c r="A1750" t="s">
        <v>3187</v>
      </c>
      <c r="B1750" s="9">
        <v>45170</v>
      </c>
      <c r="C1750" t="s">
        <v>2571</v>
      </c>
      <c r="D1750" t="s">
        <v>3188</v>
      </c>
      <c r="E1750" t="s">
        <v>26</v>
      </c>
      <c r="F1750" t="s">
        <v>27</v>
      </c>
      <c r="G1750" t="s">
        <v>42</v>
      </c>
      <c r="H1750" t="s">
        <v>50</v>
      </c>
      <c r="I1750">
        <v>1</v>
      </c>
      <c r="J1750">
        <v>1778.92</v>
      </c>
      <c r="K1750">
        <v>1778.92</v>
      </c>
      <c r="L1750" t="s">
        <v>35</v>
      </c>
      <c r="M1750" t="s">
        <v>29</v>
      </c>
    </row>
    <row r="1751" spans="1:13">
      <c r="A1751" t="s">
        <v>3189</v>
      </c>
      <c r="B1751" s="9">
        <v>45416</v>
      </c>
      <c r="C1751" t="s">
        <v>891</v>
      </c>
      <c r="D1751" t="s">
        <v>1092</v>
      </c>
      <c r="E1751" t="s">
        <v>61</v>
      </c>
      <c r="F1751" t="s">
        <v>18</v>
      </c>
      <c r="G1751" t="s">
        <v>42</v>
      </c>
      <c r="H1751" t="s">
        <v>50</v>
      </c>
      <c r="I1751">
        <v>1</v>
      </c>
      <c r="J1751">
        <v>2411.9499999999998</v>
      </c>
      <c r="K1751">
        <v>2411.9499999999998</v>
      </c>
      <c r="L1751" t="s">
        <v>35</v>
      </c>
      <c r="M1751" t="s">
        <v>22</v>
      </c>
    </row>
    <row r="1752" spans="1:13">
      <c r="A1752" t="s">
        <v>3190</v>
      </c>
      <c r="B1752" s="9">
        <v>44938</v>
      </c>
      <c r="C1752" t="s">
        <v>1730</v>
      </c>
      <c r="D1752" t="s">
        <v>1393</v>
      </c>
      <c r="E1752" t="s">
        <v>17</v>
      </c>
      <c r="F1752" t="s">
        <v>27</v>
      </c>
      <c r="G1752" t="s">
        <v>19</v>
      </c>
      <c r="H1752" t="s">
        <v>57</v>
      </c>
      <c r="I1752">
        <v>5</v>
      </c>
      <c r="J1752">
        <v>10532.15</v>
      </c>
      <c r="K1752">
        <v>52660.77</v>
      </c>
      <c r="L1752" t="s">
        <v>28</v>
      </c>
      <c r="M1752" t="s">
        <v>22</v>
      </c>
    </row>
    <row r="1753" spans="1:13">
      <c r="A1753" t="s">
        <v>3191</v>
      </c>
      <c r="B1753" s="9">
        <v>45165</v>
      </c>
      <c r="C1753" t="s">
        <v>1386</v>
      </c>
      <c r="D1753" t="s">
        <v>257</v>
      </c>
      <c r="E1753" t="s">
        <v>26</v>
      </c>
      <c r="F1753" t="s">
        <v>27</v>
      </c>
      <c r="G1753" t="s">
        <v>42</v>
      </c>
      <c r="H1753" t="s">
        <v>57</v>
      </c>
      <c r="I1753">
        <v>1</v>
      </c>
      <c r="J1753">
        <v>16421.810000000001</v>
      </c>
      <c r="K1753">
        <v>16421.810000000001</v>
      </c>
      <c r="L1753" t="s">
        <v>28</v>
      </c>
      <c r="M1753" t="s">
        <v>29</v>
      </c>
    </row>
    <row r="1754" spans="1:13">
      <c r="A1754" t="s">
        <v>3192</v>
      </c>
      <c r="B1754" s="9">
        <v>44968</v>
      </c>
      <c r="C1754" t="s">
        <v>2745</v>
      </c>
      <c r="D1754" t="s">
        <v>726</v>
      </c>
      <c r="E1754" t="s">
        <v>17</v>
      </c>
      <c r="F1754" t="s">
        <v>18</v>
      </c>
      <c r="G1754" t="s">
        <v>19</v>
      </c>
      <c r="H1754" t="s">
        <v>57</v>
      </c>
      <c r="I1754">
        <v>5</v>
      </c>
      <c r="J1754">
        <v>12816.56</v>
      </c>
      <c r="K1754">
        <v>64082.81</v>
      </c>
      <c r="L1754" t="s">
        <v>21</v>
      </c>
      <c r="M1754" t="s">
        <v>29</v>
      </c>
    </row>
    <row r="1755" spans="1:13">
      <c r="A1755" t="s">
        <v>3193</v>
      </c>
      <c r="B1755" s="9">
        <v>45355</v>
      </c>
      <c r="C1755" t="s">
        <v>267</v>
      </c>
      <c r="D1755" t="s">
        <v>1154</v>
      </c>
      <c r="E1755" t="s">
        <v>17</v>
      </c>
      <c r="F1755" t="s">
        <v>27</v>
      </c>
      <c r="G1755" t="s">
        <v>42</v>
      </c>
      <c r="H1755" t="s">
        <v>50</v>
      </c>
      <c r="I1755">
        <v>4</v>
      </c>
      <c r="J1755">
        <v>2706.99</v>
      </c>
      <c r="K1755">
        <v>10827.95</v>
      </c>
      <c r="L1755" t="s">
        <v>28</v>
      </c>
      <c r="M1755" t="s">
        <v>22</v>
      </c>
    </row>
    <row r="1756" spans="1:13">
      <c r="A1756" t="s">
        <v>3194</v>
      </c>
      <c r="B1756" s="9">
        <v>45084</v>
      </c>
      <c r="C1756" t="s">
        <v>1835</v>
      </c>
      <c r="D1756" t="s">
        <v>486</v>
      </c>
      <c r="E1756" t="s">
        <v>17</v>
      </c>
      <c r="F1756" t="s">
        <v>33</v>
      </c>
      <c r="G1756" t="s">
        <v>19</v>
      </c>
      <c r="H1756" t="s">
        <v>20</v>
      </c>
      <c r="I1756">
        <v>5</v>
      </c>
      <c r="J1756">
        <v>41033.879999999997</v>
      </c>
      <c r="K1756">
        <v>205169.42</v>
      </c>
      <c r="L1756" t="s">
        <v>28</v>
      </c>
      <c r="M1756" t="s">
        <v>29</v>
      </c>
    </row>
    <row r="1757" spans="1:13">
      <c r="A1757" t="s">
        <v>3195</v>
      </c>
      <c r="B1757" s="9">
        <v>45142</v>
      </c>
      <c r="C1757" t="s">
        <v>808</v>
      </c>
      <c r="D1757" t="s">
        <v>1984</v>
      </c>
      <c r="E1757" t="s">
        <v>17</v>
      </c>
      <c r="F1757" t="s">
        <v>27</v>
      </c>
      <c r="G1757" t="s">
        <v>19</v>
      </c>
      <c r="H1757" t="s">
        <v>50</v>
      </c>
      <c r="I1757">
        <v>5</v>
      </c>
      <c r="J1757">
        <v>2970.11</v>
      </c>
      <c r="K1757">
        <v>14850.53</v>
      </c>
      <c r="L1757" t="s">
        <v>28</v>
      </c>
      <c r="M1757" t="s">
        <v>29</v>
      </c>
    </row>
    <row r="1758" spans="1:13">
      <c r="A1758" t="s">
        <v>3196</v>
      </c>
      <c r="B1758" s="9">
        <v>45388</v>
      </c>
      <c r="C1758" t="s">
        <v>1041</v>
      </c>
      <c r="D1758" t="s">
        <v>291</v>
      </c>
      <c r="E1758" t="s">
        <v>61</v>
      </c>
      <c r="F1758" t="s">
        <v>46</v>
      </c>
      <c r="G1758" t="s">
        <v>19</v>
      </c>
      <c r="H1758" t="s">
        <v>20</v>
      </c>
      <c r="I1758">
        <v>1</v>
      </c>
      <c r="J1758">
        <v>40146.949999999997</v>
      </c>
      <c r="K1758">
        <v>40146.949999999997</v>
      </c>
      <c r="L1758" t="s">
        <v>28</v>
      </c>
      <c r="M1758" t="s">
        <v>29</v>
      </c>
    </row>
    <row r="1759" spans="1:13">
      <c r="A1759" t="s">
        <v>3197</v>
      </c>
      <c r="B1759" s="9">
        <v>45060</v>
      </c>
      <c r="C1759" t="s">
        <v>708</v>
      </c>
      <c r="D1759" t="s">
        <v>1642</v>
      </c>
      <c r="E1759" t="s">
        <v>17</v>
      </c>
      <c r="F1759" t="s">
        <v>27</v>
      </c>
      <c r="G1759" t="s">
        <v>42</v>
      </c>
      <c r="H1759" t="s">
        <v>34</v>
      </c>
      <c r="I1759">
        <v>3</v>
      </c>
      <c r="J1759">
        <v>962.49</v>
      </c>
      <c r="K1759">
        <v>2887.46</v>
      </c>
      <c r="L1759" t="s">
        <v>28</v>
      </c>
      <c r="M1759" t="s">
        <v>29</v>
      </c>
    </row>
    <row r="1760" spans="1:13">
      <c r="A1760" t="s">
        <v>3198</v>
      </c>
      <c r="B1760" s="9">
        <v>44993</v>
      </c>
      <c r="C1760" t="s">
        <v>465</v>
      </c>
      <c r="D1760" t="s">
        <v>2380</v>
      </c>
      <c r="E1760" t="s">
        <v>26</v>
      </c>
      <c r="F1760" t="s">
        <v>33</v>
      </c>
      <c r="G1760" t="s">
        <v>19</v>
      </c>
      <c r="H1760" t="s">
        <v>20</v>
      </c>
      <c r="I1760">
        <v>4</v>
      </c>
      <c r="J1760">
        <v>27905.5</v>
      </c>
      <c r="K1760">
        <v>111622.01</v>
      </c>
      <c r="L1760" t="s">
        <v>28</v>
      </c>
      <c r="M1760" t="s">
        <v>29</v>
      </c>
    </row>
    <row r="1761" spans="1:13">
      <c r="A1761" t="s">
        <v>3199</v>
      </c>
      <c r="B1761" s="9">
        <v>44933</v>
      </c>
      <c r="C1761" t="s">
        <v>536</v>
      </c>
      <c r="D1761" t="s">
        <v>199</v>
      </c>
      <c r="E1761" t="s">
        <v>26</v>
      </c>
      <c r="F1761" t="s">
        <v>46</v>
      </c>
      <c r="G1761" t="s">
        <v>42</v>
      </c>
      <c r="H1761" t="s">
        <v>57</v>
      </c>
      <c r="I1761">
        <v>2</v>
      </c>
      <c r="J1761">
        <v>15193.35</v>
      </c>
      <c r="K1761">
        <v>30386.71</v>
      </c>
      <c r="L1761" t="s">
        <v>21</v>
      </c>
      <c r="M1761" t="s">
        <v>29</v>
      </c>
    </row>
    <row r="1762" spans="1:13">
      <c r="A1762" t="s">
        <v>3200</v>
      </c>
      <c r="B1762" s="9">
        <v>45452</v>
      </c>
      <c r="C1762" t="s">
        <v>1424</v>
      </c>
      <c r="D1762" t="s">
        <v>942</v>
      </c>
      <c r="E1762" t="s">
        <v>17</v>
      </c>
      <c r="F1762" t="s">
        <v>33</v>
      </c>
      <c r="G1762" t="s">
        <v>42</v>
      </c>
      <c r="H1762" t="s">
        <v>20</v>
      </c>
      <c r="I1762">
        <v>5</v>
      </c>
      <c r="J1762">
        <v>34020.94</v>
      </c>
      <c r="K1762">
        <v>170104.7</v>
      </c>
      <c r="L1762" t="s">
        <v>21</v>
      </c>
      <c r="M1762" t="s">
        <v>22</v>
      </c>
    </row>
    <row r="1763" spans="1:13">
      <c r="A1763" t="s">
        <v>3201</v>
      </c>
      <c r="B1763" s="9">
        <v>44999</v>
      </c>
      <c r="C1763" t="s">
        <v>685</v>
      </c>
      <c r="D1763" t="s">
        <v>230</v>
      </c>
      <c r="E1763" t="s">
        <v>26</v>
      </c>
      <c r="F1763" t="s">
        <v>46</v>
      </c>
      <c r="G1763" t="s">
        <v>42</v>
      </c>
      <c r="H1763" t="s">
        <v>20</v>
      </c>
      <c r="I1763">
        <v>5</v>
      </c>
      <c r="J1763">
        <v>24666.86</v>
      </c>
      <c r="K1763">
        <v>123334.28</v>
      </c>
      <c r="L1763" t="s">
        <v>28</v>
      </c>
      <c r="M1763" t="s">
        <v>29</v>
      </c>
    </row>
    <row r="1764" spans="1:13">
      <c r="A1764" t="s">
        <v>3202</v>
      </c>
      <c r="B1764" s="9">
        <v>45325</v>
      </c>
      <c r="C1764" t="s">
        <v>536</v>
      </c>
      <c r="D1764" t="s">
        <v>53</v>
      </c>
      <c r="E1764" t="s">
        <v>17</v>
      </c>
      <c r="F1764" t="s">
        <v>27</v>
      </c>
      <c r="G1764" t="s">
        <v>19</v>
      </c>
      <c r="H1764" t="s">
        <v>50</v>
      </c>
      <c r="I1764">
        <v>5</v>
      </c>
      <c r="J1764">
        <v>2239.66</v>
      </c>
      <c r="K1764">
        <v>11198.3</v>
      </c>
      <c r="L1764" t="s">
        <v>21</v>
      </c>
      <c r="M1764" t="s">
        <v>29</v>
      </c>
    </row>
    <row r="1765" spans="1:13">
      <c r="A1765" t="s">
        <v>3203</v>
      </c>
      <c r="B1765" s="9">
        <v>45331</v>
      </c>
      <c r="C1765" t="s">
        <v>2391</v>
      </c>
      <c r="D1765" t="s">
        <v>2577</v>
      </c>
      <c r="E1765" t="s">
        <v>26</v>
      </c>
      <c r="F1765" t="s">
        <v>33</v>
      </c>
      <c r="G1765" t="s">
        <v>42</v>
      </c>
      <c r="H1765" t="s">
        <v>57</v>
      </c>
      <c r="I1765">
        <v>3</v>
      </c>
      <c r="J1765">
        <v>17300.18</v>
      </c>
      <c r="K1765">
        <v>51900.55</v>
      </c>
      <c r="L1765" t="s">
        <v>35</v>
      </c>
      <c r="M1765" t="s">
        <v>29</v>
      </c>
    </row>
    <row r="1766" spans="1:13">
      <c r="A1766" t="s">
        <v>3204</v>
      </c>
      <c r="B1766" s="9">
        <v>45056</v>
      </c>
      <c r="C1766" t="s">
        <v>1776</v>
      </c>
      <c r="D1766" t="s">
        <v>1580</v>
      </c>
      <c r="E1766" t="s">
        <v>17</v>
      </c>
      <c r="F1766" t="s">
        <v>27</v>
      </c>
      <c r="G1766" t="s">
        <v>19</v>
      </c>
      <c r="H1766" t="s">
        <v>34</v>
      </c>
      <c r="I1766">
        <v>2</v>
      </c>
      <c r="J1766">
        <v>1379.02</v>
      </c>
      <c r="K1766">
        <v>2758.03</v>
      </c>
      <c r="L1766" t="s">
        <v>21</v>
      </c>
      <c r="M1766" t="s">
        <v>22</v>
      </c>
    </row>
    <row r="1767" spans="1:13">
      <c r="A1767" t="s">
        <v>3205</v>
      </c>
      <c r="B1767" s="9">
        <v>45392</v>
      </c>
      <c r="C1767" t="s">
        <v>1532</v>
      </c>
      <c r="D1767" t="s">
        <v>782</v>
      </c>
      <c r="E1767" t="s">
        <v>61</v>
      </c>
      <c r="F1767" t="s">
        <v>46</v>
      </c>
      <c r="G1767" t="s">
        <v>19</v>
      </c>
      <c r="H1767" t="s">
        <v>20</v>
      </c>
      <c r="I1767">
        <v>1</v>
      </c>
      <c r="J1767">
        <v>28068.37</v>
      </c>
      <c r="K1767">
        <v>28068.37</v>
      </c>
      <c r="L1767" t="s">
        <v>35</v>
      </c>
      <c r="M1767" t="s">
        <v>29</v>
      </c>
    </row>
    <row r="1768" spans="1:13">
      <c r="A1768" t="s">
        <v>3206</v>
      </c>
      <c r="B1768" s="9">
        <v>45132</v>
      </c>
      <c r="C1768" t="s">
        <v>586</v>
      </c>
      <c r="D1768" t="s">
        <v>141</v>
      </c>
      <c r="E1768" t="s">
        <v>26</v>
      </c>
      <c r="F1768" t="s">
        <v>33</v>
      </c>
      <c r="G1768" t="s">
        <v>42</v>
      </c>
      <c r="H1768" t="s">
        <v>34</v>
      </c>
      <c r="I1768">
        <v>4</v>
      </c>
      <c r="J1768">
        <v>1069.18</v>
      </c>
      <c r="K1768">
        <v>4276.71</v>
      </c>
      <c r="L1768" t="s">
        <v>28</v>
      </c>
      <c r="M1768" t="s">
        <v>29</v>
      </c>
    </row>
    <row r="1769" spans="1:13">
      <c r="A1769" t="s">
        <v>3207</v>
      </c>
      <c r="B1769" s="9">
        <v>45192</v>
      </c>
      <c r="C1769" t="s">
        <v>3208</v>
      </c>
      <c r="D1769" t="s">
        <v>672</v>
      </c>
      <c r="E1769" t="s">
        <v>61</v>
      </c>
      <c r="F1769" t="s">
        <v>18</v>
      </c>
      <c r="G1769" t="s">
        <v>42</v>
      </c>
      <c r="H1769" t="s">
        <v>57</v>
      </c>
      <c r="I1769">
        <v>3</v>
      </c>
      <c r="J1769">
        <v>14702.75</v>
      </c>
      <c r="K1769">
        <v>44108.24</v>
      </c>
      <c r="L1769" t="s">
        <v>35</v>
      </c>
      <c r="M1769" t="s">
        <v>29</v>
      </c>
    </row>
    <row r="1770" spans="1:13">
      <c r="A1770" t="s">
        <v>3209</v>
      </c>
      <c r="B1770" s="9">
        <v>45463</v>
      </c>
      <c r="C1770" t="s">
        <v>1256</v>
      </c>
      <c r="D1770" t="s">
        <v>1580</v>
      </c>
      <c r="E1770" t="s">
        <v>17</v>
      </c>
      <c r="F1770" t="s">
        <v>33</v>
      </c>
      <c r="G1770" t="s">
        <v>42</v>
      </c>
      <c r="H1770" t="s">
        <v>20</v>
      </c>
      <c r="I1770">
        <v>2</v>
      </c>
      <c r="J1770">
        <v>39423.72</v>
      </c>
      <c r="K1770">
        <v>78847.45</v>
      </c>
      <c r="L1770" t="s">
        <v>28</v>
      </c>
      <c r="M1770" t="s">
        <v>29</v>
      </c>
    </row>
    <row r="1771" spans="1:13">
      <c r="A1771" t="s">
        <v>3210</v>
      </c>
      <c r="B1771" s="9">
        <v>45179</v>
      </c>
      <c r="C1771" t="s">
        <v>143</v>
      </c>
      <c r="D1771" t="s">
        <v>3211</v>
      </c>
      <c r="E1771" t="s">
        <v>17</v>
      </c>
      <c r="F1771" t="s">
        <v>27</v>
      </c>
      <c r="G1771" t="s">
        <v>19</v>
      </c>
      <c r="H1771" t="s">
        <v>50</v>
      </c>
      <c r="I1771">
        <v>4</v>
      </c>
      <c r="J1771">
        <v>2414.9899999999998</v>
      </c>
      <c r="K1771">
        <v>9659.9699999999993</v>
      </c>
      <c r="L1771" t="s">
        <v>21</v>
      </c>
      <c r="M1771" t="s">
        <v>29</v>
      </c>
    </row>
    <row r="1772" spans="1:13">
      <c r="A1772" t="s">
        <v>3212</v>
      </c>
      <c r="B1772" s="9">
        <v>45215</v>
      </c>
      <c r="C1772" t="s">
        <v>730</v>
      </c>
      <c r="D1772" t="s">
        <v>1533</v>
      </c>
      <c r="E1772" t="s">
        <v>17</v>
      </c>
      <c r="F1772" t="s">
        <v>18</v>
      </c>
      <c r="G1772" t="s">
        <v>19</v>
      </c>
      <c r="H1772" t="s">
        <v>34</v>
      </c>
      <c r="I1772">
        <v>1</v>
      </c>
      <c r="J1772">
        <v>1420.92</v>
      </c>
      <c r="K1772">
        <v>1420.92</v>
      </c>
      <c r="L1772" t="s">
        <v>35</v>
      </c>
      <c r="M1772" t="s">
        <v>22</v>
      </c>
    </row>
    <row r="1773" spans="1:13">
      <c r="A1773" t="s">
        <v>3213</v>
      </c>
      <c r="B1773" s="9">
        <v>45090</v>
      </c>
      <c r="C1773" t="s">
        <v>2015</v>
      </c>
      <c r="D1773" t="s">
        <v>506</v>
      </c>
      <c r="E1773" t="s">
        <v>17</v>
      </c>
      <c r="F1773" t="s">
        <v>18</v>
      </c>
      <c r="G1773" t="s">
        <v>19</v>
      </c>
      <c r="H1773" t="s">
        <v>50</v>
      </c>
      <c r="I1773">
        <v>4</v>
      </c>
      <c r="J1773">
        <v>2748.82</v>
      </c>
      <c r="K1773">
        <v>10995.26</v>
      </c>
      <c r="L1773" t="s">
        <v>35</v>
      </c>
      <c r="M1773" t="s">
        <v>29</v>
      </c>
    </row>
    <row r="1774" spans="1:13">
      <c r="A1774" t="s">
        <v>3214</v>
      </c>
      <c r="B1774" s="9">
        <v>45021</v>
      </c>
      <c r="C1774" t="s">
        <v>1655</v>
      </c>
      <c r="D1774" t="s">
        <v>1679</v>
      </c>
      <c r="E1774" t="s">
        <v>17</v>
      </c>
      <c r="F1774" t="s">
        <v>46</v>
      </c>
      <c r="G1774" t="s">
        <v>19</v>
      </c>
      <c r="H1774" t="s">
        <v>34</v>
      </c>
      <c r="I1774">
        <v>5</v>
      </c>
      <c r="J1774">
        <v>1411.86</v>
      </c>
      <c r="K1774">
        <v>7059.28</v>
      </c>
      <c r="L1774" t="s">
        <v>35</v>
      </c>
      <c r="M1774" t="s">
        <v>29</v>
      </c>
    </row>
    <row r="1775" spans="1:13">
      <c r="A1775" t="s">
        <v>3215</v>
      </c>
      <c r="B1775" s="9">
        <v>45036</v>
      </c>
      <c r="C1775" t="s">
        <v>555</v>
      </c>
      <c r="D1775" t="s">
        <v>1930</v>
      </c>
      <c r="E1775" t="s">
        <v>26</v>
      </c>
      <c r="F1775" t="s">
        <v>18</v>
      </c>
      <c r="G1775" t="s">
        <v>19</v>
      </c>
      <c r="H1775" t="s">
        <v>57</v>
      </c>
      <c r="I1775">
        <v>5</v>
      </c>
      <c r="J1775">
        <v>15986.19</v>
      </c>
      <c r="K1775">
        <v>79930.960000000006</v>
      </c>
      <c r="L1775" t="s">
        <v>28</v>
      </c>
      <c r="M1775" t="s">
        <v>22</v>
      </c>
    </row>
    <row r="1776" spans="1:13">
      <c r="A1776" t="s">
        <v>3216</v>
      </c>
      <c r="B1776" s="9">
        <v>45262</v>
      </c>
      <c r="C1776" t="s">
        <v>3217</v>
      </c>
      <c r="D1776" t="s">
        <v>457</v>
      </c>
      <c r="E1776" t="s">
        <v>17</v>
      </c>
      <c r="F1776" t="s">
        <v>18</v>
      </c>
      <c r="G1776" t="s">
        <v>19</v>
      </c>
      <c r="H1776" t="s">
        <v>20</v>
      </c>
      <c r="I1776">
        <v>3</v>
      </c>
      <c r="J1776">
        <v>39858.42</v>
      </c>
      <c r="K1776">
        <v>119575.27</v>
      </c>
      <c r="L1776" t="s">
        <v>28</v>
      </c>
      <c r="M1776" t="s">
        <v>29</v>
      </c>
    </row>
    <row r="1777" spans="1:13">
      <c r="A1777" t="s">
        <v>3218</v>
      </c>
      <c r="B1777" s="9">
        <v>45164</v>
      </c>
      <c r="C1777" t="s">
        <v>207</v>
      </c>
      <c r="D1777" t="s">
        <v>3219</v>
      </c>
      <c r="E1777" t="s">
        <v>17</v>
      </c>
      <c r="F1777" t="s">
        <v>46</v>
      </c>
      <c r="G1777" t="s">
        <v>42</v>
      </c>
      <c r="H1777" t="s">
        <v>34</v>
      </c>
      <c r="I1777">
        <v>4</v>
      </c>
      <c r="J1777">
        <v>1338.6</v>
      </c>
      <c r="K1777">
        <v>5354.41</v>
      </c>
      <c r="L1777" t="s">
        <v>21</v>
      </c>
      <c r="M1777" t="s">
        <v>29</v>
      </c>
    </row>
    <row r="1778" spans="1:13">
      <c r="A1778" t="s">
        <v>3220</v>
      </c>
      <c r="B1778" s="9">
        <v>45307</v>
      </c>
      <c r="C1778" t="s">
        <v>341</v>
      </c>
      <c r="D1778" t="s">
        <v>2454</v>
      </c>
      <c r="E1778" t="s">
        <v>61</v>
      </c>
      <c r="F1778" t="s">
        <v>33</v>
      </c>
      <c r="G1778" t="s">
        <v>42</v>
      </c>
      <c r="H1778" t="s">
        <v>50</v>
      </c>
      <c r="I1778">
        <v>5</v>
      </c>
      <c r="J1778">
        <v>2067.3000000000002</v>
      </c>
      <c r="K1778">
        <v>10336.49</v>
      </c>
      <c r="L1778" t="s">
        <v>21</v>
      </c>
      <c r="M1778" t="s">
        <v>29</v>
      </c>
    </row>
    <row r="1779" spans="1:13">
      <c r="A1779" t="s">
        <v>3221</v>
      </c>
      <c r="B1779" s="9">
        <v>45362</v>
      </c>
      <c r="C1779" t="s">
        <v>2854</v>
      </c>
      <c r="D1779" t="s">
        <v>738</v>
      </c>
      <c r="E1779" t="s">
        <v>26</v>
      </c>
      <c r="F1779" t="s">
        <v>27</v>
      </c>
      <c r="G1779" t="s">
        <v>42</v>
      </c>
      <c r="H1779" t="s">
        <v>34</v>
      </c>
      <c r="I1779">
        <v>3</v>
      </c>
      <c r="J1779">
        <v>977.72</v>
      </c>
      <c r="K1779">
        <v>2933.17</v>
      </c>
      <c r="L1779" t="s">
        <v>28</v>
      </c>
      <c r="M1779" t="s">
        <v>29</v>
      </c>
    </row>
    <row r="1780" spans="1:13">
      <c r="A1780" t="s">
        <v>3222</v>
      </c>
      <c r="B1780" s="9">
        <v>45409</v>
      </c>
      <c r="C1780" t="s">
        <v>3183</v>
      </c>
      <c r="D1780" t="s">
        <v>871</v>
      </c>
      <c r="E1780" t="s">
        <v>17</v>
      </c>
      <c r="F1780" t="s">
        <v>33</v>
      </c>
      <c r="G1780" t="s">
        <v>42</v>
      </c>
      <c r="H1780" t="s">
        <v>34</v>
      </c>
      <c r="I1780">
        <v>3</v>
      </c>
      <c r="J1780">
        <v>1358.63</v>
      </c>
      <c r="K1780">
        <v>4075.89</v>
      </c>
      <c r="L1780" t="s">
        <v>21</v>
      </c>
      <c r="M1780" t="s">
        <v>29</v>
      </c>
    </row>
    <row r="1781" spans="1:13">
      <c r="A1781" t="s">
        <v>3223</v>
      </c>
      <c r="B1781" s="9">
        <v>44951</v>
      </c>
      <c r="C1781" t="s">
        <v>3224</v>
      </c>
      <c r="D1781" t="s">
        <v>2130</v>
      </c>
      <c r="E1781" t="s">
        <v>17</v>
      </c>
      <c r="F1781" t="s">
        <v>18</v>
      </c>
      <c r="G1781" t="s">
        <v>19</v>
      </c>
      <c r="H1781" t="s">
        <v>34</v>
      </c>
      <c r="I1781">
        <v>3</v>
      </c>
      <c r="J1781">
        <v>890.81</v>
      </c>
      <c r="K1781">
        <v>2672.42</v>
      </c>
      <c r="L1781" t="s">
        <v>35</v>
      </c>
      <c r="M1781" t="s">
        <v>29</v>
      </c>
    </row>
    <row r="1782" spans="1:13">
      <c r="A1782" t="s">
        <v>3225</v>
      </c>
      <c r="B1782" s="9">
        <v>45043</v>
      </c>
      <c r="C1782" t="s">
        <v>1300</v>
      </c>
      <c r="D1782" t="s">
        <v>1170</v>
      </c>
      <c r="E1782" t="s">
        <v>17</v>
      </c>
      <c r="F1782" t="s">
        <v>27</v>
      </c>
      <c r="G1782" t="s">
        <v>19</v>
      </c>
      <c r="H1782" t="s">
        <v>34</v>
      </c>
      <c r="I1782">
        <v>1</v>
      </c>
      <c r="J1782">
        <v>1085.1400000000001</v>
      </c>
      <c r="K1782">
        <v>1085.1400000000001</v>
      </c>
      <c r="L1782" t="s">
        <v>35</v>
      </c>
      <c r="M1782" t="s">
        <v>29</v>
      </c>
    </row>
    <row r="1783" spans="1:13">
      <c r="A1783" t="s">
        <v>3226</v>
      </c>
      <c r="B1783" s="9">
        <v>45408</v>
      </c>
      <c r="C1783" t="s">
        <v>134</v>
      </c>
      <c r="D1783" t="s">
        <v>868</v>
      </c>
      <c r="E1783" t="s">
        <v>17</v>
      </c>
      <c r="F1783" t="s">
        <v>33</v>
      </c>
      <c r="G1783" t="s">
        <v>42</v>
      </c>
      <c r="H1783" t="s">
        <v>34</v>
      </c>
      <c r="I1783">
        <v>5</v>
      </c>
      <c r="J1783">
        <v>1332.39</v>
      </c>
      <c r="K1783">
        <v>6661.97</v>
      </c>
      <c r="L1783" t="s">
        <v>35</v>
      </c>
      <c r="M1783" t="s">
        <v>22</v>
      </c>
    </row>
    <row r="1784" spans="1:13">
      <c r="A1784" t="s">
        <v>3227</v>
      </c>
      <c r="B1784" s="9">
        <v>45318</v>
      </c>
      <c r="C1784" t="s">
        <v>2653</v>
      </c>
      <c r="D1784" t="s">
        <v>316</v>
      </c>
      <c r="E1784" t="s">
        <v>26</v>
      </c>
      <c r="F1784" t="s">
        <v>27</v>
      </c>
      <c r="G1784" t="s">
        <v>19</v>
      </c>
      <c r="H1784" t="s">
        <v>34</v>
      </c>
      <c r="I1784">
        <v>5</v>
      </c>
      <c r="J1784">
        <v>1327.94</v>
      </c>
      <c r="K1784">
        <v>6639.72</v>
      </c>
      <c r="L1784" t="s">
        <v>21</v>
      </c>
      <c r="M1784" t="s">
        <v>29</v>
      </c>
    </row>
    <row r="1785" spans="1:13">
      <c r="A1785" t="s">
        <v>3228</v>
      </c>
      <c r="B1785" s="9">
        <v>45463</v>
      </c>
      <c r="C1785" t="s">
        <v>2922</v>
      </c>
      <c r="D1785" t="s">
        <v>1722</v>
      </c>
      <c r="E1785" t="s">
        <v>17</v>
      </c>
      <c r="F1785" t="s">
        <v>18</v>
      </c>
      <c r="G1785" t="s">
        <v>19</v>
      </c>
      <c r="H1785" t="s">
        <v>50</v>
      </c>
      <c r="I1785">
        <v>2</v>
      </c>
      <c r="J1785">
        <v>1923.48</v>
      </c>
      <c r="K1785">
        <v>3846.96</v>
      </c>
      <c r="L1785" t="s">
        <v>35</v>
      </c>
      <c r="M1785" t="s">
        <v>29</v>
      </c>
    </row>
    <row r="1786" spans="1:13">
      <c r="A1786" t="s">
        <v>3229</v>
      </c>
      <c r="B1786" s="9">
        <v>45005</v>
      </c>
      <c r="C1786" t="s">
        <v>1123</v>
      </c>
      <c r="D1786" t="s">
        <v>1236</v>
      </c>
      <c r="E1786" t="s">
        <v>61</v>
      </c>
      <c r="F1786" t="s">
        <v>33</v>
      </c>
      <c r="G1786" t="s">
        <v>19</v>
      </c>
      <c r="H1786" t="s">
        <v>34</v>
      </c>
      <c r="I1786">
        <v>1</v>
      </c>
      <c r="J1786">
        <v>1132.6300000000001</v>
      </c>
      <c r="K1786">
        <v>1132.6300000000001</v>
      </c>
      <c r="L1786" t="s">
        <v>35</v>
      </c>
      <c r="M1786" t="s">
        <v>29</v>
      </c>
    </row>
    <row r="1787" spans="1:13">
      <c r="A1787" t="s">
        <v>3230</v>
      </c>
      <c r="B1787" s="9">
        <v>45099</v>
      </c>
      <c r="C1787" t="s">
        <v>315</v>
      </c>
      <c r="D1787" t="s">
        <v>826</v>
      </c>
      <c r="E1787" t="s">
        <v>26</v>
      </c>
      <c r="F1787" t="s">
        <v>27</v>
      </c>
      <c r="G1787" t="s">
        <v>19</v>
      </c>
      <c r="H1787" t="s">
        <v>34</v>
      </c>
      <c r="I1787">
        <v>5</v>
      </c>
      <c r="J1787">
        <v>1127.9000000000001</v>
      </c>
      <c r="K1787">
        <v>5639.5</v>
      </c>
      <c r="L1787" t="s">
        <v>28</v>
      </c>
      <c r="M1787" t="s">
        <v>29</v>
      </c>
    </row>
    <row r="1788" spans="1:13">
      <c r="A1788" t="s">
        <v>3231</v>
      </c>
      <c r="B1788" s="9">
        <v>44938</v>
      </c>
      <c r="C1788" t="s">
        <v>1626</v>
      </c>
      <c r="D1788" t="s">
        <v>747</v>
      </c>
      <c r="E1788" t="s">
        <v>26</v>
      </c>
      <c r="F1788" t="s">
        <v>27</v>
      </c>
      <c r="G1788" t="s">
        <v>42</v>
      </c>
      <c r="H1788" t="s">
        <v>34</v>
      </c>
      <c r="I1788">
        <v>5</v>
      </c>
      <c r="J1788">
        <v>1034.23</v>
      </c>
      <c r="K1788">
        <v>5171.16</v>
      </c>
      <c r="L1788" t="s">
        <v>28</v>
      </c>
      <c r="M1788" t="s">
        <v>29</v>
      </c>
    </row>
    <row r="1789" spans="1:13">
      <c r="A1789" t="s">
        <v>3232</v>
      </c>
      <c r="B1789" s="9">
        <v>45054</v>
      </c>
      <c r="C1789" t="s">
        <v>3233</v>
      </c>
      <c r="D1789" t="s">
        <v>2232</v>
      </c>
      <c r="E1789" t="s">
        <v>17</v>
      </c>
      <c r="F1789" t="s">
        <v>33</v>
      </c>
      <c r="G1789" t="s">
        <v>42</v>
      </c>
      <c r="H1789" t="s">
        <v>20</v>
      </c>
      <c r="I1789">
        <v>2</v>
      </c>
      <c r="J1789">
        <v>40550.67</v>
      </c>
      <c r="K1789">
        <v>81101.34</v>
      </c>
      <c r="L1789" t="s">
        <v>21</v>
      </c>
      <c r="M1789" t="s">
        <v>29</v>
      </c>
    </row>
    <row r="1790" spans="1:13">
      <c r="A1790" t="s">
        <v>3234</v>
      </c>
      <c r="B1790" s="9">
        <v>45018</v>
      </c>
      <c r="C1790" t="s">
        <v>1178</v>
      </c>
      <c r="D1790" t="s">
        <v>1827</v>
      </c>
      <c r="E1790" t="s">
        <v>17</v>
      </c>
      <c r="F1790" t="s">
        <v>33</v>
      </c>
      <c r="G1790" t="s">
        <v>42</v>
      </c>
      <c r="H1790" t="s">
        <v>57</v>
      </c>
      <c r="I1790">
        <v>4</v>
      </c>
      <c r="J1790">
        <v>15398.38</v>
      </c>
      <c r="K1790">
        <v>61593.53</v>
      </c>
      <c r="L1790" t="s">
        <v>28</v>
      </c>
      <c r="M1790" t="s">
        <v>22</v>
      </c>
    </row>
    <row r="1791" spans="1:13">
      <c r="A1791" t="s">
        <v>3235</v>
      </c>
      <c r="B1791" s="9">
        <v>45469</v>
      </c>
      <c r="C1791" t="s">
        <v>1079</v>
      </c>
      <c r="D1791" t="s">
        <v>1562</v>
      </c>
      <c r="E1791" t="s">
        <v>26</v>
      </c>
      <c r="F1791" t="s">
        <v>18</v>
      </c>
      <c r="G1791" t="s">
        <v>19</v>
      </c>
      <c r="H1791" t="s">
        <v>57</v>
      </c>
      <c r="I1791">
        <v>4</v>
      </c>
      <c r="J1791">
        <v>17851.41</v>
      </c>
      <c r="K1791">
        <v>71405.62</v>
      </c>
      <c r="L1791" t="s">
        <v>21</v>
      </c>
      <c r="M1791" t="s">
        <v>29</v>
      </c>
    </row>
    <row r="1792" spans="1:13">
      <c r="A1792" t="s">
        <v>3236</v>
      </c>
      <c r="B1792" s="9">
        <v>45458</v>
      </c>
      <c r="C1792" t="s">
        <v>3237</v>
      </c>
      <c r="D1792" t="s">
        <v>785</v>
      </c>
      <c r="E1792" t="s">
        <v>17</v>
      </c>
      <c r="F1792" t="s">
        <v>46</v>
      </c>
      <c r="G1792" t="s">
        <v>19</v>
      </c>
      <c r="H1792" t="s">
        <v>57</v>
      </c>
      <c r="I1792">
        <v>1</v>
      </c>
      <c r="J1792">
        <v>11000.75</v>
      </c>
      <c r="K1792">
        <v>11000.75</v>
      </c>
      <c r="L1792" t="s">
        <v>21</v>
      </c>
      <c r="M1792" t="s">
        <v>29</v>
      </c>
    </row>
    <row r="1793" spans="1:13">
      <c r="A1793" t="s">
        <v>3238</v>
      </c>
      <c r="B1793" s="9">
        <v>45373</v>
      </c>
      <c r="C1793" t="s">
        <v>367</v>
      </c>
      <c r="D1793" t="s">
        <v>3239</v>
      </c>
      <c r="E1793" t="s">
        <v>17</v>
      </c>
      <c r="F1793" t="s">
        <v>27</v>
      </c>
      <c r="G1793" t="s">
        <v>42</v>
      </c>
      <c r="H1793" t="s">
        <v>50</v>
      </c>
      <c r="I1793">
        <v>3</v>
      </c>
      <c r="J1793">
        <v>2242.94</v>
      </c>
      <c r="K1793">
        <v>6728.81</v>
      </c>
      <c r="L1793" t="s">
        <v>28</v>
      </c>
      <c r="M1793" t="s">
        <v>22</v>
      </c>
    </row>
    <row r="1794" spans="1:13">
      <c r="A1794" t="s">
        <v>3240</v>
      </c>
      <c r="B1794" s="9">
        <v>45316</v>
      </c>
      <c r="C1794" t="s">
        <v>1593</v>
      </c>
      <c r="D1794" t="s">
        <v>787</v>
      </c>
      <c r="E1794" t="s">
        <v>17</v>
      </c>
      <c r="F1794" t="s">
        <v>33</v>
      </c>
      <c r="G1794" t="s">
        <v>19</v>
      </c>
      <c r="H1794" t="s">
        <v>50</v>
      </c>
      <c r="I1794">
        <v>2</v>
      </c>
      <c r="J1794">
        <v>2793.92</v>
      </c>
      <c r="K1794">
        <v>5587.84</v>
      </c>
      <c r="L1794" t="s">
        <v>28</v>
      </c>
      <c r="M1794" t="s">
        <v>29</v>
      </c>
    </row>
    <row r="1795" spans="1:13">
      <c r="A1795" t="s">
        <v>3241</v>
      </c>
      <c r="B1795" s="9">
        <v>44969</v>
      </c>
      <c r="C1795" t="s">
        <v>1564</v>
      </c>
      <c r="D1795" t="s">
        <v>765</v>
      </c>
      <c r="E1795" t="s">
        <v>17</v>
      </c>
      <c r="F1795" t="s">
        <v>33</v>
      </c>
      <c r="G1795" t="s">
        <v>19</v>
      </c>
      <c r="H1795" t="s">
        <v>50</v>
      </c>
      <c r="I1795">
        <v>2</v>
      </c>
      <c r="J1795">
        <v>2278.36</v>
      </c>
      <c r="K1795">
        <v>4556.71</v>
      </c>
      <c r="L1795" t="s">
        <v>21</v>
      </c>
      <c r="M1795" t="s">
        <v>29</v>
      </c>
    </row>
    <row r="1796" spans="1:13">
      <c r="A1796" t="s">
        <v>3242</v>
      </c>
      <c r="B1796" s="9">
        <v>45180</v>
      </c>
      <c r="C1796" t="s">
        <v>3136</v>
      </c>
      <c r="D1796" t="s">
        <v>49</v>
      </c>
      <c r="E1796" t="s">
        <v>26</v>
      </c>
      <c r="F1796" t="s">
        <v>33</v>
      </c>
      <c r="G1796" t="s">
        <v>42</v>
      </c>
      <c r="H1796" t="s">
        <v>34</v>
      </c>
      <c r="I1796">
        <v>5</v>
      </c>
      <c r="J1796">
        <v>997.13</v>
      </c>
      <c r="K1796">
        <v>4985.63</v>
      </c>
      <c r="L1796" t="s">
        <v>21</v>
      </c>
      <c r="M1796" t="s">
        <v>29</v>
      </c>
    </row>
    <row r="1797" spans="1:13">
      <c r="A1797" t="s">
        <v>3243</v>
      </c>
      <c r="B1797" s="9">
        <v>45056</v>
      </c>
      <c r="C1797" t="s">
        <v>468</v>
      </c>
      <c r="D1797" t="s">
        <v>2760</v>
      </c>
      <c r="E1797" t="s">
        <v>17</v>
      </c>
      <c r="F1797" t="s">
        <v>27</v>
      </c>
      <c r="G1797" t="s">
        <v>42</v>
      </c>
      <c r="H1797" t="s">
        <v>57</v>
      </c>
      <c r="I1797">
        <v>5</v>
      </c>
      <c r="J1797">
        <v>17983.560000000001</v>
      </c>
      <c r="K1797">
        <v>89917.78</v>
      </c>
      <c r="L1797" t="s">
        <v>21</v>
      </c>
      <c r="M1797" t="s">
        <v>29</v>
      </c>
    </row>
    <row r="1798" spans="1:13">
      <c r="A1798" t="s">
        <v>3244</v>
      </c>
      <c r="B1798" s="9">
        <v>44986</v>
      </c>
      <c r="C1798" t="s">
        <v>155</v>
      </c>
      <c r="D1798" t="s">
        <v>3245</v>
      </c>
      <c r="E1798" t="s">
        <v>17</v>
      </c>
      <c r="F1798" t="s">
        <v>18</v>
      </c>
      <c r="G1798" t="s">
        <v>42</v>
      </c>
      <c r="H1798" t="s">
        <v>34</v>
      </c>
      <c r="I1798">
        <v>2</v>
      </c>
      <c r="J1798">
        <v>1363.87</v>
      </c>
      <c r="K1798">
        <v>2727.75</v>
      </c>
      <c r="L1798" t="s">
        <v>35</v>
      </c>
      <c r="M1798" t="s">
        <v>29</v>
      </c>
    </row>
    <row r="1799" spans="1:13">
      <c r="A1799" t="s">
        <v>3246</v>
      </c>
      <c r="B1799" s="9">
        <v>45393</v>
      </c>
      <c r="C1799" t="s">
        <v>3247</v>
      </c>
      <c r="D1799" t="s">
        <v>2760</v>
      </c>
      <c r="E1799" t="s">
        <v>17</v>
      </c>
      <c r="F1799" t="s">
        <v>46</v>
      </c>
      <c r="G1799" t="s">
        <v>19</v>
      </c>
      <c r="H1799" t="s">
        <v>20</v>
      </c>
      <c r="I1799">
        <v>3</v>
      </c>
      <c r="J1799">
        <v>34063.29</v>
      </c>
      <c r="K1799">
        <v>102189.87</v>
      </c>
      <c r="L1799" t="s">
        <v>35</v>
      </c>
      <c r="M1799" t="s">
        <v>29</v>
      </c>
    </row>
    <row r="1800" spans="1:13">
      <c r="A1800" t="s">
        <v>3248</v>
      </c>
      <c r="B1800" s="9">
        <v>45213</v>
      </c>
      <c r="C1800" t="s">
        <v>623</v>
      </c>
      <c r="D1800" t="s">
        <v>3249</v>
      </c>
      <c r="E1800" t="s">
        <v>26</v>
      </c>
      <c r="F1800" t="s">
        <v>27</v>
      </c>
      <c r="G1800" t="s">
        <v>19</v>
      </c>
      <c r="H1800" t="s">
        <v>57</v>
      </c>
      <c r="I1800">
        <v>4</v>
      </c>
      <c r="J1800">
        <v>14712.82</v>
      </c>
      <c r="K1800">
        <v>58851.28</v>
      </c>
      <c r="L1800" t="s">
        <v>28</v>
      </c>
      <c r="M1800" t="s">
        <v>29</v>
      </c>
    </row>
    <row r="1801" spans="1:13">
      <c r="A1801" t="s">
        <v>3250</v>
      </c>
      <c r="B1801" s="9">
        <v>45443</v>
      </c>
      <c r="C1801" t="s">
        <v>3251</v>
      </c>
      <c r="D1801" t="s">
        <v>611</v>
      </c>
      <c r="E1801" t="s">
        <v>61</v>
      </c>
      <c r="F1801" t="s">
        <v>18</v>
      </c>
      <c r="G1801" t="s">
        <v>42</v>
      </c>
      <c r="H1801" t="s">
        <v>20</v>
      </c>
      <c r="I1801">
        <v>1</v>
      </c>
      <c r="J1801">
        <v>24620.1</v>
      </c>
      <c r="K1801">
        <v>24620.1</v>
      </c>
      <c r="L1801" t="s">
        <v>35</v>
      </c>
      <c r="M1801" t="s">
        <v>22</v>
      </c>
    </row>
    <row r="1802" spans="1:13">
      <c r="A1802" t="s">
        <v>3252</v>
      </c>
      <c r="B1802" s="9">
        <v>45393</v>
      </c>
      <c r="C1802" t="s">
        <v>883</v>
      </c>
      <c r="D1802" t="s">
        <v>3253</v>
      </c>
      <c r="E1802" t="s">
        <v>61</v>
      </c>
      <c r="F1802" t="s">
        <v>27</v>
      </c>
      <c r="G1802" t="s">
        <v>19</v>
      </c>
      <c r="H1802" t="s">
        <v>20</v>
      </c>
      <c r="I1802">
        <v>4</v>
      </c>
      <c r="J1802">
        <v>41667.410000000003</v>
      </c>
      <c r="K1802">
        <v>166669.62</v>
      </c>
      <c r="L1802" t="s">
        <v>35</v>
      </c>
      <c r="M1802" t="s">
        <v>29</v>
      </c>
    </row>
    <row r="1803" spans="1:13">
      <c r="A1803" t="s">
        <v>3254</v>
      </c>
      <c r="B1803" s="9">
        <v>45271</v>
      </c>
      <c r="C1803" t="s">
        <v>989</v>
      </c>
      <c r="D1803" t="s">
        <v>2178</v>
      </c>
      <c r="E1803" t="s">
        <v>17</v>
      </c>
      <c r="F1803" t="s">
        <v>27</v>
      </c>
      <c r="G1803" t="s">
        <v>42</v>
      </c>
      <c r="H1803" t="s">
        <v>34</v>
      </c>
      <c r="I1803">
        <v>1</v>
      </c>
      <c r="J1803">
        <v>1323.78</v>
      </c>
      <c r="K1803">
        <v>1323.78</v>
      </c>
      <c r="L1803" t="s">
        <v>21</v>
      </c>
      <c r="M1803" t="s">
        <v>29</v>
      </c>
    </row>
    <row r="1804" spans="1:13">
      <c r="A1804" t="s">
        <v>3255</v>
      </c>
      <c r="B1804" s="9">
        <v>45308</v>
      </c>
      <c r="C1804" t="s">
        <v>1353</v>
      </c>
      <c r="D1804" t="s">
        <v>2863</v>
      </c>
      <c r="E1804" t="s">
        <v>17</v>
      </c>
      <c r="F1804" t="s">
        <v>33</v>
      </c>
      <c r="G1804" t="s">
        <v>19</v>
      </c>
      <c r="H1804" t="s">
        <v>57</v>
      </c>
      <c r="I1804">
        <v>3</v>
      </c>
      <c r="J1804">
        <v>10775.47</v>
      </c>
      <c r="K1804">
        <v>32326.41</v>
      </c>
      <c r="L1804" t="s">
        <v>35</v>
      </c>
      <c r="M1804" t="s">
        <v>29</v>
      </c>
    </row>
    <row r="1805" spans="1:13">
      <c r="A1805" t="s">
        <v>3256</v>
      </c>
      <c r="B1805" s="9">
        <v>45179</v>
      </c>
      <c r="C1805" t="s">
        <v>1174</v>
      </c>
      <c r="D1805" t="s">
        <v>1422</v>
      </c>
      <c r="E1805" t="s">
        <v>17</v>
      </c>
      <c r="F1805" t="s">
        <v>18</v>
      </c>
      <c r="G1805" t="s">
        <v>42</v>
      </c>
      <c r="H1805" t="s">
        <v>20</v>
      </c>
      <c r="I1805">
        <v>2</v>
      </c>
      <c r="J1805">
        <v>27585.78</v>
      </c>
      <c r="K1805">
        <v>55171.56</v>
      </c>
      <c r="L1805" t="s">
        <v>28</v>
      </c>
      <c r="M1805" t="s">
        <v>22</v>
      </c>
    </row>
    <row r="1806" spans="1:13">
      <c r="A1806" t="s">
        <v>3257</v>
      </c>
      <c r="B1806" s="9">
        <v>44982</v>
      </c>
      <c r="C1806" t="s">
        <v>1202</v>
      </c>
      <c r="D1806" t="s">
        <v>1584</v>
      </c>
      <c r="E1806" t="s">
        <v>26</v>
      </c>
      <c r="F1806" t="s">
        <v>33</v>
      </c>
      <c r="G1806" t="s">
        <v>42</v>
      </c>
      <c r="H1806" t="s">
        <v>57</v>
      </c>
      <c r="I1806">
        <v>3</v>
      </c>
      <c r="J1806">
        <v>16657.73</v>
      </c>
      <c r="K1806">
        <v>49973.2</v>
      </c>
      <c r="L1806" t="s">
        <v>35</v>
      </c>
      <c r="M1806" t="s">
        <v>29</v>
      </c>
    </row>
    <row r="1807" spans="1:13">
      <c r="A1807" t="s">
        <v>3258</v>
      </c>
      <c r="B1807" s="9">
        <v>45389</v>
      </c>
      <c r="C1807" t="s">
        <v>2420</v>
      </c>
      <c r="D1807" t="s">
        <v>1047</v>
      </c>
      <c r="E1807" t="s">
        <v>26</v>
      </c>
      <c r="F1807" t="s">
        <v>33</v>
      </c>
      <c r="G1807" t="s">
        <v>19</v>
      </c>
      <c r="H1807" t="s">
        <v>20</v>
      </c>
      <c r="I1807">
        <v>2</v>
      </c>
      <c r="J1807">
        <v>26020.15</v>
      </c>
      <c r="K1807">
        <v>52040.29</v>
      </c>
      <c r="L1807" t="s">
        <v>35</v>
      </c>
      <c r="M1807" t="s">
        <v>29</v>
      </c>
    </row>
    <row r="1808" spans="1:13">
      <c r="A1808" t="s">
        <v>3259</v>
      </c>
      <c r="B1808" s="9">
        <v>45383</v>
      </c>
      <c r="C1808" t="s">
        <v>1709</v>
      </c>
      <c r="D1808" t="s">
        <v>782</v>
      </c>
      <c r="E1808" t="s">
        <v>26</v>
      </c>
      <c r="F1808" t="s">
        <v>18</v>
      </c>
      <c r="G1808" t="s">
        <v>19</v>
      </c>
      <c r="H1808" t="s">
        <v>20</v>
      </c>
      <c r="I1808">
        <v>5</v>
      </c>
      <c r="J1808">
        <v>40981.25</v>
      </c>
      <c r="K1808">
        <v>204906.25</v>
      </c>
      <c r="L1808" t="s">
        <v>35</v>
      </c>
      <c r="M1808" t="s">
        <v>29</v>
      </c>
    </row>
    <row r="1809" spans="1:13">
      <c r="A1809" t="s">
        <v>3260</v>
      </c>
      <c r="B1809" s="9">
        <v>45009</v>
      </c>
      <c r="C1809" t="s">
        <v>1052</v>
      </c>
      <c r="D1809" t="s">
        <v>3188</v>
      </c>
      <c r="E1809" t="s">
        <v>17</v>
      </c>
      <c r="F1809" t="s">
        <v>33</v>
      </c>
      <c r="G1809" t="s">
        <v>42</v>
      </c>
      <c r="H1809" t="s">
        <v>34</v>
      </c>
      <c r="I1809">
        <v>1</v>
      </c>
      <c r="J1809">
        <v>1439.93</v>
      </c>
      <c r="K1809">
        <v>1439.93</v>
      </c>
      <c r="L1809" t="s">
        <v>28</v>
      </c>
      <c r="M1809" t="s">
        <v>22</v>
      </c>
    </row>
    <row r="1810" spans="1:13">
      <c r="A1810" t="s">
        <v>3261</v>
      </c>
      <c r="B1810" s="9">
        <v>45025</v>
      </c>
      <c r="C1810" t="s">
        <v>3065</v>
      </c>
      <c r="D1810" t="s">
        <v>1963</v>
      </c>
      <c r="E1810" t="s">
        <v>26</v>
      </c>
      <c r="F1810" t="s">
        <v>33</v>
      </c>
      <c r="G1810" t="s">
        <v>42</v>
      </c>
      <c r="H1810" t="s">
        <v>57</v>
      </c>
      <c r="I1810">
        <v>5</v>
      </c>
      <c r="J1810">
        <v>17148.25</v>
      </c>
      <c r="K1810">
        <v>85741.23</v>
      </c>
      <c r="L1810" t="s">
        <v>28</v>
      </c>
      <c r="M1810" t="s">
        <v>29</v>
      </c>
    </row>
    <row r="1811" spans="1:13">
      <c r="A1811" t="s">
        <v>3262</v>
      </c>
      <c r="B1811" s="9">
        <v>45075</v>
      </c>
      <c r="C1811" t="s">
        <v>160</v>
      </c>
      <c r="D1811" t="s">
        <v>1639</v>
      </c>
      <c r="E1811" t="s">
        <v>17</v>
      </c>
      <c r="F1811" t="s">
        <v>46</v>
      </c>
      <c r="G1811" t="s">
        <v>19</v>
      </c>
      <c r="H1811" t="s">
        <v>34</v>
      </c>
      <c r="I1811">
        <v>2</v>
      </c>
      <c r="J1811">
        <v>1283.3399999999999</v>
      </c>
      <c r="K1811">
        <v>2566.6799999999998</v>
      </c>
      <c r="L1811" t="s">
        <v>21</v>
      </c>
      <c r="M1811" t="s">
        <v>29</v>
      </c>
    </row>
    <row r="1812" spans="1:13">
      <c r="A1812" t="s">
        <v>3263</v>
      </c>
      <c r="B1812" s="9">
        <v>45255</v>
      </c>
      <c r="C1812" t="s">
        <v>1100</v>
      </c>
      <c r="D1812" t="s">
        <v>3264</v>
      </c>
      <c r="E1812" t="s">
        <v>26</v>
      </c>
      <c r="F1812" t="s">
        <v>18</v>
      </c>
      <c r="G1812" t="s">
        <v>42</v>
      </c>
      <c r="H1812" t="s">
        <v>34</v>
      </c>
      <c r="I1812">
        <v>1</v>
      </c>
      <c r="J1812">
        <v>1132.3699999999999</v>
      </c>
      <c r="K1812">
        <v>1132.3699999999999</v>
      </c>
      <c r="L1812" t="s">
        <v>35</v>
      </c>
      <c r="M1812" t="s">
        <v>29</v>
      </c>
    </row>
    <row r="1813" spans="1:13">
      <c r="A1813" t="s">
        <v>3265</v>
      </c>
      <c r="B1813" s="9">
        <v>45082</v>
      </c>
      <c r="C1813" t="s">
        <v>594</v>
      </c>
      <c r="D1813" t="s">
        <v>498</v>
      </c>
      <c r="E1813" t="s">
        <v>17</v>
      </c>
      <c r="F1813" t="s">
        <v>18</v>
      </c>
      <c r="G1813" t="s">
        <v>19</v>
      </c>
      <c r="H1813" t="s">
        <v>34</v>
      </c>
      <c r="I1813">
        <v>1</v>
      </c>
      <c r="J1813">
        <v>889.46</v>
      </c>
      <c r="K1813">
        <v>889.46</v>
      </c>
      <c r="L1813" t="s">
        <v>21</v>
      </c>
      <c r="M1813" t="s">
        <v>29</v>
      </c>
    </row>
    <row r="1814" spans="1:13">
      <c r="A1814" t="s">
        <v>3266</v>
      </c>
      <c r="B1814" s="9">
        <v>45116</v>
      </c>
      <c r="C1814" t="s">
        <v>870</v>
      </c>
      <c r="D1814" t="s">
        <v>1939</v>
      </c>
      <c r="E1814" t="s">
        <v>26</v>
      </c>
      <c r="F1814" t="s">
        <v>33</v>
      </c>
      <c r="G1814" t="s">
        <v>19</v>
      </c>
      <c r="H1814" t="s">
        <v>34</v>
      </c>
      <c r="I1814">
        <v>5</v>
      </c>
      <c r="J1814">
        <v>1278.27</v>
      </c>
      <c r="K1814">
        <v>6391.34</v>
      </c>
      <c r="L1814" t="s">
        <v>21</v>
      </c>
      <c r="M1814" t="s">
        <v>29</v>
      </c>
    </row>
    <row r="1815" spans="1:13">
      <c r="A1815" t="s">
        <v>3267</v>
      </c>
      <c r="B1815" s="9">
        <v>45420</v>
      </c>
      <c r="C1815" t="s">
        <v>1125</v>
      </c>
      <c r="D1815" t="s">
        <v>1501</v>
      </c>
      <c r="E1815" t="s">
        <v>17</v>
      </c>
      <c r="F1815" t="s">
        <v>33</v>
      </c>
      <c r="G1815" t="s">
        <v>19</v>
      </c>
      <c r="H1815" t="s">
        <v>34</v>
      </c>
      <c r="I1815">
        <v>1</v>
      </c>
      <c r="J1815">
        <v>1078.1199999999999</v>
      </c>
      <c r="K1815">
        <v>1078.1199999999999</v>
      </c>
      <c r="L1815" t="s">
        <v>28</v>
      </c>
      <c r="M1815" t="s">
        <v>29</v>
      </c>
    </row>
    <row r="1816" spans="1:13">
      <c r="A1816" t="s">
        <v>3268</v>
      </c>
      <c r="B1816" s="9">
        <v>45189</v>
      </c>
      <c r="C1816" t="s">
        <v>134</v>
      </c>
      <c r="D1816" t="s">
        <v>1746</v>
      </c>
      <c r="E1816" t="s">
        <v>17</v>
      </c>
      <c r="F1816" t="s">
        <v>18</v>
      </c>
      <c r="G1816" t="s">
        <v>42</v>
      </c>
      <c r="H1816" t="s">
        <v>20</v>
      </c>
      <c r="I1816">
        <v>2</v>
      </c>
      <c r="J1816">
        <v>34479</v>
      </c>
      <c r="K1816">
        <v>68958</v>
      </c>
      <c r="L1816" t="s">
        <v>21</v>
      </c>
      <c r="M1816" t="s">
        <v>29</v>
      </c>
    </row>
    <row r="1817" spans="1:13">
      <c r="A1817" t="s">
        <v>3269</v>
      </c>
      <c r="B1817" s="9">
        <v>45006</v>
      </c>
      <c r="C1817" t="s">
        <v>44</v>
      </c>
      <c r="D1817" t="s">
        <v>2859</v>
      </c>
      <c r="E1817" t="s">
        <v>26</v>
      </c>
      <c r="F1817" t="s">
        <v>18</v>
      </c>
      <c r="G1817" t="s">
        <v>19</v>
      </c>
      <c r="H1817" t="s">
        <v>57</v>
      </c>
      <c r="I1817">
        <v>2</v>
      </c>
      <c r="J1817">
        <v>12700.43</v>
      </c>
      <c r="K1817">
        <v>25400.86</v>
      </c>
      <c r="L1817" t="s">
        <v>35</v>
      </c>
      <c r="M1817" t="s">
        <v>29</v>
      </c>
    </row>
    <row r="1818" spans="1:13">
      <c r="A1818" t="s">
        <v>3270</v>
      </c>
      <c r="B1818" s="9">
        <v>45326</v>
      </c>
      <c r="C1818" t="s">
        <v>3271</v>
      </c>
      <c r="D1818" t="s">
        <v>181</v>
      </c>
      <c r="E1818" t="s">
        <v>17</v>
      </c>
      <c r="F1818" t="s">
        <v>27</v>
      </c>
      <c r="G1818" t="s">
        <v>19</v>
      </c>
      <c r="H1818" t="s">
        <v>57</v>
      </c>
      <c r="I1818">
        <v>5</v>
      </c>
      <c r="J1818">
        <v>12316.17</v>
      </c>
      <c r="K1818">
        <v>61580.85</v>
      </c>
      <c r="L1818" t="s">
        <v>21</v>
      </c>
      <c r="M1818" t="s">
        <v>29</v>
      </c>
    </row>
    <row r="1819" spans="1:13">
      <c r="A1819" t="s">
        <v>3272</v>
      </c>
      <c r="B1819" s="9">
        <v>45186</v>
      </c>
      <c r="C1819" t="s">
        <v>1835</v>
      </c>
      <c r="D1819" t="s">
        <v>820</v>
      </c>
      <c r="E1819" t="s">
        <v>26</v>
      </c>
      <c r="F1819" t="s">
        <v>18</v>
      </c>
      <c r="G1819" t="s">
        <v>42</v>
      </c>
      <c r="H1819" t="s">
        <v>34</v>
      </c>
      <c r="I1819">
        <v>3</v>
      </c>
      <c r="J1819">
        <v>1034.58</v>
      </c>
      <c r="K1819">
        <v>3103.73</v>
      </c>
      <c r="L1819" t="s">
        <v>28</v>
      </c>
      <c r="M1819" t="s">
        <v>29</v>
      </c>
    </row>
    <row r="1820" spans="1:13">
      <c r="A1820" t="s">
        <v>3273</v>
      </c>
      <c r="B1820" s="9">
        <v>45027</v>
      </c>
      <c r="C1820" t="s">
        <v>2444</v>
      </c>
      <c r="D1820" t="s">
        <v>3274</v>
      </c>
      <c r="E1820" t="s">
        <v>26</v>
      </c>
      <c r="F1820" t="s">
        <v>27</v>
      </c>
      <c r="G1820" t="s">
        <v>19</v>
      </c>
      <c r="H1820" t="s">
        <v>57</v>
      </c>
      <c r="I1820">
        <v>2</v>
      </c>
      <c r="J1820">
        <v>16603.71</v>
      </c>
      <c r="K1820">
        <v>33207.42</v>
      </c>
      <c r="L1820" t="s">
        <v>28</v>
      </c>
      <c r="M1820" t="s">
        <v>29</v>
      </c>
    </row>
    <row r="1821" spans="1:13">
      <c r="A1821" t="s">
        <v>3275</v>
      </c>
      <c r="B1821" s="9">
        <v>45285</v>
      </c>
      <c r="C1821" t="s">
        <v>1147</v>
      </c>
      <c r="D1821" t="s">
        <v>1847</v>
      </c>
      <c r="E1821" t="s">
        <v>26</v>
      </c>
      <c r="F1821" t="s">
        <v>33</v>
      </c>
      <c r="G1821" t="s">
        <v>19</v>
      </c>
      <c r="H1821" t="s">
        <v>20</v>
      </c>
      <c r="I1821">
        <v>2</v>
      </c>
      <c r="J1821">
        <v>31963.599999999999</v>
      </c>
      <c r="K1821">
        <v>63927.199999999997</v>
      </c>
      <c r="L1821" t="s">
        <v>28</v>
      </c>
      <c r="M1821" t="s">
        <v>22</v>
      </c>
    </row>
    <row r="1822" spans="1:13">
      <c r="A1822" t="s">
        <v>3276</v>
      </c>
      <c r="B1822" s="9">
        <v>45306</v>
      </c>
      <c r="C1822" t="s">
        <v>831</v>
      </c>
      <c r="D1822" t="s">
        <v>2137</v>
      </c>
      <c r="E1822" t="s">
        <v>17</v>
      </c>
      <c r="F1822" t="s">
        <v>46</v>
      </c>
      <c r="G1822" t="s">
        <v>19</v>
      </c>
      <c r="H1822" t="s">
        <v>34</v>
      </c>
      <c r="I1822">
        <v>1</v>
      </c>
      <c r="J1822">
        <v>1027.02</v>
      </c>
      <c r="K1822">
        <v>1027.02</v>
      </c>
      <c r="L1822" t="s">
        <v>35</v>
      </c>
      <c r="M1822" t="s">
        <v>29</v>
      </c>
    </row>
    <row r="1823" spans="1:13">
      <c r="A1823" t="s">
        <v>3277</v>
      </c>
      <c r="B1823" s="9">
        <v>45147</v>
      </c>
      <c r="C1823" t="s">
        <v>2786</v>
      </c>
      <c r="D1823" t="s">
        <v>2577</v>
      </c>
      <c r="E1823" t="s">
        <v>17</v>
      </c>
      <c r="F1823" t="s">
        <v>46</v>
      </c>
      <c r="G1823" t="s">
        <v>42</v>
      </c>
      <c r="H1823" t="s">
        <v>50</v>
      </c>
      <c r="I1823">
        <v>1</v>
      </c>
      <c r="J1823">
        <v>2291.21</v>
      </c>
      <c r="K1823">
        <v>2291.21</v>
      </c>
      <c r="L1823" t="s">
        <v>21</v>
      </c>
      <c r="M1823" t="s">
        <v>29</v>
      </c>
    </row>
    <row r="1824" spans="1:13">
      <c r="A1824" t="s">
        <v>3278</v>
      </c>
      <c r="B1824" s="9">
        <v>45346</v>
      </c>
      <c r="C1824" t="s">
        <v>1107</v>
      </c>
      <c r="D1824" t="s">
        <v>1205</v>
      </c>
      <c r="E1824" t="s">
        <v>26</v>
      </c>
      <c r="F1824" t="s">
        <v>27</v>
      </c>
      <c r="G1824" t="s">
        <v>19</v>
      </c>
      <c r="H1824" t="s">
        <v>50</v>
      </c>
      <c r="I1824">
        <v>2</v>
      </c>
      <c r="J1824">
        <v>1790.36</v>
      </c>
      <c r="K1824">
        <v>3580.72</v>
      </c>
      <c r="L1824" t="s">
        <v>35</v>
      </c>
      <c r="M1824" t="s">
        <v>29</v>
      </c>
    </row>
    <row r="1825" spans="1:13">
      <c r="A1825" t="s">
        <v>3279</v>
      </c>
      <c r="B1825" s="9">
        <v>45050</v>
      </c>
      <c r="C1825" t="s">
        <v>711</v>
      </c>
      <c r="D1825" t="s">
        <v>1309</v>
      </c>
      <c r="E1825" t="s">
        <v>17</v>
      </c>
      <c r="F1825" t="s">
        <v>33</v>
      </c>
      <c r="G1825" t="s">
        <v>42</v>
      </c>
      <c r="H1825" t="s">
        <v>20</v>
      </c>
      <c r="I1825">
        <v>5</v>
      </c>
      <c r="J1825">
        <v>40085.57</v>
      </c>
      <c r="K1825">
        <v>200427.87</v>
      </c>
      <c r="L1825" t="s">
        <v>28</v>
      </c>
      <c r="M1825" t="s">
        <v>29</v>
      </c>
    </row>
    <row r="1826" spans="1:13">
      <c r="A1826" t="s">
        <v>3280</v>
      </c>
      <c r="B1826" s="9">
        <v>45348</v>
      </c>
      <c r="C1826" t="s">
        <v>1169</v>
      </c>
      <c r="D1826" t="s">
        <v>606</v>
      </c>
      <c r="E1826" t="s">
        <v>26</v>
      </c>
      <c r="F1826" t="s">
        <v>33</v>
      </c>
      <c r="G1826" t="s">
        <v>42</v>
      </c>
      <c r="H1826" t="s">
        <v>20</v>
      </c>
      <c r="I1826">
        <v>3</v>
      </c>
      <c r="J1826">
        <v>34155.83</v>
      </c>
      <c r="K1826">
        <v>102467.48</v>
      </c>
      <c r="L1826" t="s">
        <v>35</v>
      </c>
      <c r="M1826" t="s">
        <v>29</v>
      </c>
    </row>
    <row r="1827" spans="1:13">
      <c r="A1827" t="s">
        <v>3281</v>
      </c>
      <c r="B1827" s="9">
        <v>45157</v>
      </c>
      <c r="C1827" t="s">
        <v>1022</v>
      </c>
      <c r="D1827" t="s">
        <v>1789</v>
      </c>
      <c r="E1827" t="s">
        <v>17</v>
      </c>
      <c r="F1827" t="s">
        <v>33</v>
      </c>
      <c r="G1827" t="s">
        <v>42</v>
      </c>
      <c r="H1827" t="s">
        <v>50</v>
      </c>
      <c r="I1827">
        <v>1</v>
      </c>
      <c r="J1827">
        <v>1881.03</v>
      </c>
      <c r="K1827">
        <v>1881.03</v>
      </c>
      <c r="L1827" t="s">
        <v>28</v>
      </c>
      <c r="M1827" t="s">
        <v>22</v>
      </c>
    </row>
    <row r="1828" spans="1:13">
      <c r="A1828" t="s">
        <v>3282</v>
      </c>
      <c r="B1828" s="9">
        <v>44989</v>
      </c>
      <c r="C1828" t="s">
        <v>3283</v>
      </c>
      <c r="D1828" t="s">
        <v>16</v>
      </c>
      <c r="E1828" t="s">
        <v>17</v>
      </c>
      <c r="F1828" t="s">
        <v>18</v>
      </c>
      <c r="G1828" t="s">
        <v>42</v>
      </c>
      <c r="H1828" t="s">
        <v>34</v>
      </c>
      <c r="I1828">
        <v>1</v>
      </c>
      <c r="J1828">
        <v>1013.04</v>
      </c>
      <c r="K1828">
        <v>1013.04</v>
      </c>
      <c r="L1828" t="s">
        <v>35</v>
      </c>
      <c r="M1828" t="s">
        <v>29</v>
      </c>
    </row>
    <row r="1829" spans="1:13">
      <c r="A1829" t="s">
        <v>3284</v>
      </c>
      <c r="B1829" s="9">
        <v>45411</v>
      </c>
      <c r="C1829" t="s">
        <v>3285</v>
      </c>
      <c r="D1829" t="s">
        <v>959</v>
      </c>
      <c r="E1829" t="s">
        <v>17</v>
      </c>
      <c r="F1829" t="s">
        <v>33</v>
      </c>
      <c r="G1829" t="s">
        <v>19</v>
      </c>
      <c r="H1829" t="s">
        <v>20</v>
      </c>
      <c r="I1829">
        <v>3</v>
      </c>
      <c r="J1829">
        <v>41712.17</v>
      </c>
      <c r="K1829">
        <v>125136.52</v>
      </c>
      <c r="L1829" t="s">
        <v>35</v>
      </c>
      <c r="M1829" t="s">
        <v>29</v>
      </c>
    </row>
    <row r="1830" spans="1:13">
      <c r="A1830" t="s">
        <v>3286</v>
      </c>
      <c r="B1830" s="9">
        <v>45409</v>
      </c>
      <c r="C1830" t="s">
        <v>3287</v>
      </c>
      <c r="D1830" t="s">
        <v>480</v>
      </c>
      <c r="E1830" t="s">
        <v>17</v>
      </c>
      <c r="F1830" t="s">
        <v>18</v>
      </c>
      <c r="G1830" t="s">
        <v>19</v>
      </c>
      <c r="H1830" t="s">
        <v>50</v>
      </c>
      <c r="I1830">
        <v>1</v>
      </c>
      <c r="J1830">
        <v>2491.3200000000002</v>
      </c>
      <c r="K1830">
        <v>2491.3200000000002</v>
      </c>
      <c r="L1830" t="s">
        <v>21</v>
      </c>
      <c r="M1830" t="s">
        <v>29</v>
      </c>
    </row>
    <row r="1831" spans="1:13">
      <c r="A1831" t="s">
        <v>3288</v>
      </c>
      <c r="B1831" s="9">
        <v>45445</v>
      </c>
      <c r="C1831" t="s">
        <v>708</v>
      </c>
      <c r="D1831" t="s">
        <v>518</v>
      </c>
      <c r="E1831" t="s">
        <v>17</v>
      </c>
      <c r="F1831" t="s">
        <v>27</v>
      </c>
      <c r="G1831" t="s">
        <v>42</v>
      </c>
      <c r="H1831" t="s">
        <v>34</v>
      </c>
      <c r="I1831">
        <v>5</v>
      </c>
      <c r="J1831">
        <v>1014.84</v>
      </c>
      <c r="K1831">
        <v>5074.21</v>
      </c>
      <c r="L1831" t="s">
        <v>21</v>
      </c>
      <c r="M1831" t="s">
        <v>29</v>
      </c>
    </row>
    <row r="1832" spans="1:13">
      <c r="A1832" t="s">
        <v>3289</v>
      </c>
      <c r="B1832" s="9">
        <v>45081</v>
      </c>
      <c r="C1832" t="s">
        <v>1166</v>
      </c>
      <c r="D1832" t="s">
        <v>1589</v>
      </c>
      <c r="E1832" t="s">
        <v>26</v>
      </c>
      <c r="F1832" t="s">
        <v>46</v>
      </c>
      <c r="G1832" t="s">
        <v>42</v>
      </c>
      <c r="H1832" t="s">
        <v>20</v>
      </c>
      <c r="I1832">
        <v>1</v>
      </c>
      <c r="J1832">
        <v>31961.05</v>
      </c>
      <c r="K1832">
        <v>31961.05</v>
      </c>
      <c r="L1832" t="s">
        <v>28</v>
      </c>
      <c r="M1832" t="s">
        <v>29</v>
      </c>
    </row>
    <row r="1833" spans="1:13">
      <c r="A1833" t="s">
        <v>3290</v>
      </c>
      <c r="B1833" s="9">
        <v>45018</v>
      </c>
      <c r="C1833" t="s">
        <v>2596</v>
      </c>
      <c r="D1833" t="s">
        <v>2061</v>
      </c>
      <c r="E1833" t="s">
        <v>26</v>
      </c>
      <c r="F1833" t="s">
        <v>27</v>
      </c>
      <c r="G1833" t="s">
        <v>19</v>
      </c>
      <c r="H1833" t="s">
        <v>57</v>
      </c>
      <c r="I1833">
        <v>1</v>
      </c>
      <c r="J1833">
        <v>12438.56</v>
      </c>
      <c r="K1833">
        <v>12438.56</v>
      </c>
      <c r="L1833" t="s">
        <v>21</v>
      </c>
      <c r="M1833" t="s">
        <v>29</v>
      </c>
    </row>
    <row r="1834" spans="1:13">
      <c r="A1834" t="s">
        <v>3291</v>
      </c>
      <c r="B1834" s="9">
        <v>45452</v>
      </c>
      <c r="C1834" t="s">
        <v>140</v>
      </c>
      <c r="D1834" t="s">
        <v>73</v>
      </c>
      <c r="E1834" t="s">
        <v>17</v>
      </c>
      <c r="F1834" t="s">
        <v>33</v>
      </c>
      <c r="G1834" t="s">
        <v>19</v>
      </c>
      <c r="H1834" t="s">
        <v>57</v>
      </c>
      <c r="I1834">
        <v>2</v>
      </c>
      <c r="J1834">
        <v>10738.53</v>
      </c>
      <c r="K1834">
        <v>21477.06</v>
      </c>
      <c r="L1834" t="s">
        <v>21</v>
      </c>
      <c r="M1834" t="s">
        <v>29</v>
      </c>
    </row>
    <row r="1835" spans="1:13">
      <c r="A1835" t="s">
        <v>3292</v>
      </c>
      <c r="B1835" s="9">
        <v>45381</v>
      </c>
      <c r="C1835" t="s">
        <v>3293</v>
      </c>
      <c r="D1835" t="s">
        <v>998</v>
      </c>
      <c r="E1835" t="s">
        <v>61</v>
      </c>
      <c r="F1835" t="s">
        <v>33</v>
      </c>
      <c r="G1835" t="s">
        <v>19</v>
      </c>
      <c r="H1835" t="s">
        <v>57</v>
      </c>
      <c r="I1835">
        <v>5</v>
      </c>
      <c r="J1835">
        <v>16815.23</v>
      </c>
      <c r="K1835">
        <v>84076.13</v>
      </c>
      <c r="L1835" t="s">
        <v>35</v>
      </c>
      <c r="M1835" t="s">
        <v>29</v>
      </c>
    </row>
    <row r="1836" spans="1:13">
      <c r="A1836" t="s">
        <v>3294</v>
      </c>
      <c r="B1836" s="9">
        <v>45436</v>
      </c>
      <c r="C1836" t="s">
        <v>3295</v>
      </c>
      <c r="D1836" t="s">
        <v>2611</v>
      </c>
      <c r="E1836" t="s">
        <v>17</v>
      </c>
      <c r="F1836" t="s">
        <v>27</v>
      </c>
      <c r="G1836" t="s">
        <v>19</v>
      </c>
      <c r="H1836" t="s">
        <v>34</v>
      </c>
      <c r="I1836">
        <v>5</v>
      </c>
      <c r="J1836">
        <v>1015.49</v>
      </c>
      <c r="K1836">
        <v>5077.4399999999996</v>
      </c>
      <c r="L1836" t="s">
        <v>28</v>
      </c>
      <c r="M1836" t="s">
        <v>29</v>
      </c>
    </row>
    <row r="1837" spans="1:13">
      <c r="A1837" t="s">
        <v>3296</v>
      </c>
      <c r="B1837" s="9">
        <v>45109</v>
      </c>
      <c r="C1837" t="s">
        <v>1767</v>
      </c>
      <c r="D1837" t="s">
        <v>1728</v>
      </c>
      <c r="E1837" t="s">
        <v>61</v>
      </c>
      <c r="F1837" t="s">
        <v>18</v>
      </c>
      <c r="G1837" t="s">
        <v>19</v>
      </c>
      <c r="H1837" t="s">
        <v>20</v>
      </c>
      <c r="I1837">
        <v>2</v>
      </c>
      <c r="J1837">
        <v>39172.19</v>
      </c>
      <c r="K1837">
        <v>78344.38</v>
      </c>
      <c r="L1837" t="s">
        <v>35</v>
      </c>
      <c r="M1837" t="s">
        <v>29</v>
      </c>
    </row>
    <row r="1838" spans="1:13">
      <c r="A1838" t="s">
        <v>3297</v>
      </c>
      <c r="B1838" s="9">
        <v>45312</v>
      </c>
      <c r="C1838" t="s">
        <v>3298</v>
      </c>
      <c r="D1838" t="s">
        <v>1804</v>
      </c>
      <c r="E1838" t="s">
        <v>26</v>
      </c>
      <c r="F1838" t="s">
        <v>18</v>
      </c>
      <c r="G1838" t="s">
        <v>19</v>
      </c>
      <c r="H1838" t="s">
        <v>50</v>
      </c>
      <c r="I1838">
        <v>4</v>
      </c>
      <c r="J1838">
        <v>2348.1999999999998</v>
      </c>
      <c r="K1838">
        <v>9392.7900000000009</v>
      </c>
      <c r="L1838" t="s">
        <v>35</v>
      </c>
      <c r="M1838" t="s">
        <v>29</v>
      </c>
    </row>
    <row r="1839" spans="1:13">
      <c r="A1839" t="s">
        <v>3299</v>
      </c>
      <c r="B1839" s="9">
        <v>45331</v>
      </c>
      <c r="C1839" t="s">
        <v>3300</v>
      </c>
      <c r="D1839" t="s">
        <v>445</v>
      </c>
      <c r="E1839" t="s">
        <v>26</v>
      </c>
      <c r="F1839" t="s">
        <v>18</v>
      </c>
      <c r="G1839" t="s">
        <v>19</v>
      </c>
      <c r="H1839" t="s">
        <v>20</v>
      </c>
      <c r="I1839">
        <v>3</v>
      </c>
      <c r="J1839">
        <v>27700.66</v>
      </c>
      <c r="K1839">
        <v>83101.97</v>
      </c>
      <c r="L1839" t="s">
        <v>21</v>
      </c>
      <c r="M1839" t="s">
        <v>29</v>
      </c>
    </row>
    <row r="1840" spans="1:13">
      <c r="A1840" t="s">
        <v>3301</v>
      </c>
      <c r="B1840" s="9">
        <v>45172</v>
      </c>
      <c r="C1840" t="s">
        <v>1756</v>
      </c>
      <c r="D1840" t="s">
        <v>982</v>
      </c>
      <c r="E1840" t="s">
        <v>17</v>
      </c>
      <c r="F1840" t="s">
        <v>46</v>
      </c>
      <c r="G1840" t="s">
        <v>19</v>
      </c>
      <c r="H1840" t="s">
        <v>57</v>
      </c>
      <c r="I1840">
        <v>5</v>
      </c>
      <c r="J1840">
        <v>16514.02</v>
      </c>
      <c r="K1840">
        <v>82570.080000000002</v>
      </c>
      <c r="L1840" t="s">
        <v>21</v>
      </c>
      <c r="M1840" t="s">
        <v>29</v>
      </c>
    </row>
    <row r="1841" spans="1:13">
      <c r="A1841" t="s">
        <v>3302</v>
      </c>
      <c r="B1841" s="9">
        <v>45397</v>
      </c>
      <c r="C1841" t="s">
        <v>3303</v>
      </c>
      <c r="D1841" t="s">
        <v>2038</v>
      </c>
      <c r="E1841" t="s">
        <v>17</v>
      </c>
      <c r="F1841" t="s">
        <v>46</v>
      </c>
      <c r="G1841" t="s">
        <v>19</v>
      </c>
      <c r="H1841" t="s">
        <v>57</v>
      </c>
      <c r="I1841">
        <v>4</v>
      </c>
      <c r="J1841">
        <v>13328.34</v>
      </c>
      <c r="K1841">
        <v>53313.34</v>
      </c>
      <c r="L1841" t="s">
        <v>28</v>
      </c>
      <c r="M1841" t="s">
        <v>29</v>
      </c>
    </row>
    <row r="1842" spans="1:13">
      <c r="A1842" t="s">
        <v>3304</v>
      </c>
      <c r="B1842" s="9">
        <v>45349</v>
      </c>
      <c r="C1842" t="s">
        <v>1453</v>
      </c>
      <c r="D1842" t="s">
        <v>1324</v>
      </c>
      <c r="E1842" t="s">
        <v>17</v>
      </c>
      <c r="F1842" t="s">
        <v>33</v>
      </c>
      <c r="G1842" t="s">
        <v>42</v>
      </c>
      <c r="H1842" t="s">
        <v>34</v>
      </c>
      <c r="I1842">
        <v>3</v>
      </c>
      <c r="J1842">
        <v>1264.6400000000001</v>
      </c>
      <c r="K1842">
        <v>3793.91</v>
      </c>
      <c r="L1842" t="s">
        <v>21</v>
      </c>
      <c r="M1842" t="s">
        <v>29</v>
      </c>
    </row>
    <row r="1843" spans="1:13">
      <c r="A1843" t="s">
        <v>3305</v>
      </c>
      <c r="B1843" s="9">
        <v>44991</v>
      </c>
      <c r="C1843" t="s">
        <v>482</v>
      </c>
      <c r="D1843" t="s">
        <v>663</v>
      </c>
      <c r="E1843" t="s">
        <v>26</v>
      </c>
      <c r="F1843" t="s">
        <v>27</v>
      </c>
      <c r="G1843" t="s">
        <v>42</v>
      </c>
      <c r="H1843" t="s">
        <v>50</v>
      </c>
      <c r="I1843">
        <v>5</v>
      </c>
      <c r="J1843">
        <v>2796.54</v>
      </c>
      <c r="K1843">
        <v>13982.69</v>
      </c>
      <c r="L1843" t="s">
        <v>35</v>
      </c>
      <c r="M1843" t="s">
        <v>29</v>
      </c>
    </row>
    <row r="1844" spans="1:13">
      <c r="A1844" t="s">
        <v>3306</v>
      </c>
      <c r="B1844" s="9">
        <v>44939</v>
      </c>
      <c r="C1844" t="s">
        <v>558</v>
      </c>
      <c r="D1844" t="s">
        <v>1493</v>
      </c>
      <c r="E1844" t="s">
        <v>17</v>
      </c>
      <c r="F1844" t="s">
        <v>27</v>
      </c>
      <c r="G1844" t="s">
        <v>42</v>
      </c>
      <c r="H1844" t="s">
        <v>34</v>
      </c>
      <c r="I1844">
        <v>1</v>
      </c>
      <c r="J1844">
        <v>1417.79</v>
      </c>
      <c r="K1844">
        <v>1417.79</v>
      </c>
      <c r="L1844" t="s">
        <v>21</v>
      </c>
      <c r="M1844" t="s">
        <v>29</v>
      </c>
    </row>
    <row r="1845" spans="1:13">
      <c r="A1845" t="s">
        <v>3307</v>
      </c>
      <c r="B1845" s="9">
        <v>45139</v>
      </c>
      <c r="C1845" t="s">
        <v>2332</v>
      </c>
      <c r="D1845" t="s">
        <v>219</v>
      </c>
      <c r="E1845" t="s">
        <v>26</v>
      </c>
      <c r="F1845" t="s">
        <v>33</v>
      </c>
      <c r="G1845" t="s">
        <v>19</v>
      </c>
      <c r="H1845" t="s">
        <v>50</v>
      </c>
      <c r="I1845">
        <v>5</v>
      </c>
      <c r="J1845">
        <v>1857.27</v>
      </c>
      <c r="K1845">
        <v>9286.34</v>
      </c>
      <c r="L1845" t="s">
        <v>28</v>
      </c>
      <c r="M1845" t="s">
        <v>29</v>
      </c>
    </row>
    <row r="1846" spans="1:13">
      <c r="A1846" t="s">
        <v>3308</v>
      </c>
      <c r="B1846" s="9">
        <v>45168</v>
      </c>
      <c r="C1846" t="s">
        <v>2444</v>
      </c>
      <c r="D1846" t="s">
        <v>390</v>
      </c>
      <c r="E1846" t="s">
        <v>17</v>
      </c>
      <c r="F1846" t="s">
        <v>18</v>
      </c>
      <c r="G1846" t="s">
        <v>19</v>
      </c>
      <c r="H1846" t="s">
        <v>20</v>
      </c>
      <c r="I1846">
        <v>3</v>
      </c>
      <c r="J1846">
        <v>24646.76</v>
      </c>
      <c r="K1846">
        <v>73940.289999999994</v>
      </c>
      <c r="L1846" t="s">
        <v>28</v>
      </c>
      <c r="M1846" t="s">
        <v>22</v>
      </c>
    </row>
    <row r="1847" spans="1:13">
      <c r="A1847" t="s">
        <v>3309</v>
      </c>
      <c r="B1847" s="9">
        <v>45419</v>
      </c>
      <c r="C1847" t="s">
        <v>1891</v>
      </c>
      <c r="D1847" t="s">
        <v>352</v>
      </c>
      <c r="E1847" t="s">
        <v>26</v>
      </c>
      <c r="F1847" t="s">
        <v>46</v>
      </c>
      <c r="G1847" t="s">
        <v>42</v>
      </c>
      <c r="H1847" t="s">
        <v>34</v>
      </c>
      <c r="I1847">
        <v>4</v>
      </c>
      <c r="J1847">
        <v>1169.05</v>
      </c>
      <c r="K1847">
        <v>4676.22</v>
      </c>
      <c r="L1847" t="s">
        <v>35</v>
      </c>
      <c r="M1847" t="s">
        <v>29</v>
      </c>
    </row>
    <row r="1848" spans="1:13">
      <c r="A1848" t="s">
        <v>3310</v>
      </c>
      <c r="B1848" s="9">
        <v>45139</v>
      </c>
      <c r="C1848" t="s">
        <v>1814</v>
      </c>
      <c r="D1848" t="s">
        <v>2245</v>
      </c>
      <c r="E1848" t="s">
        <v>17</v>
      </c>
      <c r="F1848" t="s">
        <v>27</v>
      </c>
      <c r="G1848" t="s">
        <v>42</v>
      </c>
      <c r="H1848" t="s">
        <v>34</v>
      </c>
      <c r="I1848">
        <v>1</v>
      </c>
      <c r="J1848">
        <v>998.54</v>
      </c>
      <c r="K1848">
        <v>998.54</v>
      </c>
      <c r="L1848" t="s">
        <v>35</v>
      </c>
      <c r="M1848" t="s">
        <v>29</v>
      </c>
    </row>
    <row r="1849" spans="1:13">
      <c r="A1849" t="s">
        <v>3311</v>
      </c>
      <c r="B1849" s="9">
        <v>45264</v>
      </c>
      <c r="C1849" t="s">
        <v>3312</v>
      </c>
      <c r="D1849" t="s">
        <v>695</v>
      </c>
      <c r="E1849" t="s">
        <v>17</v>
      </c>
      <c r="F1849" t="s">
        <v>33</v>
      </c>
      <c r="G1849" t="s">
        <v>19</v>
      </c>
      <c r="H1849" t="s">
        <v>34</v>
      </c>
      <c r="I1849">
        <v>3</v>
      </c>
      <c r="J1849">
        <v>1121.46</v>
      </c>
      <c r="K1849">
        <v>3364.38</v>
      </c>
      <c r="L1849" t="s">
        <v>21</v>
      </c>
      <c r="M1849" t="s">
        <v>29</v>
      </c>
    </row>
    <row r="1850" spans="1:13">
      <c r="A1850" t="s">
        <v>3313</v>
      </c>
      <c r="B1850" s="9">
        <v>45099</v>
      </c>
      <c r="C1850" t="s">
        <v>2913</v>
      </c>
      <c r="D1850" t="s">
        <v>1340</v>
      </c>
      <c r="E1850" t="s">
        <v>17</v>
      </c>
      <c r="F1850" t="s">
        <v>18</v>
      </c>
      <c r="G1850" t="s">
        <v>19</v>
      </c>
      <c r="H1850" t="s">
        <v>57</v>
      </c>
      <c r="I1850">
        <v>3</v>
      </c>
      <c r="J1850">
        <v>11044.94</v>
      </c>
      <c r="K1850">
        <v>33134.82</v>
      </c>
      <c r="L1850" t="s">
        <v>28</v>
      </c>
      <c r="M1850" t="s">
        <v>29</v>
      </c>
    </row>
    <row r="1851" spans="1:13">
      <c r="A1851" t="s">
        <v>3314</v>
      </c>
      <c r="B1851" s="9">
        <v>45090</v>
      </c>
      <c r="C1851" t="s">
        <v>1717</v>
      </c>
      <c r="D1851" t="s">
        <v>132</v>
      </c>
      <c r="E1851" t="s">
        <v>17</v>
      </c>
      <c r="F1851" t="s">
        <v>18</v>
      </c>
      <c r="G1851" t="s">
        <v>19</v>
      </c>
      <c r="H1851" t="s">
        <v>57</v>
      </c>
      <c r="I1851">
        <v>5</v>
      </c>
      <c r="J1851">
        <v>14261.92</v>
      </c>
      <c r="K1851">
        <v>71309.59</v>
      </c>
      <c r="L1851" t="s">
        <v>35</v>
      </c>
      <c r="M1851" t="s">
        <v>22</v>
      </c>
    </row>
    <row r="1852" spans="1:13">
      <c r="A1852" t="s">
        <v>3315</v>
      </c>
      <c r="B1852" s="9">
        <v>45391</v>
      </c>
      <c r="C1852" t="s">
        <v>717</v>
      </c>
      <c r="D1852" t="s">
        <v>1956</v>
      </c>
      <c r="E1852" t="s">
        <v>17</v>
      </c>
      <c r="F1852" t="s">
        <v>46</v>
      </c>
      <c r="G1852" t="s">
        <v>19</v>
      </c>
      <c r="H1852" t="s">
        <v>50</v>
      </c>
      <c r="I1852">
        <v>2</v>
      </c>
      <c r="J1852">
        <v>1906.07</v>
      </c>
      <c r="K1852">
        <v>3812.14</v>
      </c>
      <c r="L1852" t="s">
        <v>21</v>
      </c>
      <c r="M1852" t="s">
        <v>29</v>
      </c>
    </row>
    <row r="1853" spans="1:13">
      <c r="A1853" t="s">
        <v>3316</v>
      </c>
      <c r="B1853" s="9">
        <v>45423</v>
      </c>
      <c r="C1853" t="s">
        <v>811</v>
      </c>
      <c r="D1853" t="s">
        <v>1861</v>
      </c>
      <c r="E1853" t="s">
        <v>26</v>
      </c>
      <c r="F1853" t="s">
        <v>46</v>
      </c>
      <c r="G1853" t="s">
        <v>19</v>
      </c>
      <c r="H1853" t="s">
        <v>20</v>
      </c>
      <c r="I1853">
        <v>2</v>
      </c>
      <c r="J1853">
        <v>39175.29</v>
      </c>
      <c r="K1853">
        <v>78350.570000000007</v>
      </c>
      <c r="L1853" t="s">
        <v>21</v>
      </c>
      <c r="M1853" t="s">
        <v>29</v>
      </c>
    </row>
    <row r="1854" spans="1:13">
      <c r="A1854" t="s">
        <v>3317</v>
      </c>
      <c r="B1854" s="9">
        <v>45321</v>
      </c>
      <c r="C1854" t="s">
        <v>1784</v>
      </c>
      <c r="D1854" t="s">
        <v>3156</v>
      </c>
      <c r="E1854" t="s">
        <v>17</v>
      </c>
      <c r="F1854" t="s">
        <v>33</v>
      </c>
      <c r="G1854" t="s">
        <v>42</v>
      </c>
      <c r="H1854" t="s">
        <v>34</v>
      </c>
      <c r="I1854">
        <v>1</v>
      </c>
      <c r="J1854">
        <v>1295.69</v>
      </c>
      <c r="K1854">
        <v>1295.69</v>
      </c>
      <c r="L1854" t="s">
        <v>21</v>
      </c>
      <c r="M1854" t="s">
        <v>29</v>
      </c>
    </row>
    <row r="1855" spans="1:13">
      <c r="A1855" t="s">
        <v>3318</v>
      </c>
      <c r="B1855" s="9">
        <v>45234</v>
      </c>
      <c r="C1855" t="s">
        <v>1891</v>
      </c>
      <c r="D1855" t="s">
        <v>1506</v>
      </c>
      <c r="E1855" t="s">
        <v>17</v>
      </c>
      <c r="F1855" t="s">
        <v>33</v>
      </c>
      <c r="G1855" t="s">
        <v>19</v>
      </c>
      <c r="H1855" t="s">
        <v>57</v>
      </c>
      <c r="I1855">
        <v>3</v>
      </c>
      <c r="J1855">
        <v>11055.55</v>
      </c>
      <c r="K1855">
        <v>33166.660000000003</v>
      </c>
      <c r="L1855" t="s">
        <v>35</v>
      </c>
      <c r="M1855" t="s">
        <v>29</v>
      </c>
    </row>
    <row r="1856" spans="1:13">
      <c r="A1856" t="s">
        <v>3319</v>
      </c>
      <c r="B1856" s="9">
        <v>45109</v>
      </c>
      <c r="C1856" t="s">
        <v>347</v>
      </c>
      <c r="D1856" t="s">
        <v>377</v>
      </c>
      <c r="E1856" t="s">
        <v>26</v>
      </c>
      <c r="F1856" t="s">
        <v>18</v>
      </c>
      <c r="G1856" t="s">
        <v>42</v>
      </c>
      <c r="H1856" t="s">
        <v>34</v>
      </c>
      <c r="I1856">
        <v>4</v>
      </c>
      <c r="J1856">
        <v>1341.81</v>
      </c>
      <c r="K1856">
        <v>5367.24</v>
      </c>
      <c r="L1856" t="s">
        <v>35</v>
      </c>
      <c r="M1856" t="s">
        <v>29</v>
      </c>
    </row>
    <row r="1857" spans="1:13">
      <c r="A1857" t="s">
        <v>3320</v>
      </c>
      <c r="B1857" s="9">
        <v>45436</v>
      </c>
      <c r="C1857" t="s">
        <v>1685</v>
      </c>
      <c r="D1857" t="s">
        <v>728</v>
      </c>
      <c r="E1857" t="s">
        <v>17</v>
      </c>
      <c r="F1857" t="s">
        <v>18</v>
      </c>
      <c r="G1857" t="s">
        <v>42</v>
      </c>
      <c r="H1857" t="s">
        <v>50</v>
      </c>
      <c r="I1857">
        <v>1</v>
      </c>
      <c r="J1857">
        <v>2156.1999999999998</v>
      </c>
      <c r="K1857">
        <v>2156.1999999999998</v>
      </c>
      <c r="L1857" t="s">
        <v>21</v>
      </c>
      <c r="M1857" t="s">
        <v>29</v>
      </c>
    </row>
    <row r="1858" spans="1:13">
      <c r="A1858" t="s">
        <v>3321</v>
      </c>
      <c r="B1858" s="9">
        <v>45472</v>
      </c>
      <c r="C1858" t="s">
        <v>2324</v>
      </c>
      <c r="D1858" t="s">
        <v>1578</v>
      </c>
      <c r="E1858" t="s">
        <v>61</v>
      </c>
      <c r="F1858" t="s">
        <v>27</v>
      </c>
      <c r="G1858" t="s">
        <v>42</v>
      </c>
      <c r="H1858" t="s">
        <v>50</v>
      </c>
      <c r="I1858">
        <v>1</v>
      </c>
      <c r="J1858">
        <v>2191.0700000000002</v>
      </c>
      <c r="K1858">
        <v>2191.0700000000002</v>
      </c>
      <c r="L1858" t="s">
        <v>21</v>
      </c>
      <c r="M1858" t="s">
        <v>29</v>
      </c>
    </row>
    <row r="1859" spans="1:13">
      <c r="A1859" t="s">
        <v>3322</v>
      </c>
      <c r="B1859" s="9">
        <v>45153</v>
      </c>
      <c r="C1859" t="s">
        <v>564</v>
      </c>
      <c r="D1859" t="s">
        <v>1566</v>
      </c>
      <c r="E1859" t="s">
        <v>61</v>
      </c>
      <c r="F1859" t="s">
        <v>18</v>
      </c>
      <c r="G1859" t="s">
        <v>42</v>
      </c>
      <c r="H1859" t="s">
        <v>20</v>
      </c>
      <c r="I1859">
        <v>5</v>
      </c>
      <c r="J1859">
        <v>27646.560000000001</v>
      </c>
      <c r="K1859">
        <v>138232.81</v>
      </c>
      <c r="L1859" t="s">
        <v>35</v>
      </c>
      <c r="M1859" t="s">
        <v>29</v>
      </c>
    </row>
    <row r="1860" spans="1:13">
      <c r="A1860" t="s">
        <v>3323</v>
      </c>
      <c r="B1860" s="9">
        <v>45362</v>
      </c>
      <c r="C1860" t="s">
        <v>3324</v>
      </c>
      <c r="D1860" t="s">
        <v>1379</v>
      </c>
      <c r="E1860" t="s">
        <v>17</v>
      </c>
      <c r="F1860" t="s">
        <v>33</v>
      </c>
      <c r="G1860" t="s">
        <v>42</v>
      </c>
      <c r="H1860" t="s">
        <v>50</v>
      </c>
      <c r="I1860">
        <v>4</v>
      </c>
      <c r="J1860">
        <v>2794.13</v>
      </c>
      <c r="K1860">
        <v>11176.52</v>
      </c>
      <c r="L1860" t="s">
        <v>28</v>
      </c>
      <c r="M1860" t="s">
        <v>29</v>
      </c>
    </row>
    <row r="1861" spans="1:13">
      <c r="A1861" t="s">
        <v>3325</v>
      </c>
      <c r="B1861" s="9">
        <v>45348</v>
      </c>
      <c r="C1861" t="s">
        <v>1460</v>
      </c>
      <c r="D1861" t="s">
        <v>1533</v>
      </c>
      <c r="E1861" t="s">
        <v>17</v>
      </c>
      <c r="F1861" t="s">
        <v>46</v>
      </c>
      <c r="G1861" t="s">
        <v>19</v>
      </c>
      <c r="H1861" t="s">
        <v>34</v>
      </c>
      <c r="I1861">
        <v>3</v>
      </c>
      <c r="J1861">
        <v>1082.82</v>
      </c>
      <c r="K1861">
        <v>3248.47</v>
      </c>
      <c r="L1861" t="s">
        <v>21</v>
      </c>
      <c r="M1861" t="s">
        <v>22</v>
      </c>
    </row>
    <row r="1862" spans="1:13">
      <c r="A1862" t="s">
        <v>3326</v>
      </c>
      <c r="B1862" s="9">
        <v>44947</v>
      </c>
      <c r="C1862" t="s">
        <v>1588</v>
      </c>
      <c r="D1862" t="s">
        <v>2063</v>
      </c>
      <c r="E1862" t="s">
        <v>17</v>
      </c>
      <c r="F1862" t="s">
        <v>33</v>
      </c>
      <c r="G1862" t="s">
        <v>42</v>
      </c>
      <c r="H1862" t="s">
        <v>20</v>
      </c>
      <c r="I1862">
        <v>3</v>
      </c>
      <c r="J1862">
        <v>25354.63</v>
      </c>
      <c r="K1862">
        <v>76063.88</v>
      </c>
      <c r="L1862" t="s">
        <v>28</v>
      </c>
      <c r="M1862" t="s">
        <v>29</v>
      </c>
    </row>
    <row r="1863" spans="1:13">
      <c r="A1863" t="s">
        <v>3327</v>
      </c>
      <c r="B1863" s="9">
        <v>45323</v>
      </c>
      <c r="C1863" t="s">
        <v>354</v>
      </c>
      <c r="D1863" t="s">
        <v>2505</v>
      </c>
      <c r="E1863" t="s">
        <v>26</v>
      </c>
      <c r="F1863" t="s">
        <v>27</v>
      </c>
      <c r="G1863" t="s">
        <v>42</v>
      </c>
      <c r="H1863" t="s">
        <v>20</v>
      </c>
      <c r="I1863">
        <v>3</v>
      </c>
      <c r="J1863">
        <v>41409.370000000003</v>
      </c>
      <c r="K1863">
        <v>124228.11</v>
      </c>
      <c r="L1863" t="s">
        <v>28</v>
      </c>
      <c r="M1863" t="s">
        <v>29</v>
      </c>
    </row>
    <row r="1864" spans="1:13">
      <c r="A1864" t="s">
        <v>3328</v>
      </c>
      <c r="B1864" s="9">
        <v>45031</v>
      </c>
      <c r="C1864" t="s">
        <v>2780</v>
      </c>
      <c r="D1864" t="s">
        <v>3329</v>
      </c>
      <c r="E1864" t="s">
        <v>26</v>
      </c>
      <c r="F1864" t="s">
        <v>27</v>
      </c>
      <c r="G1864" t="s">
        <v>19</v>
      </c>
      <c r="H1864" t="s">
        <v>57</v>
      </c>
      <c r="I1864">
        <v>1</v>
      </c>
      <c r="J1864">
        <v>12419.15</v>
      </c>
      <c r="K1864">
        <v>12419.15</v>
      </c>
      <c r="L1864" t="s">
        <v>35</v>
      </c>
      <c r="M1864" t="s">
        <v>29</v>
      </c>
    </row>
    <row r="1865" spans="1:13">
      <c r="A1865" t="s">
        <v>3330</v>
      </c>
      <c r="B1865" s="9">
        <v>45118</v>
      </c>
      <c r="C1865" t="s">
        <v>1545</v>
      </c>
      <c r="D1865" t="s">
        <v>60</v>
      </c>
      <c r="E1865" t="s">
        <v>26</v>
      </c>
      <c r="F1865" t="s">
        <v>46</v>
      </c>
      <c r="G1865" t="s">
        <v>42</v>
      </c>
      <c r="H1865" t="s">
        <v>34</v>
      </c>
      <c r="I1865">
        <v>5</v>
      </c>
      <c r="J1865">
        <v>1401.71</v>
      </c>
      <c r="K1865">
        <v>7008.53</v>
      </c>
      <c r="L1865" t="s">
        <v>35</v>
      </c>
      <c r="M1865" t="s">
        <v>29</v>
      </c>
    </row>
    <row r="1866" spans="1:13">
      <c r="A1866" t="s">
        <v>3331</v>
      </c>
      <c r="B1866" s="9">
        <v>44943</v>
      </c>
      <c r="C1866" t="s">
        <v>1860</v>
      </c>
      <c r="D1866" t="s">
        <v>1340</v>
      </c>
      <c r="E1866" t="s">
        <v>26</v>
      </c>
      <c r="F1866" t="s">
        <v>33</v>
      </c>
      <c r="G1866" t="s">
        <v>42</v>
      </c>
      <c r="H1866" t="s">
        <v>50</v>
      </c>
      <c r="I1866">
        <v>1</v>
      </c>
      <c r="J1866">
        <v>2126.5500000000002</v>
      </c>
      <c r="K1866">
        <v>2126.5500000000002</v>
      </c>
      <c r="L1866" t="s">
        <v>28</v>
      </c>
      <c r="M1866" t="s">
        <v>29</v>
      </c>
    </row>
    <row r="1867" spans="1:13">
      <c r="A1867" t="s">
        <v>3332</v>
      </c>
      <c r="B1867" s="9">
        <v>45046</v>
      </c>
      <c r="C1867" t="s">
        <v>15</v>
      </c>
      <c r="D1867" t="s">
        <v>1523</v>
      </c>
      <c r="E1867" t="s">
        <v>17</v>
      </c>
      <c r="F1867" t="s">
        <v>27</v>
      </c>
      <c r="G1867" t="s">
        <v>42</v>
      </c>
      <c r="H1867" t="s">
        <v>57</v>
      </c>
      <c r="I1867">
        <v>2</v>
      </c>
      <c r="J1867">
        <v>16735.7</v>
      </c>
      <c r="K1867">
        <v>33471.4</v>
      </c>
      <c r="L1867" t="s">
        <v>35</v>
      </c>
      <c r="M1867" t="s">
        <v>29</v>
      </c>
    </row>
    <row r="1868" spans="1:13">
      <c r="A1868" t="s">
        <v>3333</v>
      </c>
      <c r="B1868" s="9">
        <v>45319</v>
      </c>
      <c r="C1868" t="s">
        <v>573</v>
      </c>
      <c r="D1868" t="s">
        <v>2008</v>
      </c>
      <c r="E1868" t="s">
        <v>26</v>
      </c>
      <c r="F1868" t="s">
        <v>33</v>
      </c>
      <c r="G1868" t="s">
        <v>19</v>
      </c>
      <c r="H1868" t="s">
        <v>34</v>
      </c>
      <c r="I1868">
        <v>2</v>
      </c>
      <c r="J1868">
        <v>1238.53</v>
      </c>
      <c r="K1868">
        <v>2477.06</v>
      </c>
      <c r="L1868" t="s">
        <v>28</v>
      </c>
      <c r="M1868" t="s">
        <v>29</v>
      </c>
    </row>
    <row r="1869" spans="1:13">
      <c r="A1869" t="s">
        <v>3334</v>
      </c>
      <c r="B1869" s="9">
        <v>45351</v>
      </c>
      <c r="C1869" t="s">
        <v>2065</v>
      </c>
      <c r="D1869" t="s">
        <v>1490</v>
      </c>
      <c r="E1869" t="s">
        <v>26</v>
      </c>
      <c r="F1869" t="s">
        <v>27</v>
      </c>
      <c r="G1869" t="s">
        <v>19</v>
      </c>
      <c r="H1869" t="s">
        <v>34</v>
      </c>
      <c r="I1869">
        <v>3</v>
      </c>
      <c r="J1869">
        <v>1356.77</v>
      </c>
      <c r="K1869">
        <v>4070.31</v>
      </c>
      <c r="L1869" t="s">
        <v>28</v>
      </c>
      <c r="M1869" t="s">
        <v>29</v>
      </c>
    </row>
    <row r="1870" spans="1:13">
      <c r="A1870" t="s">
        <v>3335</v>
      </c>
      <c r="B1870" s="9">
        <v>45055</v>
      </c>
      <c r="C1870" t="s">
        <v>549</v>
      </c>
      <c r="D1870" t="s">
        <v>368</v>
      </c>
      <c r="E1870" t="s">
        <v>26</v>
      </c>
      <c r="F1870" t="s">
        <v>46</v>
      </c>
      <c r="G1870" t="s">
        <v>19</v>
      </c>
      <c r="H1870" t="s">
        <v>20</v>
      </c>
      <c r="I1870">
        <v>5</v>
      </c>
      <c r="J1870">
        <v>41582.06</v>
      </c>
      <c r="K1870">
        <v>207910.32</v>
      </c>
      <c r="L1870" t="s">
        <v>35</v>
      </c>
      <c r="M1870" t="s">
        <v>29</v>
      </c>
    </row>
    <row r="1871" spans="1:13">
      <c r="A1871" t="s">
        <v>3336</v>
      </c>
      <c r="B1871" s="9">
        <v>45056</v>
      </c>
      <c r="C1871" t="s">
        <v>1470</v>
      </c>
      <c r="D1871" t="s">
        <v>123</v>
      </c>
      <c r="E1871" t="s">
        <v>61</v>
      </c>
      <c r="F1871" t="s">
        <v>27</v>
      </c>
      <c r="G1871" t="s">
        <v>19</v>
      </c>
      <c r="H1871" t="s">
        <v>20</v>
      </c>
      <c r="I1871">
        <v>3</v>
      </c>
      <c r="J1871">
        <v>39750.959999999999</v>
      </c>
      <c r="K1871">
        <v>119252.89</v>
      </c>
      <c r="L1871" t="s">
        <v>35</v>
      </c>
      <c r="M1871" t="s">
        <v>22</v>
      </c>
    </row>
    <row r="1872" spans="1:13">
      <c r="A1872" t="s">
        <v>3337</v>
      </c>
      <c r="B1872" s="9">
        <v>44955</v>
      </c>
      <c r="C1872" t="s">
        <v>616</v>
      </c>
      <c r="D1872" t="s">
        <v>3338</v>
      </c>
      <c r="E1872" t="s">
        <v>26</v>
      </c>
      <c r="F1872" t="s">
        <v>33</v>
      </c>
      <c r="G1872" t="s">
        <v>19</v>
      </c>
      <c r="H1872" t="s">
        <v>34</v>
      </c>
      <c r="I1872">
        <v>3</v>
      </c>
      <c r="J1872">
        <v>1082.2</v>
      </c>
      <c r="K1872">
        <v>3246.6</v>
      </c>
      <c r="L1872" t="s">
        <v>21</v>
      </c>
      <c r="M1872" t="s">
        <v>22</v>
      </c>
    </row>
    <row r="1873" spans="1:13">
      <c r="A1873" t="s">
        <v>3339</v>
      </c>
      <c r="B1873" s="9">
        <v>45023</v>
      </c>
      <c r="C1873" t="s">
        <v>3340</v>
      </c>
      <c r="D1873" t="s">
        <v>327</v>
      </c>
      <c r="E1873" t="s">
        <v>17</v>
      </c>
      <c r="F1873" t="s">
        <v>33</v>
      </c>
      <c r="G1873" t="s">
        <v>19</v>
      </c>
      <c r="H1873" t="s">
        <v>57</v>
      </c>
      <c r="I1873">
        <v>1</v>
      </c>
      <c r="J1873">
        <v>16608.78</v>
      </c>
      <c r="K1873">
        <v>16608.78</v>
      </c>
      <c r="L1873" t="s">
        <v>35</v>
      </c>
      <c r="M1873" t="s">
        <v>29</v>
      </c>
    </row>
    <row r="1874" spans="1:13">
      <c r="A1874" t="s">
        <v>3341</v>
      </c>
      <c r="B1874" s="9">
        <v>44936</v>
      </c>
      <c r="C1874" t="s">
        <v>3271</v>
      </c>
      <c r="D1874" t="s">
        <v>1493</v>
      </c>
      <c r="E1874" t="s">
        <v>17</v>
      </c>
      <c r="F1874" t="s">
        <v>27</v>
      </c>
      <c r="G1874" t="s">
        <v>42</v>
      </c>
      <c r="H1874" t="s">
        <v>20</v>
      </c>
      <c r="I1874">
        <v>3</v>
      </c>
      <c r="J1874">
        <v>36953.89</v>
      </c>
      <c r="K1874">
        <v>110861.67</v>
      </c>
      <c r="L1874" t="s">
        <v>21</v>
      </c>
      <c r="M1874" t="s">
        <v>29</v>
      </c>
    </row>
    <row r="1875" spans="1:13">
      <c r="A1875" t="s">
        <v>3342</v>
      </c>
      <c r="B1875" s="9">
        <v>45168</v>
      </c>
      <c r="C1875" t="s">
        <v>2281</v>
      </c>
      <c r="D1875" t="s">
        <v>3026</v>
      </c>
      <c r="E1875" t="s">
        <v>17</v>
      </c>
      <c r="F1875" t="s">
        <v>18</v>
      </c>
      <c r="G1875" t="s">
        <v>19</v>
      </c>
      <c r="H1875" t="s">
        <v>20</v>
      </c>
      <c r="I1875">
        <v>3</v>
      </c>
      <c r="J1875">
        <v>25578.06</v>
      </c>
      <c r="K1875">
        <v>76734.19</v>
      </c>
      <c r="L1875" t="s">
        <v>35</v>
      </c>
      <c r="M1875" t="s">
        <v>29</v>
      </c>
    </row>
    <row r="1876" spans="1:13">
      <c r="A1876" t="s">
        <v>3343</v>
      </c>
      <c r="B1876" s="9">
        <v>45158</v>
      </c>
      <c r="C1876" t="s">
        <v>1606</v>
      </c>
      <c r="D1876" t="s">
        <v>420</v>
      </c>
      <c r="E1876" t="s">
        <v>17</v>
      </c>
      <c r="F1876" t="s">
        <v>46</v>
      </c>
      <c r="G1876" t="s">
        <v>19</v>
      </c>
      <c r="H1876" t="s">
        <v>34</v>
      </c>
      <c r="I1876">
        <v>5</v>
      </c>
      <c r="J1876">
        <v>1397.86</v>
      </c>
      <c r="K1876">
        <v>6989.28</v>
      </c>
      <c r="L1876" t="s">
        <v>35</v>
      </c>
      <c r="M1876" t="s">
        <v>29</v>
      </c>
    </row>
    <row r="1877" spans="1:13">
      <c r="A1877" t="s">
        <v>3344</v>
      </c>
      <c r="B1877" s="9">
        <v>45210</v>
      </c>
      <c r="C1877" t="s">
        <v>1063</v>
      </c>
      <c r="D1877" t="s">
        <v>2552</v>
      </c>
      <c r="E1877" t="s">
        <v>61</v>
      </c>
      <c r="F1877" t="s">
        <v>46</v>
      </c>
      <c r="G1877" t="s">
        <v>19</v>
      </c>
      <c r="H1877" t="s">
        <v>34</v>
      </c>
      <c r="I1877">
        <v>5</v>
      </c>
      <c r="J1877">
        <v>1119.58</v>
      </c>
      <c r="K1877">
        <v>5597.88</v>
      </c>
      <c r="L1877" t="s">
        <v>35</v>
      </c>
      <c r="M1877" t="s">
        <v>29</v>
      </c>
    </row>
    <row r="1878" spans="1:13">
      <c r="A1878" t="s">
        <v>3345</v>
      </c>
      <c r="B1878" s="9">
        <v>45126</v>
      </c>
      <c r="C1878" t="s">
        <v>335</v>
      </c>
      <c r="D1878" t="s">
        <v>211</v>
      </c>
      <c r="E1878" t="s">
        <v>17</v>
      </c>
      <c r="F1878" t="s">
        <v>27</v>
      </c>
      <c r="G1878" t="s">
        <v>19</v>
      </c>
      <c r="H1878" t="s">
        <v>20</v>
      </c>
      <c r="I1878">
        <v>5</v>
      </c>
      <c r="J1878">
        <v>26852.880000000001</v>
      </c>
      <c r="K1878">
        <v>134264.42000000001</v>
      </c>
      <c r="L1878" t="s">
        <v>35</v>
      </c>
      <c r="M1878" t="s">
        <v>29</v>
      </c>
    </row>
    <row r="1879" spans="1:13">
      <c r="A1879" t="s">
        <v>3346</v>
      </c>
      <c r="B1879" s="9">
        <v>45005</v>
      </c>
      <c r="C1879" t="s">
        <v>3089</v>
      </c>
      <c r="D1879" t="s">
        <v>1651</v>
      </c>
      <c r="E1879" t="s">
        <v>26</v>
      </c>
      <c r="F1879" t="s">
        <v>27</v>
      </c>
      <c r="G1879" t="s">
        <v>19</v>
      </c>
      <c r="H1879" t="s">
        <v>57</v>
      </c>
      <c r="I1879">
        <v>3</v>
      </c>
      <c r="J1879">
        <v>13690.34</v>
      </c>
      <c r="K1879">
        <v>41071.01</v>
      </c>
      <c r="L1879" t="s">
        <v>28</v>
      </c>
      <c r="M1879" t="s">
        <v>29</v>
      </c>
    </row>
    <row r="1880" spans="1:13">
      <c r="A1880" t="s">
        <v>3347</v>
      </c>
      <c r="B1880" s="9">
        <v>45099</v>
      </c>
      <c r="C1880" t="s">
        <v>2409</v>
      </c>
      <c r="D1880" t="s">
        <v>1810</v>
      </c>
      <c r="E1880" t="s">
        <v>17</v>
      </c>
      <c r="F1880" t="s">
        <v>18</v>
      </c>
      <c r="G1880" t="s">
        <v>19</v>
      </c>
      <c r="H1880" t="s">
        <v>20</v>
      </c>
      <c r="I1880">
        <v>5</v>
      </c>
      <c r="J1880">
        <v>35054.97</v>
      </c>
      <c r="K1880">
        <v>175274.86</v>
      </c>
      <c r="L1880" t="s">
        <v>35</v>
      </c>
      <c r="M1880" t="s">
        <v>29</v>
      </c>
    </row>
    <row r="1881" spans="1:13">
      <c r="A1881" t="s">
        <v>3348</v>
      </c>
      <c r="B1881" s="9">
        <v>45393</v>
      </c>
      <c r="C1881" t="s">
        <v>3349</v>
      </c>
      <c r="D1881" t="s">
        <v>782</v>
      </c>
      <c r="E1881" t="s">
        <v>17</v>
      </c>
      <c r="F1881" t="s">
        <v>46</v>
      </c>
      <c r="G1881" t="s">
        <v>19</v>
      </c>
      <c r="H1881" t="s">
        <v>34</v>
      </c>
      <c r="I1881">
        <v>5</v>
      </c>
      <c r="J1881">
        <v>1183.77</v>
      </c>
      <c r="K1881">
        <v>5918.84</v>
      </c>
      <c r="L1881" t="s">
        <v>28</v>
      </c>
      <c r="M1881" t="s">
        <v>29</v>
      </c>
    </row>
    <row r="1882" spans="1:13">
      <c r="A1882" t="s">
        <v>3350</v>
      </c>
      <c r="B1882" s="9">
        <v>45342</v>
      </c>
      <c r="C1882" t="s">
        <v>1415</v>
      </c>
      <c r="D1882" t="s">
        <v>2726</v>
      </c>
      <c r="E1882" t="s">
        <v>61</v>
      </c>
      <c r="F1882" t="s">
        <v>18</v>
      </c>
      <c r="G1882" t="s">
        <v>19</v>
      </c>
      <c r="H1882" t="s">
        <v>20</v>
      </c>
      <c r="I1882">
        <v>4</v>
      </c>
      <c r="J1882">
        <v>34558.89</v>
      </c>
      <c r="K1882">
        <v>138235.56</v>
      </c>
      <c r="L1882" t="s">
        <v>35</v>
      </c>
      <c r="M1882" t="s">
        <v>22</v>
      </c>
    </row>
    <row r="1883" spans="1:13">
      <c r="A1883" t="s">
        <v>3351</v>
      </c>
      <c r="B1883" s="9">
        <v>45375</v>
      </c>
      <c r="C1883" t="s">
        <v>1630</v>
      </c>
      <c r="D1883" t="s">
        <v>1358</v>
      </c>
      <c r="E1883" t="s">
        <v>61</v>
      </c>
      <c r="F1883" t="s">
        <v>46</v>
      </c>
      <c r="G1883" t="s">
        <v>19</v>
      </c>
      <c r="H1883" t="s">
        <v>34</v>
      </c>
      <c r="I1883">
        <v>4</v>
      </c>
      <c r="J1883">
        <v>993.5</v>
      </c>
      <c r="K1883">
        <v>3974.01</v>
      </c>
      <c r="L1883" t="s">
        <v>35</v>
      </c>
      <c r="M1883" t="s">
        <v>29</v>
      </c>
    </row>
    <row r="1884" spans="1:13">
      <c r="A1884" t="s">
        <v>3352</v>
      </c>
      <c r="B1884" s="9">
        <v>45013</v>
      </c>
      <c r="C1884" t="s">
        <v>3353</v>
      </c>
      <c r="D1884" t="s">
        <v>1617</v>
      </c>
      <c r="E1884" t="s">
        <v>17</v>
      </c>
      <c r="F1884" t="s">
        <v>27</v>
      </c>
      <c r="G1884" t="s">
        <v>19</v>
      </c>
      <c r="H1884" t="s">
        <v>20</v>
      </c>
      <c r="I1884">
        <v>2</v>
      </c>
      <c r="J1884">
        <v>35572.29</v>
      </c>
      <c r="K1884">
        <v>71144.59</v>
      </c>
      <c r="L1884" t="s">
        <v>28</v>
      </c>
      <c r="M1884" t="s">
        <v>29</v>
      </c>
    </row>
    <row r="1885" spans="1:13">
      <c r="A1885" t="s">
        <v>3354</v>
      </c>
      <c r="B1885" s="9">
        <v>45027</v>
      </c>
      <c r="C1885" t="s">
        <v>389</v>
      </c>
      <c r="D1885" t="s">
        <v>3355</v>
      </c>
      <c r="E1885" t="s">
        <v>17</v>
      </c>
      <c r="F1885" t="s">
        <v>46</v>
      </c>
      <c r="G1885" t="s">
        <v>19</v>
      </c>
      <c r="H1885" t="s">
        <v>34</v>
      </c>
      <c r="I1885">
        <v>1</v>
      </c>
      <c r="J1885">
        <v>1384.45</v>
      </c>
      <c r="K1885">
        <v>1384.45</v>
      </c>
      <c r="L1885" t="s">
        <v>35</v>
      </c>
      <c r="M1885" t="s">
        <v>29</v>
      </c>
    </row>
    <row r="1886" spans="1:13">
      <c r="A1886" t="s">
        <v>3356</v>
      </c>
      <c r="B1886" s="9">
        <v>44934</v>
      </c>
      <c r="C1886" t="s">
        <v>1843</v>
      </c>
      <c r="D1886" t="s">
        <v>1739</v>
      </c>
      <c r="E1886" t="s">
        <v>17</v>
      </c>
      <c r="F1886" t="s">
        <v>46</v>
      </c>
      <c r="G1886" t="s">
        <v>19</v>
      </c>
      <c r="H1886" t="s">
        <v>34</v>
      </c>
      <c r="I1886">
        <v>1</v>
      </c>
      <c r="J1886">
        <v>1073.2</v>
      </c>
      <c r="K1886">
        <v>1073.2</v>
      </c>
      <c r="L1886" t="s">
        <v>21</v>
      </c>
      <c r="M1886" t="s">
        <v>29</v>
      </c>
    </row>
    <row r="1887" spans="1:13">
      <c r="A1887" t="s">
        <v>3357</v>
      </c>
      <c r="B1887" s="9">
        <v>45126</v>
      </c>
      <c r="C1887" t="s">
        <v>567</v>
      </c>
      <c r="D1887" t="s">
        <v>2048</v>
      </c>
      <c r="E1887" t="s">
        <v>17</v>
      </c>
      <c r="F1887" t="s">
        <v>46</v>
      </c>
      <c r="G1887" t="s">
        <v>19</v>
      </c>
      <c r="H1887" t="s">
        <v>57</v>
      </c>
      <c r="I1887">
        <v>5</v>
      </c>
      <c r="J1887">
        <v>15229.35</v>
      </c>
      <c r="K1887">
        <v>76146.759999999995</v>
      </c>
      <c r="L1887" t="s">
        <v>21</v>
      </c>
      <c r="M1887" t="s">
        <v>29</v>
      </c>
    </row>
    <row r="1888" spans="1:13">
      <c r="A1888" t="s">
        <v>3358</v>
      </c>
      <c r="B1888" s="9">
        <v>45431</v>
      </c>
      <c r="C1888" t="s">
        <v>586</v>
      </c>
      <c r="D1888" t="s">
        <v>242</v>
      </c>
      <c r="E1888" t="s">
        <v>17</v>
      </c>
      <c r="F1888" t="s">
        <v>18</v>
      </c>
      <c r="G1888" t="s">
        <v>42</v>
      </c>
      <c r="H1888" t="s">
        <v>34</v>
      </c>
      <c r="I1888">
        <v>2</v>
      </c>
      <c r="J1888">
        <v>986.39</v>
      </c>
      <c r="K1888">
        <v>1972.78</v>
      </c>
      <c r="L1888" t="s">
        <v>35</v>
      </c>
      <c r="M1888" t="s">
        <v>29</v>
      </c>
    </row>
    <row r="1889" spans="1:13">
      <c r="A1889" t="s">
        <v>3359</v>
      </c>
      <c r="B1889" s="9">
        <v>45013</v>
      </c>
      <c r="C1889" t="s">
        <v>2709</v>
      </c>
      <c r="D1889" t="s">
        <v>3360</v>
      </c>
      <c r="E1889" t="s">
        <v>17</v>
      </c>
      <c r="F1889" t="s">
        <v>18</v>
      </c>
      <c r="G1889" t="s">
        <v>42</v>
      </c>
      <c r="H1889" t="s">
        <v>20</v>
      </c>
      <c r="I1889">
        <v>2</v>
      </c>
      <c r="J1889">
        <v>25344.92</v>
      </c>
      <c r="K1889">
        <v>50689.84</v>
      </c>
      <c r="L1889" t="s">
        <v>21</v>
      </c>
      <c r="M1889" t="s">
        <v>29</v>
      </c>
    </row>
    <row r="1890" spans="1:13">
      <c r="A1890" t="s">
        <v>3361</v>
      </c>
      <c r="B1890" s="9">
        <v>44969</v>
      </c>
      <c r="C1890" t="s">
        <v>304</v>
      </c>
      <c r="D1890" t="s">
        <v>1324</v>
      </c>
      <c r="E1890" t="s">
        <v>61</v>
      </c>
      <c r="F1890" t="s">
        <v>46</v>
      </c>
      <c r="G1890" t="s">
        <v>19</v>
      </c>
      <c r="H1890" t="s">
        <v>34</v>
      </c>
      <c r="I1890">
        <v>4</v>
      </c>
      <c r="J1890">
        <v>1191.44</v>
      </c>
      <c r="K1890">
        <v>4765.76</v>
      </c>
      <c r="L1890" t="s">
        <v>21</v>
      </c>
      <c r="M1890" t="s">
        <v>29</v>
      </c>
    </row>
    <row r="1891" spans="1:13">
      <c r="A1891" t="s">
        <v>3362</v>
      </c>
      <c r="B1891" s="9">
        <v>45311</v>
      </c>
      <c r="C1891" t="s">
        <v>140</v>
      </c>
      <c r="D1891" t="s">
        <v>1351</v>
      </c>
      <c r="E1891" t="s">
        <v>26</v>
      </c>
      <c r="F1891" t="s">
        <v>33</v>
      </c>
      <c r="G1891" t="s">
        <v>19</v>
      </c>
      <c r="H1891" t="s">
        <v>50</v>
      </c>
      <c r="I1891">
        <v>2</v>
      </c>
      <c r="J1891">
        <v>1809.44</v>
      </c>
      <c r="K1891">
        <v>3618.87</v>
      </c>
      <c r="L1891" t="s">
        <v>21</v>
      </c>
      <c r="M1891" t="s">
        <v>29</v>
      </c>
    </row>
    <row r="1892" spans="1:13">
      <c r="A1892" t="s">
        <v>3363</v>
      </c>
      <c r="B1892" s="9">
        <v>45361</v>
      </c>
      <c r="C1892" t="s">
        <v>637</v>
      </c>
      <c r="D1892" t="s">
        <v>976</v>
      </c>
      <c r="E1892" t="s">
        <v>61</v>
      </c>
      <c r="F1892" t="s">
        <v>18</v>
      </c>
      <c r="G1892" t="s">
        <v>42</v>
      </c>
      <c r="H1892" t="s">
        <v>20</v>
      </c>
      <c r="I1892">
        <v>3</v>
      </c>
      <c r="J1892">
        <v>37162.730000000003</v>
      </c>
      <c r="K1892">
        <v>111488.19</v>
      </c>
      <c r="L1892" t="s">
        <v>21</v>
      </c>
      <c r="M1892" t="s">
        <v>29</v>
      </c>
    </row>
    <row r="1893" spans="1:13">
      <c r="A1893" t="s">
        <v>3364</v>
      </c>
      <c r="B1893" s="9">
        <v>45334</v>
      </c>
      <c r="C1893" t="s">
        <v>657</v>
      </c>
      <c r="D1893" t="s">
        <v>3365</v>
      </c>
      <c r="E1893" t="s">
        <v>26</v>
      </c>
      <c r="F1893" t="s">
        <v>27</v>
      </c>
      <c r="G1893" t="s">
        <v>19</v>
      </c>
      <c r="H1893" t="s">
        <v>57</v>
      </c>
      <c r="I1893">
        <v>5</v>
      </c>
      <c r="J1893">
        <v>15527.65</v>
      </c>
      <c r="K1893">
        <v>77638.23</v>
      </c>
      <c r="L1893" t="s">
        <v>28</v>
      </c>
      <c r="M1893" t="s">
        <v>29</v>
      </c>
    </row>
    <row r="1894" spans="1:13">
      <c r="A1894" t="s">
        <v>3366</v>
      </c>
      <c r="B1894" s="9">
        <v>45409</v>
      </c>
      <c r="C1894" t="s">
        <v>2937</v>
      </c>
      <c r="D1894" t="s">
        <v>401</v>
      </c>
      <c r="E1894" t="s">
        <v>17</v>
      </c>
      <c r="F1894" t="s">
        <v>27</v>
      </c>
      <c r="G1894" t="s">
        <v>42</v>
      </c>
      <c r="H1894" t="s">
        <v>20</v>
      </c>
      <c r="I1894">
        <v>3</v>
      </c>
      <c r="J1894">
        <v>30963.19</v>
      </c>
      <c r="K1894">
        <v>92889.56</v>
      </c>
      <c r="L1894" t="s">
        <v>28</v>
      </c>
      <c r="M1894" t="s">
        <v>29</v>
      </c>
    </row>
    <row r="1895" spans="1:13">
      <c r="A1895" t="s">
        <v>3367</v>
      </c>
      <c r="B1895" s="9">
        <v>44943</v>
      </c>
      <c r="C1895" t="s">
        <v>1608</v>
      </c>
      <c r="D1895" t="s">
        <v>1530</v>
      </c>
      <c r="E1895" t="s">
        <v>61</v>
      </c>
      <c r="F1895" t="s">
        <v>46</v>
      </c>
      <c r="G1895" t="s">
        <v>42</v>
      </c>
      <c r="H1895" t="s">
        <v>57</v>
      </c>
      <c r="I1895">
        <v>1</v>
      </c>
      <c r="J1895">
        <v>13584.68</v>
      </c>
      <c r="K1895">
        <v>13584.68</v>
      </c>
      <c r="L1895" t="s">
        <v>28</v>
      </c>
      <c r="M1895" t="s">
        <v>29</v>
      </c>
    </row>
    <row r="1896" spans="1:13">
      <c r="A1896" t="s">
        <v>3368</v>
      </c>
      <c r="B1896" s="9">
        <v>45074</v>
      </c>
      <c r="C1896" t="s">
        <v>3293</v>
      </c>
      <c r="D1896" t="s">
        <v>2724</v>
      </c>
      <c r="E1896" t="s">
        <v>17</v>
      </c>
      <c r="F1896" t="s">
        <v>27</v>
      </c>
      <c r="G1896" t="s">
        <v>42</v>
      </c>
      <c r="H1896" t="s">
        <v>50</v>
      </c>
      <c r="I1896">
        <v>4</v>
      </c>
      <c r="J1896">
        <v>2897.2</v>
      </c>
      <c r="K1896">
        <v>11588.8</v>
      </c>
      <c r="L1896" t="s">
        <v>21</v>
      </c>
      <c r="M1896" t="s">
        <v>29</v>
      </c>
    </row>
    <row r="1897" spans="1:13">
      <c r="A1897" t="s">
        <v>3369</v>
      </c>
      <c r="B1897" s="9">
        <v>45203</v>
      </c>
      <c r="C1897" t="s">
        <v>2675</v>
      </c>
      <c r="D1897" t="s">
        <v>979</v>
      </c>
      <c r="E1897" t="s">
        <v>61</v>
      </c>
      <c r="F1897" t="s">
        <v>18</v>
      </c>
      <c r="G1897" t="s">
        <v>42</v>
      </c>
      <c r="H1897" t="s">
        <v>57</v>
      </c>
      <c r="I1897">
        <v>3</v>
      </c>
      <c r="J1897">
        <v>10598.5</v>
      </c>
      <c r="K1897">
        <v>31795.51</v>
      </c>
      <c r="L1897" t="s">
        <v>21</v>
      </c>
      <c r="M1897" t="s">
        <v>29</v>
      </c>
    </row>
    <row r="1898" spans="1:13">
      <c r="A1898" t="s">
        <v>3370</v>
      </c>
      <c r="B1898" s="9">
        <v>45158</v>
      </c>
      <c r="C1898" t="s">
        <v>3371</v>
      </c>
      <c r="D1898" t="s">
        <v>282</v>
      </c>
      <c r="E1898" t="s">
        <v>17</v>
      </c>
      <c r="F1898" t="s">
        <v>33</v>
      </c>
      <c r="G1898" t="s">
        <v>42</v>
      </c>
      <c r="H1898" t="s">
        <v>34</v>
      </c>
      <c r="I1898">
        <v>5</v>
      </c>
      <c r="J1898">
        <v>1177.98</v>
      </c>
      <c r="K1898">
        <v>5889.91</v>
      </c>
      <c r="L1898" t="s">
        <v>28</v>
      </c>
      <c r="M1898" t="s">
        <v>29</v>
      </c>
    </row>
    <row r="1899" spans="1:13">
      <c r="A1899" t="s">
        <v>3372</v>
      </c>
      <c r="B1899" s="9">
        <v>45292</v>
      </c>
      <c r="C1899" t="s">
        <v>3373</v>
      </c>
      <c r="D1899" t="s">
        <v>2406</v>
      </c>
      <c r="E1899" t="s">
        <v>17</v>
      </c>
      <c r="F1899" t="s">
        <v>33</v>
      </c>
      <c r="G1899" t="s">
        <v>42</v>
      </c>
      <c r="H1899" t="s">
        <v>50</v>
      </c>
      <c r="I1899">
        <v>3</v>
      </c>
      <c r="J1899">
        <v>2904.2</v>
      </c>
      <c r="K1899">
        <v>8712.6</v>
      </c>
      <c r="L1899" t="s">
        <v>21</v>
      </c>
      <c r="M1899" t="s">
        <v>22</v>
      </c>
    </row>
    <row r="1900" spans="1:13">
      <c r="A1900" t="s">
        <v>3374</v>
      </c>
      <c r="B1900" s="9">
        <v>45154</v>
      </c>
      <c r="C1900" t="s">
        <v>1460</v>
      </c>
      <c r="D1900" t="s">
        <v>3375</v>
      </c>
      <c r="E1900" t="s">
        <v>61</v>
      </c>
      <c r="F1900" t="s">
        <v>33</v>
      </c>
      <c r="G1900" t="s">
        <v>42</v>
      </c>
      <c r="H1900" t="s">
        <v>50</v>
      </c>
      <c r="I1900">
        <v>3</v>
      </c>
      <c r="J1900">
        <v>2892.48</v>
      </c>
      <c r="K1900">
        <v>8677.4500000000007</v>
      </c>
      <c r="L1900" t="s">
        <v>28</v>
      </c>
      <c r="M1900" t="s">
        <v>22</v>
      </c>
    </row>
    <row r="1901" spans="1:13">
      <c r="A1901" t="s">
        <v>3376</v>
      </c>
      <c r="B1901" s="9">
        <v>45362</v>
      </c>
      <c r="C1901" t="s">
        <v>386</v>
      </c>
      <c r="D1901" t="s">
        <v>1913</v>
      </c>
      <c r="E1901" t="s">
        <v>26</v>
      </c>
      <c r="F1901" t="s">
        <v>27</v>
      </c>
      <c r="G1901" t="s">
        <v>42</v>
      </c>
      <c r="H1901" t="s">
        <v>57</v>
      </c>
      <c r="I1901">
        <v>2</v>
      </c>
      <c r="J1901">
        <v>14884.92</v>
      </c>
      <c r="K1901">
        <v>29769.84</v>
      </c>
      <c r="L1901" t="s">
        <v>28</v>
      </c>
      <c r="M1901" t="s">
        <v>29</v>
      </c>
    </row>
    <row r="1902" spans="1:13">
      <c r="A1902" t="s">
        <v>3377</v>
      </c>
      <c r="B1902" s="9">
        <v>45325</v>
      </c>
      <c r="C1902" t="s">
        <v>806</v>
      </c>
      <c r="D1902" t="s">
        <v>1686</v>
      </c>
      <c r="E1902" t="s">
        <v>61</v>
      </c>
      <c r="F1902" t="s">
        <v>46</v>
      </c>
      <c r="G1902" t="s">
        <v>42</v>
      </c>
      <c r="H1902" t="s">
        <v>20</v>
      </c>
      <c r="I1902">
        <v>4</v>
      </c>
      <c r="J1902">
        <v>31171.52</v>
      </c>
      <c r="K1902">
        <v>124686.1</v>
      </c>
      <c r="L1902" t="s">
        <v>28</v>
      </c>
      <c r="M1902" t="s">
        <v>29</v>
      </c>
    </row>
    <row r="1903" spans="1:13">
      <c r="A1903" t="s">
        <v>3378</v>
      </c>
      <c r="B1903" s="9">
        <v>45137</v>
      </c>
      <c r="C1903" t="s">
        <v>1470</v>
      </c>
      <c r="D1903" t="s">
        <v>2835</v>
      </c>
      <c r="E1903" t="s">
        <v>61</v>
      </c>
      <c r="F1903" t="s">
        <v>27</v>
      </c>
      <c r="G1903" t="s">
        <v>19</v>
      </c>
      <c r="H1903" t="s">
        <v>57</v>
      </c>
      <c r="I1903">
        <v>1</v>
      </c>
      <c r="J1903">
        <v>11241.78</v>
      </c>
      <c r="K1903">
        <v>11241.78</v>
      </c>
      <c r="L1903" t="s">
        <v>21</v>
      </c>
      <c r="M1903" t="s">
        <v>29</v>
      </c>
    </row>
    <row r="1904" spans="1:13">
      <c r="A1904" t="s">
        <v>3379</v>
      </c>
      <c r="B1904" s="9">
        <v>45317</v>
      </c>
      <c r="C1904" t="s">
        <v>2930</v>
      </c>
      <c r="D1904" t="s">
        <v>76</v>
      </c>
      <c r="E1904" t="s">
        <v>17</v>
      </c>
      <c r="F1904" t="s">
        <v>46</v>
      </c>
      <c r="G1904" t="s">
        <v>19</v>
      </c>
      <c r="H1904" t="s">
        <v>57</v>
      </c>
      <c r="I1904">
        <v>5</v>
      </c>
      <c r="J1904">
        <v>11803.38</v>
      </c>
      <c r="K1904">
        <v>59016.91</v>
      </c>
      <c r="L1904" t="s">
        <v>28</v>
      </c>
      <c r="M1904" t="s">
        <v>29</v>
      </c>
    </row>
    <row r="1905" spans="1:13">
      <c r="A1905" t="s">
        <v>3380</v>
      </c>
      <c r="B1905" s="9">
        <v>45425</v>
      </c>
      <c r="C1905" t="s">
        <v>682</v>
      </c>
      <c r="D1905" t="s">
        <v>802</v>
      </c>
      <c r="E1905" t="s">
        <v>17</v>
      </c>
      <c r="F1905" t="s">
        <v>33</v>
      </c>
      <c r="G1905" t="s">
        <v>42</v>
      </c>
      <c r="H1905" t="s">
        <v>50</v>
      </c>
      <c r="I1905">
        <v>5</v>
      </c>
      <c r="J1905">
        <v>2599.59</v>
      </c>
      <c r="K1905">
        <v>12997.96</v>
      </c>
      <c r="L1905" t="s">
        <v>35</v>
      </c>
      <c r="M1905" t="s">
        <v>22</v>
      </c>
    </row>
    <row r="1906" spans="1:13">
      <c r="A1906" t="s">
        <v>3381</v>
      </c>
      <c r="B1906" s="9">
        <v>45466</v>
      </c>
      <c r="C1906" t="s">
        <v>2804</v>
      </c>
      <c r="D1906" t="s">
        <v>1144</v>
      </c>
      <c r="E1906" t="s">
        <v>17</v>
      </c>
      <c r="F1906" t="s">
        <v>18</v>
      </c>
      <c r="G1906" t="s">
        <v>19</v>
      </c>
      <c r="H1906" t="s">
        <v>34</v>
      </c>
      <c r="I1906">
        <v>1</v>
      </c>
      <c r="J1906">
        <v>849.98</v>
      </c>
      <c r="K1906">
        <v>849.98</v>
      </c>
      <c r="L1906" t="s">
        <v>28</v>
      </c>
      <c r="M1906" t="s">
        <v>29</v>
      </c>
    </row>
    <row r="1907" spans="1:13">
      <c r="A1907" t="s">
        <v>3382</v>
      </c>
      <c r="B1907" s="9">
        <v>45417</v>
      </c>
      <c r="C1907" t="s">
        <v>392</v>
      </c>
      <c r="D1907" t="s">
        <v>763</v>
      </c>
      <c r="E1907" t="s">
        <v>26</v>
      </c>
      <c r="F1907" t="s">
        <v>27</v>
      </c>
      <c r="G1907" t="s">
        <v>42</v>
      </c>
      <c r="H1907" t="s">
        <v>20</v>
      </c>
      <c r="I1907">
        <v>5</v>
      </c>
      <c r="J1907">
        <v>39961</v>
      </c>
      <c r="K1907">
        <v>199804.99</v>
      </c>
      <c r="L1907" t="s">
        <v>28</v>
      </c>
      <c r="M1907" t="s">
        <v>29</v>
      </c>
    </row>
    <row r="1908" spans="1:13">
      <c r="A1908" t="s">
        <v>3383</v>
      </c>
      <c r="B1908" s="9">
        <v>45368</v>
      </c>
      <c r="C1908" t="s">
        <v>1085</v>
      </c>
      <c r="D1908" t="s">
        <v>3384</v>
      </c>
      <c r="E1908" t="s">
        <v>26</v>
      </c>
      <c r="F1908" t="s">
        <v>18</v>
      </c>
      <c r="G1908" t="s">
        <v>42</v>
      </c>
      <c r="H1908" t="s">
        <v>57</v>
      </c>
      <c r="I1908">
        <v>2</v>
      </c>
      <c r="J1908">
        <v>14909.51</v>
      </c>
      <c r="K1908">
        <v>29819.02</v>
      </c>
      <c r="L1908" t="s">
        <v>35</v>
      </c>
      <c r="M1908" t="s">
        <v>29</v>
      </c>
    </row>
    <row r="1909" spans="1:13">
      <c r="A1909" t="s">
        <v>3385</v>
      </c>
      <c r="B1909" s="9">
        <v>45187</v>
      </c>
      <c r="C1909" t="s">
        <v>2058</v>
      </c>
      <c r="D1909" t="s">
        <v>362</v>
      </c>
      <c r="E1909" t="s">
        <v>17</v>
      </c>
      <c r="F1909" t="s">
        <v>33</v>
      </c>
      <c r="G1909" t="s">
        <v>42</v>
      </c>
      <c r="H1909" t="s">
        <v>34</v>
      </c>
      <c r="I1909">
        <v>3</v>
      </c>
      <c r="J1909">
        <v>867.09</v>
      </c>
      <c r="K1909">
        <v>2601.2600000000002</v>
      </c>
      <c r="L1909" t="s">
        <v>21</v>
      </c>
      <c r="M1909" t="s">
        <v>29</v>
      </c>
    </row>
    <row r="1910" spans="1:13">
      <c r="A1910" t="s">
        <v>3386</v>
      </c>
      <c r="B1910" s="9">
        <v>45276</v>
      </c>
      <c r="C1910" t="s">
        <v>3023</v>
      </c>
      <c r="D1910" t="s">
        <v>3387</v>
      </c>
      <c r="E1910" t="s">
        <v>26</v>
      </c>
      <c r="F1910" t="s">
        <v>46</v>
      </c>
      <c r="G1910" t="s">
        <v>42</v>
      </c>
      <c r="H1910" t="s">
        <v>34</v>
      </c>
      <c r="I1910">
        <v>2</v>
      </c>
      <c r="J1910">
        <v>983.86</v>
      </c>
      <c r="K1910">
        <v>1967.72</v>
      </c>
      <c r="L1910" t="s">
        <v>28</v>
      </c>
      <c r="M1910" t="s">
        <v>29</v>
      </c>
    </row>
    <row r="1911" spans="1:13">
      <c r="A1911" t="s">
        <v>3388</v>
      </c>
      <c r="B1911" s="9">
        <v>45278</v>
      </c>
      <c r="C1911" t="s">
        <v>1063</v>
      </c>
      <c r="D1911" t="s">
        <v>25</v>
      </c>
      <c r="E1911" t="s">
        <v>26</v>
      </c>
      <c r="F1911" t="s">
        <v>18</v>
      </c>
      <c r="G1911" t="s">
        <v>42</v>
      </c>
      <c r="H1911" t="s">
        <v>20</v>
      </c>
      <c r="I1911">
        <v>2</v>
      </c>
      <c r="J1911">
        <v>34898.519999999997</v>
      </c>
      <c r="K1911">
        <v>69797.03</v>
      </c>
      <c r="L1911" t="s">
        <v>35</v>
      </c>
      <c r="M1911" t="s">
        <v>29</v>
      </c>
    </row>
    <row r="1912" spans="1:13">
      <c r="A1912" t="s">
        <v>3389</v>
      </c>
      <c r="B1912" s="9">
        <v>45446</v>
      </c>
      <c r="C1912" t="s">
        <v>3390</v>
      </c>
      <c r="D1912" t="s">
        <v>1686</v>
      </c>
      <c r="E1912" t="s">
        <v>17</v>
      </c>
      <c r="F1912" t="s">
        <v>27</v>
      </c>
      <c r="G1912" t="s">
        <v>19</v>
      </c>
      <c r="H1912" t="s">
        <v>34</v>
      </c>
      <c r="I1912">
        <v>2</v>
      </c>
      <c r="J1912">
        <v>861.36</v>
      </c>
      <c r="K1912">
        <v>1722.72</v>
      </c>
      <c r="L1912" t="s">
        <v>21</v>
      </c>
      <c r="M1912" t="s">
        <v>22</v>
      </c>
    </row>
    <row r="1913" spans="1:13">
      <c r="A1913" t="s">
        <v>3391</v>
      </c>
      <c r="B1913" s="9">
        <v>45246</v>
      </c>
      <c r="C1913" t="s">
        <v>376</v>
      </c>
      <c r="D1913" t="s">
        <v>2416</v>
      </c>
      <c r="E1913" t="s">
        <v>26</v>
      </c>
      <c r="F1913" t="s">
        <v>18</v>
      </c>
      <c r="G1913" t="s">
        <v>42</v>
      </c>
      <c r="H1913" t="s">
        <v>57</v>
      </c>
      <c r="I1913">
        <v>1</v>
      </c>
      <c r="J1913">
        <v>16349.91</v>
      </c>
      <c r="K1913">
        <v>16349.91</v>
      </c>
      <c r="L1913" t="s">
        <v>35</v>
      </c>
      <c r="M1913" t="s">
        <v>29</v>
      </c>
    </row>
    <row r="1914" spans="1:13">
      <c r="A1914" t="s">
        <v>3392</v>
      </c>
      <c r="B1914" s="9">
        <v>45064</v>
      </c>
      <c r="C1914" t="s">
        <v>1329</v>
      </c>
      <c r="D1914" t="s">
        <v>178</v>
      </c>
      <c r="E1914" t="s">
        <v>26</v>
      </c>
      <c r="F1914" t="s">
        <v>18</v>
      </c>
      <c r="G1914" t="s">
        <v>19</v>
      </c>
      <c r="H1914" t="s">
        <v>50</v>
      </c>
      <c r="I1914">
        <v>4</v>
      </c>
      <c r="J1914">
        <v>2899.9</v>
      </c>
      <c r="K1914">
        <v>11599.61</v>
      </c>
      <c r="L1914" t="s">
        <v>28</v>
      </c>
      <c r="M1914" t="s">
        <v>29</v>
      </c>
    </row>
    <row r="1915" spans="1:13">
      <c r="A1915" t="s">
        <v>3393</v>
      </c>
      <c r="B1915" s="9">
        <v>45294</v>
      </c>
      <c r="C1915" t="s">
        <v>1323</v>
      </c>
      <c r="D1915" t="s">
        <v>3394</v>
      </c>
      <c r="E1915" t="s">
        <v>61</v>
      </c>
      <c r="F1915" t="s">
        <v>27</v>
      </c>
      <c r="G1915" t="s">
        <v>19</v>
      </c>
      <c r="H1915" t="s">
        <v>34</v>
      </c>
      <c r="I1915">
        <v>1</v>
      </c>
      <c r="J1915">
        <v>1416.73</v>
      </c>
      <c r="K1915">
        <v>1416.73</v>
      </c>
      <c r="L1915" t="s">
        <v>35</v>
      </c>
      <c r="M1915" t="s">
        <v>29</v>
      </c>
    </row>
    <row r="1916" spans="1:13">
      <c r="A1916" t="s">
        <v>3395</v>
      </c>
      <c r="B1916" s="9">
        <v>45146</v>
      </c>
      <c r="C1916" t="s">
        <v>2668</v>
      </c>
      <c r="D1916" t="s">
        <v>959</v>
      </c>
      <c r="E1916" t="s">
        <v>17</v>
      </c>
      <c r="F1916" t="s">
        <v>46</v>
      </c>
      <c r="G1916" t="s">
        <v>19</v>
      </c>
      <c r="H1916" t="s">
        <v>50</v>
      </c>
      <c r="I1916">
        <v>1</v>
      </c>
      <c r="J1916">
        <v>2667.07</v>
      </c>
      <c r="K1916">
        <v>2667.07</v>
      </c>
      <c r="L1916" t="s">
        <v>21</v>
      </c>
      <c r="M1916" t="s">
        <v>22</v>
      </c>
    </row>
    <row r="1917" spans="1:13">
      <c r="A1917" t="s">
        <v>3396</v>
      </c>
      <c r="B1917" s="9">
        <v>45263</v>
      </c>
      <c r="C1917" t="s">
        <v>3397</v>
      </c>
      <c r="D1917" t="s">
        <v>1391</v>
      </c>
      <c r="E1917" t="s">
        <v>17</v>
      </c>
      <c r="F1917" t="s">
        <v>27</v>
      </c>
      <c r="G1917" t="s">
        <v>19</v>
      </c>
      <c r="H1917" t="s">
        <v>20</v>
      </c>
      <c r="I1917">
        <v>2</v>
      </c>
      <c r="J1917">
        <v>39494.449999999997</v>
      </c>
      <c r="K1917">
        <v>78988.89</v>
      </c>
      <c r="L1917" t="s">
        <v>28</v>
      </c>
      <c r="M1917" t="s">
        <v>29</v>
      </c>
    </row>
    <row r="1918" spans="1:13">
      <c r="A1918" t="s">
        <v>3398</v>
      </c>
      <c r="B1918" s="9">
        <v>45149</v>
      </c>
      <c r="C1918" t="s">
        <v>674</v>
      </c>
      <c r="D1918" t="s">
        <v>1006</v>
      </c>
      <c r="E1918" t="s">
        <v>17</v>
      </c>
      <c r="F1918" t="s">
        <v>33</v>
      </c>
      <c r="G1918" t="s">
        <v>19</v>
      </c>
      <c r="H1918" t="s">
        <v>20</v>
      </c>
      <c r="I1918">
        <v>4</v>
      </c>
      <c r="J1918">
        <v>35187.379999999997</v>
      </c>
      <c r="K1918">
        <v>140749.51999999999</v>
      </c>
      <c r="L1918" t="s">
        <v>35</v>
      </c>
      <c r="M1918" t="s">
        <v>29</v>
      </c>
    </row>
    <row r="1919" spans="1:13">
      <c r="A1919" t="s">
        <v>3399</v>
      </c>
      <c r="B1919" s="9">
        <v>45286</v>
      </c>
      <c r="C1919" t="s">
        <v>15</v>
      </c>
      <c r="D1919" t="s">
        <v>939</v>
      </c>
      <c r="E1919" t="s">
        <v>17</v>
      </c>
      <c r="F1919" t="s">
        <v>46</v>
      </c>
      <c r="G1919" t="s">
        <v>19</v>
      </c>
      <c r="H1919" t="s">
        <v>34</v>
      </c>
      <c r="I1919">
        <v>1</v>
      </c>
      <c r="J1919">
        <v>1115.1300000000001</v>
      </c>
      <c r="K1919">
        <v>1115.1300000000001</v>
      </c>
      <c r="L1919" t="s">
        <v>21</v>
      </c>
      <c r="M1919" t="s">
        <v>29</v>
      </c>
    </row>
    <row r="1920" spans="1:13">
      <c r="A1920" t="s">
        <v>3400</v>
      </c>
      <c r="B1920" s="9">
        <v>45255</v>
      </c>
      <c r="C1920" t="s">
        <v>1388</v>
      </c>
      <c r="D1920" t="s">
        <v>2008</v>
      </c>
      <c r="E1920" t="s">
        <v>61</v>
      </c>
      <c r="F1920" t="s">
        <v>18</v>
      </c>
      <c r="G1920" t="s">
        <v>42</v>
      </c>
      <c r="H1920" t="s">
        <v>50</v>
      </c>
      <c r="I1920">
        <v>4</v>
      </c>
      <c r="J1920">
        <v>2641.42</v>
      </c>
      <c r="K1920">
        <v>10565.67</v>
      </c>
      <c r="L1920" t="s">
        <v>21</v>
      </c>
      <c r="M1920" t="s">
        <v>29</v>
      </c>
    </row>
    <row r="1921" spans="1:13">
      <c r="A1921" t="s">
        <v>3401</v>
      </c>
      <c r="B1921" s="9">
        <v>45389</v>
      </c>
      <c r="C1921" t="s">
        <v>1514</v>
      </c>
      <c r="D1921" t="s">
        <v>823</v>
      </c>
      <c r="E1921" t="s">
        <v>17</v>
      </c>
      <c r="F1921" t="s">
        <v>27</v>
      </c>
      <c r="G1921" t="s">
        <v>42</v>
      </c>
      <c r="H1921" t="s">
        <v>57</v>
      </c>
      <c r="I1921">
        <v>2</v>
      </c>
      <c r="J1921">
        <v>12181.35</v>
      </c>
      <c r="K1921">
        <v>24362.71</v>
      </c>
      <c r="L1921" t="s">
        <v>28</v>
      </c>
      <c r="M1921" t="s">
        <v>29</v>
      </c>
    </row>
    <row r="1922" spans="1:13">
      <c r="A1922" t="s">
        <v>3402</v>
      </c>
      <c r="B1922" s="9">
        <v>45308</v>
      </c>
      <c r="C1922" t="s">
        <v>108</v>
      </c>
      <c r="D1922" t="s">
        <v>1277</v>
      </c>
      <c r="E1922" t="s">
        <v>26</v>
      </c>
      <c r="F1922" t="s">
        <v>33</v>
      </c>
      <c r="G1922" t="s">
        <v>19</v>
      </c>
      <c r="H1922" t="s">
        <v>50</v>
      </c>
      <c r="I1922">
        <v>1</v>
      </c>
      <c r="J1922">
        <v>1887.23</v>
      </c>
      <c r="K1922">
        <v>1887.23</v>
      </c>
      <c r="L1922" t="s">
        <v>28</v>
      </c>
      <c r="M1922" t="s">
        <v>29</v>
      </c>
    </row>
    <row r="1923" spans="1:13">
      <c r="A1923" t="s">
        <v>3403</v>
      </c>
      <c r="B1923" s="9">
        <v>45095</v>
      </c>
      <c r="C1923" t="s">
        <v>1178</v>
      </c>
      <c r="D1923" t="s">
        <v>1033</v>
      </c>
      <c r="E1923" t="s">
        <v>17</v>
      </c>
      <c r="F1923" t="s">
        <v>27</v>
      </c>
      <c r="G1923" t="s">
        <v>19</v>
      </c>
      <c r="H1923" t="s">
        <v>34</v>
      </c>
      <c r="I1923">
        <v>4</v>
      </c>
      <c r="J1923">
        <v>1297.1099999999999</v>
      </c>
      <c r="K1923">
        <v>5188.4399999999996</v>
      </c>
      <c r="L1923" t="s">
        <v>28</v>
      </c>
      <c r="M1923" t="s">
        <v>29</v>
      </c>
    </row>
    <row r="1924" spans="1:13">
      <c r="A1924" t="s">
        <v>3404</v>
      </c>
      <c r="B1924" s="9">
        <v>45143</v>
      </c>
      <c r="C1924" t="s">
        <v>2129</v>
      </c>
      <c r="D1924" t="s">
        <v>3264</v>
      </c>
      <c r="E1924" t="s">
        <v>17</v>
      </c>
      <c r="F1924" t="s">
        <v>46</v>
      </c>
      <c r="G1924" t="s">
        <v>42</v>
      </c>
      <c r="H1924" t="s">
        <v>50</v>
      </c>
      <c r="I1924">
        <v>5</v>
      </c>
      <c r="J1924">
        <v>2947.73</v>
      </c>
      <c r="K1924">
        <v>14738.67</v>
      </c>
      <c r="L1924" t="s">
        <v>28</v>
      </c>
      <c r="M1924" t="s">
        <v>29</v>
      </c>
    </row>
    <row r="1925" spans="1:13">
      <c r="A1925" t="s">
        <v>3405</v>
      </c>
      <c r="B1925" s="9">
        <v>45304</v>
      </c>
      <c r="C1925" t="s">
        <v>920</v>
      </c>
      <c r="D1925" t="s">
        <v>2156</v>
      </c>
      <c r="E1925" t="s">
        <v>17</v>
      </c>
      <c r="F1925" t="s">
        <v>33</v>
      </c>
      <c r="G1925" t="s">
        <v>42</v>
      </c>
      <c r="H1925" t="s">
        <v>50</v>
      </c>
      <c r="I1925">
        <v>1</v>
      </c>
      <c r="J1925">
        <v>2471.85</v>
      </c>
      <c r="K1925">
        <v>2471.85</v>
      </c>
      <c r="L1925" t="s">
        <v>35</v>
      </c>
      <c r="M1925" t="s">
        <v>29</v>
      </c>
    </row>
    <row r="1926" spans="1:13">
      <c r="A1926" t="s">
        <v>3406</v>
      </c>
      <c r="B1926" s="9">
        <v>45045</v>
      </c>
      <c r="C1926" t="s">
        <v>856</v>
      </c>
      <c r="D1926" t="s">
        <v>1200</v>
      </c>
      <c r="E1926" t="s">
        <v>26</v>
      </c>
      <c r="F1926" t="s">
        <v>18</v>
      </c>
      <c r="G1926" t="s">
        <v>42</v>
      </c>
      <c r="H1926" t="s">
        <v>20</v>
      </c>
      <c r="I1926">
        <v>1</v>
      </c>
      <c r="J1926">
        <v>32944.49</v>
      </c>
      <c r="K1926">
        <v>32944.49</v>
      </c>
      <c r="L1926" t="s">
        <v>21</v>
      </c>
      <c r="M1926" t="s">
        <v>29</v>
      </c>
    </row>
    <row r="1927" spans="1:13">
      <c r="A1927" t="s">
        <v>3407</v>
      </c>
      <c r="B1927" s="9">
        <v>45116</v>
      </c>
      <c r="C1927" t="s">
        <v>1356</v>
      </c>
      <c r="D1927" t="s">
        <v>349</v>
      </c>
      <c r="E1927" t="s">
        <v>26</v>
      </c>
      <c r="F1927" t="s">
        <v>46</v>
      </c>
      <c r="G1927" t="s">
        <v>19</v>
      </c>
      <c r="H1927" t="s">
        <v>34</v>
      </c>
      <c r="I1927">
        <v>1</v>
      </c>
      <c r="J1927">
        <v>1160.6400000000001</v>
      </c>
      <c r="K1927">
        <v>1160.6400000000001</v>
      </c>
      <c r="L1927" t="s">
        <v>28</v>
      </c>
      <c r="M1927" t="s">
        <v>29</v>
      </c>
    </row>
    <row r="1928" spans="1:13">
      <c r="A1928" t="s">
        <v>3408</v>
      </c>
      <c r="B1928" s="9">
        <v>45296</v>
      </c>
      <c r="C1928" t="s">
        <v>1404</v>
      </c>
      <c r="D1928" t="s">
        <v>2042</v>
      </c>
      <c r="E1928" t="s">
        <v>17</v>
      </c>
      <c r="F1928" t="s">
        <v>33</v>
      </c>
      <c r="G1928" t="s">
        <v>42</v>
      </c>
      <c r="H1928" t="s">
        <v>50</v>
      </c>
      <c r="I1928">
        <v>4</v>
      </c>
      <c r="J1928">
        <v>2348.08</v>
      </c>
      <c r="K1928">
        <v>9392.32</v>
      </c>
      <c r="L1928" t="s">
        <v>28</v>
      </c>
      <c r="M1928" t="s">
        <v>29</v>
      </c>
    </row>
    <row r="1929" spans="1:13">
      <c r="A1929" t="s">
        <v>3409</v>
      </c>
      <c r="B1929" s="9">
        <v>45075</v>
      </c>
      <c r="C1929" t="s">
        <v>2459</v>
      </c>
      <c r="D1929" t="s">
        <v>559</v>
      </c>
      <c r="E1929" t="s">
        <v>61</v>
      </c>
      <c r="F1929" t="s">
        <v>46</v>
      </c>
      <c r="G1929" t="s">
        <v>19</v>
      </c>
      <c r="H1929" t="s">
        <v>34</v>
      </c>
      <c r="I1929">
        <v>3</v>
      </c>
      <c r="J1929">
        <v>1105.32</v>
      </c>
      <c r="K1929">
        <v>3315.96</v>
      </c>
      <c r="L1929" t="s">
        <v>28</v>
      </c>
      <c r="M1929" t="s">
        <v>29</v>
      </c>
    </row>
    <row r="1930" spans="1:13">
      <c r="A1930" t="s">
        <v>3410</v>
      </c>
      <c r="B1930" s="9">
        <v>45414</v>
      </c>
      <c r="C1930" t="s">
        <v>847</v>
      </c>
      <c r="D1930" t="s">
        <v>236</v>
      </c>
      <c r="E1930" t="s">
        <v>17</v>
      </c>
      <c r="F1930" t="s">
        <v>18</v>
      </c>
      <c r="G1930" t="s">
        <v>42</v>
      </c>
      <c r="H1930" t="s">
        <v>57</v>
      </c>
      <c r="I1930">
        <v>1</v>
      </c>
      <c r="J1930">
        <v>17602.77</v>
      </c>
      <c r="K1930">
        <v>17602.77</v>
      </c>
      <c r="L1930" t="s">
        <v>35</v>
      </c>
      <c r="M1930" t="s">
        <v>29</v>
      </c>
    </row>
    <row r="1931" spans="1:13">
      <c r="A1931" t="s">
        <v>3411</v>
      </c>
      <c r="B1931" s="9">
        <v>45300</v>
      </c>
      <c r="C1931" t="s">
        <v>907</v>
      </c>
      <c r="D1931" t="s">
        <v>85</v>
      </c>
      <c r="E1931" t="s">
        <v>17</v>
      </c>
      <c r="F1931" t="s">
        <v>33</v>
      </c>
      <c r="G1931" t="s">
        <v>19</v>
      </c>
      <c r="H1931" t="s">
        <v>34</v>
      </c>
      <c r="I1931">
        <v>5</v>
      </c>
      <c r="J1931">
        <v>1127.8599999999999</v>
      </c>
      <c r="K1931">
        <v>5639.29</v>
      </c>
      <c r="L1931" t="s">
        <v>21</v>
      </c>
      <c r="M1931" t="s">
        <v>29</v>
      </c>
    </row>
    <row r="1932" spans="1:13">
      <c r="A1932" t="s">
        <v>3412</v>
      </c>
      <c r="B1932" s="9">
        <v>45086</v>
      </c>
      <c r="C1932" t="s">
        <v>917</v>
      </c>
      <c r="D1932" t="s">
        <v>3274</v>
      </c>
      <c r="E1932" t="s">
        <v>17</v>
      </c>
      <c r="F1932" t="s">
        <v>27</v>
      </c>
      <c r="G1932" t="s">
        <v>19</v>
      </c>
      <c r="H1932" t="s">
        <v>57</v>
      </c>
      <c r="I1932">
        <v>5</v>
      </c>
      <c r="J1932">
        <v>11108.27</v>
      </c>
      <c r="K1932">
        <v>55541.34</v>
      </c>
      <c r="L1932" t="s">
        <v>21</v>
      </c>
      <c r="M1932" t="s">
        <v>29</v>
      </c>
    </row>
    <row r="1933" spans="1:13">
      <c r="A1933" t="s">
        <v>3413</v>
      </c>
      <c r="B1933" s="9">
        <v>45277</v>
      </c>
      <c r="C1933" t="s">
        <v>1588</v>
      </c>
      <c r="D1933" t="s">
        <v>2300</v>
      </c>
      <c r="E1933" t="s">
        <v>17</v>
      </c>
      <c r="F1933" t="s">
        <v>27</v>
      </c>
      <c r="G1933" t="s">
        <v>19</v>
      </c>
      <c r="H1933" t="s">
        <v>34</v>
      </c>
      <c r="I1933">
        <v>2</v>
      </c>
      <c r="J1933">
        <v>1299.31</v>
      </c>
      <c r="K1933">
        <v>2598.62</v>
      </c>
      <c r="L1933" t="s">
        <v>28</v>
      </c>
      <c r="M1933" t="s">
        <v>29</v>
      </c>
    </row>
    <row r="1934" spans="1:13">
      <c r="A1934" t="s">
        <v>3414</v>
      </c>
      <c r="B1934" s="9">
        <v>45214</v>
      </c>
      <c r="C1934" t="s">
        <v>1160</v>
      </c>
      <c r="D1934" t="s">
        <v>755</v>
      </c>
      <c r="E1934" t="s">
        <v>61</v>
      </c>
      <c r="F1934" t="s">
        <v>18</v>
      </c>
      <c r="G1934" t="s">
        <v>19</v>
      </c>
      <c r="H1934" t="s">
        <v>34</v>
      </c>
      <c r="I1934">
        <v>3</v>
      </c>
      <c r="J1934">
        <v>1074.94</v>
      </c>
      <c r="K1934">
        <v>3224.81</v>
      </c>
      <c r="L1934" t="s">
        <v>21</v>
      </c>
      <c r="M1934" t="s">
        <v>29</v>
      </c>
    </row>
    <row r="1935" spans="1:13">
      <c r="A1935" t="s">
        <v>3415</v>
      </c>
      <c r="B1935" s="9">
        <v>45214</v>
      </c>
      <c r="C1935" t="s">
        <v>1022</v>
      </c>
      <c r="D1935" t="s">
        <v>141</v>
      </c>
      <c r="E1935" t="s">
        <v>17</v>
      </c>
      <c r="F1935" t="s">
        <v>33</v>
      </c>
      <c r="G1935" t="s">
        <v>19</v>
      </c>
      <c r="H1935" t="s">
        <v>50</v>
      </c>
      <c r="I1935">
        <v>3</v>
      </c>
      <c r="J1935">
        <v>2638.37</v>
      </c>
      <c r="K1935">
        <v>7915.1</v>
      </c>
      <c r="L1935" t="s">
        <v>35</v>
      </c>
      <c r="M1935" t="s">
        <v>29</v>
      </c>
    </row>
    <row r="1936" spans="1:13">
      <c r="A1936" t="s">
        <v>3416</v>
      </c>
      <c r="B1936" s="9">
        <v>45152</v>
      </c>
      <c r="C1936" t="s">
        <v>2647</v>
      </c>
      <c r="D1936" t="s">
        <v>279</v>
      </c>
      <c r="E1936" t="s">
        <v>17</v>
      </c>
      <c r="F1936" t="s">
        <v>18</v>
      </c>
      <c r="G1936" t="s">
        <v>42</v>
      </c>
      <c r="H1936" t="s">
        <v>50</v>
      </c>
      <c r="I1936">
        <v>4</v>
      </c>
      <c r="J1936">
        <v>2474.46</v>
      </c>
      <c r="K1936">
        <v>9897.85</v>
      </c>
      <c r="L1936" t="s">
        <v>21</v>
      </c>
      <c r="M1936" t="s">
        <v>29</v>
      </c>
    </row>
    <row r="1937" spans="1:13">
      <c r="A1937" t="s">
        <v>3417</v>
      </c>
      <c r="B1937" s="9">
        <v>45449</v>
      </c>
      <c r="C1937" t="s">
        <v>134</v>
      </c>
      <c r="D1937" t="s">
        <v>2353</v>
      </c>
      <c r="E1937" t="s">
        <v>17</v>
      </c>
      <c r="F1937" t="s">
        <v>18</v>
      </c>
      <c r="G1937" t="s">
        <v>42</v>
      </c>
      <c r="H1937" t="s">
        <v>57</v>
      </c>
      <c r="I1937">
        <v>2</v>
      </c>
      <c r="J1937">
        <v>15848.85</v>
      </c>
      <c r="K1937">
        <v>31697.7</v>
      </c>
      <c r="L1937" t="s">
        <v>28</v>
      </c>
      <c r="M1937" t="s">
        <v>29</v>
      </c>
    </row>
    <row r="1938" spans="1:13">
      <c r="A1938" t="s">
        <v>3418</v>
      </c>
      <c r="B1938" s="9">
        <v>45448</v>
      </c>
      <c r="C1938" t="s">
        <v>1374</v>
      </c>
      <c r="D1938" t="s">
        <v>3165</v>
      </c>
      <c r="E1938" t="s">
        <v>26</v>
      </c>
      <c r="F1938" t="s">
        <v>46</v>
      </c>
      <c r="G1938" t="s">
        <v>19</v>
      </c>
      <c r="H1938" t="s">
        <v>57</v>
      </c>
      <c r="I1938">
        <v>4</v>
      </c>
      <c r="J1938">
        <v>10964.95</v>
      </c>
      <c r="K1938">
        <v>43859.82</v>
      </c>
      <c r="L1938" t="s">
        <v>21</v>
      </c>
      <c r="M1938" t="s">
        <v>29</v>
      </c>
    </row>
    <row r="1939" spans="1:13">
      <c r="A1939" t="s">
        <v>3419</v>
      </c>
      <c r="B1939" s="9">
        <v>45199</v>
      </c>
      <c r="C1939" t="s">
        <v>134</v>
      </c>
      <c r="D1939" t="s">
        <v>1822</v>
      </c>
      <c r="E1939" t="s">
        <v>17</v>
      </c>
      <c r="F1939" t="s">
        <v>27</v>
      </c>
      <c r="G1939" t="s">
        <v>19</v>
      </c>
      <c r="H1939" t="s">
        <v>20</v>
      </c>
      <c r="I1939">
        <v>2</v>
      </c>
      <c r="J1939">
        <v>25092.78</v>
      </c>
      <c r="K1939">
        <v>50185.57</v>
      </c>
      <c r="L1939" t="s">
        <v>35</v>
      </c>
      <c r="M1939" t="s">
        <v>29</v>
      </c>
    </row>
    <row r="1940" spans="1:13">
      <c r="A1940" t="s">
        <v>3420</v>
      </c>
      <c r="B1940" s="9">
        <v>45328</v>
      </c>
      <c r="C1940" t="s">
        <v>529</v>
      </c>
      <c r="D1940" t="s">
        <v>276</v>
      </c>
      <c r="E1940" t="s">
        <v>26</v>
      </c>
      <c r="F1940" t="s">
        <v>18</v>
      </c>
      <c r="G1940" t="s">
        <v>19</v>
      </c>
      <c r="H1940" t="s">
        <v>50</v>
      </c>
      <c r="I1940">
        <v>3</v>
      </c>
      <c r="J1940">
        <v>2223.1799999999998</v>
      </c>
      <c r="K1940">
        <v>6669.53</v>
      </c>
      <c r="L1940" t="s">
        <v>35</v>
      </c>
      <c r="M1940" t="s">
        <v>29</v>
      </c>
    </row>
    <row r="1941" spans="1:13">
      <c r="A1941" t="s">
        <v>3421</v>
      </c>
      <c r="B1941" s="9">
        <v>45109</v>
      </c>
      <c r="C1941" t="s">
        <v>2605</v>
      </c>
      <c r="D1941" t="s">
        <v>842</v>
      </c>
      <c r="E1941" t="s">
        <v>17</v>
      </c>
      <c r="F1941" t="s">
        <v>46</v>
      </c>
      <c r="G1941" t="s">
        <v>42</v>
      </c>
      <c r="H1941" t="s">
        <v>57</v>
      </c>
      <c r="I1941">
        <v>4</v>
      </c>
      <c r="J1941">
        <v>15698.75</v>
      </c>
      <c r="K1941">
        <v>62794.98</v>
      </c>
      <c r="L1941" t="s">
        <v>21</v>
      </c>
      <c r="M1941" t="s">
        <v>29</v>
      </c>
    </row>
    <row r="1942" spans="1:13">
      <c r="A1942" t="s">
        <v>3422</v>
      </c>
      <c r="B1942" s="9">
        <v>45414</v>
      </c>
      <c r="C1942" t="s">
        <v>1814</v>
      </c>
      <c r="D1942" t="s">
        <v>1580</v>
      </c>
      <c r="E1942" t="s">
        <v>17</v>
      </c>
      <c r="F1942" t="s">
        <v>18</v>
      </c>
      <c r="G1942" t="s">
        <v>19</v>
      </c>
      <c r="H1942" t="s">
        <v>50</v>
      </c>
      <c r="I1942">
        <v>2</v>
      </c>
      <c r="J1942">
        <v>2029.6</v>
      </c>
      <c r="K1942">
        <v>4059.21</v>
      </c>
      <c r="L1942" t="s">
        <v>21</v>
      </c>
      <c r="M1942" t="s">
        <v>22</v>
      </c>
    </row>
    <row r="1943" spans="1:13">
      <c r="A1943" t="s">
        <v>3423</v>
      </c>
      <c r="B1943" s="9">
        <v>45050</v>
      </c>
      <c r="C1943" t="s">
        <v>96</v>
      </c>
      <c r="D1943" t="s">
        <v>2837</v>
      </c>
      <c r="E1943" t="s">
        <v>26</v>
      </c>
      <c r="F1943" t="s">
        <v>18</v>
      </c>
      <c r="G1943" t="s">
        <v>19</v>
      </c>
      <c r="H1943" t="s">
        <v>34</v>
      </c>
      <c r="I1943">
        <v>3</v>
      </c>
      <c r="J1943">
        <v>1100.04</v>
      </c>
      <c r="K1943">
        <v>3300.12</v>
      </c>
      <c r="L1943" t="s">
        <v>28</v>
      </c>
      <c r="M1943" t="s">
        <v>29</v>
      </c>
    </row>
    <row r="1944" spans="1:13">
      <c r="A1944" t="s">
        <v>3424</v>
      </c>
      <c r="B1944" s="9">
        <v>45340</v>
      </c>
      <c r="C1944" t="s">
        <v>3089</v>
      </c>
      <c r="D1944" t="s">
        <v>1150</v>
      </c>
      <c r="E1944" t="s">
        <v>17</v>
      </c>
      <c r="F1944" t="s">
        <v>18</v>
      </c>
      <c r="G1944" t="s">
        <v>19</v>
      </c>
      <c r="H1944" t="s">
        <v>20</v>
      </c>
      <c r="I1944">
        <v>3</v>
      </c>
      <c r="J1944">
        <v>41664.18</v>
      </c>
      <c r="K1944">
        <v>124992.54</v>
      </c>
      <c r="L1944" t="s">
        <v>28</v>
      </c>
      <c r="M1944" t="s">
        <v>29</v>
      </c>
    </row>
    <row r="1945" spans="1:13">
      <c r="A1945" t="s">
        <v>3425</v>
      </c>
      <c r="B1945" s="9">
        <v>45098</v>
      </c>
      <c r="C1945" t="s">
        <v>3287</v>
      </c>
      <c r="D1945" t="s">
        <v>428</v>
      </c>
      <c r="E1945" t="s">
        <v>61</v>
      </c>
      <c r="F1945" t="s">
        <v>27</v>
      </c>
      <c r="G1945" t="s">
        <v>42</v>
      </c>
      <c r="H1945" t="s">
        <v>50</v>
      </c>
      <c r="I1945">
        <v>1</v>
      </c>
      <c r="J1945">
        <v>2018.59</v>
      </c>
      <c r="K1945">
        <v>2018.59</v>
      </c>
      <c r="L1945" t="s">
        <v>28</v>
      </c>
      <c r="M1945" t="s">
        <v>29</v>
      </c>
    </row>
    <row r="1946" spans="1:13">
      <c r="A1946" t="s">
        <v>3426</v>
      </c>
      <c r="B1946" s="9">
        <v>45214</v>
      </c>
      <c r="C1946" t="s">
        <v>3427</v>
      </c>
      <c r="D1946" t="s">
        <v>785</v>
      </c>
      <c r="E1946" t="s">
        <v>17</v>
      </c>
      <c r="F1946" t="s">
        <v>33</v>
      </c>
      <c r="G1946" t="s">
        <v>19</v>
      </c>
      <c r="H1946" t="s">
        <v>50</v>
      </c>
      <c r="I1946">
        <v>4</v>
      </c>
      <c r="J1946">
        <v>2809.93</v>
      </c>
      <c r="K1946">
        <v>11239.72</v>
      </c>
      <c r="L1946" t="s">
        <v>21</v>
      </c>
      <c r="M1946" t="s">
        <v>29</v>
      </c>
    </row>
    <row r="1947" spans="1:13">
      <c r="A1947" t="s">
        <v>3428</v>
      </c>
      <c r="B1947" s="9">
        <v>45361</v>
      </c>
      <c r="C1947" t="s">
        <v>1160</v>
      </c>
      <c r="D1947" t="s">
        <v>401</v>
      </c>
      <c r="E1947" t="s">
        <v>26</v>
      </c>
      <c r="F1947" t="s">
        <v>27</v>
      </c>
      <c r="G1947" t="s">
        <v>19</v>
      </c>
      <c r="H1947" t="s">
        <v>50</v>
      </c>
      <c r="I1947">
        <v>1</v>
      </c>
      <c r="J1947">
        <v>2781.83</v>
      </c>
      <c r="K1947">
        <v>2781.83</v>
      </c>
      <c r="L1947" t="s">
        <v>35</v>
      </c>
      <c r="M1947" t="s">
        <v>29</v>
      </c>
    </row>
    <row r="1948" spans="1:13">
      <c r="A1948" t="s">
        <v>3429</v>
      </c>
      <c r="B1948" s="9">
        <v>45039</v>
      </c>
      <c r="C1948" t="s">
        <v>1473</v>
      </c>
      <c r="D1948" t="s">
        <v>1362</v>
      </c>
      <c r="E1948" t="s">
        <v>17</v>
      </c>
      <c r="F1948" t="s">
        <v>46</v>
      </c>
      <c r="G1948" t="s">
        <v>42</v>
      </c>
      <c r="H1948" t="s">
        <v>50</v>
      </c>
      <c r="I1948">
        <v>3</v>
      </c>
      <c r="J1948">
        <v>2864.19</v>
      </c>
      <c r="K1948">
        <v>8592.57</v>
      </c>
      <c r="L1948" t="s">
        <v>35</v>
      </c>
      <c r="M1948" t="s">
        <v>29</v>
      </c>
    </row>
    <row r="1949" spans="1:13">
      <c r="A1949" t="s">
        <v>3430</v>
      </c>
      <c r="B1949" s="9">
        <v>45048</v>
      </c>
      <c r="C1949" t="s">
        <v>1955</v>
      </c>
      <c r="D1949" t="s">
        <v>3431</v>
      </c>
      <c r="E1949" t="s">
        <v>26</v>
      </c>
      <c r="F1949" t="s">
        <v>33</v>
      </c>
      <c r="G1949" t="s">
        <v>42</v>
      </c>
      <c r="H1949" t="s">
        <v>57</v>
      </c>
      <c r="I1949">
        <v>4</v>
      </c>
      <c r="J1949">
        <v>17363.560000000001</v>
      </c>
      <c r="K1949">
        <v>69454.25</v>
      </c>
      <c r="L1949" t="s">
        <v>21</v>
      </c>
      <c r="M1949" t="s">
        <v>29</v>
      </c>
    </row>
    <row r="1950" spans="1:13">
      <c r="A1950" t="s">
        <v>3432</v>
      </c>
      <c r="B1950" s="9">
        <v>45470</v>
      </c>
      <c r="C1950" t="s">
        <v>3085</v>
      </c>
      <c r="D1950" t="s">
        <v>3355</v>
      </c>
      <c r="E1950" t="s">
        <v>17</v>
      </c>
      <c r="F1950" t="s">
        <v>46</v>
      </c>
      <c r="G1950" t="s">
        <v>42</v>
      </c>
      <c r="H1950" t="s">
        <v>57</v>
      </c>
      <c r="I1950">
        <v>4</v>
      </c>
      <c r="J1950">
        <v>14304.9</v>
      </c>
      <c r="K1950">
        <v>57219.61</v>
      </c>
      <c r="L1950" t="s">
        <v>35</v>
      </c>
      <c r="M1950" t="s">
        <v>22</v>
      </c>
    </row>
    <row r="1951" spans="1:13">
      <c r="A1951" t="s">
        <v>3433</v>
      </c>
      <c r="B1951" s="9">
        <v>45148</v>
      </c>
      <c r="C1951" t="s">
        <v>1743</v>
      </c>
      <c r="D1951" t="s">
        <v>2137</v>
      </c>
      <c r="E1951" t="s">
        <v>17</v>
      </c>
      <c r="F1951" t="s">
        <v>18</v>
      </c>
      <c r="G1951" t="s">
        <v>19</v>
      </c>
      <c r="H1951" t="s">
        <v>20</v>
      </c>
      <c r="I1951">
        <v>5</v>
      </c>
      <c r="J1951">
        <v>36433.839999999997</v>
      </c>
      <c r="K1951">
        <v>182169.21</v>
      </c>
      <c r="L1951" t="s">
        <v>35</v>
      </c>
      <c r="M1951" t="s">
        <v>29</v>
      </c>
    </row>
    <row r="1952" spans="1:13">
      <c r="A1952" t="s">
        <v>3434</v>
      </c>
      <c r="B1952" s="9">
        <v>44965</v>
      </c>
      <c r="C1952" t="s">
        <v>502</v>
      </c>
      <c r="D1952" t="s">
        <v>515</v>
      </c>
      <c r="E1952" t="s">
        <v>17</v>
      </c>
      <c r="F1952" t="s">
        <v>33</v>
      </c>
      <c r="G1952" t="s">
        <v>19</v>
      </c>
      <c r="H1952" t="s">
        <v>34</v>
      </c>
      <c r="I1952">
        <v>2</v>
      </c>
      <c r="J1952">
        <v>1211.33</v>
      </c>
      <c r="K1952">
        <v>2422.67</v>
      </c>
      <c r="L1952" t="s">
        <v>21</v>
      </c>
      <c r="M1952" t="s">
        <v>29</v>
      </c>
    </row>
    <row r="1953" spans="1:13">
      <c r="A1953" t="s">
        <v>3435</v>
      </c>
      <c r="B1953" s="9">
        <v>45423</v>
      </c>
      <c r="C1953" t="s">
        <v>2290</v>
      </c>
      <c r="D1953" t="s">
        <v>1461</v>
      </c>
      <c r="E1953" t="s">
        <v>17</v>
      </c>
      <c r="F1953" t="s">
        <v>46</v>
      </c>
      <c r="G1953" t="s">
        <v>42</v>
      </c>
      <c r="H1953" t="s">
        <v>34</v>
      </c>
      <c r="I1953">
        <v>5</v>
      </c>
      <c r="J1953">
        <v>1025.3699999999999</v>
      </c>
      <c r="K1953">
        <v>5126.8500000000004</v>
      </c>
      <c r="L1953" t="s">
        <v>35</v>
      </c>
      <c r="M1953" t="s">
        <v>29</v>
      </c>
    </row>
    <row r="1954" spans="1:13">
      <c r="A1954" t="s">
        <v>3436</v>
      </c>
      <c r="B1954" s="9">
        <v>45159</v>
      </c>
      <c r="C1954" t="s">
        <v>3437</v>
      </c>
      <c r="D1954" t="s">
        <v>706</v>
      </c>
      <c r="E1954" t="s">
        <v>17</v>
      </c>
      <c r="F1954" t="s">
        <v>18</v>
      </c>
      <c r="G1954" t="s">
        <v>42</v>
      </c>
      <c r="H1954" t="s">
        <v>20</v>
      </c>
      <c r="I1954">
        <v>5</v>
      </c>
      <c r="J1954">
        <v>29396.28</v>
      </c>
      <c r="K1954">
        <v>146981.41</v>
      </c>
      <c r="L1954" t="s">
        <v>21</v>
      </c>
      <c r="M1954" t="s">
        <v>29</v>
      </c>
    </row>
    <row r="1955" spans="1:13">
      <c r="A1955" t="s">
        <v>3438</v>
      </c>
      <c r="B1955" s="9">
        <v>45456</v>
      </c>
      <c r="C1955" t="s">
        <v>320</v>
      </c>
      <c r="D1955" t="s">
        <v>1879</v>
      </c>
      <c r="E1955" t="s">
        <v>17</v>
      </c>
      <c r="F1955" t="s">
        <v>46</v>
      </c>
      <c r="G1955" t="s">
        <v>19</v>
      </c>
      <c r="H1955" t="s">
        <v>34</v>
      </c>
      <c r="I1955">
        <v>3</v>
      </c>
      <c r="J1955">
        <v>1044.94</v>
      </c>
      <c r="K1955">
        <v>3134.83</v>
      </c>
      <c r="L1955" t="s">
        <v>28</v>
      </c>
      <c r="M1955" t="s">
        <v>29</v>
      </c>
    </row>
    <row r="1956" spans="1:13">
      <c r="A1956" t="s">
        <v>3439</v>
      </c>
      <c r="B1956" s="9">
        <v>45075</v>
      </c>
      <c r="C1956" t="s">
        <v>1075</v>
      </c>
      <c r="D1956" t="s">
        <v>1934</v>
      </c>
      <c r="E1956" t="s">
        <v>26</v>
      </c>
      <c r="F1956" t="s">
        <v>46</v>
      </c>
      <c r="G1956" t="s">
        <v>19</v>
      </c>
      <c r="H1956" t="s">
        <v>57</v>
      </c>
      <c r="I1956">
        <v>2</v>
      </c>
      <c r="J1956">
        <v>12138.43</v>
      </c>
      <c r="K1956">
        <v>24276.87</v>
      </c>
      <c r="L1956" t="s">
        <v>35</v>
      </c>
      <c r="M1956" t="s">
        <v>29</v>
      </c>
    </row>
    <row r="1957" spans="1:13">
      <c r="A1957" t="s">
        <v>3440</v>
      </c>
      <c r="B1957" s="9">
        <v>45323</v>
      </c>
      <c r="C1957" t="s">
        <v>1453</v>
      </c>
      <c r="D1957" t="s">
        <v>2240</v>
      </c>
      <c r="E1957" t="s">
        <v>26</v>
      </c>
      <c r="F1957" t="s">
        <v>27</v>
      </c>
      <c r="G1957" t="s">
        <v>19</v>
      </c>
      <c r="H1957" t="s">
        <v>50</v>
      </c>
      <c r="I1957">
        <v>5</v>
      </c>
      <c r="J1957">
        <v>2696.73</v>
      </c>
      <c r="K1957">
        <v>13483.65</v>
      </c>
      <c r="L1957" t="s">
        <v>21</v>
      </c>
      <c r="M1957" t="s">
        <v>29</v>
      </c>
    </row>
    <row r="1958" spans="1:13">
      <c r="A1958" t="s">
        <v>3441</v>
      </c>
      <c r="B1958" s="9">
        <v>45228</v>
      </c>
      <c r="C1958" t="s">
        <v>2786</v>
      </c>
      <c r="D1958" t="s">
        <v>85</v>
      </c>
      <c r="E1958" t="s">
        <v>26</v>
      </c>
      <c r="F1958" t="s">
        <v>18</v>
      </c>
      <c r="G1958" t="s">
        <v>19</v>
      </c>
      <c r="H1958" t="s">
        <v>34</v>
      </c>
      <c r="I1958">
        <v>5</v>
      </c>
      <c r="J1958">
        <v>1418.74</v>
      </c>
      <c r="K1958">
        <v>7093.72</v>
      </c>
      <c r="L1958" t="s">
        <v>35</v>
      </c>
      <c r="M1958" t="s">
        <v>29</v>
      </c>
    </row>
    <row r="1959" spans="1:13">
      <c r="A1959" t="s">
        <v>3442</v>
      </c>
      <c r="B1959" s="9">
        <v>45286</v>
      </c>
      <c r="C1959" t="s">
        <v>221</v>
      </c>
      <c r="D1959" t="s">
        <v>1207</v>
      </c>
      <c r="E1959" t="s">
        <v>26</v>
      </c>
      <c r="F1959" t="s">
        <v>27</v>
      </c>
      <c r="G1959" t="s">
        <v>42</v>
      </c>
      <c r="H1959" t="s">
        <v>50</v>
      </c>
      <c r="I1959">
        <v>4</v>
      </c>
      <c r="J1959">
        <v>2834.71</v>
      </c>
      <c r="K1959">
        <v>11338.86</v>
      </c>
      <c r="L1959" t="s">
        <v>35</v>
      </c>
      <c r="M1959" t="s">
        <v>29</v>
      </c>
    </row>
    <row r="1960" spans="1:13">
      <c r="A1960" t="s">
        <v>3443</v>
      </c>
      <c r="B1960" s="9">
        <v>45164</v>
      </c>
      <c r="C1960" t="s">
        <v>1659</v>
      </c>
      <c r="D1960" t="s">
        <v>1332</v>
      </c>
      <c r="E1960" t="s">
        <v>17</v>
      </c>
      <c r="F1960" t="s">
        <v>33</v>
      </c>
      <c r="G1960" t="s">
        <v>42</v>
      </c>
      <c r="H1960" t="s">
        <v>50</v>
      </c>
      <c r="I1960">
        <v>3</v>
      </c>
      <c r="J1960">
        <v>2022.43</v>
      </c>
      <c r="K1960">
        <v>6067.28</v>
      </c>
      <c r="L1960" t="s">
        <v>28</v>
      </c>
      <c r="M1960" t="s">
        <v>29</v>
      </c>
    </row>
    <row r="1961" spans="1:13">
      <c r="A1961" t="s">
        <v>3444</v>
      </c>
      <c r="B1961" s="9">
        <v>45162</v>
      </c>
      <c r="C1961" t="s">
        <v>2153</v>
      </c>
      <c r="D1961" t="s">
        <v>3239</v>
      </c>
      <c r="E1961" t="s">
        <v>17</v>
      </c>
      <c r="F1961" t="s">
        <v>18</v>
      </c>
      <c r="G1961" t="s">
        <v>19</v>
      </c>
      <c r="H1961" t="s">
        <v>57</v>
      </c>
      <c r="I1961">
        <v>5</v>
      </c>
      <c r="J1961">
        <v>10889.37</v>
      </c>
      <c r="K1961">
        <v>54446.83</v>
      </c>
      <c r="L1961" t="s">
        <v>21</v>
      </c>
      <c r="M1961" t="s">
        <v>22</v>
      </c>
    </row>
    <row r="1962" spans="1:13">
      <c r="A1962" t="s">
        <v>3445</v>
      </c>
      <c r="B1962" s="9">
        <v>45129</v>
      </c>
      <c r="C1962" t="s">
        <v>626</v>
      </c>
      <c r="D1962" t="s">
        <v>2425</v>
      </c>
      <c r="E1962" t="s">
        <v>17</v>
      </c>
      <c r="F1962" t="s">
        <v>27</v>
      </c>
      <c r="G1962" t="s">
        <v>19</v>
      </c>
      <c r="H1962" t="s">
        <v>50</v>
      </c>
      <c r="I1962">
        <v>2</v>
      </c>
      <c r="J1962">
        <v>2696.37</v>
      </c>
      <c r="K1962">
        <v>5392.73</v>
      </c>
      <c r="L1962" t="s">
        <v>28</v>
      </c>
      <c r="M1962" t="s">
        <v>29</v>
      </c>
    </row>
    <row r="1963" spans="1:13">
      <c r="A1963" t="s">
        <v>3446</v>
      </c>
      <c r="B1963" s="9">
        <v>45182</v>
      </c>
      <c r="C1963" t="s">
        <v>642</v>
      </c>
      <c r="D1963" t="s">
        <v>1635</v>
      </c>
      <c r="E1963" t="s">
        <v>26</v>
      </c>
      <c r="F1963" t="s">
        <v>27</v>
      </c>
      <c r="G1963" t="s">
        <v>42</v>
      </c>
      <c r="H1963" t="s">
        <v>34</v>
      </c>
      <c r="I1963">
        <v>1</v>
      </c>
      <c r="J1963">
        <v>1074.1300000000001</v>
      </c>
      <c r="K1963">
        <v>1074.1300000000001</v>
      </c>
      <c r="L1963" t="s">
        <v>35</v>
      </c>
      <c r="M1963" t="s">
        <v>22</v>
      </c>
    </row>
    <row r="1964" spans="1:13">
      <c r="A1964" t="s">
        <v>3447</v>
      </c>
      <c r="B1964" s="9">
        <v>45161</v>
      </c>
      <c r="C1964" t="s">
        <v>514</v>
      </c>
      <c r="D1964" t="s">
        <v>1409</v>
      </c>
      <c r="E1964" t="s">
        <v>17</v>
      </c>
      <c r="F1964" t="s">
        <v>33</v>
      </c>
      <c r="G1964" t="s">
        <v>19</v>
      </c>
      <c r="H1964" t="s">
        <v>57</v>
      </c>
      <c r="I1964">
        <v>1</v>
      </c>
      <c r="J1964">
        <v>16684.59</v>
      </c>
      <c r="K1964">
        <v>16684.59</v>
      </c>
      <c r="L1964" t="s">
        <v>35</v>
      </c>
      <c r="M1964" t="s">
        <v>29</v>
      </c>
    </row>
    <row r="1965" spans="1:13">
      <c r="A1965" t="s">
        <v>3448</v>
      </c>
      <c r="B1965" s="9">
        <v>45271</v>
      </c>
      <c r="C1965" t="s">
        <v>1250</v>
      </c>
      <c r="D1965" t="s">
        <v>1523</v>
      </c>
      <c r="E1965" t="s">
        <v>17</v>
      </c>
      <c r="F1965" t="s">
        <v>46</v>
      </c>
      <c r="G1965" t="s">
        <v>42</v>
      </c>
      <c r="H1965" t="s">
        <v>20</v>
      </c>
      <c r="I1965">
        <v>3</v>
      </c>
      <c r="J1965">
        <v>38136.629999999997</v>
      </c>
      <c r="K1965">
        <v>114409.88</v>
      </c>
      <c r="L1965" t="s">
        <v>35</v>
      </c>
      <c r="M1965" t="s">
        <v>29</v>
      </c>
    </row>
    <row r="1966" spans="1:13">
      <c r="A1966" t="s">
        <v>3449</v>
      </c>
      <c r="B1966" s="9">
        <v>45460</v>
      </c>
      <c r="C1966" t="s">
        <v>711</v>
      </c>
      <c r="D1966" t="s">
        <v>2611</v>
      </c>
      <c r="E1966" t="s">
        <v>26</v>
      </c>
      <c r="F1966" t="s">
        <v>46</v>
      </c>
      <c r="G1966" t="s">
        <v>42</v>
      </c>
      <c r="H1966" t="s">
        <v>57</v>
      </c>
      <c r="I1966">
        <v>1</v>
      </c>
      <c r="J1966">
        <v>15190.58</v>
      </c>
      <c r="K1966">
        <v>15190.58</v>
      </c>
      <c r="L1966" t="s">
        <v>21</v>
      </c>
      <c r="M1966" t="s">
        <v>29</v>
      </c>
    </row>
    <row r="1967" spans="1:13">
      <c r="A1967" t="s">
        <v>3450</v>
      </c>
      <c r="B1967" s="9">
        <v>45392</v>
      </c>
      <c r="C1967" t="s">
        <v>1664</v>
      </c>
      <c r="D1967" t="s">
        <v>2997</v>
      </c>
      <c r="E1967" t="s">
        <v>17</v>
      </c>
      <c r="F1967" t="s">
        <v>46</v>
      </c>
      <c r="G1967" t="s">
        <v>42</v>
      </c>
      <c r="H1967" t="s">
        <v>34</v>
      </c>
      <c r="I1967">
        <v>4</v>
      </c>
      <c r="J1967">
        <v>993.2</v>
      </c>
      <c r="K1967">
        <v>3972.81</v>
      </c>
      <c r="L1967" t="s">
        <v>28</v>
      </c>
      <c r="M1967" t="s">
        <v>29</v>
      </c>
    </row>
    <row r="1968" spans="1:13">
      <c r="A1968" t="s">
        <v>3451</v>
      </c>
      <c r="B1968" s="9">
        <v>45467</v>
      </c>
      <c r="C1968" t="s">
        <v>3237</v>
      </c>
      <c r="D1968" t="s">
        <v>1844</v>
      </c>
      <c r="E1968" t="s">
        <v>61</v>
      </c>
      <c r="F1968" t="s">
        <v>33</v>
      </c>
      <c r="G1968" t="s">
        <v>19</v>
      </c>
      <c r="H1968" t="s">
        <v>57</v>
      </c>
      <c r="I1968">
        <v>4</v>
      </c>
      <c r="J1968">
        <v>11280.27</v>
      </c>
      <c r="K1968">
        <v>45121.07</v>
      </c>
      <c r="L1968" t="s">
        <v>21</v>
      </c>
      <c r="M1968" t="s">
        <v>29</v>
      </c>
    </row>
    <row r="1969" spans="1:13">
      <c r="A1969" t="s">
        <v>3452</v>
      </c>
      <c r="B1969" s="9">
        <v>45139</v>
      </c>
      <c r="C1969" t="s">
        <v>2136</v>
      </c>
      <c r="D1969" t="s">
        <v>1956</v>
      </c>
      <c r="E1969" t="s">
        <v>61</v>
      </c>
      <c r="F1969" t="s">
        <v>27</v>
      </c>
      <c r="G1969" t="s">
        <v>19</v>
      </c>
      <c r="H1969" t="s">
        <v>34</v>
      </c>
      <c r="I1969">
        <v>2</v>
      </c>
      <c r="J1969">
        <v>991.59</v>
      </c>
      <c r="K1969">
        <v>1983.18</v>
      </c>
      <c r="L1969" t="s">
        <v>35</v>
      </c>
      <c r="M1969" t="s">
        <v>29</v>
      </c>
    </row>
    <row r="1970" spans="1:13">
      <c r="A1970" t="s">
        <v>3453</v>
      </c>
      <c r="B1970" s="9">
        <v>45389</v>
      </c>
      <c r="C1970" t="s">
        <v>511</v>
      </c>
      <c r="D1970" t="s">
        <v>1750</v>
      </c>
      <c r="E1970" t="s">
        <v>17</v>
      </c>
      <c r="F1970" t="s">
        <v>18</v>
      </c>
      <c r="G1970" t="s">
        <v>19</v>
      </c>
      <c r="H1970" t="s">
        <v>34</v>
      </c>
      <c r="I1970">
        <v>3</v>
      </c>
      <c r="J1970">
        <v>1145.8599999999999</v>
      </c>
      <c r="K1970">
        <v>3437.57</v>
      </c>
      <c r="L1970" t="s">
        <v>28</v>
      </c>
      <c r="M1970" t="s">
        <v>29</v>
      </c>
    </row>
    <row r="1971" spans="1:13">
      <c r="A1971" t="s">
        <v>3454</v>
      </c>
      <c r="B1971" s="9">
        <v>45362</v>
      </c>
      <c r="C1971" t="s">
        <v>468</v>
      </c>
      <c r="D1971" t="s">
        <v>1818</v>
      </c>
      <c r="E1971" t="s">
        <v>17</v>
      </c>
      <c r="F1971" t="s">
        <v>33</v>
      </c>
      <c r="G1971" t="s">
        <v>19</v>
      </c>
      <c r="H1971" t="s">
        <v>57</v>
      </c>
      <c r="I1971">
        <v>3</v>
      </c>
      <c r="J1971">
        <v>17845.97</v>
      </c>
      <c r="K1971">
        <v>53537.919999999998</v>
      </c>
      <c r="L1971" t="s">
        <v>35</v>
      </c>
      <c r="M1971" t="s">
        <v>29</v>
      </c>
    </row>
    <row r="1972" spans="1:13">
      <c r="A1972" t="s">
        <v>3455</v>
      </c>
      <c r="B1972" s="9">
        <v>45209</v>
      </c>
      <c r="C1972" t="s">
        <v>546</v>
      </c>
      <c r="D1972" t="s">
        <v>2973</v>
      </c>
      <c r="E1972" t="s">
        <v>17</v>
      </c>
      <c r="F1972" t="s">
        <v>46</v>
      </c>
      <c r="G1972" t="s">
        <v>19</v>
      </c>
      <c r="H1972" t="s">
        <v>34</v>
      </c>
      <c r="I1972">
        <v>1</v>
      </c>
      <c r="J1972">
        <v>878.21</v>
      </c>
      <c r="K1972">
        <v>878.21</v>
      </c>
      <c r="L1972" t="s">
        <v>28</v>
      </c>
      <c r="M1972" t="s">
        <v>29</v>
      </c>
    </row>
    <row r="1973" spans="1:13">
      <c r="A1973" t="s">
        <v>3456</v>
      </c>
      <c r="B1973" s="9">
        <v>45389</v>
      </c>
      <c r="C1973" t="s">
        <v>3437</v>
      </c>
      <c r="D1973" t="s">
        <v>3015</v>
      </c>
      <c r="E1973" t="s">
        <v>26</v>
      </c>
      <c r="F1973" t="s">
        <v>46</v>
      </c>
      <c r="G1973" t="s">
        <v>42</v>
      </c>
      <c r="H1973" t="s">
        <v>20</v>
      </c>
      <c r="I1973">
        <v>5</v>
      </c>
      <c r="J1973">
        <v>28001.26</v>
      </c>
      <c r="K1973">
        <v>140006.29999999999</v>
      </c>
      <c r="L1973" t="s">
        <v>21</v>
      </c>
      <c r="M1973" t="s">
        <v>29</v>
      </c>
    </row>
    <row r="1974" spans="1:13">
      <c r="A1974" t="s">
        <v>3457</v>
      </c>
      <c r="B1974" s="9">
        <v>45333</v>
      </c>
      <c r="C1974" t="s">
        <v>711</v>
      </c>
      <c r="D1974" t="s">
        <v>2248</v>
      </c>
      <c r="E1974" t="s">
        <v>17</v>
      </c>
      <c r="F1974" t="s">
        <v>18</v>
      </c>
      <c r="G1974" t="s">
        <v>42</v>
      </c>
      <c r="H1974" t="s">
        <v>34</v>
      </c>
      <c r="I1974">
        <v>5</v>
      </c>
      <c r="J1974">
        <v>1216.3699999999999</v>
      </c>
      <c r="K1974">
        <v>6081.84</v>
      </c>
      <c r="L1974" t="s">
        <v>21</v>
      </c>
      <c r="M1974" t="s">
        <v>29</v>
      </c>
    </row>
    <row r="1975" spans="1:13">
      <c r="A1975" t="s">
        <v>3458</v>
      </c>
      <c r="B1975" s="9">
        <v>45014</v>
      </c>
      <c r="C1975" t="s">
        <v>1449</v>
      </c>
      <c r="D1975" t="s">
        <v>3360</v>
      </c>
      <c r="E1975" t="s">
        <v>26</v>
      </c>
      <c r="F1975" t="s">
        <v>33</v>
      </c>
      <c r="G1975" t="s">
        <v>42</v>
      </c>
      <c r="H1975" t="s">
        <v>20</v>
      </c>
      <c r="I1975">
        <v>5</v>
      </c>
      <c r="J1975">
        <v>29826.38</v>
      </c>
      <c r="K1975">
        <v>149131.88</v>
      </c>
      <c r="L1975" t="s">
        <v>21</v>
      </c>
      <c r="M1975" t="s">
        <v>29</v>
      </c>
    </row>
    <row r="1976" spans="1:13">
      <c r="A1976" t="s">
        <v>3459</v>
      </c>
      <c r="B1976" s="9">
        <v>44970</v>
      </c>
      <c r="C1976" t="s">
        <v>2116</v>
      </c>
      <c r="D1976" t="s">
        <v>923</v>
      </c>
      <c r="E1976" t="s">
        <v>26</v>
      </c>
      <c r="F1976" t="s">
        <v>46</v>
      </c>
      <c r="G1976" t="s">
        <v>19</v>
      </c>
      <c r="H1976" t="s">
        <v>20</v>
      </c>
      <c r="I1976">
        <v>2</v>
      </c>
      <c r="J1976">
        <v>39523.83</v>
      </c>
      <c r="K1976">
        <v>79047.649999999994</v>
      </c>
      <c r="L1976" t="s">
        <v>21</v>
      </c>
      <c r="M1976" t="s">
        <v>29</v>
      </c>
    </row>
    <row r="1977" spans="1:13">
      <c r="A1977" t="s">
        <v>3460</v>
      </c>
      <c r="B1977" s="9">
        <v>45387</v>
      </c>
      <c r="C1977" t="s">
        <v>2668</v>
      </c>
      <c r="D1977" t="s">
        <v>2086</v>
      </c>
      <c r="E1977" t="s">
        <v>17</v>
      </c>
      <c r="F1977" t="s">
        <v>33</v>
      </c>
      <c r="G1977" t="s">
        <v>42</v>
      </c>
      <c r="H1977" t="s">
        <v>34</v>
      </c>
      <c r="I1977">
        <v>3</v>
      </c>
      <c r="J1977">
        <v>923.65</v>
      </c>
      <c r="K1977">
        <v>2770.95</v>
      </c>
      <c r="L1977" t="s">
        <v>21</v>
      </c>
      <c r="M1977" t="s">
        <v>29</v>
      </c>
    </row>
    <row r="1978" spans="1:13">
      <c r="A1978" t="s">
        <v>3461</v>
      </c>
      <c r="B1978" s="9">
        <v>45204</v>
      </c>
      <c r="C1978" t="s">
        <v>2192</v>
      </c>
      <c r="D1978" t="s">
        <v>38</v>
      </c>
      <c r="E1978" t="s">
        <v>17</v>
      </c>
      <c r="F1978" t="s">
        <v>27</v>
      </c>
      <c r="G1978" t="s">
        <v>42</v>
      </c>
      <c r="H1978" t="s">
        <v>50</v>
      </c>
      <c r="I1978">
        <v>1</v>
      </c>
      <c r="J1978">
        <v>2953.95</v>
      </c>
      <c r="K1978">
        <v>2953.95</v>
      </c>
      <c r="L1978" t="s">
        <v>28</v>
      </c>
      <c r="M1978" t="s">
        <v>29</v>
      </c>
    </row>
    <row r="1979" spans="1:13">
      <c r="A1979" t="s">
        <v>3462</v>
      </c>
      <c r="B1979" s="9">
        <v>45347</v>
      </c>
      <c r="C1979" t="s">
        <v>581</v>
      </c>
      <c r="D1979" t="s">
        <v>1251</v>
      </c>
      <c r="E1979" t="s">
        <v>26</v>
      </c>
      <c r="F1979" t="s">
        <v>33</v>
      </c>
      <c r="G1979" t="s">
        <v>19</v>
      </c>
      <c r="H1979" t="s">
        <v>20</v>
      </c>
      <c r="I1979">
        <v>2</v>
      </c>
      <c r="J1979">
        <v>40466.559999999998</v>
      </c>
      <c r="K1979">
        <v>80933.119999999995</v>
      </c>
      <c r="L1979" t="s">
        <v>28</v>
      </c>
      <c r="M1979" t="s">
        <v>22</v>
      </c>
    </row>
    <row r="1980" spans="1:13">
      <c r="A1980" t="s">
        <v>3463</v>
      </c>
      <c r="B1980" s="9">
        <v>45279</v>
      </c>
      <c r="C1980" t="s">
        <v>1721</v>
      </c>
      <c r="D1980" t="s">
        <v>1077</v>
      </c>
      <c r="E1980" t="s">
        <v>17</v>
      </c>
      <c r="F1980" t="s">
        <v>27</v>
      </c>
      <c r="G1980" t="s">
        <v>42</v>
      </c>
      <c r="H1980" t="s">
        <v>20</v>
      </c>
      <c r="I1980">
        <v>4</v>
      </c>
      <c r="J1980">
        <v>40031.760000000002</v>
      </c>
      <c r="K1980">
        <v>160127.03</v>
      </c>
      <c r="L1980" t="s">
        <v>35</v>
      </c>
      <c r="M1980" t="s">
        <v>29</v>
      </c>
    </row>
    <row r="1981" spans="1:13">
      <c r="A1981" t="s">
        <v>3464</v>
      </c>
      <c r="B1981" s="9">
        <v>45441</v>
      </c>
      <c r="C1981" t="s">
        <v>1449</v>
      </c>
      <c r="D1981" t="s">
        <v>929</v>
      </c>
      <c r="E1981" t="s">
        <v>26</v>
      </c>
      <c r="F1981" t="s">
        <v>18</v>
      </c>
      <c r="G1981" t="s">
        <v>19</v>
      </c>
      <c r="H1981" t="s">
        <v>57</v>
      </c>
      <c r="I1981">
        <v>4</v>
      </c>
      <c r="J1981">
        <v>11798.02</v>
      </c>
      <c r="K1981">
        <v>47192.07</v>
      </c>
      <c r="L1981" t="s">
        <v>28</v>
      </c>
      <c r="M1981" t="s">
        <v>29</v>
      </c>
    </row>
    <row r="1982" spans="1:13">
      <c r="A1982" t="s">
        <v>3465</v>
      </c>
      <c r="B1982" s="9">
        <v>44945</v>
      </c>
      <c r="C1982" t="s">
        <v>2088</v>
      </c>
      <c r="D1982" t="s">
        <v>2176</v>
      </c>
      <c r="E1982" t="s">
        <v>17</v>
      </c>
      <c r="F1982" t="s">
        <v>27</v>
      </c>
      <c r="G1982" t="s">
        <v>19</v>
      </c>
      <c r="H1982" t="s">
        <v>20</v>
      </c>
      <c r="I1982">
        <v>4</v>
      </c>
      <c r="J1982">
        <v>30266.18</v>
      </c>
      <c r="K1982">
        <v>121064.73</v>
      </c>
      <c r="L1982" t="s">
        <v>35</v>
      </c>
      <c r="M1982" t="s">
        <v>29</v>
      </c>
    </row>
    <row r="1983" spans="1:13">
      <c r="A1983" t="s">
        <v>3466</v>
      </c>
      <c r="B1983" s="9">
        <v>44949</v>
      </c>
      <c r="C1983" t="s">
        <v>3467</v>
      </c>
      <c r="D1983" t="s">
        <v>3137</v>
      </c>
      <c r="E1983" t="s">
        <v>26</v>
      </c>
      <c r="F1983" t="s">
        <v>27</v>
      </c>
      <c r="G1983" t="s">
        <v>19</v>
      </c>
      <c r="H1983" t="s">
        <v>20</v>
      </c>
      <c r="I1983">
        <v>3</v>
      </c>
      <c r="J1983">
        <v>38571.69</v>
      </c>
      <c r="K1983">
        <v>115715.08</v>
      </c>
      <c r="L1983" t="s">
        <v>21</v>
      </c>
      <c r="M1983" t="s">
        <v>29</v>
      </c>
    </row>
    <row r="1984" spans="1:13">
      <c r="A1984" t="s">
        <v>3468</v>
      </c>
      <c r="B1984" s="9">
        <v>45339</v>
      </c>
      <c r="C1984" t="s">
        <v>583</v>
      </c>
      <c r="D1984" t="s">
        <v>2751</v>
      </c>
      <c r="E1984" t="s">
        <v>61</v>
      </c>
      <c r="F1984" t="s">
        <v>18</v>
      </c>
      <c r="G1984" t="s">
        <v>42</v>
      </c>
      <c r="H1984" t="s">
        <v>20</v>
      </c>
      <c r="I1984">
        <v>4</v>
      </c>
      <c r="J1984">
        <v>38636.639999999999</v>
      </c>
      <c r="K1984">
        <v>154546.56</v>
      </c>
      <c r="L1984" t="s">
        <v>28</v>
      </c>
      <c r="M1984" t="s">
        <v>29</v>
      </c>
    </row>
    <row r="1985" spans="1:13">
      <c r="A1985" t="s">
        <v>3469</v>
      </c>
      <c r="B1985" s="9">
        <v>44956</v>
      </c>
      <c r="C1985" t="s">
        <v>456</v>
      </c>
      <c r="D1985" t="s">
        <v>2882</v>
      </c>
      <c r="E1985" t="s">
        <v>61</v>
      </c>
      <c r="F1985" t="s">
        <v>46</v>
      </c>
      <c r="G1985" t="s">
        <v>42</v>
      </c>
      <c r="H1985" t="s">
        <v>20</v>
      </c>
      <c r="I1985">
        <v>5</v>
      </c>
      <c r="J1985">
        <v>36840.57</v>
      </c>
      <c r="K1985">
        <v>184202.85</v>
      </c>
      <c r="L1985" t="s">
        <v>28</v>
      </c>
      <c r="M1985" t="s">
        <v>22</v>
      </c>
    </row>
    <row r="1986" spans="1:13">
      <c r="A1986" t="s">
        <v>3470</v>
      </c>
      <c r="B1986" s="9">
        <v>45034</v>
      </c>
      <c r="C1986" t="s">
        <v>2603</v>
      </c>
      <c r="D1986" t="s">
        <v>1546</v>
      </c>
      <c r="E1986" t="s">
        <v>17</v>
      </c>
      <c r="F1986" t="s">
        <v>18</v>
      </c>
      <c r="G1986" t="s">
        <v>19</v>
      </c>
      <c r="H1986" t="s">
        <v>50</v>
      </c>
      <c r="I1986">
        <v>4</v>
      </c>
      <c r="J1986">
        <v>2310.06</v>
      </c>
      <c r="K1986">
        <v>9240.25</v>
      </c>
      <c r="L1986" t="s">
        <v>21</v>
      </c>
      <c r="M1986" t="s">
        <v>29</v>
      </c>
    </row>
    <row r="1987" spans="1:13">
      <c r="A1987" t="s">
        <v>3471</v>
      </c>
      <c r="B1987" s="9">
        <v>45293</v>
      </c>
      <c r="C1987" t="s">
        <v>1763</v>
      </c>
      <c r="D1987" t="s">
        <v>103</v>
      </c>
      <c r="E1987" t="s">
        <v>17</v>
      </c>
      <c r="F1987" t="s">
        <v>33</v>
      </c>
      <c r="G1987" t="s">
        <v>19</v>
      </c>
      <c r="H1987" t="s">
        <v>20</v>
      </c>
      <c r="I1987">
        <v>2</v>
      </c>
      <c r="J1987">
        <v>29952.81</v>
      </c>
      <c r="K1987">
        <v>59905.62</v>
      </c>
      <c r="L1987" t="s">
        <v>21</v>
      </c>
      <c r="M1987" t="s">
        <v>29</v>
      </c>
    </row>
    <row r="1988" spans="1:13">
      <c r="A1988" t="s">
        <v>3472</v>
      </c>
      <c r="B1988" s="9">
        <v>45207</v>
      </c>
      <c r="C1988" t="s">
        <v>1943</v>
      </c>
      <c r="D1988" t="s">
        <v>399</v>
      </c>
      <c r="E1988" t="s">
        <v>26</v>
      </c>
      <c r="F1988" t="s">
        <v>18</v>
      </c>
      <c r="G1988" t="s">
        <v>19</v>
      </c>
      <c r="H1988" t="s">
        <v>34</v>
      </c>
      <c r="I1988">
        <v>4</v>
      </c>
      <c r="J1988">
        <v>1417.77</v>
      </c>
      <c r="K1988">
        <v>5671.1</v>
      </c>
      <c r="L1988" t="s">
        <v>21</v>
      </c>
      <c r="M1988" t="s">
        <v>29</v>
      </c>
    </row>
    <row r="1989" spans="1:13">
      <c r="A1989" t="s">
        <v>3473</v>
      </c>
      <c r="B1989" s="9">
        <v>45054</v>
      </c>
      <c r="C1989" t="s">
        <v>989</v>
      </c>
      <c r="D1989" t="s">
        <v>2178</v>
      </c>
      <c r="E1989" t="s">
        <v>17</v>
      </c>
      <c r="F1989" t="s">
        <v>33</v>
      </c>
      <c r="G1989" t="s">
        <v>19</v>
      </c>
      <c r="H1989" t="s">
        <v>50</v>
      </c>
      <c r="I1989">
        <v>5</v>
      </c>
      <c r="J1989">
        <v>1924.08</v>
      </c>
      <c r="K1989">
        <v>9620.39</v>
      </c>
      <c r="L1989" t="s">
        <v>35</v>
      </c>
      <c r="M1989" t="s">
        <v>29</v>
      </c>
    </row>
    <row r="1990" spans="1:13">
      <c r="A1990" t="s">
        <v>3474</v>
      </c>
      <c r="B1990" s="9">
        <v>45155</v>
      </c>
      <c r="C1990" t="s">
        <v>1083</v>
      </c>
      <c r="D1990" t="s">
        <v>60</v>
      </c>
      <c r="E1990" t="s">
        <v>17</v>
      </c>
      <c r="F1990" t="s">
        <v>46</v>
      </c>
      <c r="G1990" t="s">
        <v>19</v>
      </c>
      <c r="H1990" t="s">
        <v>20</v>
      </c>
      <c r="I1990">
        <v>4</v>
      </c>
      <c r="J1990">
        <v>25265.7</v>
      </c>
      <c r="K1990">
        <v>101062.78</v>
      </c>
      <c r="L1990" t="s">
        <v>35</v>
      </c>
      <c r="M1990" t="s">
        <v>29</v>
      </c>
    </row>
    <row r="1991" spans="1:13">
      <c r="A1991" t="s">
        <v>3475</v>
      </c>
      <c r="B1991" s="9">
        <v>45037</v>
      </c>
      <c r="C1991" t="s">
        <v>247</v>
      </c>
      <c r="D1991" t="s">
        <v>371</v>
      </c>
      <c r="E1991" t="s">
        <v>61</v>
      </c>
      <c r="F1991" t="s">
        <v>33</v>
      </c>
      <c r="G1991" t="s">
        <v>19</v>
      </c>
      <c r="H1991" t="s">
        <v>34</v>
      </c>
      <c r="I1991">
        <v>1</v>
      </c>
      <c r="J1991">
        <v>845.48</v>
      </c>
      <c r="K1991">
        <v>845.48</v>
      </c>
      <c r="L1991" t="s">
        <v>28</v>
      </c>
      <c r="M1991" t="s">
        <v>22</v>
      </c>
    </row>
    <row r="1992" spans="1:13">
      <c r="A1992" t="s">
        <v>3476</v>
      </c>
      <c r="B1992" s="9">
        <v>45062</v>
      </c>
      <c r="C1992" t="s">
        <v>2279</v>
      </c>
      <c r="D1992" t="s">
        <v>1483</v>
      </c>
      <c r="E1992" t="s">
        <v>17</v>
      </c>
      <c r="F1992" t="s">
        <v>18</v>
      </c>
      <c r="G1992" t="s">
        <v>19</v>
      </c>
      <c r="H1992" t="s">
        <v>34</v>
      </c>
      <c r="I1992">
        <v>5</v>
      </c>
      <c r="J1992">
        <v>1305.02</v>
      </c>
      <c r="K1992">
        <v>6525.08</v>
      </c>
      <c r="L1992" t="s">
        <v>21</v>
      </c>
      <c r="M1992" t="s">
        <v>29</v>
      </c>
    </row>
    <row r="1993" spans="1:13">
      <c r="A1993" t="s">
        <v>3477</v>
      </c>
      <c r="B1993" s="9">
        <v>45288</v>
      </c>
      <c r="C1993" t="s">
        <v>1120</v>
      </c>
      <c r="D1993" t="s">
        <v>239</v>
      </c>
      <c r="E1993" t="s">
        <v>17</v>
      </c>
      <c r="F1993" t="s">
        <v>18</v>
      </c>
      <c r="G1993" t="s">
        <v>42</v>
      </c>
      <c r="H1993" t="s">
        <v>50</v>
      </c>
      <c r="I1993">
        <v>3</v>
      </c>
      <c r="J1993">
        <v>1820.88</v>
      </c>
      <c r="K1993">
        <v>5462.64</v>
      </c>
      <c r="L1993" t="s">
        <v>28</v>
      </c>
      <c r="M1993" t="s">
        <v>22</v>
      </c>
    </row>
    <row r="1994" spans="1:13">
      <c r="A1994" t="s">
        <v>3478</v>
      </c>
      <c r="B1994" s="9">
        <v>45112</v>
      </c>
      <c r="C1994" t="s">
        <v>662</v>
      </c>
      <c r="D1994" t="s">
        <v>2218</v>
      </c>
      <c r="E1994" t="s">
        <v>17</v>
      </c>
      <c r="F1994" t="s">
        <v>46</v>
      </c>
      <c r="G1994" t="s">
        <v>19</v>
      </c>
      <c r="H1994" t="s">
        <v>50</v>
      </c>
      <c r="I1994">
        <v>4</v>
      </c>
      <c r="J1994">
        <v>2423.3000000000002</v>
      </c>
      <c r="K1994">
        <v>9693.2199999999993</v>
      </c>
      <c r="L1994" t="s">
        <v>21</v>
      </c>
      <c r="M1994" t="s">
        <v>29</v>
      </c>
    </row>
    <row r="1995" spans="1:13">
      <c r="A1995" t="s">
        <v>3479</v>
      </c>
      <c r="B1995" s="9">
        <v>45055</v>
      </c>
      <c r="C1995" t="s">
        <v>904</v>
      </c>
      <c r="D1995" t="s">
        <v>678</v>
      </c>
      <c r="E1995" t="s">
        <v>26</v>
      </c>
      <c r="F1995" t="s">
        <v>18</v>
      </c>
      <c r="G1995" t="s">
        <v>42</v>
      </c>
      <c r="H1995" t="s">
        <v>34</v>
      </c>
      <c r="I1995">
        <v>2</v>
      </c>
      <c r="J1995">
        <v>1060.3800000000001</v>
      </c>
      <c r="K1995">
        <v>2120.75</v>
      </c>
      <c r="L1995" t="s">
        <v>21</v>
      </c>
      <c r="M1995" t="s">
        <v>29</v>
      </c>
    </row>
    <row r="1996" spans="1:13">
      <c r="A1996" t="s">
        <v>3480</v>
      </c>
      <c r="B1996" s="9">
        <v>45187</v>
      </c>
      <c r="C1996" t="s">
        <v>2482</v>
      </c>
      <c r="D1996" t="s">
        <v>587</v>
      </c>
      <c r="E1996" t="s">
        <v>26</v>
      </c>
      <c r="F1996" t="s">
        <v>46</v>
      </c>
      <c r="G1996" t="s">
        <v>19</v>
      </c>
      <c r="H1996" t="s">
        <v>50</v>
      </c>
      <c r="I1996">
        <v>4</v>
      </c>
      <c r="J1996">
        <v>1933.63</v>
      </c>
      <c r="K1996">
        <v>7734.54</v>
      </c>
      <c r="L1996" t="s">
        <v>21</v>
      </c>
      <c r="M1996" t="s">
        <v>29</v>
      </c>
    </row>
    <row r="1997" spans="1:13">
      <c r="A1997" t="s">
        <v>3481</v>
      </c>
      <c r="B1997" s="9">
        <v>45441</v>
      </c>
      <c r="C1997" t="s">
        <v>1696</v>
      </c>
      <c r="D1997" t="s">
        <v>2401</v>
      </c>
      <c r="E1997" t="s">
        <v>17</v>
      </c>
      <c r="F1997" t="s">
        <v>46</v>
      </c>
      <c r="G1997" t="s">
        <v>19</v>
      </c>
      <c r="H1997" t="s">
        <v>50</v>
      </c>
      <c r="I1997">
        <v>2</v>
      </c>
      <c r="J1997">
        <v>2675.74</v>
      </c>
      <c r="K1997">
        <v>5351.49</v>
      </c>
      <c r="L1997" t="s">
        <v>21</v>
      </c>
      <c r="M1997" t="s">
        <v>29</v>
      </c>
    </row>
    <row r="1998" spans="1:13">
      <c r="A1998" t="s">
        <v>3482</v>
      </c>
      <c r="B1998" s="9">
        <v>45375</v>
      </c>
      <c r="C1998" t="s">
        <v>3483</v>
      </c>
      <c r="D1998" t="s">
        <v>1699</v>
      </c>
      <c r="E1998" t="s">
        <v>17</v>
      </c>
      <c r="F1998" t="s">
        <v>18</v>
      </c>
      <c r="G1998" t="s">
        <v>19</v>
      </c>
      <c r="H1998" t="s">
        <v>57</v>
      </c>
      <c r="I1998">
        <v>1</v>
      </c>
      <c r="J1998">
        <v>10912.55</v>
      </c>
      <c r="K1998">
        <v>10912.55</v>
      </c>
      <c r="L1998" t="s">
        <v>21</v>
      </c>
      <c r="M1998" t="s">
        <v>29</v>
      </c>
    </row>
    <row r="1999" spans="1:13">
      <c r="A1999" t="s">
        <v>3484</v>
      </c>
      <c r="B1999" s="9">
        <v>45030</v>
      </c>
      <c r="C1999" t="s">
        <v>2058</v>
      </c>
      <c r="D1999" t="s">
        <v>2126</v>
      </c>
      <c r="E1999" t="s">
        <v>17</v>
      </c>
      <c r="F1999" t="s">
        <v>27</v>
      </c>
      <c r="G1999" t="s">
        <v>19</v>
      </c>
      <c r="H1999" t="s">
        <v>50</v>
      </c>
      <c r="I1999">
        <v>3</v>
      </c>
      <c r="J1999">
        <v>2147.9899999999998</v>
      </c>
      <c r="K1999">
        <v>6443.98</v>
      </c>
      <c r="L1999" t="s">
        <v>35</v>
      </c>
      <c r="M1999" t="s">
        <v>29</v>
      </c>
    </row>
    <row r="2000" spans="1:13">
      <c r="A2000" t="s">
        <v>3485</v>
      </c>
      <c r="B2000" s="9">
        <v>45409</v>
      </c>
      <c r="C2000" t="s">
        <v>2116</v>
      </c>
      <c r="D2000" t="s">
        <v>404</v>
      </c>
      <c r="E2000" t="s">
        <v>26</v>
      </c>
      <c r="F2000" t="s">
        <v>33</v>
      </c>
      <c r="G2000" t="s">
        <v>19</v>
      </c>
      <c r="H2000" t="s">
        <v>57</v>
      </c>
      <c r="I2000">
        <v>5</v>
      </c>
      <c r="J2000">
        <v>14716.43</v>
      </c>
      <c r="K2000">
        <v>73582.17</v>
      </c>
      <c r="L2000" t="s">
        <v>28</v>
      </c>
      <c r="M2000" t="s">
        <v>29</v>
      </c>
    </row>
    <row r="2001" spans="1:13">
      <c r="A2001" t="s">
        <v>3486</v>
      </c>
      <c r="B2001" s="9">
        <v>45150</v>
      </c>
      <c r="C2001" t="s">
        <v>730</v>
      </c>
      <c r="D2001" t="s">
        <v>132</v>
      </c>
      <c r="E2001" t="s">
        <v>17</v>
      </c>
      <c r="F2001" t="s">
        <v>27</v>
      </c>
      <c r="G2001" t="s">
        <v>42</v>
      </c>
      <c r="H2001" t="s">
        <v>50</v>
      </c>
      <c r="I2001">
        <v>5</v>
      </c>
      <c r="J2001">
        <v>2253.02</v>
      </c>
      <c r="K2001">
        <v>11265.1</v>
      </c>
      <c r="L2001" t="s">
        <v>21</v>
      </c>
      <c r="M2001" t="s">
        <v>29</v>
      </c>
    </row>
    <row r="2002" spans="1:13">
      <c r="A2002" t="s">
        <v>3487</v>
      </c>
      <c r="B2002" s="9">
        <v>45417</v>
      </c>
      <c r="C2002" t="s">
        <v>2097</v>
      </c>
      <c r="D2002" t="s">
        <v>156</v>
      </c>
      <c r="E2002" t="s">
        <v>61</v>
      </c>
      <c r="F2002" t="s">
        <v>46</v>
      </c>
      <c r="G2002" t="s">
        <v>42</v>
      </c>
      <c r="H2002" t="s">
        <v>50</v>
      </c>
      <c r="I2002">
        <v>3</v>
      </c>
      <c r="J2002">
        <v>2073.94</v>
      </c>
      <c r="K2002">
        <v>6221.81</v>
      </c>
      <c r="L2002" t="s">
        <v>35</v>
      </c>
      <c r="M2002" t="s">
        <v>29</v>
      </c>
    </row>
    <row r="2003" spans="1:13">
      <c r="A2003" t="s">
        <v>3488</v>
      </c>
      <c r="B2003" s="9">
        <v>45399</v>
      </c>
      <c r="C2003" t="s">
        <v>3489</v>
      </c>
      <c r="D2003" t="s">
        <v>1407</v>
      </c>
      <c r="E2003" t="s">
        <v>17</v>
      </c>
      <c r="F2003" t="s">
        <v>33</v>
      </c>
      <c r="G2003" t="s">
        <v>19</v>
      </c>
      <c r="H2003" t="s">
        <v>34</v>
      </c>
      <c r="I2003">
        <v>1</v>
      </c>
      <c r="J2003">
        <v>1395.6</v>
      </c>
      <c r="K2003">
        <v>1395.6</v>
      </c>
      <c r="L2003" t="s">
        <v>35</v>
      </c>
      <c r="M2003" t="s">
        <v>29</v>
      </c>
    </row>
    <row r="2004" spans="1:13">
      <c r="A2004" t="s">
        <v>3490</v>
      </c>
      <c r="B2004" s="9">
        <v>44936</v>
      </c>
      <c r="C2004" t="s">
        <v>238</v>
      </c>
      <c r="D2004" t="s">
        <v>1639</v>
      </c>
      <c r="E2004" t="s">
        <v>61</v>
      </c>
      <c r="F2004" t="s">
        <v>27</v>
      </c>
      <c r="G2004" t="s">
        <v>19</v>
      </c>
      <c r="H2004" t="s">
        <v>57</v>
      </c>
      <c r="I2004">
        <v>1</v>
      </c>
      <c r="J2004">
        <v>17482.28</v>
      </c>
      <c r="K2004">
        <v>17482.28</v>
      </c>
      <c r="L2004" t="s">
        <v>21</v>
      </c>
      <c r="M2004" t="s">
        <v>29</v>
      </c>
    </row>
    <row r="2005" spans="1:13">
      <c r="A2005" t="s">
        <v>3491</v>
      </c>
      <c r="B2005" s="9">
        <v>45331</v>
      </c>
      <c r="C2005" t="s">
        <v>1808</v>
      </c>
      <c r="D2005" t="s">
        <v>1445</v>
      </c>
      <c r="E2005" t="s">
        <v>17</v>
      </c>
      <c r="F2005" t="s">
        <v>18</v>
      </c>
      <c r="G2005" t="s">
        <v>42</v>
      </c>
      <c r="H2005" t="s">
        <v>50</v>
      </c>
      <c r="I2005">
        <v>4</v>
      </c>
      <c r="J2005">
        <v>2270.12</v>
      </c>
      <c r="K2005">
        <v>9080.4699999999993</v>
      </c>
      <c r="L2005" t="s">
        <v>21</v>
      </c>
      <c r="M2005" t="s">
        <v>29</v>
      </c>
    </row>
    <row r="2006" spans="1:13">
      <c r="A2006" t="s">
        <v>3492</v>
      </c>
      <c r="B2006" s="9">
        <v>45228</v>
      </c>
      <c r="C2006" t="s">
        <v>3493</v>
      </c>
      <c r="D2006" t="s">
        <v>172</v>
      </c>
      <c r="E2006" t="s">
        <v>26</v>
      </c>
      <c r="F2006" t="s">
        <v>27</v>
      </c>
      <c r="G2006" t="s">
        <v>19</v>
      </c>
      <c r="H2006" t="s">
        <v>20</v>
      </c>
      <c r="I2006">
        <v>1</v>
      </c>
      <c r="J2006">
        <v>31390.53</v>
      </c>
      <c r="K2006">
        <v>31390.53</v>
      </c>
      <c r="L2006" t="s">
        <v>35</v>
      </c>
      <c r="M2006" t="s">
        <v>22</v>
      </c>
    </row>
    <row r="2007" spans="1:13">
      <c r="A2007" t="s">
        <v>3494</v>
      </c>
      <c r="B2007" s="9">
        <v>45157</v>
      </c>
      <c r="C2007" t="s">
        <v>198</v>
      </c>
      <c r="D2007" t="s">
        <v>523</v>
      </c>
      <c r="E2007" t="s">
        <v>17</v>
      </c>
      <c r="F2007" t="s">
        <v>33</v>
      </c>
      <c r="G2007" t="s">
        <v>42</v>
      </c>
      <c r="H2007" t="s">
        <v>50</v>
      </c>
      <c r="I2007">
        <v>4</v>
      </c>
      <c r="J2007">
        <v>2134.23</v>
      </c>
      <c r="K2007">
        <v>8536.93</v>
      </c>
      <c r="L2007" t="s">
        <v>21</v>
      </c>
      <c r="M2007" t="s">
        <v>29</v>
      </c>
    </row>
    <row r="2008" spans="1:13">
      <c r="A2008" t="s">
        <v>3495</v>
      </c>
      <c r="B2008" s="9">
        <v>44992</v>
      </c>
      <c r="C2008" t="s">
        <v>1776</v>
      </c>
      <c r="D2008" t="s">
        <v>1994</v>
      </c>
      <c r="E2008" t="s">
        <v>17</v>
      </c>
      <c r="F2008" t="s">
        <v>33</v>
      </c>
      <c r="G2008" t="s">
        <v>42</v>
      </c>
      <c r="H2008" t="s">
        <v>34</v>
      </c>
      <c r="I2008">
        <v>2</v>
      </c>
      <c r="J2008">
        <v>1353.45</v>
      </c>
      <c r="K2008">
        <v>2706.91</v>
      </c>
      <c r="L2008" t="s">
        <v>35</v>
      </c>
      <c r="M2008" t="s">
        <v>22</v>
      </c>
    </row>
    <row r="2009" spans="1:13">
      <c r="A2009" t="s">
        <v>3496</v>
      </c>
      <c r="B2009" s="9">
        <v>45038</v>
      </c>
      <c r="C2009" t="s">
        <v>2348</v>
      </c>
      <c r="D2009" t="s">
        <v>2566</v>
      </c>
      <c r="E2009" t="s">
        <v>61</v>
      </c>
      <c r="F2009" t="s">
        <v>33</v>
      </c>
      <c r="G2009" t="s">
        <v>42</v>
      </c>
      <c r="H2009" t="s">
        <v>34</v>
      </c>
      <c r="I2009">
        <v>3</v>
      </c>
      <c r="J2009">
        <v>1180.75</v>
      </c>
      <c r="K2009">
        <v>3542.25</v>
      </c>
      <c r="L2009" t="s">
        <v>21</v>
      </c>
      <c r="M2009" t="s">
        <v>29</v>
      </c>
    </row>
    <row r="2010" spans="1:13">
      <c r="A2010" t="s">
        <v>3497</v>
      </c>
      <c r="B2010" s="9">
        <v>44939</v>
      </c>
      <c r="C2010" t="s">
        <v>1049</v>
      </c>
      <c r="D2010" t="s">
        <v>587</v>
      </c>
      <c r="E2010" t="s">
        <v>61</v>
      </c>
      <c r="F2010" t="s">
        <v>33</v>
      </c>
      <c r="G2010" t="s">
        <v>19</v>
      </c>
      <c r="H2010" t="s">
        <v>34</v>
      </c>
      <c r="I2010">
        <v>2</v>
      </c>
      <c r="J2010">
        <v>893.71</v>
      </c>
      <c r="K2010">
        <v>1787.43</v>
      </c>
      <c r="L2010" t="s">
        <v>35</v>
      </c>
      <c r="M2010" t="s">
        <v>29</v>
      </c>
    </row>
    <row r="2011" spans="1:13">
      <c r="A2011" t="s">
        <v>3498</v>
      </c>
      <c r="B2011" s="9">
        <v>45319</v>
      </c>
      <c r="C2011" t="s">
        <v>1427</v>
      </c>
      <c r="D2011" t="s">
        <v>1066</v>
      </c>
      <c r="E2011" t="s">
        <v>17</v>
      </c>
      <c r="F2011" t="s">
        <v>27</v>
      </c>
      <c r="G2011" t="s">
        <v>19</v>
      </c>
      <c r="H2011" t="s">
        <v>57</v>
      </c>
      <c r="I2011">
        <v>2</v>
      </c>
      <c r="J2011">
        <v>16899.91</v>
      </c>
      <c r="K2011">
        <v>33799.81</v>
      </c>
      <c r="L2011" t="s">
        <v>21</v>
      </c>
      <c r="M2011" t="s">
        <v>29</v>
      </c>
    </row>
    <row r="2012" spans="1:13">
      <c r="A2012" t="s">
        <v>3499</v>
      </c>
      <c r="B2012" s="9">
        <v>45426</v>
      </c>
      <c r="C2012" t="s">
        <v>3500</v>
      </c>
      <c r="D2012" t="s">
        <v>3501</v>
      </c>
      <c r="E2012" t="s">
        <v>26</v>
      </c>
      <c r="F2012" t="s">
        <v>18</v>
      </c>
      <c r="G2012" t="s">
        <v>19</v>
      </c>
      <c r="H2012" t="s">
        <v>57</v>
      </c>
      <c r="I2012">
        <v>2</v>
      </c>
      <c r="J2012">
        <v>14511.65</v>
      </c>
      <c r="K2012">
        <v>29023.29</v>
      </c>
      <c r="L2012" t="s">
        <v>35</v>
      </c>
      <c r="M2012" t="s">
        <v>29</v>
      </c>
    </row>
    <row r="2013" spans="1:13">
      <c r="A2013" t="s">
        <v>3502</v>
      </c>
      <c r="B2013" s="9">
        <v>45160</v>
      </c>
      <c r="C2013" t="s">
        <v>370</v>
      </c>
      <c r="D2013" t="s">
        <v>2033</v>
      </c>
      <c r="E2013" t="s">
        <v>26</v>
      </c>
      <c r="F2013" t="s">
        <v>18</v>
      </c>
      <c r="G2013" t="s">
        <v>42</v>
      </c>
      <c r="H2013" t="s">
        <v>57</v>
      </c>
      <c r="I2013">
        <v>2</v>
      </c>
      <c r="J2013">
        <v>13616.94</v>
      </c>
      <c r="K2013">
        <v>27233.88</v>
      </c>
      <c r="L2013" t="s">
        <v>28</v>
      </c>
      <c r="M2013" t="s">
        <v>22</v>
      </c>
    </row>
    <row r="2014" spans="1:13">
      <c r="A2014" t="s">
        <v>3503</v>
      </c>
      <c r="B2014" s="9">
        <v>45240</v>
      </c>
      <c r="C2014" t="s">
        <v>1436</v>
      </c>
      <c r="D2014" t="s">
        <v>2050</v>
      </c>
      <c r="E2014" t="s">
        <v>61</v>
      </c>
      <c r="F2014" t="s">
        <v>33</v>
      </c>
      <c r="G2014" t="s">
        <v>42</v>
      </c>
      <c r="H2014" t="s">
        <v>20</v>
      </c>
      <c r="I2014">
        <v>5</v>
      </c>
      <c r="J2014">
        <v>30412.639999999999</v>
      </c>
      <c r="K2014">
        <v>152063.18</v>
      </c>
      <c r="L2014" t="s">
        <v>21</v>
      </c>
      <c r="M2014" t="s">
        <v>29</v>
      </c>
    </row>
    <row r="2015" spans="1:13">
      <c r="A2015" t="s">
        <v>3504</v>
      </c>
      <c r="B2015" s="9">
        <v>44938</v>
      </c>
      <c r="C2015" t="s">
        <v>2955</v>
      </c>
      <c r="D2015" t="s">
        <v>530</v>
      </c>
      <c r="E2015" t="s">
        <v>17</v>
      </c>
      <c r="F2015" t="s">
        <v>18</v>
      </c>
      <c r="G2015" t="s">
        <v>42</v>
      </c>
      <c r="H2015" t="s">
        <v>57</v>
      </c>
      <c r="I2015">
        <v>1</v>
      </c>
      <c r="J2015">
        <v>11245.7</v>
      </c>
      <c r="K2015">
        <v>11245.7</v>
      </c>
      <c r="L2015" t="s">
        <v>21</v>
      </c>
      <c r="M2015" t="s">
        <v>29</v>
      </c>
    </row>
    <row r="2016" spans="1:13">
      <c r="A2016" t="s">
        <v>3505</v>
      </c>
      <c r="B2016" s="9">
        <v>45135</v>
      </c>
      <c r="C2016" t="s">
        <v>462</v>
      </c>
      <c r="D2016" t="s">
        <v>498</v>
      </c>
      <c r="E2016" t="s">
        <v>17</v>
      </c>
      <c r="F2016" t="s">
        <v>27</v>
      </c>
      <c r="G2016" t="s">
        <v>42</v>
      </c>
      <c r="H2016" t="s">
        <v>34</v>
      </c>
      <c r="I2016">
        <v>3</v>
      </c>
      <c r="J2016">
        <v>1414.02</v>
      </c>
      <c r="K2016">
        <v>4242.0600000000004</v>
      </c>
      <c r="L2016" t="s">
        <v>35</v>
      </c>
      <c r="M2016" t="s">
        <v>29</v>
      </c>
    </row>
    <row r="2017" spans="1:13">
      <c r="A2017" t="s">
        <v>3506</v>
      </c>
      <c r="B2017" s="9">
        <v>44940</v>
      </c>
      <c r="C2017" t="s">
        <v>1212</v>
      </c>
      <c r="D2017" t="s">
        <v>138</v>
      </c>
      <c r="E2017" t="s">
        <v>17</v>
      </c>
      <c r="F2017" t="s">
        <v>18</v>
      </c>
      <c r="G2017" t="s">
        <v>42</v>
      </c>
      <c r="H2017" t="s">
        <v>57</v>
      </c>
      <c r="I2017">
        <v>3</v>
      </c>
      <c r="J2017">
        <v>16059.33</v>
      </c>
      <c r="K2017">
        <v>48177.98</v>
      </c>
      <c r="L2017" t="s">
        <v>21</v>
      </c>
      <c r="M2017" t="s">
        <v>29</v>
      </c>
    </row>
    <row r="2018" spans="1:13">
      <c r="A2018" t="s">
        <v>3507</v>
      </c>
      <c r="B2018" s="9">
        <v>45344</v>
      </c>
      <c r="C2018" t="s">
        <v>218</v>
      </c>
      <c r="D2018" t="s">
        <v>2287</v>
      </c>
      <c r="E2018" t="s">
        <v>17</v>
      </c>
      <c r="F2018" t="s">
        <v>46</v>
      </c>
      <c r="G2018" t="s">
        <v>42</v>
      </c>
      <c r="H2018" t="s">
        <v>57</v>
      </c>
      <c r="I2018">
        <v>2</v>
      </c>
      <c r="J2018">
        <v>11488.33</v>
      </c>
      <c r="K2018">
        <v>22976.66</v>
      </c>
      <c r="L2018" t="s">
        <v>28</v>
      </c>
      <c r="M2018" t="s">
        <v>29</v>
      </c>
    </row>
    <row r="2019" spans="1:13">
      <c r="A2019" t="s">
        <v>3508</v>
      </c>
      <c r="B2019" s="9">
        <v>45363</v>
      </c>
      <c r="C2019" t="s">
        <v>3224</v>
      </c>
      <c r="D2019" t="s">
        <v>3005</v>
      </c>
      <c r="E2019" t="s">
        <v>61</v>
      </c>
      <c r="F2019" t="s">
        <v>18</v>
      </c>
      <c r="G2019" t="s">
        <v>42</v>
      </c>
      <c r="H2019" t="s">
        <v>50</v>
      </c>
      <c r="I2019">
        <v>3</v>
      </c>
      <c r="J2019">
        <v>2389.09</v>
      </c>
      <c r="K2019">
        <v>7167.26</v>
      </c>
      <c r="L2019" t="s">
        <v>28</v>
      </c>
      <c r="M2019" t="s">
        <v>29</v>
      </c>
    </row>
    <row r="2020" spans="1:13">
      <c r="A2020" t="s">
        <v>3509</v>
      </c>
      <c r="B2020" s="9">
        <v>45303</v>
      </c>
      <c r="C2020" t="s">
        <v>253</v>
      </c>
      <c r="D2020" t="s">
        <v>2923</v>
      </c>
      <c r="E2020" t="s">
        <v>17</v>
      </c>
      <c r="F2020" t="s">
        <v>33</v>
      </c>
      <c r="G2020" t="s">
        <v>42</v>
      </c>
      <c r="H2020" t="s">
        <v>57</v>
      </c>
      <c r="I2020">
        <v>4</v>
      </c>
      <c r="J2020">
        <v>14666.81</v>
      </c>
      <c r="K2020">
        <v>58667.26</v>
      </c>
      <c r="L2020" t="s">
        <v>35</v>
      </c>
      <c r="M2020" t="s">
        <v>29</v>
      </c>
    </row>
    <row r="2021" spans="1:13">
      <c r="A2021" t="s">
        <v>3510</v>
      </c>
      <c r="B2021" s="9">
        <v>44946</v>
      </c>
      <c r="C2021" t="s">
        <v>2281</v>
      </c>
      <c r="D2021" t="s">
        <v>1546</v>
      </c>
      <c r="E2021" t="s">
        <v>17</v>
      </c>
      <c r="F2021" t="s">
        <v>18</v>
      </c>
      <c r="G2021" t="s">
        <v>19</v>
      </c>
      <c r="H2021" t="s">
        <v>50</v>
      </c>
      <c r="I2021">
        <v>3</v>
      </c>
      <c r="J2021">
        <v>1959.86</v>
      </c>
      <c r="K2021">
        <v>5879.58</v>
      </c>
      <c r="L2021" t="s">
        <v>35</v>
      </c>
      <c r="M2021" t="s">
        <v>29</v>
      </c>
    </row>
    <row r="2022" spans="1:13">
      <c r="A2022" t="s">
        <v>3511</v>
      </c>
      <c r="B2022" s="9">
        <v>44996</v>
      </c>
      <c r="C2022" t="s">
        <v>456</v>
      </c>
      <c r="D2022" t="s">
        <v>541</v>
      </c>
      <c r="E2022" t="s">
        <v>26</v>
      </c>
      <c r="F2022" t="s">
        <v>18</v>
      </c>
      <c r="G2022" t="s">
        <v>19</v>
      </c>
      <c r="H2022" t="s">
        <v>57</v>
      </c>
      <c r="I2022">
        <v>2</v>
      </c>
      <c r="J2022">
        <v>13704.16</v>
      </c>
      <c r="K2022">
        <v>27408.32</v>
      </c>
      <c r="L2022" t="s">
        <v>21</v>
      </c>
      <c r="M2022" t="s">
        <v>29</v>
      </c>
    </row>
    <row r="2023" spans="1:13">
      <c r="A2023" t="s">
        <v>3512</v>
      </c>
      <c r="B2023" s="9">
        <v>45137</v>
      </c>
      <c r="C2023" t="s">
        <v>3437</v>
      </c>
      <c r="D2023" t="s">
        <v>248</v>
      </c>
      <c r="E2023" t="s">
        <v>26</v>
      </c>
      <c r="F2023" t="s">
        <v>18</v>
      </c>
      <c r="G2023" t="s">
        <v>42</v>
      </c>
      <c r="H2023" t="s">
        <v>50</v>
      </c>
      <c r="I2023">
        <v>3</v>
      </c>
      <c r="J2023">
        <v>2557.1799999999998</v>
      </c>
      <c r="K2023">
        <v>7671.55</v>
      </c>
      <c r="L2023" t="s">
        <v>35</v>
      </c>
      <c r="M2023" t="s">
        <v>29</v>
      </c>
    </row>
    <row r="2024" spans="1:13">
      <c r="A2024" t="s">
        <v>3513</v>
      </c>
      <c r="B2024" s="9">
        <v>45027</v>
      </c>
      <c r="C2024" t="s">
        <v>1329</v>
      </c>
      <c r="D2024" t="s">
        <v>132</v>
      </c>
      <c r="E2024" t="s">
        <v>17</v>
      </c>
      <c r="F2024" t="s">
        <v>18</v>
      </c>
      <c r="G2024" t="s">
        <v>19</v>
      </c>
      <c r="H2024" t="s">
        <v>34</v>
      </c>
      <c r="I2024">
        <v>1</v>
      </c>
      <c r="J2024">
        <v>1010.41</v>
      </c>
      <c r="K2024">
        <v>1010.41</v>
      </c>
      <c r="L2024" t="s">
        <v>28</v>
      </c>
      <c r="M2024" t="s">
        <v>29</v>
      </c>
    </row>
    <row r="2025" spans="1:13">
      <c r="A2025" t="s">
        <v>3514</v>
      </c>
      <c r="B2025" s="9">
        <v>45058</v>
      </c>
      <c r="C2025" t="s">
        <v>90</v>
      </c>
      <c r="D2025" t="s">
        <v>1136</v>
      </c>
      <c r="E2025" t="s">
        <v>17</v>
      </c>
      <c r="F2025" t="s">
        <v>46</v>
      </c>
      <c r="G2025" t="s">
        <v>19</v>
      </c>
      <c r="H2025" t="s">
        <v>57</v>
      </c>
      <c r="I2025">
        <v>2</v>
      </c>
      <c r="J2025">
        <v>12987.07</v>
      </c>
      <c r="K2025">
        <v>25974.13</v>
      </c>
      <c r="L2025" t="s">
        <v>28</v>
      </c>
      <c r="M2025" t="s">
        <v>29</v>
      </c>
    </row>
    <row r="2026" spans="1:13">
      <c r="A2026" t="s">
        <v>3515</v>
      </c>
      <c r="B2026" s="9">
        <v>45307</v>
      </c>
      <c r="C2026" t="s">
        <v>917</v>
      </c>
      <c r="D2026" t="s">
        <v>2863</v>
      </c>
      <c r="E2026" t="s">
        <v>61</v>
      </c>
      <c r="F2026" t="s">
        <v>27</v>
      </c>
      <c r="G2026" t="s">
        <v>42</v>
      </c>
      <c r="H2026" t="s">
        <v>34</v>
      </c>
      <c r="I2026">
        <v>5</v>
      </c>
      <c r="J2026">
        <v>913.22</v>
      </c>
      <c r="K2026">
        <v>4566.09</v>
      </c>
      <c r="L2026" t="s">
        <v>21</v>
      </c>
      <c r="M2026" t="s">
        <v>29</v>
      </c>
    </row>
    <row r="2027" spans="1:13">
      <c r="A2027" t="s">
        <v>3516</v>
      </c>
      <c r="B2027" s="9">
        <v>45058</v>
      </c>
      <c r="C2027" t="s">
        <v>1556</v>
      </c>
      <c r="D2027" t="s">
        <v>675</v>
      </c>
      <c r="E2027" t="s">
        <v>17</v>
      </c>
      <c r="F2027" t="s">
        <v>33</v>
      </c>
      <c r="G2027" t="s">
        <v>42</v>
      </c>
      <c r="H2027" t="s">
        <v>57</v>
      </c>
      <c r="I2027">
        <v>1</v>
      </c>
      <c r="J2027">
        <v>13599.3</v>
      </c>
      <c r="K2027">
        <v>13599.3</v>
      </c>
      <c r="L2027" t="s">
        <v>28</v>
      </c>
      <c r="M2027" t="s">
        <v>29</v>
      </c>
    </row>
    <row r="2028" spans="1:13">
      <c r="A2028" t="s">
        <v>3517</v>
      </c>
      <c r="B2028" s="9">
        <v>44946</v>
      </c>
      <c r="C2028" t="s">
        <v>978</v>
      </c>
      <c r="D2028" t="s">
        <v>772</v>
      </c>
      <c r="E2028" t="s">
        <v>26</v>
      </c>
      <c r="F2028" t="s">
        <v>33</v>
      </c>
      <c r="G2028" t="s">
        <v>42</v>
      </c>
      <c r="H2028" t="s">
        <v>20</v>
      </c>
      <c r="I2028">
        <v>3</v>
      </c>
      <c r="J2028">
        <v>34717.5</v>
      </c>
      <c r="K2028">
        <v>104152.51</v>
      </c>
      <c r="L2028" t="s">
        <v>35</v>
      </c>
      <c r="M2028" t="s">
        <v>29</v>
      </c>
    </row>
    <row r="2029" spans="1:13">
      <c r="A2029" t="s">
        <v>3518</v>
      </c>
      <c r="B2029" s="9">
        <v>45462</v>
      </c>
      <c r="C2029" t="s">
        <v>128</v>
      </c>
      <c r="D2029" t="s">
        <v>881</v>
      </c>
      <c r="E2029" t="s">
        <v>26</v>
      </c>
      <c r="F2029" t="s">
        <v>18</v>
      </c>
      <c r="G2029" t="s">
        <v>19</v>
      </c>
      <c r="H2029" t="s">
        <v>20</v>
      </c>
      <c r="I2029">
        <v>5</v>
      </c>
      <c r="J2029">
        <v>26539.200000000001</v>
      </c>
      <c r="K2029">
        <v>132695.98000000001</v>
      </c>
      <c r="L2029" t="s">
        <v>21</v>
      </c>
      <c r="M2029" t="s">
        <v>29</v>
      </c>
    </row>
    <row r="2030" spans="1:13">
      <c r="A2030" t="s">
        <v>3519</v>
      </c>
      <c r="B2030" s="9">
        <v>45153</v>
      </c>
      <c r="C2030" t="s">
        <v>870</v>
      </c>
      <c r="D2030" t="s">
        <v>775</v>
      </c>
      <c r="E2030" t="s">
        <v>17</v>
      </c>
      <c r="F2030" t="s">
        <v>27</v>
      </c>
      <c r="G2030" t="s">
        <v>42</v>
      </c>
      <c r="H2030" t="s">
        <v>34</v>
      </c>
      <c r="I2030">
        <v>1</v>
      </c>
      <c r="J2030">
        <v>1208.8699999999999</v>
      </c>
      <c r="K2030">
        <v>1208.8699999999999</v>
      </c>
      <c r="L2030" t="s">
        <v>21</v>
      </c>
      <c r="M2030" t="s">
        <v>29</v>
      </c>
    </row>
    <row r="2031" spans="1:13">
      <c r="A2031" t="s">
        <v>3520</v>
      </c>
      <c r="B2031" s="9">
        <v>45080</v>
      </c>
      <c r="C2031" t="s">
        <v>720</v>
      </c>
      <c r="D2031" t="s">
        <v>1620</v>
      </c>
      <c r="E2031" t="s">
        <v>61</v>
      </c>
      <c r="F2031" t="s">
        <v>18</v>
      </c>
      <c r="G2031" t="s">
        <v>19</v>
      </c>
      <c r="H2031" t="s">
        <v>34</v>
      </c>
      <c r="I2031">
        <v>4</v>
      </c>
      <c r="J2031">
        <v>1078.68</v>
      </c>
      <c r="K2031">
        <v>4314.7</v>
      </c>
      <c r="L2031" t="s">
        <v>21</v>
      </c>
      <c r="M2031" t="s">
        <v>29</v>
      </c>
    </row>
    <row r="2032" spans="1:13">
      <c r="A2032" t="s">
        <v>3521</v>
      </c>
      <c r="B2032" s="9">
        <v>45395</v>
      </c>
      <c r="C2032" t="s">
        <v>1797</v>
      </c>
      <c r="D2032" t="s">
        <v>3522</v>
      </c>
      <c r="E2032" t="s">
        <v>26</v>
      </c>
      <c r="F2032" t="s">
        <v>46</v>
      </c>
      <c r="G2032" t="s">
        <v>42</v>
      </c>
      <c r="H2032" t="s">
        <v>20</v>
      </c>
      <c r="I2032">
        <v>1</v>
      </c>
      <c r="J2032">
        <v>36368.19</v>
      </c>
      <c r="K2032">
        <v>36368.19</v>
      </c>
      <c r="L2032" t="s">
        <v>35</v>
      </c>
      <c r="M2032" t="s">
        <v>29</v>
      </c>
    </row>
    <row r="2033" spans="1:13">
      <c r="A2033" t="s">
        <v>3523</v>
      </c>
      <c r="B2033" s="9">
        <v>45331</v>
      </c>
      <c r="C2033" t="s">
        <v>685</v>
      </c>
      <c r="D2033" t="s">
        <v>970</v>
      </c>
      <c r="E2033" t="s">
        <v>17</v>
      </c>
      <c r="F2033" t="s">
        <v>27</v>
      </c>
      <c r="G2033" t="s">
        <v>19</v>
      </c>
      <c r="H2033" t="s">
        <v>20</v>
      </c>
      <c r="I2033">
        <v>5</v>
      </c>
      <c r="J2033">
        <v>30009.65</v>
      </c>
      <c r="K2033">
        <v>150048.24</v>
      </c>
      <c r="L2033" t="s">
        <v>21</v>
      </c>
      <c r="M2033" t="s">
        <v>29</v>
      </c>
    </row>
    <row r="2034" spans="1:13">
      <c r="A2034" t="s">
        <v>3524</v>
      </c>
      <c r="B2034" s="9">
        <v>45128</v>
      </c>
      <c r="C2034" t="s">
        <v>1229</v>
      </c>
      <c r="D2034" t="s">
        <v>1916</v>
      </c>
      <c r="E2034" t="s">
        <v>26</v>
      </c>
      <c r="F2034" t="s">
        <v>27</v>
      </c>
      <c r="G2034" t="s">
        <v>42</v>
      </c>
      <c r="H2034" t="s">
        <v>50</v>
      </c>
      <c r="I2034">
        <v>4</v>
      </c>
      <c r="J2034">
        <v>2460.62</v>
      </c>
      <c r="K2034">
        <v>9842.5</v>
      </c>
      <c r="L2034" t="s">
        <v>21</v>
      </c>
      <c r="M2034" t="s">
        <v>22</v>
      </c>
    </row>
    <row r="2035" spans="1:13">
      <c r="A2035" t="s">
        <v>3525</v>
      </c>
      <c r="B2035" s="9">
        <v>44964</v>
      </c>
      <c r="C2035" t="s">
        <v>2437</v>
      </c>
      <c r="D2035" t="s">
        <v>2406</v>
      </c>
      <c r="E2035" t="s">
        <v>26</v>
      </c>
      <c r="F2035" t="s">
        <v>27</v>
      </c>
      <c r="G2035" t="s">
        <v>42</v>
      </c>
      <c r="H2035" t="s">
        <v>57</v>
      </c>
      <c r="I2035">
        <v>3</v>
      </c>
      <c r="J2035">
        <v>15096.02</v>
      </c>
      <c r="K2035">
        <v>45288.06</v>
      </c>
      <c r="L2035" t="s">
        <v>28</v>
      </c>
      <c r="M2035" t="s">
        <v>29</v>
      </c>
    </row>
    <row r="2036" spans="1:13">
      <c r="A2036" t="s">
        <v>3526</v>
      </c>
      <c r="B2036" s="9">
        <v>45114</v>
      </c>
      <c r="C2036" t="s">
        <v>3527</v>
      </c>
      <c r="D2036" t="s">
        <v>655</v>
      </c>
      <c r="E2036" t="s">
        <v>26</v>
      </c>
      <c r="F2036" t="s">
        <v>27</v>
      </c>
      <c r="G2036" t="s">
        <v>19</v>
      </c>
      <c r="H2036" t="s">
        <v>20</v>
      </c>
      <c r="I2036">
        <v>2</v>
      </c>
      <c r="J2036">
        <v>36583.879999999997</v>
      </c>
      <c r="K2036">
        <v>73167.759999999995</v>
      </c>
      <c r="L2036" t="s">
        <v>28</v>
      </c>
      <c r="M2036" t="s">
        <v>29</v>
      </c>
    </row>
    <row r="2037" spans="1:13">
      <c r="A2037" t="s">
        <v>3528</v>
      </c>
      <c r="B2037" s="9">
        <v>44983</v>
      </c>
      <c r="C2037" t="s">
        <v>1719</v>
      </c>
      <c r="D2037" t="s">
        <v>2145</v>
      </c>
      <c r="E2037" t="s">
        <v>61</v>
      </c>
      <c r="F2037" t="s">
        <v>18</v>
      </c>
      <c r="G2037" t="s">
        <v>42</v>
      </c>
      <c r="H2037" t="s">
        <v>34</v>
      </c>
      <c r="I2037">
        <v>3</v>
      </c>
      <c r="J2037">
        <v>1294.1600000000001</v>
      </c>
      <c r="K2037">
        <v>3882.49</v>
      </c>
      <c r="L2037" t="s">
        <v>21</v>
      </c>
      <c r="M2037" t="s">
        <v>29</v>
      </c>
    </row>
    <row r="2038" spans="1:13">
      <c r="A2038" t="s">
        <v>3529</v>
      </c>
      <c r="B2038" s="9">
        <v>44946</v>
      </c>
      <c r="C2038" t="s">
        <v>1059</v>
      </c>
      <c r="D2038" t="s">
        <v>2988</v>
      </c>
      <c r="E2038" t="s">
        <v>17</v>
      </c>
      <c r="F2038" t="s">
        <v>46</v>
      </c>
      <c r="G2038" t="s">
        <v>42</v>
      </c>
      <c r="H2038" t="s">
        <v>34</v>
      </c>
      <c r="I2038">
        <v>2</v>
      </c>
      <c r="J2038">
        <v>921.81</v>
      </c>
      <c r="K2038">
        <v>1843.62</v>
      </c>
      <c r="L2038" t="s">
        <v>35</v>
      </c>
      <c r="M2038" t="s">
        <v>29</v>
      </c>
    </row>
    <row r="2039" spans="1:13">
      <c r="A2039" t="s">
        <v>3530</v>
      </c>
      <c r="B2039" s="9">
        <v>45199</v>
      </c>
      <c r="C2039" t="s">
        <v>953</v>
      </c>
      <c r="D2039" t="s">
        <v>3531</v>
      </c>
      <c r="E2039" t="s">
        <v>17</v>
      </c>
      <c r="F2039" t="s">
        <v>27</v>
      </c>
      <c r="G2039" t="s">
        <v>19</v>
      </c>
      <c r="H2039" t="s">
        <v>20</v>
      </c>
      <c r="I2039">
        <v>2</v>
      </c>
      <c r="J2039">
        <v>41391.75</v>
      </c>
      <c r="K2039">
        <v>82783.5</v>
      </c>
      <c r="L2039" t="s">
        <v>35</v>
      </c>
      <c r="M2039" t="s">
        <v>29</v>
      </c>
    </row>
    <row r="2040" spans="1:13">
      <c r="A2040" t="s">
        <v>3532</v>
      </c>
      <c r="B2040" s="9">
        <v>45045</v>
      </c>
      <c r="C2040" t="s">
        <v>3533</v>
      </c>
      <c r="D2040" t="s">
        <v>1405</v>
      </c>
      <c r="E2040" t="s">
        <v>17</v>
      </c>
      <c r="F2040" t="s">
        <v>33</v>
      </c>
      <c r="G2040" t="s">
        <v>19</v>
      </c>
      <c r="H2040" t="s">
        <v>34</v>
      </c>
      <c r="I2040">
        <v>5</v>
      </c>
      <c r="J2040">
        <v>1346.19</v>
      </c>
      <c r="K2040">
        <v>6730.94</v>
      </c>
      <c r="L2040" t="s">
        <v>35</v>
      </c>
      <c r="M2040" t="s">
        <v>29</v>
      </c>
    </row>
    <row r="2041" spans="1:13">
      <c r="A2041" t="s">
        <v>3534</v>
      </c>
      <c r="B2041" s="9">
        <v>45442</v>
      </c>
      <c r="C2041" t="s">
        <v>2440</v>
      </c>
      <c r="D2041" t="s">
        <v>672</v>
      </c>
      <c r="E2041" t="s">
        <v>17</v>
      </c>
      <c r="F2041" t="s">
        <v>33</v>
      </c>
      <c r="G2041" t="s">
        <v>19</v>
      </c>
      <c r="H2041" t="s">
        <v>57</v>
      </c>
      <c r="I2041">
        <v>4</v>
      </c>
      <c r="J2041">
        <v>14717.39</v>
      </c>
      <c r="K2041">
        <v>58869.56</v>
      </c>
      <c r="L2041" t="s">
        <v>35</v>
      </c>
      <c r="M2041" t="s">
        <v>29</v>
      </c>
    </row>
    <row r="2042" spans="1:13">
      <c r="A2042" t="s">
        <v>3535</v>
      </c>
      <c r="B2042" s="9">
        <v>45147</v>
      </c>
      <c r="C2042" t="s">
        <v>836</v>
      </c>
      <c r="D2042" t="s">
        <v>1047</v>
      </c>
      <c r="E2042" t="s">
        <v>17</v>
      </c>
      <c r="F2042" t="s">
        <v>46</v>
      </c>
      <c r="G2042" t="s">
        <v>19</v>
      </c>
      <c r="H2042" t="s">
        <v>50</v>
      </c>
      <c r="I2042">
        <v>4</v>
      </c>
      <c r="J2042">
        <v>2862.95</v>
      </c>
      <c r="K2042">
        <v>11451.79</v>
      </c>
      <c r="L2042" t="s">
        <v>28</v>
      </c>
      <c r="M2042" t="s">
        <v>29</v>
      </c>
    </row>
    <row r="2043" spans="1:13">
      <c r="A2043" t="s">
        <v>3536</v>
      </c>
      <c r="B2043" s="9">
        <v>45452</v>
      </c>
      <c r="C2043" t="s">
        <v>2371</v>
      </c>
      <c r="D2043" t="s">
        <v>587</v>
      </c>
      <c r="E2043" t="s">
        <v>61</v>
      </c>
      <c r="F2043" t="s">
        <v>33</v>
      </c>
      <c r="G2043" t="s">
        <v>42</v>
      </c>
      <c r="H2043" t="s">
        <v>57</v>
      </c>
      <c r="I2043">
        <v>1</v>
      </c>
      <c r="J2043">
        <v>13368.25</v>
      </c>
      <c r="K2043">
        <v>13368.25</v>
      </c>
      <c r="L2043" t="s">
        <v>35</v>
      </c>
      <c r="M2043" t="s">
        <v>29</v>
      </c>
    </row>
    <row r="2044" spans="1:13">
      <c r="A2044" t="s">
        <v>3537</v>
      </c>
      <c r="B2044" s="9">
        <v>45441</v>
      </c>
      <c r="C2044" t="s">
        <v>583</v>
      </c>
      <c r="D2044" t="s">
        <v>1286</v>
      </c>
      <c r="E2044" t="s">
        <v>26</v>
      </c>
      <c r="F2044" t="s">
        <v>18</v>
      </c>
      <c r="G2044" t="s">
        <v>42</v>
      </c>
      <c r="H2044" t="s">
        <v>50</v>
      </c>
      <c r="I2044">
        <v>3</v>
      </c>
      <c r="J2044">
        <v>1792.86</v>
      </c>
      <c r="K2044">
        <v>5378.57</v>
      </c>
      <c r="L2044" t="s">
        <v>35</v>
      </c>
      <c r="M2044" t="s">
        <v>29</v>
      </c>
    </row>
    <row r="2045" spans="1:13">
      <c r="A2045" t="s">
        <v>3538</v>
      </c>
      <c r="B2045" s="9">
        <v>45262</v>
      </c>
      <c r="C2045" t="s">
        <v>532</v>
      </c>
      <c r="D2045" t="s">
        <v>3338</v>
      </c>
      <c r="E2045" t="s">
        <v>26</v>
      </c>
      <c r="F2045" t="s">
        <v>18</v>
      </c>
      <c r="G2045" t="s">
        <v>19</v>
      </c>
      <c r="H2045" t="s">
        <v>50</v>
      </c>
      <c r="I2045">
        <v>5</v>
      </c>
      <c r="J2045">
        <v>2658.79</v>
      </c>
      <c r="K2045">
        <v>13293.95</v>
      </c>
      <c r="L2045" t="s">
        <v>21</v>
      </c>
      <c r="M2045" t="s">
        <v>29</v>
      </c>
    </row>
    <row r="2046" spans="1:13">
      <c r="A2046" t="s">
        <v>3539</v>
      </c>
      <c r="B2046" s="9">
        <v>44981</v>
      </c>
      <c r="C2046" t="s">
        <v>3233</v>
      </c>
      <c r="D2046" t="s">
        <v>736</v>
      </c>
      <c r="E2046" t="s">
        <v>26</v>
      </c>
      <c r="F2046" t="s">
        <v>46</v>
      </c>
      <c r="G2046" t="s">
        <v>19</v>
      </c>
      <c r="H2046" t="s">
        <v>20</v>
      </c>
      <c r="I2046">
        <v>3</v>
      </c>
      <c r="J2046">
        <v>41008.519999999997</v>
      </c>
      <c r="K2046">
        <v>123025.57</v>
      </c>
      <c r="L2046" t="s">
        <v>35</v>
      </c>
      <c r="M2046" t="s">
        <v>29</v>
      </c>
    </row>
    <row r="2047" spans="1:13">
      <c r="A2047" t="s">
        <v>3540</v>
      </c>
      <c r="B2047" s="9">
        <v>45426</v>
      </c>
      <c r="C2047" t="s">
        <v>904</v>
      </c>
      <c r="D2047" t="s">
        <v>2451</v>
      </c>
      <c r="E2047" t="s">
        <v>26</v>
      </c>
      <c r="F2047" t="s">
        <v>27</v>
      </c>
      <c r="G2047" t="s">
        <v>19</v>
      </c>
      <c r="H2047" t="s">
        <v>34</v>
      </c>
      <c r="I2047">
        <v>1</v>
      </c>
      <c r="J2047">
        <v>937.11</v>
      </c>
      <c r="K2047">
        <v>937.11</v>
      </c>
      <c r="L2047" t="s">
        <v>35</v>
      </c>
      <c r="M2047" t="s">
        <v>29</v>
      </c>
    </row>
    <row r="2048" spans="1:13">
      <c r="A2048" t="s">
        <v>3541</v>
      </c>
      <c r="B2048" s="9">
        <v>45462</v>
      </c>
      <c r="C2048" t="s">
        <v>1347</v>
      </c>
      <c r="D2048" t="s">
        <v>3542</v>
      </c>
      <c r="E2048" t="s">
        <v>17</v>
      </c>
      <c r="F2048" t="s">
        <v>33</v>
      </c>
      <c r="G2048" t="s">
        <v>19</v>
      </c>
      <c r="H2048" t="s">
        <v>50</v>
      </c>
      <c r="I2048">
        <v>1</v>
      </c>
      <c r="J2048">
        <v>2554.84</v>
      </c>
      <c r="K2048">
        <v>2554.84</v>
      </c>
      <c r="L2048" t="s">
        <v>35</v>
      </c>
      <c r="M2048" t="s">
        <v>29</v>
      </c>
    </row>
    <row r="2049" spans="1:13">
      <c r="A2049" t="s">
        <v>3543</v>
      </c>
      <c r="B2049" s="9">
        <v>45088</v>
      </c>
      <c r="C2049" t="s">
        <v>894</v>
      </c>
      <c r="D2049" t="s">
        <v>2935</v>
      </c>
      <c r="E2049" t="s">
        <v>61</v>
      </c>
      <c r="F2049" t="s">
        <v>33</v>
      </c>
      <c r="G2049" t="s">
        <v>19</v>
      </c>
      <c r="H2049" t="s">
        <v>20</v>
      </c>
      <c r="I2049">
        <v>5</v>
      </c>
      <c r="J2049">
        <v>38734.949999999997</v>
      </c>
      <c r="K2049">
        <v>193674.74</v>
      </c>
      <c r="L2049" t="s">
        <v>35</v>
      </c>
      <c r="M2049" t="s">
        <v>29</v>
      </c>
    </row>
    <row r="2050" spans="1:13">
      <c r="A2050" t="s">
        <v>3544</v>
      </c>
      <c r="B2050" s="9">
        <v>45085</v>
      </c>
      <c r="C2050" t="s">
        <v>2400</v>
      </c>
      <c r="D2050" t="s">
        <v>2038</v>
      </c>
      <c r="E2050" t="s">
        <v>17</v>
      </c>
      <c r="F2050" t="s">
        <v>46</v>
      </c>
      <c r="G2050" t="s">
        <v>19</v>
      </c>
      <c r="H2050" t="s">
        <v>34</v>
      </c>
      <c r="I2050">
        <v>1</v>
      </c>
      <c r="J2050">
        <v>1383.04</v>
      </c>
      <c r="K2050">
        <v>1383.04</v>
      </c>
      <c r="L2050" t="s">
        <v>28</v>
      </c>
      <c r="M2050" t="s">
        <v>29</v>
      </c>
    </row>
    <row r="2051" spans="1:13">
      <c r="A2051" t="s">
        <v>3545</v>
      </c>
      <c r="B2051" s="9">
        <v>45114</v>
      </c>
      <c r="C2051" t="s">
        <v>3247</v>
      </c>
      <c r="D2051" t="s">
        <v>251</v>
      </c>
      <c r="E2051" t="s">
        <v>61</v>
      </c>
      <c r="F2051" t="s">
        <v>46</v>
      </c>
      <c r="G2051" t="s">
        <v>19</v>
      </c>
      <c r="H2051" t="s">
        <v>34</v>
      </c>
      <c r="I2051">
        <v>5</v>
      </c>
      <c r="J2051">
        <v>1005.92</v>
      </c>
      <c r="K2051">
        <v>5029.58</v>
      </c>
      <c r="L2051" t="s">
        <v>21</v>
      </c>
      <c r="M2051" t="s">
        <v>29</v>
      </c>
    </row>
    <row r="2052" spans="1:13">
      <c r="A2052" t="s">
        <v>3546</v>
      </c>
      <c r="B2052" s="9">
        <v>44986</v>
      </c>
      <c r="C2052" t="s">
        <v>1337</v>
      </c>
      <c r="D2052" t="s">
        <v>495</v>
      </c>
      <c r="E2052" t="s">
        <v>26</v>
      </c>
      <c r="F2052" t="s">
        <v>33</v>
      </c>
      <c r="G2052" t="s">
        <v>42</v>
      </c>
      <c r="H2052" t="s">
        <v>50</v>
      </c>
      <c r="I2052">
        <v>1</v>
      </c>
      <c r="J2052">
        <v>1910.92</v>
      </c>
      <c r="K2052">
        <v>1910.92</v>
      </c>
      <c r="L2052" t="s">
        <v>28</v>
      </c>
      <c r="M2052" t="s">
        <v>29</v>
      </c>
    </row>
    <row r="2053" spans="1:13">
      <c r="A2053" t="s">
        <v>3547</v>
      </c>
      <c r="B2053" s="9">
        <v>45245</v>
      </c>
      <c r="C2053" t="s">
        <v>2309</v>
      </c>
      <c r="D2053" t="s">
        <v>1262</v>
      </c>
      <c r="E2053" t="s">
        <v>17</v>
      </c>
      <c r="F2053" t="s">
        <v>27</v>
      </c>
      <c r="G2053" t="s">
        <v>42</v>
      </c>
      <c r="H2053" t="s">
        <v>34</v>
      </c>
      <c r="I2053">
        <v>4</v>
      </c>
      <c r="J2053">
        <v>988.71</v>
      </c>
      <c r="K2053">
        <v>3954.84</v>
      </c>
      <c r="L2053" t="s">
        <v>21</v>
      </c>
      <c r="M2053" t="s">
        <v>29</v>
      </c>
    </row>
    <row r="2054" spans="1:13">
      <c r="A2054" t="s">
        <v>3548</v>
      </c>
      <c r="B2054" s="9">
        <v>45137</v>
      </c>
      <c r="C2054" t="s">
        <v>1664</v>
      </c>
      <c r="D2054" t="s">
        <v>2552</v>
      </c>
      <c r="E2054" t="s">
        <v>26</v>
      </c>
      <c r="F2054" t="s">
        <v>46</v>
      </c>
      <c r="G2054" t="s">
        <v>19</v>
      </c>
      <c r="H2054" t="s">
        <v>57</v>
      </c>
      <c r="I2054">
        <v>5</v>
      </c>
      <c r="J2054">
        <v>14832.91</v>
      </c>
      <c r="K2054">
        <v>74164.56</v>
      </c>
      <c r="L2054" t="s">
        <v>21</v>
      </c>
      <c r="M2054" t="s">
        <v>29</v>
      </c>
    </row>
    <row r="2055" spans="1:13">
      <c r="A2055" t="s">
        <v>3549</v>
      </c>
      <c r="B2055" s="9">
        <v>45332</v>
      </c>
      <c r="C2055" t="s">
        <v>256</v>
      </c>
      <c r="D2055" t="s">
        <v>355</v>
      </c>
      <c r="E2055" t="s">
        <v>17</v>
      </c>
      <c r="F2055" t="s">
        <v>18</v>
      </c>
      <c r="G2055" t="s">
        <v>42</v>
      </c>
      <c r="H2055" t="s">
        <v>34</v>
      </c>
      <c r="I2055">
        <v>4</v>
      </c>
      <c r="J2055">
        <v>1391.24</v>
      </c>
      <c r="K2055">
        <v>5564.95</v>
      </c>
      <c r="L2055" t="s">
        <v>21</v>
      </c>
      <c r="M2055" t="s">
        <v>29</v>
      </c>
    </row>
    <row r="2056" spans="1:13">
      <c r="A2056" t="s">
        <v>3550</v>
      </c>
      <c r="B2056" s="9">
        <v>45035</v>
      </c>
      <c r="C2056" t="s">
        <v>3353</v>
      </c>
      <c r="D2056" t="s">
        <v>1150</v>
      </c>
      <c r="E2056" t="s">
        <v>17</v>
      </c>
      <c r="F2056" t="s">
        <v>33</v>
      </c>
      <c r="G2056" t="s">
        <v>42</v>
      </c>
      <c r="H2056" t="s">
        <v>57</v>
      </c>
      <c r="I2056">
        <v>4</v>
      </c>
      <c r="J2056">
        <v>14869.02</v>
      </c>
      <c r="K2056">
        <v>59476.07</v>
      </c>
      <c r="L2056" t="s">
        <v>21</v>
      </c>
      <c r="M2056" t="s">
        <v>22</v>
      </c>
    </row>
    <row r="2057" spans="1:13">
      <c r="A2057" t="s">
        <v>3551</v>
      </c>
      <c r="B2057" s="9">
        <v>45002</v>
      </c>
      <c r="C2057" t="s">
        <v>819</v>
      </c>
      <c r="D2057" t="s">
        <v>3552</v>
      </c>
      <c r="E2057" t="s">
        <v>26</v>
      </c>
      <c r="F2057" t="s">
        <v>46</v>
      </c>
      <c r="G2057" t="s">
        <v>42</v>
      </c>
      <c r="H2057" t="s">
        <v>34</v>
      </c>
      <c r="I2057">
        <v>5</v>
      </c>
      <c r="J2057">
        <v>1391.77</v>
      </c>
      <c r="K2057">
        <v>6958.86</v>
      </c>
      <c r="L2057" t="s">
        <v>28</v>
      </c>
      <c r="M2057" t="s">
        <v>22</v>
      </c>
    </row>
    <row r="2058" spans="1:13">
      <c r="A2058" t="s">
        <v>3553</v>
      </c>
      <c r="B2058" s="9">
        <v>45468</v>
      </c>
      <c r="C2058" t="s">
        <v>555</v>
      </c>
      <c r="D2058" t="s">
        <v>1241</v>
      </c>
      <c r="E2058" t="s">
        <v>17</v>
      </c>
      <c r="F2058" t="s">
        <v>46</v>
      </c>
      <c r="G2058" t="s">
        <v>19</v>
      </c>
      <c r="H2058" t="s">
        <v>50</v>
      </c>
      <c r="I2058">
        <v>3</v>
      </c>
      <c r="J2058">
        <v>2712.55</v>
      </c>
      <c r="K2058">
        <v>8137.64</v>
      </c>
      <c r="L2058" t="s">
        <v>21</v>
      </c>
      <c r="M2058" t="s">
        <v>29</v>
      </c>
    </row>
    <row r="2059" spans="1:13">
      <c r="A2059" t="s">
        <v>3554</v>
      </c>
      <c r="B2059" s="9">
        <v>45240</v>
      </c>
      <c r="C2059" t="s">
        <v>1608</v>
      </c>
      <c r="D2059" t="s">
        <v>2971</v>
      </c>
      <c r="E2059" t="s">
        <v>17</v>
      </c>
      <c r="F2059" t="s">
        <v>46</v>
      </c>
      <c r="G2059" t="s">
        <v>42</v>
      </c>
      <c r="H2059" t="s">
        <v>50</v>
      </c>
      <c r="I2059">
        <v>2</v>
      </c>
      <c r="J2059">
        <v>2497.9899999999998</v>
      </c>
      <c r="K2059">
        <v>4995.97</v>
      </c>
      <c r="L2059" t="s">
        <v>35</v>
      </c>
      <c r="M2059" t="s">
        <v>29</v>
      </c>
    </row>
    <row r="2060" spans="1:13">
      <c r="A2060" t="s">
        <v>3555</v>
      </c>
      <c r="B2060" s="9">
        <v>45043</v>
      </c>
      <c r="C2060" t="s">
        <v>1606</v>
      </c>
      <c r="D2060" t="s">
        <v>1812</v>
      </c>
      <c r="E2060" t="s">
        <v>61</v>
      </c>
      <c r="F2060" t="s">
        <v>33</v>
      </c>
      <c r="G2060" t="s">
        <v>42</v>
      </c>
      <c r="H2060" t="s">
        <v>20</v>
      </c>
      <c r="I2060">
        <v>1</v>
      </c>
      <c r="J2060">
        <v>24881.47</v>
      </c>
      <c r="K2060">
        <v>24881.47</v>
      </c>
      <c r="L2060" t="s">
        <v>35</v>
      </c>
      <c r="M2060" t="s">
        <v>29</v>
      </c>
    </row>
    <row r="2061" spans="1:13">
      <c r="A2061" t="s">
        <v>3556</v>
      </c>
      <c r="B2061" s="9">
        <v>44945</v>
      </c>
      <c r="C2061" t="s">
        <v>1717</v>
      </c>
      <c r="D2061" t="s">
        <v>1379</v>
      </c>
      <c r="E2061" t="s">
        <v>26</v>
      </c>
      <c r="F2061" t="s">
        <v>18</v>
      </c>
      <c r="G2061" t="s">
        <v>19</v>
      </c>
      <c r="H2061" t="s">
        <v>57</v>
      </c>
      <c r="I2061">
        <v>1</v>
      </c>
      <c r="J2061">
        <v>12998.07</v>
      </c>
      <c r="K2061">
        <v>12998.07</v>
      </c>
      <c r="L2061" t="s">
        <v>21</v>
      </c>
      <c r="M2061" t="s">
        <v>29</v>
      </c>
    </row>
    <row r="2062" spans="1:13">
      <c r="A2062" t="s">
        <v>3557</v>
      </c>
      <c r="B2062" s="9">
        <v>45358</v>
      </c>
      <c r="C2062" t="s">
        <v>1508</v>
      </c>
      <c r="D2062" t="s">
        <v>1609</v>
      </c>
      <c r="E2062" t="s">
        <v>61</v>
      </c>
      <c r="F2062" t="s">
        <v>18</v>
      </c>
      <c r="G2062" t="s">
        <v>19</v>
      </c>
      <c r="H2062" t="s">
        <v>57</v>
      </c>
      <c r="I2062">
        <v>3</v>
      </c>
      <c r="J2062">
        <v>10930.95</v>
      </c>
      <c r="K2062">
        <v>32792.839999999997</v>
      </c>
      <c r="L2062" t="s">
        <v>35</v>
      </c>
      <c r="M2062" t="s">
        <v>22</v>
      </c>
    </row>
    <row r="2063" spans="1:13">
      <c r="A2063" t="s">
        <v>3558</v>
      </c>
      <c r="B2063" s="9">
        <v>45276</v>
      </c>
      <c r="C2063" t="s">
        <v>1646</v>
      </c>
      <c r="D2063" t="s">
        <v>587</v>
      </c>
      <c r="E2063" t="s">
        <v>26</v>
      </c>
      <c r="F2063" t="s">
        <v>33</v>
      </c>
      <c r="G2063" t="s">
        <v>42</v>
      </c>
      <c r="H2063" t="s">
        <v>50</v>
      </c>
      <c r="I2063">
        <v>2</v>
      </c>
      <c r="J2063">
        <v>2152.8000000000002</v>
      </c>
      <c r="K2063">
        <v>4305.6099999999997</v>
      </c>
      <c r="L2063" t="s">
        <v>35</v>
      </c>
      <c r="M2063" t="s">
        <v>29</v>
      </c>
    </row>
    <row r="2064" spans="1:13">
      <c r="A2064" t="s">
        <v>3559</v>
      </c>
      <c r="B2064" s="9">
        <v>45109</v>
      </c>
      <c r="C2064" t="s">
        <v>40</v>
      </c>
      <c r="D2064" t="s">
        <v>691</v>
      </c>
      <c r="E2064" t="s">
        <v>17</v>
      </c>
      <c r="F2064" t="s">
        <v>46</v>
      </c>
      <c r="G2064" t="s">
        <v>42</v>
      </c>
      <c r="H2064" t="s">
        <v>50</v>
      </c>
      <c r="I2064">
        <v>3</v>
      </c>
      <c r="J2064">
        <v>1827.92</v>
      </c>
      <c r="K2064">
        <v>5483.75</v>
      </c>
      <c r="L2064" t="s">
        <v>21</v>
      </c>
      <c r="M2064" t="s">
        <v>22</v>
      </c>
    </row>
    <row r="2065" spans="1:13">
      <c r="A2065" t="s">
        <v>3560</v>
      </c>
      <c r="B2065" s="9">
        <v>45039</v>
      </c>
      <c r="C2065" t="s">
        <v>3561</v>
      </c>
      <c r="D2065" t="s">
        <v>97</v>
      </c>
      <c r="E2065" t="s">
        <v>17</v>
      </c>
      <c r="F2065" t="s">
        <v>33</v>
      </c>
      <c r="G2065" t="s">
        <v>42</v>
      </c>
      <c r="H2065" t="s">
        <v>50</v>
      </c>
      <c r="I2065">
        <v>2</v>
      </c>
      <c r="J2065">
        <v>1959.77</v>
      </c>
      <c r="K2065">
        <v>3919.54</v>
      </c>
      <c r="L2065" t="s">
        <v>21</v>
      </c>
      <c r="M2065" t="s">
        <v>29</v>
      </c>
    </row>
    <row r="2066" spans="1:13">
      <c r="A2066" t="s">
        <v>3562</v>
      </c>
      <c r="B2066" s="9">
        <v>45109</v>
      </c>
      <c r="C2066" t="s">
        <v>3563</v>
      </c>
      <c r="D2066" t="s">
        <v>946</v>
      </c>
      <c r="E2066" t="s">
        <v>26</v>
      </c>
      <c r="F2066" t="s">
        <v>33</v>
      </c>
      <c r="G2066" t="s">
        <v>42</v>
      </c>
      <c r="H2066" t="s">
        <v>57</v>
      </c>
      <c r="I2066">
        <v>5</v>
      </c>
      <c r="J2066">
        <v>13580.14</v>
      </c>
      <c r="K2066">
        <v>67900.72</v>
      </c>
      <c r="L2066" t="s">
        <v>21</v>
      </c>
      <c r="M2066" t="s">
        <v>22</v>
      </c>
    </row>
    <row r="2067" spans="1:13">
      <c r="A2067" t="s">
        <v>3564</v>
      </c>
      <c r="B2067" s="9">
        <v>45407</v>
      </c>
      <c r="C2067" t="s">
        <v>532</v>
      </c>
      <c r="D2067" t="s">
        <v>1930</v>
      </c>
      <c r="E2067" t="s">
        <v>61</v>
      </c>
      <c r="F2067" t="s">
        <v>46</v>
      </c>
      <c r="G2067" t="s">
        <v>42</v>
      </c>
      <c r="H2067" t="s">
        <v>20</v>
      </c>
      <c r="I2067">
        <v>5</v>
      </c>
      <c r="J2067">
        <v>33510.480000000003</v>
      </c>
      <c r="K2067">
        <v>167552.42000000001</v>
      </c>
      <c r="L2067" t="s">
        <v>28</v>
      </c>
      <c r="M2067" t="s">
        <v>29</v>
      </c>
    </row>
    <row r="2068" spans="1:13">
      <c r="A2068" t="s">
        <v>3565</v>
      </c>
      <c r="B2068" s="9">
        <v>45072</v>
      </c>
      <c r="C2068" t="s">
        <v>2811</v>
      </c>
      <c r="D2068" t="s">
        <v>634</v>
      </c>
      <c r="E2068" t="s">
        <v>17</v>
      </c>
      <c r="F2068" t="s">
        <v>33</v>
      </c>
      <c r="G2068" t="s">
        <v>19</v>
      </c>
      <c r="H2068" t="s">
        <v>57</v>
      </c>
      <c r="I2068">
        <v>4</v>
      </c>
      <c r="J2068">
        <v>12128.56</v>
      </c>
      <c r="K2068">
        <v>48514.25</v>
      </c>
      <c r="L2068" t="s">
        <v>21</v>
      </c>
      <c r="M2068" t="s">
        <v>29</v>
      </c>
    </row>
    <row r="2069" spans="1:13">
      <c r="A2069" t="s">
        <v>3566</v>
      </c>
      <c r="B2069" s="9">
        <v>45039</v>
      </c>
      <c r="C2069" t="s">
        <v>3567</v>
      </c>
      <c r="D2069" t="s">
        <v>2093</v>
      </c>
      <c r="E2069" t="s">
        <v>61</v>
      </c>
      <c r="F2069" t="s">
        <v>27</v>
      </c>
      <c r="G2069" t="s">
        <v>19</v>
      </c>
      <c r="H2069" t="s">
        <v>50</v>
      </c>
      <c r="I2069">
        <v>4</v>
      </c>
      <c r="J2069">
        <v>2665.72</v>
      </c>
      <c r="K2069">
        <v>10662.89</v>
      </c>
      <c r="L2069" t="s">
        <v>21</v>
      </c>
      <c r="M2069" t="s">
        <v>29</v>
      </c>
    </row>
    <row r="2070" spans="1:13">
      <c r="A2070" t="s">
        <v>3568</v>
      </c>
      <c r="B2070" s="9">
        <v>45402</v>
      </c>
      <c r="C2070" t="s">
        <v>406</v>
      </c>
      <c r="D2070" t="s">
        <v>3569</v>
      </c>
      <c r="E2070" t="s">
        <v>61</v>
      </c>
      <c r="F2070" t="s">
        <v>18</v>
      </c>
      <c r="G2070" t="s">
        <v>42</v>
      </c>
      <c r="H2070" t="s">
        <v>20</v>
      </c>
      <c r="I2070">
        <v>5</v>
      </c>
      <c r="J2070">
        <v>34831.379999999997</v>
      </c>
      <c r="K2070">
        <v>174156.9</v>
      </c>
      <c r="L2070" t="s">
        <v>28</v>
      </c>
      <c r="M2070" t="s">
        <v>29</v>
      </c>
    </row>
    <row r="2071" spans="1:13">
      <c r="A2071" t="s">
        <v>3570</v>
      </c>
      <c r="B2071" s="9">
        <v>45229</v>
      </c>
      <c r="C2071" t="s">
        <v>195</v>
      </c>
      <c r="D2071" t="s">
        <v>2692</v>
      </c>
      <c r="E2071" t="s">
        <v>26</v>
      </c>
      <c r="F2071" t="s">
        <v>27</v>
      </c>
      <c r="G2071" t="s">
        <v>19</v>
      </c>
      <c r="H2071" t="s">
        <v>34</v>
      </c>
      <c r="I2071">
        <v>4</v>
      </c>
      <c r="J2071">
        <v>1255.06</v>
      </c>
      <c r="K2071">
        <v>5020.2299999999996</v>
      </c>
      <c r="L2071" t="s">
        <v>35</v>
      </c>
      <c r="M2071" t="s">
        <v>29</v>
      </c>
    </row>
    <row r="2072" spans="1:13">
      <c r="A2072" t="s">
        <v>3571</v>
      </c>
      <c r="B2072" s="9">
        <v>45044</v>
      </c>
      <c r="C2072" t="s">
        <v>1719</v>
      </c>
      <c r="D2072" t="s">
        <v>2380</v>
      </c>
      <c r="E2072" t="s">
        <v>61</v>
      </c>
      <c r="F2072" t="s">
        <v>27</v>
      </c>
      <c r="G2072" t="s">
        <v>19</v>
      </c>
      <c r="H2072" t="s">
        <v>34</v>
      </c>
      <c r="I2072">
        <v>5</v>
      </c>
      <c r="J2072">
        <v>1279.6600000000001</v>
      </c>
      <c r="K2072">
        <v>6398.3</v>
      </c>
      <c r="L2072" t="s">
        <v>28</v>
      </c>
      <c r="M2072" t="s">
        <v>29</v>
      </c>
    </row>
    <row r="2073" spans="1:13">
      <c r="A2073" t="s">
        <v>3572</v>
      </c>
      <c r="B2073" s="9">
        <v>45087</v>
      </c>
      <c r="C2073" t="s">
        <v>2332</v>
      </c>
      <c r="D2073" t="s">
        <v>2145</v>
      </c>
      <c r="E2073" t="s">
        <v>17</v>
      </c>
      <c r="F2073" t="s">
        <v>27</v>
      </c>
      <c r="G2073" t="s">
        <v>42</v>
      </c>
      <c r="H2073" t="s">
        <v>50</v>
      </c>
      <c r="I2073">
        <v>3</v>
      </c>
      <c r="J2073">
        <v>2658.65</v>
      </c>
      <c r="K2073">
        <v>7975.95</v>
      </c>
      <c r="L2073" t="s">
        <v>35</v>
      </c>
      <c r="M2073" t="s">
        <v>29</v>
      </c>
    </row>
    <row r="2074" spans="1:13">
      <c r="A2074" t="s">
        <v>3573</v>
      </c>
      <c r="B2074" s="9">
        <v>45327</v>
      </c>
      <c r="C2074" t="s">
        <v>1388</v>
      </c>
      <c r="D2074" t="s">
        <v>288</v>
      </c>
      <c r="E2074" t="s">
        <v>61</v>
      </c>
      <c r="F2074" t="s">
        <v>33</v>
      </c>
      <c r="G2074" t="s">
        <v>42</v>
      </c>
      <c r="H2074" t="s">
        <v>20</v>
      </c>
      <c r="I2074">
        <v>1</v>
      </c>
      <c r="J2074">
        <v>40884.089999999997</v>
      </c>
      <c r="K2074">
        <v>40884.089999999997</v>
      </c>
      <c r="L2074" t="s">
        <v>28</v>
      </c>
      <c r="M2074" t="s">
        <v>29</v>
      </c>
    </row>
    <row r="2075" spans="1:13">
      <c r="A2075" t="s">
        <v>3574</v>
      </c>
      <c r="B2075" s="9">
        <v>45124</v>
      </c>
      <c r="C2075" t="s">
        <v>3023</v>
      </c>
      <c r="D2075" t="s">
        <v>1604</v>
      </c>
      <c r="E2075" t="s">
        <v>26</v>
      </c>
      <c r="F2075" t="s">
        <v>46</v>
      </c>
      <c r="G2075" t="s">
        <v>19</v>
      </c>
      <c r="H2075" t="s">
        <v>50</v>
      </c>
      <c r="I2075">
        <v>5</v>
      </c>
      <c r="J2075">
        <v>2046.53</v>
      </c>
      <c r="K2075">
        <v>10232.629999999999</v>
      </c>
      <c r="L2075" t="s">
        <v>21</v>
      </c>
      <c r="M2075" t="s">
        <v>29</v>
      </c>
    </row>
    <row r="2076" spans="1:13">
      <c r="A2076" t="s">
        <v>3575</v>
      </c>
      <c r="B2076" s="9">
        <v>45186</v>
      </c>
      <c r="C2076" t="s">
        <v>99</v>
      </c>
      <c r="D2076" t="s">
        <v>2627</v>
      </c>
      <c r="E2076" t="s">
        <v>17</v>
      </c>
      <c r="F2076" t="s">
        <v>33</v>
      </c>
      <c r="G2076" t="s">
        <v>19</v>
      </c>
      <c r="H2076" t="s">
        <v>57</v>
      </c>
      <c r="I2076">
        <v>5</v>
      </c>
      <c r="J2076">
        <v>12526.17</v>
      </c>
      <c r="K2076">
        <v>62630.84</v>
      </c>
      <c r="L2076" t="s">
        <v>28</v>
      </c>
      <c r="M2076" t="s">
        <v>29</v>
      </c>
    </row>
    <row r="2077" spans="1:13">
      <c r="A2077" t="s">
        <v>3576</v>
      </c>
      <c r="B2077" s="9">
        <v>44973</v>
      </c>
      <c r="C2077" t="s">
        <v>1447</v>
      </c>
      <c r="D2077" t="s">
        <v>1804</v>
      </c>
      <c r="E2077" t="s">
        <v>61</v>
      </c>
      <c r="F2077" t="s">
        <v>18</v>
      </c>
      <c r="G2077" t="s">
        <v>19</v>
      </c>
      <c r="H2077" t="s">
        <v>57</v>
      </c>
      <c r="I2077">
        <v>5</v>
      </c>
      <c r="J2077">
        <v>11206.51</v>
      </c>
      <c r="K2077">
        <v>56032.54</v>
      </c>
      <c r="L2077" t="s">
        <v>21</v>
      </c>
      <c r="M2077" t="s">
        <v>29</v>
      </c>
    </row>
    <row r="2078" spans="1:13">
      <c r="A2078" t="s">
        <v>3577</v>
      </c>
      <c r="B2078" s="9">
        <v>45325</v>
      </c>
      <c r="C2078" t="s">
        <v>3578</v>
      </c>
      <c r="D2078" t="s">
        <v>2187</v>
      </c>
      <c r="E2078" t="s">
        <v>17</v>
      </c>
      <c r="F2078" t="s">
        <v>33</v>
      </c>
      <c r="G2078" t="s">
        <v>19</v>
      </c>
      <c r="H2078" t="s">
        <v>20</v>
      </c>
      <c r="I2078">
        <v>4</v>
      </c>
      <c r="J2078">
        <v>34870.26</v>
      </c>
      <c r="K2078">
        <v>139481.04999999999</v>
      </c>
      <c r="L2078" t="s">
        <v>35</v>
      </c>
      <c r="M2078" t="s">
        <v>22</v>
      </c>
    </row>
    <row r="2079" spans="1:13">
      <c r="A2079" t="s">
        <v>3579</v>
      </c>
      <c r="B2079" s="9">
        <v>45004</v>
      </c>
      <c r="C2079" t="s">
        <v>341</v>
      </c>
      <c r="D2079" t="s">
        <v>2585</v>
      </c>
      <c r="E2079" t="s">
        <v>17</v>
      </c>
      <c r="F2079" t="s">
        <v>33</v>
      </c>
      <c r="G2079" t="s">
        <v>42</v>
      </c>
      <c r="H2079" t="s">
        <v>50</v>
      </c>
      <c r="I2079">
        <v>4</v>
      </c>
      <c r="J2079">
        <v>2243.98</v>
      </c>
      <c r="K2079">
        <v>8975.93</v>
      </c>
      <c r="L2079" t="s">
        <v>21</v>
      </c>
      <c r="M2079" t="s">
        <v>29</v>
      </c>
    </row>
    <row r="2080" spans="1:13">
      <c r="A2080" t="s">
        <v>3580</v>
      </c>
      <c r="B2080" s="9">
        <v>45050</v>
      </c>
      <c r="C2080" t="s">
        <v>87</v>
      </c>
      <c r="D2080" t="s">
        <v>915</v>
      </c>
      <c r="E2080" t="s">
        <v>26</v>
      </c>
      <c r="F2080" t="s">
        <v>33</v>
      </c>
      <c r="G2080" t="s">
        <v>19</v>
      </c>
      <c r="H2080" t="s">
        <v>50</v>
      </c>
      <c r="I2080">
        <v>4</v>
      </c>
      <c r="J2080">
        <v>2370.25</v>
      </c>
      <c r="K2080">
        <v>9480.99</v>
      </c>
      <c r="L2080" t="s">
        <v>28</v>
      </c>
      <c r="M2080" t="s">
        <v>22</v>
      </c>
    </row>
    <row r="2081" spans="1:13">
      <c r="A2081" t="s">
        <v>3581</v>
      </c>
      <c r="B2081" s="9">
        <v>45001</v>
      </c>
      <c r="C2081" t="s">
        <v>1019</v>
      </c>
      <c r="D2081" t="s">
        <v>1770</v>
      </c>
      <c r="E2081" t="s">
        <v>17</v>
      </c>
      <c r="F2081" t="s">
        <v>33</v>
      </c>
      <c r="G2081" t="s">
        <v>42</v>
      </c>
      <c r="H2081" t="s">
        <v>34</v>
      </c>
      <c r="I2081">
        <v>4</v>
      </c>
      <c r="J2081">
        <v>941.89</v>
      </c>
      <c r="K2081">
        <v>3767.57</v>
      </c>
      <c r="L2081" t="s">
        <v>28</v>
      </c>
      <c r="M2081" t="s">
        <v>29</v>
      </c>
    </row>
    <row r="2082" spans="1:13">
      <c r="A2082" t="s">
        <v>3582</v>
      </c>
      <c r="B2082" s="9">
        <v>45063</v>
      </c>
      <c r="C2082" t="s">
        <v>326</v>
      </c>
      <c r="D2082" t="s">
        <v>374</v>
      </c>
      <c r="E2082" t="s">
        <v>17</v>
      </c>
      <c r="F2082" t="s">
        <v>27</v>
      </c>
      <c r="G2082" t="s">
        <v>42</v>
      </c>
      <c r="H2082" t="s">
        <v>20</v>
      </c>
      <c r="I2082">
        <v>3</v>
      </c>
      <c r="J2082">
        <v>35858.550000000003</v>
      </c>
      <c r="K2082">
        <v>107575.66</v>
      </c>
      <c r="L2082" t="s">
        <v>35</v>
      </c>
      <c r="M2082" t="s">
        <v>22</v>
      </c>
    </row>
    <row r="2083" spans="1:13">
      <c r="A2083" t="s">
        <v>3583</v>
      </c>
      <c r="B2083" s="9">
        <v>45326</v>
      </c>
      <c r="C2083" t="s">
        <v>784</v>
      </c>
      <c r="D2083" t="s">
        <v>76</v>
      </c>
      <c r="E2083" t="s">
        <v>26</v>
      </c>
      <c r="F2083" t="s">
        <v>46</v>
      </c>
      <c r="G2083" t="s">
        <v>42</v>
      </c>
      <c r="H2083" t="s">
        <v>50</v>
      </c>
      <c r="I2083">
        <v>5</v>
      </c>
      <c r="J2083">
        <v>2523.77</v>
      </c>
      <c r="K2083">
        <v>12618.87</v>
      </c>
      <c r="L2083" t="s">
        <v>21</v>
      </c>
      <c r="M2083" t="s">
        <v>29</v>
      </c>
    </row>
    <row r="2084" spans="1:13">
      <c r="A2084" t="s">
        <v>3584</v>
      </c>
      <c r="B2084" s="9">
        <v>45431</v>
      </c>
      <c r="C2084" t="s">
        <v>1616</v>
      </c>
      <c r="D2084" t="s">
        <v>1243</v>
      </c>
      <c r="E2084" t="s">
        <v>17</v>
      </c>
      <c r="F2084" t="s">
        <v>18</v>
      </c>
      <c r="G2084" t="s">
        <v>19</v>
      </c>
      <c r="H2084" t="s">
        <v>57</v>
      </c>
      <c r="I2084">
        <v>3</v>
      </c>
      <c r="J2084">
        <v>12485.88</v>
      </c>
      <c r="K2084">
        <v>37457.65</v>
      </c>
      <c r="L2084" t="s">
        <v>35</v>
      </c>
      <c r="M2084" t="s">
        <v>29</v>
      </c>
    </row>
    <row r="2085" spans="1:13">
      <c r="A2085" t="s">
        <v>3585</v>
      </c>
      <c r="B2085" s="9">
        <v>45426</v>
      </c>
      <c r="C2085" t="s">
        <v>235</v>
      </c>
      <c r="D2085" t="s">
        <v>3355</v>
      </c>
      <c r="E2085" t="s">
        <v>17</v>
      </c>
      <c r="F2085" t="s">
        <v>18</v>
      </c>
      <c r="G2085" t="s">
        <v>19</v>
      </c>
      <c r="H2085" t="s">
        <v>50</v>
      </c>
      <c r="I2085">
        <v>4</v>
      </c>
      <c r="J2085">
        <v>2331.77</v>
      </c>
      <c r="K2085">
        <v>9327.08</v>
      </c>
      <c r="L2085" t="s">
        <v>21</v>
      </c>
      <c r="M2085" t="s">
        <v>29</v>
      </c>
    </row>
    <row r="2086" spans="1:13">
      <c r="A2086" t="s">
        <v>3586</v>
      </c>
      <c r="B2086" s="9">
        <v>45064</v>
      </c>
      <c r="C2086" t="s">
        <v>235</v>
      </c>
      <c r="D2086" t="s">
        <v>1139</v>
      </c>
      <c r="E2086" t="s">
        <v>17</v>
      </c>
      <c r="F2086" t="s">
        <v>18</v>
      </c>
      <c r="G2086" t="s">
        <v>19</v>
      </c>
      <c r="H2086" t="s">
        <v>50</v>
      </c>
      <c r="I2086">
        <v>3</v>
      </c>
      <c r="J2086">
        <v>2867.88</v>
      </c>
      <c r="K2086">
        <v>8603.6299999999992</v>
      </c>
      <c r="L2086" t="s">
        <v>21</v>
      </c>
      <c r="M2086" t="s">
        <v>29</v>
      </c>
    </row>
    <row r="2087" spans="1:13">
      <c r="A2087" t="s">
        <v>3587</v>
      </c>
      <c r="B2087" s="9">
        <v>44976</v>
      </c>
      <c r="C2087" t="s">
        <v>2893</v>
      </c>
      <c r="D2087" t="s">
        <v>1934</v>
      </c>
      <c r="E2087" t="s">
        <v>17</v>
      </c>
      <c r="F2087" t="s">
        <v>33</v>
      </c>
      <c r="G2087" t="s">
        <v>19</v>
      </c>
      <c r="H2087" t="s">
        <v>57</v>
      </c>
      <c r="I2087">
        <v>5</v>
      </c>
      <c r="J2087">
        <v>16301.24</v>
      </c>
      <c r="K2087">
        <v>81506.210000000006</v>
      </c>
      <c r="L2087" t="s">
        <v>35</v>
      </c>
      <c r="M2087" t="s">
        <v>29</v>
      </c>
    </row>
    <row r="2088" spans="1:13">
      <c r="A2088" t="s">
        <v>3588</v>
      </c>
      <c r="B2088" s="9">
        <v>45180</v>
      </c>
      <c r="C2088" t="s">
        <v>267</v>
      </c>
      <c r="D2088" t="s">
        <v>2228</v>
      </c>
      <c r="E2088" t="s">
        <v>26</v>
      </c>
      <c r="F2088" t="s">
        <v>18</v>
      </c>
      <c r="G2088" t="s">
        <v>42</v>
      </c>
      <c r="H2088" t="s">
        <v>57</v>
      </c>
      <c r="I2088">
        <v>5</v>
      </c>
      <c r="J2088">
        <v>12202.08</v>
      </c>
      <c r="K2088">
        <v>61010.400000000001</v>
      </c>
      <c r="L2088" t="s">
        <v>35</v>
      </c>
      <c r="M2088" t="s">
        <v>29</v>
      </c>
    </row>
    <row r="2089" spans="1:13">
      <c r="A2089" t="s">
        <v>3589</v>
      </c>
      <c r="B2089" s="9">
        <v>45352</v>
      </c>
      <c r="C2089" t="s">
        <v>735</v>
      </c>
      <c r="D2089" t="s">
        <v>2377</v>
      </c>
      <c r="E2089" t="s">
        <v>26</v>
      </c>
      <c r="F2089" t="s">
        <v>27</v>
      </c>
      <c r="G2089" t="s">
        <v>19</v>
      </c>
      <c r="H2089" t="s">
        <v>50</v>
      </c>
      <c r="I2089">
        <v>4</v>
      </c>
      <c r="J2089">
        <v>2848.57</v>
      </c>
      <c r="K2089">
        <v>11394.27</v>
      </c>
      <c r="L2089" t="s">
        <v>21</v>
      </c>
      <c r="M2089" t="s">
        <v>29</v>
      </c>
    </row>
    <row r="2090" spans="1:13">
      <c r="A2090" t="s">
        <v>3590</v>
      </c>
      <c r="B2090" s="9">
        <v>45473</v>
      </c>
      <c r="C2090" t="s">
        <v>326</v>
      </c>
      <c r="D2090" t="s">
        <v>2456</v>
      </c>
      <c r="E2090" t="s">
        <v>61</v>
      </c>
      <c r="F2090" t="s">
        <v>46</v>
      </c>
      <c r="G2090" t="s">
        <v>42</v>
      </c>
      <c r="H2090" t="s">
        <v>57</v>
      </c>
      <c r="I2090">
        <v>5</v>
      </c>
      <c r="J2090">
        <v>11004.85</v>
      </c>
      <c r="K2090">
        <v>55024.24</v>
      </c>
      <c r="L2090" t="s">
        <v>35</v>
      </c>
      <c r="M2090" t="s">
        <v>22</v>
      </c>
    </row>
    <row r="2091" spans="1:13">
      <c r="A2091" t="s">
        <v>3591</v>
      </c>
      <c r="B2091" s="9">
        <v>45228</v>
      </c>
      <c r="C2091" t="s">
        <v>1661</v>
      </c>
      <c r="D2091" t="s">
        <v>1458</v>
      </c>
      <c r="E2091" t="s">
        <v>26</v>
      </c>
      <c r="F2091" t="s">
        <v>33</v>
      </c>
      <c r="G2091" t="s">
        <v>19</v>
      </c>
      <c r="H2091" t="s">
        <v>34</v>
      </c>
      <c r="I2091">
        <v>3</v>
      </c>
      <c r="J2091">
        <v>1088.3599999999999</v>
      </c>
      <c r="K2091">
        <v>3265.07</v>
      </c>
      <c r="L2091" t="s">
        <v>21</v>
      </c>
      <c r="M2091" t="s">
        <v>29</v>
      </c>
    </row>
    <row r="2092" spans="1:13">
      <c r="A2092" t="s">
        <v>3592</v>
      </c>
      <c r="B2092" s="9">
        <v>45275</v>
      </c>
      <c r="C2092" t="s">
        <v>891</v>
      </c>
      <c r="D2092" t="s">
        <v>3593</v>
      </c>
      <c r="E2092" t="s">
        <v>17</v>
      </c>
      <c r="F2092" t="s">
        <v>33</v>
      </c>
      <c r="G2092" t="s">
        <v>19</v>
      </c>
      <c r="H2092" t="s">
        <v>34</v>
      </c>
      <c r="I2092">
        <v>2</v>
      </c>
      <c r="J2092">
        <v>888.07</v>
      </c>
      <c r="K2092">
        <v>1776.14</v>
      </c>
      <c r="L2092" t="s">
        <v>35</v>
      </c>
      <c r="M2092" t="s">
        <v>29</v>
      </c>
    </row>
    <row r="2093" spans="1:13">
      <c r="A2093" t="s">
        <v>3594</v>
      </c>
      <c r="B2093" s="9">
        <v>44975</v>
      </c>
      <c r="C2093" t="s">
        <v>865</v>
      </c>
      <c r="D2093" t="s">
        <v>169</v>
      </c>
      <c r="E2093" t="s">
        <v>61</v>
      </c>
      <c r="F2093" t="s">
        <v>27</v>
      </c>
      <c r="G2093" t="s">
        <v>42</v>
      </c>
      <c r="H2093" t="s">
        <v>34</v>
      </c>
      <c r="I2093">
        <v>5</v>
      </c>
      <c r="J2093">
        <v>1394.53</v>
      </c>
      <c r="K2093">
        <v>6972.64</v>
      </c>
      <c r="L2093" t="s">
        <v>35</v>
      </c>
      <c r="M2093" t="s">
        <v>29</v>
      </c>
    </row>
    <row r="2094" spans="1:13">
      <c r="A2094" t="s">
        <v>3595</v>
      </c>
      <c r="B2094" s="9">
        <v>45000</v>
      </c>
      <c r="C2094" t="s">
        <v>1719</v>
      </c>
      <c r="D2094" t="s">
        <v>1731</v>
      </c>
      <c r="E2094" t="s">
        <v>26</v>
      </c>
      <c r="F2094" t="s">
        <v>18</v>
      </c>
      <c r="G2094" t="s">
        <v>19</v>
      </c>
      <c r="H2094" t="s">
        <v>57</v>
      </c>
      <c r="I2094">
        <v>3</v>
      </c>
      <c r="J2094">
        <v>10805.27</v>
      </c>
      <c r="K2094">
        <v>32415.8</v>
      </c>
      <c r="L2094" t="s">
        <v>35</v>
      </c>
      <c r="M2094" t="s">
        <v>29</v>
      </c>
    </row>
    <row r="2095" spans="1:13">
      <c r="A2095" t="s">
        <v>3596</v>
      </c>
      <c r="B2095" s="9">
        <v>45187</v>
      </c>
      <c r="C2095" t="s">
        <v>2015</v>
      </c>
      <c r="D2095" t="s">
        <v>3597</v>
      </c>
      <c r="E2095" t="s">
        <v>26</v>
      </c>
      <c r="F2095" t="s">
        <v>33</v>
      </c>
      <c r="G2095" t="s">
        <v>19</v>
      </c>
      <c r="H2095" t="s">
        <v>57</v>
      </c>
      <c r="I2095">
        <v>3</v>
      </c>
      <c r="J2095">
        <v>11634.3</v>
      </c>
      <c r="K2095">
        <v>34902.910000000003</v>
      </c>
      <c r="L2095" t="s">
        <v>28</v>
      </c>
      <c r="M2095" t="s">
        <v>29</v>
      </c>
    </row>
    <row r="2096" spans="1:13">
      <c r="A2096" t="s">
        <v>3598</v>
      </c>
      <c r="B2096" s="9">
        <v>45282</v>
      </c>
      <c r="C2096" t="s">
        <v>1229</v>
      </c>
      <c r="D2096" t="s">
        <v>1130</v>
      </c>
      <c r="E2096" t="s">
        <v>26</v>
      </c>
      <c r="F2096" t="s">
        <v>33</v>
      </c>
      <c r="G2096" t="s">
        <v>19</v>
      </c>
      <c r="H2096" t="s">
        <v>57</v>
      </c>
      <c r="I2096">
        <v>3</v>
      </c>
      <c r="J2096">
        <v>17362.8</v>
      </c>
      <c r="K2096">
        <v>52088.4</v>
      </c>
      <c r="L2096" t="s">
        <v>35</v>
      </c>
      <c r="M2096" t="s">
        <v>29</v>
      </c>
    </row>
    <row r="2097" spans="1:13">
      <c r="A2097" t="s">
        <v>3599</v>
      </c>
      <c r="B2097" s="9">
        <v>45186</v>
      </c>
      <c r="C2097" t="s">
        <v>1041</v>
      </c>
      <c r="D2097" t="s">
        <v>2971</v>
      </c>
      <c r="E2097" t="s">
        <v>61</v>
      </c>
      <c r="F2097" t="s">
        <v>27</v>
      </c>
      <c r="G2097" t="s">
        <v>19</v>
      </c>
      <c r="H2097" t="s">
        <v>20</v>
      </c>
      <c r="I2097">
        <v>5</v>
      </c>
      <c r="J2097">
        <v>34687.760000000002</v>
      </c>
      <c r="K2097">
        <v>173438.79</v>
      </c>
      <c r="L2097" t="s">
        <v>28</v>
      </c>
      <c r="M2097" t="s">
        <v>29</v>
      </c>
    </row>
    <row r="2098" spans="1:13">
      <c r="A2098" t="s">
        <v>3600</v>
      </c>
      <c r="B2098" s="9">
        <v>45221</v>
      </c>
      <c r="C2098" t="s">
        <v>1094</v>
      </c>
      <c r="D2098" t="s">
        <v>1409</v>
      </c>
      <c r="E2098" t="s">
        <v>26</v>
      </c>
      <c r="F2098" t="s">
        <v>27</v>
      </c>
      <c r="G2098" t="s">
        <v>42</v>
      </c>
      <c r="H2098" t="s">
        <v>57</v>
      </c>
      <c r="I2098">
        <v>2</v>
      </c>
      <c r="J2098">
        <v>16463.91</v>
      </c>
      <c r="K2098">
        <v>32927.82</v>
      </c>
      <c r="L2098" t="s">
        <v>21</v>
      </c>
      <c r="M2098" t="s">
        <v>29</v>
      </c>
    </row>
    <row r="2099" spans="1:13">
      <c r="A2099" t="s">
        <v>3601</v>
      </c>
      <c r="B2099" s="9">
        <v>45239</v>
      </c>
      <c r="C2099" t="s">
        <v>1270</v>
      </c>
      <c r="D2099" t="s">
        <v>2098</v>
      </c>
      <c r="E2099" t="s">
        <v>17</v>
      </c>
      <c r="F2099" t="s">
        <v>18</v>
      </c>
      <c r="G2099" t="s">
        <v>19</v>
      </c>
      <c r="H2099" t="s">
        <v>34</v>
      </c>
      <c r="I2099">
        <v>4</v>
      </c>
      <c r="J2099">
        <v>849.84</v>
      </c>
      <c r="K2099">
        <v>3399.38</v>
      </c>
      <c r="L2099" t="s">
        <v>21</v>
      </c>
      <c r="M2099" t="s">
        <v>29</v>
      </c>
    </row>
    <row r="2100" spans="1:13">
      <c r="A2100" t="s">
        <v>3602</v>
      </c>
      <c r="B2100" s="9">
        <v>45108</v>
      </c>
      <c r="C2100" t="s">
        <v>834</v>
      </c>
      <c r="D2100" t="s">
        <v>88</v>
      </c>
      <c r="E2100" t="s">
        <v>26</v>
      </c>
      <c r="F2100" t="s">
        <v>46</v>
      </c>
      <c r="G2100" t="s">
        <v>19</v>
      </c>
      <c r="H2100" t="s">
        <v>34</v>
      </c>
      <c r="I2100">
        <v>4</v>
      </c>
      <c r="J2100">
        <v>1091.46</v>
      </c>
      <c r="K2100">
        <v>4365.83</v>
      </c>
      <c r="L2100" t="s">
        <v>35</v>
      </c>
      <c r="M2100" t="s">
        <v>22</v>
      </c>
    </row>
    <row r="2101" spans="1:13">
      <c r="A2101" t="s">
        <v>3603</v>
      </c>
      <c r="B2101" s="9">
        <v>45290</v>
      </c>
      <c r="C2101" t="s">
        <v>2530</v>
      </c>
      <c r="D2101" t="s">
        <v>2731</v>
      </c>
      <c r="E2101" t="s">
        <v>17</v>
      </c>
      <c r="F2101" t="s">
        <v>46</v>
      </c>
      <c r="G2101" t="s">
        <v>19</v>
      </c>
      <c r="H2101" t="s">
        <v>34</v>
      </c>
      <c r="I2101">
        <v>5</v>
      </c>
      <c r="J2101">
        <v>1430.68</v>
      </c>
      <c r="K2101">
        <v>7153.4</v>
      </c>
      <c r="L2101" t="s">
        <v>28</v>
      </c>
      <c r="M2101" t="s">
        <v>29</v>
      </c>
    </row>
    <row r="2102" spans="1:13">
      <c r="A2102" t="s">
        <v>3604</v>
      </c>
      <c r="B2102" s="9">
        <v>45114</v>
      </c>
      <c r="C2102" t="s">
        <v>1756</v>
      </c>
      <c r="D2102" t="s">
        <v>2276</v>
      </c>
      <c r="E2102" t="s">
        <v>17</v>
      </c>
      <c r="F2102" t="s">
        <v>18</v>
      </c>
      <c r="G2102" t="s">
        <v>42</v>
      </c>
      <c r="H2102" t="s">
        <v>20</v>
      </c>
      <c r="I2102">
        <v>5</v>
      </c>
      <c r="J2102">
        <v>34646.83</v>
      </c>
      <c r="K2102">
        <v>173234.17</v>
      </c>
      <c r="L2102" t="s">
        <v>21</v>
      </c>
      <c r="M2102" t="s">
        <v>29</v>
      </c>
    </row>
    <row r="2103" spans="1:13">
      <c r="A2103" t="s">
        <v>3605</v>
      </c>
      <c r="B2103" s="9">
        <v>45469</v>
      </c>
      <c r="C2103" t="s">
        <v>488</v>
      </c>
      <c r="D2103" t="s">
        <v>1335</v>
      </c>
      <c r="E2103" t="s">
        <v>17</v>
      </c>
      <c r="F2103" t="s">
        <v>46</v>
      </c>
      <c r="G2103" t="s">
        <v>19</v>
      </c>
      <c r="H2103" t="s">
        <v>50</v>
      </c>
      <c r="I2103">
        <v>1</v>
      </c>
      <c r="J2103">
        <v>2812.1</v>
      </c>
      <c r="K2103">
        <v>2812.1</v>
      </c>
      <c r="L2103" t="s">
        <v>28</v>
      </c>
      <c r="M2103" t="s">
        <v>29</v>
      </c>
    </row>
    <row r="2104" spans="1:13">
      <c r="A2104" t="s">
        <v>3606</v>
      </c>
      <c r="B2104" s="9">
        <v>45334</v>
      </c>
      <c r="C2104" t="s">
        <v>3607</v>
      </c>
      <c r="D2104" t="s">
        <v>2232</v>
      </c>
      <c r="E2104" t="s">
        <v>17</v>
      </c>
      <c r="F2104" t="s">
        <v>27</v>
      </c>
      <c r="G2104" t="s">
        <v>19</v>
      </c>
      <c r="H2104" t="s">
        <v>34</v>
      </c>
      <c r="I2104">
        <v>2</v>
      </c>
      <c r="J2104">
        <v>1418.14</v>
      </c>
      <c r="K2104">
        <v>2836.27</v>
      </c>
      <c r="L2104" t="s">
        <v>28</v>
      </c>
      <c r="M2104" t="s">
        <v>29</v>
      </c>
    </row>
    <row r="2105" spans="1:13">
      <c r="A2105" t="s">
        <v>3608</v>
      </c>
      <c r="B2105" s="9">
        <v>45340</v>
      </c>
      <c r="C2105" t="s">
        <v>221</v>
      </c>
      <c r="D2105" t="s">
        <v>2038</v>
      </c>
      <c r="E2105" t="s">
        <v>17</v>
      </c>
      <c r="F2105" t="s">
        <v>27</v>
      </c>
      <c r="G2105" t="s">
        <v>19</v>
      </c>
      <c r="H2105" t="s">
        <v>20</v>
      </c>
      <c r="I2105">
        <v>3</v>
      </c>
      <c r="J2105">
        <v>36488.21</v>
      </c>
      <c r="K2105">
        <v>109464.63</v>
      </c>
      <c r="L2105" t="s">
        <v>21</v>
      </c>
      <c r="M2105" t="s">
        <v>29</v>
      </c>
    </row>
    <row r="2106" spans="1:13">
      <c r="A2106" t="s">
        <v>3609</v>
      </c>
      <c r="B2106" s="9">
        <v>45268</v>
      </c>
      <c r="C2106" t="s">
        <v>2320</v>
      </c>
      <c r="D2106" t="s">
        <v>1112</v>
      </c>
      <c r="E2106" t="s">
        <v>17</v>
      </c>
      <c r="F2106" t="s">
        <v>27</v>
      </c>
      <c r="G2106" t="s">
        <v>19</v>
      </c>
      <c r="H2106" t="s">
        <v>50</v>
      </c>
      <c r="I2106">
        <v>3</v>
      </c>
      <c r="J2106">
        <v>2159.54</v>
      </c>
      <c r="K2106">
        <v>6478.61</v>
      </c>
      <c r="L2106" t="s">
        <v>28</v>
      </c>
      <c r="M2106" t="s">
        <v>29</v>
      </c>
    </row>
    <row r="2107" spans="1:13">
      <c r="A2107" t="s">
        <v>3610</v>
      </c>
      <c r="B2107" s="9">
        <v>45146</v>
      </c>
      <c r="C2107" t="s">
        <v>1107</v>
      </c>
      <c r="D2107" t="s">
        <v>1930</v>
      </c>
      <c r="E2107" t="s">
        <v>26</v>
      </c>
      <c r="F2107" t="s">
        <v>46</v>
      </c>
      <c r="G2107" t="s">
        <v>19</v>
      </c>
      <c r="H2107" t="s">
        <v>20</v>
      </c>
      <c r="I2107">
        <v>4</v>
      </c>
      <c r="J2107">
        <v>29900.62</v>
      </c>
      <c r="K2107">
        <v>119602.49</v>
      </c>
      <c r="L2107" t="s">
        <v>28</v>
      </c>
      <c r="M2107" t="s">
        <v>29</v>
      </c>
    </row>
    <row r="2108" spans="1:13">
      <c r="A2108" t="s">
        <v>3611</v>
      </c>
      <c r="B2108" s="9">
        <v>45089</v>
      </c>
      <c r="C2108" t="s">
        <v>1659</v>
      </c>
      <c r="D2108" t="s">
        <v>736</v>
      </c>
      <c r="E2108" t="s">
        <v>26</v>
      </c>
      <c r="F2108" t="s">
        <v>46</v>
      </c>
      <c r="G2108" t="s">
        <v>19</v>
      </c>
      <c r="H2108" t="s">
        <v>20</v>
      </c>
      <c r="I2108">
        <v>5</v>
      </c>
      <c r="J2108">
        <v>25747.35</v>
      </c>
      <c r="K2108">
        <v>128736.77</v>
      </c>
      <c r="L2108" t="s">
        <v>21</v>
      </c>
      <c r="M2108" t="s">
        <v>29</v>
      </c>
    </row>
    <row r="2109" spans="1:13">
      <c r="A2109" t="s">
        <v>3612</v>
      </c>
      <c r="B2109" s="9">
        <v>45146</v>
      </c>
      <c r="C2109" t="s">
        <v>984</v>
      </c>
      <c r="D2109" t="s">
        <v>755</v>
      </c>
      <c r="E2109" t="s">
        <v>61</v>
      </c>
      <c r="F2109" t="s">
        <v>33</v>
      </c>
      <c r="G2109" t="s">
        <v>19</v>
      </c>
      <c r="H2109" t="s">
        <v>50</v>
      </c>
      <c r="I2109">
        <v>2</v>
      </c>
      <c r="J2109">
        <v>2284.7199999999998</v>
      </c>
      <c r="K2109">
        <v>4569.43</v>
      </c>
      <c r="L2109" t="s">
        <v>35</v>
      </c>
      <c r="M2109" t="s">
        <v>29</v>
      </c>
    </row>
    <row r="2110" spans="1:13">
      <c r="A2110" t="s">
        <v>3613</v>
      </c>
      <c r="B2110" s="9">
        <v>45196</v>
      </c>
      <c r="C2110" t="s">
        <v>232</v>
      </c>
      <c r="D2110" t="s">
        <v>1812</v>
      </c>
      <c r="E2110" t="s">
        <v>17</v>
      </c>
      <c r="F2110" t="s">
        <v>33</v>
      </c>
      <c r="G2110" t="s">
        <v>19</v>
      </c>
      <c r="H2110" t="s">
        <v>57</v>
      </c>
      <c r="I2110">
        <v>4</v>
      </c>
      <c r="J2110">
        <v>17365.419999999998</v>
      </c>
      <c r="K2110">
        <v>69461.679999999993</v>
      </c>
      <c r="L2110" t="s">
        <v>35</v>
      </c>
      <c r="M2110" t="s">
        <v>29</v>
      </c>
    </row>
    <row r="2111" spans="1:13">
      <c r="A2111" t="s">
        <v>3614</v>
      </c>
      <c r="B2111" s="9">
        <v>45326</v>
      </c>
      <c r="C2111" t="s">
        <v>2555</v>
      </c>
      <c r="D2111" t="s">
        <v>768</v>
      </c>
      <c r="E2111" t="s">
        <v>26</v>
      </c>
      <c r="F2111" t="s">
        <v>33</v>
      </c>
      <c r="G2111" t="s">
        <v>19</v>
      </c>
      <c r="H2111" t="s">
        <v>57</v>
      </c>
      <c r="I2111">
        <v>2</v>
      </c>
      <c r="J2111">
        <v>14085.47</v>
      </c>
      <c r="K2111">
        <v>28170.94</v>
      </c>
      <c r="L2111" t="s">
        <v>28</v>
      </c>
      <c r="M2111" t="s">
        <v>29</v>
      </c>
    </row>
    <row r="2112" spans="1:13">
      <c r="A2112" t="s">
        <v>3615</v>
      </c>
      <c r="B2112" s="9">
        <v>45108</v>
      </c>
      <c r="C2112" t="s">
        <v>552</v>
      </c>
      <c r="D2112" t="s">
        <v>1668</v>
      </c>
      <c r="E2112" t="s">
        <v>61</v>
      </c>
      <c r="F2112" t="s">
        <v>46</v>
      </c>
      <c r="G2112" t="s">
        <v>42</v>
      </c>
      <c r="H2112" t="s">
        <v>34</v>
      </c>
      <c r="I2112">
        <v>5</v>
      </c>
      <c r="J2112">
        <v>1386.6</v>
      </c>
      <c r="K2112">
        <v>6932.98</v>
      </c>
      <c r="L2112" t="s">
        <v>35</v>
      </c>
      <c r="M2112" t="s">
        <v>29</v>
      </c>
    </row>
    <row r="2113" spans="1:13">
      <c r="A2113" t="s">
        <v>3616</v>
      </c>
      <c r="B2113" s="9">
        <v>45131</v>
      </c>
      <c r="C2113" t="s">
        <v>304</v>
      </c>
      <c r="D2113" t="s">
        <v>913</v>
      </c>
      <c r="E2113" t="s">
        <v>17</v>
      </c>
      <c r="F2113" t="s">
        <v>33</v>
      </c>
      <c r="G2113" t="s">
        <v>42</v>
      </c>
      <c r="H2113" t="s">
        <v>50</v>
      </c>
      <c r="I2113">
        <v>3</v>
      </c>
      <c r="J2113">
        <v>2771.43</v>
      </c>
      <c r="K2113">
        <v>8314.2800000000007</v>
      </c>
      <c r="L2113" t="s">
        <v>21</v>
      </c>
      <c r="M2113" t="s">
        <v>29</v>
      </c>
    </row>
    <row r="2114" spans="1:13">
      <c r="A2114" t="s">
        <v>3617</v>
      </c>
      <c r="B2114" s="9">
        <v>45154</v>
      </c>
      <c r="C2114" t="s">
        <v>2258</v>
      </c>
      <c r="D2114" t="s">
        <v>1770</v>
      </c>
      <c r="E2114" t="s">
        <v>26</v>
      </c>
      <c r="F2114" t="s">
        <v>27</v>
      </c>
      <c r="G2114" t="s">
        <v>19</v>
      </c>
      <c r="H2114" t="s">
        <v>34</v>
      </c>
      <c r="I2114">
        <v>1</v>
      </c>
      <c r="J2114">
        <v>1430.51</v>
      </c>
      <c r="K2114">
        <v>1430.51</v>
      </c>
      <c r="L2114" t="s">
        <v>21</v>
      </c>
      <c r="M2114" t="s">
        <v>29</v>
      </c>
    </row>
    <row r="2115" spans="1:13">
      <c r="A2115" t="s">
        <v>3618</v>
      </c>
      <c r="B2115" s="9">
        <v>45176</v>
      </c>
      <c r="C2115" t="s">
        <v>1943</v>
      </c>
      <c r="D2115" t="s">
        <v>1562</v>
      </c>
      <c r="E2115" t="s">
        <v>26</v>
      </c>
      <c r="F2115" t="s">
        <v>46</v>
      </c>
      <c r="G2115" t="s">
        <v>19</v>
      </c>
      <c r="H2115" t="s">
        <v>20</v>
      </c>
      <c r="I2115">
        <v>2</v>
      </c>
      <c r="J2115">
        <v>41084.67</v>
      </c>
      <c r="K2115">
        <v>82169.33</v>
      </c>
      <c r="L2115" t="s">
        <v>21</v>
      </c>
      <c r="M2115" t="s">
        <v>29</v>
      </c>
    </row>
    <row r="2116" spans="1:13">
      <c r="A2116" t="s">
        <v>3619</v>
      </c>
      <c r="B2116" s="9">
        <v>45367</v>
      </c>
      <c r="C2116" t="s">
        <v>2165</v>
      </c>
      <c r="D2116" t="s">
        <v>2156</v>
      </c>
      <c r="E2116" t="s">
        <v>17</v>
      </c>
      <c r="F2116" t="s">
        <v>18</v>
      </c>
      <c r="G2116" t="s">
        <v>42</v>
      </c>
      <c r="H2116" t="s">
        <v>57</v>
      </c>
      <c r="I2116">
        <v>3</v>
      </c>
      <c r="J2116">
        <v>15798.62</v>
      </c>
      <c r="K2116">
        <v>47395.87</v>
      </c>
      <c r="L2116" t="s">
        <v>28</v>
      </c>
      <c r="M2116" t="s">
        <v>29</v>
      </c>
    </row>
    <row r="2117" spans="1:13">
      <c r="A2117" t="s">
        <v>3620</v>
      </c>
      <c r="B2117" s="9">
        <v>45459</v>
      </c>
      <c r="C2117" t="s">
        <v>354</v>
      </c>
      <c r="D2117" t="s">
        <v>2540</v>
      </c>
      <c r="E2117" t="s">
        <v>61</v>
      </c>
      <c r="F2117" t="s">
        <v>46</v>
      </c>
      <c r="G2117" t="s">
        <v>42</v>
      </c>
      <c r="H2117" t="s">
        <v>34</v>
      </c>
      <c r="I2117">
        <v>2</v>
      </c>
      <c r="J2117">
        <v>1362.73</v>
      </c>
      <c r="K2117">
        <v>2725.46</v>
      </c>
      <c r="L2117" t="s">
        <v>21</v>
      </c>
      <c r="M2117" t="s">
        <v>29</v>
      </c>
    </row>
    <row r="2118" spans="1:13">
      <c r="A2118" t="s">
        <v>3621</v>
      </c>
      <c r="B2118" s="9">
        <v>45122</v>
      </c>
      <c r="C2118" t="s">
        <v>3622</v>
      </c>
      <c r="D2118" t="s">
        <v>1289</v>
      </c>
      <c r="E2118" t="s">
        <v>26</v>
      </c>
      <c r="F2118" t="s">
        <v>33</v>
      </c>
      <c r="G2118" t="s">
        <v>19</v>
      </c>
      <c r="H2118" t="s">
        <v>34</v>
      </c>
      <c r="I2118">
        <v>2</v>
      </c>
      <c r="J2118">
        <v>1288.8499999999999</v>
      </c>
      <c r="K2118">
        <v>2577.69</v>
      </c>
      <c r="L2118" t="s">
        <v>28</v>
      </c>
      <c r="M2118" t="s">
        <v>29</v>
      </c>
    </row>
    <row r="2119" spans="1:13">
      <c r="A2119" t="s">
        <v>3623</v>
      </c>
      <c r="B2119" s="9">
        <v>45445</v>
      </c>
      <c r="C2119" t="s">
        <v>505</v>
      </c>
      <c r="D2119" t="s">
        <v>1407</v>
      </c>
      <c r="E2119" t="s">
        <v>17</v>
      </c>
      <c r="F2119" t="s">
        <v>46</v>
      </c>
      <c r="G2119" t="s">
        <v>42</v>
      </c>
      <c r="H2119" t="s">
        <v>57</v>
      </c>
      <c r="I2119">
        <v>2</v>
      </c>
      <c r="J2119">
        <v>15775.46</v>
      </c>
      <c r="K2119">
        <v>31550.92</v>
      </c>
      <c r="L2119" t="s">
        <v>28</v>
      </c>
      <c r="M2119" t="s">
        <v>29</v>
      </c>
    </row>
    <row r="2120" spans="1:13">
      <c r="A2120" t="s">
        <v>3624</v>
      </c>
      <c r="B2120" s="9">
        <v>44996</v>
      </c>
      <c r="C2120" t="s">
        <v>78</v>
      </c>
      <c r="D2120" t="s">
        <v>150</v>
      </c>
      <c r="E2120" t="s">
        <v>17</v>
      </c>
      <c r="F2120" t="s">
        <v>33</v>
      </c>
      <c r="G2120" t="s">
        <v>19</v>
      </c>
      <c r="H2120" t="s">
        <v>20</v>
      </c>
      <c r="I2120">
        <v>5</v>
      </c>
      <c r="J2120">
        <v>37022.29</v>
      </c>
      <c r="K2120">
        <v>185111.46</v>
      </c>
      <c r="L2120" t="s">
        <v>21</v>
      </c>
      <c r="M2120" t="s">
        <v>29</v>
      </c>
    </row>
    <row r="2121" spans="1:13">
      <c r="A2121" t="s">
        <v>3625</v>
      </c>
      <c r="B2121" s="9">
        <v>45325</v>
      </c>
      <c r="C2121" t="s">
        <v>2922</v>
      </c>
      <c r="D2121" t="s">
        <v>3384</v>
      </c>
      <c r="E2121" t="s">
        <v>17</v>
      </c>
      <c r="F2121" t="s">
        <v>33</v>
      </c>
      <c r="G2121" t="s">
        <v>19</v>
      </c>
      <c r="H2121" t="s">
        <v>34</v>
      </c>
      <c r="I2121">
        <v>4</v>
      </c>
      <c r="J2121">
        <v>1272.6300000000001</v>
      </c>
      <c r="K2121">
        <v>5090.5</v>
      </c>
      <c r="L2121" t="s">
        <v>21</v>
      </c>
      <c r="M2121" t="s">
        <v>29</v>
      </c>
    </row>
    <row r="2122" spans="1:13">
      <c r="A2122" t="s">
        <v>3626</v>
      </c>
      <c r="B2122" s="9">
        <v>45129</v>
      </c>
      <c r="C2122" t="s">
        <v>1499</v>
      </c>
      <c r="D2122" t="s">
        <v>199</v>
      </c>
      <c r="E2122" t="s">
        <v>17</v>
      </c>
      <c r="F2122" t="s">
        <v>18</v>
      </c>
      <c r="G2122" t="s">
        <v>42</v>
      </c>
      <c r="H2122" t="s">
        <v>34</v>
      </c>
      <c r="I2122">
        <v>2</v>
      </c>
      <c r="J2122">
        <v>1067.6500000000001</v>
      </c>
      <c r="K2122">
        <v>2135.3000000000002</v>
      </c>
      <c r="L2122" t="s">
        <v>28</v>
      </c>
      <c r="M2122" t="s">
        <v>29</v>
      </c>
    </row>
    <row r="2123" spans="1:13">
      <c r="A2123" t="s">
        <v>3627</v>
      </c>
      <c r="B2123" s="9">
        <v>45074</v>
      </c>
      <c r="C2123" t="s">
        <v>1427</v>
      </c>
      <c r="D2123" t="s">
        <v>1405</v>
      </c>
      <c r="E2123" t="s">
        <v>17</v>
      </c>
      <c r="F2123" t="s">
        <v>18</v>
      </c>
      <c r="G2123" t="s">
        <v>42</v>
      </c>
      <c r="H2123" t="s">
        <v>50</v>
      </c>
      <c r="I2123">
        <v>5</v>
      </c>
      <c r="J2123">
        <v>2279.4499999999998</v>
      </c>
      <c r="K2123">
        <v>11397.27</v>
      </c>
      <c r="L2123" t="s">
        <v>21</v>
      </c>
      <c r="M2123" t="s">
        <v>29</v>
      </c>
    </row>
    <row r="2124" spans="1:13">
      <c r="A2124" t="s">
        <v>3628</v>
      </c>
      <c r="B2124" s="9">
        <v>45398</v>
      </c>
      <c r="C2124" t="s">
        <v>1588</v>
      </c>
      <c r="D2124" t="s">
        <v>3245</v>
      </c>
      <c r="E2124" t="s">
        <v>17</v>
      </c>
      <c r="F2124" t="s">
        <v>27</v>
      </c>
      <c r="G2124" t="s">
        <v>42</v>
      </c>
      <c r="H2124" t="s">
        <v>50</v>
      </c>
      <c r="I2124">
        <v>1</v>
      </c>
      <c r="J2124">
        <v>2117.59</v>
      </c>
      <c r="K2124">
        <v>2117.59</v>
      </c>
      <c r="L2124" t="s">
        <v>35</v>
      </c>
      <c r="M2124" t="s">
        <v>29</v>
      </c>
    </row>
    <row r="2125" spans="1:13">
      <c r="A2125" t="s">
        <v>3629</v>
      </c>
      <c r="B2125" s="9">
        <v>45125</v>
      </c>
      <c r="C2125" t="s">
        <v>875</v>
      </c>
      <c r="D2125" t="s">
        <v>1971</v>
      </c>
      <c r="E2125" t="s">
        <v>17</v>
      </c>
      <c r="F2125" t="s">
        <v>33</v>
      </c>
      <c r="G2125" t="s">
        <v>19</v>
      </c>
      <c r="H2125" t="s">
        <v>57</v>
      </c>
      <c r="I2125">
        <v>4</v>
      </c>
      <c r="J2125">
        <v>11611.95</v>
      </c>
      <c r="K2125">
        <v>46447.82</v>
      </c>
      <c r="L2125" t="s">
        <v>28</v>
      </c>
      <c r="M2125" t="s">
        <v>29</v>
      </c>
    </row>
    <row r="2126" spans="1:13">
      <c r="A2126" t="s">
        <v>3630</v>
      </c>
      <c r="B2126" s="9">
        <v>45352</v>
      </c>
      <c r="C2126" t="s">
        <v>3631</v>
      </c>
      <c r="D2126" t="s">
        <v>1887</v>
      </c>
      <c r="E2126" t="s">
        <v>61</v>
      </c>
      <c r="F2126" t="s">
        <v>46</v>
      </c>
      <c r="G2126" t="s">
        <v>19</v>
      </c>
      <c r="H2126" t="s">
        <v>57</v>
      </c>
      <c r="I2126">
        <v>5</v>
      </c>
      <c r="J2126">
        <v>13938.33</v>
      </c>
      <c r="K2126">
        <v>69691.63</v>
      </c>
      <c r="L2126" t="s">
        <v>28</v>
      </c>
      <c r="M2126" t="s">
        <v>22</v>
      </c>
    </row>
    <row r="2127" spans="1:13">
      <c r="A2127" t="s">
        <v>3632</v>
      </c>
      <c r="B2127" s="9">
        <v>45418</v>
      </c>
      <c r="C2127" t="s">
        <v>708</v>
      </c>
      <c r="D2127" t="s">
        <v>2130</v>
      </c>
      <c r="E2127" t="s">
        <v>17</v>
      </c>
      <c r="F2127" t="s">
        <v>18</v>
      </c>
      <c r="G2127" t="s">
        <v>42</v>
      </c>
      <c r="H2127" t="s">
        <v>20</v>
      </c>
      <c r="I2127">
        <v>1</v>
      </c>
      <c r="J2127">
        <v>40249.11</v>
      </c>
      <c r="K2127">
        <v>40249.11</v>
      </c>
      <c r="L2127" t="s">
        <v>21</v>
      </c>
      <c r="M2127" t="s">
        <v>29</v>
      </c>
    </row>
    <row r="2128" spans="1:13">
      <c r="A2128" t="s">
        <v>3633</v>
      </c>
      <c r="B2128" s="9">
        <v>45068</v>
      </c>
      <c r="C2128" t="s">
        <v>2683</v>
      </c>
      <c r="D2128" t="s">
        <v>962</v>
      </c>
      <c r="E2128" t="s">
        <v>17</v>
      </c>
      <c r="F2128" t="s">
        <v>18</v>
      </c>
      <c r="G2128" t="s">
        <v>19</v>
      </c>
      <c r="H2128" t="s">
        <v>20</v>
      </c>
      <c r="I2128">
        <v>4</v>
      </c>
      <c r="J2128">
        <v>35897.129999999997</v>
      </c>
      <c r="K2128">
        <v>143588.53</v>
      </c>
      <c r="L2128" t="s">
        <v>21</v>
      </c>
      <c r="M2128" t="s">
        <v>29</v>
      </c>
    </row>
    <row r="2129" spans="1:13">
      <c r="A2129" t="s">
        <v>3634</v>
      </c>
      <c r="B2129" s="9">
        <v>45239</v>
      </c>
      <c r="C2129" t="s">
        <v>2770</v>
      </c>
      <c r="D2129" t="s">
        <v>1461</v>
      </c>
      <c r="E2129" t="s">
        <v>17</v>
      </c>
      <c r="F2129" t="s">
        <v>33</v>
      </c>
      <c r="G2129" t="s">
        <v>19</v>
      </c>
      <c r="H2129" t="s">
        <v>34</v>
      </c>
      <c r="I2129">
        <v>5</v>
      </c>
      <c r="J2129">
        <v>873.71</v>
      </c>
      <c r="K2129">
        <v>4368.54</v>
      </c>
      <c r="L2129" t="s">
        <v>28</v>
      </c>
      <c r="M2129" t="s">
        <v>29</v>
      </c>
    </row>
    <row r="2130" spans="1:13">
      <c r="A2130" t="s">
        <v>3635</v>
      </c>
      <c r="B2130" s="9">
        <v>45091</v>
      </c>
      <c r="C2130" t="s">
        <v>1386</v>
      </c>
      <c r="D2130" t="s">
        <v>3636</v>
      </c>
      <c r="E2130" t="s">
        <v>17</v>
      </c>
      <c r="F2130" t="s">
        <v>46</v>
      </c>
      <c r="G2130" t="s">
        <v>19</v>
      </c>
      <c r="H2130" t="s">
        <v>50</v>
      </c>
      <c r="I2130">
        <v>1</v>
      </c>
      <c r="J2130">
        <v>2764</v>
      </c>
      <c r="K2130">
        <v>2764</v>
      </c>
      <c r="L2130" t="s">
        <v>28</v>
      </c>
      <c r="M2130" t="s">
        <v>29</v>
      </c>
    </row>
    <row r="2131" spans="1:13">
      <c r="A2131" t="s">
        <v>3637</v>
      </c>
      <c r="B2131" s="9">
        <v>45240</v>
      </c>
      <c r="C2131" t="s">
        <v>1752</v>
      </c>
      <c r="D2131" t="s">
        <v>1430</v>
      </c>
      <c r="E2131" t="s">
        <v>17</v>
      </c>
      <c r="F2131" t="s">
        <v>18</v>
      </c>
      <c r="G2131" t="s">
        <v>19</v>
      </c>
      <c r="H2131" t="s">
        <v>20</v>
      </c>
      <c r="I2131">
        <v>5</v>
      </c>
      <c r="J2131">
        <v>40869.53</v>
      </c>
      <c r="K2131">
        <v>204347.63</v>
      </c>
      <c r="L2131" t="s">
        <v>28</v>
      </c>
      <c r="M2131" t="s">
        <v>22</v>
      </c>
    </row>
    <row r="2132" spans="1:13">
      <c r="A2132" t="s">
        <v>3638</v>
      </c>
      <c r="B2132" s="9">
        <v>44947</v>
      </c>
      <c r="C2132" t="s">
        <v>1231</v>
      </c>
      <c r="D2132" t="s">
        <v>1686</v>
      </c>
      <c r="E2132" t="s">
        <v>17</v>
      </c>
      <c r="F2132" t="s">
        <v>18</v>
      </c>
      <c r="G2132" t="s">
        <v>19</v>
      </c>
      <c r="H2132" t="s">
        <v>34</v>
      </c>
      <c r="I2132">
        <v>1</v>
      </c>
      <c r="J2132">
        <v>1337.65</v>
      </c>
      <c r="K2132">
        <v>1337.65</v>
      </c>
      <c r="L2132" t="s">
        <v>21</v>
      </c>
      <c r="M2132" t="s">
        <v>29</v>
      </c>
    </row>
    <row r="2133" spans="1:13">
      <c r="A2133" t="s">
        <v>3639</v>
      </c>
      <c r="B2133" s="9">
        <v>45008</v>
      </c>
      <c r="C2133" t="s">
        <v>3373</v>
      </c>
      <c r="D2133" t="s">
        <v>1651</v>
      </c>
      <c r="E2133" t="s">
        <v>17</v>
      </c>
      <c r="F2133" t="s">
        <v>46</v>
      </c>
      <c r="G2133" t="s">
        <v>42</v>
      </c>
      <c r="H2133" t="s">
        <v>34</v>
      </c>
      <c r="I2133">
        <v>2</v>
      </c>
      <c r="J2133">
        <v>1276.52</v>
      </c>
      <c r="K2133">
        <v>2553.0500000000002</v>
      </c>
      <c r="L2133" t="s">
        <v>28</v>
      </c>
      <c r="M2133" t="s">
        <v>29</v>
      </c>
    </row>
    <row r="2134" spans="1:13">
      <c r="A2134" t="s">
        <v>3640</v>
      </c>
      <c r="B2134" s="9">
        <v>45057</v>
      </c>
      <c r="C2134" t="s">
        <v>514</v>
      </c>
      <c r="D2134" t="s">
        <v>3641</v>
      </c>
      <c r="E2134" t="s">
        <v>26</v>
      </c>
      <c r="F2134" t="s">
        <v>18</v>
      </c>
      <c r="G2134" t="s">
        <v>42</v>
      </c>
      <c r="H2134" t="s">
        <v>57</v>
      </c>
      <c r="I2134">
        <v>2</v>
      </c>
      <c r="J2134">
        <v>11625.9</v>
      </c>
      <c r="K2134">
        <v>23251.81</v>
      </c>
      <c r="L2134" t="s">
        <v>35</v>
      </c>
      <c r="M2134" t="s">
        <v>29</v>
      </c>
    </row>
    <row r="2135" spans="1:13">
      <c r="A2135" t="s">
        <v>3642</v>
      </c>
      <c r="B2135" s="9">
        <v>45231</v>
      </c>
      <c r="C2135" t="s">
        <v>1800</v>
      </c>
      <c r="D2135" t="s">
        <v>2692</v>
      </c>
      <c r="E2135" t="s">
        <v>61</v>
      </c>
      <c r="F2135" t="s">
        <v>46</v>
      </c>
      <c r="G2135" t="s">
        <v>19</v>
      </c>
      <c r="H2135" t="s">
        <v>50</v>
      </c>
      <c r="I2135">
        <v>4</v>
      </c>
      <c r="J2135">
        <v>2186.25</v>
      </c>
      <c r="K2135">
        <v>8745</v>
      </c>
      <c r="L2135" t="s">
        <v>35</v>
      </c>
      <c r="M2135" t="s">
        <v>22</v>
      </c>
    </row>
    <row r="2136" spans="1:13">
      <c r="A2136" t="s">
        <v>3643</v>
      </c>
      <c r="B2136" s="9">
        <v>45297</v>
      </c>
      <c r="C2136" t="s">
        <v>1666</v>
      </c>
      <c r="D2136" t="s">
        <v>2048</v>
      </c>
      <c r="E2136" t="s">
        <v>17</v>
      </c>
      <c r="F2136" t="s">
        <v>33</v>
      </c>
      <c r="G2136" t="s">
        <v>42</v>
      </c>
      <c r="H2136" t="s">
        <v>34</v>
      </c>
      <c r="I2136">
        <v>1</v>
      </c>
      <c r="J2136">
        <v>1179.17</v>
      </c>
      <c r="K2136">
        <v>1179.17</v>
      </c>
      <c r="L2136" t="s">
        <v>21</v>
      </c>
      <c r="M2136" t="s">
        <v>29</v>
      </c>
    </row>
    <row r="2137" spans="1:13">
      <c r="A2137" t="s">
        <v>3644</v>
      </c>
      <c r="B2137" s="9">
        <v>45310</v>
      </c>
      <c r="C2137" t="s">
        <v>40</v>
      </c>
      <c r="D2137" t="s">
        <v>445</v>
      </c>
      <c r="E2137" t="s">
        <v>17</v>
      </c>
      <c r="F2137" t="s">
        <v>18</v>
      </c>
      <c r="G2137" t="s">
        <v>19</v>
      </c>
      <c r="H2137" t="s">
        <v>57</v>
      </c>
      <c r="I2137">
        <v>2</v>
      </c>
      <c r="J2137">
        <v>11076.46</v>
      </c>
      <c r="K2137">
        <v>22152.91</v>
      </c>
      <c r="L2137" t="s">
        <v>28</v>
      </c>
      <c r="M2137" t="s">
        <v>29</v>
      </c>
    </row>
    <row r="2138" spans="1:13">
      <c r="A2138" t="s">
        <v>3645</v>
      </c>
      <c r="B2138" s="9">
        <v>45371</v>
      </c>
      <c r="C2138" t="s">
        <v>991</v>
      </c>
      <c r="D2138" t="s">
        <v>1493</v>
      </c>
      <c r="E2138" t="s">
        <v>26</v>
      </c>
      <c r="F2138" t="s">
        <v>33</v>
      </c>
      <c r="G2138" t="s">
        <v>42</v>
      </c>
      <c r="H2138" t="s">
        <v>34</v>
      </c>
      <c r="I2138">
        <v>4</v>
      </c>
      <c r="J2138">
        <v>903.76</v>
      </c>
      <c r="K2138">
        <v>3615.05</v>
      </c>
      <c r="L2138" t="s">
        <v>28</v>
      </c>
      <c r="M2138" t="s">
        <v>29</v>
      </c>
    </row>
    <row r="2139" spans="1:13">
      <c r="A2139" t="s">
        <v>3646</v>
      </c>
      <c r="B2139" s="9">
        <v>45351</v>
      </c>
      <c r="C2139" t="s">
        <v>137</v>
      </c>
      <c r="D2139" t="s">
        <v>544</v>
      </c>
      <c r="E2139" t="s">
        <v>26</v>
      </c>
      <c r="F2139" t="s">
        <v>46</v>
      </c>
      <c r="G2139" t="s">
        <v>19</v>
      </c>
      <c r="H2139" t="s">
        <v>50</v>
      </c>
      <c r="I2139">
        <v>3</v>
      </c>
      <c r="J2139">
        <v>2917.82</v>
      </c>
      <c r="K2139">
        <v>8753.4500000000007</v>
      </c>
      <c r="L2139" t="s">
        <v>35</v>
      </c>
      <c r="M2139" t="s">
        <v>29</v>
      </c>
    </row>
    <row r="2140" spans="1:13">
      <c r="A2140" t="s">
        <v>3647</v>
      </c>
      <c r="B2140" s="9">
        <v>45087</v>
      </c>
      <c r="C2140" t="s">
        <v>1219</v>
      </c>
      <c r="D2140" t="s">
        <v>106</v>
      </c>
      <c r="E2140" t="s">
        <v>17</v>
      </c>
      <c r="F2140" t="s">
        <v>33</v>
      </c>
      <c r="G2140" t="s">
        <v>42</v>
      </c>
      <c r="H2140" t="s">
        <v>34</v>
      </c>
      <c r="I2140">
        <v>2</v>
      </c>
      <c r="J2140">
        <v>1261.6099999999999</v>
      </c>
      <c r="K2140">
        <v>2523.23</v>
      </c>
      <c r="L2140" t="s">
        <v>28</v>
      </c>
      <c r="M2140" t="s">
        <v>29</v>
      </c>
    </row>
    <row r="2141" spans="1:13">
      <c r="A2141" t="s">
        <v>3648</v>
      </c>
      <c r="B2141" s="9">
        <v>45104</v>
      </c>
      <c r="C2141" t="s">
        <v>784</v>
      </c>
      <c r="D2141" t="s">
        <v>1731</v>
      </c>
      <c r="E2141" t="s">
        <v>61</v>
      </c>
      <c r="F2141" t="s">
        <v>33</v>
      </c>
      <c r="G2141" t="s">
        <v>42</v>
      </c>
      <c r="H2141" t="s">
        <v>34</v>
      </c>
      <c r="I2141">
        <v>2</v>
      </c>
      <c r="J2141">
        <v>1005.05</v>
      </c>
      <c r="K2141">
        <v>2010.1</v>
      </c>
      <c r="L2141" t="s">
        <v>21</v>
      </c>
      <c r="M2141" t="s">
        <v>22</v>
      </c>
    </row>
    <row r="2142" spans="1:13">
      <c r="A2142" t="s">
        <v>3649</v>
      </c>
      <c r="B2142" s="9">
        <v>45416</v>
      </c>
      <c r="C2142" t="s">
        <v>2488</v>
      </c>
      <c r="D2142" t="s">
        <v>2416</v>
      </c>
      <c r="E2142" t="s">
        <v>26</v>
      </c>
      <c r="F2142" t="s">
        <v>33</v>
      </c>
      <c r="G2142" t="s">
        <v>19</v>
      </c>
      <c r="H2142" t="s">
        <v>20</v>
      </c>
      <c r="I2142">
        <v>5</v>
      </c>
      <c r="J2142">
        <v>30228.81</v>
      </c>
      <c r="K2142">
        <v>151144.03</v>
      </c>
      <c r="L2142" t="s">
        <v>21</v>
      </c>
      <c r="M2142" t="s">
        <v>29</v>
      </c>
    </row>
    <row r="2143" spans="1:13">
      <c r="A2143" t="s">
        <v>3650</v>
      </c>
      <c r="B2143" s="9">
        <v>45253</v>
      </c>
      <c r="C2143" t="s">
        <v>978</v>
      </c>
      <c r="D2143" t="s">
        <v>2351</v>
      </c>
      <c r="E2143" t="s">
        <v>17</v>
      </c>
      <c r="F2143" t="s">
        <v>27</v>
      </c>
      <c r="G2143" t="s">
        <v>19</v>
      </c>
      <c r="H2143" t="s">
        <v>20</v>
      </c>
      <c r="I2143">
        <v>3</v>
      </c>
      <c r="J2143">
        <v>31227.51</v>
      </c>
      <c r="K2143">
        <v>93682.54</v>
      </c>
      <c r="L2143" t="s">
        <v>21</v>
      </c>
      <c r="M2143" t="s">
        <v>29</v>
      </c>
    </row>
    <row r="2144" spans="1:13">
      <c r="A2144" t="s">
        <v>3651</v>
      </c>
      <c r="B2144" s="9">
        <v>45215</v>
      </c>
      <c r="C2144" t="s">
        <v>3373</v>
      </c>
      <c r="D2144" t="s">
        <v>1458</v>
      </c>
      <c r="E2144" t="s">
        <v>26</v>
      </c>
      <c r="F2144" t="s">
        <v>46</v>
      </c>
      <c r="G2144" t="s">
        <v>42</v>
      </c>
      <c r="H2144" t="s">
        <v>57</v>
      </c>
      <c r="I2144">
        <v>1</v>
      </c>
      <c r="J2144">
        <v>11063.03</v>
      </c>
      <c r="K2144">
        <v>11063.03</v>
      </c>
      <c r="L2144" t="s">
        <v>28</v>
      </c>
      <c r="M2144" t="s">
        <v>29</v>
      </c>
    </row>
    <row r="2145" spans="1:13">
      <c r="A2145" t="s">
        <v>3652</v>
      </c>
      <c r="B2145" s="9">
        <v>45280</v>
      </c>
      <c r="C2145" t="s">
        <v>1063</v>
      </c>
      <c r="D2145" t="s">
        <v>2061</v>
      </c>
      <c r="E2145" t="s">
        <v>61</v>
      </c>
      <c r="F2145" t="s">
        <v>46</v>
      </c>
      <c r="G2145" t="s">
        <v>19</v>
      </c>
      <c r="H2145" t="s">
        <v>34</v>
      </c>
      <c r="I2145">
        <v>4</v>
      </c>
      <c r="J2145">
        <v>1283.51</v>
      </c>
      <c r="K2145">
        <v>5134.0200000000004</v>
      </c>
      <c r="L2145" t="s">
        <v>28</v>
      </c>
      <c r="M2145" t="s">
        <v>29</v>
      </c>
    </row>
    <row r="2146" spans="1:13">
      <c r="A2146" t="s">
        <v>3653</v>
      </c>
      <c r="B2146" s="9">
        <v>44954</v>
      </c>
      <c r="C2146" t="s">
        <v>1190</v>
      </c>
      <c r="D2146" t="s">
        <v>1679</v>
      </c>
      <c r="E2146" t="s">
        <v>26</v>
      </c>
      <c r="F2146" t="s">
        <v>46</v>
      </c>
      <c r="G2146" t="s">
        <v>42</v>
      </c>
      <c r="H2146" t="s">
        <v>57</v>
      </c>
      <c r="I2146">
        <v>3</v>
      </c>
      <c r="J2146">
        <v>11826.26</v>
      </c>
      <c r="K2146">
        <v>35478.769999999997</v>
      </c>
      <c r="L2146" t="s">
        <v>35</v>
      </c>
      <c r="M2146" t="s">
        <v>29</v>
      </c>
    </row>
    <row r="2147" spans="1:13">
      <c r="A2147" t="s">
        <v>3654</v>
      </c>
      <c r="B2147" s="9">
        <v>44969</v>
      </c>
      <c r="C2147" t="s">
        <v>344</v>
      </c>
      <c r="D2147" t="s">
        <v>3253</v>
      </c>
      <c r="E2147" t="s">
        <v>17</v>
      </c>
      <c r="F2147" t="s">
        <v>46</v>
      </c>
      <c r="G2147" t="s">
        <v>42</v>
      </c>
      <c r="H2147" t="s">
        <v>50</v>
      </c>
      <c r="I2147">
        <v>1</v>
      </c>
      <c r="J2147">
        <v>2756.4</v>
      </c>
      <c r="K2147">
        <v>2756.4</v>
      </c>
      <c r="L2147" t="s">
        <v>35</v>
      </c>
      <c r="M2147" t="s">
        <v>29</v>
      </c>
    </row>
    <row r="2148" spans="1:13">
      <c r="A2148" t="s">
        <v>3655</v>
      </c>
      <c r="B2148" s="9">
        <v>45349</v>
      </c>
      <c r="C2148" t="s">
        <v>497</v>
      </c>
      <c r="D2148" t="s">
        <v>913</v>
      </c>
      <c r="E2148" t="s">
        <v>17</v>
      </c>
      <c r="F2148" t="s">
        <v>46</v>
      </c>
      <c r="G2148" t="s">
        <v>19</v>
      </c>
      <c r="H2148" t="s">
        <v>57</v>
      </c>
      <c r="I2148">
        <v>2</v>
      </c>
      <c r="J2148">
        <v>16844.04</v>
      </c>
      <c r="K2148">
        <v>33688.089999999997</v>
      </c>
      <c r="L2148" t="s">
        <v>21</v>
      </c>
      <c r="M2148" t="s">
        <v>22</v>
      </c>
    </row>
    <row r="2149" spans="1:13">
      <c r="A2149" t="s">
        <v>3656</v>
      </c>
      <c r="B2149" s="9">
        <v>45103</v>
      </c>
      <c r="C2149" t="s">
        <v>1516</v>
      </c>
      <c r="D2149" t="s">
        <v>2401</v>
      </c>
      <c r="E2149" t="s">
        <v>17</v>
      </c>
      <c r="F2149" t="s">
        <v>18</v>
      </c>
      <c r="G2149" t="s">
        <v>42</v>
      </c>
      <c r="H2149" t="s">
        <v>34</v>
      </c>
      <c r="I2149">
        <v>4</v>
      </c>
      <c r="J2149">
        <v>1223.06</v>
      </c>
      <c r="K2149">
        <v>4892.24</v>
      </c>
      <c r="L2149" t="s">
        <v>28</v>
      </c>
      <c r="M2149" t="s">
        <v>29</v>
      </c>
    </row>
    <row r="2150" spans="1:13">
      <c r="A2150" t="s">
        <v>3657</v>
      </c>
      <c r="B2150" s="9">
        <v>45455</v>
      </c>
      <c r="C2150" t="s">
        <v>315</v>
      </c>
      <c r="D2150" t="s">
        <v>3658</v>
      </c>
      <c r="E2150" t="s">
        <v>17</v>
      </c>
      <c r="F2150" t="s">
        <v>18</v>
      </c>
      <c r="G2150" t="s">
        <v>42</v>
      </c>
      <c r="H2150" t="s">
        <v>20</v>
      </c>
      <c r="I2150">
        <v>4</v>
      </c>
      <c r="J2150">
        <v>37972.46</v>
      </c>
      <c r="K2150">
        <v>151889.85</v>
      </c>
      <c r="L2150" t="s">
        <v>28</v>
      </c>
      <c r="M2150" t="s">
        <v>22</v>
      </c>
    </row>
    <row r="2151" spans="1:13">
      <c r="A2151" t="s">
        <v>3659</v>
      </c>
      <c r="B2151" s="9">
        <v>45420</v>
      </c>
      <c r="C2151" t="s">
        <v>1138</v>
      </c>
      <c r="D2151" t="s">
        <v>387</v>
      </c>
      <c r="E2151" t="s">
        <v>26</v>
      </c>
      <c r="F2151" t="s">
        <v>18</v>
      </c>
      <c r="G2151" t="s">
        <v>42</v>
      </c>
      <c r="H2151" t="s">
        <v>20</v>
      </c>
      <c r="I2151">
        <v>3</v>
      </c>
      <c r="J2151">
        <v>27507.119999999999</v>
      </c>
      <c r="K2151">
        <v>82521.350000000006</v>
      </c>
      <c r="L2151" t="s">
        <v>21</v>
      </c>
      <c r="M2151" t="s">
        <v>29</v>
      </c>
    </row>
    <row r="2152" spans="1:13">
      <c r="A2152" t="s">
        <v>3660</v>
      </c>
      <c r="B2152" s="9">
        <v>45124</v>
      </c>
      <c r="C2152" t="s">
        <v>1752</v>
      </c>
      <c r="D2152" t="s">
        <v>503</v>
      </c>
      <c r="E2152" t="s">
        <v>26</v>
      </c>
      <c r="F2152" t="s">
        <v>33</v>
      </c>
      <c r="G2152" t="s">
        <v>19</v>
      </c>
      <c r="H2152" t="s">
        <v>57</v>
      </c>
      <c r="I2152">
        <v>5</v>
      </c>
      <c r="J2152">
        <v>14819.54</v>
      </c>
      <c r="K2152">
        <v>74097.710000000006</v>
      </c>
      <c r="L2152" t="s">
        <v>21</v>
      </c>
      <c r="M2152" t="s">
        <v>29</v>
      </c>
    </row>
    <row r="2153" spans="1:13">
      <c r="A2153" t="s">
        <v>3661</v>
      </c>
      <c r="B2153" s="9">
        <v>45443</v>
      </c>
      <c r="C2153" t="s">
        <v>2320</v>
      </c>
      <c r="D2153" t="s">
        <v>2271</v>
      </c>
      <c r="E2153" t="s">
        <v>26</v>
      </c>
      <c r="F2153" t="s">
        <v>33</v>
      </c>
      <c r="G2153" t="s">
        <v>19</v>
      </c>
      <c r="H2153" t="s">
        <v>20</v>
      </c>
      <c r="I2153">
        <v>1</v>
      </c>
      <c r="J2153">
        <v>36343.99</v>
      </c>
      <c r="K2153">
        <v>36343.99</v>
      </c>
      <c r="L2153" t="s">
        <v>35</v>
      </c>
      <c r="M2153" t="s">
        <v>29</v>
      </c>
    </row>
    <row r="2154" spans="1:13">
      <c r="A2154" t="s">
        <v>3662</v>
      </c>
      <c r="B2154" s="9">
        <v>45440</v>
      </c>
      <c r="C2154" t="s">
        <v>3008</v>
      </c>
      <c r="D2154" t="s">
        <v>396</v>
      </c>
      <c r="E2154" t="s">
        <v>61</v>
      </c>
      <c r="F2154" t="s">
        <v>46</v>
      </c>
      <c r="G2154" t="s">
        <v>19</v>
      </c>
      <c r="H2154" t="s">
        <v>34</v>
      </c>
      <c r="I2154">
        <v>3</v>
      </c>
      <c r="J2154">
        <v>1236.94</v>
      </c>
      <c r="K2154">
        <v>3710.81</v>
      </c>
      <c r="L2154" t="s">
        <v>35</v>
      </c>
      <c r="M2154" t="s">
        <v>29</v>
      </c>
    </row>
    <row r="2155" spans="1:13">
      <c r="A2155" t="s">
        <v>3663</v>
      </c>
      <c r="B2155" s="9">
        <v>44948</v>
      </c>
      <c r="C2155" t="s">
        <v>2058</v>
      </c>
      <c r="D2155" t="s">
        <v>3188</v>
      </c>
      <c r="E2155" t="s">
        <v>17</v>
      </c>
      <c r="F2155" t="s">
        <v>27</v>
      </c>
      <c r="G2155" t="s">
        <v>42</v>
      </c>
      <c r="H2155" t="s">
        <v>34</v>
      </c>
      <c r="I2155">
        <v>5</v>
      </c>
      <c r="J2155">
        <v>910.37</v>
      </c>
      <c r="K2155">
        <v>4551.87</v>
      </c>
      <c r="L2155" t="s">
        <v>21</v>
      </c>
      <c r="M2155" t="s">
        <v>29</v>
      </c>
    </row>
    <row r="2156" spans="1:13">
      <c r="A2156" t="s">
        <v>3664</v>
      </c>
      <c r="B2156" s="9">
        <v>45038</v>
      </c>
      <c r="C2156" t="s">
        <v>301</v>
      </c>
      <c r="D2156" t="s">
        <v>211</v>
      </c>
      <c r="E2156" t="s">
        <v>61</v>
      </c>
      <c r="F2156" t="s">
        <v>46</v>
      </c>
      <c r="G2156" t="s">
        <v>42</v>
      </c>
      <c r="H2156" t="s">
        <v>50</v>
      </c>
      <c r="I2156">
        <v>5</v>
      </c>
      <c r="J2156">
        <v>2180.48</v>
      </c>
      <c r="K2156">
        <v>10902.39</v>
      </c>
      <c r="L2156" t="s">
        <v>28</v>
      </c>
      <c r="M2156" t="s">
        <v>22</v>
      </c>
    </row>
    <row r="2157" spans="1:13">
      <c r="A2157" t="s">
        <v>3665</v>
      </c>
      <c r="B2157" s="9">
        <v>44983</v>
      </c>
      <c r="C2157" t="s">
        <v>3666</v>
      </c>
      <c r="D2157" t="s">
        <v>1144</v>
      </c>
      <c r="E2157" t="s">
        <v>26</v>
      </c>
      <c r="F2157" t="s">
        <v>18</v>
      </c>
      <c r="G2157" t="s">
        <v>42</v>
      </c>
      <c r="H2157" t="s">
        <v>20</v>
      </c>
      <c r="I2157">
        <v>5</v>
      </c>
      <c r="J2157">
        <v>30188.16</v>
      </c>
      <c r="K2157">
        <v>150940.78</v>
      </c>
      <c r="L2157" t="s">
        <v>35</v>
      </c>
      <c r="M2157" t="s">
        <v>29</v>
      </c>
    </row>
    <row r="2158" spans="1:13">
      <c r="A2158" t="s">
        <v>3667</v>
      </c>
      <c r="B2158" s="9">
        <v>44992</v>
      </c>
      <c r="C2158" t="s">
        <v>671</v>
      </c>
      <c r="D2158" t="s">
        <v>915</v>
      </c>
      <c r="E2158" t="s">
        <v>17</v>
      </c>
      <c r="F2158" t="s">
        <v>46</v>
      </c>
      <c r="G2158" t="s">
        <v>19</v>
      </c>
      <c r="H2158" t="s">
        <v>20</v>
      </c>
      <c r="I2158">
        <v>4</v>
      </c>
      <c r="J2158">
        <v>34519.22</v>
      </c>
      <c r="K2158">
        <v>138076.88</v>
      </c>
      <c r="L2158" t="s">
        <v>21</v>
      </c>
      <c r="M2158" t="s">
        <v>29</v>
      </c>
    </row>
    <row r="2159" spans="1:13">
      <c r="A2159" t="s">
        <v>3668</v>
      </c>
      <c r="B2159" s="9">
        <v>45024</v>
      </c>
      <c r="C2159" t="s">
        <v>3669</v>
      </c>
      <c r="D2159" t="s">
        <v>3105</v>
      </c>
      <c r="E2159" t="s">
        <v>26</v>
      </c>
      <c r="F2159" t="s">
        <v>33</v>
      </c>
      <c r="G2159" t="s">
        <v>19</v>
      </c>
      <c r="H2159" t="s">
        <v>50</v>
      </c>
      <c r="I2159">
        <v>1</v>
      </c>
      <c r="J2159">
        <v>2706.55</v>
      </c>
      <c r="K2159">
        <v>2706.55</v>
      </c>
      <c r="L2159" t="s">
        <v>28</v>
      </c>
      <c r="M2159" t="s">
        <v>29</v>
      </c>
    </row>
    <row r="2160" spans="1:13">
      <c r="A2160" t="s">
        <v>3670</v>
      </c>
      <c r="B2160" s="9">
        <v>45070</v>
      </c>
      <c r="C2160" t="s">
        <v>1943</v>
      </c>
      <c r="D2160" t="s">
        <v>845</v>
      </c>
      <c r="E2160" t="s">
        <v>17</v>
      </c>
      <c r="F2160" t="s">
        <v>46</v>
      </c>
      <c r="G2160" t="s">
        <v>42</v>
      </c>
      <c r="H2160" t="s">
        <v>57</v>
      </c>
      <c r="I2160">
        <v>1</v>
      </c>
      <c r="J2160">
        <v>14779.43</v>
      </c>
      <c r="K2160">
        <v>14779.43</v>
      </c>
      <c r="L2160" t="s">
        <v>21</v>
      </c>
      <c r="M2160" t="s">
        <v>22</v>
      </c>
    </row>
    <row r="2161" spans="1:13">
      <c r="A2161" t="s">
        <v>3671</v>
      </c>
      <c r="B2161" s="9">
        <v>45361</v>
      </c>
      <c r="C2161" t="s">
        <v>2770</v>
      </c>
      <c r="D2161" t="s">
        <v>3338</v>
      </c>
      <c r="E2161" t="s">
        <v>26</v>
      </c>
      <c r="F2161" t="s">
        <v>18</v>
      </c>
      <c r="G2161" t="s">
        <v>42</v>
      </c>
      <c r="H2161" t="s">
        <v>50</v>
      </c>
      <c r="I2161">
        <v>3</v>
      </c>
      <c r="J2161">
        <v>2693.53</v>
      </c>
      <c r="K2161">
        <v>8080.6</v>
      </c>
      <c r="L2161" t="s">
        <v>28</v>
      </c>
      <c r="M2161" t="s">
        <v>29</v>
      </c>
    </row>
    <row r="2162" spans="1:13">
      <c r="A2162" t="s">
        <v>3672</v>
      </c>
      <c r="B2162" s="9">
        <v>45012</v>
      </c>
      <c r="C2162" t="s">
        <v>950</v>
      </c>
      <c r="D2162" t="s">
        <v>2574</v>
      </c>
      <c r="E2162" t="s">
        <v>17</v>
      </c>
      <c r="F2162" t="s">
        <v>46</v>
      </c>
      <c r="G2162" t="s">
        <v>42</v>
      </c>
      <c r="H2162" t="s">
        <v>20</v>
      </c>
      <c r="I2162">
        <v>2</v>
      </c>
      <c r="J2162">
        <v>26231.93</v>
      </c>
      <c r="K2162">
        <v>52463.87</v>
      </c>
      <c r="L2162" t="s">
        <v>35</v>
      </c>
      <c r="M2162" t="s">
        <v>29</v>
      </c>
    </row>
    <row r="2163" spans="1:13">
      <c r="A2163" t="s">
        <v>3673</v>
      </c>
      <c r="B2163" s="9">
        <v>45270</v>
      </c>
      <c r="C2163" t="s">
        <v>1945</v>
      </c>
      <c r="D2163" t="s">
        <v>1768</v>
      </c>
      <c r="E2163" t="s">
        <v>17</v>
      </c>
      <c r="F2163" t="s">
        <v>33</v>
      </c>
      <c r="G2163" t="s">
        <v>42</v>
      </c>
      <c r="H2163" t="s">
        <v>57</v>
      </c>
      <c r="I2163">
        <v>3</v>
      </c>
      <c r="J2163">
        <v>17086.04</v>
      </c>
      <c r="K2163">
        <v>51258.12</v>
      </c>
      <c r="L2163" t="s">
        <v>28</v>
      </c>
      <c r="M2163" t="s">
        <v>29</v>
      </c>
    </row>
    <row r="2164" spans="1:13">
      <c r="A2164" t="s">
        <v>3674</v>
      </c>
      <c r="B2164" s="9">
        <v>45220</v>
      </c>
      <c r="C2164" t="s">
        <v>1719</v>
      </c>
      <c r="D2164" t="s">
        <v>97</v>
      </c>
      <c r="E2164" t="s">
        <v>26</v>
      </c>
      <c r="F2164" t="s">
        <v>27</v>
      </c>
      <c r="G2164" t="s">
        <v>42</v>
      </c>
      <c r="H2164" t="s">
        <v>34</v>
      </c>
      <c r="I2164">
        <v>1</v>
      </c>
      <c r="J2164">
        <v>1161.97</v>
      </c>
      <c r="K2164">
        <v>1161.97</v>
      </c>
      <c r="L2164" t="s">
        <v>28</v>
      </c>
      <c r="M2164" t="s">
        <v>22</v>
      </c>
    </row>
    <row r="2165" spans="1:13">
      <c r="A2165" t="s">
        <v>3675</v>
      </c>
      <c r="B2165" s="9">
        <v>45169</v>
      </c>
      <c r="C2165" t="s">
        <v>229</v>
      </c>
      <c r="D2165" t="s">
        <v>2713</v>
      </c>
      <c r="E2165" t="s">
        <v>26</v>
      </c>
      <c r="F2165" t="s">
        <v>18</v>
      </c>
      <c r="G2165" t="s">
        <v>42</v>
      </c>
      <c r="H2165" t="s">
        <v>34</v>
      </c>
      <c r="I2165">
        <v>4</v>
      </c>
      <c r="J2165">
        <v>862.5</v>
      </c>
      <c r="K2165">
        <v>3450</v>
      </c>
      <c r="L2165" t="s">
        <v>21</v>
      </c>
      <c r="M2165" t="s">
        <v>29</v>
      </c>
    </row>
    <row r="2166" spans="1:13">
      <c r="A2166" t="s">
        <v>3676</v>
      </c>
      <c r="B2166" s="9">
        <v>44958</v>
      </c>
      <c r="C2166" t="s">
        <v>2415</v>
      </c>
      <c r="D2166" t="s">
        <v>1068</v>
      </c>
      <c r="E2166" t="s">
        <v>17</v>
      </c>
      <c r="F2166" t="s">
        <v>46</v>
      </c>
      <c r="G2166" t="s">
        <v>42</v>
      </c>
      <c r="H2166" t="s">
        <v>50</v>
      </c>
      <c r="I2166">
        <v>3</v>
      </c>
      <c r="J2166">
        <v>2554.02</v>
      </c>
      <c r="K2166">
        <v>7662.05</v>
      </c>
      <c r="L2166" t="s">
        <v>28</v>
      </c>
      <c r="M2166" t="s">
        <v>29</v>
      </c>
    </row>
    <row r="2167" spans="1:13">
      <c r="A2167" t="s">
        <v>3677</v>
      </c>
      <c r="B2167" s="9">
        <v>45317</v>
      </c>
      <c r="C2167" t="s">
        <v>1417</v>
      </c>
      <c r="D2167" t="s">
        <v>1438</v>
      </c>
      <c r="E2167" t="s">
        <v>17</v>
      </c>
      <c r="F2167" t="s">
        <v>33</v>
      </c>
      <c r="G2167" t="s">
        <v>19</v>
      </c>
      <c r="H2167" t="s">
        <v>34</v>
      </c>
      <c r="I2167">
        <v>2</v>
      </c>
      <c r="J2167">
        <v>1150.4100000000001</v>
      </c>
      <c r="K2167">
        <v>2300.8200000000002</v>
      </c>
      <c r="L2167" t="s">
        <v>35</v>
      </c>
      <c r="M2167" t="s">
        <v>29</v>
      </c>
    </row>
    <row r="2168" spans="1:13">
      <c r="A2168" t="s">
        <v>3678</v>
      </c>
      <c r="B2168" s="9">
        <v>45203</v>
      </c>
      <c r="C2168" t="s">
        <v>2211</v>
      </c>
      <c r="D2168" t="s">
        <v>606</v>
      </c>
      <c r="E2168" t="s">
        <v>17</v>
      </c>
      <c r="F2168" t="s">
        <v>18</v>
      </c>
      <c r="G2168" t="s">
        <v>42</v>
      </c>
      <c r="H2168" t="s">
        <v>20</v>
      </c>
      <c r="I2168">
        <v>3</v>
      </c>
      <c r="J2168">
        <v>28356.47</v>
      </c>
      <c r="K2168">
        <v>85069.4</v>
      </c>
      <c r="L2168" t="s">
        <v>21</v>
      </c>
      <c r="M2168" t="s">
        <v>29</v>
      </c>
    </row>
    <row r="2169" spans="1:13">
      <c r="A2169" t="s">
        <v>3679</v>
      </c>
      <c r="B2169" s="9">
        <v>45458</v>
      </c>
      <c r="C2169" t="s">
        <v>2175</v>
      </c>
      <c r="D2169" t="s">
        <v>1768</v>
      </c>
      <c r="E2169" t="s">
        <v>26</v>
      </c>
      <c r="F2169" t="s">
        <v>18</v>
      </c>
      <c r="G2169" t="s">
        <v>42</v>
      </c>
      <c r="H2169" t="s">
        <v>50</v>
      </c>
      <c r="I2169">
        <v>5</v>
      </c>
      <c r="J2169">
        <v>2705.53</v>
      </c>
      <c r="K2169">
        <v>13527.66</v>
      </c>
      <c r="L2169" t="s">
        <v>21</v>
      </c>
      <c r="M2169" t="s">
        <v>29</v>
      </c>
    </row>
    <row r="2170" spans="1:13">
      <c r="A2170" t="s">
        <v>3680</v>
      </c>
      <c r="B2170" s="9">
        <v>45080</v>
      </c>
      <c r="C2170" t="s">
        <v>1041</v>
      </c>
      <c r="D2170" t="s">
        <v>2495</v>
      </c>
      <c r="E2170" t="s">
        <v>61</v>
      </c>
      <c r="F2170" t="s">
        <v>33</v>
      </c>
      <c r="G2170" t="s">
        <v>19</v>
      </c>
      <c r="H2170" t="s">
        <v>20</v>
      </c>
      <c r="I2170">
        <v>2</v>
      </c>
      <c r="J2170">
        <v>40837.440000000002</v>
      </c>
      <c r="K2170">
        <v>81674.89</v>
      </c>
      <c r="L2170" t="s">
        <v>21</v>
      </c>
      <c r="M2170" t="s">
        <v>29</v>
      </c>
    </row>
    <row r="2171" spans="1:13">
      <c r="A2171" t="s">
        <v>3681</v>
      </c>
      <c r="B2171" s="9">
        <v>45309</v>
      </c>
      <c r="C2171" t="s">
        <v>1059</v>
      </c>
      <c r="D2171" t="s">
        <v>812</v>
      </c>
      <c r="E2171" t="s">
        <v>61</v>
      </c>
      <c r="F2171" t="s">
        <v>46</v>
      </c>
      <c r="G2171" t="s">
        <v>19</v>
      </c>
      <c r="H2171" t="s">
        <v>20</v>
      </c>
      <c r="I2171">
        <v>5</v>
      </c>
      <c r="J2171">
        <v>30146.959999999999</v>
      </c>
      <c r="K2171">
        <v>150734.79999999999</v>
      </c>
      <c r="L2171" t="s">
        <v>21</v>
      </c>
      <c r="M2171" t="s">
        <v>29</v>
      </c>
    </row>
    <row r="2172" spans="1:13">
      <c r="A2172" t="s">
        <v>3682</v>
      </c>
      <c r="B2172" s="9">
        <v>44994</v>
      </c>
      <c r="C2172" t="s">
        <v>2620</v>
      </c>
      <c r="D2172" t="s">
        <v>428</v>
      </c>
      <c r="E2172" t="s">
        <v>17</v>
      </c>
      <c r="F2172" t="s">
        <v>46</v>
      </c>
      <c r="G2172" t="s">
        <v>19</v>
      </c>
      <c r="H2172" t="s">
        <v>57</v>
      </c>
      <c r="I2172">
        <v>4</v>
      </c>
      <c r="J2172">
        <v>14204.37</v>
      </c>
      <c r="K2172">
        <v>56817.47</v>
      </c>
      <c r="L2172" t="s">
        <v>21</v>
      </c>
      <c r="M2172" t="s">
        <v>29</v>
      </c>
    </row>
    <row r="2173" spans="1:13">
      <c r="A2173" t="s">
        <v>3683</v>
      </c>
      <c r="B2173" s="9">
        <v>45140</v>
      </c>
      <c r="C2173" t="s">
        <v>482</v>
      </c>
      <c r="D2173" t="s">
        <v>1289</v>
      </c>
      <c r="E2173" t="s">
        <v>26</v>
      </c>
      <c r="F2173" t="s">
        <v>46</v>
      </c>
      <c r="G2173" t="s">
        <v>19</v>
      </c>
      <c r="H2173" t="s">
        <v>57</v>
      </c>
      <c r="I2173">
        <v>1</v>
      </c>
      <c r="J2173">
        <v>11461.31</v>
      </c>
      <c r="K2173">
        <v>11461.31</v>
      </c>
      <c r="L2173" t="s">
        <v>21</v>
      </c>
      <c r="M2173" t="s">
        <v>29</v>
      </c>
    </row>
    <row r="2174" spans="1:13">
      <c r="A2174" t="s">
        <v>3684</v>
      </c>
      <c r="B2174" s="9">
        <v>45302</v>
      </c>
      <c r="C2174" t="s">
        <v>3237</v>
      </c>
      <c r="D2174" t="s">
        <v>1543</v>
      </c>
      <c r="E2174" t="s">
        <v>17</v>
      </c>
      <c r="F2174" t="s">
        <v>18</v>
      </c>
      <c r="G2174" t="s">
        <v>19</v>
      </c>
      <c r="H2174" t="s">
        <v>57</v>
      </c>
      <c r="I2174">
        <v>3</v>
      </c>
      <c r="J2174">
        <v>17473.5</v>
      </c>
      <c r="K2174">
        <v>52420.49</v>
      </c>
      <c r="L2174" t="s">
        <v>21</v>
      </c>
      <c r="M2174" t="s">
        <v>29</v>
      </c>
    </row>
    <row r="2175" spans="1:13">
      <c r="A2175" t="s">
        <v>3685</v>
      </c>
      <c r="B2175" s="9">
        <v>45139</v>
      </c>
      <c r="C2175" t="s">
        <v>1624</v>
      </c>
      <c r="D2175" t="s">
        <v>336</v>
      </c>
      <c r="E2175" t="s">
        <v>26</v>
      </c>
      <c r="F2175" t="s">
        <v>27</v>
      </c>
      <c r="G2175" t="s">
        <v>19</v>
      </c>
      <c r="H2175" t="s">
        <v>34</v>
      </c>
      <c r="I2175">
        <v>3</v>
      </c>
      <c r="J2175">
        <v>1031.28</v>
      </c>
      <c r="K2175">
        <v>3093.83</v>
      </c>
      <c r="L2175" t="s">
        <v>35</v>
      </c>
      <c r="M2175" t="s">
        <v>29</v>
      </c>
    </row>
    <row r="2176" spans="1:13">
      <c r="A2176" t="s">
        <v>3686</v>
      </c>
      <c r="B2176" s="9">
        <v>45005</v>
      </c>
      <c r="C2176" t="s">
        <v>3687</v>
      </c>
      <c r="D2176" t="s">
        <v>1371</v>
      </c>
      <c r="E2176" t="s">
        <v>17</v>
      </c>
      <c r="F2176" t="s">
        <v>18</v>
      </c>
      <c r="G2176" t="s">
        <v>19</v>
      </c>
      <c r="H2176" t="s">
        <v>57</v>
      </c>
      <c r="I2176">
        <v>5</v>
      </c>
      <c r="J2176">
        <v>11960.89</v>
      </c>
      <c r="K2176">
        <v>59804.43</v>
      </c>
      <c r="L2176" t="s">
        <v>35</v>
      </c>
      <c r="M2176" t="s">
        <v>29</v>
      </c>
    </row>
    <row r="2177" spans="1:13">
      <c r="A2177" t="s">
        <v>3688</v>
      </c>
      <c r="B2177" s="9">
        <v>45307</v>
      </c>
      <c r="C2177" t="s">
        <v>1300</v>
      </c>
      <c r="D2177" t="s">
        <v>857</v>
      </c>
      <c r="E2177" t="s">
        <v>17</v>
      </c>
      <c r="F2177" t="s">
        <v>46</v>
      </c>
      <c r="G2177" t="s">
        <v>19</v>
      </c>
      <c r="H2177" t="s">
        <v>20</v>
      </c>
      <c r="I2177">
        <v>5</v>
      </c>
      <c r="J2177">
        <v>32872.5</v>
      </c>
      <c r="K2177">
        <v>164362.51</v>
      </c>
      <c r="L2177" t="s">
        <v>21</v>
      </c>
      <c r="M2177" t="s">
        <v>29</v>
      </c>
    </row>
    <row r="2178" spans="1:13">
      <c r="A2178" t="s">
        <v>3689</v>
      </c>
      <c r="B2178" s="9">
        <v>44984</v>
      </c>
      <c r="C2178" t="s">
        <v>117</v>
      </c>
      <c r="D2178" t="s">
        <v>1164</v>
      </c>
      <c r="E2178" t="s">
        <v>26</v>
      </c>
      <c r="F2178" t="s">
        <v>18</v>
      </c>
      <c r="G2178" t="s">
        <v>42</v>
      </c>
      <c r="H2178" t="s">
        <v>50</v>
      </c>
      <c r="I2178">
        <v>1</v>
      </c>
      <c r="J2178">
        <v>1804.1</v>
      </c>
      <c r="K2178">
        <v>1804.1</v>
      </c>
      <c r="L2178" t="s">
        <v>28</v>
      </c>
      <c r="M2178" t="s">
        <v>29</v>
      </c>
    </row>
    <row r="2179" spans="1:13">
      <c r="A2179" t="s">
        <v>3690</v>
      </c>
      <c r="B2179" s="9">
        <v>44952</v>
      </c>
      <c r="C2179" t="s">
        <v>505</v>
      </c>
      <c r="D2179" t="s">
        <v>3691</v>
      </c>
      <c r="E2179" t="s">
        <v>17</v>
      </c>
      <c r="F2179" t="s">
        <v>27</v>
      </c>
      <c r="G2179" t="s">
        <v>19</v>
      </c>
      <c r="H2179" t="s">
        <v>50</v>
      </c>
      <c r="I2179">
        <v>3</v>
      </c>
      <c r="J2179">
        <v>2066.0500000000002</v>
      </c>
      <c r="K2179">
        <v>6198.14</v>
      </c>
      <c r="L2179" t="s">
        <v>21</v>
      </c>
      <c r="M2179" t="s">
        <v>29</v>
      </c>
    </row>
    <row r="2180" spans="1:13">
      <c r="A2180" t="s">
        <v>3692</v>
      </c>
      <c r="B2180" s="9">
        <v>45373</v>
      </c>
      <c r="C2180" t="s">
        <v>462</v>
      </c>
      <c r="D2180" t="s">
        <v>3693</v>
      </c>
      <c r="E2180" t="s">
        <v>26</v>
      </c>
      <c r="F2180" t="s">
        <v>18</v>
      </c>
      <c r="G2180" t="s">
        <v>19</v>
      </c>
      <c r="H2180" t="s">
        <v>20</v>
      </c>
      <c r="I2180">
        <v>1</v>
      </c>
      <c r="J2180">
        <v>25684.01</v>
      </c>
      <c r="K2180">
        <v>25684.01</v>
      </c>
      <c r="L2180" t="s">
        <v>21</v>
      </c>
      <c r="M2180" t="s">
        <v>29</v>
      </c>
    </row>
    <row r="2181" spans="1:13">
      <c r="A2181" t="s">
        <v>3694</v>
      </c>
      <c r="B2181" s="9">
        <v>44992</v>
      </c>
      <c r="C2181" t="s">
        <v>2510</v>
      </c>
      <c r="D2181" t="s">
        <v>3090</v>
      </c>
      <c r="E2181" t="s">
        <v>26</v>
      </c>
      <c r="F2181" t="s">
        <v>33</v>
      </c>
      <c r="G2181" t="s">
        <v>19</v>
      </c>
      <c r="H2181" t="s">
        <v>34</v>
      </c>
      <c r="I2181">
        <v>5</v>
      </c>
      <c r="J2181">
        <v>916.42</v>
      </c>
      <c r="K2181">
        <v>4582.1099999999997</v>
      </c>
      <c r="L2181" t="s">
        <v>21</v>
      </c>
      <c r="M2181" t="s">
        <v>29</v>
      </c>
    </row>
    <row r="2182" spans="1:13">
      <c r="A2182" t="s">
        <v>3695</v>
      </c>
      <c r="B2182" s="9">
        <v>45180</v>
      </c>
      <c r="C2182" t="s">
        <v>3696</v>
      </c>
      <c r="D2182" t="s">
        <v>3059</v>
      </c>
      <c r="E2182" t="s">
        <v>17</v>
      </c>
      <c r="F2182" t="s">
        <v>46</v>
      </c>
      <c r="G2182" t="s">
        <v>19</v>
      </c>
      <c r="H2182" t="s">
        <v>50</v>
      </c>
      <c r="I2182">
        <v>5</v>
      </c>
      <c r="J2182">
        <v>1890.2</v>
      </c>
      <c r="K2182">
        <v>9450.98</v>
      </c>
      <c r="L2182" t="s">
        <v>28</v>
      </c>
      <c r="M2182" t="s">
        <v>29</v>
      </c>
    </row>
    <row r="2183" spans="1:13">
      <c r="A2183" t="s">
        <v>3697</v>
      </c>
      <c r="B2183" s="9">
        <v>44970</v>
      </c>
      <c r="C2183" t="s">
        <v>247</v>
      </c>
      <c r="D2183" t="s">
        <v>1264</v>
      </c>
      <c r="E2183" t="s">
        <v>17</v>
      </c>
      <c r="F2183" t="s">
        <v>46</v>
      </c>
      <c r="G2183" t="s">
        <v>19</v>
      </c>
      <c r="H2183" t="s">
        <v>20</v>
      </c>
      <c r="I2183">
        <v>2</v>
      </c>
      <c r="J2183">
        <v>39767.35</v>
      </c>
      <c r="K2183">
        <v>79534.7</v>
      </c>
      <c r="L2183" t="s">
        <v>35</v>
      </c>
      <c r="M2183" t="s">
        <v>29</v>
      </c>
    </row>
    <row r="2184" spans="1:13">
      <c r="A2184" t="s">
        <v>3698</v>
      </c>
      <c r="B2184" s="9">
        <v>45023</v>
      </c>
      <c r="C2184" t="s">
        <v>685</v>
      </c>
      <c r="D2184" t="s">
        <v>948</v>
      </c>
      <c r="E2184" t="s">
        <v>61</v>
      </c>
      <c r="F2184" t="s">
        <v>46</v>
      </c>
      <c r="G2184" t="s">
        <v>42</v>
      </c>
      <c r="H2184" t="s">
        <v>20</v>
      </c>
      <c r="I2184">
        <v>5</v>
      </c>
      <c r="J2184">
        <v>40782.61</v>
      </c>
      <c r="K2184">
        <v>203913.05</v>
      </c>
      <c r="L2184" t="s">
        <v>28</v>
      </c>
      <c r="M2184" t="s">
        <v>29</v>
      </c>
    </row>
    <row r="2185" spans="1:13">
      <c r="A2185" t="s">
        <v>3699</v>
      </c>
      <c r="B2185" s="9">
        <v>45153</v>
      </c>
      <c r="C2185" t="s">
        <v>3183</v>
      </c>
      <c r="D2185" t="s">
        <v>169</v>
      </c>
      <c r="E2185" t="s">
        <v>26</v>
      </c>
      <c r="F2185" t="s">
        <v>18</v>
      </c>
      <c r="G2185" t="s">
        <v>42</v>
      </c>
      <c r="H2185" t="s">
        <v>20</v>
      </c>
      <c r="I2185">
        <v>5</v>
      </c>
      <c r="J2185">
        <v>32804.14</v>
      </c>
      <c r="K2185">
        <v>164020.69</v>
      </c>
      <c r="L2185" t="s">
        <v>28</v>
      </c>
      <c r="M2185" t="s">
        <v>29</v>
      </c>
    </row>
    <row r="2186" spans="1:13">
      <c r="A2186" t="s">
        <v>3700</v>
      </c>
      <c r="B2186" s="9">
        <v>45362</v>
      </c>
      <c r="C2186" t="s">
        <v>2605</v>
      </c>
      <c r="D2186" t="s">
        <v>2719</v>
      </c>
      <c r="E2186" t="s">
        <v>17</v>
      </c>
      <c r="F2186" t="s">
        <v>18</v>
      </c>
      <c r="G2186" t="s">
        <v>19</v>
      </c>
      <c r="H2186" t="s">
        <v>50</v>
      </c>
      <c r="I2186">
        <v>1</v>
      </c>
      <c r="J2186">
        <v>2538.02</v>
      </c>
      <c r="K2186">
        <v>2538.02</v>
      </c>
      <c r="L2186" t="s">
        <v>28</v>
      </c>
      <c r="M2186" t="s">
        <v>29</v>
      </c>
    </row>
    <row r="2187" spans="1:13">
      <c r="A2187" t="s">
        <v>3701</v>
      </c>
      <c r="B2187" s="9">
        <v>45305</v>
      </c>
      <c r="C2187" t="s">
        <v>1160</v>
      </c>
      <c r="D2187" t="s">
        <v>935</v>
      </c>
      <c r="E2187" t="s">
        <v>17</v>
      </c>
      <c r="F2187" t="s">
        <v>18</v>
      </c>
      <c r="G2187" t="s">
        <v>42</v>
      </c>
      <c r="H2187" t="s">
        <v>50</v>
      </c>
      <c r="I2187">
        <v>2</v>
      </c>
      <c r="J2187">
        <v>2619.88</v>
      </c>
      <c r="K2187">
        <v>5239.75</v>
      </c>
      <c r="L2187" t="s">
        <v>28</v>
      </c>
      <c r="M2187" t="s">
        <v>29</v>
      </c>
    </row>
    <row r="2188" spans="1:13">
      <c r="A2188" t="s">
        <v>3702</v>
      </c>
      <c r="B2188" s="9">
        <v>45104</v>
      </c>
      <c r="C2188" t="s">
        <v>424</v>
      </c>
      <c r="D2188" t="s">
        <v>2684</v>
      </c>
      <c r="E2188" t="s">
        <v>26</v>
      </c>
      <c r="F2188" t="s">
        <v>46</v>
      </c>
      <c r="G2188" t="s">
        <v>19</v>
      </c>
      <c r="H2188" t="s">
        <v>57</v>
      </c>
      <c r="I2188">
        <v>2</v>
      </c>
      <c r="J2188">
        <v>13434.85</v>
      </c>
      <c r="K2188">
        <v>26869.7</v>
      </c>
      <c r="L2188" t="s">
        <v>21</v>
      </c>
      <c r="M2188" t="s">
        <v>29</v>
      </c>
    </row>
    <row r="2189" spans="1:13">
      <c r="A2189" t="s">
        <v>3703</v>
      </c>
      <c r="B2189" s="9">
        <v>45353</v>
      </c>
      <c r="C2189" t="s">
        <v>2709</v>
      </c>
      <c r="D2189" t="s">
        <v>1066</v>
      </c>
      <c r="E2189" t="s">
        <v>26</v>
      </c>
      <c r="F2189" t="s">
        <v>18</v>
      </c>
      <c r="G2189" t="s">
        <v>42</v>
      </c>
      <c r="H2189" t="s">
        <v>57</v>
      </c>
      <c r="I2189">
        <v>3</v>
      </c>
      <c r="J2189">
        <v>13276.58</v>
      </c>
      <c r="K2189">
        <v>39829.74</v>
      </c>
      <c r="L2189" t="s">
        <v>35</v>
      </c>
      <c r="M2189" t="s">
        <v>29</v>
      </c>
    </row>
    <row r="2190" spans="1:13">
      <c r="A2190" t="s">
        <v>3704</v>
      </c>
      <c r="B2190" s="9">
        <v>45233</v>
      </c>
      <c r="C2190" t="s">
        <v>1863</v>
      </c>
      <c r="D2190" t="s">
        <v>16</v>
      </c>
      <c r="E2190" t="s">
        <v>17</v>
      </c>
      <c r="F2190" t="s">
        <v>46</v>
      </c>
      <c r="G2190" t="s">
        <v>42</v>
      </c>
      <c r="H2190" t="s">
        <v>20</v>
      </c>
      <c r="I2190">
        <v>4</v>
      </c>
      <c r="J2190">
        <v>36322.46</v>
      </c>
      <c r="K2190">
        <v>145289.82999999999</v>
      </c>
      <c r="L2190" t="s">
        <v>28</v>
      </c>
      <c r="M2190" t="s">
        <v>29</v>
      </c>
    </row>
    <row r="2191" spans="1:13">
      <c r="A2191" t="s">
        <v>3705</v>
      </c>
      <c r="B2191" s="9">
        <v>45430</v>
      </c>
      <c r="C2191" t="s">
        <v>2547</v>
      </c>
      <c r="D2191" t="s">
        <v>91</v>
      </c>
      <c r="E2191" t="s">
        <v>17</v>
      </c>
      <c r="F2191" t="s">
        <v>18</v>
      </c>
      <c r="G2191" t="s">
        <v>19</v>
      </c>
      <c r="H2191" t="s">
        <v>20</v>
      </c>
      <c r="I2191">
        <v>3</v>
      </c>
      <c r="J2191">
        <v>31092.5</v>
      </c>
      <c r="K2191">
        <v>93277.51</v>
      </c>
      <c r="L2191" t="s">
        <v>35</v>
      </c>
      <c r="M2191" t="s">
        <v>29</v>
      </c>
    </row>
    <row r="2192" spans="1:13">
      <c r="A2192" t="s">
        <v>3706</v>
      </c>
      <c r="B2192" s="9">
        <v>45194</v>
      </c>
      <c r="C2192" t="s">
        <v>2391</v>
      </c>
      <c r="D2192" t="s">
        <v>2008</v>
      </c>
      <c r="E2192" t="s">
        <v>61</v>
      </c>
      <c r="F2192" t="s">
        <v>46</v>
      </c>
      <c r="G2192" t="s">
        <v>42</v>
      </c>
      <c r="H2192" t="s">
        <v>20</v>
      </c>
      <c r="I2192">
        <v>3</v>
      </c>
      <c r="J2192">
        <v>34667.67</v>
      </c>
      <c r="K2192">
        <v>104003</v>
      </c>
      <c r="L2192" t="s">
        <v>21</v>
      </c>
      <c r="M2192" t="s">
        <v>29</v>
      </c>
    </row>
    <row r="2193" spans="1:13">
      <c r="A2193" t="s">
        <v>3707</v>
      </c>
      <c r="B2193" s="9">
        <v>44934</v>
      </c>
      <c r="C2193" t="s">
        <v>1516</v>
      </c>
      <c r="D2193" t="s">
        <v>3015</v>
      </c>
      <c r="E2193" t="s">
        <v>26</v>
      </c>
      <c r="F2193" t="s">
        <v>33</v>
      </c>
      <c r="G2193" t="s">
        <v>42</v>
      </c>
      <c r="H2193" t="s">
        <v>20</v>
      </c>
      <c r="I2193">
        <v>3</v>
      </c>
      <c r="J2193">
        <v>33515.870000000003</v>
      </c>
      <c r="K2193">
        <v>100547.62</v>
      </c>
      <c r="L2193" t="s">
        <v>21</v>
      </c>
      <c r="M2193" t="s">
        <v>29</v>
      </c>
    </row>
    <row r="2194" spans="1:13">
      <c r="A2194" t="s">
        <v>3708</v>
      </c>
      <c r="B2194" s="9">
        <v>45434</v>
      </c>
      <c r="C2194" t="s">
        <v>3183</v>
      </c>
      <c r="D2194" t="s">
        <v>460</v>
      </c>
      <c r="E2194" t="s">
        <v>61</v>
      </c>
      <c r="F2194" t="s">
        <v>18</v>
      </c>
      <c r="G2194" t="s">
        <v>42</v>
      </c>
      <c r="H2194" t="s">
        <v>50</v>
      </c>
      <c r="I2194">
        <v>2</v>
      </c>
      <c r="J2194">
        <v>2405.58</v>
      </c>
      <c r="K2194">
        <v>4811.1499999999996</v>
      </c>
      <c r="L2194" t="s">
        <v>35</v>
      </c>
      <c r="M2194" t="s">
        <v>29</v>
      </c>
    </row>
    <row r="2195" spans="1:13">
      <c r="A2195" t="s">
        <v>3709</v>
      </c>
      <c r="B2195" s="9">
        <v>45402</v>
      </c>
      <c r="C2195" t="s">
        <v>2780</v>
      </c>
      <c r="D2195" t="s">
        <v>3710</v>
      </c>
      <c r="E2195" t="s">
        <v>26</v>
      </c>
      <c r="F2195" t="s">
        <v>46</v>
      </c>
      <c r="G2195" t="s">
        <v>42</v>
      </c>
      <c r="H2195" t="s">
        <v>57</v>
      </c>
      <c r="I2195">
        <v>1</v>
      </c>
      <c r="J2195">
        <v>16720.189999999999</v>
      </c>
      <c r="K2195">
        <v>16720.189999999999</v>
      </c>
      <c r="L2195" t="s">
        <v>21</v>
      </c>
      <c r="M2195" t="s">
        <v>29</v>
      </c>
    </row>
    <row r="2196" spans="1:13">
      <c r="A2196" t="s">
        <v>3711</v>
      </c>
      <c r="B2196" s="9">
        <v>45223</v>
      </c>
      <c r="C2196" t="s">
        <v>2139</v>
      </c>
      <c r="D2196" t="s">
        <v>1197</v>
      </c>
      <c r="E2196" t="s">
        <v>61</v>
      </c>
      <c r="F2196" t="s">
        <v>33</v>
      </c>
      <c r="G2196" t="s">
        <v>42</v>
      </c>
      <c r="H2196" t="s">
        <v>34</v>
      </c>
      <c r="I2196">
        <v>5</v>
      </c>
      <c r="J2196">
        <v>1262.43</v>
      </c>
      <c r="K2196">
        <v>6312.17</v>
      </c>
      <c r="L2196" t="s">
        <v>35</v>
      </c>
      <c r="M2196" t="s">
        <v>29</v>
      </c>
    </row>
    <row r="2197" spans="1:13">
      <c r="A2197" t="s">
        <v>3712</v>
      </c>
      <c r="B2197" s="9">
        <v>45090</v>
      </c>
      <c r="C2197" t="s">
        <v>1285</v>
      </c>
      <c r="D2197" t="s">
        <v>939</v>
      </c>
      <c r="E2197" t="s">
        <v>17</v>
      </c>
      <c r="F2197" t="s">
        <v>33</v>
      </c>
      <c r="G2197" t="s">
        <v>19</v>
      </c>
      <c r="H2197" t="s">
        <v>20</v>
      </c>
      <c r="I2197">
        <v>2</v>
      </c>
      <c r="J2197">
        <v>41311.949999999997</v>
      </c>
      <c r="K2197">
        <v>82623.89</v>
      </c>
      <c r="L2197" t="s">
        <v>28</v>
      </c>
      <c r="M2197" t="s">
        <v>29</v>
      </c>
    </row>
    <row r="2198" spans="1:13">
      <c r="A2198" t="s">
        <v>3713</v>
      </c>
      <c r="B2198" s="9">
        <v>45411</v>
      </c>
      <c r="C2198" t="s">
        <v>320</v>
      </c>
      <c r="D2198" t="s">
        <v>1517</v>
      </c>
      <c r="E2198" t="s">
        <v>26</v>
      </c>
      <c r="F2198" t="s">
        <v>27</v>
      </c>
      <c r="G2198" t="s">
        <v>42</v>
      </c>
      <c r="H2198" t="s">
        <v>57</v>
      </c>
      <c r="I2198">
        <v>5</v>
      </c>
      <c r="J2198">
        <v>16432.32</v>
      </c>
      <c r="K2198">
        <v>82161.62</v>
      </c>
      <c r="L2198" t="s">
        <v>21</v>
      </c>
      <c r="M2198" t="s">
        <v>29</v>
      </c>
    </row>
    <row r="2199" spans="1:13">
      <c r="A2199" t="s">
        <v>3714</v>
      </c>
      <c r="B2199" s="9">
        <v>44998</v>
      </c>
      <c r="C2199" t="s">
        <v>24</v>
      </c>
      <c r="D2199" t="s">
        <v>2692</v>
      </c>
      <c r="E2199" t="s">
        <v>17</v>
      </c>
      <c r="F2199" t="s">
        <v>18</v>
      </c>
      <c r="G2199" t="s">
        <v>42</v>
      </c>
      <c r="H2199" t="s">
        <v>20</v>
      </c>
      <c r="I2199">
        <v>5</v>
      </c>
      <c r="J2199">
        <v>27051.37</v>
      </c>
      <c r="K2199">
        <v>135256.85</v>
      </c>
      <c r="L2199" t="s">
        <v>21</v>
      </c>
      <c r="M2199" t="s">
        <v>29</v>
      </c>
    </row>
    <row r="2200" spans="1:13">
      <c r="A2200" t="s">
        <v>3715</v>
      </c>
      <c r="B2200" s="9">
        <v>45164</v>
      </c>
      <c r="C2200" t="s">
        <v>791</v>
      </c>
      <c r="D2200" t="s">
        <v>885</v>
      </c>
      <c r="E2200" t="s">
        <v>26</v>
      </c>
      <c r="F2200" t="s">
        <v>46</v>
      </c>
      <c r="G2200" t="s">
        <v>42</v>
      </c>
      <c r="H2200" t="s">
        <v>50</v>
      </c>
      <c r="I2200">
        <v>4</v>
      </c>
      <c r="J2200">
        <v>2673.1</v>
      </c>
      <c r="K2200">
        <v>10692.42</v>
      </c>
      <c r="L2200" t="s">
        <v>35</v>
      </c>
      <c r="M2200" t="s">
        <v>29</v>
      </c>
    </row>
    <row r="2201" spans="1:13">
      <c r="A2201" t="s">
        <v>3716</v>
      </c>
      <c r="B2201" s="9">
        <v>45030</v>
      </c>
      <c r="C2201" t="s">
        <v>2110</v>
      </c>
      <c r="D2201" t="s">
        <v>700</v>
      </c>
      <c r="E2201" t="s">
        <v>17</v>
      </c>
      <c r="F2201" t="s">
        <v>27</v>
      </c>
      <c r="G2201" t="s">
        <v>42</v>
      </c>
      <c r="H2201" t="s">
        <v>34</v>
      </c>
      <c r="I2201">
        <v>3</v>
      </c>
      <c r="J2201">
        <v>1239.3900000000001</v>
      </c>
      <c r="K2201">
        <v>3718.17</v>
      </c>
      <c r="L2201" t="s">
        <v>21</v>
      </c>
      <c r="M2201" t="s">
        <v>29</v>
      </c>
    </row>
    <row r="2202" spans="1:13">
      <c r="A2202" t="s">
        <v>3717</v>
      </c>
      <c r="B2202" s="9">
        <v>45136</v>
      </c>
      <c r="C2202" t="s">
        <v>2596</v>
      </c>
      <c r="D2202" t="s">
        <v>2147</v>
      </c>
      <c r="E2202" t="s">
        <v>17</v>
      </c>
      <c r="F2202" t="s">
        <v>18</v>
      </c>
      <c r="G2202" t="s">
        <v>19</v>
      </c>
      <c r="H2202" t="s">
        <v>57</v>
      </c>
      <c r="I2202">
        <v>4</v>
      </c>
      <c r="J2202">
        <v>15345.33</v>
      </c>
      <c r="K2202">
        <v>61381.32</v>
      </c>
      <c r="L2202" t="s">
        <v>28</v>
      </c>
      <c r="M2202" t="s">
        <v>29</v>
      </c>
    </row>
    <row r="2203" spans="1:13">
      <c r="A2203" t="s">
        <v>3718</v>
      </c>
      <c r="B2203" s="9">
        <v>45394</v>
      </c>
      <c r="C2203" t="s">
        <v>3287</v>
      </c>
      <c r="D2203" t="s">
        <v>2310</v>
      </c>
      <c r="E2203" t="s">
        <v>61</v>
      </c>
      <c r="F2203" t="s">
        <v>33</v>
      </c>
      <c r="G2203" t="s">
        <v>19</v>
      </c>
      <c r="H2203" t="s">
        <v>57</v>
      </c>
      <c r="I2203">
        <v>3</v>
      </c>
      <c r="J2203">
        <v>14105.58</v>
      </c>
      <c r="K2203">
        <v>42316.75</v>
      </c>
      <c r="L2203" t="s">
        <v>21</v>
      </c>
      <c r="M2203" t="s">
        <v>29</v>
      </c>
    </row>
    <row r="2204" spans="1:13">
      <c r="A2204" t="s">
        <v>3719</v>
      </c>
      <c r="B2204" s="9">
        <v>45380</v>
      </c>
      <c r="C2204" t="s">
        <v>315</v>
      </c>
      <c r="D2204" t="s">
        <v>672</v>
      </c>
      <c r="E2204" t="s">
        <v>61</v>
      </c>
      <c r="F2204" t="s">
        <v>18</v>
      </c>
      <c r="G2204" t="s">
        <v>19</v>
      </c>
      <c r="H2204" t="s">
        <v>34</v>
      </c>
      <c r="I2204">
        <v>2</v>
      </c>
      <c r="J2204">
        <v>877.48</v>
      </c>
      <c r="K2204">
        <v>1754.96</v>
      </c>
      <c r="L2204" t="s">
        <v>21</v>
      </c>
      <c r="M2204" t="s">
        <v>29</v>
      </c>
    </row>
    <row r="2205" spans="1:13">
      <c r="A2205" t="s">
        <v>3720</v>
      </c>
      <c r="B2205" s="9">
        <v>45194</v>
      </c>
      <c r="C2205" t="s">
        <v>1123</v>
      </c>
      <c r="D2205" t="s">
        <v>763</v>
      </c>
      <c r="E2205" t="s">
        <v>17</v>
      </c>
      <c r="F2205" t="s">
        <v>46</v>
      </c>
      <c r="G2205" t="s">
        <v>19</v>
      </c>
      <c r="H2205" t="s">
        <v>50</v>
      </c>
      <c r="I2205">
        <v>5</v>
      </c>
      <c r="J2205">
        <v>2939.36</v>
      </c>
      <c r="K2205">
        <v>14696.78</v>
      </c>
      <c r="L2205" t="s">
        <v>21</v>
      </c>
      <c r="M2205" t="s">
        <v>29</v>
      </c>
    </row>
    <row r="2206" spans="1:13">
      <c r="A2206" t="s">
        <v>3721</v>
      </c>
      <c r="B2206" s="9">
        <v>45312</v>
      </c>
      <c r="C2206" t="s">
        <v>3722</v>
      </c>
      <c r="D2206" t="s">
        <v>1112</v>
      </c>
      <c r="E2206" t="s">
        <v>26</v>
      </c>
      <c r="F2206" t="s">
        <v>33</v>
      </c>
      <c r="G2206" t="s">
        <v>19</v>
      </c>
      <c r="H2206" t="s">
        <v>34</v>
      </c>
      <c r="I2206">
        <v>4</v>
      </c>
      <c r="J2206">
        <v>1351.15</v>
      </c>
      <c r="K2206">
        <v>5404.62</v>
      </c>
      <c r="L2206" t="s">
        <v>35</v>
      </c>
      <c r="M2206" t="s">
        <v>29</v>
      </c>
    </row>
    <row r="2207" spans="1:13">
      <c r="A2207" t="s">
        <v>3723</v>
      </c>
      <c r="B2207" s="9">
        <v>45313</v>
      </c>
      <c r="C2207" t="s">
        <v>3251</v>
      </c>
      <c r="D2207" t="s">
        <v>979</v>
      </c>
      <c r="E2207" t="s">
        <v>17</v>
      </c>
      <c r="F2207" t="s">
        <v>27</v>
      </c>
      <c r="G2207" t="s">
        <v>42</v>
      </c>
      <c r="H2207" t="s">
        <v>57</v>
      </c>
      <c r="I2207">
        <v>2</v>
      </c>
      <c r="J2207">
        <v>14151.06</v>
      </c>
      <c r="K2207">
        <v>28302.12</v>
      </c>
      <c r="L2207" t="s">
        <v>28</v>
      </c>
      <c r="M2207" t="s">
        <v>29</v>
      </c>
    </row>
    <row r="2208" spans="1:13">
      <c r="A2208" t="s">
        <v>3724</v>
      </c>
      <c r="B2208" s="9">
        <v>45185</v>
      </c>
      <c r="C2208" t="s">
        <v>639</v>
      </c>
      <c r="D2208" t="s">
        <v>1984</v>
      </c>
      <c r="E2208" t="s">
        <v>17</v>
      </c>
      <c r="F2208" t="s">
        <v>18</v>
      </c>
      <c r="G2208" t="s">
        <v>42</v>
      </c>
      <c r="H2208" t="s">
        <v>34</v>
      </c>
      <c r="I2208">
        <v>2</v>
      </c>
      <c r="J2208">
        <v>935.15</v>
      </c>
      <c r="K2208">
        <v>1870.3</v>
      </c>
      <c r="L2208" t="s">
        <v>28</v>
      </c>
      <c r="M2208" t="s">
        <v>29</v>
      </c>
    </row>
    <row r="2209" spans="1:13">
      <c r="A2209" t="s">
        <v>3725</v>
      </c>
      <c r="B2209" s="9">
        <v>45209</v>
      </c>
      <c r="C2209" t="s">
        <v>3726</v>
      </c>
      <c r="D2209" t="s">
        <v>3727</v>
      </c>
      <c r="E2209" t="s">
        <v>26</v>
      </c>
      <c r="F2209" t="s">
        <v>18</v>
      </c>
      <c r="G2209" t="s">
        <v>42</v>
      </c>
      <c r="H2209" t="s">
        <v>50</v>
      </c>
      <c r="I2209">
        <v>3</v>
      </c>
      <c r="J2209">
        <v>2780.59</v>
      </c>
      <c r="K2209">
        <v>8341.77</v>
      </c>
      <c r="L2209" t="s">
        <v>21</v>
      </c>
      <c r="M2209" t="s">
        <v>29</v>
      </c>
    </row>
    <row r="2210" spans="1:13">
      <c r="A2210" t="s">
        <v>3728</v>
      </c>
      <c r="B2210" s="9">
        <v>44966</v>
      </c>
      <c r="C2210" t="s">
        <v>2734</v>
      </c>
      <c r="D2210" t="s">
        <v>1617</v>
      </c>
      <c r="E2210" t="s">
        <v>17</v>
      </c>
      <c r="F2210" t="s">
        <v>27</v>
      </c>
      <c r="G2210" t="s">
        <v>19</v>
      </c>
      <c r="H2210" t="s">
        <v>50</v>
      </c>
      <c r="I2210">
        <v>5</v>
      </c>
      <c r="J2210">
        <v>2288.34</v>
      </c>
      <c r="K2210">
        <v>11441.7</v>
      </c>
      <c r="L2210" t="s">
        <v>21</v>
      </c>
      <c r="M2210" t="s">
        <v>29</v>
      </c>
    </row>
    <row r="2211" spans="1:13">
      <c r="A2211" t="s">
        <v>3729</v>
      </c>
      <c r="B2211" s="9">
        <v>45412</v>
      </c>
      <c r="C2211" t="s">
        <v>791</v>
      </c>
      <c r="D2211" t="s">
        <v>533</v>
      </c>
      <c r="E2211" t="s">
        <v>61</v>
      </c>
      <c r="F2211" t="s">
        <v>18</v>
      </c>
      <c r="G2211" t="s">
        <v>42</v>
      </c>
      <c r="H2211" t="s">
        <v>20</v>
      </c>
      <c r="I2211">
        <v>3</v>
      </c>
      <c r="J2211">
        <v>31326.99</v>
      </c>
      <c r="K2211">
        <v>93980.98</v>
      </c>
      <c r="L2211" t="s">
        <v>35</v>
      </c>
      <c r="M2211" t="s">
        <v>29</v>
      </c>
    </row>
    <row r="2212" spans="1:13">
      <c r="A2212" t="s">
        <v>3730</v>
      </c>
      <c r="B2212" s="9">
        <v>45146</v>
      </c>
      <c r="C2212" t="s">
        <v>735</v>
      </c>
      <c r="D2212" t="s">
        <v>3731</v>
      </c>
      <c r="E2212" t="s">
        <v>17</v>
      </c>
      <c r="F2212" t="s">
        <v>18</v>
      </c>
      <c r="G2212" t="s">
        <v>42</v>
      </c>
      <c r="H2212" t="s">
        <v>34</v>
      </c>
      <c r="I2212">
        <v>3</v>
      </c>
      <c r="J2212">
        <v>1239.23</v>
      </c>
      <c r="K2212">
        <v>3717.69</v>
      </c>
      <c r="L2212" t="s">
        <v>28</v>
      </c>
      <c r="M2212" t="s">
        <v>29</v>
      </c>
    </row>
    <row r="2213" spans="1:13">
      <c r="A2213" t="s">
        <v>3732</v>
      </c>
      <c r="B2213" s="9">
        <v>45055</v>
      </c>
      <c r="C2213" t="s">
        <v>3733</v>
      </c>
      <c r="D2213" t="s">
        <v>640</v>
      </c>
      <c r="E2213" t="s">
        <v>26</v>
      </c>
      <c r="F2213" t="s">
        <v>18</v>
      </c>
      <c r="G2213" t="s">
        <v>42</v>
      </c>
      <c r="H2213" t="s">
        <v>34</v>
      </c>
      <c r="I2213">
        <v>2</v>
      </c>
      <c r="J2213">
        <v>1295.21</v>
      </c>
      <c r="K2213">
        <v>2590.41</v>
      </c>
      <c r="L2213" t="s">
        <v>21</v>
      </c>
      <c r="M2213" t="s">
        <v>29</v>
      </c>
    </row>
    <row r="2214" spans="1:13">
      <c r="A2214" t="s">
        <v>3734</v>
      </c>
      <c r="B2214" s="9">
        <v>45446</v>
      </c>
      <c r="C2214" t="s">
        <v>403</v>
      </c>
      <c r="D2214" t="s">
        <v>3641</v>
      </c>
      <c r="E2214" t="s">
        <v>26</v>
      </c>
      <c r="F2214" t="s">
        <v>33</v>
      </c>
      <c r="G2214" t="s">
        <v>19</v>
      </c>
      <c r="H2214" t="s">
        <v>57</v>
      </c>
      <c r="I2214">
        <v>3</v>
      </c>
      <c r="J2214">
        <v>10971.31</v>
      </c>
      <c r="K2214">
        <v>32913.919999999998</v>
      </c>
      <c r="L2214" t="s">
        <v>28</v>
      </c>
      <c r="M2214" t="s">
        <v>29</v>
      </c>
    </row>
    <row r="2215" spans="1:13">
      <c r="A2215" t="s">
        <v>3735</v>
      </c>
      <c r="B2215" s="9">
        <v>45186</v>
      </c>
      <c r="C2215" t="s">
        <v>2571</v>
      </c>
      <c r="D2215" t="s">
        <v>302</v>
      </c>
      <c r="E2215" t="s">
        <v>17</v>
      </c>
      <c r="F2215" t="s">
        <v>33</v>
      </c>
      <c r="G2215" t="s">
        <v>19</v>
      </c>
      <c r="H2215" t="s">
        <v>50</v>
      </c>
      <c r="I2215">
        <v>1</v>
      </c>
      <c r="J2215">
        <v>2709.45</v>
      </c>
      <c r="K2215">
        <v>2709.45</v>
      </c>
      <c r="L2215" t="s">
        <v>21</v>
      </c>
      <c r="M2215" t="s">
        <v>29</v>
      </c>
    </row>
    <row r="2216" spans="1:13">
      <c r="A2216" t="s">
        <v>3736</v>
      </c>
      <c r="B2216" s="9">
        <v>45292</v>
      </c>
      <c r="C2216" t="s">
        <v>856</v>
      </c>
      <c r="D2216" t="s">
        <v>897</v>
      </c>
      <c r="E2216" t="s">
        <v>17</v>
      </c>
      <c r="F2216" t="s">
        <v>46</v>
      </c>
      <c r="G2216" t="s">
        <v>42</v>
      </c>
      <c r="H2216" t="s">
        <v>34</v>
      </c>
      <c r="I2216">
        <v>5</v>
      </c>
      <c r="J2216">
        <v>1280.3599999999999</v>
      </c>
      <c r="K2216">
        <v>6401.82</v>
      </c>
      <c r="L2216" t="s">
        <v>21</v>
      </c>
      <c r="M2216" t="s">
        <v>22</v>
      </c>
    </row>
    <row r="2217" spans="1:13">
      <c r="A2217" t="s">
        <v>3737</v>
      </c>
      <c r="B2217" s="9">
        <v>45470</v>
      </c>
      <c r="C2217" t="s">
        <v>1138</v>
      </c>
      <c r="D2217" t="s">
        <v>823</v>
      </c>
      <c r="E2217" t="s">
        <v>26</v>
      </c>
      <c r="F2217" t="s">
        <v>18</v>
      </c>
      <c r="G2217" t="s">
        <v>19</v>
      </c>
      <c r="H2217" t="s">
        <v>57</v>
      </c>
      <c r="I2217">
        <v>3</v>
      </c>
      <c r="J2217">
        <v>14919.07</v>
      </c>
      <c r="K2217">
        <v>44757.22</v>
      </c>
      <c r="L2217" t="s">
        <v>35</v>
      </c>
      <c r="M2217" t="s">
        <v>29</v>
      </c>
    </row>
    <row r="2218" spans="1:13">
      <c r="A2218" t="s">
        <v>3738</v>
      </c>
      <c r="B2218" s="9">
        <v>45450</v>
      </c>
      <c r="C2218" t="s">
        <v>2435</v>
      </c>
      <c r="D2218" t="s">
        <v>1194</v>
      </c>
      <c r="E2218" t="s">
        <v>26</v>
      </c>
      <c r="F2218" t="s">
        <v>46</v>
      </c>
      <c r="G2218" t="s">
        <v>42</v>
      </c>
      <c r="H2218" t="s">
        <v>20</v>
      </c>
      <c r="I2218">
        <v>3</v>
      </c>
      <c r="J2218">
        <v>30422.33</v>
      </c>
      <c r="K2218">
        <v>91266.99</v>
      </c>
      <c r="L2218" t="s">
        <v>28</v>
      </c>
      <c r="M2218" t="s">
        <v>29</v>
      </c>
    </row>
    <row r="2219" spans="1:13">
      <c r="A2219" t="s">
        <v>3739</v>
      </c>
      <c r="B2219" s="9">
        <v>44942</v>
      </c>
      <c r="C2219" t="s">
        <v>567</v>
      </c>
      <c r="D2219" t="s">
        <v>118</v>
      </c>
      <c r="E2219" t="s">
        <v>17</v>
      </c>
      <c r="F2219" t="s">
        <v>33</v>
      </c>
      <c r="G2219" t="s">
        <v>42</v>
      </c>
      <c r="H2219" t="s">
        <v>34</v>
      </c>
      <c r="I2219">
        <v>4</v>
      </c>
      <c r="J2219">
        <v>938.88</v>
      </c>
      <c r="K2219">
        <v>3755.53</v>
      </c>
      <c r="L2219" t="s">
        <v>28</v>
      </c>
      <c r="M2219" t="s">
        <v>29</v>
      </c>
    </row>
    <row r="2220" spans="1:13">
      <c r="A2220" t="s">
        <v>3740</v>
      </c>
      <c r="B2220" s="9">
        <v>45055</v>
      </c>
      <c r="C2220" t="s">
        <v>1442</v>
      </c>
      <c r="D2220" t="s">
        <v>475</v>
      </c>
      <c r="E2220" t="s">
        <v>17</v>
      </c>
      <c r="F2220" t="s">
        <v>18</v>
      </c>
      <c r="G2220" t="s">
        <v>42</v>
      </c>
      <c r="H2220" t="s">
        <v>34</v>
      </c>
      <c r="I2220">
        <v>5</v>
      </c>
      <c r="J2220">
        <v>901.59</v>
      </c>
      <c r="K2220">
        <v>4507.96</v>
      </c>
      <c r="L2220" t="s">
        <v>21</v>
      </c>
      <c r="M2220" t="s">
        <v>29</v>
      </c>
    </row>
    <row r="2221" spans="1:13">
      <c r="A2221" t="s">
        <v>3741</v>
      </c>
      <c r="B2221" s="9">
        <v>45035</v>
      </c>
      <c r="C2221" t="s">
        <v>2047</v>
      </c>
      <c r="D2221" t="s">
        <v>2639</v>
      </c>
      <c r="E2221" t="s">
        <v>17</v>
      </c>
      <c r="F2221" t="s">
        <v>46</v>
      </c>
      <c r="G2221" t="s">
        <v>42</v>
      </c>
      <c r="H2221" t="s">
        <v>57</v>
      </c>
      <c r="I2221">
        <v>5</v>
      </c>
      <c r="J2221">
        <v>10508.88</v>
      </c>
      <c r="K2221">
        <v>52544.39</v>
      </c>
      <c r="L2221" t="s">
        <v>21</v>
      </c>
      <c r="M2221" t="s">
        <v>29</v>
      </c>
    </row>
    <row r="2222" spans="1:13">
      <c r="A2222" t="s">
        <v>3742</v>
      </c>
      <c r="B2222" s="9">
        <v>45459</v>
      </c>
      <c r="C2222" t="s">
        <v>108</v>
      </c>
      <c r="D2222" t="s">
        <v>1368</v>
      </c>
      <c r="E2222" t="s">
        <v>17</v>
      </c>
      <c r="F2222" t="s">
        <v>18</v>
      </c>
      <c r="G2222" t="s">
        <v>42</v>
      </c>
      <c r="H2222" t="s">
        <v>57</v>
      </c>
      <c r="I2222">
        <v>3</v>
      </c>
      <c r="J2222">
        <v>12048.45</v>
      </c>
      <c r="K2222">
        <v>36145.35</v>
      </c>
      <c r="L2222" t="s">
        <v>35</v>
      </c>
      <c r="M2222" t="s">
        <v>29</v>
      </c>
    </row>
    <row r="2223" spans="1:13">
      <c r="A2223" t="s">
        <v>3743</v>
      </c>
      <c r="B2223" s="9">
        <v>45195</v>
      </c>
      <c r="C2223" t="s">
        <v>573</v>
      </c>
      <c r="D2223" t="s">
        <v>1789</v>
      </c>
      <c r="E2223" t="s">
        <v>17</v>
      </c>
      <c r="F2223" t="s">
        <v>18</v>
      </c>
      <c r="G2223" t="s">
        <v>42</v>
      </c>
      <c r="H2223" t="s">
        <v>50</v>
      </c>
      <c r="I2223">
        <v>1</v>
      </c>
      <c r="J2223">
        <v>2264.17</v>
      </c>
      <c r="K2223">
        <v>2264.17</v>
      </c>
      <c r="L2223" t="s">
        <v>21</v>
      </c>
      <c r="M2223" t="s">
        <v>29</v>
      </c>
    </row>
    <row r="2224" spans="1:13">
      <c r="A2224" t="s">
        <v>3744</v>
      </c>
      <c r="B2224" s="9">
        <v>45088</v>
      </c>
      <c r="C2224" t="s">
        <v>1085</v>
      </c>
      <c r="D2224" t="s">
        <v>1956</v>
      </c>
      <c r="E2224" t="s">
        <v>17</v>
      </c>
      <c r="F2224" t="s">
        <v>27</v>
      </c>
      <c r="G2224" t="s">
        <v>19</v>
      </c>
      <c r="H2224" t="s">
        <v>50</v>
      </c>
      <c r="I2224">
        <v>4</v>
      </c>
      <c r="J2224">
        <v>2054.56</v>
      </c>
      <c r="K2224">
        <v>8218.2199999999993</v>
      </c>
      <c r="L2224" t="s">
        <v>28</v>
      </c>
      <c r="M2224" t="s">
        <v>29</v>
      </c>
    </row>
    <row r="2225" spans="1:13">
      <c r="A2225" t="s">
        <v>3745</v>
      </c>
      <c r="B2225" s="9">
        <v>45186</v>
      </c>
      <c r="C2225" t="s">
        <v>1059</v>
      </c>
      <c r="D2225" t="s">
        <v>523</v>
      </c>
      <c r="E2225" t="s">
        <v>26</v>
      </c>
      <c r="F2225" t="s">
        <v>46</v>
      </c>
      <c r="G2225" t="s">
        <v>19</v>
      </c>
      <c r="H2225" t="s">
        <v>50</v>
      </c>
      <c r="I2225">
        <v>1</v>
      </c>
      <c r="J2225">
        <v>2136.2199999999998</v>
      </c>
      <c r="K2225">
        <v>2136.2199999999998</v>
      </c>
      <c r="L2225" t="s">
        <v>35</v>
      </c>
      <c r="M2225" t="s">
        <v>29</v>
      </c>
    </row>
    <row r="2226" spans="1:13">
      <c r="A2226" t="s">
        <v>3746</v>
      </c>
      <c r="B2226" s="9">
        <v>45028</v>
      </c>
      <c r="C2226" t="s">
        <v>751</v>
      </c>
      <c r="D2226" t="s">
        <v>1651</v>
      </c>
      <c r="E2226" t="s">
        <v>26</v>
      </c>
      <c r="F2226" t="s">
        <v>33</v>
      </c>
      <c r="G2226" t="s">
        <v>19</v>
      </c>
      <c r="H2226" t="s">
        <v>34</v>
      </c>
      <c r="I2226">
        <v>3</v>
      </c>
      <c r="J2226">
        <v>1074.27</v>
      </c>
      <c r="K2226">
        <v>3222.81</v>
      </c>
      <c r="L2226" t="s">
        <v>28</v>
      </c>
      <c r="M2226" t="s">
        <v>29</v>
      </c>
    </row>
    <row r="2227" spans="1:13">
      <c r="A2227" t="s">
        <v>3747</v>
      </c>
      <c r="B2227" s="9">
        <v>45432</v>
      </c>
      <c r="C2227" t="s">
        <v>3390</v>
      </c>
      <c r="D2227" t="s">
        <v>2978</v>
      </c>
      <c r="E2227" t="s">
        <v>61</v>
      </c>
      <c r="F2227" t="s">
        <v>46</v>
      </c>
      <c r="G2227" t="s">
        <v>19</v>
      </c>
      <c r="H2227" t="s">
        <v>57</v>
      </c>
      <c r="I2227">
        <v>5</v>
      </c>
      <c r="J2227">
        <v>12811.97</v>
      </c>
      <c r="K2227">
        <v>64059.839999999997</v>
      </c>
      <c r="L2227" t="s">
        <v>35</v>
      </c>
      <c r="M2227" t="s">
        <v>29</v>
      </c>
    </row>
    <row r="2228" spans="1:13">
      <c r="A2228" t="s">
        <v>3748</v>
      </c>
      <c r="B2228" s="9">
        <v>45173</v>
      </c>
      <c r="C2228" t="s">
        <v>2557</v>
      </c>
      <c r="D2228" t="s">
        <v>2456</v>
      </c>
      <c r="E2228" t="s">
        <v>26</v>
      </c>
      <c r="F2228" t="s">
        <v>46</v>
      </c>
      <c r="G2228" t="s">
        <v>19</v>
      </c>
      <c r="H2228" t="s">
        <v>50</v>
      </c>
      <c r="I2228">
        <v>5</v>
      </c>
      <c r="J2228">
        <v>2655.78</v>
      </c>
      <c r="K2228">
        <v>13278.88</v>
      </c>
      <c r="L2228" t="s">
        <v>28</v>
      </c>
      <c r="M2228" t="s">
        <v>29</v>
      </c>
    </row>
    <row r="2229" spans="1:13">
      <c r="A2229" t="s">
        <v>3749</v>
      </c>
      <c r="B2229" s="9">
        <v>45463</v>
      </c>
      <c r="C2229" t="s">
        <v>171</v>
      </c>
      <c r="D2229" t="s">
        <v>1376</v>
      </c>
      <c r="E2229" t="s">
        <v>61</v>
      </c>
      <c r="F2229" t="s">
        <v>46</v>
      </c>
      <c r="G2229" t="s">
        <v>19</v>
      </c>
      <c r="H2229" t="s">
        <v>34</v>
      </c>
      <c r="I2229">
        <v>1</v>
      </c>
      <c r="J2229">
        <v>1135.04</v>
      </c>
      <c r="K2229">
        <v>1135.04</v>
      </c>
      <c r="L2229" t="s">
        <v>21</v>
      </c>
      <c r="M2229" t="s">
        <v>22</v>
      </c>
    </row>
    <row r="2230" spans="1:13">
      <c r="A2230" t="s">
        <v>3750</v>
      </c>
      <c r="B2230" s="9">
        <v>45057</v>
      </c>
      <c r="C2230" t="s">
        <v>59</v>
      </c>
      <c r="D2230" t="s">
        <v>660</v>
      </c>
      <c r="E2230" t="s">
        <v>26</v>
      </c>
      <c r="F2230" t="s">
        <v>27</v>
      </c>
      <c r="G2230" t="s">
        <v>42</v>
      </c>
      <c r="H2230" t="s">
        <v>50</v>
      </c>
      <c r="I2230">
        <v>2</v>
      </c>
      <c r="J2230">
        <v>1774.16</v>
      </c>
      <c r="K2230">
        <v>3548.32</v>
      </c>
      <c r="L2230" t="s">
        <v>28</v>
      </c>
      <c r="M2230" t="s">
        <v>29</v>
      </c>
    </row>
    <row r="2231" spans="1:13">
      <c r="A2231" t="s">
        <v>3751</v>
      </c>
      <c r="B2231" s="9">
        <v>45279</v>
      </c>
      <c r="C2231" t="s">
        <v>2437</v>
      </c>
      <c r="D2231" t="s">
        <v>877</v>
      </c>
      <c r="E2231" t="s">
        <v>26</v>
      </c>
      <c r="F2231" t="s">
        <v>18</v>
      </c>
      <c r="G2231" t="s">
        <v>19</v>
      </c>
      <c r="H2231" t="s">
        <v>20</v>
      </c>
      <c r="I2231">
        <v>3</v>
      </c>
      <c r="J2231">
        <v>28466.69</v>
      </c>
      <c r="K2231">
        <v>85400.08</v>
      </c>
      <c r="L2231" t="s">
        <v>28</v>
      </c>
      <c r="M2231" t="s">
        <v>29</v>
      </c>
    </row>
    <row r="2232" spans="1:13">
      <c r="A2232" t="s">
        <v>3752</v>
      </c>
      <c r="B2232" s="9">
        <v>45122</v>
      </c>
      <c r="C2232" t="s">
        <v>1022</v>
      </c>
      <c r="D2232" t="s">
        <v>744</v>
      </c>
      <c r="E2232" t="s">
        <v>61</v>
      </c>
      <c r="F2232" t="s">
        <v>33</v>
      </c>
      <c r="G2232" t="s">
        <v>19</v>
      </c>
      <c r="H2232" t="s">
        <v>34</v>
      </c>
      <c r="I2232">
        <v>5</v>
      </c>
      <c r="J2232">
        <v>1265.79</v>
      </c>
      <c r="K2232">
        <v>6328.97</v>
      </c>
      <c r="L2232" t="s">
        <v>35</v>
      </c>
      <c r="M2232" t="s">
        <v>29</v>
      </c>
    </row>
    <row r="2233" spans="1:13">
      <c r="A2233" t="s">
        <v>3753</v>
      </c>
      <c r="B2233" s="9">
        <v>45308</v>
      </c>
      <c r="C2233" t="s">
        <v>3295</v>
      </c>
      <c r="D2233" t="s">
        <v>606</v>
      </c>
      <c r="E2233" t="s">
        <v>26</v>
      </c>
      <c r="F2233" t="s">
        <v>27</v>
      </c>
      <c r="G2233" t="s">
        <v>42</v>
      </c>
      <c r="H2233" t="s">
        <v>50</v>
      </c>
      <c r="I2233">
        <v>2</v>
      </c>
      <c r="J2233">
        <v>2126.16</v>
      </c>
      <c r="K2233">
        <v>4252.33</v>
      </c>
      <c r="L2233" t="s">
        <v>28</v>
      </c>
      <c r="M2233" t="s">
        <v>29</v>
      </c>
    </row>
    <row r="2234" spans="1:13">
      <c r="A2234" t="s">
        <v>3754</v>
      </c>
      <c r="B2234" s="9">
        <v>45153</v>
      </c>
      <c r="C2234" t="s">
        <v>1417</v>
      </c>
      <c r="D2234" t="s">
        <v>1150</v>
      </c>
      <c r="E2234" t="s">
        <v>17</v>
      </c>
      <c r="F2234" t="s">
        <v>33</v>
      </c>
      <c r="G2234" t="s">
        <v>42</v>
      </c>
      <c r="H2234" t="s">
        <v>50</v>
      </c>
      <c r="I2234">
        <v>5</v>
      </c>
      <c r="J2234">
        <v>2900.18</v>
      </c>
      <c r="K2234">
        <v>14500.89</v>
      </c>
      <c r="L2234" t="s">
        <v>21</v>
      </c>
      <c r="M2234" t="s">
        <v>29</v>
      </c>
    </row>
    <row r="2235" spans="1:13">
      <c r="A2235" t="s">
        <v>3755</v>
      </c>
      <c r="B2235" s="9">
        <v>45402</v>
      </c>
      <c r="C2235" t="s">
        <v>2400</v>
      </c>
      <c r="D2235" t="s">
        <v>1898</v>
      </c>
      <c r="E2235" t="s">
        <v>26</v>
      </c>
      <c r="F2235" t="s">
        <v>27</v>
      </c>
      <c r="G2235" t="s">
        <v>42</v>
      </c>
      <c r="H2235" t="s">
        <v>20</v>
      </c>
      <c r="I2235">
        <v>5</v>
      </c>
      <c r="J2235">
        <v>36971.620000000003</v>
      </c>
      <c r="K2235">
        <v>184858.1</v>
      </c>
      <c r="L2235" t="s">
        <v>35</v>
      </c>
      <c r="M2235" t="s">
        <v>29</v>
      </c>
    </row>
    <row r="2236" spans="1:13">
      <c r="A2236" t="s">
        <v>3756</v>
      </c>
      <c r="B2236" s="9">
        <v>45403</v>
      </c>
      <c r="C2236" t="s">
        <v>3533</v>
      </c>
      <c r="D2236" t="s">
        <v>1876</v>
      </c>
      <c r="E2236" t="s">
        <v>61</v>
      </c>
      <c r="F2236" t="s">
        <v>18</v>
      </c>
      <c r="G2236" t="s">
        <v>42</v>
      </c>
      <c r="H2236" t="s">
        <v>20</v>
      </c>
      <c r="I2236">
        <v>2</v>
      </c>
      <c r="J2236">
        <v>29573.72</v>
      </c>
      <c r="K2236">
        <v>59147.44</v>
      </c>
      <c r="L2236" t="s">
        <v>35</v>
      </c>
      <c r="M2236" t="s">
        <v>22</v>
      </c>
    </row>
    <row r="2237" spans="1:13">
      <c r="A2237" t="s">
        <v>3757</v>
      </c>
      <c r="B2237" s="9">
        <v>45191</v>
      </c>
      <c r="C2237" t="s">
        <v>1303</v>
      </c>
      <c r="D2237" t="s">
        <v>1338</v>
      </c>
      <c r="E2237" t="s">
        <v>26</v>
      </c>
      <c r="F2237" t="s">
        <v>33</v>
      </c>
      <c r="G2237" t="s">
        <v>19</v>
      </c>
      <c r="H2237" t="s">
        <v>50</v>
      </c>
      <c r="I2237">
        <v>1</v>
      </c>
      <c r="J2237">
        <v>2395.5100000000002</v>
      </c>
      <c r="K2237">
        <v>2395.5100000000002</v>
      </c>
      <c r="L2237" t="s">
        <v>28</v>
      </c>
      <c r="M2237" t="s">
        <v>29</v>
      </c>
    </row>
    <row r="2238" spans="1:13">
      <c r="A2238" t="s">
        <v>3758</v>
      </c>
      <c r="B2238" s="9">
        <v>45298</v>
      </c>
      <c r="C2238" t="s">
        <v>746</v>
      </c>
      <c r="D2238" t="s">
        <v>345</v>
      </c>
      <c r="E2238" t="s">
        <v>26</v>
      </c>
      <c r="F2238" t="s">
        <v>46</v>
      </c>
      <c r="G2238" t="s">
        <v>19</v>
      </c>
      <c r="H2238" t="s">
        <v>50</v>
      </c>
      <c r="I2238">
        <v>3</v>
      </c>
      <c r="J2238">
        <v>2584.0500000000002</v>
      </c>
      <c r="K2238">
        <v>7752.15</v>
      </c>
      <c r="L2238" t="s">
        <v>35</v>
      </c>
      <c r="M2238" t="s">
        <v>29</v>
      </c>
    </row>
    <row r="2239" spans="1:13">
      <c r="A2239" t="s">
        <v>3759</v>
      </c>
      <c r="B2239" s="9">
        <v>45412</v>
      </c>
      <c r="C2239" t="s">
        <v>180</v>
      </c>
      <c r="D2239" t="s">
        <v>1461</v>
      </c>
      <c r="E2239" t="s">
        <v>26</v>
      </c>
      <c r="F2239" t="s">
        <v>27</v>
      </c>
      <c r="G2239" t="s">
        <v>19</v>
      </c>
      <c r="H2239" t="s">
        <v>57</v>
      </c>
      <c r="I2239">
        <v>2</v>
      </c>
      <c r="J2239">
        <v>11950.24</v>
      </c>
      <c r="K2239">
        <v>23900.49</v>
      </c>
      <c r="L2239" t="s">
        <v>21</v>
      </c>
      <c r="M2239" t="s">
        <v>29</v>
      </c>
    </row>
    <row r="2240" spans="1:13">
      <c r="A2240" t="s">
        <v>3760</v>
      </c>
      <c r="B2240" s="9">
        <v>45360</v>
      </c>
      <c r="C2240" t="s">
        <v>2100</v>
      </c>
      <c r="D2240" t="s">
        <v>3163</v>
      </c>
      <c r="E2240" t="s">
        <v>61</v>
      </c>
      <c r="F2240" t="s">
        <v>33</v>
      </c>
      <c r="G2240" t="s">
        <v>19</v>
      </c>
      <c r="H2240" t="s">
        <v>50</v>
      </c>
      <c r="I2240">
        <v>2</v>
      </c>
      <c r="J2240">
        <v>2057.73</v>
      </c>
      <c r="K2240">
        <v>4115.47</v>
      </c>
      <c r="L2240" t="s">
        <v>28</v>
      </c>
      <c r="M2240" t="s">
        <v>29</v>
      </c>
    </row>
    <row r="2241" spans="1:13">
      <c r="A2241" t="s">
        <v>3761</v>
      </c>
      <c r="B2241" s="9">
        <v>45137</v>
      </c>
      <c r="C2241" t="s">
        <v>633</v>
      </c>
      <c r="D2241" t="s">
        <v>2726</v>
      </c>
      <c r="E2241" t="s">
        <v>17</v>
      </c>
      <c r="F2241" t="s">
        <v>18</v>
      </c>
      <c r="G2241" t="s">
        <v>19</v>
      </c>
      <c r="H2241" t="s">
        <v>50</v>
      </c>
      <c r="I2241">
        <v>5</v>
      </c>
      <c r="J2241">
        <v>2383.9</v>
      </c>
      <c r="K2241">
        <v>11919.52</v>
      </c>
      <c r="L2241" t="s">
        <v>21</v>
      </c>
      <c r="M2241" t="s">
        <v>29</v>
      </c>
    </row>
    <row r="2242" spans="1:13">
      <c r="A2242" t="s">
        <v>3762</v>
      </c>
      <c r="B2242" s="9">
        <v>45303</v>
      </c>
      <c r="C2242" t="s">
        <v>3763</v>
      </c>
      <c r="D2242" t="s">
        <v>1601</v>
      </c>
      <c r="E2242" t="s">
        <v>26</v>
      </c>
      <c r="F2242" t="s">
        <v>33</v>
      </c>
      <c r="G2242" t="s">
        <v>42</v>
      </c>
      <c r="H2242" t="s">
        <v>57</v>
      </c>
      <c r="I2242">
        <v>2</v>
      </c>
      <c r="J2242">
        <v>17436.71</v>
      </c>
      <c r="K2242">
        <v>34873.42</v>
      </c>
      <c r="L2242" t="s">
        <v>28</v>
      </c>
      <c r="M2242" t="s">
        <v>29</v>
      </c>
    </row>
    <row r="2243" spans="1:13">
      <c r="A2243" t="s">
        <v>3764</v>
      </c>
      <c r="B2243" s="9">
        <v>45321</v>
      </c>
      <c r="C2243" t="s">
        <v>1556</v>
      </c>
      <c r="D2243" t="s">
        <v>2835</v>
      </c>
      <c r="E2243" t="s">
        <v>17</v>
      </c>
      <c r="F2243" t="s">
        <v>27</v>
      </c>
      <c r="G2243" t="s">
        <v>19</v>
      </c>
      <c r="H2243" t="s">
        <v>57</v>
      </c>
      <c r="I2243">
        <v>3</v>
      </c>
      <c r="J2243">
        <v>13080.08</v>
      </c>
      <c r="K2243">
        <v>39240.230000000003</v>
      </c>
      <c r="L2243" t="s">
        <v>28</v>
      </c>
      <c r="M2243" t="s">
        <v>29</v>
      </c>
    </row>
    <row r="2244" spans="1:13">
      <c r="A2244" t="s">
        <v>3765</v>
      </c>
      <c r="B2244" s="9">
        <v>45376</v>
      </c>
      <c r="C2244" t="s">
        <v>770</v>
      </c>
      <c r="D2244" t="s">
        <v>1948</v>
      </c>
      <c r="E2244" t="s">
        <v>26</v>
      </c>
      <c r="F2244" t="s">
        <v>18</v>
      </c>
      <c r="G2244" t="s">
        <v>19</v>
      </c>
      <c r="H2244" t="s">
        <v>50</v>
      </c>
      <c r="I2244">
        <v>1</v>
      </c>
      <c r="J2244">
        <v>2252.66</v>
      </c>
      <c r="K2244">
        <v>2252.66</v>
      </c>
      <c r="L2244" t="s">
        <v>35</v>
      </c>
      <c r="M2244" t="s">
        <v>29</v>
      </c>
    </row>
    <row r="2245" spans="1:13">
      <c r="A2245" t="s">
        <v>3766</v>
      </c>
      <c r="B2245" s="9">
        <v>45290</v>
      </c>
      <c r="C2245" t="s">
        <v>2279</v>
      </c>
      <c r="D2245" t="s">
        <v>45</v>
      </c>
      <c r="E2245" t="s">
        <v>26</v>
      </c>
      <c r="F2245" t="s">
        <v>46</v>
      </c>
      <c r="G2245" t="s">
        <v>19</v>
      </c>
      <c r="H2245" t="s">
        <v>57</v>
      </c>
      <c r="I2245">
        <v>1</v>
      </c>
      <c r="J2245">
        <v>11929.65</v>
      </c>
      <c r="K2245">
        <v>11929.65</v>
      </c>
      <c r="L2245" t="s">
        <v>35</v>
      </c>
      <c r="M2245" t="s">
        <v>29</v>
      </c>
    </row>
    <row r="2246" spans="1:13">
      <c r="A2246" t="s">
        <v>3767</v>
      </c>
      <c r="B2246" s="9">
        <v>45383</v>
      </c>
      <c r="C2246" t="s">
        <v>1143</v>
      </c>
      <c r="D2246" t="s">
        <v>1501</v>
      </c>
      <c r="E2246" t="s">
        <v>17</v>
      </c>
      <c r="F2246" t="s">
        <v>27</v>
      </c>
      <c r="G2246" t="s">
        <v>42</v>
      </c>
      <c r="H2246" t="s">
        <v>34</v>
      </c>
      <c r="I2246">
        <v>1</v>
      </c>
      <c r="J2246">
        <v>1195.93</v>
      </c>
      <c r="K2246">
        <v>1195.93</v>
      </c>
      <c r="L2246" t="s">
        <v>35</v>
      </c>
      <c r="M2246" t="s">
        <v>29</v>
      </c>
    </row>
    <row r="2247" spans="1:13">
      <c r="A2247" t="s">
        <v>3768</v>
      </c>
      <c r="B2247" s="9">
        <v>45152</v>
      </c>
      <c r="C2247" t="s">
        <v>3769</v>
      </c>
      <c r="D2247" t="s">
        <v>3086</v>
      </c>
      <c r="E2247" t="s">
        <v>17</v>
      </c>
      <c r="F2247" t="s">
        <v>27</v>
      </c>
      <c r="G2247" t="s">
        <v>19</v>
      </c>
      <c r="H2247" t="s">
        <v>20</v>
      </c>
      <c r="I2247">
        <v>3</v>
      </c>
      <c r="J2247">
        <v>37452.639999999999</v>
      </c>
      <c r="K2247">
        <v>112357.91</v>
      </c>
      <c r="L2247" t="s">
        <v>28</v>
      </c>
      <c r="M2247" t="s">
        <v>29</v>
      </c>
    </row>
    <row r="2248" spans="1:13">
      <c r="A2248" t="s">
        <v>3770</v>
      </c>
      <c r="B2248" s="9">
        <v>45057</v>
      </c>
      <c r="C2248" t="s">
        <v>1138</v>
      </c>
      <c r="D2248" t="s">
        <v>73</v>
      </c>
      <c r="E2248" t="s">
        <v>26</v>
      </c>
      <c r="F2248" t="s">
        <v>18</v>
      </c>
      <c r="G2248" t="s">
        <v>19</v>
      </c>
      <c r="H2248" t="s">
        <v>34</v>
      </c>
      <c r="I2248">
        <v>5</v>
      </c>
      <c r="J2248">
        <v>1104.3900000000001</v>
      </c>
      <c r="K2248">
        <v>5521.93</v>
      </c>
      <c r="L2248" t="s">
        <v>35</v>
      </c>
      <c r="M2248" t="s">
        <v>29</v>
      </c>
    </row>
    <row r="2249" spans="1:13">
      <c r="A2249" t="s">
        <v>3771</v>
      </c>
      <c r="B2249" s="9">
        <v>45402</v>
      </c>
      <c r="C2249" t="s">
        <v>1031</v>
      </c>
      <c r="D2249" t="s">
        <v>339</v>
      </c>
      <c r="E2249" t="s">
        <v>17</v>
      </c>
      <c r="F2249" t="s">
        <v>27</v>
      </c>
      <c r="G2249" t="s">
        <v>19</v>
      </c>
      <c r="H2249" t="s">
        <v>20</v>
      </c>
      <c r="I2249">
        <v>3</v>
      </c>
      <c r="J2249">
        <v>37629.360000000001</v>
      </c>
      <c r="K2249">
        <v>112888.09</v>
      </c>
      <c r="L2249" t="s">
        <v>21</v>
      </c>
      <c r="M2249" t="s">
        <v>29</v>
      </c>
    </row>
    <row r="2250" spans="1:13">
      <c r="A2250" t="s">
        <v>3772</v>
      </c>
      <c r="B2250" s="9">
        <v>45203</v>
      </c>
      <c r="C2250" t="s">
        <v>140</v>
      </c>
      <c r="D2250" t="s">
        <v>3727</v>
      </c>
      <c r="E2250" t="s">
        <v>17</v>
      </c>
      <c r="F2250" t="s">
        <v>33</v>
      </c>
      <c r="G2250" t="s">
        <v>19</v>
      </c>
      <c r="H2250" t="s">
        <v>20</v>
      </c>
      <c r="I2250">
        <v>2</v>
      </c>
      <c r="J2250">
        <v>29795.58</v>
      </c>
      <c r="K2250">
        <v>59591.17</v>
      </c>
      <c r="L2250" t="s">
        <v>35</v>
      </c>
      <c r="M2250" t="s">
        <v>29</v>
      </c>
    </row>
    <row r="2251" spans="1:13">
      <c r="A2251" t="s">
        <v>3773</v>
      </c>
      <c r="B2251" s="9">
        <v>45082</v>
      </c>
      <c r="C2251" t="s">
        <v>3622</v>
      </c>
      <c r="D2251" t="s">
        <v>1595</v>
      </c>
      <c r="E2251" t="s">
        <v>26</v>
      </c>
      <c r="F2251" t="s">
        <v>46</v>
      </c>
      <c r="G2251" t="s">
        <v>19</v>
      </c>
      <c r="H2251" t="s">
        <v>50</v>
      </c>
      <c r="I2251">
        <v>4</v>
      </c>
      <c r="J2251">
        <v>2633.73</v>
      </c>
      <c r="K2251">
        <v>10534.92</v>
      </c>
      <c r="L2251" t="s">
        <v>21</v>
      </c>
      <c r="M2251" t="s">
        <v>29</v>
      </c>
    </row>
    <row r="2252" spans="1:13">
      <c r="A2252" t="s">
        <v>3774</v>
      </c>
      <c r="B2252" s="9">
        <v>45144</v>
      </c>
      <c r="C2252" t="s">
        <v>834</v>
      </c>
      <c r="D2252" t="s">
        <v>3387</v>
      </c>
      <c r="E2252" t="s">
        <v>17</v>
      </c>
      <c r="F2252" t="s">
        <v>33</v>
      </c>
      <c r="G2252" t="s">
        <v>19</v>
      </c>
      <c r="H2252" t="s">
        <v>20</v>
      </c>
      <c r="I2252">
        <v>4</v>
      </c>
      <c r="J2252">
        <v>29021.03</v>
      </c>
      <c r="K2252">
        <v>116084.12</v>
      </c>
      <c r="L2252" t="s">
        <v>35</v>
      </c>
      <c r="M2252" t="s">
        <v>29</v>
      </c>
    </row>
    <row r="2253" spans="1:13">
      <c r="A2253" t="s">
        <v>3775</v>
      </c>
      <c r="B2253" s="9">
        <v>45116</v>
      </c>
      <c r="C2253" t="s">
        <v>1505</v>
      </c>
      <c r="D2253" t="s">
        <v>169</v>
      </c>
      <c r="E2253" t="s">
        <v>17</v>
      </c>
      <c r="F2253" t="s">
        <v>18</v>
      </c>
      <c r="G2253" t="s">
        <v>19</v>
      </c>
      <c r="H2253" t="s">
        <v>34</v>
      </c>
      <c r="I2253">
        <v>4</v>
      </c>
      <c r="J2253">
        <v>1308.3900000000001</v>
      </c>
      <c r="K2253">
        <v>5233.5600000000004</v>
      </c>
      <c r="L2253" t="s">
        <v>28</v>
      </c>
      <c r="M2253" t="s">
        <v>29</v>
      </c>
    </row>
    <row r="2254" spans="1:13">
      <c r="A2254" t="s">
        <v>3776</v>
      </c>
      <c r="B2254" s="9">
        <v>45343</v>
      </c>
      <c r="C2254" t="s">
        <v>1759</v>
      </c>
      <c r="D2254" t="s">
        <v>1280</v>
      </c>
      <c r="E2254" t="s">
        <v>61</v>
      </c>
      <c r="F2254" t="s">
        <v>27</v>
      </c>
      <c r="G2254" t="s">
        <v>42</v>
      </c>
      <c r="H2254" t="s">
        <v>50</v>
      </c>
      <c r="I2254">
        <v>1</v>
      </c>
      <c r="J2254">
        <v>2788.3</v>
      </c>
      <c r="K2254">
        <v>2788.3</v>
      </c>
      <c r="L2254" t="s">
        <v>35</v>
      </c>
      <c r="M2254" t="s">
        <v>29</v>
      </c>
    </row>
    <row r="2255" spans="1:13">
      <c r="A2255" t="s">
        <v>3777</v>
      </c>
      <c r="B2255" s="9">
        <v>45472</v>
      </c>
      <c r="C2255" t="s">
        <v>1951</v>
      </c>
      <c r="D2255" t="s">
        <v>390</v>
      </c>
      <c r="E2255" t="s">
        <v>17</v>
      </c>
      <c r="F2255" t="s">
        <v>46</v>
      </c>
      <c r="G2255" t="s">
        <v>19</v>
      </c>
      <c r="H2255" t="s">
        <v>57</v>
      </c>
      <c r="I2255">
        <v>3</v>
      </c>
      <c r="J2255">
        <v>16482.93</v>
      </c>
      <c r="K2255">
        <v>49448.78</v>
      </c>
      <c r="L2255" t="s">
        <v>21</v>
      </c>
      <c r="M2255" t="s">
        <v>29</v>
      </c>
    </row>
    <row r="2256" spans="1:13">
      <c r="A2256" t="s">
        <v>3778</v>
      </c>
      <c r="B2256" s="9">
        <v>44967</v>
      </c>
      <c r="C2256" t="s">
        <v>1782</v>
      </c>
      <c r="D2256" t="s">
        <v>697</v>
      </c>
      <c r="E2256" t="s">
        <v>17</v>
      </c>
      <c r="F2256" t="s">
        <v>18</v>
      </c>
      <c r="G2256" t="s">
        <v>42</v>
      </c>
      <c r="H2256" t="s">
        <v>34</v>
      </c>
      <c r="I2256">
        <v>3</v>
      </c>
      <c r="J2256">
        <v>969.28</v>
      </c>
      <c r="K2256">
        <v>2907.85</v>
      </c>
      <c r="L2256" t="s">
        <v>21</v>
      </c>
      <c r="M2256" t="s">
        <v>29</v>
      </c>
    </row>
    <row r="2257" spans="1:13">
      <c r="A2257" t="s">
        <v>3779</v>
      </c>
      <c r="B2257" s="9">
        <v>45233</v>
      </c>
      <c r="C2257" t="s">
        <v>849</v>
      </c>
      <c r="D2257" t="s">
        <v>1101</v>
      </c>
      <c r="E2257" t="s">
        <v>26</v>
      </c>
      <c r="F2257" t="s">
        <v>33</v>
      </c>
      <c r="G2257" t="s">
        <v>19</v>
      </c>
      <c r="H2257" t="s">
        <v>50</v>
      </c>
      <c r="I2257">
        <v>1</v>
      </c>
      <c r="J2257">
        <v>2617.81</v>
      </c>
      <c r="K2257">
        <v>2617.81</v>
      </c>
      <c r="L2257" t="s">
        <v>35</v>
      </c>
      <c r="M2257" t="s">
        <v>29</v>
      </c>
    </row>
    <row r="2258" spans="1:13">
      <c r="A2258" t="s">
        <v>3780</v>
      </c>
      <c r="B2258" s="9">
        <v>45264</v>
      </c>
      <c r="C2258" t="s">
        <v>1574</v>
      </c>
      <c r="D2258" t="s">
        <v>691</v>
      </c>
      <c r="E2258" t="s">
        <v>26</v>
      </c>
      <c r="F2258" t="s">
        <v>27</v>
      </c>
      <c r="G2258" t="s">
        <v>19</v>
      </c>
      <c r="H2258" t="s">
        <v>20</v>
      </c>
      <c r="I2258">
        <v>2</v>
      </c>
      <c r="J2258">
        <v>33924.46</v>
      </c>
      <c r="K2258">
        <v>67848.91</v>
      </c>
      <c r="L2258" t="s">
        <v>21</v>
      </c>
      <c r="M2258" t="s">
        <v>29</v>
      </c>
    </row>
    <row r="2259" spans="1:13">
      <c r="A2259" t="s">
        <v>3781</v>
      </c>
      <c r="B2259" s="9">
        <v>45240</v>
      </c>
      <c r="C2259" t="s">
        <v>2281</v>
      </c>
      <c r="D2259" t="s">
        <v>82</v>
      </c>
      <c r="E2259" t="s">
        <v>61</v>
      </c>
      <c r="F2259" t="s">
        <v>27</v>
      </c>
      <c r="G2259" t="s">
        <v>19</v>
      </c>
      <c r="H2259" t="s">
        <v>34</v>
      </c>
      <c r="I2259">
        <v>4</v>
      </c>
      <c r="J2259">
        <v>1431.62</v>
      </c>
      <c r="K2259">
        <v>5726.49</v>
      </c>
      <c r="L2259" t="s">
        <v>28</v>
      </c>
      <c r="M2259" t="s">
        <v>29</v>
      </c>
    </row>
    <row r="2260" spans="1:13">
      <c r="A2260" t="s">
        <v>3782</v>
      </c>
      <c r="B2260" s="9">
        <v>45001</v>
      </c>
      <c r="C2260" t="s">
        <v>1320</v>
      </c>
      <c r="D2260" t="s">
        <v>153</v>
      </c>
      <c r="E2260" t="s">
        <v>61</v>
      </c>
      <c r="F2260" t="s">
        <v>18</v>
      </c>
      <c r="G2260" t="s">
        <v>19</v>
      </c>
      <c r="H2260" t="s">
        <v>20</v>
      </c>
      <c r="I2260">
        <v>4</v>
      </c>
      <c r="J2260">
        <v>30827.59</v>
      </c>
      <c r="K2260">
        <v>123310.38</v>
      </c>
      <c r="L2260" t="s">
        <v>35</v>
      </c>
      <c r="M2260" t="s">
        <v>29</v>
      </c>
    </row>
    <row r="2261" spans="1:13">
      <c r="A2261" t="s">
        <v>3783</v>
      </c>
      <c r="B2261" s="9">
        <v>45205</v>
      </c>
      <c r="C2261" t="s">
        <v>2446</v>
      </c>
      <c r="D2261" t="s">
        <v>3784</v>
      </c>
      <c r="E2261" t="s">
        <v>26</v>
      </c>
      <c r="F2261" t="s">
        <v>33</v>
      </c>
      <c r="G2261" t="s">
        <v>19</v>
      </c>
      <c r="H2261" t="s">
        <v>50</v>
      </c>
      <c r="I2261">
        <v>1</v>
      </c>
      <c r="J2261">
        <v>2714.06</v>
      </c>
      <c r="K2261">
        <v>2714.06</v>
      </c>
      <c r="L2261" t="s">
        <v>21</v>
      </c>
      <c r="M2261" t="s">
        <v>29</v>
      </c>
    </row>
    <row r="2262" spans="1:13">
      <c r="A2262" t="s">
        <v>3785</v>
      </c>
      <c r="B2262" s="9">
        <v>45102</v>
      </c>
      <c r="C2262" t="s">
        <v>3786</v>
      </c>
      <c r="D2262" t="s">
        <v>1701</v>
      </c>
      <c r="E2262" t="s">
        <v>17</v>
      </c>
      <c r="F2262" t="s">
        <v>27</v>
      </c>
      <c r="G2262" t="s">
        <v>19</v>
      </c>
      <c r="H2262" t="s">
        <v>50</v>
      </c>
      <c r="I2262">
        <v>4</v>
      </c>
      <c r="J2262">
        <v>2212.6</v>
      </c>
      <c r="K2262">
        <v>8850.39</v>
      </c>
      <c r="L2262" t="s">
        <v>35</v>
      </c>
      <c r="M2262" t="s">
        <v>29</v>
      </c>
    </row>
    <row r="2263" spans="1:13">
      <c r="A2263" t="s">
        <v>3787</v>
      </c>
      <c r="B2263" s="9">
        <v>45199</v>
      </c>
      <c r="C2263" t="s">
        <v>549</v>
      </c>
      <c r="D2263" t="s">
        <v>1768</v>
      </c>
      <c r="E2263" t="s">
        <v>17</v>
      </c>
      <c r="F2263" t="s">
        <v>33</v>
      </c>
      <c r="G2263" t="s">
        <v>42</v>
      </c>
      <c r="H2263" t="s">
        <v>57</v>
      </c>
      <c r="I2263">
        <v>5</v>
      </c>
      <c r="J2263">
        <v>13476.43</v>
      </c>
      <c r="K2263">
        <v>67382.16</v>
      </c>
      <c r="L2263" t="s">
        <v>35</v>
      </c>
      <c r="M2263" t="s">
        <v>29</v>
      </c>
    </row>
    <row r="2264" spans="1:13">
      <c r="A2264" t="s">
        <v>3788</v>
      </c>
      <c r="B2264" s="9">
        <v>45215</v>
      </c>
      <c r="C2264" t="s">
        <v>1427</v>
      </c>
      <c r="D2264" t="s">
        <v>892</v>
      </c>
      <c r="E2264" t="s">
        <v>17</v>
      </c>
      <c r="F2264" t="s">
        <v>46</v>
      </c>
      <c r="G2264" t="s">
        <v>42</v>
      </c>
      <c r="H2264" t="s">
        <v>57</v>
      </c>
      <c r="I2264">
        <v>3</v>
      </c>
      <c r="J2264">
        <v>11332.44</v>
      </c>
      <c r="K2264">
        <v>33997.32</v>
      </c>
      <c r="L2264" t="s">
        <v>35</v>
      </c>
      <c r="M2264" t="s">
        <v>29</v>
      </c>
    </row>
    <row r="2265" spans="1:13">
      <c r="A2265" t="s">
        <v>3789</v>
      </c>
      <c r="B2265" s="9">
        <v>45198</v>
      </c>
      <c r="C2265" t="s">
        <v>2217</v>
      </c>
      <c r="D2265" t="s">
        <v>1351</v>
      </c>
      <c r="E2265" t="s">
        <v>17</v>
      </c>
      <c r="F2265" t="s">
        <v>27</v>
      </c>
      <c r="G2265" t="s">
        <v>42</v>
      </c>
      <c r="H2265" t="s">
        <v>34</v>
      </c>
      <c r="I2265">
        <v>4</v>
      </c>
      <c r="J2265">
        <v>983.8</v>
      </c>
      <c r="K2265">
        <v>3935.19</v>
      </c>
      <c r="L2265" t="s">
        <v>35</v>
      </c>
      <c r="M2265" t="s">
        <v>29</v>
      </c>
    </row>
    <row r="2266" spans="1:13">
      <c r="A2266" t="s">
        <v>3790</v>
      </c>
      <c r="B2266" s="9">
        <v>44992</v>
      </c>
      <c r="C2266" t="s">
        <v>3791</v>
      </c>
      <c r="D2266" t="s">
        <v>731</v>
      </c>
      <c r="E2266" t="s">
        <v>26</v>
      </c>
      <c r="F2266" t="s">
        <v>46</v>
      </c>
      <c r="G2266" t="s">
        <v>19</v>
      </c>
      <c r="H2266" t="s">
        <v>57</v>
      </c>
      <c r="I2266">
        <v>4</v>
      </c>
      <c r="J2266">
        <v>11733.63</v>
      </c>
      <c r="K2266">
        <v>46934.53</v>
      </c>
      <c r="L2266" t="s">
        <v>35</v>
      </c>
      <c r="M2266" t="s">
        <v>29</v>
      </c>
    </row>
    <row r="2267" spans="1:13">
      <c r="A2267" t="s">
        <v>3792</v>
      </c>
      <c r="B2267" s="9">
        <v>45409</v>
      </c>
      <c r="C2267" t="s">
        <v>329</v>
      </c>
      <c r="D2267" t="s">
        <v>3793</v>
      </c>
      <c r="E2267" t="s">
        <v>26</v>
      </c>
      <c r="F2267" t="s">
        <v>27</v>
      </c>
      <c r="G2267" t="s">
        <v>42</v>
      </c>
      <c r="H2267" t="s">
        <v>20</v>
      </c>
      <c r="I2267">
        <v>5</v>
      </c>
      <c r="J2267">
        <v>27286.01</v>
      </c>
      <c r="K2267">
        <v>136430.04999999999</v>
      </c>
      <c r="L2267" t="s">
        <v>28</v>
      </c>
      <c r="M2267" t="s">
        <v>29</v>
      </c>
    </row>
    <row r="2268" spans="1:13">
      <c r="A2268" t="s">
        <v>3794</v>
      </c>
      <c r="B2268" s="9">
        <v>45174</v>
      </c>
      <c r="C2268" t="s">
        <v>3795</v>
      </c>
      <c r="D2268" t="s">
        <v>1963</v>
      </c>
      <c r="E2268" t="s">
        <v>17</v>
      </c>
      <c r="F2268" t="s">
        <v>18</v>
      </c>
      <c r="G2268" t="s">
        <v>19</v>
      </c>
      <c r="H2268" t="s">
        <v>20</v>
      </c>
      <c r="I2268">
        <v>2</v>
      </c>
      <c r="J2268">
        <v>24657.79</v>
      </c>
      <c r="K2268">
        <v>49315.58</v>
      </c>
      <c r="L2268" t="s">
        <v>35</v>
      </c>
      <c r="M2268" t="s">
        <v>29</v>
      </c>
    </row>
    <row r="2269" spans="1:13">
      <c r="A2269" t="s">
        <v>3796</v>
      </c>
      <c r="B2269" s="9">
        <v>45082</v>
      </c>
      <c r="C2269" t="s">
        <v>1063</v>
      </c>
      <c r="D2269" t="s">
        <v>763</v>
      </c>
      <c r="E2269" t="s">
        <v>26</v>
      </c>
      <c r="F2269" t="s">
        <v>27</v>
      </c>
      <c r="G2269" t="s">
        <v>42</v>
      </c>
      <c r="H2269" t="s">
        <v>57</v>
      </c>
      <c r="I2269">
        <v>2</v>
      </c>
      <c r="J2269">
        <v>16453.36</v>
      </c>
      <c r="K2269">
        <v>32906.71</v>
      </c>
      <c r="L2269" t="s">
        <v>28</v>
      </c>
      <c r="M2269" t="s">
        <v>22</v>
      </c>
    </row>
    <row r="2270" spans="1:13">
      <c r="A2270" t="s">
        <v>3797</v>
      </c>
      <c r="B2270" s="9">
        <v>44973</v>
      </c>
      <c r="C2270" t="s">
        <v>1569</v>
      </c>
      <c r="D2270" t="s">
        <v>3798</v>
      </c>
      <c r="E2270" t="s">
        <v>17</v>
      </c>
      <c r="F2270" t="s">
        <v>27</v>
      </c>
      <c r="G2270" t="s">
        <v>19</v>
      </c>
      <c r="H2270" t="s">
        <v>57</v>
      </c>
      <c r="I2270">
        <v>5</v>
      </c>
      <c r="J2270">
        <v>14009.48</v>
      </c>
      <c r="K2270">
        <v>70047.42</v>
      </c>
      <c r="L2270" t="s">
        <v>35</v>
      </c>
      <c r="M2270" t="s">
        <v>29</v>
      </c>
    </row>
    <row r="2271" spans="1:13">
      <c r="A2271" t="s">
        <v>3799</v>
      </c>
      <c r="B2271" s="9">
        <v>45380</v>
      </c>
      <c r="C2271" t="s">
        <v>1003</v>
      </c>
      <c r="D2271" t="s">
        <v>2951</v>
      </c>
      <c r="E2271" t="s">
        <v>17</v>
      </c>
      <c r="F2271" t="s">
        <v>33</v>
      </c>
      <c r="G2271" t="s">
        <v>19</v>
      </c>
      <c r="H2271" t="s">
        <v>57</v>
      </c>
      <c r="I2271">
        <v>2</v>
      </c>
      <c r="J2271">
        <v>16531.259999999998</v>
      </c>
      <c r="K2271">
        <v>33062.51</v>
      </c>
      <c r="L2271" t="s">
        <v>21</v>
      </c>
      <c r="M2271" t="s">
        <v>29</v>
      </c>
    </row>
    <row r="2272" spans="1:13">
      <c r="A2272" t="s">
        <v>3800</v>
      </c>
      <c r="B2272" s="9">
        <v>45127</v>
      </c>
      <c r="C2272" t="s">
        <v>204</v>
      </c>
      <c r="D2272" t="s">
        <v>437</v>
      </c>
      <c r="E2272" t="s">
        <v>26</v>
      </c>
      <c r="F2272" t="s">
        <v>33</v>
      </c>
      <c r="G2272" t="s">
        <v>42</v>
      </c>
      <c r="H2272" t="s">
        <v>34</v>
      </c>
      <c r="I2272">
        <v>1</v>
      </c>
      <c r="J2272">
        <v>1207.53</v>
      </c>
      <c r="K2272">
        <v>1207.53</v>
      </c>
      <c r="L2272" t="s">
        <v>35</v>
      </c>
      <c r="M2272" t="s">
        <v>29</v>
      </c>
    </row>
    <row r="2273" spans="1:13">
      <c r="A2273" t="s">
        <v>3801</v>
      </c>
      <c r="B2273" s="9">
        <v>45050</v>
      </c>
      <c r="C2273" t="s">
        <v>1920</v>
      </c>
      <c r="D2273" t="s">
        <v>1391</v>
      </c>
      <c r="E2273" t="s">
        <v>17</v>
      </c>
      <c r="F2273" t="s">
        <v>46</v>
      </c>
      <c r="G2273" t="s">
        <v>42</v>
      </c>
      <c r="H2273" t="s">
        <v>34</v>
      </c>
      <c r="I2273">
        <v>5</v>
      </c>
      <c r="J2273">
        <v>1338.8</v>
      </c>
      <c r="K2273">
        <v>6694.01</v>
      </c>
      <c r="L2273" t="s">
        <v>35</v>
      </c>
      <c r="M2273" t="s">
        <v>29</v>
      </c>
    </row>
    <row r="2274" spans="1:13">
      <c r="A2274" t="s">
        <v>3802</v>
      </c>
      <c r="B2274" s="9">
        <v>44927</v>
      </c>
      <c r="C2274" t="s">
        <v>564</v>
      </c>
      <c r="D2274" t="s">
        <v>3803</v>
      </c>
      <c r="E2274" t="s">
        <v>17</v>
      </c>
      <c r="F2274" t="s">
        <v>46</v>
      </c>
      <c r="G2274" t="s">
        <v>19</v>
      </c>
      <c r="H2274" t="s">
        <v>20</v>
      </c>
      <c r="I2274">
        <v>3</v>
      </c>
      <c r="J2274">
        <v>33315.89</v>
      </c>
      <c r="K2274">
        <v>99947.66</v>
      </c>
      <c r="L2274" t="s">
        <v>21</v>
      </c>
      <c r="M2274" t="s">
        <v>29</v>
      </c>
    </row>
    <row r="2275" spans="1:13">
      <c r="A2275" t="s">
        <v>3804</v>
      </c>
      <c r="B2275" s="9">
        <v>45117</v>
      </c>
      <c r="C2275" t="s">
        <v>2675</v>
      </c>
      <c r="D2275" t="s">
        <v>3057</v>
      </c>
      <c r="E2275" t="s">
        <v>17</v>
      </c>
      <c r="F2275" t="s">
        <v>46</v>
      </c>
      <c r="G2275" t="s">
        <v>19</v>
      </c>
      <c r="H2275" t="s">
        <v>34</v>
      </c>
      <c r="I2275">
        <v>3</v>
      </c>
      <c r="J2275">
        <v>896.42</v>
      </c>
      <c r="K2275">
        <v>2689.27</v>
      </c>
      <c r="L2275" t="s">
        <v>28</v>
      </c>
      <c r="M2275" t="s">
        <v>29</v>
      </c>
    </row>
    <row r="2276" spans="1:13">
      <c r="A2276" t="s">
        <v>3805</v>
      </c>
      <c r="B2276" s="9">
        <v>45442</v>
      </c>
      <c r="C2276" t="s">
        <v>422</v>
      </c>
      <c r="D2276" t="s">
        <v>1004</v>
      </c>
      <c r="E2276" t="s">
        <v>17</v>
      </c>
      <c r="F2276" t="s">
        <v>27</v>
      </c>
      <c r="G2276" t="s">
        <v>19</v>
      </c>
      <c r="H2276" t="s">
        <v>34</v>
      </c>
      <c r="I2276">
        <v>3</v>
      </c>
      <c r="J2276">
        <v>1210.06</v>
      </c>
      <c r="K2276">
        <v>3630.17</v>
      </c>
      <c r="L2276" t="s">
        <v>28</v>
      </c>
      <c r="M2276" t="s">
        <v>29</v>
      </c>
    </row>
    <row r="2277" spans="1:13">
      <c r="A2277" t="s">
        <v>3806</v>
      </c>
      <c r="B2277" s="9">
        <v>45368</v>
      </c>
      <c r="C2277" t="s">
        <v>2208</v>
      </c>
      <c r="D2277" t="s">
        <v>1381</v>
      </c>
      <c r="E2277" t="s">
        <v>26</v>
      </c>
      <c r="F2277" t="s">
        <v>27</v>
      </c>
      <c r="G2277" t="s">
        <v>42</v>
      </c>
      <c r="H2277" t="s">
        <v>50</v>
      </c>
      <c r="I2277">
        <v>4</v>
      </c>
      <c r="J2277">
        <v>2597.21</v>
      </c>
      <c r="K2277">
        <v>10388.82</v>
      </c>
      <c r="L2277" t="s">
        <v>28</v>
      </c>
      <c r="M2277" t="s">
        <v>29</v>
      </c>
    </row>
    <row r="2278" spans="1:13">
      <c r="A2278" t="s">
        <v>3807</v>
      </c>
      <c r="B2278" s="9">
        <v>45069</v>
      </c>
      <c r="C2278" t="s">
        <v>794</v>
      </c>
      <c r="D2278" t="s">
        <v>2585</v>
      </c>
      <c r="E2278" t="s">
        <v>61</v>
      </c>
      <c r="F2278" t="s">
        <v>46</v>
      </c>
      <c r="G2278" t="s">
        <v>19</v>
      </c>
      <c r="H2278" t="s">
        <v>20</v>
      </c>
      <c r="I2278">
        <v>5</v>
      </c>
      <c r="J2278">
        <v>35463.82</v>
      </c>
      <c r="K2278">
        <v>177319.11</v>
      </c>
      <c r="L2278" t="s">
        <v>28</v>
      </c>
      <c r="M2278" t="s">
        <v>29</v>
      </c>
    </row>
    <row r="2279" spans="1:13">
      <c r="A2279" t="s">
        <v>3808</v>
      </c>
      <c r="B2279" s="9">
        <v>45117</v>
      </c>
      <c r="C2279" t="s">
        <v>1100</v>
      </c>
      <c r="D2279" t="s">
        <v>1068</v>
      </c>
      <c r="E2279" t="s">
        <v>17</v>
      </c>
      <c r="F2279" t="s">
        <v>18</v>
      </c>
      <c r="G2279" t="s">
        <v>42</v>
      </c>
      <c r="H2279" t="s">
        <v>20</v>
      </c>
      <c r="I2279">
        <v>5</v>
      </c>
      <c r="J2279">
        <v>38523.39</v>
      </c>
      <c r="K2279">
        <v>192616.93</v>
      </c>
      <c r="L2279" t="s">
        <v>21</v>
      </c>
      <c r="M2279" t="s">
        <v>29</v>
      </c>
    </row>
    <row r="2280" spans="1:13">
      <c r="A2280" t="s">
        <v>3809</v>
      </c>
      <c r="B2280" s="9">
        <v>45459</v>
      </c>
      <c r="C2280" t="s">
        <v>1843</v>
      </c>
      <c r="D2280" t="s">
        <v>2978</v>
      </c>
      <c r="E2280" t="s">
        <v>17</v>
      </c>
      <c r="F2280" t="s">
        <v>18</v>
      </c>
      <c r="G2280" t="s">
        <v>19</v>
      </c>
      <c r="H2280" t="s">
        <v>57</v>
      </c>
      <c r="I2280">
        <v>2</v>
      </c>
      <c r="J2280">
        <v>15986.24</v>
      </c>
      <c r="K2280">
        <v>31972.49</v>
      </c>
      <c r="L2280" t="s">
        <v>28</v>
      </c>
      <c r="M2280" t="s">
        <v>22</v>
      </c>
    </row>
    <row r="2281" spans="1:13">
      <c r="A2281" t="s">
        <v>3810</v>
      </c>
      <c r="B2281" s="9">
        <v>45153</v>
      </c>
      <c r="C2281" t="s">
        <v>494</v>
      </c>
      <c r="D2281" t="s">
        <v>1831</v>
      </c>
      <c r="E2281" t="s">
        <v>26</v>
      </c>
      <c r="F2281" t="s">
        <v>27</v>
      </c>
      <c r="G2281" t="s">
        <v>19</v>
      </c>
      <c r="H2281" t="s">
        <v>50</v>
      </c>
      <c r="I2281">
        <v>5</v>
      </c>
      <c r="J2281">
        <v>2290.79</v>
      </c>
      <c r="K2281">
        <v>11453.95</v>
      </c>
      <c r="L2281" t="s">
        <v>28</v>
      </c>
      <c r="M2281" t="s">
        <v>29</v>
      </c>
    </row>
    <row r="2282" spans="1:13">
      <c r="A2282" t="s">
        <v>3811</v>
      </c>
      <c r="B2282" s="9">
        <v>45239</v>
      </c>
      <c r="C2282" t="s">
        <v>3812</v>
      </c>
      <c r="D2282" t="s">
        <v>562</v>
      </c>
      <c r="E2282" t="s">
        <v>61</v>
      </c>
      <c r="F2282" t="s">
        <v>18</v>
      </c>
      <c r="G2282" t="s">
        <v>42</v>
      </c>
      <c r="H2282" t="s">
        <v>57</v>
      </c>
      <c r="I2282">
        <v>5</v>
      </c>
      <c r="J2282">
        <v>16643.28</v>
      </c>
      <c r="K2282">
        <v>83216.39</v>
      </c>
      <c r="L2282" t="s">
        <v>28</v>
      </c>
      <c r="M2282" t="s">
        <v>29</v>
      </c>
    </row>
    <row r="2283" spans="1:13">
      <c r="A2283" t="s">
        <v>3813</v>
      </c>
      <c r="B2283" s="9">
        <v>45228</v>
      </c>
      <c r="C2283" t="s">
        <v>3169</v>
      </c>
      <c r="D2283" t="s">
        <v>460</v>
      </c>
      <c r="E2283" t="s">
        <v>17</v>
      </c>
      <c r="F2283" t="s">
        <v>18</v>
      </c>
      <c r="G2283" t="s">
        <v>19</v>
      </c>
      <c r="H2283" t="s">
        <v>34</v>
      </c>
      <c r="I2283">
        <v>2</v>
      </c>
      <c r="J2283">
        <v>1255.07</v>
      </c>
      <c r="K2283">
        <v>2510.14</v>
      </c>
      <c r="L2283" t="s">
        <v>28</v>
      </c>
      <c r="M2283" t="s">
        <v>29</v>
      </c>
    </row>
    <row r="2284" spans="1:13">
      <c r="A2284" t="s">
        <v>3814</v>
      </c>
      <c r="B2284" s="9">
        <v>45386</v>
      </c>
      <c r="C2284" t="s">
        <v>3815</v>
      </c>
      <c r="D2284" t="s">
        <v>1913</v>
      </c>
      <c r="E2284" t="s">
        <v>17</v>
      </c>
      <c r="F2284" t="s">
        <v>46</v>
      </c>
      <c r="G2284" t="s">
        <v>19</v>
      </c>
      <c r="H2284" t="s">
        <v>20</v>
      </c>
      <c r="I2284">
        <v>5</v>
      </c>
      <c r="J2284">
        <v>26606.42</v>
      </c>
      <c r="K2284">
        <v>133032.09</v>
      </c>
      <c r="L2284" t="s">
        <v>28</v>
      </c>
      <c r="M2284" t="s">
        <v>29</v>
      </c>
    </row>
    <row r="2285" spans="1:13">
      <c r="A2285" t="s">
        <v>3816</v>
      </c>
      <c r="B2285" s="9">
        <v>45327</v>
      </c>
      <c r="C2285" t="s">
        <v>180</v>
      </c>
      <c r="D2285" t="s">
        <v>3355</v>
      </c>
      <c r="E2285" t="s">
        <v>26</v>
      </c>
      <c r="F2285" t="s">
        <v>18</v>
      </c>
      <c r="G2285" t="s">
        <v>19</v>
      </c>
      <c r="H2285" t="s">
        <v>34</v>
      </c>
      <c r="I2285">
        <v>5</v>
      </c>
      <c r="J2285">
        <v>1163.92</v>
      </c>
      <c r="K2285">
        <v>5819.62</v>
      </c>
      <c r="L2285" t="s">
        <v>35</v>
      </c>
      <c r="M2285" t="s">
        <v>29</v>
      </c>
    </row>
    <row r="2286" spans="1:13">
      <c r="A2286" t="s">
        <v>3817</v>
      </c>
      <c r="B2286" s="9">
        <v>45319</v>
      </c>
      <c r="C2286" t="s">
        <v>482</v>
      </c>
      <c r="D2286" t="s">
        <v>3005</v>
      </c>
      <c r="E2286" t="s">
        <v>26</v>
      </c>
      <c r="F2286" t="s">
        <v>18</v>
      </c>
      <c r="G2286" t="s">
        <v>42</v>
      </c>
      <c r="H2286" t="s">
        <v>34</v>
      </c>
      <c r="I2286">
        <v>1</v>
      </c>
      <c r="J2286">
        <v>1277.1300000000001</v>
      </c>
      <c r="K2286">
        <v>1277.1300000000001</v>
      </c>
      <c r="L2286" t="s">
        <v>35</v>
      </c>
      <c r="M2286" t="s">
        <v>29</v>
      </c>
    </row>
    <row r="2287" spans="1:13">
      <c r="A2287" t="s">
        <v>3818</v>
      </c>
      <c r="B2287" s="9">
        <v>45133</v>
      </c>
      <c r="C2287" t="s">
        <v>1312</v>
      </c>
      <c r="D2287" t="s">
        <v>3819</v>
      </c>
      <c r="E2287" t="s">
        <v>17</v>
      </c>
      <c r="F2287" t="s">
        <v>27</v>
      </c>
      <c r="G2287" t="s">
        <v>42</v>
      </c>
      <c r="H2287" t="s">
        <v>50</v>
      </c>
      <c r="I2287">
        <v>2</v>
      </c>
      <c r="J2287">
        <v>2441.61</v>
      </c>
      <c r="K2287">
        <v>4883.22</v>
      </c>
      <c r="L2287" t="s">
        <v>28</v>
      </c>
      <c r="M2287" t="s">
        <v>29</v>
      </c>
    </row>
    <row r="2288" spans="1:13">
      <c r="A2288" t="s">
        <v>3820</v>
      </c>
      <c r="B2288" s="9">
        <v>45136</v>
      </c>
      <c r="C2288" t="s">
        <v>2734</v>
      </c>
      <c r="D2288" t="s">
        <v>1510</v>
      </c>
      <c r="E2288" t="s">
        <v>26</v>
      </c>
      <c r="F2288" t="s">
        <v>27</v>
      </c>
      <c r="G2288" t="s">
        <v>42</v>
      </c>
      <c r="H2288" t="s">
        <v>50</v>
      </c>
      <c r="I2288">
        <v>1</v>
      </c>
      <c r="J2288">
        <v>2936.29</v>
      </c>
      <c r="K2288">
        <v>2936.29</v>
      </c>
      <c r="L2288" t="s">
        <v>21</v>
      </c>
      <c r="M2288" t="s">
        <v>29</v>
      </c>
    </row>
    <row r="2289" spans="1:13">
      <c r="A2289" t="s">
        <v>3821</v>
      </c>
      <c r="B2289" s="9">
        <v>45041</v>
      </c>
      <c r="C2289" t="s">
        <v>2852</v>
      </c>
      <c r="D2289" t="s">
        <v>97</v>
      </c>
      <c r="E2289" t="s">
        <v>17</v>
      </c>
      <c r="F2289" t="s">
        <v>27</v>
      </c>
      <c r="G2289" t="s">
        <v>42</v>
      </c>
      <c r="H2289" t="s">
        <v>20</v>
      </c>
      <c r="I2289">
        <v>4</v>
      </c>
      <c r="J2289">
        <v>26276.1</v>
      </c>
      <c r="K2289">
        <v>105104.39</v>
      </c>
      <c r="L2289" t="s">
        <v>21</v>
      </c>
      <c r="M2289" t="s">
        <v>22</v>
      </c>
    </row>
    <row r="2290" spans="1:13">
      <c r="A2290" t="s">
        <v>3822</v>
      </c>
      <c r="B2290" s="9">
        <v>45177</v>
      </c>
      <c r="C2290" t="s">
        <v>2312</v>
      </c>
      <c r="D2290" t="s">
        <v>1501</v>
      </c>
      <c r="E2290" t="s">
        <v>17</v>
      </c>
      <c r="F2290" t="s">
        <v>18</v>
      </c>
      <c r="G2290" t="s">
        <v>42</v>
      </c>
      <c r="H2290" t="s">
        <v>20</v>
      </c>
      <c r="I2290">
        <v>2</v>
      </c>
      <c r="J2290">
        <v>37140.629999999997</v>
      </c>
      <c r="K2290">
        <v>74281.259999999995</v>
      </c>
      <c r="L2290" t="s">
        <v>35</v>
      </c>
      <c r="M2290" t="s">
        <v>29</v>
      </c>
    </row>
    <row r="2291" spans="1:13">
      <c r="A2291" t="s">
        <v>3823</v>
      </c>
      <c r="B2291" s="9">
        <v>45145</v>
      </c>
      <c r="C2291" t="s">
        <v>37</v>
      </c>
      <c r="D2291" t="s">
        <v>1493</v>
      </c>
      <c r="E2291" t="s">
        <v>17</v>
      </c>
      <c r="F2291" t="s">
        <v>46</v>
      </c>
      <c r="G2291" t="s">
        <v>19</v>
      </c>
      <c r="H2291" t="s">
        <v>50</v>
      </c>
      <c r="I2291">
        <v>5</v>
      </c>
      <c r="J2291">
        <v>2780.56</v>
      </c>
      <c r="K2291">
        <v>13902.82</v>
      </c>
      <c r="L2291" t="s">
        <v>21</v>
      </c>
      <c r="M2291" t="s">
        <v>22</v>
      </c>
    </row>
    <row r="2292" spans="1:13">
      <c r="A2292" t="s">
        <v>3824</v>
      </c>
      <c r="B2292" s="9">
        <v>45333</v>
      </c>
      <c r="C2292" t="s">
        <v>961</v>
      </c>
      <c r="D2292" t="s">
        <v>1984</v>
      </c>
      <c r="E2292" t="s">
        <v>61</v>
      </c>
      <c r="F2292" t="s">
        <v>33</v>
      </c>
      <c r="G2292" t="s">
        <v>19</v>
      </c>
      <c r="H2292" t="s">
        <v>50</v>
      </c>
      <c r="I2292">
        <v>5</v>
      </c>
      <c r="J2292">
        <v>2628.32</v>
      </c>
      <c r="K2292">
        <v>13141.58</v>
      </c>
      <c r="L2292" t="s">
        <v>35</v>
      </c>
      <c r="M2292" t="s">
        <v>29</v>
      </c>
    </row>
    <row r="2293" spans="1:13">
      <c r="A2293" t="s">
        <v>3825</v>
      </c>
      <c r="B2293" s="9">
        <v>45369</v>
      </c>
      <c r="C2293" t="s">
        <v>991</v>
      </c>
      <c r="D2293" t="s">
        <v>16</v>
      </c>
      <c r="E2293" t="s">
        <v>17</v>
      </c>
      <c r="F2293" t="s">
        <v>27</v>
      </c>
      <c r="G2293" t="s">
        <v>42</v>
      </c>
      <c r="H2293" t="s">
        <v>50</v>
      </c>
      <c r="I2293">
        <v>1</v>
      </c>
      <c r="J2293">
        <v>2231.98</v>
      </c>
      <c r="K2293">
        <v>2231.98</v>
      </c>
      <c r="L2293" t="s">
        <v>28</v>
      </c>
      <c r="M2293" t="s">
        <v>29</v>
      </c>
    </row>
    <row r="2294" spans="1:13">
      <c r="A2294" t="s">
        <v>3826</v>
      </c>
      <c r="B2294" s="9">
        <v>45280</v>
      </c>
      <c r="C2294" t="s">
        <v>259</v>
      </c>
      <c r="D2294" t="s">
        <v>178</v>
      </c>
      <c r="E2294" t="s">
        <v>17</v>
      </c>
      <c r="F2294" t="s">
        <v>27</v>
      </c>
      <c r="G2294" t="s">
        <v>42</v>
      </c>
      <c r="H2294" t="s">
        <v>50</v>
      </c>
      <c r="I2294">
        <v>1</v>
      </c>
      <c r="J2294">
        <v>2231.85</v>
      </c>
      <c r="K2294">
        <v>2231.85</v>
      </c>
      <c r="L2294" t="s">
        <v>28</v>
      </c>
      <c r="M2294" t="s">
        <v>22</v>
      </c>
    </row>
    <row r="2295" spans="1:13">
      <c r="A2295" t="s">
        <v>3827</v>
      </c>
      <c r="B2295" s="9">
        <v>45068</v>
      </c>
      <c r="C2295" t="s">
        <v>143</v>
      </c>
      <c r="D2295" t="s">
        <v>2304</v>
      </c>
      <c r="E2295" t="s">
        <v>17</v>
      </c>
      <c r="F2295" t="s">
        <v>27</v>
      </c>
      <c r="G2295" t="s">
        <v>19</v>
      </c>
      <c r="H2295" t="s">
        <v>20</v>
      </c>
      <c r="I2295">
        <v>4</v>
      </c>
      <c r="J2295">
        <v>34764.93</v>
      </c>
      <c r="K2295">
        <v>139059.73000000001</v>
      </c>
      <c r="L2295" t="s">
        <v>21</v>
      </c>
      <c r="M2295" t="s">
        <v>29</v>
      </c>
    </row>
    <row r="2296" spans="1:13">
      <c r="A2296" t="s">
        <v>3828</v>
      </c>
      <c r="B2296" s="9">
        <v>45427</v>
      </c>
      <c r="C2296" t="s">
        <v>852</v>
      </c>
      <c r="D2296" t="s">
        <v>873</v>
      </c>
      <c r="E2296" t="s">
        <v>61</v>
      </c>
      <c r="F2296" t="s">
        <v>46</v>
      </c>
      <c r="G2296" t="s">
        <v>19</v>
      </c>
      <c r="H2296" t="s">
        <v>20</v>
      </c>
      <c r="I2296">
        <v>4</v>
      </c>
      <c r="J2296">
        <v>31449.22</v>
      </c>
      <c r="K2296">
        <v>125796.86</v>
      </c>
      <c r="L2296" t="s">
        <v>21</v>
      </c>
      <c r="M2296" t="s">
        <v>29</v>
      </c>
    </row>
    <row r="2297" spans="1:13">
      <c r="A2297" t="s">
        <v>3829</v>
      </c>
      <c r="B2297" s="9">
        <v>45473</v>
      </c>
      <c r="C2297" t="s">
        <v>2584</v>
      </c>
      <c r="D2297" t="s">
        <v>1239</v>
      </c>
      <c r="E2297" t="s">
        <v>17</v>
      </c>
      <c r="F2297" t="s">
        <v>33</v>
      </c>
      <c r="G2297" t="s">
        <v>19</v>
      </c>
      <c r="H2297" t="s">
        <v>34</v>
      </c>
      <c r="I2297">
        <v>5</v>
      </c>
      <c r="J2297">
        <v>1369.91</v>
      </c>
      <c r="K2297">
        <v>6849.55</v>
      </c>
      <c r="L2297" t="s">
        <v>21</v>
      </c>
      <c r="M2297" t="s">
        <v>29</v>
      </c>
    </row>
    <row r="2298" spans="1:13">
      <c r="A2298" t="s">
        <v>3830</v>
      </c>
      <c r="B2298" s="9">
        <v>45468</v>
      </c>
      <c r="C2298" t="s">
        <v>920</v>
      </c>
      <c r="D2298" t="s">
        <v>775</v>
      </c>
      <c r="E2298" t="s">
        <v>17</v>
      </c>
      <c r="F2298" t="s">
        <v>33</v>
      </c>
      <c r="G2298" t="s">
        <v>19</v>
      </c>
      <c r="H2298" t="s">
        <v>34</v>
      </c>
      <c r="I2298">
        <v>3</v>
      </c>
      <c r="J2298">
        <v>905.96</v>
      </c>
      <c r="K2298">
        <v>2717.88</v>
      </c>
      <c r="L2298" t="s">
        <v>28</v>
      </c>
      <c r="M2298" t="s">
        <v>29</v>
      </c>
    </row>
    <row r="2299" spans="1:13">
      <c r="A2299" t="s">
        <v>3831</v>
      </c>
      <c r="B2299" s="9">
        <v>45433</v>
      </c>
      <c r="C2299" t="s">
        <v>1331</v>
      </c>
      <c r="D2299" t="s">
        <v>2147</v>
      </c>
      <c r="E2299" t="s">
        <v>17</v>
      </c>
      <c r="F2299" t="s">
        <v>27</v>
      </c>
      <c r="G2299" t="s">
        <v>19</v>
      </c>
      <c r="H2299" t="s">
        <v>34</v>
      </c>
      <c r="I2299">
        <v>4</v>
      </c>
      <c r="J2299">
        <v>1223.49</v>
      </c>
      <c r="K2299">
        <v>4893.9799999999996</v>
      </c>
      <c r="L2299" t="s">
        <v>28</v>
      </c>
      <c r="M2299" t="s">
        <v>29</v>
      </c>
    </row>
    <row r="2300" spans="1:13">
      <c r="A2300" t="s">
        <v>3832</v>
      </c>
      <c r="B2300" s="9">
        <v>45207</v>
      </c>
      <c r="C2300" t="s">
        <v>779</v>
      </c>
      <c r="D2300" t="s">
        <v>800</v>
      </c>
      <c r="E2300" t="s">
        <v>26</v>
      </c>
      <c r="F2300" t="s">
        <v>18</v>
      </c>
      <c r="G2300" t="s">
        <v>42</v>
      </c>
      <c r="H2300" t="s">
        <v>20</v>
      </c>
      <c r="I2300">
        <v>5</v>
      </c>
      <c r="J2300">
        <v>26847.01</v>
      </c>
      <c r="K2300">
        <v>134235.06</v>
      </c>
      <c r="L2300" t="s">
        <v>21</v>
      </c>
      <c r="M2300" t="s">
        <v>29</v>
      </c>
    </row>
    <row r="2301" spans="1:13">
      <c r="A2301" t="s">
        <v>3833</v>
      </c>
      <c r="B2301" s="9">
        <v>45350</v>
      </c>
      <c r="C2301" t="s">
        <v>2749</v>
      </c>
      <c r="D2301" t="s">
        <v>976</v>
      </c>
      <c r="E2301" t="s">
        <v>17</v>
      </c>
      <c r="F2301" t="s">
        <v>27</v>
      </c>
      <c r="G2301" t="s">
        <v>19</v>
      </c>
      <c r="H2301" t="s">
        <v>57</v>
      </c>
      <c r="I2301">
        <v>4</v>
      </c>
      <c r="J2301">
        <v>14551.2</v>
      </c>
      <c r="K2301">
        <v>58204.79</v>
      </c>
      <c r="L2301" t="s">
        <v>21</v>
      </c>
      <c r="M2301" t="s">
        <v>29</v>
      </c>
    </row>
    <row r="2302" spans="1:13">
      <c r="A2302" t="s">
        <v>3834</v>
      </c>
      <c r="B2302" s="9">
        <v>45196</v>
      </c>
      <c r="C2302" t="s">
        <v>2605</v>
      </c>
      <c r="D2302" t="s">
        <v>457</v>
      </c>
      <c r="E2302" t="s">
        <v>17</v>
      </c>
      <c r="F2302" t="s">
        <v>27</v>
      </c>
      <c r="G2302" t="s">
        <v>42</v>
      </c>
      <c r="H2302" t="s">
        <v>34</v>
      </c>
      <c r="I2302">
        <v>2</v>
      </c>
      <c r="J2302">
        <v>1269.3499999999999</v>
      </c>
      <c r="K2302">
        <v>2538.6999999999998</v>
      </c>
      <c r="L2302" t="s">
        <v>21</v>
      </c>
      <c r="M2302" t="s">
        <v>29</v>
      </c>
    </row>
    <row r="2303" spans="1:13">
      <c r="A2303" t="s">
        <v>3835</v>
      </c>
      <c r="B2303" s="9">
        <v>45080</v>
      </c>
      <c r="C2303" t="s">
        <v>784</v>
      </c>
      <c r="D2303" t="s">
        <v>1533</v>
      </c>
      <c r="E2303" t="s">
        <v>17</v>
      </c>
      <c r="F2303" t="s">
        <v>18</v>
      </c>
      <c r="G2303" t="s">
        <v>42</v>
      </c>
      <c r="H2303" t="s">
        <v>57</v>
      </c>
      <c r="I2303">
        <v>1</v>
      </c>
      <c r="J2303">
        <v>11741.33</v>
      </c>
      <c r="K2303">
        <v>11741.33</v>
      </c>
      <c r="L2303" t="s">
        <v>21</v>
      </c>
      <c r="M2303" t="s">
        <v>29</v>
      </c>
    </row>
    <row r="2304" spans="1:13">
      <c r="A2304" t="s">
        <v>3836</v>
      </c>
      <c r="B2304" s="9">
        <v>45009</v>
      </c>
      <c r="C2304" t="s">
        <v>665</v>
      </c>
      <c r="D2304" t="s">
        <v>2336</v>
      </c>
      <c r="E2304" t="s">
        <v>61</v>
      </c>
      <c r="F2304" t="s">
        <v>18</v>
      </c>
      <c r="G2304" t="s">
        <v>42</v>
      </c>
      <c r="H2304" t="s">
        <v>57</v>
      </c>
      <c r="I2304">
        <v>5</v>
      </c>
      <c r="J2304">
        <v>15780.25</v>
      </c>
      <c r="K2304">
        <v>78901.25</v>
      </c>
      <c r="L2304" t="s">
        <v>35</v>
      </c>
      <c r="M2304" t="s">
        <v>29</v>
      </c>
    </row>
    <row r="2305" spans="1:13">
      <c r="A2305" t="s">
        <v>3837</v>
      </c>
      <c r="B2305" s="9">
        <v>45352</v>
      </c>
      <c r="C2305" t="s">
        <v>1814</v>
      </c>
      <c r="D2305" t="s">
        <v>2649</v>
      </c>
      <c r="E2305" t="s">
        <v>26</v>
      </c>
      <c r="F2305" t="s">
        <v>27</v>
      </c>
      <c r="G2305" t="s">
        <v>19</v>
      </c>
      <c r="H2305" t="s">
        <v>57</v>
      </c>
      <c r="I2305">
        <v>4</v>
      </c>
      <c r="J2305">
        <v>11549.85</v>
      </c>
      <c r="K2305">
        <v>46199.4</v>
      </c>
      <c r="L2305" t="s">
        <v>21</v>
      </c>
      <c r="M2305" t="s">
        <v>29</v>
      </c>
    </row>
    <row r="2306" spans="1:13">
      <c r="A2306" t="s">
        <v>3838</v>
      </c>
      <c r="B2306" s="9">
        <v>45201</v>
      </c>
      <c r="C2306" t="s">
        <v>341</v>
      </c>
      <c r="D2306" t="s">
        <v>1939</v>
      </c>
      <c r="E2306" t="s">
        <v>26</v>
      </c>
      <c r="F2306" t="s">
        <v>46</v>
      </c>
      <c r="G2306" t="s">
        <v>19</v>
      </c>
      <c r="H2306" t="s">
        <v>50</v>
      </c>
      <c r="I2306">
        <v>1</v>
      </c>
      <c r="J2306">
        <v>2525.69</v>
      </c>
      <c r="K2306">
        <v>2525.69</v>
      </c>
      <c r="L2306" t="s">
        <v>21</v>
      </c>
      <c r="M2306" t="s">
        <v>29</v>
      </c>
    </row>
    <row r="2307" spans="1:13">
      <c r="A2307" t="s">
        <v>3839</v>
      </c>
      <c r="B2307" s="9">
        <v>45210</v>
      </c>
      <c r="C2307" t="s">
        <v>1955</v>
      </c>
      <c r="D2307" t="s">
        <v>1987</v>
      </c>
      <c r="E2307" t="s">
        <v>61</v>
      </c>
      <c r="F2307" t="s">
        <v>46</v>
      </c>
      <c r="G2307" t="s">
        <v>19</v>
      </c>
      <c r="H2307" t="s">
        <v>20</v>
      </c>
      <c r="I2307">
        <v>3</v>
      </c>
      <c r="J2307">
        <v>33347.18</v>
      </c>
      <c r="K2307">
        <v>100041.53</v>
      </c>
      <c r="L2307" t="s">
        <v>35</v>
      </c>
      <c r="M2307" t="s">
        <v>29</v>
      </c>
    </row>
    <row r="2308" spans="1:13">
      <c r="A2308" t="s">
        <v>3840</v>
      </c>
      <c r="B2308" s="9">
        <v>45099</v>
      </c>
      <c r="C2308" t="s">
        <v>2356</v>
      </c>
      <c r="D2308" t="s">
        <v>3819</v>
      </c>
      <c r="E2308" t="s">
        <v>61</v>
      </c>
      <c r="F2308" t="s">
        <v>18</v>
      </c>
      <c r="G2308" t="s">
        <v>19</v>
      </c>
      <c r="H2308" t="s">
        <v>20</v>
      </c>
      <c r="I2308">
        <v>4</v>
      </c>
      <c r="J2308">
        <v>29716.31</v>
      </c>
      <c r="K2308">
        <v>118865.25</v>
      </c>
      <c r="L2308" t="s">
        <v>35</v>
      </c>
      <c r="M2308" t="s">
        <v>29</v>
      </c>
    </row>
    <row r="2309" spans="1:13">
      <c r="A2309" t="s">
        <v>3841</v>
      </c>
      <c r="B2309" s="9">
        <v>45253</v>
      </c>
      <c r="C2309" t="s">
        <v>613</v>
      </c>
      <c r="D2309" t="s">
        <v>282</v>
      </c>
      <c r="E2309" t="s">
        <v>17</v>
      </c>
      <c r="F2309" t="s">
        <v>27</v>
      </c>
      <c r="G2309" t="s">
        <v>19</v>
      </c>
      <c r="H2309" t="s">
        <v>34</v>
      </c>
      <c r="I2309">
        <v>5</v>
      </c>
      <c r="J2309">
        <v>906.93</v>
      </c>
      <c r="K2309">
        <v>4534.6499999999996</v>
      </c>
      <c r="L2309" t="s">
        <v>35</v>
      </c>
      <c r="M2309" t="s">
        <v>29</v>
      </c>
    </row>
    <row r="2310" spans="1:13">
      <c r="A2310" t="s">
        <v>3842</v>
      </c>
      <c r="B2310" s="9">
        <v>44989</v>
      </c>
      <c r="C2310" t="s">
        <v>708</v>
      </c>
      <c r="D2310" t="s">
        <v>2086</v>
      </c>
      <c r="E2310" t="s">
        <v>61</v>
      </c>
      <c r="F2310" t="s">
        <v>46</v>
      </c>
      <c r="G2310" t="s">
        <v>42</v>
      </c>
      <c r="H2310" t="s">
        <v>34</v>
      </c>
      <c r="I2310">
        <v>2</v>
      </c>
      <c r="J2310">
        <v>1281.51</v>
      </c>
      <c r="K2310">
        <v>2563.02</v>
      </c>
      <c r="L2310" t="s">
        <v>35</v>
      </c>
      <c r="M2310" t="s">
        <v>29</v>
      </c>
    </row>
    <row r="2311" spans="1:13">
      <c r="A2311" t="s">
        <v>3843</v>
      </c>
      <c r="B2311" s="9">
        <v>44999</v>
      </c>
      <c r="C2311" t="s">
        <v>2893</v>
      </c>
      <c r="D2311" t="s">
        <v>2585</v>
      </c>
      <c r="E2311" t="s">
        <v>17</v>
      </c>
      <c r="F2311" t="s">
        <v>27</v>
      </c>
      <c r="G2311" t="s">
        <v>19</v>
      </c>
      <c r="H2311" t="s">
        <v>20</v>
      </c>
      <c r="I2311">
        <v>1</v>
      </c>
      <c r="J2311">
        <v>31181.59</v>
      </c>
      <c r="K2311">
        <v>31181.59</v>
      </c>
      <c r="L2311" t="s">
        <v>21</v>
      </c>
      <c r="M2311" t="s">
        <v>29</v>
      </c>
    </row>
    <row r="2312" spans="1:13">
      <c r="A2312" t="s">
        <v>3844</v>
      </c>
      <c r="B2312" s="9">
        <v>45301</v>
      </c>
      <c r="C2312" t="s">
        <v>2195</v>
      </c>
      <c r="D2312" t="s">
        <v>1815</v>
      </c>
      <c r="E2312" t="s">
        <v>17</v>
      </c>
      <c r="F2312" t="s">
        <v>27</v>
      </c>
      <c r="G2312" t="s">
        <v>42</v>
      </c>
      <c r="H2312" t="s">
        <v>50</v>
      </c>
      <c r="I2312">
        <v>1</v>
      </c>
      <c r="J2312">
        <v>1858.16</v>
      </c>
      <c r="K2312">
        <v>1858.16</v>
      </c>
      <c r="L2312" t="s">
        <v>28</v>
      </c>
      <c r="M2312" t="s">
        <v>22</v>
      </c>
    </row>
    <row r="2313" spans="1:13">
      <c r="A2313" t="s">
        <v>3845</v>
      </c>
      <c r="B2313" s="9">
        <v>45434</v>
      </c>
      <c r="C2313" t="s">
        <v>1999</v>
      </c>
      <c r="D2313" t="s">
        <v>562</v>
      </c>
      <c r="E2313" t="s">
        <v>61</v>
      </c>
      <c r="F2313" t="s">
        <v>27</v>
      </c>
      <c r="G2313" t="s">
        <v>42</v>
      </c>
      <c r="H2313" t="s">
        <v>20</v>
      </c>
      <c r="I2313">
        <v>2</v>
      </c>
      <c r="J2313">
        <v>38023.81</v>
      </c>
      <c r="K2313">
        <v>76047.63</v>
      </c>
      <c r="L2313" t="s">
        <v>28</v>
      </c>
      <c r="M2313" t="s">
        <v>22</v>
      </c>
    </row>
    <row r="2314" spans="1:13">
      <c r="A2314" t="s">
        <v>3846</v>
      </c>
      <c r="B2314" s="9">
        <v>45324</v>
      </c>
      <c r="C2314" t="s">
        <v>2107</v>
      </c>
      <c r="D2314" t="s">
        <v>1205</v>
      </c>
      <c r="E2314" t="s">
        <v>17</v>
      </c>
      <c r="F2314" t="s">
        <v>46</v>
      </c>
      <c r="G2314" t="s">
        <v>42</v>
      </c>
      <c r="H2314" t="s">
        <v>57</v>
      </c>
      <c r="I2314">
        <v>5</v>
      </c>
      <c r="J2314">
        <v>12246.71</v>
      </c>
      <c r="K2314">
        <v>61233.55</v>
      </c>
      <c r="L2314" t="s">
        <v>28</v>
      </c>
      <c r="M2314" t="s">
        <v>29</v>
      </c>
    </row>
    <row r="2315" spans="1:13">
      <c r="A2315" t="s">
        <v>3847</v>
      </c>
      <c r="B2315" s="9">
        <v>45046</v>
      </c>
      <c r="C2315" t="s">
        <v>3726</v>
      </c>
      <c r="D2315" t="s">
        <v>208</v>
      </c>
      <c r="E2315" t="s">
        <v>17</v>
      </c>
      <c r="F2315" t="s">
        <v>33</v>
      </c>
      <c r="G2315" t="s">
        <v>42</v>
      </c>
      <c r="H2315" t="s">
        <v>20</v>
      </c>
      <c r="I2315">
        <v>3</v>
      </c>
      <c r="J2315">
        <v>37387.910000000003</v>
      </c>
      <c r="K2315">
        <v>112163.73</v>
      </c>
      <c r="L2315" t="s">
        <v>28</v>
      </c>
      <c r="M2315" t="s">
        <v>29</v>
      </c>
    </row>
    <row r="2316" spans="1:13">
      <c r="A2316" t="s">
        <v>3848</v>
      </c>
      <c r="B2316" s="9">
        <v>45363</v>
      </c>
      <c r="C2316" t="s">
        <v>3271</v>
      </c>
      <c r="D2316" t="s">
        <v>3849</v>
      </c>
      <c r="E2316" t="s">
        <v>17</v>
      </c>
      <c r="F2316" t="s">
        <v>27</v>
      </c>
      <c r="G2316" t="s">
        <v>19</v>
      </c>
      <c r="H2316" t="s">
        <v>50</v>
      </c>
      <c r="I2316">
        <v>2</v>
      </c>
      <c r="J2316">
        <v>2456.12</v>
      </c>
      <c r="K2316">
        <v>4912.25</v>
      </c>
      <c r="L2316" t="s">
        <v>28</v>
      </c>
      <c r="M2316" t="s">
        <v>29</v>
      </c>
    </row>
    <row r="2317" spans="1:13">
      <c r="A2317" t="s">
        <v>3850</v>
      </c>
      <c r="B2317" s="9">
        <v>45391</v>
      </c>
      <c r="C2317" t="s">
        <v>1226</v>
      </c>
      <c r="D2317" t="s">
        <v>1913</v>
      </c>
      <c r="E2317" t="s">
        <v>26</v>
      </c>
      <c r="F2317" t="s">
        <v>46</v>
      </c>
      <c r="G2317" t="s">
        <v>42</v>
      </c>
      <c r="H2317" t="s">
        <v>20</v>
      </c>
      <c r="I2317">
        <v>3</v>
      </c>
      <c r="J2317">
        <v>27904.26</v>
      </c>
      <c r="K2317">
        <v>83712.77</v>
      </c>
      <c r="L2317" t="s">
        <v>28</v>
      </c>
      <c r="M2317" t="s">
        <v>29</v>
      </c>
    </row>
    <row r="2318" spans="1:13">
      <c r="A2318" t="s">
        <v>3851</v>
      </c>
      <c r="B2318" s="9">
        <v>45212</v>
      </c>
      <c r="C2318" t="s">
        <v>3852</v>
      </c>
      <c r="D2318" t="s">
        <v>1861</v>
      </c>
      <c r="E2318" t="s">
        <v>17</v>
      </c>
      <c r="F2318" t="s">
        <v>33</v>
      </c>
      <c r="G2318" t="s">
        <v>19</v>
      </c>
      <c r="H2318" t="s">
        <v>20</v>
      </c>
      <c r="I2318">
        <v>5</v>
      </c>
      <c r="J2318">
        <v>25837.1</v>
      </c>
      <c r="K2318">
        <v>129185.5</v>
      </c>
      <c r="L2318" t="s">
        <v>35</v>
      </c>
      <c r="M2318" t="s">
        <v>29</v>
      </c>
    </row>
    <row r="2319" spans="1:13">
      <c r="A2319" t="s">
        <v>3853</v>
      </c>
      <c r="B2319" s="9">
        <v>45191</v>
      </c>
      <c r="C2319" t="s">
        <v>984</v>
      </c>
      <c r="D2319" t="s">
        <v>1847</v>
      </c>
      <c r="E2319" t="s">
        <v>26</v>
      </c>
      <c r="F2319" t="s">
        <v>18</v>
      </c>
      <c r="G2319" t="s">
        <v>42</v>
      </c>
      <c r="H2319" t="s">
        <v>20</v>
      </c>
      <c r="I2319">
        <v>4</v>
      </c>
      <c r="J2319">
        <v>34881.86</v>
      </c>
      <c r="K2319">
        <v>139527.43</v>
      </c>
      <c r="L2319" t="s">
        <v>35</v>
      </c>
      <c r="M2319" t="s">
        <v>29</v>
      </c>
    </row>
    <row r="2320" spans="1:13">
      <c r="A2320" t="s">
        <v>3854</v>
      </c>
      <c r="B2320" s="9">
        <v>45246</v>
      </c>
      <c r="C2320" t="s">
        <v>511</v>
      </c>
      <c r="D2320" t="s">
        <v>2462</v>
      </c>
      <c r="E2320" t="s">
        <v>61</v>
      </c>
      <c r="F2320" t="s">
        <v>46</v>
      </c>
      <c r="G2320" t="s">
        <v>19</v>
      </c>
      <c r="H2320" t="s">
        <v>57</v>
      </c>
      <c r="I2320">
        <v>4</v>
      </c>
      <c r="J2320">
        <v>10689.09</v>
      </c>
      <c r="K2320">
        <v>42756.35</v>
      </c>
      <c r="L2320" t="s">
        <v>28</v>
      </c>
      <c r="M2320" t="s">
        <v>29</v>
      </c>
    </row>
    <row r="2321" spans="1:13">
      <c r="A2321" t="s">
        <v>3855</v>
      </c>
      <c r="B2321" s="9">
        <v>45302</v>
      </c>
      <c r="C2321" t="s">
        <v>1111</v>
      </c>
      <c r="D2321" t="s">
        <v>73</v>
      </c>
      <c r="E2321" t="s">
        <v>26</v>
      </c>
      <c r="F2321" t="s">
        <v>33</v>
      </c>
      <c r="G2321" t="s">
        <v>19</v>
      </c>
      <c r="H2321" t="s">
        <v>34</v>
      </c>
      <c r="I2321">
        <v>5</v>
      </c>
      <c r="J2321">
        <v>879.28</v>
      </c>
      <c r="K2321">
        <v>4396.3900000000003</v>
      </c>
      <c r="L2321" t="s">
        <v>21</v>
      </c>
      <c r="M2321" t="s">
        <v>29</v>
      </c>
    </row>
    <row r="2322" spans="1:13">
      <c r="A2322" t="s">
        <v>3856</v>
      </c>
      <c r="B2322" s="9">
        <v>45015</v>
      </c>
      <c r="C2322" t="s">
        <v>819</v>
      </c>
      <c r="D2322" t="s">
        <v>1176</v>
      </c>
      <c r="E2322" t="s">
        <v>17</v>
      </c>
      <c r="F2322" t="s">
        <v>46</v>
      </c>
      <c r="G2322" t="s">
        <v>19</v>
      </c>
      <c r="H2322" t="s">
        <v>50</v>
      </c>
      <c r="I2322">
        <v>3</v>
      </c>
      <c r="J2322">
        <v>2627.77</v>
      </c>
      <c r="K2322">
        <v>7883.32</v>
      </c>
      <c r="L2322" t="s">
        <v>21</v>
      </c>
      <c r="M2322" t="s">
        <v>29</v>
      </c>
    </row>
    <row r="2323" spans="1:13">
      <c r="A2323" t="s">
        <v>3857</v>
      </c>
      <c r="B2323" s="9">
        <v>45129</v>
      </c>
      <c r="C2323" t="s">
        <v>3858</v>
      </c>
      <c r="D2323" t="s">
        <v>1057</v>
      </c>
      <c r="E2323" t="s">
        <v>61</v>
      </c>
      <c r="F2323" t="s">
        <v>33</v>
      </c>
      <c r="G2323" t="s">
        <v>19</v>
      </c>
      <c r="H2323" t="s">
        <v>57</v>
      </c>
      <c r="I2323">
        <v>2</v>
      </c>
      <c r="J2323">
        <v>14541.55</v>
      </c>
      <c r="K2323">
        <v>29083.11</v>
      </c>
      <c r="L2323" t="s">
        <v>28</v>
      </c>
      <c r="M2323" t="s">
        <v>29</v>
      </c>
    </row>
    <row r="2324" spans="1:13">
      <c r="A2324" t="s">
        <v>3859</v>
      </c>
      <c r="B2324" s="9">
        <v>45260</v>
      </c>
      <c r="C2324" t="s">
        <v>2895</v>
      </c>
      <c r="D2324" t="s">
        <v>2966</v>
      </c>
      <c r="E2324" t="s">
        <v>17</v>
      </c>
      <c r="F2324" t="s">
        <v>33</v>
      </c>
      <c r="G2324" t="s">
        <v>19</v>
      </c>
      <c r="H2324" t="s">
        <v>20</v>
      </c>
      <c r="I2324">
        <v>5</v>
      </c>
      <c r="J2324">
        <v>30210.17</v>
      </c>
      <c r="K2324">
        <v>151050.84</v>
      </c>
      <c r="L2324" t="s">
        <v>21</v>
      </c>
      <c r="M2324" t="s">
        <v>29</v>
      </c>
    </row>
    <row r="2325" spans="1:13">
      <c r="A2325" t="s">
        <v>3860</v>
      </c>
      <c r="B2325" s="9">
        <v>45148</v>
      </c>
      <c r="C2325" t="s">
        <v>456</v>
      </c>
      <c r="D2325" t="s">
        <v>2300</v>
      </c>
      <c r="E2325" t="s">
        <v>17</v>
      </c>
      <c r="F2325" t="s">
        <v>46</v>
      </c>
      <c r="G2325" t="s">
        <v>19</v>
      </c>
      <c r="H2325" t="s">
        <v>20</v>
      </c>
      <c r="I2325">
        <v>5</v>
      </c>
      <c r="J2325">
        <v>33936.49</v>
      </c>
      <c r="K2325">
        <v>169682.44</v>
      </c>
      <c r="L2325" t="s">
        <v>35</v>
      </c>
      <c r="M2325" t="s">
        <v>29</v>
      </c>
    </row>
    <row r="2326" spans="1:13">
      <c r="A2326" t="s">
        <v>3861</v>
      </c>
      <c r="B2326" s="9">
        <v>44967</v>
      </c>
      <c r="C2326" t="s">
        <v>99</v>
      </c>
      <c r="D2326" t="s">
        <v>929</v>
      </c>
      <c r="E2326" t="s">
        <v>17</v>
      </c>
      <c r="F2326" t="s">
        <v>18</v>
      </c>
      <c r="G2326" t="s">
        <v>42</v>
      </c>
      <c r="H2326" t="s">
        <v>34</v>
      </c>
      <c r="I2326">
        <v>4</v>
      </c>
      <c r="J2326">
        <v>1194.99</v>
      </c>
      <c r="K2326">
        <v>4779.96</v>
      </c>
      <c r="L2326" t="s">
        <v>35</v>
      </c>
      <c r="M2326" t="s">
        <v>29</v>
      </c>
    </row>
    <row r="2327" spans="1:13">
      <c r="A2327" t="s">
        <v>3862</v>
      </c>
      <c r="B2327" s="9">
        <v>44994</v>
      </c>
      <c r="C2327" t="s">
        <v>3437</v>
      </c>
      <c r="D2327" t="s">
        <v>666</v>
      </c>
      <c r="E2327" t="s">
        <v>26</v>
      </c>
      <c r="F2327" t="s">
        <v>27</v>
      </c>
      <c r="G2327" t="s">
        <v>19</v>
      </c>
      <c r="H2327" t="s">
        <v>34</v>
      </c>
      <c r="I2327">
        <v>2</v>
      </c>
      <c r="J2327">
        <v>1179.17</v>
      </c>
      <c r="K2327">
        <v>2358.34</v>
      </c>
      <c r="L2327" t="s">
        <v>21</v>
      </c>
      <c r="M2327" t="s">
        <v>29</v>
      </c>
    </row>
    <row r="2328" spans="1:13">
      <c r="A2328" t="s">
        <v>3863</v>
      </c>
      <c r="B2328" s="9">
        <v>45440</v>
      </c>
      <c r="C2328" t="s">
        <v>1826</v>
      </c>
      <c r="D2328" t="s">
        <v>2075</v>
      </c>
      <c r="E2328" t="s">
        <v>17</v>
      </c>
      <c r="F2328" t="s">
        <v>33</v>
      </c>
      <c r="G2328" t="s">
        <v>19</v>
      </c>
      <c r="H2328" t="s">
        <v>34</v>
      </c>
      <c r="I2328">
        <v>4</v>
      </c>
      <c r="J2328">
        <v>1225.53</v>
      </c>
      <c r="K2328">
        <v>4902.13</v>
      </c>
      <c r="L2328" t="s">
        <v>28</v>
      </c>
      <c r="M2328" t="s">
        <v>29</v>
      </c>
    </row>
    <row r="2329" spans="1:13">
      <c r="A2329" t="s">
        <v>3864</v>
      </c>
      <c r="B2329" s="9">
        <v>45053</v>
      </c>
      <c r="C2329" t="s">
        <v>140</v>
      </c>
      <c r="D2329" t="s">
        <v>538</v>
      </c>
      <c r="E2329" t="s">
        <v>17</v>
      </c>
      <c r="F2329" t="s">
        <v>27</v>
      </c>
      <c r="G2329" t="s">
        <v>19</v>
      </c>
      <c r="H2329" t="s">
        <v>57</v>
      </c>
      <c r="I2329">
        <v>3</v>
      </c>
      <c r="J2329">
        <v>17552.16</v>
      </c>
      <c r="K2329">
        <v>52656.480000000003</v>
      </c>
      <c r="L2329" t="s">
        <v>35</v>
      </c>
      <c r="M2329" t="s">
        <v>22</v>
      </c>
    </row>
    <row r="2330" spans="1:13">
      <c r="A2330" t="s">
        <v>3865</v>
      </c>
      <c r="B2330" s="9">
        <v>45181</v>
      </c>
      <c r="C2330" t="s">
        <v>131</v>
      </c>
      <c r="D2330" t="s">
        <v>1868</v>
      </c>
      <c r="E2330" t="s">
        <v>17</v>
      </c>
      <c r="F2330" t="s">
        <v>18</v>
      </c>
      <c r="G2330" t="s">
        <v>19</v>
      </c>
      <c r="H2330" t="s">
        <v>50</v>
      </c>
      <c r="I2330">
        <v>3</v>
      </c>
      <c r="J2330">
        <v>2235.9699999999998</v>
      </c>
      <c r="K2330">
        <v>6707.92</v>
      </c>
      <c r="L2330" t="s">
        <v>21</v>
      </c>
      <c r="M2330" t="s">
        <v>29</v>
      </c>
    </row>
    <row r="2331" spans="1:13">
      <c r="A2331" t="s">
        <v>3866</v>
      </c>
      <c r="B2331" s="9">
        <v>44942</v>
      </c>
      <c r="C2331" t="s">
        <v>422</v>
      </c>
      <c r="D2331" t="s">
        <v>3086</v>
      </c>
      <c r="E2331" t="s">
        <v>17</v>
      </c>
      <c r="F2331" t="s">
        <v>27</v>
      </c>
      <c r="G2331" t="s">
        <v>19</v>
      </c>
      <c r="H2331" t="s">
        <v>34</v>
      </c>
      <c r="I2331">
        <v>1</v>
      </c>
      <c r="J2331">
        <v>1020.69</v>
      </c>
      <c r="K2331">
        <v>1020.69</v>
      </c>
      <c r="L2331" t="s">
        <v>21</v>
      </c>
      <c r="M2331" t="s">
        <v>29</v>
      </c>
    </row>
    <row r="2332" spans="1:13">
      <c r="A2332" t="s">
        <v>3867</v>
      </c>
      <c r="B2332" s="9">
        <v>45403</v>
      </c>
      <c r="C2332" t="s">
        <v>235</v>
      </c>
      <c r="D2332" t="s">
        <v>2101</v>
      </c>
      <c r="E2332" t="s">
        <v>26</v>
      </c>
      <c r="F2332" t="s">
        <v>27</v>
      </c>
      <c r="G2332" t="s">
        <v>42</v>
      </c>
      <c r="H2332" t="s">
        <v>20</v>
      </c>
      <c r="I2332">
        <v>5</v>
      </c>
      <c r="J2332">
        <v>25172.61</v>
      </c>
      <c r="K2332">
        <v>125863.05</v>
      </c>
      <c r="L2332" t="s">
        <v>35</v>
      </c>
      <c r="M2332" t="s">
        <v>29</v>
      </c>
    </row>
    <row r="2333" spans="1:13">
      <c r="A2333" t="s">
        <v>3868</v>
      </c>
      <c r="B2333" s="9">
        <v>44988</v>
      </c>
      <c r="C2333" t="s">
        <v>1891</v>
      </c>
      <c r="D2333" t="s">
        <v>2218</v>
      </c>
      <c r="E2333" t="s">
        <v>26</v>
      </c>
      <c r="F2333" t="s">
        <v>46</v>
      </c>
      <c r="G2333" t="s">
        <v>19</v>
      </c>
      <c r="H2333" t="s">
        <v>50</v>
      </c>
      <c r="I2333">
        <v>2</v>
      </c>
      <c r="J2333">
        <v>1933.84</v>
      </c>
      <c r="K2333">
        <v>3867.68</v>
      </c>
      <c r="L2333" t="s">
        <v>35</v>
      </c>
      <c r="M2333" t="s">
        <v>22</v>
      </c>
    </row>
    <row r="2334" spans="1:13">
      <c r="A2334" t="s">
        <v>3869</v>
      </c>
      <c r="B2334" s="9">
        <v>45358</v>
      </c>
      <c r="C2334" t="s">
        <v>1838</v>
      </c>
      <c r="D2334" t="s">
        <v>1510</v>
      </c>
      <c r="E2334" t="s">
        <v>26</v>
      </c>
      <c r="F2334" t="s">
        <v>46</v>
      </c>
      <c r="G2334" t="s">
        <v>19</v>
      </c>
      <c r="H2334" t="s">
        <v>20</v>
      </c>
      <c r="I2334">
        <v>2</v>
      </c>
      <c r="J2334">
        <v>26359.37</v>
      </c>
      <c r="K2334">
        <v>52718.74</v>
      </c>
      <c r="L2334" t="s">
        <v>28</v>
      </c>
      <c r="M2334" t="s">
        <v>29</v>
      </c>
    </row>
    <row r="2335" spans="1:13">
      <c r="A2335" t="s">
        <v>3870</v>
      </c>
      <c r="B2335" s="9">
        <v>45194</v>
      </c>
      <c r="C2335" t="s">
        <v>3871</v>
      </c>
      <c r="D2335" t="s">
        <v>976</v>
      </c>
      <c r="E2335" t="s">
        <v>17</v>
      </c>
      <c r="F2335" t="s">
        <v>18</v>
      </c>
      <c r="G2335" t="s">
        <v>19</v>
      </c>
      <c r="H2335" t="s">
        <v>20</v>
      </c>
      <c r="I2335">
        <v>4</v>
      </c>
      <c r="J2335">
        <v>30370.27</v>
      </c>
      <c r="K2335">
        <v>121481.09</v>
      </c>
      <c r="L2335" t="s">
        <v>21</v>
      </c>
      <c r="M2335" t="s">
        <v>29</v>
      </c>
    </row>
    <row r="2336" spans="1:13">
      <c r="A2336" t="s">
        <v>3872</v>
      </c>
      <c r="B2336" s="9">
        <v>44961</v>
      </c>
      <c r="C2336" t="s">
        <v>3873</v>
      </c>
      <c r="D2336" t="s">
        <v>1438</v>
      </c>
      <c r="E2336" t="s">
        <v>17</v>
      </c>
      <c r="F2336" t="s">
        <v>46</v>
      </c>
      <c r="G2336" t="s">
        <v>19</v>
      </c>
      <c r="H2336" t="s">
        <v>50</v>
      </c>
      <c r="I2336">
        <v>4</v>
      </c>
      <c r="J2336">
        <v>2512.4899999999998</v>
      </c>
      <c r="K2336">
        <v>10049.950000000001</v>
      </c>
      <c r="L2336" t="s">
        <v>28</v>
      </c>
      <c r="M2336" t="s">
        <v>22</v>
      </c>
    </row>
    <row r="2337" spans="1:13">
      <c r="A2337" t="s">
        <v>3874</v>
      </c>
      <c r="B2337" s="9">
        <v>45420</v>
      </c>
      <c r="C2337" t="s">
        <v>3875</v>
      </c>
      <c r="D2337" t="s">
        <v>3049</v>
      </c>
      <c r="E2337" t="s">
        <v>61</v>
      </c>
      <c r="F2337" t="s">
        <v>33</v>
      </c>
      <c r="G2337" t="s">
        <v>19</v>
      </c>
      <c r="H2337" t="s">
        <v>57</v>
      </c>
      <c r="I2337">
        <v>2</v>
      </c>
      <c r="J2337">
        <v>10847.5</v>
      </c>
      <c r="K2337">
        <v>21695.01</v>
      </c>
      <c r="L2337" t="s">
        <v>35</v>
      </c>
      <c r="M2337" t="s">
        <v>29</v>
      </c>
    </row>
    <row r="2338" spans="1:13">
      <c r="A2338" t="s">
        <v>3876</v>
      </c>
      <c r="B2338" s="9">
        <v>45395</v>
      </c>
      <c r="C2338" t="s">
        <v>3877</v>
      </c>
      <c r="D2338" t="s">
        <v>1647</v>
      </c>
      <c r="E2338" t="s">
        <v>17</v>
      </c>
      <c r="F2338" t="s">
        <v>18</v>
      </c>
      <c r="G2338" t="s">
        <v>42</v>
      </c>
      <c r="H2338" t="s">
        <v>50</v>
      </c>
      <c r="I2338">
        <v>4</v>
      </c>
      <c r="J2338">
        <v>2659.58</v>
      </c>
      <c r="K2338">
        <v>10638.33</v>
      </c>
      <c r="L2338" t="s">
        <v>21</v>
      </c>
      <c r="M2338" t="s">
        <v>29</v>
      </c>
    </row>
    <row r="2339" spans="1:13">
      <c r="A2339" t="s">
        <v>3878</v>
      </c>
      <c r="B2339" s="9">
        <v>45251</v>
      </c>
      <c r="C2339" t="s">
        <v>2019</v>
      </c>
      <c r="D2339" t="s">
        <v>138</v>
      </c>
      <c r="E2339" t="s">
        <v>61</v>
      </c>
      <c r="F2339" t="s">
        <v>46</v>
      </c>
      <c r="G2339" t="s">
        <v>19</v>
      </c>
      <c r="H2339" t="s">
        <v>34</v>
      </c>
      <c r="I2339">
        <v>1</v>
      </c>
      <c r="J2339">
        <v>1078.46</v>
      </c>
      <c r="K2339">
        <v>1078.46</v>
      </c>
      <c r="L2339" t="s">
        <v>35</v>
      </c>
      <c r="M2339" t="s">
        <v>29</v>
      </c>
    </row>
    <row r="2340" spans="1:13">
      <c r="A2340" t="s">
        <v>3879</v>
      </c>
      <c r="B2340" s="9">
        <v>45230</v>
      </c>
      <c r="C2340" t="s">
        <v>2250</v>
      </c>
      <c r="D2340" t="s">
        <v>3274</v>
      </c>
      <c r="E2340" t="s">
        <v>17</v>
      </c>
      <c r="F2340" t="s">
        <v>46</v>
      </c>
      <c r="G2340" t="s">
        <v>19</v>
      </c>
      <c r="H2340" t="s">
        <v>50</v>
      </c>
      <c r="I2340">
        <v>5</v>
      </c>
      <c r="J2340">
        <v>2954.38</v>
      </c>
      <c r="K2340">
        <v>14771.9</v>
      </c>
      <c r="L2340" t="s">
        <v>35</v>
      </c>
      <c r="M2340" t="s">
        <v>22</v>
      </c>
    </row>
    <row r="2341" spans="1:13">
      <c r="A2341" t="s">
        <v>3880</v>
      </c>
      <c r="B2341" s="9">
        <v>45202</v>
      </c>
      <c r="C2341" t="s">
        <v>532</v>
      </c>
      <c r="D2341" t="s">
        <v>3086</v>
      </c>
      <c r="E2341" t="s">
        <v>61</v>
      </c>
      <c r="F2341" t="s">
        <v>18</v>
      </c>
      <c r="G2341" t="s">
        <v>42</v>
      </c>
      <c r="H2341" t="s">
        <v>34</v>
      </c>
      <c r="I2341">
        <v>1</v>
      </c>
      <c r="J2341">
        <v>1181.03</v>
      </c>
      <c r="K2341">
        <v>1181.03</v>
      </c>
      <c r="L2341" t="s">
        <v>35</v>
      </c>
      <c r="M2341" t="s">
        <v>29</v>
      </c>
    </row>
    <row r="2342" spans="1:13">
      <c r="A2342" t="s">
        <v>3881</v>
      </c>
      <c r="B2342" s="9">
        <v>45127</v>
      </c>
      <c r="C2342" t="s">
        <v>235</v>
      </c>
      <c r="D2342" t="s">
        <v>1338</v>
      </c>
      <c r="E2342" t="s">
        <v>17</v>
      </c>
      <c r="F2342" t="s">
        <v>33</v>
      </c>
      <c r="G2342" t="s">
        <v>19</v>
      </c>
      <c r="H2342" t="s">
        <v>34</v>
      </c>
      <c r="I2342">
        <v>3</v>
      </c>
      <c r="J2342">
        <v>1302.82</v>
      </c>
      <c r="K2342">
        <v>3908.45</v>
      </c>
      <c r="L2342" t="s">
        <v>28</v>
      </c>
      <c r="M2342" t="s">
        <v>29</v>
      </c>
    </row>
    <row r="2343" spans="1:13">
      <c r="A2343" t="s">
        <v>3882</v>
      </c>
      <c r="B2343" s="9">
        <v>45371</v>
      </c>
      <c r="C2343" t="s">
        <v>3786</v>
      </c>
      <c r="D2343" t="s">
        <v>3883</v>
      </c>
      <c r="E2343" t="s">
        <v>17</v>
      </c>
      <c r="F2343" t="s">
        <v>18</v>
      </c>
      <c r="G2343" t="s">
        <v>42</v>
      </c>
      <c r="H2343" t="s">
        <v>50</v>
      </c>
      <c r="I2343">
        <v>2</v>
      </c>
      <c r="J2343">
        <v>2826.48</v>
      </c>
      <c r="K2343">
        <v>5652.95</v>
      </c>
      <c r="L2343" t="s">
        <v>35</v>
      </c>
      <c r="M2343" t="s">
        <v>29</v>
      </c>
    </row>
    <row r="2344" spans="1:13">
      <c r="A2344" t="s">
        <v>3884</v>
      </c>
      <c r="B2344" s="9">
        <v>45250</v>
      </c>
      <c r="C2344" t="s">
        <v>730</v>
      </c>
      <c r="D2344" t="s">
        <v>541</v>
      </c>
      <c r="E2344" t="s">
        <v>26</v>
      </c>
      <c r="F2344" t="s">
        <v>46</v>
      </c>
      <c r="G2344" t="s">
        <v>19</v>
      </c>
      <c r="H2344" t="s">
        <v>50</v>
      </c>
      <c r="I2344">
        <v>1</v>
      </c>
      <c r="J2344">
        <v>2861.06</v>
      </c>
      <c r="K2344">
        <v>2861.06</v>
      </c>
      <c r="L2344" t="s">
        <v>28</v>
      </c>
      <c r="M2344" t="s">
        <v>29</v>
      </c>
    </row>
    <row r="2345" spans="1:13">
      <c r="A2345" t="s">
        <v>3885</v>
      </c>
      <c r="B2345" s="9">
        <v>44961</v>
      </c>
      <c r="C2345" t="s">
        <v>3483</v>
      </c>
      <c r="D2345" t="s">
        <v>16</v>
      </c>
      <c r="E2345" t="s">
        <v>26</v>
      </c>
      <c r="F2345" t="s">
        <v>46</v>
      </c>
      <c r="G2345" t="s">
        <v>19</v>
      </c>
      <c r="H2345" t="s">
        <v>34</v>
      </c>
      <c r="I2345">
        <v>1</v>
      </c>
      <c r="J2345">
        <v>1151.08</v>
      </c>
      <c r="K2345">
        <v>1151.08</v>
      </c>
      <c r="L2345" t="s">
        <v>35</v>
      </c>
      <c r="M2345" t="s">
        <v>29</v>
      </c>
    </row>
    <row r="2346" spans="1:13">
      <c r="A2346" t="s">
        <v>3886</v>
      </c>
      <c r="B2346" s="9">
        <v>45408</v>
      </c>
      <c r="C2346" t="s">
        <v>1222</v>
      </c>
      <c r="D2346" t="s">
        <v>2684</v>
      </c>
      <c r="E2346" t="s">
        <v>17</v>
      </c>
      <c r="F2346" t="s">
        <v>18</v>
      </c>
      <c r="G2346" t="s">
        <v>42</v>
      </c>
      <c r="H2346" t="s">
        <v>20</v>
      </c>
      <c r="I2346">
        <v>4</v>
      </c>
      <c r="J2346">
        <v>31442.99</v>
      </c>
      <c r="K2346">
        <v>125771.98</v>
      </c>
      <c r="L2346" t="s">
        <v>35</v>
      </c>
      <c r="M2346" t="s">
        <v>29</v>
      </c>
    </row>
    <row r="2347" spans="1:13">
      <c r="A2347" t="s">
        <v>3887</v>
      </c>
      <c r="B2347" s="9">
        <v>45406</v>
      </c>
      <c r="C2347" t="s">
        <v>2536</v>
      </c>
      <c r="D2347" t="s">
        <v>138</v>
      </c>
      <c r="E2347" t="s">
        <v>26</v>
      </c>
      <c r="F2347" t="s">
        <v>33</v>
      </c>
      <c r="G2347" t="s">
        <v>19</v>
      </c>
      <c r="H2347" t="s">
        <v>50</v>
      </c>
      <c r="I2347">
        <v>4</v>
      </c>
      <c r="J2347">
        <v>2450.64</v>
      </c>
      <c r="K2347">
        <v>9802.57</v>
      </c>
      <c r="L2347" t="s">
        <v>21</v>
      </c>
      <c r="M2347" t="s">
        <v>29</v>
      </c>
    </row>
    <row r="2348" spans="1:13">
      <c r="A2348" t="s">
        <v>3888</v>
      </c>
      <c r="B2348" s="9">
        <v>44991</v>
      </c>
      <c r="C2348" t="s">
        <v>505</v>
      </c>
      <c r="D2348" t="s">
        <v>3889</v>
      </c>
      <c r="E2348" t="s">
        <v>26</v>
      </c>
      <c r="F2348" t="s">
        <v>33</v>
      </c>
      <c r="G2348" t="s">
        <v>42</v>
      </c>
      <c r="H2348" t="s">
        <v>57</v>
      </c>
      <c r="I2348">
        <v>4</v>
      </c>
      <c r="J2348">
        <v>13515.53</v>
      </c>
      <c r="K2348">
        <v>54062.11</v>
      </c>
      <c r="L2348" t="s">
        <v>35</v>
      </c>
      <c r="M2348" t="s">
        <v>29</v>
      </c>
    </row>
    <row r="2349" spans="1:13">
      <c r="A2349" t="s">
        <v>3890</v>
      </c>
      <c r="B2349" s="9">
        <v>44934</v>
      </c>
      <c r="C2349" t="s">
        <v>2834</v>
      </c>
      <c r="D2349" t="s">
        <v>1963</v>
      </c>
      <c r="E2349" t="s">
        <v>17</v>
      </c>
      <c r="F2349" t="s">
        <v>27</v>
      </c>
      <c r="G2349" t="s">
        <v>19</v>
      </c>
      <c r="H2349" t="s">
        <v>34</v>
      </c>
      <c r="I2349">
        <v>3</v>
      </c>
      <c r="J2349">
        <v>984.43</v>
      </c>
      <c r="K2349">
        <v>2953.29</v>
      </c>
      <c r="L2349" t="s">
        <v>21</v>
      </c>
      <c r="M2349" t="s">
        <v>29</v>
      </c>
    </row>
    <row r="2350" spans="1:13">
      <c r="A2350" t="s">
        <v>3891</v>
      </c>
      <c r="B2350" s="9">
        <v>45227</v>
      </c>
      <c r="C2350" t="s">
        <v>281</v>
      </c>
      <c r="D2350" t="s">
        <v>2552</v>
      </c>
      <c r="E2350" t="s">
        <v>17</v>
      </c>
      <c r="F2350" t="s">
        <v>33</v>
      </c>
      <c r="G2350" t="s">
        <v>42</v>
      </c>
      <c r="H2350" t="s">
        <v>20</v>
      </c>
      <c r="I2350">
        <v>1</v>
      </c>
      <c r="J2350">
        <v>30168.6</v>
      </c>
      <c r="K2350">
        <v>30168.6</v>
      </c>
      <c r="L2350" t="s">
        <v>21</v>
      </c>
      <c r="M2350" t="s">
        <v>22</v>
      </c>
    </row>
    <row r="2351" spans="1:13">
      <c r="A2351" t="s">
        <v>3892</v>
      </c>
      <c r="B2351" s="9">
        <v>45269</v>
      </c>
      <c r="C2351" t="s">
        <v>3285</v>
      </c>
      <c r="D2351" t="s">
        <v>2017</v>
      </c>
      <c r="E2351" t="s">
        <v>17</v>
      </c>
      <c r="F2351" t="s">
        <v>18</v>
      </c>
      <c r="G2351" t="s">
        <v>42</v>
      </c>
      <c r="H2351" t="s">
        <v>50</v>
      </c>
      <c r="I2351">
        <v>5</v>
      </c>
      <c r="J2351">
        <v>2040.96</v>
      </c>
      <c r="K2351">
        <v>10204.81</v>
      </c>
      <c r="L2351" t="s">
        <v>28</v>
      </c>
      <c r="M2351" t="s">
        <v>29</v>
      </c>
    </row>
    <row r="2352" spans="1:13">
      <c r="A2352" t="s">
        <v>3893</v>
      </c>
      <c r="B2352" s="9">
        <v>45357</v>
      </c>
      <c r="C2352" t="s">
        <v>3894</v>
      </c>
      <c r="D2352" t="s">
        <v>678</v>
      </c>
      <c r="E2352" t="s">
        <v>17</v>
      </c>
      <c r="F2352" t="s">
        <v>33</v>
      </c>
      <c r="G2352" t="s">
        <v>42</v>
      </c>
      <c r="H2352" t="s">
        <v>50</v>
      </c>
      <c r="I2352">
        <v>4</v>
      </c>
      <c r="J2352">
        <v>2086.8000000000002</v>
      </c>
      <c r="K2352">
        <v>8347.19</v>
      </c>
      <c r="L2352" t="s">
        <v>21</v>
      </c>
      <c r="M2352" t="s">
        <v>29</v>
      </c>
    </row>
    <row r="2353" spans="1:13">
      <c r="A2353" t="s">
        <v>3895</v>
      </c>
      <c r="B2353" s="9">
        <v>45350</v>
      </c>
      <c r="C2353" t="s">
        <v>447</v>
      </c>
      <c r="D2353" t="s">
        <v>650</v>
      </c>
      <c r="E2353" t="s">
        <v>26</v>
      </c>
      <c r="F2353" t="s">
        <v>33</v>
      </c>
      <c r="G2353" t="s">
        <v>42</v>
      </c>
      <c r="H2353" t="s">
        <v>20</v>
      </c>
      <c r="I2353">
        <v>3</v>
      </c>
      <c r="J2353">
        <v>26138.14</v>
      </c>
      <c r="K2353">
        <v>78414.41</v>
      </c>
      <c r="L2353" t="s">
        <v>21</v>
      </c>
      <c r="M2353" t="s">
        <v>29</v>
      </c>
    </row>
    <row r="2354" spans="1:13">
      <c r="A2354" t="s">
        <v>3896</v>
      </c>
      <c r="B2354" s="9">
        <v>45258</v>
      </c>
      <c r="C2354" t="s">
        <v>264</v>
      </c>
      <c r="D2354" t="s">
        <v>1750</v>
      </c>
      <c r="E2354" t="s">
        <v>17</v>
      </c>
      <c r="F2354" t="s">
        <v>27</v>
      </c>
      <c r="G2354" t="s">
        <v>42</v>
      </c>
      <c r="H2354" t="s">
        <v>57</v>
      </c>
      <c r="I2354">
        <v>3</v>
      </c>
      <c r="J2354">
        <v>13698.47</v>
      </c>
      <c r="K2354">
        <v>41095.410000000003</v>
      </c>
      <c r="L2354" t="s">
        <v>35</v>
      </c>
      <c r="M2354" t="s">
        <v>29</v>
      </c>
    </row>
    <row r="2355" spans="1:13">
      <c r="A2355" t="s">
        <v>3897</v>
      </c>
      <c r="B2355" s="9">
        <v>45364</v>
      </c>
      <c r="C2355" t="s">
        <v>44</v>
      </c>
      <c r="D2355" t="s">
        <v>3898</v>
      </c>
      <c r="E2355" t="s">
        <v>17</v>
      </c>
      <c r="F2355" t="s">
        <v>33</v>
      </c>
      <c r="G2355" t="s">
        <v>19</v>
      </c>
      <c r="H2355" t="s">
        <v>34</v>
      </c>
      <c r="I2355">
        <v>4</v>
      </c>
      <c r="J2355">
        <v>981.17</v>
      </c>
      <c r="K2355">
        <v>3924.68</v>
      </c>
      <c r="L2355" t="s">
        <v>35</v>
      </c>
      <c r="M2355" t="s">
        <v>29</v>
      </c>
    </row>
    <row r="2356" spans="1:13">
      <c r="A2356" t="s">
        <v>3899</v>
      </c>
      <c r="B2356" s="9">
        <v>45100</v>
      </c>
      <c r="C2356" t="s">
        <v>1052</v>
      </c>
      <c r="D2356" t="s">
        <v>918</v>
      </c>
      <c r="E2356" t="s">
        <v>17</v>
      </c>
      <c r="F2356" t="s">
        <v>27</v>
      </c>
      <c r="G2356" t="s">
        <v>19</v>
      </c>
      <c r="H2356" t="s">
        <v>50</v>
      </c>
      <c r="I2356">
        <v>2</v>
      </c>
      <c r="J2356">
        <v>2310.46</v>
      </c>
      <c r="K2356">
        <v>4620.92</v>
      </c>
      <c r="L2356" t="s">
        <v>28</v>
      </c>
      <c r="M2356" t="s">
        <v>29</v>
      </c>
    </row>
    <row r="2357" spans="1:13">
      <c r="A2357" t="s">
        <v>3900</v>
      </c>
      <c r="B2357" s="9">
        <v>45453</v>
      </c>
      <c r="C2357" t="s">
        <v>1436</v>
      </c>
      <c r="D2357" t="s">
        <v>2516</v>
      </c>
      <c r="E2357" t="s">
        <v>17</v>
      </c>
      <c r="F2357" t="s">
        <v>27</v>
      </c>
      <c r="G2357" t="s">
        <v>19</v>
      </c>
      <c r="H2357" t="s">
        <v>57</v>
      </c>
      <c r="I2357">
        <v>1</v>
      </c>
      <c r="J2357">
        <v>16441.490000000002</v>
      </c>
      <c r="K2357">
        <v>16441.490000000002</v>
      </c>
      <c r="L2357" t="s">
        <v>21</v>
      </c>
      <c r="M2357" t="s">
        <v>29</v>
      </c>
    </row>
    <row r="2358" spans="1:13">
      <c r="A2358" t="s">
        <v>3901</v>
      </c>
      <c r="B2358" s="9">
        <v>44952</v>
      </c>
      <c r="C2358" t="s">
        <v>1384</v>
      </c>
      <c r="D2358" t="s">
        <v>97</v>
      </c>
      <c r="E2358" t="s">
        <v>17</v>
      </c>
      <c r="F2358" t="s">
        <v>33</v>
      </c>
      <c r="G2358" t="s">
        <v>19</v>
      </c>
      <c r="H2358" t="s">
        <v>34</v>
      </c>
      <c r="I2358">
        <v>4</v>
      </c>
      <c r="J2358">
        <v>1108.99</v>
      </c>
      <c r="K2358">
        <v>4435.95</v>
      </c>
      <c r="L2358" t="s">
        <v>21</v>
      </c>
      <c r="M2358" t="s">
        <v>22</v>
      </c>
    </row>
    <row r="2359" spans="1:13">
      <c r="A2359" t="s">
        <v>3902</v>
      </c>
      <c r="B2359" s="9">
        <v>45332</v>
      </c>
      <c r="C2359" t="s">
        <v>278</v>
      </c>
      <c r="D2359" t="s">
        <v>2240</v>
      </c>
      <c r="E2359" t="s">
        <v>17</v>
      </c>
      <c r="F2359" t="s">
        <v>46</v>
      </c>
      <c r="G2359" t="s">
        <v>42</v>
      </c>
      <c r="H2359" t="s">
        <v>57</v>
      </c>
      <c r="I2359">
        <v>5</v>
      </c>
      <c r="J2359">
        <v>17659.59</v>
      </c>
      <c r="K2359">
        <v>88297.95</v>
      </c>
      <c r="L2359" t="s">
        <v>28</v>
      </c>
      <c r="M2359" t="s">
        <v>29</v>
      </c>
    </row>
    <row r="2360" spans="1:13">
      <c r="A2360" t="s">
        <v>3903</v>
      </c>
      <c r="B2360" s="9">
        <v>45158</v>
      </c>
      <c r="C2360" t="s">
        <v>1489</v>
      </c>
      <c r="D2360" t="s">
        <v>187</v>
      </c>
      <c r="E2360" t="s">
        <v>17</v>
      </c>
      <c r="F2360" t="s">
        <v>18</v>
      </c>
      <c r="G2360" t="s">
        <v>19</v>
      </c>
      <c r="H2360" t="s">
        <v>34</v>
      </c>
      <c r="I2360">
        <v>1</v>
      </c>
      <c r="J2360">
        <v>928.7</v>
      </c>
      <c r="K2360">
        <v>928.7</v>
      </c>
      <c r="L2360" t="s">
        <v>35</v>
      </c>
      <c r="M2360" t="s">
        <v>29</v>
      </c>
    </row>
    <row r="2361" spans="1:13">
      <c r="A2361" t="s">
        <v>3904</v>
      </c>
      <c r="B2361" s="9">
        <v>45459</v>
      </c>
      <c r="C2361" t="s">
        <v>652</v>
      </c>
      <c r="D2361" t="s">
        <v>396</v>
      </c>
      <c r="E2361" t="s">
        <v>61</v>
      </c>
      <c r="F2361" t="s">
        <v>18</v>
      </c>
      <c r="G2361" t="s">
        <v>19</v>
      </c>
      <c r="H2361" t="s">
        <v>34</v>
      </c>
      <c r="I2361">
        <v>3</v>
      </c>
      <c r="J2361">
        <v>1350.16</v>
      </c>
      <c r="K2361">
        <v>4050.48</v>
      </c>
      <c r="L2361" t="s">
        <v>21</v>
      </c>
      <c r="M2361" t="s">
        <v>29</v>
      </c>
    </row>
    <row r="2362" spans="1:13">
      <c r="A2362" t="s">
        <v>3905</v>
      </c>
      <c r="B2362" s="9">
        <v>45431</v>
      </c>
      <c r="C2362" t="s">
        <v>1015</v>
      </c>
      <c r="D2362" t="s">
        <v>1253</v>
      </c>
      <c r="E2362" t="s">
        <v>17</v>
      </c>
      <c r="F2362" t="s">
        <v>33</v>
      </c>
      <c r="G2362" t="s">
        <v>42</v>
      </c>
      <c r="H2362" t="s">
        <v>57</v>
      </c>
      <c r="I2362">
        <v>5</v>
      </c>
      <c r="J2362">
        <v>12361.94</v>
      </c>
      <c r="K2362">
        <v>61809.68</v>
      </c>
      <c r="L2362" t="s">
        <v>28</v>
      </c>
      <c r="M2362" t="s">
        <v>29</v>
      </c>
    </row>
    <row r="2363" spans="1:13">
      <c r="A2363" t="s">
        <v>3906</v>
      </c>
      <c r="B2363" s="9">
        <v>45105</v>
      </c>
      <c r="C2363" t="s">
        <v>1427</v>
      </c>
      <c r="D2363" t="s">
        <v>2978</v>
      </c>
      <c r="E2363" t="s">
        <v>26</v>
      </c>
      <c r="F2363" t="s">
        <v>18</v>
      </c>
      <c r="G2363" t="s">
        <v>19</v>
      </c>
      <c r="H2363" t="s">
        <v>34</v>
      </c>
      <c r="I2363">
        <v>1</v>
      </c>
      <c r="J2363">
        <v>1400.36</v>
      </c>
      <c r="K2363">
        <v>1400.36</v>
      </c>
      <c r="L2363" t="s">
        <v>35</v>
      </c>
      <c r="M2363" t="s">
        <v>29</v>
      </c>
    </row>
    <row r="2364" spans="1:13">
      <c r="A2364" t="s">
        <v>3907</v>
      </c>
      <c r="B2364" s="9">
        <v>45058</v>
      </c>
      <c r="C2364" t="s">
        <v>1992</v>
      </c>
      <c r="D2364" t="s">
        <v>178</v>
      </c>
      <c r="E2364" t="s">
        <v>17</v>
      </c>
      <c r="F2364" t="s">
        <v>18</v>
      </c>
      <c r="G2364" t="s">
        <v>19</v>
      </c>
      <c r="H2364" t="s">
        <v>50</v>
      </c>
      <c r="I2364">
        <v>5</v>
      </c>
      <c r="J2364">
        <v>2033.93</v>
      </c>
      <c r="K2364">
        <v>10169.67</v>
      </c>
      <c r="L2364" t="s">
        <v>28</v>
      </c>
      <c r="M2364" t="s">
        <v>22</v>
      </c>
    </row>
    <row r="2365" spans="1:13">
      <c r="A2365" t="s">
        <v>3908</v>
      </c>
      <c r="B2365" s="9">
        <v>45381</v>
      </c>
      <c r="C2365" t="s">
        <v>1072</v>
      </c>
      <c r="D2365" t="s">
        <v>2724</v>
      </c>
      <c r="E2365" t="s">
        <v>17</v>
      </c>
      <c r="F2365" t="s">
        <v>27</v>
      </c>
      <c r="G2365" t="s">
        <v>19</v>
      </c>
      <c r="H2365" t="s">
        <v>50</v>
      </c>
      <c r="I2365">
        <v>3</v>
      </c>
      <c r="J2365">
        <v>2683.7</v>
      </c>
      <c r="K2365">
        <v>8051.11</v>
      </c>
      <c r="L2365" t="s">
        <v>28</v>
      </c>
      <c r="M2365" t="s">
        <v>29</v>
      </c>
    </row>
    <row r="2366" spans="1:13">
      <c r="A2366" t="s">
        <v>3909</v>
      </c>
      <c r="B2366" s="9">
        <v>45274</v>
      </c>
      <c r="C2366" t="s">
        <v>2309</v>
      </c>
      <c r="D2366" t="s">
        <v>669</v>
      </c>
      <c r="E2366" t="s">
        <v>17</v>
      </c>
      <c r="F2366" t="s">
        <v>46</v>
      </c>
      <c r="G2366" t="s">
        <v>19</v>
      </c>
      <c r="H2366" t="s">
        <v>57</v>
      </c>
      <c r="I2366">
        <v>4</v>
      </c>
      <c r="J2366">
        <v>10965.88</v>
      </c>
      <c r="K2366">
        <v>43863.54</v>
      </c>
      <c r="L2366" t="s">
        <v>21</v>
      </c>
      <c r="M2366" t="s">
        <v>29</v>
      </c>
    </row>
    <row r="2367" spans="1:13">
      <c r="A2367" t="s">
        <v>3910</v>
      </c>
      <c r="B2367" s="9">
        <v>45466</v>
      </c>
      <c r="C2367" t="s">
        <v>668</v>
      </c>
      <c r="D2367" t="s">
        <v>2923</v>
      </c>
      <c r="E2367" t="s">
        <v>17</v>
      </c>
      <c r="F2367" t="s">
        <v>18</v>
      </c>
      <c r="G2367" t="s">
        <v>42</v>
      </c>
      <c r="H2367" t="s">
        <v>57</v>
      </c>
      <c r="I2367">
        <v>5</v>
      </c>
      <c r="J2367">
        <v>15223.6</v>
      </c>
      <c r="K2367">
        <v>76118</v>
      </c>
      <c r="L2367" t="s">
        <v>35</v>
      </c>
      <c r="M2367" t="s">
        <v>29</v>
      </c>
    </row>
    <row r="2368" spans="1:13">
      <c r="A2368" t="s">
        <v>3911</v>
      </c>
      <c r="B2368" s="9">
        <v>45332</v>
      </c>
      <c r="C2368" t="s">
        <v>642</v>
      </c>
      <c r="D2368" t="s">
        <v>544</v>
      </c>
      <c r="E2368" t="s">
        <v>61</v>
      </c>
      <c r="F2368" t="s">
        <v>46</v>
      </c>
      <c r="G2368" t="s">
        <v>19</v>
      </c>
      <c r="H2368" t="s">
        <v>34</v>
      </c>
      <c r="I2368">
        <v>4</v>
      </c>
      <c r="J2368">
        <v>971.2</v>
      </c>
      <c r="K2368">
        <v>3884.82</v>
      </c>
      <c r="L2368" t="s">
        <v>21</v>
      </c>
      <c r="M2368" t="s">
        <v>29</v>
      </c>
    </row>
    <row r="2369" spans="1:13">
      <c r="A2369" t="s">
        <v>3912</v>
      </c>
      <c r="B2369" s="9">
        <v>45002</v>
      </c>
      <c r="C2369" t="s">
        <v>583</v>
      </c>
      <c r="D2369" t="s">
        <v>1066</v>
      </c>
      <c r="E2369" t="s">
        <v>61</v>
      </c>
      <c r="F2369" t="s">
        <v>18</v>
      </c>
      <c r="G2369" t="s">
        <v>19</v>
      </c>
      <c r="H2369" t="s">
        <v>34</v>
      </c>
      <c r="I2369">
        <v>3</v>
      </c>
      <c r="J2369">
        <v>1242.0999999999999</v>
      </c>
      <c r="K2369">
        <v>3726.31</v>
      </c>
      <c r="L2369" t="s">
        <v>21</v>
      </c>
      <c r="M2369" t="s">
        <v>29</v>
      </c>
    </row>
    <row r="2370" spans="1:13">
      <c r="A2370" t="s">
        <v>3913</v>
      </c>
      <c r="B2370" s="9">
        <v>45418</v>
      </c>
      <c r="C2370" t="s">
        <v>143</v>
      </c>
      <c r="D2370" t="s">
        <v>282</v>
      </c>
      <c r="E2370" t="s">
        <v>26</v>
      </c>
      <c r="F2370" t="s">
        <v>46</v>
      </c>
      <c r="G2370" t="s">
        <v>42</v>
      </c>
      <c r="H2370" t="s">
        <v>57</v>
      </c>
      <c r="I2370">
        <v>3</v>
      </c>
      <c r="J2370">
        <v>15268.72</v>
      </c>
      <c r="K2370">
        <v>45806.16</v>
      </c>
      <c r="L2370" t="s">
        <v>35</v>
      </c>
      <c r="M2370" t="s">
        <v>29</v>
      </c>
    </row>
    <row r="2371" spans="1:13">
      <c r="A2371" t="s">
        <v>3914</v>
      </c>
      <c r="B2371" s="9">
        <v>45120</v>
      </c>
      <c r="C2371" t="s">
        <v>2852</v>
      </c>
      <c r="D2371" t="s">
        <v>1595</v>
      </c>
      <c r="E2371" t="s">
        <v>26</v>
      </c>
      <c r="F2371" t="s">
        <v>46</v>
      </c>
      <c r="G2371" t="s">
        <v>19</v>
      </c>
      <c r="H2371" t="s">
        <v>20</v>
      </c>
      <c r="I2371">
        <v>5</v>
      </c>
      <c r="J2371">
        <v>40664.68</v>
      </c>
      <c r="K2371">
        <v>203323.39</v>
      </c>
      <c r="L2371" t="s">
        <v>35</v>
      </c>
      <c r="M2371" t="s">
        <v>29</v>
      </c>
    </row>
    <row r="2372" spans="1:13">
      <c r="A2372" t="s">
        <v>3915</v>
      </c>
      <c r="B2372" s="9">
        <v>45088</v>
      </c>
      <c r="C2372" t="s">
        <v>160</v>
      </c>
      <c r="D2372" t="s">
        <v>1207</v>
      </c>
      <c r="E2372" t="s">
        <v>17</v>
      </c>
      <c r="F2372" t="s">
        <v>18</v>
      </c>
      <c r="G2372" t="s">
        <v>42</v>
      </c>
      <c r="H2372" t="s">
        <v>57</v>
      </c>
      <c r="I2372">
        <v>5</v>
      </c>
      <c r="J2372">
        <v>15200.07</v>
      </c>
      <c r="K2372">
        <v>76000.37</v>
      </c>
      <c r="L2372" t="s">
        <v>35</v>
      </c>
      <c r="M2372" t="s">
        <v>29</v>
      </c>
    </row>
    <row r="2373" spans="1:13">
      <c r="A2373" t="s">
        <v>3916</v>
      </c>
      <c r="B2373" s="9">
        <v>45273</v>
      </c>
      <c r="C2373" t="s">
        <v>140</v>
      </c>
      <c r="D2373" t="s">
        <v>163</v>
      </c>
      <c r="E2373" t="s">
        <v>17</v>
      </c>
      <c r="F2373" t="s">
        <v>27</v>
      </c>
      <c r="G2373" t="s">
        <v>42</v>
      </c>
      <c r="H2373" t="s">
        <v>20</v>
      </c>
      <c r="I2373">
        <v>3</v>
      </c>
      <c r="J2373">
        <v>31644.35</v>
      </c>
      <c r="K2373">
        <v>94933.06</v>
      </c>
      <c r="L2373" t="s">
        <v>21</v>
      </c>
      <c r="M2373" t="s">
        <v>29</v>
      </c>
    </row>
    <row r="2374" spans="1:13">
      <c r="A2374" t="s">
        <v>3917</v>
      </c>
      <c r="B2374" s="9">
        <v>45287</v>
      </c>
      <c r="C2374" t="s">
        <v>1685</v>
      </c>
      <c r="D2374" t="s">
        <v>987</v>
      </c>
      <c r="E2374" t="s">
        <v>61</v>
      </c>
      <c r="F2374" t="s">
        <v>46</v>
      </c>
      <c r="G2374" t="s">
        <v>19</v>
      </c>
      <c r="H2374" t="s">
        <v>20</v>
      </c>
      <c r="I2374">
        <v>5</v>
      </c>
      <c r="J2374">
        <v>27887.439999999999</v>
      </c>
      <c r="K2374">
        <v>139437.18</v>
      </c>
      <c r="L2374" t="s">
        <v>35</v>
      </c>
      <c r="M2374" t="s">
        <v>22</v>
      </c>
    </row>
    <row r="2375" spans="1:13">
      <c r="A2375" t="s">
        <v>3918</v>
      </c>
      <c r="B2375" s="9">
        <v>45013</v>
      </c>
      <c r="C2375" t="s">
        <v>310</v>
      </c>
      <c r="D2375" t="s">
        <v>772</v>
      </c>
      <c r="E2375" t="s">
        <v>26</v>
      </c>
      <c r="F2375" t="s">
        <v>46</v>
      </c>
      <c r="G2375" t="s">
        <v>19</v>
      </c>
      <c r="H2375" t="s">
        <v>57</v>
      </c>
      <c r="I2375">
        <v>5</v>
      </c>
      <c r="J2375">
        <v>15430.88</v>
      </c>
      <c r="K2375">
        <v>77154.41</v>
      </c>
      <c r="L2375" t="s">
        <v>35</v>
      </c>
      <c r="M2375" t="s">
        <v>29</v>
      </c>
    </row>
    <row r="2376" spans="1:13">
      <c r="A2376" t="s">
        <v>3919</v>
      </c>
      <c r="B2376" s="9">
        <v>45188</v>
      </c>
      <c r="C2376" t="s">
        <v>2167</v>
      </c>
      <c r="D2376" t="s">
        <v>603</v>
      </c>
      <c r="E2376" t="s">
        <v>26</v>
      </c>
      <c r="F2376" t="s">
        <v>18</v>
      </c>
      <c r="G2376" t="s">
        <v>19</v>
      </c>
      <c r="H2376" t="s">
        <v>57</v>
      </c>
      <c r="I2376">
        <v>5</v>
      </c>
      <c r="J2376">
        <v>11372.75</v>
      </c>
      <c r="K2376">
        <v>56863.75</v>
      </c>
      <c r="L2376" t="s">
        <v>35</v>
      </c>
      <c r="M2376" t="s">
        <v>22</v>
      </c>
    </row>
    <row r="2377" spans="1:13">
      <c r="A2377" t="s">
        <v>3920</v>
      </c>
      <c r="B2377" s="9">
        <v>45140</v>
      </c>
      <c r="C2377" t="s">
        <v>3285</v>
      </c>
      <c r="D2377" t="s">
        <v>3921</v>
      </c>
      <c r="E2377" t="s">
        <v>17</v>
      </c>
      <c r="F2377" t="s">
        <v>46</v>
      </c>
      <c r="G2377" t="s">
        <v>42</v>
      </c>
      <c r="H2377" t="s">
        <v>57</v>
      </c>
      <c r="I2377">
        <v>5</v>
      </c>
      <c r="J2377">
        <v>16713.88</v>
      </c>
      <c r="K2377">
        <v>83569.38</v>
      </c>
      <c r="L2377" t="s">
        <v>28</v>
      </c>
      <c r="M2377" t="s">
        <v>29</v>
      </c>
    </row>
    <row r="2378" spans="1:13">
      <c r="A2378" t="s">
        <v>3922</v>
      </c>
      <c r="B2378" s="9">
        <v>45188</v>
      </c>
      <c r="C2378" t="s">
        <v>247</v>
      </c>
      <c r="D2378" t="s">
        <v>2978</v>
      </c>
      <c r="E2378" t="s">
        <v>17</v>
      </c>
      <c r="F2378" t="s">
        <v>46</v>
      </c>
      <c r="G2378" t="s">
        <v>19</v>
      </c>
      <c r="H2378" t="s">
        <v>20</v>
      </c>
      <c r="I2378">
        <v>1</v>
      </c>
      <c r="J2378">
        <v>28828.35</v>
      </c>
      <c r="K2378">
        <v>28828.35</v>
      </c>
      <c r="L2378" t="s">
        <v>35</v>
      </c>
      <c r="M2378" t="s">
        <v>29</v>
      </c>
    </row>
    <row r="2379" spans="1:13">
      <c r="A2379" t="s">
        <v>3923</v>
      </c>
      <c r="B2379" s="9">
        <v>45209</v>
      </c>
      <c r="C2379" t="s">
        <v>433</v>
      </c>
      <c r="D2379" t="s">
        <v>1396</v>
      </c>
      <c r="E2379" t="s">
        <v>61</v>
      </c>
      <c r="F2379" t="s">
        <v>27</v>
      </c>
      <c r="G2379" t="s">
        <v>19</v>
      </c>
      <c r="H2379" t="s">
        <v>50</v>
      </c>
      <c r="I2379">
        <v>3</v>
      </c>
      <c r="J2379">
        <v>2405.1999999999998</v>
      </c>
      <c r="K2379">
        <v>7215.6</v>
      </c>
      <c r="L2379" t="s">
        <v>21</v>
      </c>
      <c r="M2379" t="s">
        <v>29</v>
      </c>
    </row>
    <row r="2380" spans="1:13">
      <c r="A2380" t="s">
        <v>3924</v>
      </c>
      <c r="B2380" s="9">
        <v>45393</v>
      </c>
      <c r="C2380" t="s">
        <v>2937</v>
      </c>
      <c r="D2380" t="s">
        <v>166</v>
      </c>
      <c r="E2380" t="s">
        <v>17</v>
      </c>
      <c r="F2380" t="s">
        <v>46</v>
      </c>
      <c r="G2380" t="s">
        <v>42</v>
      </c>
      <c r="H2380" t="s">
        <v>50</v>
      </c>
      <c r="I2380">
        <v>3</v>
      </c>
      <c r="J2380">
        <v>2494.9299999999998</v>
      </c>
      <c r="K2380">
        <v>7484.8</v>
      </c>
      <c r="L2380" t="s">
        <v>28</v>
      </c>
      <c r="M2380" t="s">
        <v>29</v>
      </c>
    </row>
    <row r="2381" spans="1:13">
      <c r="A2381" t="s">
        <v>3925</v>
      </c>
      <c r="B2381" s="9">
        <v>45306</v>
      </c>
      <c r="C2381" t="s">
        <v>1412</v>
      </c>
      <c r="D2381" t="s">
        <v>672</v>
      </c>
      <c r="E2381" t="s">
        <v>17</v>
      </c>
      <c r="F2381" t="s">
        <v>27</v>
      </c>
      <c r="G2381" t="s">
        <v>19</v>
      </c>
      <c r="H2381" t="s">
        <v>57</v>
      </c>
      <c r="I2381">
        <v>2</v>
      </c>
      <c r="J2381">
        <v>13218.67</v>
      </c>
      <c r="K2381">
        <v>26437.35</v>
      </c>
      <c r="L2381" t="s">
        <v>21</v>
      </c>
      <c r="M2381" t="s">
        <v>29</v>
      </c>
    </row>
    <row r="2382" spans="1:13">
      <c r="A2382" t="s">
        <v>3926</v>
      </c>
      <c r="B2382" s="9">
        <v>45288</v>
      </c>
      <c r="C2382" t="s">
        <v>2501</v>
      </c>
      <c r="D2382" t="s">
        <v>109</v>
      </c>
      <c r="E2382" t="s">
        <v>17</v>
      </c>
      <c r="F2382" t="s">
        <v>46</v>
      </c>
      <c r="G2382" t="s">
        <v>19</v>
      </c>
      <c r="H2382" t="s">
        <v>57</v>
      </c>
      <c r="I2382">
        <v>4</v>
      </c>
      <c r="J2382">
        <v>15479.05</v>
      </c>
      <c r="K2382">
        <v>61916.21</v>
      </c>
      <c r="L2382" t="s">
        <v>28</v>
      </c>
      <c r="M2382" t="s">
        <v>29</v>
      </c>
    </row>
    <row r="2383" spans="1:13">
      <c r="A2383" t="s">
        <v>3927</v>
      </c>
      <c r="B2383" s="9">
        <v>45375</v>
      </c>
      <c r="C2383" t="s">
        <v>361</v>
      </c>
      <c r="D2383" t="s">
        <v>2302</v>
      </c>
      <c r="E2383" t="s">
        <v>26</v>
      </c>
      <c r="F2383" t="s">
        <v>46</v>
      </c>
      <c r="G2383" t="s">
        <v>42</v>
      </c>
      <c r="H2383" t="s">
        <v>34</v>
      </c>
      <c r="I2383">
        <v>2</v>
      </c>
      <c r="J2383">
        <v>990.13</v>
      </c>
      <c r="K2383">
        <v>1980.26</v>
      </c>
      <c r="L2383" t="s">
        <v>35</v>
      </c>
      <c r="M2383" t="s">
        <v>29</v>
      </c>
    </row>
    <row r="2384" spans="1:13">
      <c r="A2384" t="s">
        <v>3928</v>
      </c>
      <c r="B2384" s="9">
        <v>45367</v>
      </c>
      <c r="C2384" t="s">
        <v>229</v>
      </c>
      <c r="D2384" t="s">
        <v>1170</v>
      </c>
      <c r="E2384" t="s">
        <v>17</v>
      </c>
      <c r="F2384" t="s">
        <v>27</v>
      </c>
      <c r="G2384" t="s">
        <v>19</v>
      </c>
      <c r="H2384" t="s">
        <v>34</v>
      </c>
      <c r="I2384">
        <v>5</v>
      </c>
      <c r="J2384">
        <v>860.77</v>
      </c>
      <c r="K2384">
        <v>4303.87</v>
      </c>
      <c r="L2384" t="s">
        <v>28</v>
      </c>
      <c r="M2384" t="s">
        <v>29</v>
      </c>
    </row>
    <row r="2385" spans="1:13">
      <c r="A2385" t="s">
        <v>3929</v>
      </c>
      <c r="B2385" s="9">
        <v>45019</v>
      </c>
      <c r="C2385" t="s">
        <v>114</v>
      </c>
      <c r="D2385" t="s">
        <v>926</v>
      </c>
      <c r="E2385" t="s">
        <v>26</v>
      </c>
      <c r="F2385" t="s">
        <v>27</v>
      </c>
      <c r="G2385" t="s">
        <v>42</v>
      </c>
      <c r="H2385" t="s">
        <v>34</v>
      </c>
      <c r="I2385">
        <v>5</v>
      </c>
      <c r="J2385">
        <v>1415.56</v>
      </c>
      <c r="K2385">
        <v>7077.8</v>
      </c>
      <c r="L2385" t="s">
        <v>21</v>
      </c>
      <c r="M2385" t="s">
        <v>22</v>
      </c>
    </row>
    <row r="2386" spans="1:13">
      <c r="A2386" t="s">
        <v>3930</v>
      </c>
      <c r="B2386" s="9">
        <v>45350</v>
      </c>
      <c r="C2386" t="s">
        <v>75</v>
      </c>
      <c r="D2386" t="s">
        <v>2882</v>
      </c>
      <c r="E2386" t="s">
        <v>17</v>
      </c>
      <c r="F2386" t="s">
        <v>33</v>
      </c>
      <c r="G2386" t="s">
        <v>42</v>
      </c>
      <c r="H2386" t="s">
        <v>57</v>
      </c>
      <c r="I2386">
        <v>1</v>
      </c>
      <c r="J2386">
        <v>12900.34</v>
      </c>
      <c r="K2386">
        <v>12900.34</v>
      </c>
      <c r="L2386" t="s">
        <v>28</v>
      </c>
      <c r="M2386" t="s">
        <v>29</v>
      </c>
    </row>
    <row r="2387" spans="1:13">
      <c r="A2387" t="s">
        <v>3931</v>
      </c>
      <c r="B2387" s="9">
        <v>45068</v>
      </c>
      <c r="C2387" t="s">
        <v>1698</v>
      </c>
      <c r="D2387" t="s">
        <v>3932</v>
      </c>
      <c r="E2387" t="s">
        <v>61</v>
      </c>
      <c r="F2387" t="s">
        <v>46</v>
      </c>
      <c r="G2387" t="s">
        <v>19</v>
      </c>
      <c r="H2387" t="s">
        <v>50</v>
      </c>
      <c r="I2387">
        <v>1</v>
      </c>
      <c r="J2387">
        <v>2641.83</v>
      </c>
      <c r="K2387">
        <v>2641.83</v>
      </c>
      <c r="L2387" t="s">
        <v>35</v>
      </c>
      <c r="M2387" t="s">
        <v>29</v>
      </c>
    </row>
    <row r="2388" spans="1:13">
      <c r="A2388" t="s">
        <v>3933</v>
      </c>
      <c r="B2388" s="9">
        <v>45217</v>
      </c>
      <c r="C2388" t="s">
        <v>1347</v>
      </c>
      <c r="D2388" t="s">
        <v>2353</v>
      </c>
      <c r="E2388" t="s">
        <v>26</v>
      </c>
      <c r="F2388" t="s">
        <v>27</v>
      </c>
      <c r="G2388" t="s">
        <v>42</v>
      </c>
      <c r="H2388" t="s">
        <v>50</v>
      </c>
      <c r="I2388">
        <v>1</v>
      </c>
      <c r="J2388">
        <v>2384.42</v>
      </c>
      <c r="K2388">
        <v>2384.42</v>
      </c>
      <c r="L2388" t="s">
        <v>35</v>
      </c>
      <c r="M2388" t="s">
        <v>29</v>
      </c>
    </row>
    <row r="2389" spans="1:13">
      <c r="A2389" t="s">
        <v>3934</v>
      </c>
      <c r="B2389" s="9">
        <v>45358</v>
      </c>
      <c r="C2389" t="s">
        <v>1821</v>
      </c>
      <c r="D2389" t="s">
        <v>1095</v>
      </c>
      <c r="E2389" t="s">
        <v>17</v>
      </c>
      <c r="F2389" t="s">
        <v>46</v>
      </c>
      <c r="G2389" t="s">
        <v>19</v>
      </c>
      <c r="H2389" t="s">
        <v>57</v>
      </c>
      <c r="I2389">
        <v>1</v>
      </c>
      <c r="J2389">
        <v>15517.49</v>
      </c>
      <c r="K2389">
        <v>15517.49</v>
      </c>
      <c r="L2389" t="s">
        <v>21</v>
      </c>
      <c r="M2389" t="s">
        <v>29</v>
      </c>
    </row>
    <row r="2390" spans="1:13">
      <c r="A2390" t="s">
        <v>3935</v>
      </c>
      <c r="B2390" s="9">
        <v>44975</v>
      </c>
      <c r="C2390" t="s">
        <v>1123</v>
      </c>
      <c r="D2390" t="s">
        <v>1849</v>
      </c>
      <c r="E2390" t="s">
        <v>26</v>
      </c>
      <c r="F2390" t="s">
        <v>46</v>
      </c>
      <c r="G2390" t="s">
        <v>42</v>
      </c>
      <c r="H2390" t="s">
        <v>57</v>
      </c>
      <c r="I2390">
        <v>1</v>
      </c>
      <c r="J2390">
        <v>11332.02</v>
      </c>
      <c r="K2390">
        <v>11332.02</v>
      </c>
      <c r="L2390" t="s">
        <v>28</v>
      </c>
      <c r="M2390" t="s">
        <v>29</v>
      </c>
    </row>
    <row r="2391" spans="1:13">
      <c r="A2391" t="s">
        <v>3936</v>
      </c>
      <c r="B2391" s="9">
        <v>45228</v>
      </c>
      <c r="C2391" t="s">
        <v>754</v>
      </c>
      <c r="D2391" t="s">
        <v>1409</v>
      </c>
      <c r="E2391" t="s">
        <v>17</v>
      </c>
      <c r="F2391" t="s">
        <v>46</v>
      </c>
      <c r="G2391" t="s">
        <v>19</v>
      </c>
      <c r="H2391" t="s">
        <v>20</v>
      </c>
      <c r="I2391">
        <v>1</v>
      </c>
      <c r="J2391">
        <v>33579.839999999997</v>
      </c>
      <c r="K2391">
        <v>33579.839999999997</v>
      </c>
      <c r="L2391" t="s">
        <v>21</v>
      </c>
      <c r="M2391" t="s">
        <v>29</v>
      </c>
    </row>
    <row r="2392" spans="1:13">
      <c r="A2392" t="s">
        <v>3937</v>
      </c>
      <c r="B2392" s="9">
        <v>45116</v>
      </c>
      <c r="C2392" t="s">
        <v>1821</v>
      </c>
      <c r="D2392" t="s">
        <v>1351</v>
      </c>
      <c r="E2392" t="s">
        <v>17</v>
      </c>
      <c r="F2392" t="s">
        <v>18</v>
      </c>
      <c r="G2392" t="s">
        <v>19</v>
      </c>
      <c r="H2392" t="s">
        <v>20</v>
      </c>
      <c r="I2392">
        <v>1</v>
      </c>
      <c r="J2392">
        <v>31363.84</v>
      </c>
      <c r="K2392">
        <v>31363.84</v>
      </c>
      <c r="L2392" t="s">
        <v>21</v>
      </c>
      <c r="M2392" t="s">
        <v>29</v>
      </c>
    </row>
    <row r="2393" spans="1:13">
      <c r="A2393" t="s">
        <v>3938</v>
      </c>
      <c r="B2393" s="9">
        <v>45062</v>
      </c>
      <c r="C2393" t="s">
        <v>3373</v>
      </c>
      <c r="D2393" t="s">
        <v>1739</v>
      </c>
      <c r="E2393" t="s">
        <v>61</v>
      </c>
      <c r="F2393" t="s">
        <v>33</v>
      </c>
      <c r="G2393" t="s">
        <v>19</v>
      </c>
      <c r="H2393" t="s">
        <v>50</v>
      </c>
      <c r="I2393">
        <v>1</v>
      </c>
      <c r="J2393">
        <v>2314.81</v>
      </c>
      <c r="K2393">
        <v>2314.81</v>
      </c>
      <c r="L2393" t="s">
        <v>21</v>
      </c>
      <c r="M2393" t="s">
        <v>29</v>
      </c>
    </row>
    <row r="2394" spans="1:13">
      <c r="A2394" t="s">
        <v>3939</v>
      </c>
      <c r="B2394" s="9">
        <v>45330</v>
      </c>
      <c r="C2394" t="s">
        <v>1745</v>
      </c>
      <c r="D2394" t="s">
        <v>672</v>
      </c>
      <c r="E2394" t="s">
        <v>17</v>
      </c>
      <c r="F2394" t="s">
        <v>18</v>
      </c>
      <c r="G2394" t="s">
        <v>19</v>
      </c>
      <c r="H2394" t="s">
        <v>34</v>
      </c>
      <c r="I2394">
        <v>1</v>
      </c>
      <c r="J2394">
        <v>1419.72</v>
      </c>
      <c r="K2394">
        <v>1419.72</v>
      </c>
      <c r="L2394" t="s">
        <v>35</v>
      </c>
      <c r="M2394" t="s">
        <v>29</v>
      </c>
    </row>
    <row r="2395" spans="1:13">
      <c r="A2395" t="s">
        <v>3940</v>
      </c>
      <c r="B2395" s="9">
        <v>45267</v>
      </c>
      <c r="C2395" t="s">
        <v>2065</v>
      </c>
      <c r="D2395" t="s">
        <v>747</v>
      </c>
      <c r="E2395" t="s">
        <v>17</v>
      </c>
      <c r="F2395" t="s">
        <v>33</v>
      </c>
      <c r="G2395" t="s">
        <v>42</v>
      </c>
      <c r="H2395" t="s">
        <v>50</v>
      </c>
      <c r="I2395">
        <v>3</v>
      </c>
      <c r="J2395">
        <v>1920.36</v>
      </c>
      <c r="K2395">
        <v>5761.08</v>
      </c>
      <c r="L2395" t="s">
        <v>28</v>
      </c>
      <c r="M2395" t="s">
        <v>29</v>
      </c>
    </row>
    <row r="2396" spans="1:13">
      <c r="A2396" t="s">
        <v>3941</v>
      </c>
      <c r="B2396" s="9">
        <v>45244</v>
      </c>
      <c r="C2396" t="s">
        <v>111</v>
      </c>
      <c r="D2396" t="s">
        <v>1911</v>
      </c>
      <c r="E2396" t="s">
        <v>17</v>
      </c>
      <c r="F2396" t="s">
        <v>46</v>
      </c>
      <c r="G2396" t="s">
        <v>42</v>
      </c>
      <c r="H2396" t="s">
        <v>20</v>
      </c>
      <c r="I2396">
        <v>1</v>
      </c>
      <c r="J2396">
        <v>37707.25</v>
      </c>
      <c r="K2396">
        <v>37707.25</v>
      </c>
      <c r="L2396" t="s">
        <v>35</v>
      </c>
      <c r="M2396" t="s">
        <v>29</v>
      </c>
    </row>
    <row r="2397" spans="1:13">
      <c r="A2397" t="s">
        <v>3942</v>
      </c>
      <c r="B2397" s="9">
        <v>45289</v>
      </c>
      <c r="C2397" t="s">
        <v>3437</v>
      </c>
      <c r="D2397" t="s">
        <v>887</v>
      </c>
      <c r="E2397" t="s">
        <v>17</v>
      </c>
      <c r="F2397" t="s">
        <v>46</v>
      </c>
      <c r="G2397" t="s">
        <v>42</v>
      </c>
      <c r="H2397" t="s">
        <v>50</v>
      </c>
      <c r="I2397">
        <v>4</v>
      </c>
      <c r="J2397">
        <v>2162.9299999999998</v>
      </c>
      <c r="K2397">
        <v>8651.7099999999991</v>
      </c>
      <c r="L2397" t="s">
        <v>35</v>
      </c>
      <c r="M2397" t="s">
        <v>29</v>
      </c>
    </row>
    <row r="2398" spans="1:13">
      <c r="A2398" t="s">
        <v>3943</v>
      </c>
      <c r="B2398" s="9">
        <v>45308</v>
      </c>
      <c r="C2398" t="s">
        <v>2264</v>
      </c>
      <c r="D2398" t="s">
        <v>1541</v>
      </c>
      <c r="E2398" t="s">
        <v>61</v>
      </c>
      <c r="F2398" t="s">
        <v>27</v>
      </c>
      <c r="G2398" t="s">
        <v>19</v>
      </c>
      <c r="H2398" t="s">
        <v>20</v>
      </c>
      <c r="I2398">
        <v>1</v>
      </c>
      <c r="J2398">
        <v>29581.26</v>
      </c>
      <c r="K2398">
        <v>29581.26</v>
      </c>
      <c r="L2398" t="s">
        <v>35</v>
      </c>
      <c r="M2398" t="s">
        <v>22</v>
      </c>
    </row>
    <row r="2399" spans="1:13">
      <c r="A2399" t="s">
        <v>3944</v>
      </c>
      <c r="B2399" s="9">
        <v>45159</v>
      </c>
      <c r="C2399" t="s">
        <v>1415</v>
      </c>
      <c r="D2399" t="s">
        <v>1077</v>
      </c>
      <c r="E2399" t="s">
        <v>17</v>
      </c>
      <c r="F2399" t="s">
        <v>33</v>
      </c>
      <c r="G2399" t="s">
        <v>19</v>
      </c>
      <c r="H2399" t="s">
        <v>20</v>
      </c>
      <c r="I2399">
        <v>5</v>
      </c>
      <c r="J2399">
        <v>29238.6</v>
      </c>
      <c r="K2399">
        <v>146193.01999999999</v>
      </c>
      <c r="L2399" t="s">
        <v>28</v>
      </c>
      <c r="M2399" t="s">
        <v>29</v>
      </c>
    </row>
    <row r="2400" spans="1:13">
      <c r="A2400" t="s">
        <v>3945</v>
      </c>
      <c r="B2400" s="9">
        <v>45270</v>
      </c>
      <c r="C2400" t="s">
        <v>3500</v>
      </c>
      <c r="D2400" t="s">
        <v>1023</v>
      </c>
      <c r="E2400" t="s">
        <v>61</v>
      </c>
      <c r="F2400" t="s">
        <v>33</v>
      </c>
      <c r="G2400" t="s">
        <v>42</v>
      </c>
      <c r="H2400" t="s">
        <v>34</v>
      </c>
      <c r="I2400">
        <v>5</v>
      </c>
      <c r="J2400">
        <v>1049.27</v>
      </c>
      <c r="K2400">
        <v>5246.34</v>
      </c>
      <c r="L2400" t="s">
        <v>35</v>
      </c>
      <c r="M2400" t="s">
        <v>29</v>
      </c>
    </row>
    <row r="2401" spans="1:13">
      <c r="A2401" t="s">
        <v>3946</v>
      </c>
      <c r="B2401" s="9">
        <v>45455</v>
      </c>
      <c r="C2401" t="s">
        <v>1685</v>
      </c>
      <c r="D2401" t="s">
        <v>2449</v>
      </c>
      <c r="E2401" t="s">
        <v>61</v>
      </c>
      <c r="F2401" t="s">
        <v>18</v>
      </c>
      <c r="G2401" t="s">
        <v>19</v>
      </c>
      <c r="H2401" t="s">
        <v>34</v>
      </c>
      <c r="I2401">
        <v>1</v>
      </c>
      <c r="J2401">
        <v>1054.27</v>
      </c>
      <c r="K2401">
        <v>1054.27</v>
      </c>
      <c r="L2401" t="s">
        <v>35</v>
      </c>
      <c r="M2401" t="s">
        <v>29</v>
      </c>
    </row>
    <row r="2402" spans="1:13">
      <c r="A2402" t="s">
        <v>3947</v>
      </c>
      <c r="B2402" s="9">
        <v>45109</v>
      </c>
      <c r="C2402" t="s">
        <v>293</v>
      </c>
      <c r="D2402" t="s">
        <v>1286</v>
      </c>
      <c r="E2402" t="s">
        <v>17</v>
      </c>
      <c r="F2402" t="s">
        <v>33</v>
      </c>
      <c r="G2402" t="s">
        <v>42</v>
      </c>
      <c r="H2402" t="s">
        <v>20</v>
      </c>
      <c r="I2402">
        <v>1</v>
      </c>
      <c r="J2402">
        <v>29238.07</v>
      </c>
      <c r="K2402">
        <v>29238.07</v>
      </c>
      <c r="L2402" t="s">
        <v>35</v>
      </c>
      <c r="M2402" t="s">
        <v>29</v>
      </c>
    </row>
    <row r="2403" spans="1:13">
      <c r="A2403" t="s">
        <v>3948</v>
      </c>
      <c r="B2403" s="9">
        <v>44967</v>
      </c>
      <c r="C2403" t="s">
        <v>1297</v>
      </c>
      <c r="D2403" t="s">
        <v>700</v>
      </c>
      <c r="E2403" t="s">
        <v>17</v>
      </c>
      <c r="F2403" t="s">
        <v>46</v>
      </c>
      <c r="G2403" t="s">
        <v>42</v>
      </c>
      <c r="H2403" t="s">
        <v>57</v>
      </c>
      <c r="I2403">
        <v>5</v>
      </c>
      <c r="J2403">
        <v>15506.2</v>
      </c>
      <c r="K2403">
        <v>77530.990000000005</v>
      </c>
      <c r="L2403" t="s">
        <v>28</v>
      </c>
      <c r="M2403" t="s">
        <v>29</v>
      </c>
    </row>
    <row r="2404" spans="1:13">
      <c r="A2404" t="s">
        <v>3949</v>
      </c>
      <c r="B2404" s="9">
        <v>45323</v>
      </c>
      <c r="C2404" t="s">
        <v>2054</v>
      </c>
      <c r="D2404" t="s">
        <v>64</v>
      </c>
      <c r="E2404" t="s">
        <v>61</v>
      </c>
      <c r="F2404" t="s">
        <v>27</v>
      </c>
      <c r="G2404" t="s">
        <v>19</v>
      </c>
      <c r="H2404" t="s">
        <v>34</v>
      </c>
      <c r="I2404">
        <v>4</v>
      </c>
      <c r="J2404">
        <v>868.63</v>
      </c>
      <c r="K2404">
        <v>3474.53</v>
      </c>
      <c r="L2404" t="s">
        <v>28</v>
      </c>
      <c r="M2404" t="s">
        <v>29</v>
      </c>
    </row>
    <row r="2405" spans="1:13">
      <c r="A2405" t="s">
        <v>3950</v>
      </c>
      <c r="B2405" s="9">
        <v>45420</v>
      </c>
      <c r="C2405" t="s">
        <v>1305</v>
      </c>
      <c r="D2405" t="s">
        <v>650</v>
      </c>
      <c r="E2405" t="s">
        <v>17</v>
      </c>
      <c r="F2405" t="s">
        <v>18</v>
      </c>
      <c r="G2405" t="s">
        <v>42</v>
      </c>
      <c r="H2405" t="s">
        <v>20</v>
      </c>
      <c r="I2405">
        <v>2</v>
      </c>
      <c r="J2405">
        <v>30315.14</v>
      </c>
      <c r="K2405">
        <v>60630.28</v>
      </c>
      <c r="L2405" t="s">
        <v>21</v>
      </c>
      <c r="M2405" t="s">
        <v>29</v>
      </c>
    </row>
    <row r="2406" spans="1:13">
      <c r="A2406" t="s">
        <v>3951</v>
      </c>
      <c r="B2406" s="9">
        <v>45259</v>
      </c>
      <c r="C2406" t="s">
        <v>2955</v>
      </c>
      <c r="D2406" t="s">
        <v>1868</v>
      </c>
      <c r="E2406" t="s">
        <v>17</v>
      </c>
      <c r="F2406" t="s">
        <v>27</v>
      </c>
      <c r="G2406" t="s">
        <v>42</v>
      </c>
      <c r="H2406" t="s">
        <v>57</v>
      </c>
      <c r="I2406">
        <v>3</v>
      </c>
      <c r="J2406">
        <v>12601.54</v>
      </c>
      <c r="K2406">
        <v>37804.629999999997</v>
      </c>
      <c r="L2406" t="s">
        <v>35</v>
      </c>
      <c r="M2406" t="s">
        <v>29</v>
      </c>
    </row>
    <row r="2407" spans="1:13">
      <c r="A2407" t="s">
        <v>3952</v>
      </c>
      <c r="B2407" s="9">
        <v>45053</v>
      </c>
      <c r="C2407" t="s">
        <v>2328</v>
      </c>
      <c r="D2407" t="s">
        <v>559</v>
      </c>
      <c r="E2407" t="s">
        <v>17</v>
      </c>
      <c r="F2407" t="s">
        <v>33</v>
      </c>
      <c r="G2407" t="s">
        <v>42</v>
      </c>
      <c r="H2407" t="s">
        <v>57</v>
      </c>
      <c r="I2407">
        <v>5</v>
      </c>
      <c r="J2407">
        <v>16135.64</v>
      </c>
      <c r="K2407">
        <v>80678.179999999993</v>
      </c>
      <c r="L2407" t="s">
        <v>35</v>
      </c>
      <c r="M2407" t="s">
        <v>22</v>
      </c>
    </row>
    <row r="2408" spans="1:13">
      <c r="A2408" t="s">
        <v>3953</v>
      </c>
      <c r="B2408" s="9">
        <v>44927</v>
      </c>
      <c r="C2408" t="s">
        <v>1288</v>
      </c>
      <c r="D2408" t="s">
        <v>1651</v>
      </c>
      <c r="E2408" t="s">
        <v>26</v>
      </c>
      <c r="F2408" t="s">
        <v>33</v>
      </c>
      <c r="G2408" t="s">
        <v>19</v>
      </c>
      <c r="H2408" t="s">
        <v>50</v>
      </c>
      <c r="I2408">
        <v>1</v>
      </c>
      <c r="J2408">
        <v>1933.12</v>
      </c>
      <c r="K2408">
        <v>1933.12</v>
      </c>
      <c r="L2408" t="s">
        <v>28</v>
      </c>
      <c r="M2408" t="s">
        <v>29</v>
      </c>
    </row>
    <row r="2409" spans="1:13">
      <c r="A2409" t="s">
        <v>3954</v>
      </c>
      <c r="B2409" s="9">
        <v>45094</v>
      </c>
      <c r="C2409" t="s">
        <v>804</v>
      </c>
      <c r="D2409" t="s">
        <v>2122</v>
      </c>
      <c r="E2409" t="s">
        <v>26</v>
      </c>
      <c r="F2409" t="s">
        <v>18</v>
      </c>
      <c r="G2409" t="s">
        <v>19</v>
      </c>
      <c r="H2409" t="s">
        <v>50</v>
      </c>
      <c r="I2409">
        <v>3</v>
      </c>
      <c r="J2409">
        <v>2925.86</v>
      </c>
      <c r="K2409">
        <v>8777.58</v>
      </c>
      <c r="L2409" t="s">
        <v>28</v>
      </c>
      <c r="M2409" t="s">
        <v>29</v>
      </c>
    </row>
    <row r="2410" spans="1:13">
      <c r="A2410" t="s">
        <v>3955</v>
      </c>
      <c r="B2410" s="9">
        <v>44945</v>
      </c>
      <c r="C2410" t="s">
        <v>351</v>
      </c>
      <c r="D2410" t="s">
        <v>1253</v>
      </c>
      <c r="E2410" t="s">
        <v>17</v>
      </c>
      <c r="F2410" t="s">
        <v>33</v>
      </c>
      <c r="G2410" t="s">
        <v>19</v>
      </c>
      <c r="H2410" t="s">
        <v>34</v>
      </c>
      <c r="I2410">
        <v>1</v>
      </c>
      <c r="J2410">
        <v>942.31</v>
      </c>
      <c r="K2410">
        <v>942.31</v>
      </c>
      <c r="L2410" t="s">
        <v>35</v>
      </c>
      <c r="M2410" t="s">
        <v>29</v>
      </c>
    </row>
    <row r="2411" spans="1:13">
      <c r="A2411" t="s">
        <v>3956</v>
      </c>
      <c r="B2411" s="9">
        <v>45258</v>
      </c>
      <c r="C2411" t="s">
        <v>3957</v>
      </c>
      <c r="D2411" t="s">
        <v>2492</v>
      </c>
      <c r="E2411" t="s">
        <v>17</v>
      </c>
      <c r="F2411" t="s">
        <v>27</v>
      </c>
      <c r="G2411" t="s">
        <v>19</v>
      </c>
      <c r="H2411" t="s">
        <v>57</v>
      </c>
      <c r="I2411">
        <v>2</v>
      </c>
      <c r="J2411">
        <v>13275.21</v>
      </c>
      <c r="K2411">
        <v>26550.41</v>
      </c>
      <c r="L2411" t="s">
        <v>21</v>
      </c>
      <c r="M2411" t="s">
        <v>22</v>
      </c>
    </row>
    <row r="2412" spans="1:13">
      <c r="A2412" t="s">
        <v>3958</v>
      </c>
      <c r="B2412" s="9">
        <v>45382</v>
      </c>
      <c r="C2412" t="s">
        <v>1866</v>
      </c>
      <c r="D2412" t="s">
        <v>3959</v>
      </c>
      <c r="E2412" t="s">
        <v>61</v>
      </c>
      <c r="F2412" t="s">
        <v>46</v>
      </c>
      <c r="G2412" t="s">
        <v>19</v>
      </c>
      <c r="H2412" t="s">
        <v>34</v>
      </c>
      <c r="I2412">
        <v>2</v>
      </c>
      <c r="J2412">
        <v>959.82</v>
      </c>
      <c r="K2412">
        <v>1919.64</v>
      </c>
      <c r="L2412" t="s">
        <v>21</v>
      </c>
      <c r="M2412" t="s">
        <v>29</v>
      </c>
    </row>
    <row r="2413" spans="1:13">
      <c r="A2413" t="s">
        <v>3960</v>
      </c>
      <c r="B2413" s="9">
        <v>45035</v>
      </c>
      <c r="C2413" t="s">
        <v>1784</v>
      </c>
      <c r="D2413" t="s">
        <v>407</v>
      </c>
      <c r="E2413" t="s">
        <v>26</v>
      </c>
      <c r="F2413" t="s">
        <v>18</v>
      </c>
      <c r="G2413" t="s">
        <v>42</v>
      </c>
      <c r="H2413" t="s">
        <v>20</v>
      </c>
      <c r="I2413">
        <v>5</v>
      </c>
      <c r="J2413">
        <v>29517.21</v>
      </c>
      <c r="K2413">
        <v>147586.07</v>
      </c>
      <c r="L2413" t="s">
        <v>35</v>
      </c>
      <c r="M2413" t="s">
        <v>29</v>
      </c>
    </row>
    <row r="2414" spans="1:13">
      <c r="A2414" t="s">
        <v>3961</v>
      </c>
      <c r="B2414" s="9">
        <v>45194</v>
      </c>
      <c r="C2414" t="s">
        <v>630</v>
      </c>
      <c r="D2414" t="s">
        <v>1483</v>
      </c>
      <c r="E2414" t="s">
        <v>26</v>
      </c>
      <c r="F2414" t="s">
        <v>33</v>
      </c>
      <c r="G2414" t="s">
        <v>42</v>
      </c>
      <c r="H2414" t="s">
        <v>34</v>
      </c>
      <c r="I2414">
        <v>3</v>
      </c>
      <c r="J2414">
        <v>1296.6099999999999</v>
      </c>
      <c r="K2414">
        <v>3889.84</v>
      </c>
      <c r="L2414" t="s">
        <v>21</v>
      </c>
      <c r="M2414" t="s">
        <v>29</v>
      </c>
    </row>
    <row r="2415" spans="1:13">
      <c r="A2415" t="s">
        <v>3962</v>
      </c>
      <c r="B2415" s="9">
        <v>45371</v>
      </c>
      <c r="C2415" t="s">
        <v>152</v>
      </c>
      <c r="D2415" t="s">
        <v>1485</v>
      </c>
      <c r="E2415" t="s">
        <v>26</v>
      </c>
      <c r="F2415" t="s">
        <v>27</v>
      </c>
      <c r="G2415" t="s">
        <v>19</v>
      </c>
      <c r="H2415" t="s">
        <v>57</v>
      </c>
      <c r="I2415">
        <v>3</v>
      </c>
      <c r="J2415">
        <v>14073.04</v>
      </c>
      <c r="K2415">
        <v>42219.11</v>
      </c>
      <c r="L2415" t="s">
        <v>21</v>
      </c>
      <c r="M2415" t="s">
        <v>29</v>
      </c>
    </row>
    <row r="2416" spans="1:13">
      <c r="A2416" t="s">
        <v>3963</v>
      </c>
      <c r="B2416" s="9">
        <v>45166</v>
      </c>
      <c r="C2416" t="s">
        <v>409</v>
      </c>
      <c r="D2416" t="s">
        <v>1224</v>
      </c>
      <c r="E2416" t="s">
        <v>17</v>
      </c>
      <c r="F2416" t="s">
        <v>46</v>
      </c>
      <c r="G2416" t="s">
        <v>19</v>
      </c>
      <c r="H2416" t="s">
        <v>50</v>
      </c>
      <c r="I2416">
        <v>2</v>
      </c>
      <c r="J2416">
        <v>1953.22</v>
      </c>
      <c r="K2416">
        <v>3906.44</v>
      </c>
      <c r="L2416" t="s">
        <v>35</v>
      </c>
      <c r="M2416" t="s">
        <v>29</v>
      </c>
    </row>
    <row r="2417" spans="1:13">
      <c r="A2417" t="s">
        <v>3964</v>
      </c>
      <c r="B2417" s="9">
        <v>45227</v>
      </c>
      <c r="C2417" t="s">
        <v>48</v>
      </c>
      <c r="D2417" t="s">
        <v>2525</v>
      </c>
      <c r="E2417" t="s">
        <v>26</v>
      </c>
      <c r="F2417" t="s">
        <v>33</v>
      </c>
      <c r="G2417" t="s">
        <v>42</v>
      </c>
      <c r="H2417" t="s">
        <v>34</v>
      </c>
      <c r="I2417">
        <v>1</v>
      </c>
      <c r="J2417">
        <v>867.98</v>
      </c>
      <c r="K2417">
        <v>867.98</v>
      </c>
      <c r="L2417" t="s">
        <v>21</v>
      </c>
      <c r="M2417" t="s">
        <v>22</v>
      </c>
    </row>
    <row r="2418" spans="1:13">
      <c r="A2418" t="s">
        <v>3965</v>
      </c>
      <c r="B2418" s="9">
        <v>45029</v>
      </c>
      <c r="C2418" t="s">
        <v>1384</v>
      </c>
      <c r="D2418" t="s">
        <v>1136</v>
      </c>
      <c r="E2418" t="s">
        <v>17</v>
      </c>
      <c r="F2418" t="s">
        <v>18</v>
      </c>
      <c r="G2418" t="s">
        <v>19</v>
      </c>
      <c r="H2418" t="s">
        <v>50</v>
      </c>
      <c r="I2418">
        <v>5</v>
      </c>
      <c r="J2418">
        <v>2037.4</v>
      </c>
      <c r="K2418">
        <v>10186.98</v>
      </c>
      <c r="L2418" t="s">
        <v>28</v>
      </c>
      <c r="M2418" t="s">
        <v>29</v>
      </c>
    </row>
    <row r="2419" spans="1:13">
      <c r="A2419" t="s">
        <v>3966</v>
      </c>
      <c r="B2419" s="9">
        <v>45176</v>
      </c>
      <c r="C2419" t="s">
        <v>3622</v>
      </c>
      <c r="D2419" t="s">
        <v>3264</v>
      </c>
      <c r="E2419" t="s">
        <v>17</v>
      </c>
      <c r="F2419" t="s">
        <v>33</v>
      </c>
      <c r="G2419" t="s">
        <v>42</v>
      </c>
      <c r="H2419" t="s">
        <v>34</v>
      </c>
      <c r="I2419">
        <v>4</v>
      </c>
      <c r="J2419">
        <v>1407.36</v>
      </c>
      <c r="K2419">
        <v>5629.45</v>
      </c>
      <c r="L2419" t="s">
        <v>35</v>
      </c>
      <c r="M2419" t="s">
        <v>22</v>
      </c>
    </row>
    <row r="2420" spans="1:13">
      <c r="A2420" t="s">
        <v>3967</v>
      </c>
      <c r="B2420" s="9">
        <v>45379</v>
      </c>
      <c r="C2420" t="s">
        <v>444</v>
      </c>
      <c r="D2420" t="s">
        <v>3968</v>
      </c>
      <c r="E2420" t="s">
        <v>26</v>
      </c>
      <c r="F2420" t="s">
        <v>33</v>
      </c>
      <c r="G2420" t="s">
        <v>42</v>
      </c>
      <c r="H2420" t="s">
        <v>20</v>
      </c>
      <c r="I2420">
        <v>2</v>
      </c>
      <c r="J2420">
        <v>39293.040000000001</v>
      </c>
      <c r="K2420">
        <v>78586.09</v>
      </c>
      <c r="L2420" t="s">
        <v>28</v>
      </c>
      <c r="M2420" t="s">
        <v>29</v>
      </c>
    </row>
    <row r="2421" spans="1:13">
      <c r="A2421" t="s">
        <v>3969</v>
      </c>
      <c r="B2421" s="9">
        <v>45446</v>
      </c>
      <c r="C2421" t="s">
        <v>757</v>
      </c>
      <c r="D2421" t="s">
        <v>2495</v>
      </c>
      <c r="E2421" t="s">
        <v>17</v>
      </c>
      <c r="F2421" t="s">
        <v>33</v>
      </c>
      <c r="G2421" t="s">
        <v>42</v>
      </c>
      <c r="H2421" t="s">
        <v>57</v>
      </c>
      <c r="I2421">
        <v>2</v>
      </c>
      <c r="J2421">
        <v>13801.3</v>
      </c>
      <c r="K2421">
        <v>27602.61</v>
      </c>
      <c r="L2421" t="s">
        <v>35</v>
      </c>
      <c r="M2421" t="s">
        <v>29</v>
      </c>
    </row>
    <row r="2422" spans="1:13">
      <c r="A2422" t="s">
        <v>3970</v>
      </c>
      <c r="B2422" s="9">
        <v>45079</v>
      </c>
      <c r="C2422" t="s">
        <v>931</v>
      </c>
      <c r="D2422" t="s">
        <v>308</v>
      </c>
      <c r="E2422" t="s">
        <v>61</v>
      </c>
      <c r="F2422" t="s">
        <v>46</v>
      </c>
      <c r="G2422" t="s">
        <v>42</v>
      </c>
      <c r="H2422" t="s">
        <v>34</v>
      </c>
      <c r="I2422">
        <v>5</v>
      </c>
      <c r="J2422">
        <v>1129.2</v>
      </c>
      <c r="K2422">
        <v>5645.99</v>
      </c>
      <c r="L2422" t="s">
        <v>28</v>
      </c>
      <c r="M2422" t="s">
        <v>29</v>
      </c>
    </row>
    <row r="2423" spans="1:13">
      <c r="A2423" t="s">
        <v>3971</v>
      </c>
      <c r="B2423" s="9">
        <v>45100</v>
      </c>
      <c r="C2423" t="s">
        <v>3812</v>
      </c>
      <c r="D2423" t="s">
        <v>2220</v>
      </c>
      <c r="E2423" t="s">
        <v>17</v>
      </c>
      <c r="F2423" t="s">
        <v>46</v>
      </c>
      <c r="G2423" t="s">
        <v>42</v>
      </c>
      <c r="H2423" t="s">
        <v>20</v>
      </c>
      <c r="I2423">
        <v>1</v>
      </c>
      <c r="J2423">
        <v>40238.910000000003</v>
      </c>
      <c r="K2423">
        <v>40238.910000000003</v>
      </c>
      <c r="L2423" t="s">
        <v>21</v>
      </c>
      <c r="M2423" t="s">
        <v>29</v>
      </c>
    </row>
    <row r="2424" spans="1:13">
      <c r="A2424" t="s">
        <v>3972</v>
      </c>
      <c r="B2424" s="9">
        <v>45269</v>
      </c>
      <c r="C2424" t="s">
        <v>1863</v>
      </c>
      <c r="D2424" t="s">
        <v>2957</v>
      </c>
      <c r="E2424" t="s">
        <v>61</v>
      </c>
      <c r="F2424" t="s">
        <v>33</v>
      </c>
      <c r="G2424" t="s">
        <v>19</v>
      </c>
      <c r="H2424" t="s">
        <v>20</v>
      </c>
      <c r="I2424">
        <v>3</v>
      </c>
      <c r="J2424">
        <v>34848.54</v>
      </c>
      <c r="K2424">
        <v>104545.63</v>
      </c>
      <c r="L2424" t="s">
        <v>28</v>
      </c>
      <c r="M2424" t="s">
        <v>29</v>
      </c>
    </row>
    <row r="2425" spans="1:13">
      <c r="A2425" t="s">
        <v>3973</v>
      </c>
      <c r="B2425" s="9">
        <v>45357</v>
      </c>
      <c r="C2425" t="s">
        <v>1222</v>
      </c>
      <c r="D2425" t="s">
        <v>451</v>
      </c>
      <c r="E2425" t="s">
        <v>61</v>
      </c>
      <c r="F2425" t="s">
        <v>33</v>
      </c>
      <c r="G2425" t="s">
        <v>19</v>
      </c>
      <c r="H2425" t="s">
        <v>20</v>
      </c>
      <c r="I2425">
        <v>2</v>
      </c>
      <c r="J2425">
        <v>39913.42</v>
      </c>
      <c r="K2425">
        <v>79826.850000000006</v>
      </c>
      <c r="L2425" t="s">
        <v>28</v>
      </c>
      <c r="M2425" t="s">
        <v>29</v>
      </c>
    </row>
    <row r="2426" spans="1:13">
      <c r="A2426" t="s">
        <v>3974</v>
      </c>
      <c r="B2426" s="9">
        <v>45250</v>
      </c>
      <c r="C2426" t="s">
        <v>1288</v>
      </c>
      <c r="D2426" t="s">
        <v>2276</v>
      </c>
      <c r="E2426" t="s">
        <v>17</v>
      </c>
      <c r="F2426" t="s">
        <v>18</v>
      </c>
      <c r="G2426" t="s">
        <v>19</v>
      </c>
      <c r="H2426" t="s">
        <v>50</v>
      </c>
      <c r="I2426">
        <v>5</v>
      </c>
      <c r="J2426">
        <v>2364.8000000000002</v>
      </c>
      <c r="K2426">
        <v>11823.99</v>
      </c>
      <c r="L2426" t="s">
        <v>28</v>
      </c>
      <c r="M2426" t="s">
        <v>29</v>
      </c>
    </row>
    <row r="2427" spans="1:13">
      <c r="A2427" t="s">
        <v>3975</v>
      </c>
      <c r="B2427" s="9">
        <v>45346</v>
      </c>
      <c r="C2427" t="s">
        <v>1063</v>
      </c>
      <c r="D2427" t="s">
        <v>617</v>
      </c>
      <c r="E2427" t="s">
        <v>26</v>
      </c>
      <c r="F2427" t="s">
        <v>33</v>
      </c>
      <c r="G2427" t="s">
        <v>19</v>
      </c>
      <c r="H2427" t="s">
        <v>50</v>
      </c>
      <c r="I2427">
        <v>5</v>
      </c>
      <c r="J2427">
        <v>2000.12</v>
      </c>
      <c r="K2427">
        <v>10000.61</v>
      </c>
      <c r="L2427" t="s">
        <v>28</v>
      </c>
      <c r="M2427" t="s">
        <v>29</v>
      </c>
    </row>
    <row r="2428" spans="1:13">
      <c r="A2428" t="s">
        <v>3976</v>
      </c>
      <c r="B2428" s="9">
        <v>45411</v>
      </c>
      <c r="C2428" t="s">
        <v>485</v>
      </c>
      <c r="D2428" t="s">
        <v>2521</v>
      </c>
      <c r="E2428" t="s">
        <v>17</v>
      </c>
      <c r="F2428" t="s">
        <v>27</v>
      </c>
      <c r="G2428" t="s">
        <v>42</v>
      </c>
      <c r="H2428" t="s">
        <v>20</v>
      </c>
      <c r="I2428">
        <v>5</v>
      </c>
      <c r="J2428">
        <v>37203.72</v>
      </c>
      <c r="K2428">
        <v>186018.61</v>
      </c>
      <c r="L2428" t="s">
        <v>28</v>
      </c>
      <c r="M2428" t="s">
        <v>29</v>
      </c>
    </row>
    <row r="2429" spans="1:13">
      <c r="A2429" t="s">
        <v>3977</v>
      </c>
      <c r="B2429" s="9">
        <v>45338</v>
      </c>
      <c r="C2429" t="s">
        <v>2560</v>
      </c>
      <c r="D2429" t="s">
        <v>437</v>
      </c>
      <c r="E2429" t="s">
        <v>61</v>
      </c>
      <c r="F2429" t="s">
        <v>27</v>
      </c>
      <c r="G2429" t="s">
        <v>19</v>
      </c>
      <c r="H2429" t="s">
        <v>20</v>
      </c>
      <c r="I2429">
        <v>3</v>
      </c>
      <c r="J2429">
        <v>33711.879999999997</v>
      </c>
      <c r="K2429">
        <v>101135.65</v>
      </c>
      <c r="L2429" t="s">
        <v>35</v>
      </c>
      <c r="M2429" t="s">
        <v>29</v>
      </c>
    </row>
    <row r="2430" spans="1:13">
      <c r="A2430" t="s">
        <v>3978</v>
      </c>
      <c r="B2430" s="9">
        <v>45010</v>
      </c>
      <c r="C2430" t="s">
        <v>398</v>
      </c>
      <c r="D2430" t="s">
        <v>2454</v>
      </c>
      <c r="E2430" t="s">
        <v>17</v>
      </c>
      <c r="F2430" t="s">
        <v>18</v>
      </c>
      <c r="G2430" t="s">
        <v>42</v>
      </c>
      <c r="H2430" t="s">
        <v>34</v>
      </c>
      <c r="I2430">
        <v>2</v>
      </c>
      <c r="J2430">
        <v>1241.06</v>
      </c>
      <c r="K2430">
        <v>2482.13</v>
      </c>
      <c r="L2430" t="s">
        <v>28</v>
      </c>
      <c r="M2430" t="s">
        <v>29</v>
      </c>
    </row>
    <row r="2431" spans="1:13">
      <c r="A2431" t="s">
        <v>3979</v>
      </c>
      <c r="B2431" s="9">
        <v>45039</v>
      </c>
      <c r="C2431" t="s">
        <v>284</v>
      </c>
      <c r="D2431" t="s">
        <v>741</v>
      </c>
      <c r="E2431" t="s">
        <v>26</v>
      </c>
      <c r="F2431" t="s">
        <v>46</v>
      </c>
      <c r="G2431" t="s">
        <v>19</v>
      </c>
      <c r="H2431" t="s">
        <v>34</v>
      </c>
      <c r="I2431">
        <v>5</v>
      </c>
      <c r="J2431">
        <v>934.34</v>
      </c>
      <c r="K2431">
        <v>4671.6899999999996</v>
      </c>
      <c r="L2431" t="s">
        <v>28</v>
      </c>
      <c r="M2431" t="s">
        <v>29</v>
      </c>
    </row>
    <row r="2432" spans="1:13">
      <c r="A2432" t="s">
        <v>3980</v>
      </c>
      <c r="B2432" s="9">
        <v>45258</v>
      </c>
      <c r="C2432" t="s">
        <v>111</v>
      </c>
      <c r="D2432" t="s">
        <v>1979</v>
      </c>
      <c r="E2432" t="s">
        <v>17</v>
      </c>
      <c r="F2432" t="s">
        <v>33</v>
      </c>
      <c r="G2432" t="s">
        <v>19</v>
      </c>
      <c r="H2432" t="s">
        <v>57</v>
      </c>
      <c r="I2432">
        <v>3</v>
      </c>
      <c r="J2432">
        <v>15357.01</v>
      </c>
      <c r="K2432">
        <v>46071.040000000001</v>
      </c>
      <c r="L2432" t="s">
        <v>35</v>
      </c>
      <c r="M2432" t="s">
        <v>29</v>
      </c>
    </row>
    <row r="2433" spans="1:13">
      <c r="A2433" t="s">
        <v>3981</v>
      </c>
      <c r="B2433" s="9">
        <v>45304</v>
      </c>
      <c r="C2433" t="s">
        <v>749</v>
      </c>
      <c r="D2433" t="s">
        <v>3982</v>
      </c>
      <c r="E2433" t="s">
        <v>17</v>
      </c>
      <c r="F2433" t="s">
        <v>18</v>
      </c>
      <c r="G2433" t="s">
        <v>42</v>
      </c>
      <c r="H2433" t="s">
        <v>34</v>
      </c>
      <c r="I2433">
        <v>1</v>
      </c>
      <c r="J2433">
        <v>1069.3499999999999</v>
      </c>
      <c r="K2433">
        <v>1069.3499999999999</v>
      </c>
      <c r="L2433" t="s">
        <v>35</v>
      </c>
      <c r="M2433" t="s">
        <v>29</v>
      </c>
    </row>
    <row r="2434" spans="1:13">
      <c r="A2434" t="s">
        <v>3983</v>
      </c>
      <c r="B2434" s="9">
        <v>44967</v>
      </c>
      <c r="C2434" t="s">
        <v>221</v>
      </c>
      <c r="D2434" t="s">
        <v>76</v>
      </c>
      <c r="E2434" t="s">
        <v>17</v>
      </c>
      <c r="F2434" t="s">
        <v>46</v>
      </c>
      <c r="G2434" t="s">
        <v>19</v>
      </c>
      <c r="H2434" t="s">
        <v>57</v>
      </c>
      <c r="I2434">
        <v>4</v>
      </c>
      <c r="J2434">
        <v>12989.98</v>
      </c>
      <c r="K2434">
        <v>51959.93</v>
      </c>
      <c r="L2434" t="s">
        <v>21</v>
      </c>
      <c r="M2434" t="s">
        <v>29</v>
      </c>
    </row>
    <row r="2435" spans="1:13">
      <c r="A2435" t="s">
        <v>3984</v>
      </c>
      <c r="B2435" s="9">
        <v>45031</v>
      </c>
      <c r="C2435" t="s">
        <v>456</v>
      </c>
      <c r="D2435" t="s">
        <v>291</v>
      </c>
      <c r="E2435" t="s">
        <v>17</v>
      </c>
      <c r="F2435" t="s">
        <v>18</v>
      </c>
      <c r="G2435" t="s">
        <v>42</v>
      </c>
      <c r="H2435" t="s">
        <v>57</v>
      </c>
      <c r="I2435">
        <v>2</v>
      </c>
      <c r="J2435">
        <v>15536.07</v>
      </c>
      <c r="K2435">
        <v>31072.13</v>
      </c>
      <c r="L2435" t="s">
        <v>28</v>
      </c>
      <c r="M2435" t="s">
        <v>29</v>
      </c>
    </row>
    <row r="2436" spans="1:13">
      <c r="A2436" t="s">
        <v>3985</v>
      </c>
      <c r="B2436" s="9">
        <v>45128</v>
      </c>
      <c r="C2436" t="s">
        <v>1356</v>
      </c>
      <c r="D2436" t="s">
        <v>1971</v>
      </c>
      <c r="E2436" t="s">
        <v>26</v>
      </c>
      <c r="F2436" t="s">
        <v>46</v>
      </c>
      <c r="G2436" t="s">
        <v>42</v>
      </c>
      <c r="H2436" t="s">
        <v>57</v>
      </c>
      <c r="I2436">
        <v>3</v>
      </c>
      <c r="J2436">
        <v>14941.79</v>
      </c>
      <c r="K2436">
        <v>44825.38</v>
      </c>
      <c r="L2436" t="s">
        <v>28</v>
      </c>
      <c r="M2436" t="s">
        <v>29</v>
      </c>
    </row>
    <row r="2437" spans="1:13">
      <c r="A2437" t="s">
        <v>3986</v>
      </c>
      <c r="B2437" s="9">
        <v>45376</v>
      </c>
      <c r="C2437" t="s">
        <v>2665</v>
      </c>
      <c r="D2437" t="s">
        <v>60</v>
      </c>
      <c r="E2437" t="s">
        <v>26</v>
      </c>
      <c r="F2437" t="s">
        <v>33</v>
      </c>
      <c r="G2437" t="s">
        <v>19</v>
      </c>
      <c r="H2437" t="s">
        <v>50</v>
      </c>
      <c r="I2437">
        <v>4</v>
      </c>
      <c r="J2437">
        <v>2561.38</v>
      </c>
      <c r="K2437">
        <v>10245.540000000001</v>
      </c>
      <c r="L2437" t="s">
        <v>21</v>
      </c>
      <c r="M2437" t="s">
        <v>29</v>
      </c>
    </row>
    <row r="2438" spans="1:13">
      <c r="A2438" t="s">
        <v>3987</v>
      </c>
      <c r="B2438" s="9">
        <v>45192</v>
      </c>
      <c r="C2438" t="s">
        <v>1951</v>
      </c>
      <c r="D2438" t="s">
        <v>1770</v>
      </c>
      <c r="E2438" t="s">
        <v>26</v>
      </c>
      <c r="F2438" t="s">
        <v>18</v>
      </c>
      <c r="G2438" t="s">
        <v>19</v>
      </c>
      <c r="H2438" t="s">
        <v>34</v>
      </c>
      <c r="I2438">
        <v>4</v>
      </c>
      <c r="J2438">
        <v>1419.2</v>
      </c>
      <c r="K2438">
        <v>5676.8</v>
      </c>
      <c r="L2438" t="s">
        <v>28</v>
      </c>
      <c r="M2438" t="s">
        <v>29</v>
      </c>
    </row>
    <row r="2439" spans="1:13">
      <c r="A2439" t="s">
        <v>3988</v>
      </c>
      <c r="B2439" s="9">
        <v>45136</v>
      </c>
      <c r="C2439" t="s">
        <v>2482</v>
      </c>
      <c r="D2439" t="s">
        <v>3360</v>
      </c>
      <c r="E2439" t="s">
        <v>17</v>
      </c>
      <c r="F2439" t="s">
        <v>33</v>
      </c>
      <c r="G2439" t="s">
        <v>19</v>
      </c>
      <c r="H2439" t="s">
        <v>20</v>
      </c>
      <c r="I2439">
        <v>3</v>
      </c>
      <c r="J2439">
        <v>36770.94</v>
      </c>
      <c r="K2439">
        <v>110312.81</v>
      </c>
      <c r="L2439" t="s">
        <v>21</v>
      </c>
      <c r="M2439" t="s">
        <v>29</v>
      </c>
    </row>
    <row r="2440" spans="1:13">
      <c r="A2440" t="s">
        <v>3989</v>
      </c>
      <c r="B2440" s="9">
        <v>45044</v>
      </c>
      <c r="C2440" t="s">
        <v>2312</v>
      </c>
      <c r="D2440" t="s">
        <v>3552</v>
      </c>
      <c r="E2440" t="s">
        <v>17</v>
      </c>
      <c r="F2440" t="s">
        <v>18</v>
      </c>
      <c r="G2440" t="s">
        <v>42</v>
      </c>
      <c r="H2440" t="s">
        <v>57</v>
      </c>
      <c r="I2440">
        <v>3</v>
      </c>
      <c r="J2440">
        <v>15306.74</v>
      </c>
      <c r="K2440">
        <v>45920.23</v>
      </c>
      <c r="L2440" t="s">
        <v>35</v>
      </c>
      <c r="M2440" t="s">
        <v>29</v>
      </c>
    </row>
    <row r="2441" spans="1:13">
      <c r="A2441" t="s">
        <v>3990</v>
      </c>
      <c r="B2441" s="9">
        <v>45303</v>
      </c>
      <c r="C2441" t="s">
        <v>662</v>
      </c>
      <c r="D2441" t="s">
        <v>412</v>
      </c>
      <c r="E2441" t="s">
        <v>17</v>
      </c>
      <c r="F2441" t="s">
        <v>46</v>
      </c>
      <c r="G2441" t="s">
        <v>42</v>
      </c>
      <c r="H2441" t="s">
        <v>20</v>
      </c>
      <c r="I2441">
        <v>3</v>
      </c>
      <c r="J2441">
        <v>35237.18</v>
      </c>
      <c r="K2441">
        <v>105711.53</v>
      </c>
      <c r="L2441" t="s">
        <v>28</v>
      </c>
      <c r="M2441" t="s">
        <v>29</v>
      </c>
    </row>
    <row r="2442" spans="1:13">
      <c r="A2442" t="s">
        <v>3991</v>
      </c>
      <c r="B2442" s="9">
        <v>45466</v>
      </c>
      <c r="C2442" t="s">
        <v>1043</v>
      </c>
      <c r="D2442" t="s">
        <v>2574</v>
      </c>
      <c r="E2442" t="s">
        <v>26</v>
      </c>
      <c r="F2442" t="s">
        <v>18</v>
      </c>
      <c r="G2442" t="s">
        <v>19</v>
      </c>
      <c r="H2442" t="s">
        <v>57</v>
      </c>
      <c r="I2442">
        <v>5</v>
      </c>
      <c r="J2442">
        <v>13490.36</v>
      </c>
      <c r="K2442">
        <v>67451.78</v>
      </c>
      <c r="L2442" t="s">
        <v>28</v>
      </c>
      <c r="M2442" t="s">
        <v>29</v>
      </c>
    </row>
    <row r="2443" spans="1:13">
      <c r="A2443" t="s">
        <v>3992</v>
      </c>
      <c r="B2443" s="9">
        <v>45010</v>
      </c>
      <c r="C2443" t="s">
        <v>2279</v>
      </c>
      <c r="D2443" t="s">
        <v>3993</v>
      </c>
      <c r="E2443" t="s">
        <v>61</v>
      </c>
      <c r="F2443" t="s">
        <v>27</v>
      </c>
      <c r="G2443" t="s">
        <v>42</v>
      </c>
      <c r="H2443" t="s">
        <v>34</v>
      </c>
      <c r="I2443">
        <v>1</v>
      </c>
      <c r="J2443">
        <v>1343.52</v>
      </c>
      <c r="K2443">
        <v>1343.52</v>
      </c>
      <c r="L2443" t="s">
        <v>35</v>
      </c>
      <c r="M2443" t="s">
        <v>29</v>
      </c>
    </row>
    <row r="2444" spans="1:13">
      <c r="A2444" t="s">
        <v>3994</v>
      </c>
      <c r="B2444" s="9">
        <v>45380</v>
      </c>
      <c r="C2444" t="s">
        <v>1276</v>
      </c>
      <c r="D2444" t="s">
        <v>1679</v>
      </c>
      <c r="E2444" t="s">
        <v>17</v>
      </c>
      <c r="F2444" t="s">
        <v>27</v>
      </c>
      <c r="G2444" t="s">
        <v>19</v>
      </c>
      <c r="H2444" t="s">
        <v>57</v>
      </c>
      <c r="I2444">
        <v>5</v>
      </c>
      <c r="J2444">
        <v>13357.04</v>
      </c>
      <c r="K2444">
        <v>66785.2</v>
      </c>
      <c r="L2444" t="s">
        <v>28</v>
      </c>
      <c r="M2444" t="s">
        <v>29</v>
      </c>
    </row>
    <row r="2445" spans="1:13">
      <c r="A2445" t="s">
        <v>3995</v>
      </c>
      <c r="B2445" s="9">
        <v>45440</v>
      </c>
      <c r="C2445" t="s">
        <v>3996</v>
      </c>
      <c r="D2445" t="s">
        <v>3997</v>
      </c>
      <c r="E2445" t="s">
        <v>17</v>
      </c>
      <c r="F2445" t="s">
        <v>18</v>
      </c>
      <c r="G2445" t="s">
        <v>42</v>
      </c>
      <c r="H2445" t="s">
        <v>34</v>
      </c>
      <c r="I2445">
        <v>4</v>
      </c>
      <c r="J2445">
        <v>1260.1500000000001</v>
      </c>
      <c r="K2445">
        <v>5040.58</v>
      </c>
      <c r="L2445" t="s">
        <v>35</v>
      </c>
      <c r="M2445" t="s">
        <v>29</v>
      </c>
    </row>
    <row r="2446" spans="1:13">
      <c r="A2446" t="s">
        <v>3998</v>
      </c>
      <c r="B2446" s="9">
        <v>45313</v>
      </c>
      <c r="C2446" t="s">
        <v>1268</v>
      </c>
      <c r="D2446" t="s">
        <v>3249</v>
      </c>
      <c r="E2446" t="s">
        <v>17</v>
      </c>
      <c r="F2446" t="s">
        <v>27</v>
      </c>
      <c r="G2446" t="s">
        <v>42</v>
      </c>
      <c r="H2446" t="s">
        <v>20</v>
      </c>
      <c r="I2446">
        <v>4</v>
      </c>
      <c r="J2446">
        <v>29630.01</v>
      </c>
      <c r="K2446">
        <v>118520.06</v>
      </c>
      <c r="L2446" t="s">
        <v>35</v>
      </c>
      <c r="M2446" t="s">
        <v>29</v>
      </c>
    </row>
    <row r="2447" spans="1:13">
      <c r="A2447" t="s">
        <v>3999</v>
      </c>
      <c r="B2447" s="9">
        <v>45276</v>
      </c>
      <c r="C2447" t="s">
        <v>439</v>
      </c>
      <c r="D2447" t="s">
        <v>448</v>
      </c>
      <c r="E2447" t="s">
        <v>26</v>
      </c>
      <c r="F2447" t="s">
        <v>33</v>
      </c>
      <c r="G2447" t="s">
        <v>42</v>
      </c>
      <c r="H2447" t="s">
        <v>34</v>
      </c>
      <c r="I2447">
        <v>4</v>
      </c>
      <c r="J2447">
        <v>928.65</v>
      </c>
      <c r="K2447">
        <v>3714.62</v>
      </c>
      <c r="L2447" t="s">
        <v>21</v>
      </c>
      <c r="M2447" t="s">
        <v>29</v>
      </c>
    </row>
    <row r="2448" spans="1:13">
      <c r="A2448" t="s">
        <v>4000</v>
      </c>
      <c r="B2448" s="9">
        <v>45222</v>
      </c>
      <c r="C2448" t="s">
        <v>2729</v>
      </c>
      <c r="D2448" t="s">
        <v>166</v>
      </c>
      <c r="E2448" t="s">
        <v>26</v>
      </c>
      <c r="F2448" t="s">
        <v>27</v>
      </c>
      <c r="G2448" t="s">
        <v>42</v>
      </c>
      <c r="H2448" t="s">
        <v>20</v>
      </c>
      <c r="I2448">
        <v>3</v>
      </c>
      <c r="J2448">
        <v>26770.86</v>
      </c>
      <c r="K2448">
        <v>80312.570000000007</v>
      </c>
      <c r="L2448" t="s">
        <v>35</v>
      </c>
      <c r="M2448" t="s">
        <v>29</v>
      </c>
    </row>
    <row r="2449" spans="1:13">
      <c r="A2449" t="s">
        <v>4001</v>
      </c>
      <c r="B2449" s="9">
        <v>45184</v>
      </c>
      <c r="C2449" t="s">
        <v>338</v>
      </c>
      <c r="D2449" t="s">
        <v>568</v>
      </c>
      <c r="E2449" t="s">
        <v>26</v>
      </c>
      <c r="F2449" t="s">
        <v>27</v>
      </c>
      <c r="G2449" t="s">
        <v>19</v>
      </c>
      <c r="H2449" t="s">
        <v>34</v>
      </c>
      <c r="I2449">
        <v>2</v>
      </c>
      <c r="J2449">
        <v>1220.74</v>
      </c>
      <c r="K2449">
        <v>2441.4699999999998</v>
      </c>
      <c r="L2449" t="s">
        <v>21</v>
      </c>
      <c r="M2449" t="s">
        <v>29</v>
      </c>
    </row>
    <row r="2450" spans="1:13">
      <c r="A2450" t="s">
        <v>4002</v>
      </c>
      <c r="B2450" s="9">
        <v>45007</v>
      </c>
      <c r="C2450" t="s">
        <v>1386</v>
      </c>
      <c r="D2450" t="s">
        <v>2137</v>
      </c>
      <c r="E2450" t="s">
        <v>17</v>
      </c>
      <c r="F2450" t="s">
        <v>33</v>
      </c>
      <c r="G2450" t="s">
        <v>42</v>
      </c>
      <c r="H2450" t="s">
        <v>57</v>
      </c>
      <c r="I2450">
        <v>5</v>
      </c>
      <c r="J2450">
        <v>12959.66</v>
      </c>
      <c r="K2450">
        <v>64798.31</v>
      </c>
      <c r="L2450" t="s">
        <v>35</v>
      </c>
      <c r="M2450" t="s">
        <v>22</v>
      </c>
    </row>
    <row r="2451" spans="1:13">
      <c r="A2451" t="s">
        <v>4003</v>
      </c>
      <c r="B2451" s="9">
        <v>45194</v>
      </c>
      <c r="C2451" t="s">
        <v>1719</v>
      </c>
      <c r="D2451" t="s">
        <v>466</v>
      </c>
      <c r="E2451" t="s">
        <v>26</v>
      </c>
      <c r="F2451" t="s">
        <v>33</v>
      </c>
      <c r="G2451" t="s">
        <v>19</v>
      </c>
      <c r="H2451" t="s">
        <v>57</v>
      </c>
      <c r="I2451">
        <v>2</v>
      </c>
      <c r="J2451">
        <v>12562.87</v>
      </c>
      <c r="K2451">
        <v>25125.74</v>
      </c>
      <c r="L2451" t="s">
        <v>21</v>
      </c>
      <c r="M2451" t="s">
        <v>29</v>
      </c>
    </row>
    <row r="2452" spans="1:13">
      <c r="A2452" t="s">
        <v>4004</v>
      </c>
      <c r="B2452" s="9">
        <v>45345</v>
      </c>
      <c r="C2452" t="s">
        <v>1858</v>
      </c>
      <c r="D2452" t="s">
        <v>193</v>
      </c>
      <c r="E2452" t="s">
        <v>26</v>
      </c>
      <c r="F2452" t="s">
        <v>46</v>
      </c>
      <c r="G2452" t="s">
        <v>42</v>
      </c>
      <c r="H2452" t="s">
        <v>34</v>
      </c>
      <c r="I2452">
        <v>1</v>
      </c>
      <c r="J2452">
        <v>1195.24</v>
      </c>
      <c r="K2452">
        <v>1195.24</v>
      </c>
      <c r="L2452" t="s">
        <v>21</v>
      </c>
      <c r="M2452" t="s">
        <v>29</v>
      </c>
    </row>
    <row r="2453" spans="1:13">
      <c r="A2453" t="s">
        <v>4005</v>
      </c>
      <c r="B2453" s="9">
        <v>45161</v>
      </c>
      <c r="C2453" t="s">
        <v>1545</v>
      </c>
      <c r="D2453" t="s">
        <v>2017</v>
      </c>
      <c r="E2453" t="s">
        <v>17</v>
      </c>
      <c r="F2453" t="s">
        <v>33</v>
      </c>
      <c r="G2453" t="s">
        <v>19</v>
      </c>
      <c r="H2453" t="s">
        <v>20</v>
      </c>
      <c r="I2453">
        <v>1</v>
      </c>
      <c r="J2453">
        <v>24949.22</v>
      </c>
      <c r="K2453">
        <v>24949.22</v>
      </c>
      <c r="L2453" t="s">
        <v>21</v>
      </c>
      <c r="M2453" t="s">
        <v>29</v>
      </c>
    </row>
    <row r="2454" spans="1:13">
      <c r="A2454" t="s">
        <v>4006</v>
      </c>
      <c r="B2454" s="9">
        <v>45237</v>
      </c>
      <c r="C2454" t="s">
        <v>2440</v>
      </c>
      <c r="D2454" t="s">
        <v>595</v>
      </c>
      <c r="E2454" t="s">
        <v>17</v>
      </c>
      <c r="F2454" t="s">
        <v>18</v>
      </c>
      <c r="G2454" t="s">
        <v>42</v>
      </c>
      <c r="H2454" t="s">
        <v>20</v>
      </c>
      <c r="I2454">
        <v>5</v>
      </c>
      <c r="J2454">
        <v>28808.95</v>
      </c>
      <c r="K2454">
        <v>144044.74</v>
      </c>
      <c r="L2454" t="s">
        <v>21</v>
      </c>
      <c r="M2454" t="s">
        <v>29</v>
      </c>
    </row>
    <row r="2455" spans="1:13">
      <c r="A2455" t="s">
        <v>4007</v>
      </c>
      <c r="B2455" s="9">
        <v>45283</v>
      </c>
      <c r="C2455" t="s">
        <v>2594</v>
      </c>
      <c r="D2455" t="s">
        <v>1191</v>
      </c>
      <c r="E2455" t="s">
        <v>17</v>
      </c>
      <c r="F2455" t="s">
        <v>27</v>
      </c>
      <c r="G2455" t="s">
        <v>42</v>
      </c>
      <c r="H2455" t="s">
        <v>20</v>
      </c>
      <c r="I2455">
        <v>4</v>
      </c>
      <c r="J2455">
        <v>30459.58</v>
      </c>
      <c r="K2455">
        <v>121838.31</v>
      </c>
      <c r="L2455" t="s">
        <v>28</v>
      </c>
      <c r="M2455" t="s">
        <v>29</v>
      </c>
    </row>
    <row r="2456" spans="1:13">
      <c r="A2456" t="s">
        <v>4008</v>
      </c>
      <c r="B2456" s="9">
        <v>45139</v>
      </c>
      <c r="C2456" t="s">
        <v>207</v>
      </c>
      <c r="D2456" t="s">
        <v>1144</v>
      </c>
      <c r="E2456" t="s">
        <v>17</v>
      </c>
      <c r="F2456" t="s">
        <v>46</v>
      </c>
      <c r="G2456" t="s">
        <v>42</v>
      </c>
      <c r="H2456" t="s">
        <v>34</v>
      </c>
      <c r="I2456">
        <v>1</v>
      </c>
      <c r="J2456">
        <v>1265.02</v>
      </c>
      <c r="K2456">
        <v>1265.02</v>
      </c>
      <c r="L2456" t="s">
        <v>35</v>
      </c>
      <c r="M2456" t="s">
        <v>29</v>
      </c>
    </row>
    <row r="2457" spans="1:13">
      <c r="A2457" t="s">
        <v>4009</v>
      </c>
      <c r="B2457" s="9">
        <v>44975</v>
      </c>
      <c r="C2457" t="s">
        <v>221</v>
      </c>
      <c r="D2457" t="s">
        <v>1882</v>
      </c>
      <c r="E2457" t="s">
        <v>61</v>
      </c>
      <c r="F2457" t="s">
        <v>33</v>
      </c>
      <c r="G2457" t="s">
        <v>19</v>
      </c>
      <c r="H2457" t="s">
        <v>34</v>
      </c>
      <c r="I2457">
        <v>2</v>
      </c>
      <c r="J2457">
        <v>1167</v>
      </c>
      <c r="K2457">
        <v>2334</v>
      </c>
      <c r="L2457" t="s">
        <v>35</v>
      </c>
      <c r="M2457" t="s">
        <v>29</v>
      </c>
    </row>
    <row r="2458" spans="1:13">
      <c r="A2458" t="s">
        <v>4010</v>
      </c>
      <c r="B2458" s="9">
        <v>45053</v>
      </c>
      <c r="C2458" t="s">
        <v>2155</v>
      </c>
      <c r="D2458" t="s">
        <v>1264</v>
      </c>
      <c r="E2458" t="s">
        <v>17</v>
      </c>
      <c r="F2458" t="s">
        <v>27</v>
      </c>
      <c r="G2458" t="s">
        <v>42</v>
      </c>
      <c r="H2458" t="s">
        <v>34</v>
      </c>
      <c r="I2458">
        <v>2</v>
      </c>
      <c r="J2458">
        <v>1353.59</v>
      </c>
      <c r="K2458">
        <v>2707.19</v>
      </c>
      <c r="L2458" t="s">
        <v>35</v>
      </c>
      <c r="M2458" t="s">
        <v>29</v>
      </c>
    </row>
    <row r="2459" spans="1:13">
      <c r="A2459" t="s">
        <v>4011</v>
      </c>
      <c r="B2459" s="9">
        <v>45149</v>
      </c>
      <c r="C2459" t="s">
        <v>344</v>
      </c>
      <c r="D2459" t="s">
        <v>741</v>
      </c>
      <c r="E2459" t="s">
        <v>26</v>
      </c>
      <c r="F2459" t="s">
        <v>18</v>
      </c>
      <c r="G2459" t="s">
        <v>42</v>
      </c>
      <c r="H2459" t="s">
        <v>34</v>
      </c>
      <c r="I2459">
        <v>3</v>
      </c>
      <c r="J2459">
        <v>1040.7</v>
      </c>
      <c r="K2459">
        <v>3122.11</v>
      </c>
      <c r="L2459" t="s">
        <v>35</v>
      </c>
      <c r="M2459" t="s">
        <v>29</v>
      </c>
    </row>
    <row r="2460" spans="1:13">
      <c r="A2460" t="s">
        <v>4012</v>
      </c>
      <c r="B2460" s="9">
        <v>45205</v>
      </c>
      <c r="C2460" t="s">
        <v>3687</v>
      </c>
      <c r="D2460" t="s">
        <v>239</v>
      </c>
      <c r="E2460" t="s">
        <v>26</v>
      </c>
      <c r="F2460" t="s">
        <v>18</v>
      </c>
      <c r="G2460" t="s">
        <v>42</v>
      </c>
      <c r="H2460" t="s">
        <v>20</v>
      </c>
      <c r="I2460">
        <v>4</v>
      </c>
      <c r="J2460">
        <v>29687.72</v>
      </c>
      <c r="K2460">
        <v>118750.87</v>
      </c>
      <c r="L2460" t="s">
        <v>21</v>
      </c>
      <c r="M2460" t="s">
        <v>22</v>
      </c>
    </row>
    <row r="2461" spans="1:13">
      <c r="A2461" t="s">
        <v>4013</v>
      </c>
      <c r="B2461" s="9">
        <v>45334</v>
      </c>
      <c r="C2461" t="s">
        <v>1031</v>
      </c>
      <c r="D2461" t="s">
        <v>2655</v>
      </c>
      <c r="E2461" t="s">
        <v>17</v>
      </c>
      <c r="F2461" t="s">
        <v>46</v>
      </c>
      <c r="G2461" t="s">
        <v>19</v>
      </c>
      <c r="H2461" t="s">
        <v>20</v>
      </c>
      <c r="I2461">
        <v>3</v>
      </c>
      <c r="J2461">
        <v>25080.95</v>
      </c>
      <c r="K2461">
        <v>75242.86</v>
      </c>
      <c r="L2461" t="s">
        <v>28</v>
      </c>
      <c r="M2461" t="s">
        <v>29</v>
      </c>
    </row>
    <row r="2462" spans="1:13">
      <c r="A2462" t="s">
        <v>4014</v>
      </c>
      <c r="B2462" s="9">
        <v>45431</v>
      </c>
      <c r="C2462" t="s">
        <v>1270</v>
      </c>
      <c r="D2462" t="s">
        <v>1642</v>
      </c>
      <c r="E2462" t="s">
        <v>26</v>
      </c>
      <c r="F2462" t="s">
        <v>18</v>
      </c>
      <c r="G2462" t="s">
        <v>19</v>
      </c>
      <c r="H2462" t="s">
        <v>50</v>
      </c>
      <c r="I2462">
        <v>5</v>
      </c>
      <c r="J2462">
        <v>2939.65</v>
      </c>
      <c r="K2462">
        <v>14698.23</v>
      </c>
      <c r="L2462" t="s">
        <v>35</v>
      </c>
      <c r="M2462" t="s">
        <v>29</v>
      </c>
    </row>
    <row r="2463" spans="1:13">
      <c r="A2463" t="s">
        <v>4015</v>
      </c>
      <c r="B2463" s="9">
        <v>45220</v>
      </c>
      <c r="C2463" t="s">
        <v>1853</v>
      </c>
      <c r="D2463" t="s">
        <v>1191</v>
      </c>
      <c r="E2463" t="s">
        <v>17</v>
      </c>
      <c r="F2463" t="s">
        <v>27</v>
      </c>
      <c r="G2463" t="s">
        <v>19</v>
      </c>
      <c r="H2463" t="s">
        <v>34</v>
      </c>
      <c r="I2463">
        <v>1</v>
      </c>
      <c r="J2463">
        <v>1140.9000000000001</v>
      </c>
      <c r="K2463">
        <v>1140.9000000000001</v>
      </c>
      <c r="L2463" t="s">
        <v>35</v>
      </c>
      <c r="M2463" t="s">
        <v>22</v>
      </c>
    </row>
    <row r="2464" spans="1:13">
      <c r="A2464" t="s">
        <v>4016</v>
      </c>
      <c r="B2464" s="9">
        <v>45203</v>
      </c>
      <c r="C2464" t="s">
        <v>1347</v>
      </c>
      <c r="D2464" t="s">
        <v>3522</v>
      </c>
      <c r="E2464" t="s">
        <v>17</v>
      </c>
      <c r="F2464" t="s">
        <v>33</v>
      </c>
      <c r="G2464" t="s">
        <v>19</v>
      </c>
      <c r="H2464" t="s">
        <v>50</v>
      </c>
      <c r="I2464">
        <v>3</v>
      </c>
      <c r="J2464">
        <v>2378.15</v>
      </c>
      <c r="K2464">
        <v>7134.46</v>
      </c>
      <c r="L2464" t="s">
        <v>35</v>
      </c>
      <c r="M2464" t="s">
        <v>29</v>
      </c>
    </row>
    <row r="2465" spans="1:13">
      <c r="A2465" t="s">
        <v>4017</v>
      </c>
      <c r="B2465" s="9">
        <v>45364</v>
      </c>
      <c r="C2465" t="s">
        <v>238</v>
      </c>
      <c r="D2465" t="s">
        <v>1927</v>
      </c>
      <c r="E2465" t="s">
        <v>17</v>
      </c>
      <c r="F2465" t="s">
        <v>18</v>
      </c>
      <c r="G2465" t="s">
        <v>19</v>
      </c>
      <c r="H2465" t="s">
        <v>34</v>
      </c>
      <c r="I2465">
        <v>3</v>
      </c>
      <c r="J2465">
        <v>1394.06</v>
      </c>
      <c r="K2465">
        <v>4182.1899999999996</v>
      </c>
      <c r="L2465" t="s">
        <v>21</v>
      </c>
      <c r="M2465" t="s">
        <v>29</v>
      </c>
    </row>
    <row r="2466" spans="1:13">
      <c r="A2466" t="s">
        <v>4018</v>
      </c>
      <c r="B2466" s="9">
        <v>45033</v>
      </c>
      <c r="C2466" t="s">
        <v>4019</v>
      </c>
      <c r="D2466" t="s">
        <v>2084</v>
      </c>
      <c r="E2466" t="s">
        <v>17</v>
      </c>
      <c r="F2466" t="s">
        <v>33</v>
      </c>
      <c r="G2466" t="s">
        <v>19</v>
      </c>
      <c r="H2466" t="s">
        <v>50</v>
      </c>
      <c r="I2466">
        <v>5</v>
      </c>
      <c r="J2466">
        <v>2112.4</v>
      </c>
      <c r="K2466">
        <v>10561.99</v>
      </c>
      <c r="L2466" t="s">
        <v>35</v>
      </c>
      <c r="M2466" t="s">
        <v>29</v>
      </c>
    </row>
    <row r="2467" spans="1:13">
      <c r="A2467" t="s">
        <v>4020</v>
      </c>
      <c r="B2467" s="9">
        <v>45346</v>
      </c>
      <c r="C2467" t="s">
        <v>517</v>
      </c>
      <c r="D2467" t="s">
        <v>1233</v>
      </c>
      <c r="E2467" t="s">
        <v>17</v>
      </c>
      <c r="F2467" t="s">
        <v>27</v>
      </c>
      <c r="G2467" t="s">
        <v>19</v>
      </c>
      <c r="H2467" t="s">
        <v>20</v>
      </c>
      <c r="I2467">
        <v>2</v>
      </c>
      <c r="J2467">
        <v>30311.86</v>
      </c>
      <c r="K2467">
        <v>60623.71</v>
      </c>
      <c r="L2467" t="s">
        <v>35</v>
      </c>
      <c r="M2467" t="s">
        <v>29</v>
      </c>
    </row>
    <row r="2468" spans="1:13">
      <c r="A2468" t="s">
        <v>4021</v>
      </c>
      <c r="B2468" s="9">
        <v>45355</v>
      </c>
      <c r="C2468" t="s">
        <v>424</v>
      </c>
      <c r="D2468" t="s">
        <v>3154</v>
      </c>
      <c r="E2468" t="s">
        <v>17</v>
      </c>
      <c r="F2468" t="s">
        <v>27</v>
      </c>
      <c r="G2468" t="s">
        <v>19</v>
      </c>
      <c r="H2468" t="s">
        <v>20</v>
      </c>
      <c r="I2468">
        <v>2</v>
      </c>
      <c r="J2468">
        <v>35986.080000000002</v>
      </c>
      <c r="K2468">
        <v>71972.17</v>
      </c>
      <c r="L2468" t="s">
        <v>28</v>
      </c>
      <c r="M2468" t="s">
        <v>29</v>
      </c>
    </row>
    <row r="2469" spans="1:13">
      <c r="A2469" t="s">
        <v>4022</v>
      </c>
      <c r="B2469" s="9">
        <v>45301</v>
      </c>
      <c r="C2469" t="s">
        <v>261</v>
      </c>
      <c r="D2469" t="s">
        <v>16</v>
      </c>
      <c r="E2469" t="s">
        <v>17</v>
      </c>
      <c r="F2469" t="s">
        <v>33</v>
      </c>
      <c r="G2469" t="s">
        <v>19</v>
      </c>
      <c r="H2469" t="s">
        <v>50</v>
      </c>
      <c r="I2469">
        <v>5</v>
      </c>
      <c r="J2469">
        <v>2731.47</v>
      </c>
      <c r="K2469">
        <v>13657.35</v>
      </c>
      <c r="L2469" t="s">
        <v>21</v>
      </c>
      <c r="M2469" t="s">
        <v>29</v>
      </c>
    </row>
    <row r="2470" spans="1:13">
      <c r="A2470" t="s">
        <v>4023</v>
      </c>
      <c r="B2470" s="9">
        <v>44999</v>
      </c>
      <c r="C2470" t="s">
        <v>2955</v>
      </c>
      <c r="D2470" t="s">
        <v>1207</v>
      </c>
      <c r="E2470" t="s">
        <v>17</v>
      </c>
      <c r="F2470" t="s">
        <v>27</v>
      </c>
      <c r="G2470" t="s">
        <v>42</v>
      </c>
      <c r="H2470" t="s">
        <v>57</v>
      </c>
      <c r="I2470">
        <v>2</v>
      </c>
      <c r="J2470">
        <v>15744.83</v>
      </c>
      <c r="K2470">
        <v>31489.66</v>
      </c>
      <c r="L2470" t="s">
        <v>28</v>
      </c>
      <c r="M2470" t="s">
        <v>29</v>
      </c>
    </row>
    <row r="2471" spans="1:13">
      <c r="A2471" t="s">
        <v>4024</v>
      </c>
      <c r="B2471" s="9">
        <v>44956</v>
      </c>
      <c r="C2471" t="s">
        <v>3128</v>
      </c>
      <c r="D2471" t="s">
        <v>184</v>
      </c>
      <c r="E2471" t="s">
        <v>61</v>
      </c>
      <c r="F2471" t="s">
        <v>46</v>
      </c>
      <c r="G2471" t="s">
        <v>19</v>
      </c>
      <c r="H2471" t="s">
        <v>34</v>
      </c>
      <c r="I2471">
        <v>5</v>
      </c>
      <c r="J2471">
        <v>1313.23</v>
      </c>
      <c r="K2471">
        <v>6566.15</v>
      </c>
      <c r="L2471" t="s">
        <v>35</v>
      </c>
      <c r="M2471" t="s">
        <v>29</v>
      </c>
    </row>
    <row r="2472" spans="1:13">
      <c r="A2472" t="s">
        <v>4025</v>
      </c>
      <c r="B2472" s="9">
        <v>45114</v>
      </c>
      <c r="C2472" t="s">
        <v>991</v>
      </c>
      <c r="D2472" t="s">
        <v>592</v>
      </c>
      <c r="E2472" t="s">
        <v>17</v>
      </c>
      <c r="F2472" t="s">
        <v>18</v>
      </c>
      <c r="G2472" t="s">
        <v>19</v>
      </c>
      <c r="H2472" t="s">
        <v>50</v>
      </c>
      <c r="I2472">
        <v>2</v>
      </c>
      <c r="J2472">
        <v>2468.89</v>
      </c>
      <c r="K2472">
        <v>4937.7700000000004</v>
      </c>
      <c r="L2472" t="s">
        <v>21</v>
      </c>
      <c r="M2472" t="s">
        <v>29</v>
      </c>
    </row>
    <row r="2473" spans="1:13">
      <c r="A2473" t="s">
        <v>4026</v>
      </c>
      <c r="B2473" s="9">
        <v>45290</v>
      </c>
      <c r="C2473" t="s">
        <v>751</v>
      </c>
      <c r="D2473" t="s">
        <v>2251</v>
      </c>
      <c r="E2473" t="s">
        <v>26</v>
      </c>
      <c r="F2473" t="s">
        <v>46</v>
      </c>
      <c r="G2473" t="s">
        <v>19</v>
      </c>
      <c r="H2473" t="s">
        <v>50</v>
      </c>
      <c r="I2473">
        <v>5</v>
      </c>
      <c r="J2473">
        <v>2828.53</v>
      </c>
      <c r="K2473">
        <v>14142.65</v>
      </c>
      <c r="L2473" t="s">
        <v>35</v>
      </c>
      <c r="M2473" t="s">
        <v>29</v>
      </c>
    </row>
    <row r="2474" spans="1:13">
      <c r="A2474" t="s">
        <v>4027</v>
      </c>
      <c r="B2474" s="9">
        <v>45377</v>
      </c>
      <c r="C2474" t="s">
        <v>2015</v>
      </c>
      <c r="D2474" t="s">
        <v>571</v>
      </c>
      <c r="E2474" t="s">
        <v>17</v>
      </c>
      <c r="F2474" t="s">
        <v>46</v>
      </c>
      <c r="G2474" t="s">
        <v>42</v>
      </c>
      <c r="H2474" t="s">
        <v>57</v>
      </c>
      <c r="I2474">
        <v>2</v>
      </c>
      <c r="J2474">
        <v>14625.8</v>
      </c>
      <c r="K2474">
        <v>29251.599999999999</v>
      </c>
      <c r="L2474" t="s">
        <v>35</v>
      </c>
      <c r="M2474" t="s">
        <v>29</v>
      </c>
    </row>
    <row r="2475" spans="1:13">
      <c r="A2475" t="s">
        <v>4028</v>
      </c>
      <c r="B2475" s="9">
        <v>45121</v>
      </c>
      <c r="C2475" t="s">
        <v>210</v>
      </c>
      <c r="D2475" t="s">
        <v>1979</v>
      </c>
      <c r="E2475" t="s">
        <v>26</v>
      </c>
      <c r="F2475" t="s">
        <v>46</v>
      </c>
      <c r="G2475" t="s">
        <v>42</v>
      </c>
      <c r="H2475" t="s">
        <v>20</v>
      </c>
      <c r="I2475">
        <v>3</v>
      </c>
      <c r="J2475">
        <v>28513.46</v>
      </c>
      <c r="K2475">
        <v>85540.38</v>
      </c>
      <c r="L2475" t="s">
        <v>21</v>
      </c>
      <c r="M2475" t="s">
        <v>29</v>
      </c>
    </row>
    <row r="2476" spans="1:13">
      <c r="A2476" t="s">
        <v>4029</v>
      </c>
      <c r="B2476" s="9">
        <v>45082</v>
      </c>
      <c r="C2476" t="s">
        <v>904</v>
      </c>
      <c r="D2476" t="s">
        <v>211</v>
      </c>
      <c r="E2476" t="s">
        <v>17</v>
      </c>
      <c r="F2476" t="s">
        <v>33</v>
      </c>
      <c r="G2476" t="s">
        <v>19</v>
      </c>
      <c r="H2476" t="s">
        <v>50</v>
      </c>
      <c r="I2476">
        <v>3</v>
      </c>
      <c r="J2476">
        <v>2427.13</v>
      </c>
      <c r="K2476">
        <v>7281.38</v>
      </c>
      <c r="L2476" t="s">
        <v>28</v>
      </c>
      <c r="M2476" t="s">
        <v>29</v>
      </c>
    </row>
    <row r="2477" spans="1:13">
      <c r="A2477" t="s">
        <v>4030</v>
      </c>
      <c r="B2477" s="9">
        <v>45098</v>
      </c>
      <c r="C2477" t="s">
        <v>84</v>
      </c>
      <c r="D2477" t="s">
        <v>650</v>
      </c>
      <c r="E2477" t="s">
        <v>61</v>
      </c>
      <c r="F2477" t="s">
        <v>33</v>
      </c>
      <c r="G2477" t="s">
        <v>19</v>
      </c>
      <c r="H2477" t="s">
        <v>20</v>
      </c>
      <c r="I2477">
        <v>2</v>
      </c>
      <c r="J2477">
        <v>36976.53</v>
      </c>
      <c r="K2477">
        <v>73953.06</v>
      </c>
      <c r="L2477" t="s">
        <v>21</v>
      </c>
      <c r="M2477" t="s">
        <v>29</v>
      </c>
    </row>
    <row r="2478" spans="1:13">
      <c r="A2478" t="s">
        <v>4031</v>
      </c>
      <c r="B2478" s="9">
        <v>44967</v>
      </c>
      <c r="C2478" t="s">
        <v>1953</v>
      </c>
      <c r="D2478" t="s">
        <v>3165</v>
      </c>
      <c r="E2478" t="s">
        <v>17</v>
      </c>
      <c r="F2478" t="s">
        <v>27</v>
      </c>
      <c r="G2478" t="s">
        <v>42</v>
      </c>
      <c r="H2478" t="s">
        <v>34</v>
      </c>
      <c r="I2478">
        <v>5</v>
      </c>
      <c r="J2478">
        <v>1232.1500000000001</v>
      </c>
      <c r="K2478">
        <v>6160.73</v>
      </c>
      <c r="L2478" t="s">
        <v>21</v>
      </c>
      <c r="M2478" t="s">
        <v>22</v>
      </c>
    </row>
    <row r="2479" spans="1:13">
      <c r="A2479" t="s">
        <v>4032</v>
      </c>
      <c r="B2479" s="9">
        <v>44989</v>
      </c>
      <c r="C2479" t="s">
        <v>847</v>
      </c>
      <c r="D2479" t="s">
        <v>208</v>
      </c>
      <c r="E2479" t="s">
        <v>26</v>
      </c>
      <c r="F2479" t="s">
        <v>33</v>
      </c>
      <c r="G2479" t="s">
        <v>19</v>
      </c>
      <c r="H2479" t="s">
        <v>57</v>
      </c>
      <c r="I2479">
        <v>3</v>
      </c>
      <c r="J2479">
        <v>12322.63</v>
      </c>
      <c r="K2479">
        <v>36967.879999999997</v>
      </c>
      <c r="L2479" t="s">
        <v>28</v>
      </c>
      <c r="M2479" t="s">
        <v>29</v>
      </c>
    </row>
    <row r="2480" spans="1:13">
      <c r="A2480" t="s">
        <v>4033</v>
      </c>
      <c r="B2480" s="9">
        <v>44949</v>
      </c>
      <c r="C2480" t="s">
        <v>2734</v>
      </c>
      <c r="D2480" t="s">
        <v>809</v>
      </c>
      <c r="E2480" t="s">
        <v>17</v>
      </c>
      <c r="F2480" t="s">
        <v>27</v>
      </c>
      <c r="G2480" t="s">
        <v>19</v>
      </c>
      <c r="H2480" t="s">
        <v>20</v>
      </c>
      <c r="I2480">
        <v>1</v>
      </c>
      <c r="J2480">
        <v>25218.87</v>
      </c>
      <c r="K2480">
        <v>25218.87</v>
      </c>
      <c r="L2480" t="s">
        <v>21</v>
      </c>
      <c r="M2480" t="s">
        <v>29</v>
      </c>
    </row>
    <row r="2481" spans="1:13">
      <c r="A2481" t="s">
        <v>4034</v>
      </c>
      <c r="B2481" s="9">
        <v>45286</v>
      </c>
      <c r="C2481" t="s">
        <v>4035</v>
      </c>
      <c r="D2481" t="s">
        <v>820</v>
      </c>
      <c r="E2481" t="s">
        <v>17</v>
      </c>
      <c r="F2481" t="s">
        <v>33</v>
      </c>
      <c r="G2481" t="s">
        <v>19</v>
      </c>
      <c r="H2481" t="s">
        <v>50</v>
      </c>
      <c r="I2481">
        <v>2</v>
      </c>
      <c r="J2481">
        <v>2065.6</v>
      </c>
      <c r="K2481">
        <v>4131.2</v>
      </c>
      <c r="L2481" t="s">
        <v>28</v>
      </c>
      <c r="M2481" t="s">
        <v>29</v>
      </c>
    </row>
    <row r="2482" spans="1:13">
      <c r="A2482" t="s">
        <v>4036</v>
      </c>
      <c r="B2482" s="9">
        <v>45001</v>
      </c>
      <c r="C2482" t="s">
        <v>3224</v>
      </c>
      <c r="D2482" t="s">
        <v>3329</v>
      </c>
      <c r="E2482" t="s">
        <v>26</v>
      </c>
      <c r="F2482" t="s">
        <v>27</v>
      </c>
      <c r="G2482" t="s">
        <v>19</v>
      </c>
      <c r="H2482" t="s">
        <v>57</v>
      </c>
      <c r="I2482">
        <v>1</v>
      </c>
      <c r="J2482">
        <v>17880.32</v>
      </c>
      <c r="K2482">
        <v>17880.32</v>
      </c>
      <c r="L2482" t="s">
        <v>28</v>
      </c>
      <c r="M2482" t="s">
        <v>29</v>
      </c>
    </row>
    <row r="2483" spans="1:13">
      <c r="A2483" t="s">
        <v>4037</v>
      </c>
      <c r="B2483" s="9">
        <v>45044</v>
      </c>
      <c r="C2483" t="s">
        <v>354</v>
      </c>
      <c r="D2483" t="s">
        <v>1589</v>
      </c>
      <c r="E2483" t="s">
        <v>17</v>
      </c>
      <c r="F2483" t="s">
        <v>18</v>
      </c>
      <c r="G2483" t="s">
        <v>42</v>
      </c>
      <c r="H2483" t="s">
        <v>57</v>
      </c>
      <c r="I2483">
        <v>1</v>
      </c>
      <c r="J2483">
        <v>11883.5</v>
      </c>
      <c r="K2483">
        <v>11883.5</v>
      </c>
      <c r="L2483" t="s">
        <v>21</v>
      </c>
      <c r="M2483" t="s">
        <v>29</v>
      </c>
    </row>
    <row r="2484" spans="1:13">
      <c r="A2484" t="s">
        <v>4038</v>
      </c>
      <c r="B2484" s="9">
        <v>45306</v>
      </c>
      <c r="C2484" t="s">
        <v>4039</v>
      </c>
      <c r="D2484" t="s">
        <v>747</v>
      </c>
      <c r="E2484" t="s">
        <v>17</v>
      </c>
      <c r="F2484" t="s">
        <v>27</v>
      </c>
      <c r="G2484" t="s">
        <v>19</v>
      </c>
      <c r="H2484" t="s">
        <v>57</v>
      </c>
      <c r="I2484">
        <v>4</v>
      </c>
      <c r="J2484">
        <v>13982.79</v>
      </c>
      <c r="K2484">
        <v>55931.15</v>
      </c>
      <c r="L2484" t="s">
        <v>21</v>
      </c>
      <c r="M2484" t="s">
        <v>29</v>
      </c>
    </row>
    <row r="2485" spans="1:13">
      <c r="A2485" t="s">
        <v>4040</v>
      </c>
      <c r="B2485" s="9">
        <v>45216</v>
      </c>
      <c r="C2485" t="s">
        <v>341</v>
      </c>
      <c r="D2485" t="s">
        <v>390</v>
      </c>
      <c r="E2485" t="s">
        <v>17</v>
      </c>
      <c r="F2485" t="s">
        <v>18</v>
      </c>
      <c r="G2485" t="s">
        <v>42</v>
      </c>
      <c r="H2485" t="s">
        <v>57</v>
      </c>
      <c r="I2485">
        <v>1</v>
      </c>
      <c r="J2485">
        <v>15287.59</v>
      </c>
      <c r="K2485">
        <v>15287.59</v>
      </c>
      <c r="L2485" t="s">
        <v>28</v>
      </c>
      <c r="M2485" t="s">
        <v>29</v>
      </c>
    </row>
    <row r="2486" spans="1:13">
      <c r="A2486" t="s">
        <v>4041</v>
      </c>
      <c r="B2486" s="9">
        <v>45366</v>
      </c>
      <c r="C2486" t="s">
        <v>1646</v>
      </c>
      <c r="D2486" t="s">
        <v>175</v>
      </c>
      <c r="E2486" t="s">
        <v>26</v>
      </c>
      <c r="F2486" t="s">
        <v>27</v>
      </c>
      <c r="G2486" t="s">
        <v>42</v>
      </c>
      <c r="H2486" t="s">
        <v>57</v>
      </c>
      <c r="I2486">
        <v>1</v>
      </c>
      <c r="J2486">
        <v>17096.05</v>
      </c>
      <c r="K2486">
        <v>17096.05</v>
      </c>
      <c r="L2486" t="s">
        <v>28</v>
      </c>
      <c r="M2486" t="s">
        <v>29</v>
      </c>
    </row>
    <row r="2487" spans="1:13">
      <c r="A2487" t="s">
        <v>4042</v>
      </c>
      <c r="B2487" s="9">
        <v>44933</v>
      </c>
      <c r="C2487" t="s">
        <v>1569</v>
      </c>
      <c r="D2487" t="s">
        <v>2416</v>
      </c>
      <c r="E2487" t="s">
        <v>61</v>
      </c>
      <c r="F2487" t="s">
        <v>33</v>
      </c>
      <c r="G2487" t="s">
        <v>19</v>
      </c>
      <c r="H2487" t="s">
        <v>34</v>
      </c>
      <c r="I2487">
        <v>4</v>
      </c>
      <c r="J2487">
        <v>1296.1600000000001</v>
      </c>
      <c r="K2487">
        <v>5184.62</v>
      </c>
      <c r="L2487" t="s">
        <v>28</v>
      </c>
      <c r="M2487" t="s">
        <v>29</v>
      </c>
    </row>
    <row r="2488" spans="1:13">
      <c r="A2488" t="s">
        <v>4043</v>
      </c>
      <c r="B2488" s="9">
        <v>45122</v>
      </c>
      <c r="C2488" t="s">
        <v>3251</v>
      </c>
      <c r="D2488" t="s">
        <v>1376</v>
      </c>
      <c r="E2488" t="s">
        <v>17</v>
      </c>
      <c r="F2488" t="s">
        <v>33</v>
      </c>
      <c r="G2488" t="s">
        <v>19</v>
      </c>
      <c r="H2488" t="s">
        <v>34</v>
      </c>
      <c r="I2488">
        <v>4</v>
      </c>
      <c r="J2488">
        <v>1385.37</v>
      </c>
      <c r="K2488">
        <v>5541.49</v>
      </c>
      <c r="L2488" t="s">
        <v>28</v>
      </c>
      <c r="M2488" t="s">
        <v>29</v>
      </c>
    </row>
    <row r="2489" spans="1:13">
      <c r="A2489" t="s">
        <v>4044</v>
      </c>
      <c r="B2489" s="9">
        <v>45347</v>
      </c>
      <c r="C2489" t="s">
        <v>301</v>
      </c>
      <c r="D2489" t="s">
        <v>1768</v>
      </c>
      <c r="E2489" t="s">
        <v>26</v>
      </c>
      <c r="F2489" t="s">
        <v>18</v>
      </c>
      <c r="G2489" t="s">
        <v>19</v>
      </c>
      <c r="H2489" t="s">
        <v>57</v>
      </c>
      <c r="I2489">
        <v>4</v>
      </c>
      <c r="J2489">
        <v>15032.88</v>
      </c>
      <c r="K2489">
        <v>60131.51</v>
      </c>
      <c r="L2489" t="s">
        <v>28</v>
      </c>
      <c r="M2489" t="s">
        <v>29</v>
      </c>
    </row>
    <row r="2490" spans="1:13">
      <c r="A2490" t="s">
        <v>4045</v>
      </c>
      <c r="B2490" s="9">
        <v>45119</v>
      </c>
      <c r="C2490" t="s">
        <v>1830</v>
      </c>
      <c r="D2490" t="s">
        <v>2020</v>
      </c>
      <c r="E2490" t="s">
        <v>17</v>
      </c>
      <c r="F2490" t="s">
        <v>46</v>
      </c>
      <c r="G2490" t="s">
        <v>19</v>
      </c>
      <c r="H2490" t="s">
        <v>50</v>
      </c>
      <c r="I2490">
        <v>5</v>
      </c>
      <c r="J2490">
        <v>2831.65</v>
      </c>
      <c r="K2490">
        <v>14158.24</v>
      </c>
      <c r="L2490" t="s">
        <v>21</v>
      </c>
      <c r="M2490" t="s">
        <v>29</v>
      </c>
    </row>
    <row r="2491" spans="1:13">
      <c r="A2491" t="s">
        <v>4046</v>
      </c>
      <c r="B2491" s="9">
        <v>45074</v>
      </c>
      <c r="C2491" t="s">
        <v>514</v>
      </c>
      <c r="D2491" t="s">
        <v>211</v>
      </c>
      <c r="E2491" t="s">
        <v>17</v>
      </c>
      <c r="F2491" t="s">
        <v>46</v>
      </c>
      <c r="G2491" t="s">
        <v>19</v>
      </c>
      <c r="H2491" t="s">
        <v>50</v>
      </c>
      <c r="I2491">
        <v>4</v>
      </c>
      <c r="J2491">
        <v>2079.8000000000002</v>
      </c>
      <c r="K2491">
        <v>8319.2099999999991</v>
      </c>
      <c r="L2491" t="s">
        <v>35</v>
      </c>
      <c r="M2491" t="s">
        <v>29</v>
      </c>
    </row>
    <row r="2492" spans="1:13">
      <c r="A2492" t="s">
        <v>4047</v>
      </c>
      <c r="B2492" s="9">
        <v>45128</v>
      </c>
      <c r="C2492" t="s">
        <v>210</v>
      </c>
      <c r="D2492" t="s">
        <v>1939</v>
      </c>
      <c r="E2492" t="s">
        <v>61</v>
      </c>
      <c r="F2492" t="s">
        <v>27</v>
      </c>
      <c r="G2492" t="s">
        <v>42</v>
      </c>
      <c r="H2492" t="s">
        <v>34</v>
      </c>
      <c r="I2492">
        <v>5</v>
      </c>
      <c r="J2492">
        <v>1098.3399999999999</v>
      </c>
      <c r="K2492">
        <v>5491.69</v>
      </c>
      <c r="L2492" t="s">
        <v>21</v>
      </c>
      <c r="M2492" t="s">
        <v>29</v>
      </c>
    </row>
    <row r="2493" spans="1:13">
      <c r="A2493" t="s">
        <v>4048</v>
      </c>
      <c r="B2493" s="9">
        <v>45370</v>
      </c>
      <c r="C2493" t="s">
        <v>953</v>
      </c>
      <c r="D2493" t="s">
        <v>3105</v>
      </c>
      <c r="E2493" t="s">
        <v>61</v>
      </c>
      <c r="F2493" t="s">
        <v>33</v>
      </c>
      <c r="G2493" t="s">
        <v>19</v>
      </c>
      <c r="H2493" t="s">
        <v>20</v>
      </c>
      <c r="I2493">
        <v>2</v>
      </c>
      <c r="J2493">
        <v>39266.019999999997</v>
      </c>
      <c r="K2493">
        <v>78532.039999999994</v>
      </c>
      <c r="L2493" t="s">
        <v>35</v>
      </c>
      <c r="M2493" t="s">
        <v>29</v>
      </c>
    </row>
    <row r="2494" spans="1:13">
      <c r="A2494" t="s">
        <v>4049</v>
      </c>
      <c r="B2494" s="9">
        <v>45345</v>
      </c>
      <c r="C2494" t="s">
        <v>165</v>
      </c>
      <c r="D2494" t="s">
        <v>3360</v>
      </c>
      <c r="E2494" t="s">
        <v>26</v>
      </c>
      <c r="F2494" t="s">
        <v>46</v>
      </c>
      <c r="G2494" t="s">
        <v>42</v>
      </c>
      <c r="H2494" t="s">
        <v>57</v>
      </c>
      <c r="I2494">
        <v>5</v>
      </c>
      <c r="J2494">
        <v>12941.73</v>
      </c>
      <c r="K2494">
        <v>64708.639999999999</v>
      </c>
      <c r="L2494" t="s">
        <v>28</v>
      </c>
      <c r="M2494" t="s">
        <v>29</v>
      </c>
    </row>
    <row r="2495" spans="1:13">
      <c r="A2495" t="s">
        <v>4050</v>
      </c>
      <c r="B2495" s="9">
        <v>45353</v>
      </c>
      <c r="C2495" t="s">
        <v>668</v>
      </c>
      <c r="D2495" t="s">
        <v>1362</v>
      </c>
      <c r="E2495" t="s">
        <v>17</v>
      </c>
      <c r="F2495" t="s">
        <v>33</v>
      </c>
      <c r="G2495" t="s">
        <v>19</v>
      </c>
      <c r="H2495" t="s">
        <v>50</v>
      </c>
      <c r="I2495">
        <v>2</v>
      </c>
      <c r="J2495">
        <v>2839.03</v>
      </c>
      <c r="K2495">
        <v>5678.06</v>
      </c>
      <c r="L2495" t="s">
        <v>21</v>
      </c>
      <c r="M2495" t="s">
        <v>29</v>
      </c>
    </row>
    <row r="2496" spans="1:13">
      <c r="A2496" t="s">
        <v>4051</v>
      </c>
      <c r="B2496" s="9">
        <v>45405</v>
      </c>
      <c r="C2496" t="s">
        <v>1821</v>
      </c>
      <c r="D2496" t="s">
        <v>1430</v>
      </c>
      <c r="E2496" t="s">
        <v>17</v>
      </c>
      <c r="F2496" t="s">
        <v>33</v>
      </c>
      <c r="G2496" t="s">
        <v>42</v>
      </c>
      <c r="H2496" t="s">
        <v>34</v>
      </c>
      <c r="I2496">
        <v>4</v>
      </c>
      <c r="J2496">
        <v>1057.8699999999999</v>
      </c>
      <c r="K2496">
        <v>4231.4799999999996</v>
      </c>
      <c r="L2496" t="s">
        <v>35</v>
      </c>
      <c r="M2496" t="s">
        <v>29</v>
      </c>
    </row>
    <row r="2497" spans="1:13">
      <c r="A2497" t="s">
        <v>4052</v>
      </c>
      <c r="B2497" s="9">
        <v>45401</v>
      </c>
      <c r="C2497" t="s">
        <v>183</v>
      </c>
      <c r="D2497" t="s">
        <v>728</v>
      </c>
      <c r="E2497" t="s">
        <v>17</v>
      </c>
      <c r="F2497" t="s">
        <v>33</v>
      </c>
      <c r="G2497" t="s">
        <v>42</v>
      </c>
      <c r="H2497" t="s">
        <v>34</v>
      </c>
      <c r="I2497">
        <v>4</v>
      </c>
      <c r="J2497">
        <v>1058.04</v>
      </c>
      <c r="K2497">
        <v>4232.1499999999996</v>
      </c>
      <c r="L2497" t="s">
        <v>28</v>
      </c>
      <c r="M2497" t="s">
        <v>29</v>
      </c>
    </row>
    <row r="2498" spans="1:13">
      <c r="A2498" t="s">
        <v>4053</v>
      </c>
      <c r="B2498" s="9">
        <v>45052</v>
      </c>
      <c r="C2498" t="s">
        <v>2453</v>
      </c>
      <c r="D2498" t="s">
        <v>954</v>
      </c>
      <c r="E2498" t="s">
        <v>17</v>
      </c>
      <c r="F2498" t="s">
        <v>27</v>
      </c>
      <c r="G2498" t="s">
        <v>19</v>
      </c>
      <c r="H2498" t="s">
        <v>20</v>
      </c>
      <c r="I2498">
        <v>2</v>
      </c>
      <c r="J2498">
        <v>29908.080000000002</v>
      </c>
      <c r="K2498">
        <v>59816.15</v>
      </c>
      <c r="L2498" t="s">
        <v>21</v>
      </c>
      <c r="M2498" t="s">
        <v>22</v>
      </c>
    </row>
    <row r="2499" spans="1:13">
      <c r="A2499" t="s">
        <v>4054</v>
      </c>
      <c r="B2499" s="9">
        <v>45321</v>
      </c>
      <c r="C2499" t="s">
        <v>2312</v>
      </c>
      <c r="D2499" t="s">
        <v>957</v>
      </c>
      <c r="E2499" t="s">
        <v>17</v>
      </c>
      <c r="F2499" t="s">
        <v>18</v>
      </c>
      <c r="G2499" t="s">
        <v>19</v>
      </c>
      <c r="H2499" t="s">
        <v>20</v>
      </c>
      <c r="I2499">
        <v>3</v>
      </c>
      <c r="J2499">
        <v>34071.5</v>
      </c>
      <c r="K2499">
        <v>102214.51</v>
      </c>
      <c r="L2499" t="s">
        <v>35</v>
      </c>
      <c r="M2499" t="s">
        <v>29</v>
      </c>
    </row>
    <row r="2500" spans="1:13">
      <c r="A2500" t="s">
        <v>4055</v>
      </c>
      <c r="B2500" s="9">
        <v>45251</v>
      </c>
      <c r="C2500" t="s">
        <v>3957</v>
      </c>
      <c r="D2500" t="s">
        <v>714</v>
      </c>
      <c r="E2500" t="s">
        <v>26</v>
      </c>
      <c r="F2500" t="s">
        <v>27</v>
      </c>
      <c r="G2500" t="s">
        <v>19</v>
      </c>
      <c r="H2500" t="s">
        <v>50</v>
      </c>
      <c r="I2500">
        <v>5</v>
      </c>
      <c r="J2500">
        <v>1911.34</v>
      </c>
      <c r="K2500">
        <v>9556.68</v>
      </c>
      <c r="L2500" t="s">
        <v>21</v>
      </c>
      <c r="M2500" t="s">
        <v>29</v>
      </c>
    </row>
    <row r="2501" spans="1:13">
      <c r="A2501" t="s">
        <v>4056</v>
      </c>
      <c r="B2501" s="9">
        <v>45318</v>
      </c>
      <c r="C2501" t="s">
        <v>573</v>
      </c>
      <c r="D2501" t="s">
        <v>242</v>
      </c>
      <c r="E2501" t="s">
        <v>61</v>
      </c>
      <c r="F2501" t="s">
        <v>46</v>
      </c>
      <c r="G2501" t="s">
        <v>19</v>
      </c>
      <c r="H2501" t="s">
        <v>20</v>
      </c>
      <c r="I2501">
        <v>1</v>
      </c>
      <c r="J2501">
        <v>25140.55</v>
      </c>
      <c r="K2501">
        <v>25140.55</v>
      </c>
      <c r="L2501" t="s">
        <v>35</v>
      </c>
      <c r="M2501" t="s">
        <v>29</v>
      </c>
    </row>
    <row r="2502" spans="1:13">
      <c r="A2502" t="s">
        <v>4057</v>
      </c>
      <c r="B2502" s="9">
        <v>45366</v>
      </c>
      <c r="C2502" t="s">
        <v>3340</v>
      </c>
      <c r="D2502" t="s">
        <v>2273</v>
      </c>
      <c r="E2502" t="s">
        <v>17</v>
      </c>
      <c r="F2502" t="s">
        <v>18</v>
      </c>
      <c r="G2502" t="s">
        <v>19</v>
      </c>
      <c r="H2502" t="s">
        <v>20</v>
      </c>
      <c r="I2502">
        <v>4</v>
      </c>
      <c r="J2502">
        <v>40204.730000000003</v>
      </c>
      <c r="K2502">
        <v>160818.91</v>
      </c>
      <c r="L2502" t="s">
        <v>21</v>
      </c>
      <c r="M2502" t="s">
        <v>29</v>
      </c>
    </row>
    <row r="2503" spans="1:13">
      <c r="A2503" t="s">
        <v>4058</v>
      </c>
      <c r="B2503" s="9">
        <v>45130</v>
      </c>
      <c r="C2503" t="s">
        <v>1125</v>
      </c>
      <c r="D2503" t="s">
        <v>1728</v>
      </c>
      <c r="E2503" t="s">
        <v>17</v>
      </c>
      <c r="F2503" t="s">
        <v>46</v>
      </c>
      <c r="G2503" t="s">
        <v>19</v>
      </c>
      <c r="H2503" t="s">
        <v>57</v>
      </c>
      <c r="I2503">
        <v>5</v>
      </c>
      <c r="J2503">
        <v>17467.04</v>
      </c>
      <c r="K2503">
        <v>87335.18</v>
      </c>
      <c r="L2503" t="s">
        <v>21</v>
      </c>
      <c r="M2503" t="s">
        <v>29</v>
      </c>
    </row>
    <row r="2504" spans="1:13">
      <c r="A2504" t="s">
        <v>4059</v>
      </c>
      <c r="B2504" s="9">
        <v>45412</v>
      </c>
      <c r="C2504" t="s">
        <v>99</v>
      </c>
      <c r="D2504" t="s">
        <v>1130</v>
      </c>
      <c r="E2504" t="s">
        <v>61</v>
      </c>
      <c r="F2504" t="s">
        <v>18</v>
      </c>
      <c r="G2504" t="s">
        <v>19</v>
      </c>
      <c r="H2504" t="s">
        <v>34</v>
      </c>
      <c r="I2504">
        <v>5</v>
      </c>
      <c r="J2504">
        <v>885.7</v>
      </c>
      <c r="K2504">
        <v>4428.51</v>
      </c>
      <c r="L2504" t="s">
        <v>35</v>
      </c>
      <c r="M2504" t="s">
        <v>29</v>
      </c>
    </row>
    <row r="2505" spans="1:13">
      <c r="A2505" t="s">
        <v>4060</v>
      </c>
      <c r="B2505" s="9">
        <v>44957</v>
      </c>
      <c r="C2505" t="s">
        <v>1522</v>
      </c>
      <c r="D2505" t="s">
        <v>2377</v>
      </c>
      <c r="E2505" t="s">
        <v>17</v>
      </c>
      <c r="F2505" t="s">
        <v>18</v>
      </c>
      <c r="G2505" t="s">
        <v>42</v>
      </c>
      <c r="H2505" t="s">
        <v>34</v>
      </c>
      <c r="I2505">
        <v>4</v>
      </c>
      <c r="J2505">
        <v>1169.82</v>
      </c>
      <c r="K2505">
        <v>4679.2700000000004</v>
      </c>
      <c r="L2505" t="s">
        <v>21</v>
      </c>
      <c r="M2505" t="s">
        <v>29</v>
      </c>
    </row>
    <row r="2506" spans="1:13">
      <c r="A2506" t="s">
        <v>4061</v>
      </c>
      <c r="B2506" s="9">
        <v>45314</v>
      </c>
      <c r="C2506" t="s">
        <v>3852</v>
      </c>
      <c r="D2506" t="s">
        <v>556</v>
      </c>
      <c r="E2506" t="s">
        <v>26</v>
      </c>
      <c r="F2506" t="s">
        <v>27</v>
      </c>
      <c r="G2506" t="s">
        <v>19</v>
      </c>
      <c r="H2506" t="s">
        <v>20</v>
      </c>
      <c r="I2506">
        <v>2</v>
      </c>
      <c r="J2506">
        <v>33944.44</v>
      </c>
      <c r="K2506">
        <v>67888.88</v>
      </c>
      <c r="L2506" t="s">
        <v>21</v>
      </c>
      <c r="M2506" t="s">
        <v>22</v>
      </c>
    </row>
    <row r="2507" spans="1:13">
      <c r="A2507" t="s">
        <v>4062</v>
      </c>
      <c r="B2507" s="9">
        <v>45360</v>
      </c>
      <c r="C2507" t="s">
        <v>770</v>
      </c>
      <c r="D2507" t="s">
        <v>150</v>
      </c>
      <c r="E2507" t="s">
        <v>17</v>
      </c>
      <c r="F2507" t="s">
        <v>33</v>
      </c>
      <c r="G2507" t="s">
        <v>19</v>
      </c>
      <c r="H2507" t="s">
        <v>34</v>
      </c>
      <c r="I2507">
        <v>4</v>
      </c>
      <c r="J2507">
        <v>1063.46</v>
      </c>
      <c r="K2507">
        <v>4253.83</v>
      </c>
      <c r="L2507" t="s">
        <v>28</v>
      </c>
      <c r="M2507" t="s">
        <v>29</v>
      </c>
    </row>
    <row r="2508" spans="1:13">
      <c r="A2508" t="s">
        <v>4063</v>
      </c>
      <c r="B2508" s="9">
        <v>45302</v>
      </c>
      <c r="C2508" t="s">
        <v>525</v>
      </c>
      <c r="D2508" t="s">
        <v>2716</v>
      </c>
      <c r="E2508" t="s">
        <v>17</v>
      </c>
      <c r="F2508" t="s">
        <v>33</v>
      </c>
      <c r="G2508" t="s">
        <v>19</v>
      </c>
      <c r="H2508" t="s">
        <v>34</v>
      </c>
      <c r="I2508">
        <v>5</v>
      </c>
      <c r="J2508">
        <v>1181.3399999999999</v>
      </c>
      <c r="K2508">
        <v>5906.71</v>
      </c>
      <c r="L2508" t="s">
        <v>35</v>
      </c>
      <c r="M2508" t="s">
        <v>29</v>
      </c>
    </row>
    <row r="2509" spans="1:13">
      <c r="A2509" t="s">
        <v>4064</v>
      </c>
      <c r="B2509" s="9">
        <v>45270</v>
      </c>
      <c r="C2509" t="s">
        <v>1858</v>
      </c>
      <c r="D2509" t="s">
        <v>294</v>
      </c>
      <c r="E2509" t="s">
        <v>61</v>
      </c>
      <c r="F2509" t="s">
        <v>18</v>
      </c>
      <c r="G2509" t="s">
        <v>19</v>
      </c>
      <c r="H2509" t="s">
        <v>50</v>
      </c>
      <c r="I2509">
        <v>3</v>
      </c>
      <c r="J2509">
        <v>2322.65</v>
      </c>
      <c r="K2509">
        <v>6967.95</v>
      </c>
      <c r="L2509" t="s">
        <v>21</v>
      </c>
      <c r="M2509" t="s">
        <v>29</v>
      </c>
    </row>
    <row r="2510" spans="1:13">
      <c r="A2510" t="s">
        <v>4065</v>
      </c>
      <c r="B2510" s="9">
        <v>45369</v>
      </c>
      <c r="C2510" t="s">
        <v>4066</v>
      </c>
      <c r="D2510" t="s">
        <v>921</v>
      </c>
      <c r="E2510" t="s">
        <v>17</v>
      </c>
      <c r="F2510" t="s">
        <v>27</v>
      </c>
      <c r="G2510" t="s">
        <v>19</v>
      </c>
      <c r="H2510" t="s">
        <v>34</v>
      </c>
      <c r="I2510">
        <v>2</v>
      </c>
      <c r="J2510">
        <v>1133.78</v>
      </c>
      <c r="K2510">
        <v>2267.56</v>
      </c>
      <c r="L2510" t="s">
        <v>35</v>
      </c>
      <c r="M2510" t="s">
        <v>29</v>
      </c>
    </row>
    <row r="2511" spans="1:13">
      <c r="A2511" t="s">
        <v>4067</v>
      </c>
      <c r="B2511" s="9">
        <v>45001</v>
      </c>
      <c r="C2511" t="s">
        <v>134</v>
      </c>
      <c r="D2511" t="s">
        <v>1191</v>
      </c>
      <c r="E2511" t="s">
        <v>17</v>
      </c>
      <c r="F2511" t="s">
        <v>46</v>
      </c>
      <c r="G2511" t="s">
        <v>42</v>
      </c>
      <c r="H2511" t="s">
        <v>20</v>
      </c>
      <c r="I2511">
        <v>4</v>
      </c>
      <c r="J2511">
        <v>37718.39</v>
      </c>
      <c r="K2511">
        <v>150873.57999999999</v>
      </c>
      <c r="L2511" t="s">
        <v>21</v>
      </c>
      <c r="M2511" t="s">
        <v>29</v>
      </c>
    </row>
    <row r="2512" spans="1:13">
      <c r="A2512" t="s">
        <v>4068</v>
      </c>
      <c r="B2512" s="9">
        <v>45081</v>
      </c>
      <c r="C2512" t="s">
        <v>256</v>
      </c>
      <c r="D2512" t="s">
        <v>688</v>
      </c>
      <c r="E2512" t="s">
        <v>17</v>
      </c>
      <c r="F2512" t="s">
        <v>46</v>
      </c>
      <c r="G2512" t="s">
        <v>19</v>
      </c>
      <c r="H2512" t="s">
        <v>50</v>
      </c>
      <c r="I2512">
        <v>1</v>
      </c>
      <c r="J2512">
        <v>2407.4499999999998</v>
      </c>
      <c r="K2512">
        <v>2407.4499999999998</v>
      </c>
      <c r="L2512" t="s">
        <v>35</v>
      </c>
      <c r="M2512" t="s">
        <v>29</v>
      </c>
    </row>
    <row r="2513" spans="1:13">
      <c r="A2513" t="s">
        <v>4069</v>
      </c>
      <c r="B2513" s="9">
        <v>45356</v>
      </c>
      <c r="C2513" t="s">
        <v>1100</v>
      </c>
      <c r="D2513" t="s">
        <v>968</v>
      </c>
      <c r="E2513" t="s">
        <v>61</v>
      </c>
      <c r="F2513" t="s">
        <v>33</v>
      </c>
      <c r="G2513" t="s">
        <v>19</v>
      </c>
      <c r="H2513" t="s">
        <v>34</v>
      </c>
      <c r="I2513">
        <v>4</v>
      </c>
      <c r="J2513">
        <v>1034.19</v>
      </c>
      <c r="K2513">
        <v>4136.78</v>
      </c>
      <c r="L2513" t="s">
        <v>35</v>
      </c>
      <c r="M2513" t="s">
        <v>22</v>
      </c>
    </row>
    <row r="2514" spans="1:13">
      <c r="A2514" t="s">
        <v>4070</v>
      </c>
      <c r="B2514" s="9">
        <v>45289</v>
      </c>
      <c r="C2514" t="s">
        <v>1266</v>
      </c>
      <c r="D2514" t="s">
        <v>208</v>
      </c>
      <c r="E2514" t="s">
        <v>61</v>
      </c>
      <c r="F2514" t="s">
        <v>33</v>
      </c>
      <c r="G2514" t="s">
        <v>19</v>
      </c>
      <c r="H2514" t="s">
        <v>34</v>
      </c>
      <c r="I2514">
        <v>5</v>
      </c>
      <c r="J2514">
        <v>1188.8699999999999</v>
      </c>
      <c r="K2514">
        <v>5944.37</v>
      </c>
      <c r="L2514" t="s">
        <v>28</v>
      </c>
      <c r="M2514" t="s">
        <v>29</v>
      </c>
    </row>
    <row r="2515" spans="1:13">
      <c r="A2515" t="s">
        <v>4071</v>
      </c>
      <c r="B2515" s="9">
        <v>45374</v>
      </c>
      <c r="C2515" t="s">
        <v>2581</v>
      </c>
      <c r="D2515" t="s">
        <v>2505</v>
      </c>
      <c r="E2515" t="s">
        <v>17</v>
      </c>
      <c r="F2515" t="s">
        <v>46</v>
      </c>
      <c r="G2515" t="s">
        <v>19</v>
      </c>
      <c r="H2515" t="s">
        <v>50</v>
      </c>
      <c r="I2515">
        <v>5</v>
      </c>
      <c r="J2515">
        <v>2550.94</v>
      </c>
      <c r="K2515">
        <v>12754.71</v>
      </c>
      <c r="L2515" t="s">
        <v>28</v>
      </c>
      <c r="M2515" t="s">
        <v>29</v>
      </c>
    </row>
    <row r="2516" spans="1:13">
      <c r="A2516" t="s">
        <v>4072</v>
      </c>
      <c r="B2516" s="9">
        <v>45160</v>
      </c>
      <c r="C2516" t="s">
        <v>1756</v>
      </c>
      <c r="D2516" t="s">
        <v>1639</v>
      </c>
      <c r="E2516" t="s">
        <v>17</v>
      </c>
      <c r="F2516" t="s">
        <v>46</v>
      </c>
      <c r="G2516" t="s">
        <v>19</v>
      </c>
      <c r="H2516" t="s">
        <v>50</v>
      </c>
      <c r="I2516">
        <v>1</v>
      </c>
      <c r="J2516">
        <v>2577.89</v>
      </c>
      <c r="K2516">
        <v>2577.89</v>
      </c>
      <c r="L2516" t="s">
        <v>35</v>
      </c>
      <c r="M2516" t="s">
        <v>22</v>
      </c>
    </row>
    <row r="2517" spans="1:13">
      <c r="A2517" t="s">
        <v>4073</v>
      </c>
      <c r="B2517" s="9">
        <v>45188</v>
      </c>
      <c r="C2517" t="s">
        <v>406</v>
      </c>
      <c r="D2517" t="s">
        <v>150</v>
      </c>
      <c r="E2517" t="s">
        <v>26</v>
      </c>
      <c r="F2517" t="s">
        <v>27</v>
      </c>
      <c r="G2517" t="s">
        <v>42</v>
      </c>
      <c r="H2517" t="s">
        <v>34</v>
      </c>
      <c r="I2517">
        <v>2</v>
      </c>
      <c r="J2517">
        <v>1210.98</v>
      </c>
      <c r="K2517">
        <v>2421.9699999999998</v>
      </c>
      <c r="L2517" t="s">
        <v>21</v>
      </c>
      <c r="M2517" t="s">
        <v>29</v>
      </c>
    </row>
    <row r="2518" spans="1:13">
      <c r="A2518" t="s">
        <v>4074</v>
      </c>
      <c r="B2518" s="9">
        <v>45051</v>
      </c>
      <c r="C2518" t="s">
        <v>436</v>
      </c>
      <c r="D2518" t="s">
        <v>2093</v>
      </c>
      <c r="E2518" t="s">
        <v>17</v>
      </c>
      <c r="F2518" t="s">
        <v>46</v>
      </c>
      <c r="G2518" t="s">
        <v>19</v>
      </c>
      <c r="H2518" t="s">
        <v>57</v>
      </c>
      <c r="I2518">
        <v>5</v>
      </c>
      <c r="J2518">
        <v>15484.52</v>
      </c>
      <c r="K2518">
        <v>77422.600000000006</v>
      </c>
      <c r="L2518" t="s">
        <v>35</v>
      </c>
      <c r="M2518" t="s">
        <v>29</v>
      </c>
    </row>
    <row r="2519" spans="1:13">
      <c r="A2519" t="s">
        <v>4075</v>
      </c>
      <c r="B2519" s="9">
        <v>45171</v>
      </c>
      <c r="C2519" t="s">
        <v>567</v>
      </c>
      <c r="D2519" t="s">
        <v>3264</v>
      </c>
      <c r="E2519" t="s">
        <v>26</v>
      </c>
      <c r="F2519" t="s">
        <v>27</v>
      </c>
      <c r="G2519" t="s">
        <v>19</v>
      </c>
      <c r="H2519" t="s">
        <v>57</v>
      </c>
      <c r="I2519">
        <v>2</v>
      </c>
      <c r="J2519">
        <v>12825.7</v>
      </c>
      <c r="K2519">
        <v>25651.39</v>
      </c>
      <c r="L2519" t="s">
        <v>21</v>
      </c>
      <c r="M2519" t="s">
        <v>22</v>
      </c>
    </row>
    <row r="2520" spans="1:13">
      <c r="A2520" t="s">
        <v>4076</v>
      </c>
      <c r="B2520" s="9">
        <v>45468</v>
      </c>
      <c r="C2520" t="s">
        <v>2385</v>
      </c>
      <c r="D2520" t="s">
        <v>1631</v>
      </c>
      <c r="E2520" t="s">
        <v>17</v>
      </c>
      <c r="F2520" t="s">
        <v>33</v>
      </c>
      <c r="G2520" t="s">
        <v>42</v>
      </c>
      <c r="H2520" t="s">
        <v>34</v>
      </c>
      <c r="I2520">
        <v>2</v>
      </c>
      <c r="J2520">
        <v>1107.68</v>
      </c>
      <c r="K2520">
        <v>2215.36</v>
      </c>
      <c r="L2520" t="s">
        <v>35</v>
      </c>
      <c r="M2520" t="s">
        <v>22</v>
      </c>
    </row>
    <row r="2521" spans="1:13">
      <c r="A2521" t="s">
        <v>4077</v>
      </c>
      <c r="B2521" s="9">
        <v>45411</v>
      </c>
      <c r="C2521" t="s">
        <v>1473</v>
      </c>
      <c r="D2521" t="s">
        <v>714</v>
      </c>
      <c r="E2521" t="s">
        <v>17</v>
      </c>
      <c r="F2521" t="s">
        <v>46</v>
      </c>
      <c r="G2521" t="s">
        <v>19</v>
      </c>
      <c r="H2521" t="s">
        <v>34</v>
      </c>
      <c r="I2521">
        <v>4</v>
      </c>
      <c r="J2521">
        <v>1241.22</v>
      </c>
      <c r="K2521">
        <v>4964.8900000000003</v>
      </c>
      <c r="L2521" t="s">
        <v>28</v>
      </c>
      <c r="M2521" t="s">
        <v>29</v>
      </c>
    </row>
    <row r="2522" spans="1:13">
      <c r="A2522" t="s">
        <v>4078</v>
      </c>
      <c r="B2522" s="9">
        <v>45048</v>
      </c>
      <c r="C2522" t="s">
        <v>2987</v>
      </c>
      <c r="D2522" t="s">
        <v>1081</v>
      </c>
      <c r="E2522" t="s">
        <v>26</v>
      </c>
      <c r="F2522" t="s">
        <v>33</v>
      </c>
      <c r="G2522" t="s">
        <v>19</v>
      </c>
      <c r="H2522" t="s">
        <v>50</v>
      </c>
      <c r="I2522">
        <v>2</v>
      </c>
      <c r="J2522">
        <v>2692.96</v>
      </c>
      <c r="K2522">
        <v>5385.92</v>
      </c>
      <c r="L2522" t="s">
        <v>28</v>
      </c>
      <c r="M2522" t="s">
        <v>22</v>
      </c>
    </row>
    <row r="2523" spans="1:13">
      <c r="A2523" t="s">
        <v>4079</v>
      </c>
      <c r="B2523" s="9">
        <v>45051</v>
      </c>
      <c r="C2523" t="s">
        <v>44</v>
      </c>
      <c r="D2523" t="s">
        <v>257</v>
      </c>
      <c r="E2523" t="s">
        <v>17</v>
      </c>
      <c r="F2523" t="s">
        <v>18</v>
      </c>
      <c r="G2523" t="s">
        <v>42</v>
      </c>
      <c r="H2523" t="s">
        <v>50</v>
      </c>
      <c r="I2523">
        <v>5</v>
      </c>
      <c r="J2523">
        <v>2292.6799999999998</v>
      </c>
      <c r="K2523">
        <v>11463.41</v>
      </c>
      <c r="L2523" t="s">
        <v>21</v>
      </c>
      <c r="M2523" t="s">
        <v>29</v>
      </c>
    </row>
    <row r="2524" spans="1:13">
      <c r="A2524" t="s">
        <v>4080</v>
      </c>
      <c r="B2524" s="9">
        <v>45096</v>
      </c>
      <c r="C2524" t="s">
        <v>1129</v>
      </c>
      <c r="D2524" t="s">
        <v>2090</v>
      </c>
      <c r="E2524" t="s">
        <v>61</v>
      </c>
      <c r="F2524" t="s">
        <v>18</v>
      </c>
      <c r="G2524" t="s">
        <v>19</v>
      </c>
      <c r="H2524" t="s">
        <v>34</v>
      </c>
      <c r="I2524">
        <v>5</v>
      </c>
      <c r="J2524">
        <v>1059.2</v>
      </c>
      <c r="K2524">
        <v>5296</v>
      </c>
      <c r="L2524" t="s">
        <v>35</v>
      </c>
      <c r="M2524" t="s">
        <v>29</v>
      </c>
    </row>
    <row r="2525" spans="1:13">
      <c r="A2525" t="s">
        <v>4081</v>
      </c>
      <c r="B2525" s="9">
        <v>45050</v>
      </c>
      <c r="C2525" t="s">
        <v>347</v>
      </c>
      <c r="D2525" t="s">
        <v>1301</v>
      </c>
      <c r="E2525" t="s">
        <v>17</v>
      </c>
      <c r="F2525" t="s">
        <v>18</v>
      </c>
      <c r="G2525" t="s">
        <v>42</v>
      </c>
      <c r="H2525" t="s">
        <v>34</v>
      </c>
      <c r="I2525">
        <v>3</v>
      </c>
      <c r="J2525">
        <v>1269.53</v>
      </c>
      <c r="K2525">
        <v>3808.59</v>
      </c>
      <c r="L2525" t="s">
        <v>21</v>
      </c>
      <c r="M2525" t="s">
        <v>29</v>
      </c>
    </row>
    <row r="2526" spans="1:13">
      <c r="A2526" t="s">
        <v>4082</v>
      </c>
      <c r="B2526" s="9">
        <v>44961</v>
      </c>
      <c r="C2526" t="s">
        <v>1070</v>
      </c>
      <c r="D2526" t="s">
        <v>2451</v>
      </c>
      <c r="E2526" t="s">
        <v>17</v>
      </c>
      <c r="F2526" t="s">
        <v>46</v>
      </c>
      <c r="G2526" t="s">
        <v>19</v>
      </c>
      <c r="H2526" t="s">
        <v>34</v>
      </c>
      <c r="I2526">
        <v>2</v>
      </c>
      <c r="J2526">
        <v>973.3</v>
      </c>
      <c r="K2526">
        <v>1946.61</v>
      </c>
      <c r="L2526" t="s">
        <v>28</v>
      </c>
      <c r="M2526" t="s">
        <v>29</v>
      </c>
    </row>
    <row r="2527" spans="1:13">
      <c r="A2527" t="s">
        <v>4083</v>
      </c>
      <c r="B2527" s="9">
        <v>45013</v>
      </c>
      <c r="C2527" t="s">
        <v>3089</v>
      </c>
      <c r="D2527" t="s">
        <v>718</v>
      </c>
      <c r="E2527" t="s">
        <v>61</v>
      </c>
      <c r="F2527" t="s">
        <v>33</v>
      </c>
      <c r="G2527" t="s">
        <v>19</v>
      </c>
      <c r="H2527" t="s">
        <v>34</v>
      </c>
      <c r="I2527">
        <v>3</v>
      </c>
      <c r="J2527">
        <v>845.7</v>
      </c>
      <c r="K2527">
        <v>2537.09</v>
      </c>
      <c r="L2527" t="s">
        <v>35</v>
      </c>
      <c r="M2527" t="s">
        <v>29</v>
      </c>
    </row>
    <row r="2528" spans="1:13">
      <c r="A2528" t="s">
        <v>4084</v>
      </c>
      <c r="B2528" s="9">
        <v>45127</v>
      </c>
      <c r="C2528" t="s">
        <v>1598</v>
      </c>
      <c r="D2528" t="s">
        <v>3049</v>
      </c>
      <c r="E2528" t="s">
        <v>17</v>
      </c>
      <c r="F2528" t="s">
        <v>46</v>
      </c>
      <c r="G2528" t="s">
        <v>19</v>
      </c>
      <c r="H2528" t="s">
        <v>57</v>
      </c>
      <c r="I2528">
        <v>4</v>
      </c>
      <c r="J2528">
        <v>14033.75</v>
      </c>
      <c r="K2528">
        <v>56134.98</v>
      </c>
      <c r="L2528" t="s">
        <v>28</v>
      </c>
      <c r="M2528" t="s">
        <v>29</v>
      </c>
    </row>
    <row r="2529" spans="1:13">
      <c r="A2529" t="s">
        <v>4085</v>
      </c>
      <c r="B2529" s="9">
        <v>45295</v>
      </c>
      <c r="C2529" t="s">
        <v>52</v>
      </c>
      <c r="D2529" t="s">
        <v>506</v>
      </c>
      <c r="E2529" t="s">
        <v>26</v>
      </c>
      <c r="F2529" t="s">
        <v>33</v>
      </c>
      <c r="G2529" t="s">
        <v>19</v>
      </c>
      <c r="H2529" t="s">
        <v>50</v>
      </c>
      <c r="I2529">
        <v>3</v>
      </c>
      <c r="J2529">
        <v>1966.72</v>
      </c>
      <c r="K2529">
        <v>5900.15</v>
      </c>
      <c r="L2529" t="s">
        <v>28</v>
      </c>
      <c r="M2529" t="s">
        <v>29</v>
      </c>
    </row>
    <row r="2530" spans="1:13">
      <c r="A2530" t="s">
        <v>4086</v>
      </c>
      <c r="B2530" s="9">
        <v>45003</v>
      </c>
      <c r="C2530" t="s">
        <v>384</v>
      </c>
      <c r="D2530" t="s">
        <v>498</v>
      </c>
      <c r="E2530" t="s">
        <v>17</v>
      </c>
      <c r="F2530" t="s">
        <v>27</v>
      </c>
      <c r="G2530" t="s">
        <v>19</v>
      </c>
      <c r="H2530" t="s">
        <v>20</v>
      </c>
      <c r="I2530">
        <v>2</v>
      </c>
      <c r="J2530">
        <v>31119.95</v>
      </c>
      <c r="K2530">
        <v>62239.9</v>
      </c>
      <c r="L2530" t="s">
        <v>35</v>
      </c>
      <c r="M2530" t="s">
        <v>29</v>
      </c>
    </row>
    <row r="2531" spans="1:13">
      <c r="A2531" t="s">
        <v>4087</v>
      </c>
      <c r="B2531" s="9">
        <v>44985</v>
      </c>
      <c r="C2531" t="s">
        <v>344</v>
      </c>
      <c r="D2531" t="s">
        <v>1768</v>
      </c>
      <c r="E2531" t="s">
        <v>26</v>
      </c>
      <c r="F2531" t="s">
        <v>46</v>
      </c>
      <c r="G2531" t="s">
        <v>19</v>
      </c>
      <c r="H2531" t="s">
        <v>34</v>
      </c>
      <c r="I2531">
        <v>5</v>
      </c>
      <c r="J2531">
        <v>1014.74</v>
      </c>
      <c r="K2531">
        <v>5073.7</v>
      </c>
      <c r="L2531" t="s">
        <v>21</v>
      </c>
      <c r="M2531" t="s">
        <v>22</v>
      </c>
    </row>
    <row r="2532" spans="1:13">
      <c r="A2532" t="s">
        <v>4088</v>
      </c>
      <c r="B2532" s="9">
        <v>45357</v>
      </c>
      <c r="C2532" t="s">
        <v>880</v>
      </c>
      <c r="D2532" t="s">
        <v>129</v>
      </c>
      <c r="E2532" t="s">
        <v>26</v>
      </c>
      <c r="F2532" t="s">
        <v>18</v>
      </c>
      <c r="G2532" t="s">
        <v>42</v>
      </c>
      <c r="H2532" t="s">
        <v>34</v>
      </c>
      <c r="I2532">
        <v>4</v>
      </c>
      <c r="J2532">
        <v>1306.3599999999999</v>
      </c>
      <c r="K2532">
        <v>5225.43</v>
      </c>
      <c r="L2532" t="s">
        <v>35</v>
      </c>
      <c r="M2532" t="s">
        <v>29</v>
      </c>
    </row>
    <row r="2533" spans="1:13">
      <c r="A2533" t="s">
        <v>4089</v>
      </c>
      <c r="B2533" s="9">
        <v>45426</v>
      </c>
      <c r="C2533" t="s">
        <v>3791</v>
      </c>
      <c r="D2533" t="s">
        <v>305</v>
      </c>
      <c r="E2533" t="s">
        <v>17</v>
      </c>
      <c r="F2533" t="s">
        <v>27</v>
      </c>
      <c r="G2533" t="s">
        <v>42</v>
      </c>
      <c r="H2533" t="s">
        <v>34</v>
      </c>
      <c r="I2533">
        <v>2</v>
      </c>
      <c r="J2533">
        <v>1038.8499999999999</v>
      </c>
      <c r="K2533">
        <v>2077.69</v>
      </c>
      <c r="L2533" t="s">
        <v>28</v>
      </c>
      <c r="M2533" t="s">
        <v>29</v>
      </c>
    </row>
    <row r="2534" spans="1:13">
      <c r="A2534" t="s">
        <v>4090</v>
      </c>
      <c r="B2534" s="9">
        <v>45035</v>
      </c>
      <c r="C2534" t="s">
        <v>1481</v>
      </c>
      <c r="D2534" t="s">
        <v>97</v>
      </c>
      <c r="E2534" t="s">
        <v>26</v>
      </c>
      <c r="F2534" t="s">
        <v>33</v>
      </c>
      <c r="G2534" t="s">
        <v>19</v>
      </c>
      <c r="H2534" t="s">
        <v>20</v>
      </c>
      <c r="I2534">
        <v>4</v>
      </c>
      <c r="J2534">
        <v>35711.83</v>
      </c>
      <c r="K2534">
        <v>142847.31</v>
      </c>
      <c r="L2534" t="s">
        <v>28</v>
      </c>
      <c r="M2534" t="s">
        <v>29</v>
      </c>
    </row>
    <row r="2535" spans="1:13">
      <c r="A2535" t="s">
        <v>4091</v>
      </c>
      <c r="B2535" s="9">
        <v>45204</v>
      </c>
      <c r="C2535" t="s">
        <v>1685</v>
      </c>
      <c r="D2535" t="s">
        <v>404</v>
      </c>
      <c r="E2535" t="s">
        <v>26</v>
      </c>
      <c r="F2535" t="s">
        <v>46</v>
      </c>
      <c r="G2535" t="s">
        <v>19</v>
      </c>
      <c r="H2535" t="s">
        <v>50</v>
      </c>
      <c r="I2535">
        <v>1</v>
      </c>
      <c r="J2535">
        <v>2592.39</v>
      </c>
      <c r="K2535">
        <v>2592.39</v>
      </c>
      <c r="L2535" t="s">
        <v>28</v>
      </c>
      <c r="M2535" t="s">
        <v>29</v>
      </c>
    </row>
    <row r="2536" spans="1:13">
      <c r="A2536" t="s">
        <v>4092</v>
      </c>
      <c r="B2536" s="9">
        <v>44994</v>
      </c>
      <c r="C2536" t="s">
        <v>1378</v>
      </c>
      <c r="D2536" t="s">
        <v>538</v>
      </c>
      <c r="E2536" t="s">
        <v>17</v>
      </c>
      <c r="F2536" t="s">
        <v>33</v>
      </c>
      <c r="G2536" t="s">
        <v>42</v>
      </c>
      <c r="H2536" t="s">
        <v>50</v>
      </c>
      <c r="I2536">
        <v>2</v>
      </c>
      <c r="J2536">
        <v>2320.5700000000002</v>
      </c>
      <c r="K2536">
        <v>4641.1400000000003</v>
      </c>
      <c r="L2536" t="s">
        <v>28</v>
      </c>
      <c r="M2536" t="s">
        <v>22</v>
      </c>
    </row>
    <row r="2537" spans="1:13">
      <c r="A2537" t="s">
        <v>4093</v>
      </c>
      <c r="B2537" s="9">
        <v>44995</v>
      </c>
      <c r="C2537" t="s">
        <v>2144</v>
      </c>
      <c r="D2537" t="s">
        <v>3086</v>
      </c>
      <c r="E2537" t="s">
        <v>26</v>
      </c>
      <c r="F2537" t="s">
        <v>33</v>
      </c>
      <c r="G2537" t="s">
        <v>42</v>
      </c>
      <c r="H2537" t="s">
        <v>34</v>
      </c>
      <c r="I2537">
        <v>1</v>
      </c>
      <c r="J2537">
        <v>888.65</v>
      </c>
      <c r="K2537">
        <v>888.65</v>
      </c>
      <c r="L2537" t="s">
        <v>21</v>
      </c>
      <c r="M2537" t="s">
        <v>29</v>
      </c>
    </row>
    <row r="2538" spans="1:13">
      <c r="A2538" t="s">
        <v>4094</v>
      </c>
      <c r="B2538" s="9">
        <v>45091</v>
      </c>
      <c r="C2538" t="s">
        <v>2264</v>
      </c>
      <c r="D2538" t="s">
        <v>2306</v>
      </c>
      <c r="E2538" t="s">
        <v>26</v>
      </c>
      <c r="F2538" t="s">
        <v>46</v>
      </c>
      <c r="G2538" t="s">
        <v>19</v>
      </c>
      <c r="H2538" t="s">
        <v>34</v>
      </c>
      <c r="I2538">
        <v>3</v>
      </c>
      <c r="J2538">
        <v>1260.22</v>
      </c>
      <c r="K2538">
        <v>3780.66</v>
      </c>
      <c r="L2538" t="s">
        <v>35</v>
      </c>
      <c r="M2538" t="s">
        <v>29</v>
      </c>
    </row>
    <row r="2539" spans="1:13">
      <c r="A2539" t="s">
        <v>4095</v>
      </c>
      <c r="B2539" s="9">
        <v>45415</v>
      </c>
      <c r="C2539" t="s">
        <v>2446</v>
      </c>
      <c r="D2539" t="s">
        <v>2156</v>
      </c>
      <c r="E2539" t="s">
        <v>17</v>
      </c>
      <c r="F2539" t="s">
        <v>46</v>
      </c>
      <c r="G2539" t="s">
        <v>42</v>
      </c>
      <c r="H2539" t="s">
        <v>50</v>
      </c>
      <c r="I2539">
        <v>2</v>
      </c>
      <c r="J2539">
        <v>1843.96</v>
      </c>
      <c r="K2539">
        <v>3687.92</v>
      </c>
      <c r="L2539" t="s">
        <v>35</v>
      </c>
      <c r="M2539" t="s">
        <v>29</v>
      </c>
    </row>
    <row r="2540" spans="1:13">
      <c r="A2540" t="s">
        <v>4096</v>
      </c>
      <c r="B2540" s="9">
        <v>45231</v>
      </c>
      <c r="C2540" t="s">
        <v>1279</v>
      </c>
      <c r="D2540" t="s">
        <v>3219</v>
      </c>
      <c r="E2540" t="s">
        <v>17</v>
      </c>
      <c r="F2540" t="s">
        <v>33</v>
      </c>
      <c r="G2540" t="s">
        <v>19</v>
      </c>
      <c r="H2540" t="s">
        <v>20</v>
      </c>
      <c r="I2540">
        <v>1</v>
      </c>
      <c r="J2540">
        <v>26236.23</v>
      </c>
      <c r="K2540">
        <v>26236.23</v>
      </c>
      <c r="L2540" t="s">
        <v>21</v>
      </c>
      <c r="M2540" t="s">
        <v>29</v>
      </c>
    </row>
    <row r="2541" spans="1:13">
      <c r="A2541" t="s">
        <v>4097</v>
      </c>
      <c r="B2541" s="9">
        <v>45291</v>
      </c>
      <c r="C2541" t="s">
        <v>4098</v>
      </c>
      <c r="D2541" t="s">
        <v>460</v>
      </c>
      <c r="E2541" t="s">
        <v>17</v>
      </c>
      <c r="F2541" t="s">
        <v>33</v>
      </c>
      <c r="G2541" t="s">
        <v>19</v>
      </c>
      <c r="H2541" t="s">
        <v>34</v>
      </c>
      <c r="I2541">
        <v>5</v>
      </c>
      <c r="J2541">
        <v>957.6</v>
      </c>
      <c r="K2541">
        <v>4787.99</v>
      </c>
      <c r="L2541" t="s">
        <v>21</v>
      </c>
      <c r="M2541" t="s">
        <v>29</v>
      </c>
    </row>
    <row r="2542" spans="1:13">
      <c r="A2542" t="s">
        <v>4099</v>
      </c>
      <c r="B2542" s="9">
        <v>45305</v>
      </c>
      <c r="C2542" t="s">
        <v>2264</v>
      </c>
      <c r="D2542" t="s">
        <v>2713</v>
      </c>
      <c r="E2542" t="s">
        <v>17</v>
      </c>
      <c r="F2542" t="s">
        <v>27</v>
      </c>
      <c r="G2542" t="s">
        <v>19</v>
      </c>
      <c r="H2542" t="s">
        <v>20</v>
      </c>
      <c r="I2542">
        <v>3</v>
      </c>
      <c r="J2542">
        <v>29406.58</v>
      </c>
      <c r="K2542">
        <v>88219.73</v>
      </c>
      <c r="L2542" t="s">
        <v>28</v>
      </c>
      <c r="M2542" t="s">
        <v>29</v>
      </c>
    </row>
    <row r="2543" spans="1:13">
      <c r="A2543" t="s">
        <v>4100</v>
      </c>
      <c r="B2543" s="9">
        <v>45269</v>
      </c>
      <c r="C2543" t="s">
        <v>3871</v>
      </c>
      <c r="D2543" t="s">
        <v>196</v>
      </c>
      <c r="E2543" t="s">
        <v>26</v>
      </c>
      <c r="F2543" t="s">
        <v>18</v>
      </c>
      <c r="G2543" t="s">
        <v>42</v>
      </c>
      <c r="H2543" t="s">
        <v>20</v>
      </c>
      <c r="I2543">
        <v>2</v>
      </c>
      <c r="J2543">
        <v>39312.9</v>
      </c>
      <c r="K2543">
        <v>78625.81</v>
      </c>
      <c r="L2543" t="s">
        <v>35</v>
      </c>
      <c r="M2543" t="s">
        <v>29</v>
      </c>
    </row>
    <row r="2544" spans="1:13">
      <c r="A2544" t="s">
        <v>4101</v>
      </c>
      <c r="B2544" s="9">
        <v>45280</v>
      </c>
      <c r="C2544" t="s">
        <v>2845</v>
      </c>
      <c r="D2544" t="s">
        <v>291</v>
      </c>
      <c r="E2544" t="s">
        <v>17</v>
      </c>
      <c r="F2544" t="s">
        <v>33</v>
      </c>
      <c r="G2544" t="s">
        <v>42</v>
      </c>
      <c r="H2544" t="s">
        <v>50</v>
      </c>
      <c r="I2544">
        <v>2</v>
      </c>
      <c r="J2544">
        <v>2593.65</v>
      </c>
      <c r="K2544">
        <v>5187.3</v>
      </c>
      <c r="L2544" t="s">
        <v>35</v>
      </c>
      <c r="M2544" t="s">
        <v>29</v>
      </c>
    </row>
    <row r="2545" spans="1:13">
      <c r="A2545" t="s">
        <v>4102</v>
      </c>
      <c r="B2545" s="9">
        <v>45342</v>
      </c>
      <c r="C2545" t="s">
        <v>3852</v>
      </c>
      <c r="D2545" t="s">
        <v>1170</v>
      </c>
      <c r="E2545" t="s">
        <v>61</v>
      </c>
      <c r="F2545" t="s">
        <v>18</v>
      </c>
      <c r="G2545" t="s">
        <v>42</v>
      </c>
      <c r="H2545" t="s">
        <v>34</v>
      </c>
      <c r="I2545">
        <v>5</v>
      </c>
      <c r="J2545">
        <v>1072.33</v>
      </c>
      <c r="K2545">
        <v>5361.64</v>
      </c>
      <c r="L2545" t="s">
        <v>35</v>
      </c>
      <c r="M2545" t="s">
        <v>29</v>
      </c>
    </row>
    <row r="2546" spans="1:13">
      <c r="A2546" t="s">
        <v>4103</v>
      </c>
      <c r="B2546" s="9">
        <v>45035</v>
      </c>
      <c r="C2546" t="s">
        <v>1630</v>
      </c>
      <c r="D2546" t="s">
        <v>1073</v>
      </c>
      <c r="E2546" t="s">
        <v>17</v>
      </c>
      <c r="F2546" t="s">
        <v>27</v>
      </c>
      <c r="G2546" t="s">
        <v>19</v>
      </c>
      <c r="H2546" t="s">
        <v>57</v>
      </c>
      <c r="I2546">
        <v>5</v>
      </c>
      <c r="J2546">
        <v>17839.71</v>
      </c>
      <c r="K2546">
        <v>89198.53</v>
      </c>
      <c r="L2546" t="s">
        <v>21</v>
      </c>
      <c r="M2546" t="s">
        <v>29</v>
      </c>
    </row>
    <row r="2547" spans="1:13">
      <c r="A2547" t="s">
        <v>4104</v>
      </c>
      <c r="B2547" s="9">
        <v>45423</v>
      </c>
      <c r="C2547" t="s">
        <v>2512</v>
      </c>
      <c r="D2547" t="s">
        <v>559</v>
      </c>
      <c r="E2547" t="s">
        <v>17</v>
      </c>
      <c r="F2547" t="s">
        <v>18</v>
      </c>
      <c r="G2547" t="s">
        <v>42</v>
      </c>
      <c r="H2547" t="s">
        <v>50</v>
      </c>
      <c r="I2547">
        <v>1</v>
      </c>
      <c r="J2547">
        <v>2054.5</v>
      </c>
      <c r="K2547">
        <v>2054.5</v>
      </c>
      <c r="L2547" t="s">
        <v>28</v>
      </c>
      <c r="M2547" t="s">
        <v>29</v>
      </c>
    </row>
    <row r="2548" spans="1:13">
      <c r="A2548" t="s">
        <v>4105</v>
      </c>
      <c r="B2548" s="9">
        <v>45267</v>
      </c>
      <c r="C2548" t="s">
        <v>605</v>
      </c>
      <c r="D2548" t="s">
        <v>2045</v>
      </c>
      <c r="E2548" t="s">
        <v>26</v>
      </c>
      <c r="F2548" t="s">
        <v>18</v>
      </c>
      <c r="G2548" t="s">
        <v>19</v>
      </c>
      <c r="H2548" t="s">
        <v>50</v>
      </c>
      <c r="I2548">
        <v>1</v>
      </c>
      <c r="J2548">
        <v>2512.27</v>
      </c>
      <c r="K2548">
        <v>2512.27</v>
      </c>
      <c r="L2548" t="s">
        <v>28</v>
      </c>
      <c r="M2548" t="s">
        <v>29</v>
      </c>
    </row>
    <row r="2549" spans="1:13">
      <c r="A2549" t="s">
        <v>4106</v>
      </c>
      <c r="B2549" s="9">
        <v>45309</v>
      </c>
      <c r="C2549" t="s">
        <v>1797</v>
      </c>
      <c r="D2549" t="s">
        <v>1197</v>
      </c>
      <c r="E2549" t="s">
        <v>17</v>
      </c>
      <c r="F2549" t="s">
        <v>27</v>
      </c>
      <c r="G2549" t="s">
        <v>19</v>
      </c>
      <c r="H2549" t="s">
        <v>57</v>
      </c>
      <c r="I2549">
        <v>1</v>
      </c>
      <c r="J2549">
        <v>16854.11</v>
      </c>
      <c r="K2549">
        <v>16854.11</v>
      </c>
      <c r="L2549" t="s">
        <v>35</v>
      </c>
      <c r="M2549" t="s">
        <v>29</v>
      </c>
    </row>
    <row r="2550" spans="1:13">
      <c r="A2550" t="s">
        <v>4107</v>
      </c>
      <c r="B2550" s="9">
        <v>45459</v>
      </c>
      <c r="C2550" t="s">
        <v>1467</v>
      </c>
      <c r="D2550" t="s">
        <v>245</v>
      </c>
      <c r="E2550" t="s">
        <v>17</v>
      </c>
      <c r="F2550" t="s">
        <v>33</v>
      </c>
      <c r="G2550" t="s">
        <v>19</v>
      </c>
      <c r="H2550" t="s">
        <v>34</v>
      </c>
      <c r="I2550">
        <v>4</v>
      </c>
      <c r="J2550">
        <v>1321.21</v>
      </c>
      <c r="K2550">
        <v>5284.85</v>
      </c>
      <c r="L2550" t="s">
        <v>28</v>
      </c>
      <c r="M2550" t="s">
        <v>22</v>
      </c>
    </row>
    <row r="2551" spans="1:13">
      <c r="A2551" t="s">
        <v>4108</v>
      </c>
      <c r="B2551" s="9">
        <v>45226</v>
      </c>
      <c r="C2551" t="s">
        <v>2110</v>
      </c>
      <c r="D2551" t="s">
        <v>2020</v>
      </c>
      <c r="E2551" t="s">
        <v>17</v>
      </c>
      <c r="F2551" t="s">
        <v>18</v>
      </c>
      <c r="G2551" t="s">
        <v>19</v>
      </c>
      <c r="H2551" t="s">
        <v>20</v>
      </c>
      <c r="I2551">
        <v>3</v>
      </c>
      <c r="J2551">
        <v>26080.39</v>
      </c>
      <c r="K2551">
        <v>78241.16</v>
      </c>
      <c r="L2551" t="s">
        <v>21</v>
      </c>
      <c r="M2551" t="s">
        <v>22</v>
      </c>
    </row>
    <row r="2552" spans="1:13">
      <c r="A2552" t="s">
        <v>4109</v>
      </c>
      <c r="B2552" s="9">
        <v>45065</v>
      </c>
      <c r="C2552" t="s">
        <v>1070</v>
      </c>
      <c r="D2552" t="s">
        <v>923</v>
      </c>
      <c r="E2552" t="s">
        <v>17</v>
      </c>
      <c r="F2552" t="s">
        <v>33</v>
      </c>
      <c r="G2552" t="s">
        <v>42</v>
      </c>
      <c r="H2552" t="s">
        <v>20</v>
      </c>
      <c r="I2552">
        <v>2</v>
      </c>
      <c r="J2552">
        <v>36702.300000000003</v>
      </c>
      <c r="K2552">
        <v>73404.600000000006</v>
      </c>
      <c r="L2552" t="s">
        <v>21</v>
      </c>
      <c r="M2552" t="s">
        <v>22</v>
      </c>
    </row>
    <row r="2553" spans="1:13">
      <c r="A2553" t="s">
        <v>4110</v>
      </c>
      <c r="B2553" s="9">
        <v>45285</v>
      </c>
      <c r="C2553" t="s">
        <v>1212</v>
      </c>
      <c r="D2553" t="s">
        <v>1731</v>
      </c>
      <c r="E2553" t="s">
        <v>17</v>
      </c>
      <c r="F2553" t="s">
        <v>33</v>
      </c>
      <c r="G2553" t="s">
        <v>19</v>
      </c>
      <c r="H2553" t="s">
        <v>20</v>
      </c>
      <c r="I2553">
        <v>3</v>
      </c>
      <c r="J2553">
        <v>29012.62</v>
      </c>
      <c r="K2553">
        <v>87037.85</v>
      </c>
      <c r="L2553" t="s">
        <v>35</v>
      </c>
      <c r="M2553" t="s">
        <v>29</v>
      </c>
    </row>
    <row r="2554" spans="1:13">
      <c r="A2554" t="s">
        <v>4111</v>
      </c>
      <c r="B2554" s="9">
        <v>45425</v>
      </c>
      <c r="C2554" t="s">
        <v>2312</v>
      </c>
      <c r="D2554" t="s">
        <v>1035</v>
      </c>
      <c r="E2554" t="s">
        <v>61</v>
      </c>
      <c r="F2554" t="s">
        <v>46</v>
      </c>
      <c r="G2554" t="s">
        <v>42</v>
      </c>
      <c r="H2554" t="s">
        <v>34</v>
      </c>
      <c r="I2554">
        <v>5</v>
      </c>
      <c r="J2554">
        <v>1053.44</v>
      </c>
      <c r="K2554">
        <v>5267.2</v>
      </c>
      <c r="L2554" t="s">
        <v>28</v>
      </c>
      <c r="M2554" t="s">
        <v>22</v>
      </c>
    </row>
    <row r="2555" spans="1:13">
      <c r="A2555" t="s">
        <v>4112</v>
      </c>
      <c r="B2555" s="9">
        <v>45311</v>
      </c>
      <c r="C2555" t="s">
        <v>2002</v>
      </c>
      <c r="D2555" t="s">
        <v>688</v>
      </c>
      <c r="E2555" t="s">
        <v>17</v>
      </c>
      <c r="F2555" t="s">
        <v>33</v>
      </c>
      <c r="G2555" t="s">
        <v>19</v>
      </c>
      <c r="H2555" t="s">
        <v>50</v>
      </c>
      <c r="I2555">
        <v>3</v>
      </c>
      <c r="J2555">
        <v>2361.2399999999998</v>
      </c>
      <c r="K2555">
        <v>7083.72</v>
      </c>
      <c r="L2555" t="s">
        <v>21</v>
      </c>
      <c r="M2555" t="s">
        <v>22</v>
      </c>
    </row>
    <row r="2556" spans="1:13">
      <c r="A2556" t="s">
        <v>4113</v>
      </c>
      <c r="B2556" s="9">
        <v>45206</v>
      </c>
      <c r="C2556" t="s">
        <v>341</v>
      </c>
      <c r="D2556" t="s">
        <v>3898</v>
      </c>
      <c r="E2556" t="s">
        <v>61</v>
      </c>
      <c r="F2556" t="s">
        <v>33</v>
      </c>
      <c r="G2556" t="s">
        <v>19</v>
      </c>
      <c r="H2556" t="s">
        <v>50</v>
      </c>
      <c r="I2556">
        <v>3</v>
      </c>
      <c r="J2556">
        <v>2738.44</v>
      </c>
      <c r="K2556">
        <v>8215.31</v>
      </c>
      <c r="L2556" t="s">
        <v>21</v>
      </c>
      <c r="M2556" t="s">
        <v>29</v>
      </c>
    </row>
    <row r="2557" spans="1:13">
      <c r="A2557" t="s">
        <v>4114</v>
      </c>
      <c r="B2557" s="9">
        <v>45409</v>
      </c>
      <c r="C2557" t="s">
        <v>4115</v>
      </c>
      <c r="D2557" t="s">
        <v>2760</v>
      </c>
      <c r="E2557" t="s">
        <v>26</v>
      </c>
      <c r="F2557" t="s">
        <v>18</v>
      </c>
      <c r="G2557" t="s">
        <v>42</v>
      </c>
      <c r="H2557" t="s">
        <v>50</v>
      </c>
      <c r="I2557">
        <v>1</v>
      </c>
      <c r="J2557">
        <v>1957.75</v>
      </c>
      <c r="K2557">
        <v>1957.75</v>
      </c>
      <c r="L2557" t="s">
        <v>21</v>
      </c>
      <c r="M2557" t="s">
        <v>22</v>
      </c>
    </row>
    <row r="2558" spans="1:13">
      <c r="A2558" t="s">
        <v>4116</v>
      </c>
      <c r="B2558" s="9">
        <v>45037</v>
      </c>
      <c r="C2558" t="s">
        <v>961</v>
      </c>
      <c r="D2558" t="s">
        <v>2601</v>
      </c>
      <c r="E2558" t="s">
        <v>17</v>
      </c>
      <c r="F2558" t="s">
        <v>33</v>
      </c>
      <c r="G2558" t="s">
        <v>19</v>
      </c>
      <c r="H2558" t="s">
        <v>50</v>
      </c>
      <c r="I2558">
        <v>5</v>
      </c>
      <c r="J2558">
        <v>1885.69</v>
      </c>
      <c r="K2558">
        <v>9428.4699999999993</v>
      </c>
      <c r="L2558" t="s">
        <v>21</v>
      </c>
      <c r="M2558" t="s">
        <v>29</v>
      </c>
    </row>
    <row r="2559" spans="1:13">
      <c r="A2559" t="s">
        <v>4117</v>
      </c>
      <c r="B2559" s="9">
        <v>45065</v>
      </c>
      <c r="C2559" t="s">
        <v>735</v>
      </c>
      <c r="D2559" t="s">
        <v>208</v>
      </c>
      <c r="E2559" t="s">
        <v>17</v>
      </c>
      <c r="F2559" t="s">
        <v>33</v>
      </c>
      <c r="G2559" t="s">
        <v>42</v>
      </c>
      <c r="H2559" t="s">
        <v>50</v>
      </c>
      <c r="I2559">
        <v>3</v>
      </c>
      <c r="J2559">
        <v>1941.8</v>
      </c>
      <c r="K2559">
        <v>5825.4</v>
      </c>
      <c r="L2559" t="s">
        <v>28</v>
      </c>
      <c r="M2559" t="s">
        <v>22</v>
      </c>
    </row>
    <row r="2560" spans="1:13">
      <c r="A2560" t="s">
        <v>4118</v>
      </c>
      <c r="B2560" s="9">
        <v>45361</v>
      </c>
      <c r="C2560" t="s">
        <v>1467</v>
      </c>
      <c r="D2560" t="s">
        <v>785</v>
      </c>
      <c r="E2560" t="s">
        <v>26</v>
      </c>
      <c r="F2560" t="s">
        <v>46</v>
      </c>
      <c r="G2560" t="s">
        <v>42</v>
      </c>
      <c r="H2560" t="s">
        <v>57</v>
      </c>
      <c r="I2560">
        <v>2</v>
      </c>
      <c r="J2560">
        <v>12136.68</v>
      </c>
      <c r="K2560">
        <v>24273.35</v>
      </c>
      <c r="L2560" t="s">
        <v>21</v>
      </c>
      <c r="M2560" t="s">
        <v>29</v>
      </c>
    </row>
    <row r="2561" spans="1:13">
      <c r="A2561" t="s">
        <v>4119</v>
      </c>
      <c r="B2561" s="9">
        <v>45435</v>
      </c>
      <c r="C2561" t="s">
        <v>201</v>
      </c>
      <c r="D2561" t="s">
        <v>2684</v>
      </c>
      <c r="E2561" t="s">
        <v>61</v>
      </c>
      <c r="F2561" t="s">
        <v>46</v>
      </c>
      <c r="G2561" t="s">
        <v>19</v>
      </c>
      <c r="H2561" t="s">
        <v>20</v>
      </c>
      <c r="I2561">
        <v>1</v>
      </c>
      <c r="J2561">
        <v>25541.279999999999</v>
      </c>
      <c r="K2561">
        <v>25541.279999999999</v>
      </c>
      <c r="L2561" t="s">
        <v>21</v>
      </c>
      <c r="M2561" t="s">
        <v>29</v>
      </c>
    </row>
    <row r="2562" spans="1:13">
      <c r="A2562" t="s">
        <v>4120</v>
      </c>
      <c r="B2562" s="9">
        <v>45199</v>
      </c>
      <c r="C2562" t="s">
        <v>3041</v>
      </c>
      <c r="D2562" t="s">
        <v>2957</v>
      </c>
      <c r="E2562" t="s">
        <v>17</v>
      </c>
      <c r="F2562" t="s">
        <v>18</v>
      </c>
      <c r="G2562" t="s">
        <v>42</v>
      </c>
      <c r="H2562" t="s">
        <v>20</v>
      </c>
      <c r="I2562">
        <v>3</v>
      </c>
      <c r="J2562">
        <v>40711.24</v>
      </c>
      <c r="K2562">
        <v>122133.71</v>
      </c>
      <c r="L2562" t="s">
        <v>28</v>
      </c>
      <c r="M2562" t="s">
        <v>29</v>
      </c>
    </row>
    <row r="2563" spans="1:13">
      <c r="A2563" t="s">
        <v>4121</v>
      </c>
      <c r="B2563" s="9">
        <v>45025</v>
      </c>
      <c r="C2563" t="s">
        <v>613</v>
      </c>
      <c r="D2563" t="s">
        <v>1092</v>
      </c>
      <c r="E2563" t="s">
        <v>17</v>
      </c>
      <c r="F2563" t="s">
        <v>18</v>
      </c>
      <c r="G2563" t="s">
        <v>19</v>
      </c>
      <c r="H2563" t="s">
        <v>34</v>
      </c>
      <c r="I2563">
        <v>5</v>
      </c>
      <c r="J2563">
        <v>1031.45</v>
      </c>
      <c r="K2563">
        <v>5157.25</v>
      </c>
      <c r="L2563" t="s">
        <v>35</v>
      </c>
      <c r="M2563" t="s">
        <v>22</v>
      </c>
    </row>
    <row r="2564" spans="1:13">
      <c r="A2564" t="s">
        <v>4122</v>
      </c>
      <c r="B2564" s="9">
        <v>45030</v>
      </c>
      <c r="C2564" t="s">
        <v>117</v>
      </c>
      <c r="D2564" t="s">
        <v>1445</v>
      </c>
      <c r="E2564" t="s">
        <v>17</v>
      </c>
      <c r="F2564" t="s">
        <v>46</v>
      </c>
      <c r="G2564" t="s">
        <v>42</v>
      </c>
      <c r="H2564" t="s">
        <v>57</v>
      </c>
      <c r="I2564">
        <v>2</v>
      </c>
      <c r="J2564">
        <v>11827.32</v>
      </c>
      <c r="K2564">
        <v>23654.63</v>
      </c>
      <c r="L2564" t="s">
        <v>35</v>
      </c>
      <c r="M2564" t="s">
        <v>22</v>
      </c>
    </row>
    <row r="2565" spans="1:13">
      <c r="A2565" t="s">
        <v>4123</v>
      </c>
      <c r="B2565" s="9">
        <v>45140</v>
      </c>
      <c r="C2565" t="s">
        <v>1138</v>
      </c>
      <c r="D2565" t="s">
        <v>486</v>
      </c>
      <c r="E2565" t="s">
        <v>17</v>
      </c>
      <c r="F2565" t="s">
        <v>46</v>
      </c>
      <c r="G2565" t="s">
        <v>19</v>
      </c>
      <c r="H2565" t="s">
        <v>50</v>
      </c>
      <c r="I2565">
        <v>5</v>
      </c>
      <c r="J2565">
        <v>2547.29</v>
      </c>
      <c r="K2565">
        <v>12736.46</v>
      </c>
      <c r="L2565" t="s">
        <v>21</v>
      </c>
      <c r="M2565" t="s">
        <v>29</v>
      </c>
    </row>
    <row r="2566" spans="1:13">
      <c r="A2566" t="s">
        <v>4124</v>
      </c>
      <c r="B2566" s="9">
        <v>45091</v>
      </c>
      <c r="C2566" t="s">
        <v>2139</v>
      </c>
      <c r="D2566" t="s">
        <v>4125</v>
      </c>
      <c r="E2566" t="s">
        <v>26</v>
      </c>
      <c r="F2566" t="s">
        <v>27</v>
      </c>
      <c r="G2566" t="s">
        <v>19</v>
      </c>
      <c r="H2566" t="s">
        <v>50</v>
      </c>
      <c r="I2566">
        <v>5</v>
      </c>
      <c r="J2566">
        <v>2733.75</v>
      </c>
      <c r="K2566">
        <v>13668.73</v>
      </c>
      <c r="L2566" t="s">
        <v>35</v>
      </c>
      <c r="M2566" t="s">
        <v>29</v>
      </c>
    </row>
    <row r="2567" spans="1:13">
      <c r="A2567" t="s">
        <v>4126</v>
      </c>
      <c r="B2567" s="9">
        <v>45446</v>
      </c>
      <c r="C2567" t="s">
        <v>597</v>
      </c>
      <c r="D2567" t="s">
        <v>362</v>
      </c>
      <c r="E2567" t="s">
        <v>61</v>
      </c>
      <c r="F2567" t="s">
        <v>33</v>
      </c>
      <c r="G2567" t="s">
        <v>19</v>
      </c>
      <c r="H2567" t="s">
        <v>50</v>
      </c>
      <c r="I2567">
        <v>5</v>
      </c>
      <c r="J2567">
        <v>2691.54</v>
      </c>
      <c r="K2567">
        <v>13457.71</v>
      </c>
      <c r="L2567" t="s">
        <v>28</v>
      </c>
      <c r="M2567" t="s">
        <v>29</v>
      </c>
    </row>
    <row r="2568" spans="1:13">
      <c r="A2568" t="s">
        <v>4127</v>
      </c>
      <c r="B2568" s="9">
        <v>45210</v>
      </c>
      <c r="C2568" t="s">
        <v>195</v>
      </c>
      <c r="D2568" t="s">
        <v>675</v>
      </c>
      <c r="E2568" t="s">
        <v>17</v>
      </c>
      <c r="F2568" t="s">
        <v>18</v>
      </c>
      <c r="G2568" t="s">
        <v>19</v>
      </c>
      <c r="H2568" t="s">
        <v>57</v>
      </c>
      <c r="I2568">
        <v>4</v>
      </c>
      <c r="J2568">
        <v>15890.3</v>
      </c>
      <c r="K2568">
        <v>63561.22</v>
      </c>
      <c r="L2568" t="s">
        <v>21</v>
      </c>
      <c r="M2568" t="s">
        <v>29</v>
      </c>
    </row>
    <row r="2569" spans="1:13">
      <c r="A2569" t="s">
        <v>4128</v>
      </c>
      <c r="B2569" s="9">
        <v>45443</v>
      </c>
      <c r="C2569" t="s">
        <v>1786</v>
      </c>
      <c r="D2569" t="s">
        <v>219</v>
      </c>
      <c r="E2569" t="s">
        <v>26</v>
      </c>
      <c r="F2569" t="s">
        <v>18</v>
      </c>
      <c r="G2569" t="s">
        <v>42</v>
      </c>
      <c r="H2569" t="s">
        <v>34</v>
      </c>
      <c r="I2569">
        <v>2</v>
      </c>
      <c r="J2569">
        <v>870.32</v>
      </c>
      <c r="K2569">
        <v>1740.64</v>
      </c>
      <c r="L2569" t="s">
        <v>28</v>
      </c>
      <c r="M2569" t="s">
        <v>29</v>
      </c>
    </row>
    <row r="2570" spans="1:13">
      <c r="A2570" t="s">
        <v>4129</v>
      </c>
      <c r="B2570" s="9">
        <v>45090</v>
      </c>
      <c r="C2570" t="s">
        <v>1759</v>
      </c>
      <c r="D2570" t="s">
        <v>2574</v>
      </c>
      <c r="E2570" t="s">
        <v>26</v>
      </c>
      <c r="F2570" t="s">
        <v>33</v>
      </c>
      <c r="G2570" t="s">
        <v>42</v>
      </c>
      <c r="H2570" t="s">
        <v>57</v>
      </c>
      <c r="I2570">
        <v>5</v>
      </c>
      <c r="J2570">
        <v>16366.2</v>
      </c>
      <c r="K2570">
        <v>81830.98</v>
      </c>
      <c r="L2570" t="s">
        <v>35</v>
      </c>
      <c r="M2570" t="s">
        <v>29</v>
      </c>
    </row>
    <row r="2571" spans="1:13">
      <c r="A2571" t="s">
        <v>4130</v>
      </c>
      <c r="B2571" s="9">
        <v>44990</v>
      </c>
      <c r="C2571" t="s">
        <v>836</v>
      </c>
      <c r="D2571" t="s">
        <v>45</v>
      </c>
      <c r="E2571" t="s">
        <v>17</v>
      </c>
      <c r="F2571" t="s">
        <v>33</v>
      </c>
      <c r="G2571" t="s">
        <v>42</v>
      </c>
      <c r="H2571" t="s">
        <v>34</v>
      </c>
      <c r="I2571">
        <v>4</v>
      </c>
      <c r="J2571">
        <v>1141.1300000000001</v>
      </c>
      <c r="K2571">
        <v>4564.51</v>
      </c>
      <c r="L2571" t="s">
        <v>35</v>
      </c>
      <c r="M2571" t="s">
        <v>29</v>
      </c>
    </row>
    <row r="2572" spans="1:13">
      <c r="A2572" t="s">
        <v>4131</v>
      </c>
      <c r="B2572" s="9">
        <v>45017</v>
      </c>
      <c r="C2572" t="s">
        <v>711</v>
      </c>
      <c r="D2572" t="s">
        <v>1176</v>
      </c>
      <c r="E2572" t="s">
        <v>17</v>
      </c>
      <c r="F2572" t="s">
        <v>18</v>
      </c>
      <c r="G2572" t="s">
        <v>19</v>
      </c>
      <c r="H2572" t="s">
        <v>20</v>
      </c>
      <c r="I2572">
        <v>1</v>
      </c>
      <c r="J2572">
        <v>35859.01</v>
      </c>
      <c r="K2572">
        <v>35859.01</v>
      </c>
      <c r="L2572" t="s">
        <v>21</v>
      </c>
      <c r="M2572" t="s">
        <v>29</v>
      </c>
    </row>
    <row r="2573" spans="1:13">
      <c r="A2573" t="s">
        <v>4132</v>
      </c>
      <c r="B2573" s="9">
        <v>45043</v>
      </c>
      <c r="C2573" t="s">
        <v>1706</v>
      </c>
      <c r="D2573" t="s">
        <v>1020</v>
      </c>
      <c r="E2573" t="s">
        <v>26</v>
      </c>
      <c r="F2573" t="s">
        <v>46</v>
      </c>
      <c r="G2573" t="s">
        <v>42</v>
      </c>
      <c r="H2573" t="s">
        <v>34</v>
      </c>
      <c r="I2573">
        <v>4</v>
      </c>
      <c r="J2573">
        <v>1413.85</v>
      </c>
      <c r="K2573">
        <v>5655.42</v>
      </c>
      <c r="L2573" t="s">
        <v>35</v>
      </c>
      <c r="M2573" t="s">
        <v>29</v>
      </c>
    </row>
    <row r="2574" spans="1:13">
      <c r="A2574" t="s">
        <v>4133</v>
      </c>
      <c r="B2574" s="9">
        <v>45193</v>
      </c>
      <c r="C2574" t="s">
        <v>928</v>
      </c>
      <c r="D2574" t="s">
        <v>387</v>
      </c>
      <c r="E2574" t="s">
        <v>61</v>
      </c>
      <c r="F2574" t="s">
        <v>46</v>
      </c>
      <c r="G2574" t="s">
        <v>19</v>
      </c>
      <c r="H2574" t="s">
        <v>20</v>
      </c>
      <c r="I2574">
        <v>1</v>
      </c>
      <c r="J2574">
        <v>38686.769999999997</v>
      </c>
      <c r="K2574">
        <v>38686.769999999997</v>
      </c>
      <c r="L2574" t="s">
        <v>21</v>
      </c>
      <c r="M2574" t="s">
        <v>29</v>
      </c>
    </row>
    <row r="2575" spans="1:13">
      <c r="A2575" t="s">
        <v>4134</v>
      </c>
      <c r="B2575" s="9">
        <v>45066</v>
      </c>
      <c r="C2575" t="s">
        <v>259</v>
      </c>
      <c r="D2575" t="s">
        <v>1864</v>
      </c>
      <c r="E2575" t="s">
        <v>26</v>
      </c>
      <c r="F2575" t="s">
        <v>33</v>
      </c>
      <c r="G2575" t="s">
        <v>19</v>
      </c>
      <c r="H2575" t="s">
        <v>34</v>
      </c>
      <c r="I2575">
        <v>4</v>
      </c>
      <c r="J2575">
        <v>1335.22</v>
      </c>
      <c r="K2575">
        <v>5340.89</v>
      </c>
      <c r="L2575" t="s">
        <v>21</v>
      </c>
      <c r="M2575" t="s">
        <v>29</v>
      </c>
    </row>
    <row r="2576" spans="1:13">
      <c r="A2576" t="s">
        <v>4135</v>
      </c>
      <c r="B2576" s="9">
        <v>45172</v>
      </c>
      <c r="C2576" t="s">
        <v>639</v>
      </c>
      <c r="D2576" t="s">
        <v>1324</v>
      </c>
      <c r="E2576" t="s">
        <v>17</v>
      </c>
      <c r="F2576" t="s">
        <v>18</v>
      </c>
      <c r="G2576" t="s">
        <v>19</v>
      </c>
      <c r="H2576" t="s">
        <v>20</v>
      </c>
      <c r="I2576">
        <v>5</v>
      </c>
      <c r="J2576">
        <v>27675.68</v>
      </c>
      <c r="K2576">
        <v>138378.38</v>
      </c>
      <c r="L2576" t="s">
        <v>28</v>
      </c>
      <c r="M2576" t="s">
        <v>29</v>
      </c>
    </row>
    <row r="2577" spans="1:13">
      <c r="A2577" t="s">
        <v>4136</v>
      </c>
      <c r="B2577" s="9">
        <v>45321</v>
      </c>
      <c r="C2577" t="s">
        <v>419</v>
      </c>
      <c r="D2577" t="s">
        <v>1393</v>
      </c>
      <c r="E2577" t="s">
        <v>17</v>
      </c>
      <c r="F2577" t="s">
        <v>33</v>
      </c>
      <c r="G2577" t="s">
        <v>19</v>
      </c>
      <c r="H2577" t="s">
        <v>20</v>
      </c>
      <c r="I2577">
        <v>4</v>
      </c>
      <c r="J2577">
        <v>32837.300000000003</v>
      </c>
      <c r="K2577">
        <v>131349.20000000001</v>
      </c>
      <c r="L2577" t="s">
        <v>35</v>
      </c>
      <c r="M2577" t="s">
        <v>29</v>
      </c>
    </row>
    <row r="2578" spans="1:13">
      <c r="A2578" t="s">
        <v>4137</v>
      </c>
      <c r="B2578" s="9">
        <v>45413</v>
      </c>
      <c r="C2578" t="s">
        <v>791</v>
      </c>
      <c r="D2578" t="s">
        <v>515</v>
      </c>
      <c r="E2578" t="s">
        <v>17</v>
      </c>
      <c r="F2578" t="s">
        <v>46</v>
      </c>
      <c r="G2578" t="s">
        <v>42</v>
      </c>
      <c r="H2578" t="s">
        <v>50</v>
      </c>
      <c r="I2578">
        <v>4</v>
      </c>
      <c r="J2578">
        <v>2936.66</v>
      </c>
      <c r="K2578">
        <v>11746.63</v>
      </c>
      <c r="L2578" t="s">
        <v>35</v>
      </c>
      <c r="M2578" t="s">
        <v>29</v>
      </c>
    </row>
    <row r="2579" spans="1:13">
      <c r="A2579" t="s">
        <v>4138</v>
      </c>
      <c r="B2579" s="9">
        <v>45402</v>
      </c>
      <c r="C2579" t="s">
        <v>902</v>
      </c>
      <c r="D2579" t="s">
        <v>2971</v>
      </c>
      <c r="E2579" t="s">
        <v>26</v>
      </c>
      <c r="F2579" t="s">
        <v>27</v>
      </c>
      <c r="G2579" t="s">
        <v>19</v>
      </c>
      <c r="H2579" t="s">
        <v>34</v>
      </c>
      <c r="I2579">
        <v>5</v>
      </c>
      <c r="J2579">
        <v>1189.6099999999999</v>
      </c>
      <c r="K2579">
        <v>5948.06</v>
      </c>
      <c r="L2579" t="s">
        <v>21</v>
      </c>
      <c r="M2579" t="s">
        <v>29</v>
      </c>
    </row>
    <row r="2580" spans="1:13">
      <c r="A2580" t="s">
        <v>4139</v>
      </c>
      <c r="B2580" s="9">
        <v>45443</v>
      </c>
      <c r="C2580" t="s">
        <v>1419</v>
      </c>
      <c r="D2580" t="s">
        <v>489</v>
      </c>
      <c r="E2580" t="s">
        <v>26</v>
      </c>
      <c r="F2580" t="s">
        <v>27</v>
      </c>
      <c r="G2580" t="s">
        <v>19</v>
      </c>
      <c r="H2580" t="s">
        <v>50</v>
      </c>
      <c r="I2580">
        <v>1</v>
      </c>
      <c r="J2580">
        <v>1878.23</v>
      </c>
      <c r="K2580">
        <v>1878.23</v>
      </c>
      <c r="L2580" t="s">
        <v>21</v>
      </c>
      <c r="M2580" t="s">
        <v>29</v>
      </c>
    </row>
    <row r="2581" spans="1:13">
      <c r="A2581" t="s">
        <v>4140</v>
      </c>
      <c r="B2581" s="9">
        <v>45110</v>
      </c>
      <c r="C2581" t="s">
        <v>3873</v>
      </c>
      <c r="D2581" t="s">
        <v>1750</v>
      </c>
      <c r="E2581" t="s">
        <v>17</v>
      </c>
      <c r="F2581" t="s">
        <v>46</v>
      </c>
      <c r="G2581" t="s">
        <v>42</v>
      </c>
      <c r="H2581" t="s">
        <v>20</v>
      </c>
      <c r="I2581">
        <v>5</v>
      </c>
      <c r="J2581">
        <v>37306.85</v>
      </c>
      <c r="K2581">
        <v>186534.23</v>
      </c>
      <c r="L2581" t="s">
        <v>21</v>
      </c>
      <c r="M2581" t="s">
        <v>29</v>
      </c>
    </row>
    <row r="2582" spans="1:13">
      <c r="A2582" t="s">
        <v>4141</v>
      </c>
      <c r="B2582" s="9">
        <v>44946</v>
      </c>
      <c r="C2582" t="s">
        <v>1003</v>
      </c>
      <c r="D2582" t="s">
        <v>1731</v>
      </c>
      <c r="E2582" t="s">
        <v>26</v>
      </c>
      <c r="F2582" t="s">
        <v>33</v>
      </c>
      <c r="G2582" t="s">
        <v>42</v>
      </c>
      <c r="H2582" t="s">
        <v>50</v>
      </c>
      <c r="I2582">
        <v>2</v>
      </c>
      <c r="J2582">
        <v>1803.66</v>
      </c>
      <c r="K2582">
        <v>3607.32</v>
      </c>
      <c r="L2582" t="s">
        <v>21</v>
      </c>
      <c r="M2582" t="s">
        <v>29</v>
      </c>
    </row>
    <row r="2583" spans="1:13">
      <c r="A2583" t="s">
        <v>4142</v>
      </c>
      <c r="B2583" s="9">
        <v>45450</v>
      </c>
      <c r="C2583" t="s">
        <v>1730</v>
      </c>
      <c r="D2583" t="s">
        <v>3384</v>
      </c>
      <c r="E2583" t="s">
        <v>26</v>
      </c>
      <c r="F2583" t="s">
        <v>27</v>
      </c>
      <c r="G2583" t="s">
        <v>42</v>
      </c>
      <c r="H2583" t="s">
        <v>57</v>
      </c>
      <c r="I2583">
        <v>4</v>
      </c>
      <c r="J2583">
        <v>16067.23</v>
      </c>
      <c r="K2583">
        <v>64268.92</v>
      </c>
      <c r="L2583" t="s">
        <v>28</v>
      </c>
      <c r="M2583" t="s">
        <v>29</v>
      </c>
    </row>
    <row r="2584" spans="1:13">
      <c r="A2584" t="s">
        <v>4143</v>
      </c>
      <c r="B2584" s="9">
        <v>45455</v>
      </c>
      <c r="C2584" t="s">
        <v>1190</v>
      </c>
      <c r="D2584" t="s">
        <v>3086</v>
      </c>
      <c r="E2584" t="s">
        <v>26</v>
      </c>
      <c r="F2584" t="s">
        <v>46</v>
      </c>
      <c r="G2584" t="s">
        <v>19</v>
      </c>
      <c r="H2584" t="s">
        <v>50</v>
      </c>
      <c r="I2584">
        <v>2</v>
      </c>
      <c r="J2584">
        <v>2849.72</v>
      </c>
      <c r="K2584">
        <v>5699.43</v>
      </c>
      <c r="L2584" t="s">
        <v>35</v>
      </c>
      <c r="M2584" t="s">
        <v>29</v>
      </c>
    </row>
    <row r="2585" spans="1:13">
      <c r="A2585" t="s">
        <v>4144</v>
      </c>
      <c r="B2585" s="9">
        <v>45073</v>
      </c>
      <c r="C2585" t="s">
        <v>1123</v>
      </c>
      <c r="D2585" t="s">
        <v>2601</v>
      </c>
      <c r="E2585" t="s">
        <v>61</v>
      </c>
      <c r="F2585" t="s">
        <v>18</v>
      </c>
      <c r="G2585" t="s">
        <v>42</v>
      </c>
      <c r="H2585" t="s">
        <v>34</v>
      </c>
      <c r="I2585">
        <v>5</v>
      </c>
      <c r="J2585">
        <v>1095.1500000000001</v>
      </c>
      <c r="K2585">
        <v>5475.75</v>
      </c>
      <c r="L2585" t="s">
        <v>28</v>
      </c>
      <c r="M2585" t="s">
        <v>29</v>
      </c>
    </row>
    <row r="2586" spans="1:13">
      <c r="A2586" t="s">
        <v>4145</v>
      </c>
      <c r="B2586" s="9">
        <v>45230</v>
      </c>
      <c r="C2586" t="s">
        <v>3312</v>
      </c>
      <c r="D2586" t="s">
        <v>512</v>
      </c>
      <c r="E2586" t="s">
        <v>17</v>
      </c>
      <c r="F2586" t="s">
        <v>33</v>
      </c>
      <c r="G2586" t="s">
        <v>19</v>
      </c>
      <c r="H2586" t="s">
        <v>50</v>
      </c>
      <c r="I2586">
        <v>5</v>
      </c>
      <c r="J2586">
        <v>2267.02</v>
      </c>
      <c r="K2586">
        <v>11335.08</v>
      </c>
      <c r="L2586" t="s">
        <v>35</v>
      </c>
      <c r="M2586" t="s">
        <v>29</v>
      </c>
    </row>
    <row r="2587" spans="1:13">
      <c r="A2587" t="s">
        <v>4146</v>
      </c>
      <c r="B2587" s="9">
        <v>45154</v>
      </c>
      <c r="C2587" t="s">
        <v>3295</v>
      </c>
      <c r="D2587" t="s">
        <v>2726</v>
      </c>
      <c r="E2587" t="s">
        <v>61</v>
      </c>
      <c r="F2587" t="s">
        <v>33</v>
      </c>
      <c r="G2587" t="s">
        <v>19</v>
      </c>
      <c r="H2587" t="s">
        <v>57</v>
      </c>
      <c r="I2587">
        <v>3</v>
      </c>
      <c r="J2587">
        <v>12781.59</v>
      </c>
      <c r="K2587">
        <v>38344.76</v>
      </c>
      <c r="L2587" t="s">
        <v>28</v>
      </c>
      <c r="M2587" t="s">
        <v>29</v>
      </c>
    </row>
    <row r="2588" spans="1:13">
      <c r="A2588" t="s">
        <v>4147</v>
      </c>
      <c r="B2588" s="9">
        <v>45028</v>
      </c>
      <c r="C2588" t="s">
        <v>2165</v>
      </c>
      <c r="D2588" t="s">
        <v>2061</v>
      </c>
      <c r="E2588" t="s">
        <v>17</v>
      </c>
      <c r="F2588" t="s">
        <v>27</v>
      </c>
      <c r="G2588" t="s">
        <v>42</v>
      </c>
      <c r="H2588" t="s">
        <v>50</v>
      </c>
      <c r="I2588">
        <v>2</v>
      </c>
      <c r="J2588">
        <v>2846.17</v>
      </c>
      <c r="K2588">
        <v>5692.35</v>
      </c>
      <c r="L2588" t="s">
        <v>21</v>
      </c>
      <c r="M2588" t="s">
        <v>29</v>
      </c>
    </row>
    <row r="2589" spans="1:13">
      <c r="A2589" t="s">
        <v>4148</v>
      </c>
      <c r="B2589" s="9">
        <v>45343</v>
      </c>
      <c r="C2589" t="s">
        <v>1412</v>
      </c>
      <c r="D2589" t="s">
        <v>2832</v>
      </c>
      <c r="E2589" t="s">
        <v>17</v>
      </c>
      <c r="F2589" t="s">
        <v>33</v>
      </c>
      <c r="G2589" t="s">
        <v>42</v>
      </c>
      <c r="H2589" t="s">
        <v>20</v>
      </c>
      <c r="I2589">
        <v>3</v>
      </c>
      <c r="J2589">
        <v>34086.230000000003</v>
      </c>
      <c r="K2589">
        <v>102258.69</v>
      </c>
      <c r="L2589" t="s">
        <v>28</v>
      </c>
      <c r="M2589" t="s">
        <v>29</v>
      </c>
    </row>
    <row r="2590" spans="1:13">
      <c r="A2590" t="s">
        <v>4149</v>
      </c>
      <c r="B2590" s="9">
        <v>45142</v>
      </c>
      <c r="C2590" t="s">
        <v>128</v>
      </c>
      <c r="D2590" t="s">
        <v>486</v>
      </c>
      <c r="E2590" t="s">
        <v>61</v>
      </c>
      <c r="F2590" t="s">
        <v>27</v>
      </c>
      <c r="G2590" t="s">
        <v>42</v>
      </c>
      <c r="H2590" t="s">
        <v>20</v>
      </c>
      <c r="I2590">
        <v>2</v>
      </c>
      <c r="J2590">
        <v>34637.050000000003</v>
      </c>
      <c r="K2590">
        <v>69274.100000000006</v>
      </c>
      <c r="L2590" t="s">
        <v>28</v>
      </c>
      <c r="M2590" t="s">
        <v>29</v>
      </c>
    </row>
    <row r="2591" spans="1:13">
      <c r="A2591" t="s">
        <v>4150</v>
      </c>
      <c r="B2591" s="9">
        <v>45333</v>
      </c>
      <c r="C2591" t="s">
        <v>1717</v>
      </c>
      <c r="D2591" t="s">
        <v>837</v>
      </c>
      <c r="E2591" t="s">
        <v>61</v>
      </c>
      <c r="F2591" t="s">
        <v>27</v>
      </c>
      <c r="G2591" t="s">
        <v>19</v>
      </c>
      <c r="H2591" t="s">
        <v>20</v>
      </c>
      <c r="I2591">
        <v>3</v>
      </c>
      <c r="J2591">
        <v>36079.879999999997</v>
      </c>
      <c r="K2591">
        <v>108239.64</v>
      </c>
      <c r="L2591" t="s">
        <v>21</v>
      </c>
      <c r="M2591" t="s">
        <v>29</v>
      </c>
    </row>
    <row r="2592" spans="1:13">
      <c r="A2592" t="s">
        <v>4151</v>
      </c>
      <c r="B2592" s="9">
        <v>45325</v>
      </c>
      <c r="C2592" t="s">
        <v>967</v>
      </c>
      <c r="D2592" t="s">
        <v>187</v>
      </c>
      <c r="E2592" t="s">
        <v>17</v>
      </c>
      <c r="F2592" t="s">
        <v>46</v>
      </c>
      <c r="G2592" t="s">
        <v>42</v>
      </c>
      <c r="H2592" t="s">
        <v>34</v>
      </c>
      <c r="I2592">
        <v>3</v>
      </c>
      <c r="J2592">
        <v>1020.14</v>
      </c>
      <c r="K2592">
        <v>3060.42</v>
      </c>
      <c r="L2592" t="s">
        <v>21</v>
      </c>
      <c r="M2592" t="s">
        <v>29</v>
      </c>
    </row>
    <row r="2593" spans="1:13">
      <c r="A2593" t="s">
        <v>4152</v>
      </c>
      <c r="B2593" s="9">
        <v>45425</v>
      </c>
      <c r="C2593" t="s">
        <v>1709</v>
      </c>
      <c r="D2593" t="s">
        <v>1595</v>
      </c>
      <c r="E2593" t="s">
        <v>26</v>
      </c>
      <c r="F2593" t="s">
        <v>27</v>
      </c>
      <c r="G2593" t="s">
        <v>42</v>
      </c>
      <c r="H2593" t="s">
        <v>50</v>
      </c>
      <c r="I2593">
        <v>2</v>
      </c>
      <c r="J2593">
        <v>2290.98</v>
      </c>
      <c r="K2593">
        <v>4581.97</v>
      </c>
      <c r="L2593" t="s">
        <v>35</v>
      </c>
      <c r="M2593" t="s">
        <v>22</v>
      </c>
    </row>
    <row r="2594" spans="1:13">
      <c r="A2594" t="s">
        <v>4153</v>
      </c>
      <c r="B2594" s="9">
        <v>45391</v>
      </c>
      <c r="C2594" t="s">
        <v>2348</v>
      </c>
      <c r="D2594" t="s">
        <v>2377</v>
      </c>
      <c r="E2594" t="s">
        <v>26</v>
      </c>
      <c r="F2594" t="s">
        <v>18</v>
      </c>
      <c r="G2594" t="s">
        <v>19</v>
      </c>
      <c r="H2594" t="s">
        <v>20</v>
      </c>
      <c r="I2594">
        <v>5</v>
      </c>
      <c r="J2594">
        <v>37478.1</v>
      </c>
      <c r="K2594">
        <v>187390.5</v>
      </c>
      <c r="L2594" t="s">
        <v>35</v>
      </c>
      <c r="M2594" t="s">
        <v>29</v>
      </c>
    </row>
    <row r="2595" spans="1:13">
      <c r="A2595" t="s">
        <v>4154</v>
      </c>
      <c r="B2595" s="9">
        <v>45008</v>
      </c>
      <c r="C2595" t="s">
        <v>3085</v>
      </c>
      <c r="D2595" t="s">
        <v>1810</v>
      </c>
      <c r="E2595" t="s">
        <v>26</v>
      </c>
      <c r="F2595" t="s">
        <v>33</v>
      </c>
      <c r="G2595" t="s">
        <v>19</v>
      </c>
      <c r="H2595" t="s">
        <v>50</v>
      </c>
      <c r="I2595">
        <v>1</v>
      </c>
      <c r="J2595">
        <v>2981.86</v>
      </c>
      <c r="K2595">
        <v>2981.86</v>
      </c>
      <c r="L2595" t="s">
        <v>28</v>
      </c>
      <c r="M2595" t="s">
        <v>29</v>
      </c>
    </row>
    <row r="2596" spans="1:13">
      <c r="A2596" t="s">
        <v>4155</v>
      </c>
      <c r="B2596" s="9">
        <v>45291</v>
      </c>
      <c r="C2596" t="s">
        <v>3607</v>
      </c>
      <c r="D2596" t="s">
        <v>556</v>
      </c>
      <c r="E2596" t="s">
        <v>17</v>
      </c>
      <c r="F2596" t="s">
        <v>27</v>
      </c>
      <c r="G2596" t="s">
        <v>42</v>
      </c>
      <c r="H2596" t="s">
        <v>57</v>
      </c>
      <c r="I2596">
        <v>5</v>
      </c>
      <c r="J2596">
        <v>10757.29</v>
      </c>
      <c r="K2596">
        <v>53786.46</v>
      </c>
      <c r="L2596" t="s">
        <v>28</v>
      </c>
      <c r="M2596" t="s">
        <v>29</v>
      </c>
    </row>
    <row r="2597" spans="1:13">
      <c r="A2597" t="s">
        <v>4156</v>
      </c>
      <c r="B2597" s="9">
        <v>45089</v>
      </c>
      <c r="C2597" t="s">
        <v>3437</v>
      </c>
      <c r="D2597" t="s">
        <v>193</v>
      </c>
      <c r="E2597" t="s">
        <v>26</v>
      </c>
      <c r="F2597" t="s">
        <v>33</v>
      </c>
      <c r="G2597" t="s">
        <v>19</v>
      </c>
      <c r="H2597" t="s">
        <v>57</v>
      </c>
      <c r="I2597">
        <v>1</v>
      </c>
      <c r="J2597">
        <v>10819.86</v>
      </c>
      <c r="K2597">
        <v>10819.86</v>
      </c>
      <c r="L2597" t="s">
        <v>28</v>
      </c>
      <c r="M2597" t="s">
        <v>29</v>
      </c>
    </row>
    <row r="2598" spans="1:13">
      <c r="A2598" t="s">
        <v>4157</v>
      </c>
      <c r="B2598" s="9">
        <v>44974</v>
      </c>
      <c r="C2598" t="s">
        <v>3567</v>
      </c>
      <c r="D2598" t="s">
        <v>169</v>
      </c>
      <c r="E2598" t="s">
        <v>17</v>
      </c>
      <c r="F2598" t="s">
        <v>27</v>
      </c>
      <c r="G2598" t="s">
        <v>42</v>
      </c>
      <c r="H2598" t="s">
        <v>34</v>
      </c>
      <c r="I2598">
        <v>2</v>
      </c>
      <c r="J2598">
        <v>1096.8499999999999</v>
      </c>
      <c r="K2598">
        <v>2193.6999999999998</v>
      </c>
      <c r="L2598" t="s">
        <v>21</v>
      </c>
      <c r="M2598" t="s">
        <v>29</v>
      </c>
    </row>
    <row r="2599" spans="1:13">
      <c r="A2599" t="s">
        <v>4158</v>
      </c>
      <c r="B2599" s="9">
        <v>45437</v>
      </c>
      <c r="C2599" t="s">
        <v>1041</v>
      </c>
      <c r="D2599" t="s">
        <v>1887</v>
      </c>
      <c r="E2599" t="s">
        <v>17</v>
      </c>
      <c r="F2599" t="s">
        <v>46</v>
      </c>
      <c r="G2599" t="s">
        <v>19</v>
      </c>
      <c r="H2599" t="s">
        <v>50</v>
      </c>
      <c r="I2599">
        <v>4</v>
      </c>
      <c r="J2599">
        <v>2574.5300000000002</v>
      </c>
      <c r="K2599">
        <v>10298.11</v>
      </c>
      <c r="L2599" t="s">
        <v>35</v>
      </c>
      <c r="M2599" t="s">
        <v>29</v>
      </c>
    </row>
    <row r="2600" spans="1:13">
      <c r="A2600" t="s">
        <v>4159</v>
      </c>
      <c r="B2600" s="9">
        <v>45255</v>
      </c>
      <c r="C2600" t="s">
        <v>4160</v>
      </c>
      <c r="D2600" t="s">
        <v>196</v>
      </c>
      <c r="E2600" t="s">
        <v>17</v>
      </c>
      <c r="F2600" t="s">
        <v>18</v>
      </c>
      <c r="G2600" t="s">
        <v>42</v>
      </c>
      <c r="H2600" t="s">
        <v>57</v>
      </c>
      <c r="I2600">
        <v>5</v>
      </c>
      <c r="J2600">
        <v>13397.73</v>
      </c>
      <c r="K2600">
        <v>66988.67</v>
      </c>
      <c r="L2600" t="s">
        <v>28</v>
      </c>
      <c r="M2600" t="s">
        <v>29</v>
      </c>
    </row>
    <row r="2601" spans="1:13">
      <c r="A2601" t="s">
        <v>4161</v>
      </c>
      <c r="B2601" s="9">
        <v>45042</v>
      </c>
      <c r="C2601" t="s">
        <v>323</v>
      </c>
      <c r="D2601" t="s">
        <v>624</v>
      </c>
      <c r="E2601" t="s">
        <v>17</v>
      </c>
      <c r="F2601" t="s">
        <v>33</v>
      </c>
      <c r="G2601" t="s">
        <v>42</v>
      </c>
      <c r="H2601" t="s">
        <v>34</v>
      </c>
      <c r="I2601">
        <v>3</v>
      </c>
      <c r="J2601">
        <v>1439.78</v>
      </c>
      <c r="K2601">
        <v>4319.3500000000004</v>
      </c>
      <c r="L2601" t="s">
        <v>35</v>
      </c>
      <c r="M2601" t="s">
        <v>29</v>
      </c>
    </row>
    <row r="2602" spans="1:13">
      <c r="A2602" t="s">
        <v>4162</v>
      </c>
      <c r="B2602" s="9">
        <v>45263</v>
      </c>
      <c r="C2602" t="s">
        <v>1545</v>
      </c>
      <c r="D2602" t="s">
        <v>2423</v>
      </c>
      <c r="E2602" t="s">
        <v>61</v>
      </c>
      <c r="F2602" t="s">
        <v>46</v>
      </c>
      <c r="G2602" t="s">
        <v>19</v>
      </c>
      <c r="H2602" t="s">
        <v>34</v>
      </c>
      <c r="I2602">
        <v>5</v>
      </c>
      <c r="J2602">
        <v>957.22</v>
      </c>
      <c r="K2602">
        <v>4786.08</v>
      </c>
      <c r="L2602" t="s">
        <v>35</v>
      </c>
      <c r="M2602" t="s">
        <v>29</v>
      </c>
    </row>
    <row r="2603" spans="1:13">
      <c r="A2603" t="s">
        <v>4163</v>
      </c>
      <c r="B2603" s="9">
        <v>45073</v>
      </c>
      <c r="C2603" t="s">
        <v>1797</v>
      </c>
      <c r="D2603" t="s">
        <v>1874</v>
      </c>
      <c r="E2603" t="s">
        <v>17</v>
      </c>
      <c r="F2603" t="s">
        <v>33</v>
      </c>
      <c r="G2603" t="s">
        <v>42</v>
      </c>
      <c r="H2603" t="s">
        <v>20</v>
      </c>
      <c r="I2603">
        <v>2</v>
      </c>
      <c r="J2603">
        <v>24638.7</v>
      </c>
      <c r="K2603">
        <v>49277.39</v>
      </c>
      <c r="L2603" t="s">
        <v>21</v>
      </c>
      <c r="M2603" t="s">
        <v>29</v>
      </c>
    </row>
    <row r="2604" spans="1:13">
      <c r="A2604" t="s">
        <v>4164</v>
      </c>
      <c r="B2604" s="9">
        <v>45249</v>
      </c>
      <c r="C2604" t="s">
        <v>819</v>
      </c>
      <c r="D2604" t="s">
        <v>1246</v>
      </c>
      <c r="E2604" t="s">
        <v>61</v>
      </c>
      <c r="F2604" t="s">
        <v>46</v>
      </c>
      <c r="G2604" t="s">
        <v>19</v>
      </c>
      <c r="H2604" t="s">
        <v>57</v>
      </c>
      <c r="I2604">
        <v>4</v>
      </c>
      <c r="J2604">
        <v>11925.97</v>
      </c>
      <c r="K2604">
        <v>47703.88</v>
      </c>
      <c r="L2604" t="s">
        <v>21</v>
      </c>
      <c r="M2604" t="s">
        <v>29</v>
      </c>
    </row>
    <row r="2605" spans="1:13">
      <c r="A2605" t="s">
        <v>4165</v>
      </c>
      <c r="B2605" s="9">
        <v>45369</v>
      </c>
      <c r="C2605" t="s">
        <v>1300</v>
      </c>
      <c r="D2605" t="s">
        <v>3727</v>
      </c>
      <c r="E2605" t="s">
        <v>17</v>
      </c>
      <c r="F2605" t="s">
        <v>18</v>
      </c>
      <c r="G2605" t="s">
        <v>19</v>
      </c>
      <c r="H2605" t="s">
        <v>50</v>
      </c>
      <c r="I2605">
        <v>4</v>
      </c>
      <c r="J2605">
        <v>2858.55</v>
      </c>
      <c r="K2605">
        <v>11434.21</v>
      </c>
      <c r="L2605" t="s">
        <v>28</v>
      </c>
      <c r="M2605" t="s">
        <v>29</v>
      </c>
    </row>
    <row r="2606" spans="1:13">
      <c r="A2606" t="s">
        <v>4166</v>
      </c>
      <c r="B2606" s="9">
        <v>44939</v>
      </c>
      <c r="C2606" t="s">
        <v>558</v>
      </c>
      <c r="D2606" t="s">
        <v>1927</v>
      </c>
      <c r="E2606" t="s">
        <v>26</v>
      </c>
      <c r="F2606" t="s">
        <v>27</v>
      </c>
      <c r="G2606" t="s">
        <v>19</v>
      </c>
      <c r="H2606" t="s">
        <v>57</v>
      </c>
      <c r="I2606">
        <v>5</v>
      </c>
      <c r="J2606">
        <v>11588.62</v>
      </c>
      <c r="K2606">
        <v>57943.09</v>
      </c>
      <c r="L2606" t="s">
        <v>28</v>
      </c>
      <c r="M2606" t="s">
        <v>29</v>
      </c>
    </row>
    <row r="2607" spans="1:13">
      <c r="A2607" t="s">
        <v>4167</v>
      </c>
      <c r="B2607" s="9">
        <v>45420</v>
      </c>
      <c r="C2607" t="s">
        <v>1782</v>
      </c>
      <c r="D2607" t="s">
        <v>3219</v>
      </c>
      <c r="E2607" t="s">
        <v>26</v>
      </c>
      <c r="F2607" t="s">
        <v>46</v>
      </c>
      <c r="G2607" t="s">
        <v>19</v>
      </c>
      <c r="H2607" t="s">
        <v>57</v>
      </c>
      <c r="I2607">
        <v>5</v>
      </c>
      <c r="J2607">
        <v>14092.31</v>
      </c>
      <c r="K2607">
        <v>70461.55</v>
      </c>
      <c r="L2607" t="s">
        <v>28</v>
      </c>
      <c r="M2607" t="s">
        <v>29</v>
      </c>
    </row>
    <row r="2608" spans="1:13">
      <c r="A2608" t="s">
        <v>4168</v>
      </c>
      <c r="B2608" s="9">
        <v>45213</v>
      </c>
      <c r="C2608" t="s">
        <v>2536</v>
      </c>
      <c r="D2608" t="s">
        <v>1224</v>
      </c>
      <c r="E2608" t="s">
        <v>26</v>
      </c>
      <c r="F2608" t="s">
        <v>33</v>
      </c>
      <c r="G2608" t="s">
        <v>42</v>
      </c>
      <c r="H2608" t="s">
        <v>50</v>
      </c>
      <c r="I2608">
        <v>5</v>
      </c>
      <c r="J2608">
        <v>2274.1</v>
      </c>
      <c r="K2608">
        <v>11370.48</v>
      </c>
      <c r="L2608" t="s">
        <v>28</v>
      </c>
      <c r="M2608" t="s">
        <v>29</v>
      </c>
    </row>
    <row r="2609" spans="1:13">
      <c r="A2609" t="s">
        <v>4169</v>
      </c>
      <c r="B2609" s="9">
        <v>45040</v>
      </c>
      <c r="C2609" t="s">
        <v>540</v>
      </c>
      <c r="D2609" t="s">
        <v>1289</v>
      </c>
      <c r="E2609" t="s">
        <v>26</v>
      </c>
      <c r="F2609" t="s">
        <v>33</v>
      </c>
      <c r="G2609" t="s">
        <v>42</v>
      </c>
      <c r="H2609" t="s">
        <v>50</v>
      </c>
      <c r="I2609">
        <v>2</v>
      </c>
      <c r="J2609">
        <v>2582.16</v>
      </c>
      <c r="K2609">
        <v>5164.3100000000004</v>
      </c>
      <c r="L2609" t="s">
        <v>28</v>
      </c>
      <c r="M2609" t="s">
        <v>29</v>
      </c>
    </row>
    <row r="2610" spans="1:13">
      <c r="A2610" t="s">
        <v>4170</v>
      </c>
      <c r="B2610" s="9">
        <v>45406</v>
      </c>
      <c r="C2610" t="s">
        <v>1043</v>
      </c>
      <c r="D2610" t="s">
        <v>327</v>
      </c>
      <c r="E2610" t="s">
        <v>26</v>
      </c>
      <c r="F2610" t="s">
        <v>46</v>
      </c>
      <c r="G2610" t="s">
        <v>19</v>
      </c>
      <c r="H2610" t="s">
        <v>20</v>
      </c>
      <c r="I2610">
        <v>1</v>
      </c>
      <c r="J2610">
        <v>25455.42</v>
      </c>
      <c r="K2610">
        <v>25455.42</v>
      </c>
      <c r="L2610" t="s">
        <v>35</v>
      </c>
      <c r="M2610" t="s">
        <v>29</v>
      </c>
    </row>
    <row r="2611" spans="1:13">
      <c r="A2611" t="s">
        <v>4171</v>
      </c>
      <c r="B2611" s="9">
        <v>44948</v>
      </c>
      <c r="C2611" t="s">
        <v>2987</v>
      </c>
      <c r="D2611" t="s">
        <v>3154</v>
      </c>
      <c r="E2611" t="s">
        <v>61</v>
      </c>
      <c r="F2611" t="s">
        <v>18</v>
      </c>
      <c r="G2611" t="s">
        <v>19</v>
      </c>
      <c r="H2611" t="s">
        <v>34</v>
      </c>
      <c r="I2611">
        <v>1</v>
      </c>
      <c r="J2611">
        <v>1235.25</v>
      </c>
      <c r="K2611">
        <v>1235.25</v>
      </c>
      <c r="L2611" t="s">
        <v>35</v>
      </c>
      <c r="M2611" t="s">
        <v>29</v>
      </c>
    </row>
    <row r="2612" spans="1:13">
      <c r="A2612" t="s">
        <v>4172</v>
      </c>
      <c r="B2612" s="9">
        <v>45275</v>
      </c>
      <c r="C2612" t="s">
        <v>1743</v>
      </c>
      <c r="D2612" t="s">
        <v>434</v>
      </c>
      <c r="E2612" t="s">
        <v>26</v>
      </c>
      <c r="F2612" t="s">
        <v>18</v>
      </c>
      <c r="G2612" t="s">
        <v>19</v>
      </c>
      <c r="H2612" t="s">
        <v>50</v>
      </c>
      <c r="I2612">
        <v>3</v>
      </c>
      <c r="J2612">
        <v>2193.44</v>
      </c>
      <c r="K2612">
        <v>6580.32</v>
      </c>
      <c r="L2612" t="s">
        <v>21</v>
      </c>
      <c r="M2612" t="s">
        <v>29</v>
      </c>
    </row>
    <row r="2613" spans="1:13">
      <c r="A2613" t="s">
        <v>4173</v>
      </c>
      <c r="B2613" s="9">
        <v>45246</v>
      </c>
      <c r="C2613" t="s">
        <v>2869</v>
      </c>
      <c r="D2613" t="s">
        <v>53</v>
      </c>
      <c r="E2613" t="s">
        <v>17</v>
      </c>
      <c r="F2613" t="s">
        <v>27</v>
      </c>
      <c r="G2613" t="s">
        <v>42</v>
      </c>
      <c r="H2613" t="s">
        <v>50</v>
      </c>
      <c r="I2613">
        <v>2</v>
      </c>
      <c r="J2613">
        <v>2907.55</v>
      </c>
      <c r="K2613">
        <v>5815.1</v>
      </c>
      <c r="L2613" t="s">
        <v>21</v>
      </c>
      <c r="M2613" t="s">
        <v>22</v>
      </c>
    </row>
    <row r="2614" spans="1:13">
      <c r="A2614" t="s">
        <v>4174</v>
      </c>
      <c r="B2614" s="9">
        <v>45052</v>
      </c>
      <c r="C2614" t="s">
        <v>825</v>
      </c>
      <c r="D2614" t="s">
        <v>56</v>
      </c>
      <c r="E2614" t="s">
        <v>26</v>
      </c>
      <c r="F2614" t="s">
        <v>27</v>
      </c>
      <c r="G2614" t="s">
        <v>42</v>
      </c>
      <c r="H2614" t="s">
        <v>57</v>
      </c>
      <c r="I2614">
        <v>4</v>
      </c>
      <c r="J2614">
        <v>16866.650000000001</v>
      </c>
      <c r="K2614">
        <v>67466.62</v>
      </c>
      <c r="L2614" t="s">
        <v>35</v>
      </c>
      <c r="M2614" t="s">
        <v>29</v>
      </c>
    </row>
    <row r="2615" spans="1:13">
      <c r="A2615" t="s">
        <v>4175</v>
      </c>
      <c r="B2615" s="9">
        <v>45203</v>
      </c>
      <c r="C2615" t="s">
        <v>235</v>
      </c>
      <c r="D2615" t="s">
        <v>680</v>
      </c>
      <c r="E2615" t="s">
        <v>17</v>
      </c>
      <c r="F2615" t="s">
        <v>33</v>
      </c>
      <c r="G2615" t="s">
        <v>42</v>
      </c>
      <c r="H2615" t="s">
        <v>50</v>
      </c>
      <c r="I2615">
        <v>3</v>
      </c>
      <c r="J2615">
        <v>2249.38</v>
      </c>
      <c r="K2615">
        <v>6748.15</v>
      </c>
      <c r="L2615" t="s">
        <v>21</v>
      </c>
      <c r="M2615" t="s">
        <v>29</v>
      </c>
    </row>
    <row r="2616" spans="1:13">
      <c r="A2616" t="s">
        <v>4176</v>
      </c>
      <c r="B2616" s="9">
        <v>45130</v>
      </c>
      <c r="C2616" t="s">
        <v>1706</v>
      </c>
      <c r="D2616" t="s">
        <v>2574</v>
      </c>
      <c r="E2616" t="s">
        <v>17</v>
      </c>
      <c r="F2616" t="s">
        <v>33</v>
      </c>
      <c r="G2616" t="s">
        <v>42</v>
      </c>
      <c r="H2616" t="s">
        <v>50</v>
      </c>
      <c r="I2616">
        <v>4</v>
      </c>
      <c r="J2616">
        <v>2991.11</v>
      </c>
      <c r="K2616">
        <v>11964.46</v>
      </c>
      <c r="L2616" t="s">
        <v>21</v>
      </c>
      <c r="M2616" t="s">
        <v>29</v>
      </c>
    </row>
    <row r="2617" spans="1:13">
      <c r="A2617" t="s">
        <v>4177</v>
      </c>
      <c r="B2617" s="9">
        <v>45120</v>
      </c>
      <c r="C2617" t="s">
        <v>2290</v>
      </c>
      <c r="D2617" t="s">
        <v>1477</v>
      </c>
      <c r="E2617" t="s">
        <v>61</v>
      </c>
      <c r="F2617" t="s">
        <v>27</v>
      </c>
      <c r="G2617" t="s">
        <v>19</v>
      </c>
      <c r="H2617" t="s">
        <v>57</v>
      </c>
      <c r="I2617">
        <v>4</v>
      </c>
      <c r="J2617">
        <v>10889.58</v>
      </c>
      <c r="K2617">
        <v>43558.31</v>
      </c>
      <c r="L2617" t="s">
        <v>28</v>
      </c>
      <c r="M2617" t="s">
        <v>22</v>
      </c>
    </row>
    <row r="2618" spans="1:13">
      <c r="A2618" t="s">
        <v>4178</v>
      </c>
      <c r="B2618" s="9">
        <v>45473</v>
      </c>
      <c r="C2618" t="s">
        <v>386</v>
      </c>
      <c r="D2618" t="s">
        <v>550</v>
      </c>
      <c r="E2618" t="s">
        <v>17</v>
      </c>
      <c r="F2618" t="s">
        <v>27</v>
      </c>
      <c r="G2618" t="s">
        <v>19</v>
      </c>
      <c r="H2618" t="s">
        <v>57</v>
      </c>
      <c r="I2618">
        <v>5</v>
      </c>
      <c r="J2618">
        <v>16414.740000000002</v>
      </c>
      <c r="K2618">
        <v>82073.710000000006</v>
      </c>
      <c r="L2618" t="s">
        <v>21</v>
      </c>
      <c r="M2618" t="s">
        <v>29</v>
      </c>
    </row>
    <row r="2619" spans="1:13">
      <c r="A2619" t="s">
        <v>4179</v>
      </c>
      <c r="B2619" s="9">
        <v>45212</v>
      </c>
      <c r="C2619" t="s">
        <v>406</v>
      </c>
      <c r="D2619" t="s">
        <v>2528</v>
      </c>
      <c r="E2619" t="s">
        <v>26</v>
      </c>
      <c r="F2619" t="s">
        <v>27</v>
      </c>
      <c r="G2619" t="s">
        <v>42</v>
      </c>
      <c r="H2619" t="s">
        <v>57</v>
      </c>
      <c r="I2619">
        <v>4</v>
      </c>
      <c r="J2619">
        <v>13753.77</v>
      </c>
      <c r="K2619">
        <v>55015.1</v>
      </c>
      <c r="L2619" t="s">
        <v>21</v>
      </c>
      <c r="M2619" t="s">
        <v>29</v>
      </c>
    </row>
    <row r="2620" spans="1:13">
      <c r="A2620" t="s">
        <v>4180</v>
      </c>
      <c r="B2620" s="9">
        <v>44983</v>
      </c>
      <c r="C2620" t="s">
        <v>93</v>
      </c>
      <c r="D2620" t="s">
        <v>1289</v>
      </c>
      <c r="E2620" t="s">
        <v>17</v>
      </c>
      <c r="F2620" t="s">
        <v>46</v>
      </c>
      <c r="G2620" t="s">
        <v>42</v>
      </c>
      <c r="H2620" t="s">
        <v>20</v>
      </c>
      <c r="I2620">
        <v>4</v>
      </c>
      <c r="J2620">
        <v>32082.84</v>
      </c>
      <c r="K2620">
        <v>128331.36</v>
      </c>
      <c r="L2620" t="s">
        <v>21</v>
      </c>
      <c r="M2620" t="s">
        <v>29</v>
      </c>
    </row>
    <row r="2621" spans="1:13">
      <c r="A2621" t="s">
        <v>4181</v>
      </c>
      <c r="B2621" s="9">
        <v>45229</v>
      </c>
      <c r="C2621" t="s">
        <v>806</v>
      </c>
      <c r="D2621" t="s">
        <v>1340</v>
      </c>
      <c r="E2621" t="s">
        <v>17</v>
      </c>
      <c r="F2621" t="s">
        <v>27</v>
      </c>
      <c r="G2621" t="s">
        <v>42</v>
      </c>
      <c r="H2621" t="s">
        <v>34</v>
      </c>
      <c r="I2621">
        <v>2</v>
      </c>
      <c r="J2621">
        <v>942.08</v>
      </c>
      <c r="K2621">
        <v>1884.16</v>
      </c>
      <c r="L2621" t="s">
        <v>35</v>
      </c>
      <c r="M2621" t="s">
        <v>29</v>
      </c>
    </row>
    <row r="2622" spans="1:13">
      <c r="A2622" t="s">
        <v>4182</v>
      </c>
      <c r="B2622" s="9">
        <v>45089</v>
      </c>
      <c r="C2622" t="s">
        <v>546</v>
      </c>
      <c r="D2622" t="s">
        <v>837</v>
      </c>
      <c r="E2622" t="s">
        <v>17</v>
      </c>
      <c r="F2622" t="s">
        <v>46</v>
      </c>
      <c r="G2622" t="s">
        <v>42</v>
      </c>
      <c r="H2622" t="s">
        <v>50</v>
      </c>
      <c r="I2622">
        <v>5</v>
      </c>
      <c r="J2622">
        <v>2393.6</v>
      </c>
      <c r="K2622">
        <v>11968</v>
      </c>
      <c r="L2622" t="s">
        <v>35</v>
      </c>
      <c r="M2622" t="s">
        <v>29</v>
      </c>
    </row>
    <row r="2623" spans="1:13">
      <c r="A2623" t="s">
        <v>4183</v>
      </c>
      <c r="B2623" s="9">
        <v>44945</v>
      </c>
      <c r="C2623" t="s">
        <v>2571</v>
      </c>
      <c r="D2623" t="s">
        <v>3188</v>
      </c>
      <c r="E2623" t="s">
        <v>17</v>
      </c>
      <c r="F2623" t="s">
        <v>46</v>
      </c>
      <c r="G2623" t="s">
        <v>42</v>
      </c>
      <c r="H2623" t="s">
        <v>57</v>
      </c>
      <c r="I2623">
        <v>5</v>
      </c>
      <c r="J2623">
        <v>11135.39</v>
      </c>
      <c r="K2623">
        <v>55676.94</v>
      </c>
      <c r="L2623" t="s">
        <v>28</v>
      </c>
      <c r="M2623" t="s">
        <v>29</v>
      </c>
    </row>
    <row r="2624" spans="1:13">
      <c r="A2624" t="s">
        <v>4184</v>
      </c>
      <c r="B2624" s="9">
        <v>45296</v>
      </c>
      <c r="C2624" t="s">
        <v>1190</v>
      </c>
      <c r="D2624" t="s">
        <v>1362</v>
      </c>
      <c r="E2624" t="s">
        <v>26</v>
      </c>
      <c r="F2624" t="s">
        <v>27</v>
      </c>
      <c r="G2624" t="s">
        <v>42</v>
      </c>
      <c r="H2624" t="s">
        <v>57</v>
      </c>
      <c r="I2624">
        <v>3</v>
      </c>
      <c r="J2624">
        <v>15124.33</v>
      </c>
      <c r="K2624">
        <v>45372.99</v>
      </c>
      <c r="L2624" t="s">
        <v>21</v>
      </c>
      <c r="M2624" t="s">
        <v>29</v>
      </c>
    </row>
    <row r="2625" spans="1:13">
      <c r="A2625" t="s">
        <v>4185</v>
      </c>
      <c r="B2625" s="9">
        <v>45190</v>
      </c>
      <c r="C2625" t="s">
        <v>941</v>
      </c>
      <c r="D2625" t="s">
        <v>627</v>
      </c>
      <c r="E2625" t="s">
        <v>17</v>
      </c>
      <c r="F2625" t="s">
        <v>18</v>
      </c>
      <c r="G2625" t="s">
        <v>42</v>
      </c>
      <c r="H2625" t="s">
        <v>34</v>
      </c>
      <c r="I2625">
        <v>5</v>
      </c>
      <c r="J2625">
        <v>984.95</v>
      </c>
      <c r="K2625">
        <v>4924.7700000000004</v>
      </c>
      <c r="L2625" t="s">
        <v>35</v>
      </c>
      <c r="M2625" t="s">
        <v>29</v>
      </c>
    </row>
    <row r="2626" spans="1:13">
      <c r="A2626" t="s">
        <v>4186</v>
      </c>
      <c r="B2626" s="9">
        <v>45039</v>
      </c>
      <c r="C2626" t="s">
        <v>1412</v>
      </c>
      <c r="D2626" t="s">
        <v>996</v>
      </c>
      <c r="E2626" t="s">
        <v>17</v>
      </c>
      <c r="F2626" t="s">
        <v>18</v>
      </c>
      <c r="G2626" t="s">
        <v>42</v>
      </c>
      <c r="H2626" t="s">
        <v>20</v>
      </c>
      <c r="I2626">
        <v>1</v>
      </c>
      <c r="J2626">
        <v>37185.019999999997</v>
      </c>
      <c r="K2626">
        <v>37185.019999999997</v>
      </c>
      <c r="L2626" t="s">
        <v>28</v>
      </c>
      <c r="M2626" t="s">
        <v>29</v>
      </c>
    </row>
    <row r="2627" spans="1:13">
      <c r="A2627" t="s">
        <v>4187</v>
      </c>
      <c r="B2627" s="9">
        <v>45414</v>
      </c>
      <c r="C2627" t="s">
        <v>3089</v>
      </c>
      <c r="D2627" t="s">
        <v>1020</v>
      </c>
      <c r="E2627" t="s">
        <v>17</v>
      </c>
      <c r="F2627" t="s">
        <v>33</v>
      </c>
      <c r="G2627" t="s">
        <v>19</v>
      </c>
      <c r="H2627" t="s">
        <v>50</v>
      </c>
      <c r="I2627">
        <v>2</v>
      </c>
      <c r="J2627">
        <v>2509.1999999999998</v>
      </c>
      <c r="K2627">
        <v>5018.3999999999996</v>
      </c>
      <c r="L2627" t="s">
        <v>21</v>
      </c>
      <c r="M2627" t="s">
        <v>29</v>
      </c>
    </row>
    <row r="2628" spans="1:13">
      <c r="A2628" t="s">
        <v>4188</v>
      </c>
      <c r="B2628" s="9">
        <v>45253</v>
      </c>
      <c r="C2628" t="s">
        <v>270</v>
      </c>
      <c r="D2628" t="s">
        <v>1154</v>
      </c>
      <c r="E2628" t="s">
        <v>17</v>
      </c>
      <c r="F2628" t="s">
        <v>27</v>
      </c>
      <c r="G2628" t="s">
        <v>19</v>
      </c>
      <c r="H2628" t="s">
        <v>20</v>
      </c>
      <c r="I2628">
        <v>3</v>
      </c>
      <c r="J2628">
        <v>37562.089999999997</v>
      </c>
      <c r="K2628">
        <v>112686.26</v>
      </c>
      <c r="L2628" t="s">
        <v>28</v>
      </c>
      <c r="M2628" t="s">
        <v>29</v>
      </c>
    </row>
    <row r="2629" spans="1:13">
      <c r="A2629" t="s">
        <v>4189</v>
      </c>
      <c r="B2629" s="9">
        <v>45468</v>
      </c>
      <c r="C2629" t="s">
        <v>4190</v>
      </c>
      <c r="D2629" t="s">
        <v>2253</v>
      </c>
      <c r="E2629" t="s">
        <v>26</v>
      </c>
      <c r="F2629" t="s">
        <v>33</v>
      </c>
      <c r="G2629" t="s">
        <v>19</v>
      </c>
      <c r="H2629" t="s">
        <v>20</v>
      </c>
      <c r="I2629">
        <v>1</v>
      </c>
      <c r="J2629">
        <v>37620.49</v>
      </c>
      <c r="K2629">
        <v>37620.49</v>
      </c>
      <c r="L2629" t="s">
        <v>28</v>
      </c>
      <c r="M2629" t="s">
        <v>29</v>
      </c>
    </row>
    <row r="2630" spans="1:13">
      <c r="A2630" t="s">
        <v>4191</v>
      </c>
      <c r="B2630" s="9">
        <v>44991</v>
      </c>
      <c r="C2630" t="s">
        <v>1266</v>
      </c>
      <c r="D2630" t="s">
        <v>873</v>
      </c>
      <c r="E2630" t="s">
        <v>17</v>
      </c>
      <c r="F2630" t="s">
        <v>27</v>
      </c>
      <c r="G2630" t="s">
        <v>42</v>
      </c>
      <c r="H2630" t="s">
        <v>20</v>
      </c>
      <c r="I2630">
        <v>4</v>
      </c>
      <c r="J2630">
        <v>27942.41</v>
      </c>
      <c r="K2630">
        <v>111769.63</v>
      </c>
      <c r="L2630" t="s">
        <v>21</v>
      </c>
      <c r="M2630" t="s">
        <v>29</v>
      </c>
    </row>
    <row r="2631" spans="1:13">
      <c r="A2631" t="s">
        <v>4192</v>
      </c>
      <c r="B2631" s="9">
        <v>45218</v>
      </c>
      <c r="C2631" t="s">
        <v>4193</v>
      </c>
      <c r="D2631" t="s">
        <v>2240</v>
      </c>
      <c r="E2631" t="s">
        <v>26</v>
      </c>
      <c r="F2631" t="s">
        <v>33</v>
      </c>
      <c r="G2631" t="s">
        <v>19</v>
      </c>
      <c r="H2631" t="s">
        <v>57</v>
      </c>
      <c r="I2631">
        <v>1</v>
      </c>
      <c r="J2631">
        <v>10505.06</v>
      </c>
      <c r="K2631">
        <v>10505.06</v>
      </c>
      <c r="L2631" t="s">
        <v>35</v>
      </c>
      <c r="M2631" t="s">
        <v>29</v>
      </c>
    </row>
    <row r="2632" spans="1:13">
      <c r="A2632" t="s">
        <v>4194</v>
      </c>
      <c r="B2632" s="9">
        <v>44951</v>
      </c>
      <c r="C2632" t="s">
        <v>1554</v>
      </c>
      <c r="D2632" t="s">
        <v>4195</v>
      </c>
      <c r="E2632" t="s">
        <v>61</v>
      </c>
      <c r="F2632" t="s">
        <v>46</v>
      </c>
      <c r="G2632" t="s">
        <v>19</v>
      </c>
      <c r="H2632" t="s">
        <v>34</v>
      </c>
      <c r="I2632">
        <v>3</v>
      </c>
      <c r="J2632">
        <v>1059.46</v>
      </c>
      <c r="K2632">
        <v>3178.37</v>
      </c>
      <c r="L2632" t="s">
        <v>21</v>
      </c>
      <c r="M2632" t="s">
        <v>29</v>
      </c>
    </row>
    <row r="2633" spans="1:13">
      <c r="A2633" t="s">
        <v>4196</v>
      </c>
      <c r="B2633" s="9">
        <v>44927</v>
      </c>
      <c r="C2633" t="s">
        <v>2290</v>
      </c>
      <c r="D2633" t="s">
        <v>3253</v>
      </c>
      <c r="E2633" t="s">
        <v>26</v>
      </c>
      <c r="F2633" t="s">
        <v>27</v>
      </c>
      <c r="G2633" t="s">
        <v>19</v>
      </c>
      <c r="H2633" t="s">
        <v>34</v>
      </c>
      <c r="I2633">
        <v>5</v>
      </c>
      <c r="J2633">
        <v>1391.44</v>
      </c>
      <c r="K2633">
        <v>6957.21</v>
      </c>
      <c r="L2633" t="s">
        <v>21</v>
      </c>
      <c r="M2633" t="s">
        <v>29</v>
      </c>
    </row>
    <row r="2634" spans="1:13">
      <c r="A2634" t="s">
        <v>4197</v>
      </c>
      <c r="B2634" s="9">
        <v>45067</v>
      </c>
      <c r="C2634" t="s">
        <v>2524</v>
      </c>
      <c r="D2634" t="s">
        <v>1566</v>
      </c>
      <c r="E2634" t="s">
        <v>26</v>
      </c>
      <c r="F2634" t="s">
        <v>18</v>
      </c>
      <c r="G2634" t="s">
        <v>42</v>
      </c>
      <c r="H2634" t="s">
        <v>34</v>
      </c>
      <c r="I2634">
        <v>2</v>
      </c>
      <c r="J2634">
        <v>1186.74</v>
      </c>
      <c r="K2634">
        <v>2373.48</v>
      </c>
      <c r="L2634" t="s">
        <v>21</v>
      </c>
      <c r="M2634" t="s">
        <v>22</v>
      </c>
    </row>
    <row r="2635" spans="1:13">
      <c r="A2635" t="s">
        <v>4198</v>
      </c>
      <c r="B2635" s="9">
        <v>45114</v>
      </c>
      <c r="C2635" t="s">
        <v>637</v>
      </c>
      <c r="D2635" t="s">
        <v>2649</v>
      </c>
      <c r="E2635" t="s">
        <v>17</v>
      </c>
      <c r="F2635" t="s">
        <v>27</v>
      </c>
      <c r="G2635" t="s">
        <v>19</v>
      </c>
      <c r="H2635" t="s">
        <v>20</v>
      </c>
      <c r="I2635">
        <v>3</v>
      </c>
      <c r="J2635">
        <v>37231.29</v>
      </c>
      <c r="K2635">
        <v>111693.86</v>
      </c>
      <c r="L2635" t="s">
        <v>35</v>
      </c>
      <c r="M2635" t="s">
        <v>29</v>
      </c>
    </row>
    <row r="2636" spans="1:13">
      <c r="A2636" t="s">
        <v>4199</v>
      </c>
      <c r="B2636" s="9">
        <v>45054</v>
      </c>
      <c r="C2636" t="s">
        <v>567</v>
      </c>
      <c r="D2636" t="s">
        <v>970</v>
      </c>
      <c r="E2636" t="s">
        <v>17</v>
      </c>
      <c r="F2636" t="s">
        <v>33</v>
      </c>
      <c r="G2636" t="s">
        <v>19</v>
      </c>
      <c r="H2636" t="s">
        <v>50</v>
      </c>
      <c r="I2636">
        <v>1</v>
      </c>
      <c r="J2636">
        <v>2849.46</v>
      </c>
      <c r="K2636">
        <v>2849.46</v>
      </c>
      <c r="L2636" t="s">
        <v>21</v>
      </c>
      <c r="M2636" t="s">
        <v>29</v>
      </c>
    </row>
    <row r="2637" spans="1:13">
      <c r="A2637" t="s">
        <v>4200</v>
      </c>
      <c r="B2637" s="9">
        <v>45127</v>
      </c>
      <c r="C2637" t="s">
        <v>1049</v>
      </c>
      <c r="D2637" t="s">
        <v>1253</v>
      </c>
      <c r="E2637" t="s">
        <v>61</v>
      </c>
      <c r="F2637" t="s">
        <v>33</v>
      </c>
      <c r="G2637" t="s">
        <v>19</v>
      </c>
      <c r="H2637" t="s">
        <v>20</v>
      </c>
      <c r="I2637">
        <v>1</v>
      </c>
      <c r="J2637">
        <v>40356.019999999997</v>
      </c>
      <c r="K2637">
        <v>40356.019999999997</v>
      </c>
      <c r="L2637" t="s">
        <v>35</v>
      </c>
      <c r="M2637" t="s">
        <v>22</v>
      </c>
    </row>
    <row r="2638" spans="1:13">
      <c r="A2638" t="s">
        <v>4201</v>
      </c>
      <c r="B2638" s="9">
        <v>45053</v>
      </c>
      <c r="C2638" t="s">
        <v>804</v>
      </c>
      <c r="D2638" t="s">
        <v>845</v>
      </c>
      <c r="E2638" t="s">
        <v>26</v>
      </c>
      <c r="F2638" t="s">
        <v>33</v>
      </c>
      <c r="G2638" t="s">
        <v>42</v>
      </c>
      <c r="H2638" t="s">
        <v>34</v>
      </c>
      <c r="I2638">
        <v>3</v>
      </c>
      <c r="J2638">
        <v>1157.42</v>
      </c>
      <c r="K2638">
        <v>3472.25</v>
      </c>
      <c r="L2638" t="s">
        <v>28</v>
      </c>
      <c r="M2638" t="s">
        <v>29</v>
      </c>
    </row>
    <row r="2639" spans="1:13">
      <c r="A2639" t="s">
        <v>4202</v>
      </c>
      <c r="B2639" s="9">
        <v>45183</v>
      </c>
      <c r="C2639" t="s">
        <v>4203</v>
      </c>
      <c r="D2639" t="s">
        <v>3156</v>
      </c>
      <c r="E2639" t="s">
        <v>26</v>
      </c>
      <c r="F2639" t="s">
        <v>33</v>
      </c>
      <c r="G2639" t="s">
        <v>19</v>
      </c>
      <c r="H2639" t="s">
        <v>57</v>
      </c>
      <c r="I2639">
        <v>3</v>
      </c>
      <c r="J2639">
        <v>14557.07</v>
      </c>
      <c r="K2639">
        <v>43671.199999999997</v>
      </c>
      <c r="L2639" t="s">
        <v>35</v>
      </c>
      <c r="M2639" t="s">
        <v>29</v>
      </c>
    </row>
    <row r="2640" spans="1:13">
      <c r="A2640" t="s">
        <v>4204</v>
      </c>
      <c r="B2640" s="9">
        <v>45473</v>
      </c>
      <c r="C2640" t="s">
        <v>1442</v>
      </c>
      <c r="D2640" t="s">
        <v>3360</v>
      </c>
      <c r="E2640" t="s">
        <v>26</v>
      </c>
      <c r="F2640" t="s">
        <v>33</v>
      </c>
      <c r="G2640" t="s">
        <v>19</v>
      </c>
      <c r="H2640" t="s">
        <v>20</v>
      </c>
      <c r="I2640">
        <v>3</v>
      </c>
      <c r="J2640">
        <v>39391.43</v>
      </c>
      <c r="K2640">
        <v>118174.29</v>
      </c>
      <c r="L2640" t="s">
        <v>28</v>
      </c>
      <c r="M2640" t="s">
        <v>29</v>
      </c>
    </row>
    <row r="2641" spans="1:13">
      <c r="A2641" t="s">
        <v>4205</v>
      </c>
      <c r="B2641" s="9">
        <v>45120</v>
      </c>
      <c r="C2641" t="s">
        <v>2482</v>
      </c>
      <c r="D2641" t="s">
        <v>611</v>
      </c>
      <c r="E2641" t="s">
        <v>17</v>
      </c>
      <c r="F2641" t="s">
        <v>33</v>
      </c>
      <c r="G2641" t="s">
        <v>42</v>
      </c>
      <c r="H2641" t="s">
        <v>57</v>
      </c>
      <c r="I2641">
        <v>5</v>
      </c>
      <c r="J2641">
        <v>16556.14</v>
      </c>
      <c r="K2641">
        <v>82780.7</v>
      </c>
      <c r="L2641" t="s">
        <v>28</v>
      </c>
      <c r="M2641" t="s">
        <v>29</v>
      </c>
    </row>
    <row r="2642" spans="1:13">
      <c r="A2642" t="s">
        <v>4206</v>
      </c>
      <c r="B2642" s="9">
        <v>45030</v>
      </c>
      <c r="C2642" t="s">
        <v>828</v>
      </c>
      <c r="D2642" t="s">
        <v>2237</v>
      </c>
      <c r="E2642" t="s">
        <v>17</v>
      </c>
      <c r="F2642" t="s">
        <v>18</v>
      </c>
      <c r="G2642" t="s">
        <v>19</v>
      </c>
      <c r="H2642" t="s">
        <v>34</v>
      </c>
      <c r="I2642">
        <v>3</v>
      </c>
      <c r="J2642">
        <v>1259.32</v>
      </c>
      <c r="K2642">
        <v>3777.95</v>
      </c>
      <c r="L2642" t="s">
        <v>21</v>
      </c>
      <c r="M2642" t="s">
        <v>29</v>
      </c>
    </row>
    <row r="2643" spans="1:13">
      <c r="A2643" t="s">
        <v>4207</v>
      </c>
      <c r="B2643" s="9">
        <v>45461</v>
      </c>
      <c r="C2643" t="s">
        <v>3169</v>
      </c>
      <c r="D2643" t="s">
        <v>1130</v>
      </c>
      <c r="E2643" t="s">
        <v>26</v>
      </c>
      <c r="F2643" t="s">
        <v>33</v>
      </c>
      <c r="G2643" t="s">
        <v>19</v>
      </c>
      <c r="H2643" t="s">
        <v>20</v>
      </c>
      <c r="I2643">
        <v>4</v>
      </c>
      <c r="J2643">
        <v>35078.129999999997</v>
      </c>
      <c r="K2643">
        <v>140312.5</v>
      </c>
      <c r="L2643" t="s">
        <v>35</v>
      </c>
      <c r="M2643" t="s">
        <v>29</v>
      </c>
    </row>
    <row r="2644" spans="1:13">
      <c r="A2644" t="s">
        <v>4208</v>
      </c>
      <c r="B2644" s="9">
        <v>45191</v>
      </c>
      <c r="C2644" t="s">
        <v>1378</v>
      </c>
      <c r="D2644" t="s">
        <v>1649</v>
      </c>
      <c r="E2644" t="s">
        <v>26</v>
      </c>
      <c r="F2644" t="s">
        <v>18</v>
      </c>
      <c r="G2644" t="s">
        <v>42</v>
      </c>
      <c r="H2644" t="s">
        <v>57</v>
      </c>
      <c r="I2644">
        <v>2</v>
      </c>
      <c r="J2644">
        <v>15129.11</v>
      </c>
      <c r="K2644">
        <v>30258.23</v>
      </c>
      <c r="L2644" t="s">
        <v>28</v>
      </c>
      <c r="M2644" t="s">
        <v>29</v>
      </c>
    </row>
    <row r="2645" spans="1:13">
      <c r="A2645" t="s">
        <v>4209</v>
      </c>
      <c r="B2645" s="9">
        <v>45310</v>
      </c>
      <c r="C2645" t="s">
        <v>2088</v>
      </c>
      <c r="D2645" t="s">
        <v>4210</v>
      </c>
      <c r="E2645" t="s">
        <v>17</v>
      </c>
      <c r="F2645" t="s">
        <v>27</v>
      </c>
      <c r="G2645" t="s">
        <v>19</v>
      </c>
      <c r="H2645" t="s">
        <v>20</v>
      </c>
      <c r="I2645">
        <v>2</v>
      </c>
      <c r="J2645">
        <v>30850.95</v>
      </c>
      <c r="K2645">
        <v>61701.9</v>
      </c>
      <c r="L2645" t="s">
        <v>28</v>
      </c>
      <c r="M2645" t="s">
        <v>29</v>
      </c>
    </row>
    <row r="2646" spans="1:13">
      <c r="A2646" t="s">
        <v>4211</v>
      </c>
      <c r="B2646" s="9">
        <v>45186</v>
      </c>
      <c r="C2646" t="s">
        <v>1274</v>
      </c>
      <c r="D2646" t="s">
        <v>587</v>
      </c>
      <c r="E2646" t="s">
        <v>61</v>
      </c>
      <c r="F2646" t="s">
        <v>46</v>
      </c>
      <c r="G2646" t="s">
        <v>42</v>
      </c>
      <c r="H2646" t="s">
        <v>34</v>
      </c>
      <c r="I2646">
        <v>4</v>
      </c>
      <c r="J2646">
        <v>1344.55</v>
      </c>
      <c r="K2646">
        <v>5378.2</v>
      </c>
      <c r="L2646" t="s">
        <v>35</v>
      </c>
      <c r="M2646" t="s">
        <v>29</v>
      </c>
    </row>
    <row r="2647" spans="1:13">
      <c r="A2647" t="s">
        <v>4212</v>
      </c>
      <c r="B2647" s="9">
        <v>45340</v>
      </c>
      <c r="C2647" t="s">
        <v>4213</v>
      </c>
      <c r="D2647" t="s">
        <v>60</v>
      </c>
      <c r="E2647" t="s">
        <v>17</v>
      </c>
      <c r="F2647" t="s">
        <v>18</v>
      </c>
      <c r="G2647" t="s">
        <v>19</v>
      </c>
      <c r="H2647" t="s">
        <v>50</v>
      </c>
      <c r="I2647">
        <v>1</v>
      </c>
      <c r="J2647">
        <v>2522.2199999999998</v>
      </c>
      <c r="K2647">
        <v>2522.2199999999998</v>
      </c>
      <c r="L2647" t="s">
        <v>35</v>
      </c>
      <c r="M2647" t="s">
        <v>29</v>
      </c>
    </row>
    <row r="2648" spans="1:13">
      <c r="A2648" t="s">
        <v>4214</v>
      </c>
      <c r="B2648" s="9">
        <v>45284</v>
      </c>
      <c r="C2648" t="s">
        <v>24</v>
      </c>
      <c r="D2648" t="s">
        <v>2310</v>
      </c>
      <c r="E2648" t="s">
        <v>17</v>
      </c>
      <c r="F2648" t="s">
        <v>27</v>
      </c>
      <c r="G2648" t="s">
        <v>19</v>
      </c>
      <c r="H2648" t="s">
        <v>34</v>
      </c>
      <c r="I2648">
        <v>1</v>
      </c>
      <c r="J2648">
        <v>974.12</v>
      </c>
      <c r="K2648">
        <v>974.12</v>
      </c>
      <c r="L2648" t="s">
        <v>28</v>
      </c>
      <c r="M2648" t="s">
        <v>29</v>
      </c>
    </row>
    <row r="2649" spans="1:13">
      <c r="A2649" t="s">
        <v>4215</v>
      </c>
      <c r="B2649" s="9">
        <v>45001</v>
      </c>
      <c r="C2649" t="s">
        <v>4039</v>
      </c>
      <c r="D2649" t="s">
        <v>208</v>
      </c>
      <c r="E2649" t="s">
        <v>61</v>
      </c>
      <c r="F2649" t="s">
        <v>46</v>
      </c>
      <c r="G2649" t="s">
        <v>42</v>
      </c>
      <c r="H2649" t="s">
        <v>50</v>
      </c>
      <c r="I2649">
        <v>1</v>
      </c>
      <c r="J2649">
        <v>2049.8000000000002</v>
      </c>
      <c r="K2649">
        <v>2049.8000000000002</v>
      </c>
      <c r="L2649" t="s">
        <v>28</v>
      </c>
      <c r="M2649" t="s">
        <v>29</v>
      </c>
    </row>
    <row r="2650" spans="1:13">
      <c r="A2650" t="s">
        <v>4216</v>
      </c>
      <c r="B2650" s="9">
        <v>45281</v>
      </c>
      <c r="C2650" t="s">
        <v>4217</v>
      </c>
      <c r="D2650" t="s">
        <v>399</v>
      </c>
      <c r="E2650" t="s">
        <v>26</v>
      </c>
      <c r="F2650" t="s">
        <v>18</v>
      </c>
      <c r="G2650" t="s">
        <v>42</v>
      </c>
      <c r="H2650" t="s">
        <v>50</v>
      </c>
      <c r="I2650">
        <v>1</v>
      </c>
      <c r="J2650">
        <v>2827</v>
      </c>
      <c r="K2650">
        <v>2827</v>
      </c>
      <c r="L2650" t="s">
        <v>35</v>
      </c>
      <c r="M2650" t="s">
        <v>29</v>
      </c>
    </row>
    <row r="2651" spans="1:13">
      <c r="A2651" t="s">
        <v>4218</v>
      </c>
      <c r="B2651" s="9">
        <v>45114</v>
      </c>
      <c r="C2651" t="s">
        <v>2524</v>
      </c>
      <c r="D2651" t="s">
        <v>1882</v>
      </c>
      <c r="E2651" t="s">
        <v>17</v>
      </c>
      <c r="F2651" t="s">
        <v>18</v>
      </c>
      <c r="G2651" t="s">
        <v>19</v>
      </c>
      <c r="H2651" t="s">
        <v>34</v>
      </c>
      <c r="I2651">
        <v>5</v>
      </c>
      <c r="J2651">
        <v>1215.42</v>
      </c>
      <c r="K2651">
        <v>6077.12</v>
      </c>
      <c r="L2651" t="s">
        <v>35</v>
      </c>
      <c r="M2651" t="s">
        <v>22</v>
      </c>
    </row>
    <row r="2652" spans="1:13">
      <c r="A2652" t="s">
        <v>4219</v>
      </c>
      <c r="B2652" s="9">
        <v>45216</v>
      </c>
      <c r="C2652" t="s">
        <v>1013</v>
      </c>
      <c r="D2652" t="s">
        <v>248</v>
      </c>
      <c r="E2652" t="s">
        <v>17</v>
      </c>
      <c r="F2652" t="s">
        <v>27</v>
      </c>
      <c r="G2652" t="s">
        <v>19</v>
      </c>
      <c r="H2652" t="s">
        <v>57</v>
      </c>
      <c r="I2652">
        <v>4</v>
      </c>
      <c r="J2652">
        <v>13490.28</v>
      </c>
      <c r="K2652">
        <v>53961.120000000003</v>
      </c>
      <c r="L2652" t="s">
        <v>28</v>
      </c>
      <c r="M2652" t="s">
        <v>29</v>
      </c>
    </row>
    <row r="2653" spans="1:13">
      <c r="A2653" t="s">
        <v>4220</v>
      </c>
      <c r="B2653" s="9">
        <v>44971</v>
      </c>
      <c r="C2653" t="s">
        <v>3285</v>
      </c>
      <c r="D2653" t="s">
        <v>518</v>
      </c>
      <c r="E2653" t="s">
        <v>17</v>
      </c>
      <c r="F2653" t="s">
        <v>33</v>
      </c>
      <c r="G2653" t="s">
        <v>42</v>
      </c>
      <c r="H2653" t="s">
        <v>20</v>
      </c>
      <c r="I2653">
        <v>2</v>
      </c>
      <c r="J2653">
        <v>27774.26</v>
      </c>
      <c r="K2653">
        <v>55548.53</v>
      </c>
      <c r="L2653" t="s">
        <v>21</v>
      </c>
      <c r="M2653" t="s">
        <v>29</v>
      </c>
    </row>
    <row r="2654" spans="1:13">
      <c r="A2654" t="s">
        <v>4221</v>
      </c>
      <c r="B2654" s="9">
        <v>45009</v>
      </c>
      <c r="C2654" t="s">
        <v>856</v>
      </c>
      <c r="D2654" t="s">
        <v>1006</v>
      </c>
      <c r="E2654" t="s">
        <v>26</v>
      </c>
      <c r="F2654" t="s">
        <v>18</v>
      </c>
      <c r="G2654" t="s">
        <v>42</v>
      </c>
      <c r="H2654" t="s">
        <v>20</v>
      </c>
      <c r="I2654">
        <v>4</v>
      </c>
      <c r="J2654">
        <v>35178.78</v>
      </c>
      <c r="K2654">
        <v>140715.12</v>
      </c>
      <c r="L2654" t="s">
        <v>35</v>
      </c>
      <c r="M2654" t="s">
        <v>29</v>
      </c>
    </row>
    <row r="2655" spans="1:13">
      <c r="A2655" t="s">
        <v>4222</v>
      </c>
      <c r="B2655" s="9">
        <v>45049</v>
      </c>
      <c r="C2655" t="s">
        <v>600</v>
      </c>
      <c r="D2655" t="s">
        <v>2237</v>
      </c>
      <c r="E2655" t="s">
        <v>17</v>
      </c>
      <c r="F2655" t="s">
        <v>18</v>
      </c>
      <c r="G2655" t="s">
        <v>19</v>
      </c>
      <c r="H2655" t="s">
        <v>20</v>
      </c>
      <c r="I2655">
        <v>2</v>
      </c>
      <c r="J2655">
        <v>27725.43</v>
      </c>
      <c r="K2655">
        <v>55450.86</v>
      </c>
      <c r="L2655" t="s">
        <v>28</v>
      </c>
      <c r="M2655" t="s">
        <v>29</v>
      </c>
    </row>
    <row r="2656" spans="1:13">
      <c r="A2656" t="s">
        <v>4223</v>
      </c>
      <c r="B2656" s="9">
        <v>45284</v>
      </c>
      <c r="C2656" t="s">
        <v>2312</v>
      </c>
      <c r="D2656" t="s">
        <v>1340</v>
      </c>
      <c r="E2656" t="s">
        <v>26</v>
      </c>
      <c r="F2656" t="s">
        <v>27</v>
      </c>
      <c r="G2656" t="s">
        <v>42</v>
      </c>
      <c r="H2656" t="s">
        <v>50</v>
      </c>
      <c r="I2656">
        <v>1</v>
      </c>
      <c r="J2656">
        <v>2337.71</v>
      </c>
      <c r="K2656">
        <v>2337.71</v>
      </c>
      <c r="L2656" t="s">
        <v>28</v>
      </c>
      <c r="M2656" t="s">
        <v>29</v>
      </c>
    </row>
    <row r="2657" spans="1:13">
      <c r="A2657" t="s">
        <v>4224</v>
      </c>
      <c r="B2657" s="9">
        <v>45454</v>
      </c>
      <c r="C2657" t="s">
        <v>1611</v>
      </c>
      <c r="D2657" t="s">
        <v>998</v>
      </c>
      <c r="E2657" t="s">
        <v>61</v>
      </c>
      <c r="F2657" t="s">
        <v>33</v>
      </c>
      <c r="G2657" t="s">
        <v>19</v>
      </c>
      <c r="H2657" t="s">
        <v>50</v>
      </c>
      <c r="I2657">
        <v>5</v>
      </c>
      <c r="J2657">
        <v>2596.89</v>
      </c>
      <c r="K2657">
        <v>12984.44</v>
      </c>
      <c r="L2657" t="s">
        <v>21</v>
      </c>
      <c r="M2657" t="s">
        <v>29</v>
      </c>
    </row>
    <row r="2658" spans="1:13">
      <c r="A2658" t="s">
        <v>4225</v>
      </c>
      <c r="B2658" s="9">
        <v>44992</v>
      </c>
      <c r="C2658" t="s">
        <v>644</v>
      </c>
      <c r="D2658" t="s">
        <v>38</v>
      </c>
      <c r="E2658" t="s">
        <v>26</v>
      </c>
      <c r="F2658" t="s">
        <v>46</v>
      </c>
      <c r="G2658" t="s">
        <v>19</v>
      </c>
      <c r="H2658" t="s">
        <v>34</v>
      </c>
      <c r="I2658">
        <v>3</v>
      </c>
      <c r="J2658">
        <v>1179.25</v>
      </c>
      <c r="K2658">
        <v>3537.75</v>
      </c>
      <c r="L2658" t="s">
        <v>35</v>
      </c>
      <c r="M2658" t="s">
        <v>29</v>
      </c>
    </row>
    <row r="2659" spans="1:13">
      <c r="A2659" t="s">
        <v>4226</v>
      </c>
      <c r="B2659" s="9">
        <v>45301</v>
      </c>
      <c r="C2659" t="s">
        <v>2175</v>
      </c>
      <c r="D2659" t="s">
        <v>2406</v>
      </c>
      <c r="E2659" t="s">
        <v>17</v>
      </c>
      <c r="F2659" t="s">
        <v>33</v>
      </c>
      <c r="G2659" t="s">
        <v>19</v>
      </c>
      <c r="H2659" t="s">
        <v>57</v>
      </c>
      <c r="I2659">
        <v>3</v>
      </c>
      <c r="J2659">
        <v>17415.75</v>
      </c>
      <c r="K2659">
        <v>52247.25</v>
      </c>
      <c r="L2659" t="s">
        <v>28</v>
      </c>
      <c r="M2659" t="s">
        <v>29</v>
      </c>
    </row>
    <row r="2660" spans="1:13">
      <c r="A2660" t="s">
        <v>4227</v>
      </c>
      <c r="B2660" s="9">
        <v>45088</v>
      </c>
      <c r="C2660" t="s">
        <v>1661</v>
      </c>
      <c r="D2660" t="s">
        <v>2574</v>
      </c>
      <c r="E2660" t="s">
        <v>26</v>
      </c>
      <c r="F2660" t="s">
        <v>33</v>
      </c>
      <c r="G2660" t="s">
        <v>19</v>
      </c>
      <c r="H2660" t="s">
        <v>34</v>
      </c>
      <c r="I2660">
        <v>1</v>
      </c>
      <c r="J2660">
        <v>863.83</v>
      </c>
      <c r="K2660">
        <v>863.83</v>
      </c>
      <c r="L2660" t="s">
        <v>21</v>
      </c>
      <c r="M2660" t="s">
        <v>29</v>
      </c>
    </row>
    <row r="2661" spans="1:13">
      <c r="A2661" t="s">
        <v>4228</v>
      </c>
      <c r="B2661" s="9">
        <v>45306</v>
      </c>
      <c r="C2661" t="s">
        <v>1070</v>
      </c>
      <c r="D2661" t="s">
        <v>94</v>
      </c>
      <c r="E2661" t="s">
        <v>17</v>
      </c>
      <c r="F2661" t="s">
        <v>27</v>
      </c>
      <c r="G2661" t="s">
        <v>19</v>
      </c>
      <c r="H2661" t="s">
        <v>34</v>
      </c>
      <c r="I2661">
        <v>1</v>
      </c>
      <c r="J2661">
        <v>1007.88</v>
      </c>
      <c r="K2661">
        <v>1007.88</v>
      </c>
      <c r="L2661" t="s">
        <v>35</v>
      </c>
      <c r="M2661" t="s">
        <v>29</v>
      </c>
    </row>
    <row r="2662" spans="1:13">
      <c r="A2662" t="s">
        <v>4229</v>
      </c>
      <c r="B2662" s="9">
        <v>45284</v>
      </c>
      <c r="C2662" t="s">
        <v>834</v>
      </c>
      <c r="D2662" t="s">
        <v>4230</v>
      </c>
      <c r="E2662" t="s">
        <v>17</v>
      </c>
      <c r="F2662" t="s">
        <v>33</v>
      </c>
      <c r="G2662" t="s">
        <v>19</v>
      </c>
      <c r="H2662" t="s">
        <v>57</v>
      </c>
      <c r="I2662">
        <v>4</v>
      </c>
      <c r="J2662">
        <v>10928.15</v>
      </c>
      <c r="K2662">
        <v>43712.58</v>
      </c>
      <c r="L2662" t="s">
        <v>21</v>
      </c>
      <c r="M2662" t="s">
        <v>29</v>
      </c>
    </row>
    <row r="2663" spans="1:13">
      <c r="A2663" t="s">
        <v>4231</v>
      </c>
      <c r="B2663" s="9">
        <v>45114</v>
      </c>
      <c r="C2663" t="s">
        <v>2665</v>
      </c>
      <c r="D2663" t="s">
        <v>1686</v>
      </c>
      <c r="E2663" t="s">
        <v>17</v>
      </c>
      <c r="F2663" t="s">
        <v>27</v>
      </c>
      <c r="G2663" t="s">
        <v>19</v>
      </c>
      <c r="H2663" t="s">
        <v>50</v>
      </c>
      <c r="I2663">
        <v>5</v>
      </c>
      <c r="J2663">
        <v>1993.26</v>
      </c>
      <c r="K2663">
        <v>9966.2800000000007</v>
      </c>
      <c r="L2663" t="s">
        <v>28</v>
      </c>
      <c r="M2663" t="s">
        <v>29</v>
      </c>
    </row>
    <row r="2664" spans="1:13">
      <c r="A2664" t="s">
        <v>4232</v>
      </c>
      <c r="B2664" s="9">
        <v>45248</v>
      </c>
      <c r="C2664" t="s">
        <v>1593</v>
      </c>
      <c r="D2664" t="s">
        <v>1599</v>
      </c>
      <c r="E2664" t="s">
        <v>17</v>
      </c>
      <c r="F2664" t="s">
        <v>46</v>
      </c>
      <c r="G2664" t="s">
        <v>19</v>
      </c>
      <c r="H2664" t="s">
        <v>34</v>
      </c>
      <c r="I2664">
        <v>5</v>
      </c>
      <c r="J2664">
        <v>914.39</v>
      </c>
      <c r="K2664">
        <v>4571.95</v>
      </c>
      <c r="L2664" t="s">
        <v>21</v>
      </c>
      <c r="M2664" t="s">
        <v>22</v>
      </c>
    </row>
    <row r="2665" spans="1:13">
      <c r="A2665" t="s">
        <v>4233</v>
      </c>
      <c r="B2665" s="9">
        <v>45376</v>
      </c>
      <c r="C2665" t="s">
        <v>453</v>
      </c>
      <c r="D2665" t="s">
        <v>2406</v>
      </c>
      <c r="E2665" t="s">
        <v>61</v>
      </c>
      <c r="F2665" t="s">
        <v>18</v>
      </c>
      <c r="G2665" t="s">
        <v>19</v>
      </c>
      <c r="H2665" t="s">
        <v>34</v>
      </c>
      <c r="I2665">
        <v>4</v>
      </c>
      <c r="J2665">
        <v>1279.5999999999999</v>
      </c>
      <c r="K2665">
        <v>5118.3900000000003</v>
      </c>
      <c r="L2665" t="s">
        <v>28</v>
      </c>
      <c r="M2665" t="s">
        <v>29</v>
      </c>
    </row>
    <row r="2666" spans="1:13">
      <c r="A2666" t="s">
        <v>4234</v>
      </c>
      <c r="B2666" s="9">
        <v>45400</v>
      </c>
      <c r="C2666" t="s">
        <v>894</v>
      </c>
      <c r="D2666" t="s">
        <v>1712</v>
      </c>
      <c r="E2666" t="s">
        <v>17</v>
      </c>
      <c r="F2666" t="s">
        <v>18</v>
      </c>
      <c r="G2666" t="s">
        <v>19</v>
      </c>
      <c r="H2666" t="s">
        <v>50</v>
      </c>
      <c r="I2666">
        <v>5</v>
      </c>
      <c r="J2666">
        <v>2211.7199999999998</v>
      </c>
      <c r="K2666">
        <v>11058.6</v>
      </c>
      <c r="L2666" t="s">
        <v>28</v>
      </c>
      <c r="M2666" t="s">
        <v>29</v>
      </c>
    </row>
    <row r="2667" spans="1:13">
      <c r="A2667" t="s">
        <v>4235</v>
      </c>
      <c r="B2667" s="9">
        <v>44939</v>
      </c>
      <c r="C2667" t="s">
        <v>1569</v>
      </c>
      <c r="D2667" t="s">
        <v>530</v>
      </c>
      <c r="E2667" t="s">
        <v>17</v>
      </c>
      <c r="F2667" t="s">
        <v>27</v>
      </c>
      <c r="G2667" t="s">
        <v>42</v>
      </c>
      <c r="H2667" t="s">
        <v>20</v>
      </c>
      <c r="I2667">
        <v>5</v>
      </c>
      <c r="J2667">
        <v>40688.269999999997</v>
      </c>
      <c r="K2667">
        <v>203441.37</v>
      </c>
      <c r="L2667" t="s">
        <v>21</v>
      </c>
      <c r="M2667" t="s">
        <v>29</v>
      </c>
    </row>
    <row r="2668" spans="1:13">
      <c r="A2668" t="s">
        <v>4236</v>
      </c>
      <c r="B2668" s="9">
        <v>45110</v>
      </c>
      <c r="C2668" t="s">
        <v>861</v>
      </c>
      <c r="D2668" t="s">
        <v>1642</v>
      </c>
      <c r="E2668" t="s">
        <v>61</v>
      </c>
      <c r="F2668" t="s">
        <v>27</v>
      </c>
      <c r="G2668" t="s">
        <v>19</v>
      </c>
      <c r="H2668" t="s">
        <v>57</v>
      </c>
      <c r="I2668">
        <v>3</v>
      </c>
      <c r="J2668">
        <v>10675.33</v>
      </c>
      <c r="K2668">
        <v>32026</v>
      </c>
      <c r="L2668" t="s">
        <v>21</v>
      </c>
      <c r="M2668" t="s">
        <v>29</v>
      </c>
    </row>
    <row r="2669" spans="1:13">
      <c r="A2669" t="s">
        <v>4237</v>
      </c>
      <c r="B2669" s="9">
        <v>45037</v>
      </c>
      <c r="C2669" t="s">
        <v>315</v>
      </c>
      <c r="D2669" t="s">
        <v>547</v>
      </c>
      <c r="E2669" t="s">
        <v>17</v>
      </c>
      <c r="F2669" t="s">
        <v>33</v>
      </c>
      <c r="G2669" t="s">
        <v>42</v>
      </c>
      <c r="H2669" t="s">
        <v>57</v>
      </c>
      <c r="I2669">
        <v>5</v>
      </c>
      <c r="J2669">
        <v>15396.93</v>
      </c>
      <c r="K2669">
        <v>76984.66</v>
      </c>
      <c r="L2669" t="s">
        <v>28</v>
      </c>
      <c r="M2669" t="s">
        <v>29</v>
      </c>
    </row>
    <row r="2670" spans="1:13">
      <c r="A2670" t="s">
        <v>4238</v>
      </c>
      <c r="B2670" s="9">
        <v>45434</v>
      </c>
      <c r="C2670" t="s">
        <v>3533</v>
      </c>
      <c r="D2670" t="s">
        <v>336</v>
      </c>
      <c r="E2670" t="s">
        <v>26</v>
      </c>
      <c r="F2670" t="s">
        <v>33</v>
      </c>
      <c r="G2670" t="s">
        <v>19</v>
      </c>
      <c r="H2670" t="s">
        <v>20</v>
      </c>
      <c r="I2670">
        <v>1</v>
      </c>
      <c r="J2670">
        <v>41484.53</v>
      </c>
      <c r="K2670">
        <v>41484.53</v>
      </c>
      <c r="L2670" t="s">
        <v>21</v>
      </c>
      <c r="M2670" t="s">
        <v>29</v>
      </c>
    </row>
    <row r="2671" spans="1:13">
      <c r="A2671" t="s">
        <v>4239</v>
      </c>
      <c r="B2671" s="9">
        <v>45216</v>
      </c>
      <c r="C2671" t="s">
        <v>3217</v>
      </c>
      <c r="D2671" t="s">
        <v>1898</v>
      </c>
      <c r="E2671" t="s">
        <v>17</v>
      </c>
      <c r="F2671" t="s">
        <v>18</v>
      </c>
      <c r="G2671" t="s">
        <v>19</v>
      </c>
      <c r="H2671" t="s">
        <v>57</v>
      </c>
      <c r="I2671">
        <v>3</v>
      </c>
      <c r="J2671">
        <v>11818.79</v>
      </c>
      <c r="K2671">
        <v>35456.370000000003</v>
      </c>
      <c r="L2671" t="s">
        <v>35</v>
      </c>
      <c r="M2671" t="s">
        <v>29</v>
      </c>
    </row>
    <row r="2672" spans="1:13">
      <c r="A2672" t="s">
        <v>4240</v>
      </c>
      <c r="B2672" s="9">
        <v>45221</v>
      </c>
      <c r="C2672" t="s">
        <v>332</v>
      </c>
      <c r="D2672" t="s">
        <v>4241</v>
      </c>
      <c r="E2672" t="s">
        <v>17</v>
      </c>
      <c r="F2672" t="s">
        <v>18</v>
      </c>
      <c r="G2672" t="s">
        <v>19</v>
      </c>
      <c r="H2672" t="s">
        <v>20</v>
      </c>
      <c r="I2672">
        <v>1</v>
      </c>
      <c r="J2672">
        <v>32242.560000000001</v>
      </c>
      <c r="K2672">
        <v>32242.560000000001</v>
      </c>
      <c r="L2672" t="s">
        <v>35</v>
      </c>
      <c r="M2672" t="s">
        <v>22</v>
      </c>
    </row>
    <row r="2673" spans="1:13">
      <c r="A2673" t="s">
        <v>4242</v>
      </c>
      <c r="B2673" s="9">
        <v>45377</v>
      </c>
      <c r="C2673" t="s">
        <v>1210</v>
      </c>
      <c r="D2673" t="s">
        <v>53</v>
      </c>
      <c r="E2673" t="s">
        <v>61</v>
      </c>
      <c r="F2673" t="s">
        <v>18</v>
      </c>
      <c r="G2673" t="s">
        <v>42</v>
      </c>
      <c r="H2673" t="s">
        <v>34</v>
      </c>
      <c r="I2673">
        <v>1</v>
      </c>
      <c r="J2673">
        <v>1261.1300000000001</v>
      </c>
      <c r="K2673">
        <v>1261.1300000000001</v>
      </c>
      <c r="L2673" t="s">
        <v>21</v>
      </c>
      <c r="M2673" t="s">
        <v>22</v>
      </c>
    </row>
    <row r="2674" spans="1:13">
      <c r="A2674" t="s">
        <v>4243</v>
      </c>
      <c r="B2674" s="9">
        <v>45141</v>
      </c>
      <c r="C2674" t="s">
        <v>2571</v>
      </c>
      <c r="D2674" t="s">
        <v>132</v>
      </c>
      <c r="E2674" t="s">
        <v>17</v>
      </c>
      <c r="F2674" t="s">
        <v>27</v>
      </c>
      <c r="G2674" t="s">
        <v>19</v>
      </c>
      <c r="H2674" t="s">
        <v>57</v>
      </c>
      <c r="I2674">
        <v>4</v>
      </c>
      <c r="J2674">
        <v>15248.53</v>
      </c>
      <c r="K2674">
        <v>60994.14</v>
      </c>
      <c r="L2674" t="s">
        <v>21</v>
      </c>
      <c r="M2674" t="s">
        <v>29</v>
      </c>
    </row>
    <row r="2675" spans="1:13">
      <c r="A2675" t="s">
        <v>4244</v>
      </c>
      <c r="B2675" s="9">
        <v>44953</v>
      </c>
      <c r="C2675" t="s">
        <v>529</v>
      </c>
      <c r="D2675" t="s">
        <v>1154</v>
      </c>
      <c r="E2675" t="s">
        <v>26</v>
      </c>
      <c r="F2675" t="s">
        <v>46</v>
      </c>
      <c r="G2675" t="s">
        <v>19</v>
      </c>
      <c r="H2675" t="s">
        <v>57</v>
      </c>
      <c r="I2675">
        <v>5</v>
      </c>
      <c r="J2675">
        <v>14745.2</v>
      </c>
      <c r="K2675">
        <v>73726.02</v>
      </c>
      <c r="L2675" t="s">
        <v>35</v>
      </c>
      <c r="M2675" t="s">
        <v>29</v>
      </c>
    </row>
    <row r="2676" spans="1:13">
      <c r="A2676" t="s">
        <v>4245</v>
      </c>
      <c r="B2676" s="9">
        <v>45157</v>
      </c>
      <c r="C2676" t="s">
        <v>1999</v>
      </c>
      <c r="D2676" t="s">
        <v>1818</v>
      </c>
      <c r="E2676" t="s">
        <v>17</v>
      </c>
      <c r="F2676" t="s">
        <v>46</v>
      </c>
      <c r="G2676" t="s">
        <v>42</v>
      </c>
      <c r="H2676" t="s">
        <v>34</v>
      </c>
      <c r="I2676">
        <v>5</v>
      </c>
      <c r="J2676">
        <v>1036.05</v>
      </c>
      <c r="K2676">
        <v>5180.2700000000004</v>
      </c>
      <c r="L2676" t="s">
        <v>28</v>
      </c>
      <c r="M2676" t="s">
        <v>29</v>
      </c>
    </row>
    <row r="2677" spans="1:13">
      <c r="A2677" t="s">
        <v>4246</v>
      </c>
      <c r="B2677" s="9">
        <v>45247</v>
      </c>
      <c r="C2677" t="s">
        <v>875</v>
      </c>
      <c r="D2677" t="s">
        <v>2126</v>
      </c>
      <c r="E2677" t="s">
        <v>17</v>
      </c>
      <c r="F2677" t="s">
        <v>27</v>
      </c>
      <c r="G2677" t="s">
        <v>42</v>
      </c>
      <c r="H2677" t="s">
        <v>50</v>
      </c>
      <c r="I2677">
        <v>5</v>
      </c>
      <c r="J2677">
        <v>2660.25</v>
      </c>
      <c r="K2677">
        <v>13301.25</v>
      </c>
      <c r="L2677" t="s">
        <v>28</v>
      </c>
      <c r="M2677" t="s">
        <v>29</v>
      </c>
    </row>
    <row r="2678" spans="1:13">
      <c r="A2678" t="s">
        <v>4247</v>
      </c>
      <c r="B2678" s="9">
        <v>45159</v>
      </c>
      <c r="C2678" t="s">
        <v>794</v>
      </c>
      <c r="D2678" t="s">
        <v>1578</v>
      </c>
      <c r="E2678" t="s">
        <v>17</v>
      </c>
      <c r="F2678" t="s">
        <v>33</v>
      </c>
      <c r="G2678" t="s">
        <v>42</v>
      </c>
      <c r="H2678" t="s">
        <v>50</v>
      </c>
      <c r="I2678">
        <v>5</v>
      </c>
      <c r="J2678">
        <v>2566.5700000000002</v>
      </c>
      <c r="K2678">
        <v>12832.85</v>
      </c>
      <c r="L2678" t="s">
        <v>35</v>
      </c>
      <c r="M2678" t="s">
        <v>29</v>
      </c>
    </row>
    <row r="2679" spans="1:13">
      <c r="A2679" t="s">
        <v>4248</v>
      </c>
      <c r="B2679" s="9">
        <v>45363</v>
      </c>
      <c r="C2679" t="s">
        <v>3208</v>
      </c>
      <c r="D2679" t="s">
        <v>1804</v>
      </c>
      <c r="E2679" t="s">
        <v>17</v>
      </c>
      <c r="F2679" t="s">
        <v>46</v>
      </c>
      <c r="G2679" t="s">
        <v>19</v>
      </c>
      <c r="H2679" t="s">
        <v>34</v>
      </c>
      <c r="I2679">
        <v>3</v>
      </c>
      <c r="J2679">
        <v>937.68</v>
      </c>
      <c r="K2679">
        <v>2813.04</v>
      </c>
      <c r="L2679" t="s">
        <v>28</v>
      </c>
      <c r="M2679" t="s">
        <v>29</v>
      </c>
    </row>
    <row r="2680" spans="1:13">
      <c r="A2680" t="s">
        <v>4249</v>
      </c>
      <c r="B2680" s="9">
        <v>45459</v>
      </c>
      <c r="C2680" t="s">
        <v>757</v>
      </c>
      <c r="D2680" t="s">
        <v>792</v>
      </c>
      <c r="E2680" t="s">
        <v>17</v>
      </c>
      <c r="F2680" t="s">
        <v>33</v>
      </c>
      <c r="G2680" t="s">
        <v>19</v>
      </c>
      <c r="H2680" t="s">
        <v>57</v>
      </c>
      <c r="I2680">
        <v>2</v>
      </c>
      <c r="J2680">
        <v>17730.68</v>
      </c>
      <c r="K2680">
        <v>35461.360000000001</v>
      </c>
      <c r="L2680" t="s">
        <v>21</v>
      </c>
      <c r="M2680" t="s">
        <v>22</v>
      </c>
    </row>
    <row r="2681" spans="1:13">
      <c r="A2681" t="s">
        <v>4250</v>
      </c>
      <c r="B2681" s="9">
        <v>45329</v>
      </c>
      <c r="C2681" t="s">
        <v>253</v>
      </c>
      <c r="D2681" t="s">
        <v>1236</v>
      </c>
      <c r="E2681" t="s">
        <v>26</v>
      </c>
      <c r="F2681" t="s">
        <v>18</v>
      </c>
      <c r="G2681" t="s">
        <v>42</v>
      </c>
      <c r="H2681" t="s">
        <v>57</v>
      </c>
      <c r="I2681">
        <v>1</v>
      </c>
      <c r="J2681">
        <v>14667.55</v>
      </c>
      <c r="K2681">
        <v>14667.55</v>
      </c>
      <c r="L2681" t="s">
        <v>21</v>
      </c>
      <c r="M2681" t="s">
        <v>29</v>
      </c>
    </row>
    <row r="2682" spans="1:13">
      <c r="A2682" t="s">
        <v>4251</v>
      </c>
      <c r="B2682" s="9">
        <v>44979</v>
      </c>
      <c r="C2682" t="s">
        <v>865</v>
      </c>
      <c r="D2682" t="s">
        <v>103</v>
      </c>
      <c r="E2682" t="s">
        <v>17</v>
      </c>
      <c r="F2682" t="s">
        <v>18</v>
      </c>
      <c r="G2682" t="s">
        <v>19</v>
      </c>
      <c r="H2682" t="s">
        <v>57</v>
      </c>
      <c r="I2682">
        <v>2</v>
      </c>
      <c r="J2682">
        <v>14440.96</v>
      </c>
      <c r="K2682">
        <v>28881.919999999998</v>
      </c>
      <c r="L2682" t="s">
        <v>35</v>
      </c>
      <c r="M2682" t="s">
        <v>22</v>
      </c>
    </row>
    <row r="2683" spans="1:13">
      <c r="A2683" t="s">
        <v>4252</v>
      </c>
      <c r="B2683" s="9">
        <v>45239</v>
      </c>
      <c r="C2683" t="s">
        <v>525</v>
      </c>
      <c r="D2683" t="s">
        <v>2276</v>
      </c>
      <c r="E2683" t="s">
        <v>17</v>
      </c>
      <c r="F2683" t="s">
        <v>33</v>
      </c>
      <c r="G2683" t="s">
        <v>42</v>
      </c>
      <c r="H2683" t="s">
        <v>20</v>
      </c>
      <c r="I2683">
        <v>2</v>
      </c>
      <c r="J2683">
        <v>39344.14</v>
      </c>
      <c r="K2683">
        <v>78688.28</v>
      </c>
      <c r="L2683" t="s">
        <v>35</v>
      </c>
      <c r="M2683" t="s">
        <v>22</v>
      </c>
    </row>
    <row r="2684" spans="1:13">
      <c r="A2684" t="s">
        <v>4253</v>
      </c>
      <c r="B2684" s="9">
        <v>45207</v>
      </c>
      <c r="C2684" t="s">
        <v>967</v>
      </c>
      <c r="D2684" t="s">
        <v>2516</v>
      </c>
      <c r="E2684" t="s">
        <v>17</v>
      </c>
      <c r="F2684" t="s">
        <v>18</v>
      </c>
      <c r="G2684" t="s">
        <v>42</v>
      </c>
      <c r="H2684" t="s">
        <v>50</v>
      </c>
      <c r="I2684">
        <v>2</v>
      </c>
      <c r="J2684">
        <v>2550.52</v>
      </c>
      <c r="K2684">
        <v>5101.03</v>
      </c>
      <c r="L2684" t="s">
        <v>35</v>
      </c>
      <c r="M2684" t="s">
        <v>29</v>
      </c>
    </row>
    <row r="2685" spans="1:13">
      <c r="A2685" t="s">
        <v>4254</v>
      </c>
      <c r="B2685" s="9">
        <v>44957</v>
      </c>
      <c r="C2685" t="s">
        <v>204</v>
      </c>
      <c r="D2685" t="s">
        <v>1734</v>
      </c>
      <c r="E2685" t="s">
        <v>61</v>
      </c>
      <c r="F2685" t="s">
        <v>27</v>
      </c>
      <c r="G2685" t="s">
        <v>42</v>
      </c>
      <c r="H2685" t="s">
        <v>57</v>
      </c>
      <c r="I2685">
        <v>3</v>
      </c>
      <c r="J2685">
        <v>11058.59</v>
      </c>
      <c r="K2685">
        <v>33175.78</v>
      </c>
      <c r="L2685" t="s">
        <v>35</v>
      </c>
      <c r="M2685" t="s">
        <v>29</v>
      </c>
    </row>
    <row r="2686" spans="1:13">
      <c r="A2686" t="s">
        <v>4255</v>
      </c>
      <c r="B2686" s="9">
        <v>45263</v>
      </c>
      <c r="C2686" t="s">
        <v>1598</v>
      </c>
      <c r="D2686" t="s">
        <v>1777</v>
      </c>
      <c r="E2686" t="s">
        <v>61</v>
      </c>
      <c r="F2686" t="s">
        <v>33</v>
      </c>
      <c r="G2686" t="s">
        <v>19</v>
      </c>
      <c r="H2686" t="s">
        <v>50</v>
      </c>
      <c r="I2686">
        <v>2</v>
      </c>
      <c r="J2686">
        <v>2383.2399999999998</v>
      </c>
      <c r="K2686">
        <v>4766.47</v>
      </c>
      <c r="L2686" t="s">
        <v>28</v>
      </c>
      <c r="M2686" t="s">
        <v>29</v>
      </c>
    </row>
    <row r="2687" spans="1:13">
      <c r="A2687" t="s">
        <v>4256</v>
      </c>
      <c r="B2687" s="9">
        <v>45109</v>
      </c>
      <c r="C2687" t="s">
        <v>1838</v>
      </c>
      <c r="D2687" t="s">
        <v>4257</v>
      </c>
      <c r="E2687" t="s">
        <v>26</v>
      </c>
      <c r="F2687" t="s">
        <v>33</v>
      </c>
      <c r="G2687" t="s">
        <v>19</v>
      </c>
      <c r="H2687" t="s">
        <v>50</v>
      </c>
      <c r="I2687">
        <v>3</v>
      </c>
      <c r="J2687">
        <v>2725.75</v>
      </c>
      <c r="K2687">
        <v>8177.24</v>
      </c>
      <c r="L2687" t="s">
        <v>28</v>
      </c>
      <c r="M2687" t="s">
        <v>29</v>
      </c>
    </row>
    <row r="2688" spans="1:13">
      <c r="A2688" t="s">
        <v>4258</v>
      </c>
      <c r="B2688" s="9">
        <v>44949</v>
      </c>
      <c r="C2688" t="s">
        <v>934</v>
      </c>
      <c r="D2688" t="s">
        <v>2248</v>
      </c>
      <c r="E2688" t="s">
        <v>61</v>
      </c>
      <c r="F2688" t="s">
        <v>33</v>
      </c>
      <c r="G2688" t="s">
        <v>42</v>
      </c>
      <c r="H2688" t="s">
        <v>57</v>
      </c>
      <c r="I2688">
        <v>4</v>
      </c>
      <c r="J2688">
        <v>15749.85</v>
      </c>
      <c r="K2688">
        <v>62999.4</v>
      </c>
      <c r="L2688" t="s">
        <v>28</v>
      </c>
      <c r="M2688" t="s">
        <v>22</v>
      </c>
    </row>
    <row r="2689" spans="1:13">
      <c r="A2689" t="s">
        <v>4259</v>
      </c>
      <c r="B2689" s="9">
        <v>45470</v>
      </c>
      <c r="C2689" t="s">
        <v>3298</v>
      </c>
      <c r="D2689" t="s">
        <v>1345</v>
      </c>
      <c r="E2689" t="s">
        <v>17</v>
      </c>
      <c r="F2689" t="s">
        <v>46</v>
      </c>
      <c r="G2689" t="s">
        <v>19</v>
      </c>
      <c r="H2689" t="s">
        <v>34</v>
      </c>
      <c r="I2689">
        <v>4</v>
      </c>
      <c r="J2689">
        <v>1422.46</v>
      </c>
      <c r="K2689">
        <v>5689.84</v>
      </c>
      <c r="L2689" t="s">
        <v>21</v>
      </c>
      <c r="M2689" t="s">
        <v>29</v>
      </c>
    </row>
    <row r="2690" spans="1:13">
      <c r="A2690" t="s">
        <v>4260</v>
      </c>
      <c r="B2690" s="9">
        <v>45372</v>
      </c>
      <c r="C2690" t="s">
        <v>215</v>
      </c>
      <c r="D2690" t="s">
        <v>968</v>
      </c>
      <c r="E2690" t="s">
        <v>17</v>
      </c>
      <c r="F2690" t="s">
        <v>33</v>
      </c>
      <c r="G2690" t="s">
        <v>19</v>
      </c>
      <c r="H2690" t="s">
        <v>34</v>
      </c>
      <c r="I2690">
        <v>4</v>
      </c>
      <c r="J2690">
        <v>854.95</v>
      </c>
      <c r="K2690">
        <v>3419.8</v>
      </c>
      <c r="L2690" t="s">
        <v>21</v>
      </c>
      <c r="M2690" t="s">
        <v>22</v>
      </c>
    </row>
    <row r="2691" spans="1:13">
      <c r="A2691" t="s">
        <v>4261</v>
      </c>
      <c r="B2691" s="9">
        <v>45000</v>
      </c>
      <c r="C2691" t="s">
        <v>796</v>
      </c>
      <c r="D2691" t="s">
        <v>236</v>
      </c>
      <c r="E2691" t="s">
        <v>26</v>
      </c>
      <c r="F2691" t="s">
        <v>33</v>
      </c>
      <c r="G2691" t="s">
        <v>19</v>
      </c>
      <c r="H2691" t="s">
        <v>50</v>
      </c>
      <c r="I2691">
        <v>3</v>
      </c>
      <c r="J2691">
        <v>2076.52</v>
      </c>
      <c r="K2691">
        <v>6229.57</v>
      </c>
      <c r="L2691" t="s">
        <v>35</v>
      </c>
      <c r="M2691" t="s">
        <v>29</v>
      </c>
    </row>
    <row r="2692" spans="1:13">
      <c r="A2692" t="s">
        <v>4262</v>
      </c>
      <c r="B2692" s="9">
        <v>44936</v>
      </c>
      <c r="C2692" t="s">
        <v>329</v>
      </c>
      <c r="D2692" t="s">
        <v>1224</v>
      </c>
      <c r="E2692" t="s">
        <v>26</v>
      </c>
      <c r="F2692" t="s">
        <v>33</v>
      </c>
      <c r="G2692" t="s">
        <v>19</v>
      </c>
      <c r="H2692" t="s">
        <v>20</v>
      </c>
      <c r="I2692">
        <v>3</v>
      </c>
      <c r="J2692">
        <v>34110.239999999998</v>
      </c>
      <c r="K2692">
        <v>102330.71</v>
      </c>
      <c r="L2692" t="s">
        <v>35</v>
      </c>
      <c r="M2692" t="s">
        <v>29</v>
      </c>
    </row>
    <row r="2693" spans="1:13">
      <c r="A2693" t="s">
        <v>4263</v>
      </c>
      <c r="B2693" s="9">
        <v>45410</v>
      </c>
      <c r="C2693" t="s">
        <v>774</v>
      </c>
      <c r="D2693" t="s">
        <v>624</v>
      </c>
      <c r="E2693" t="s">
        <v>17</v>
      </c>
      <c r="F2693" t="s">
        <v>46</v>
      </c>
      <c r="G2693" t="s">
        <v>19</v>
      </c>
      <c r="H2693" t="s">
        <v>50</v>
      </c>
      <c r="I2693">
        <v>1</v>
      </c>
      <c r="J2693">
        <v>2524.36</v>
      </c>
      <c r="K2693">
        <v>2524.36</v>
      </c>
      <c r="L2693" t="s">
        <v>28</v>
      </c>
      <c r="M2693" t="s">
        <v>29</v>
      </c>
    </row>
    <row r="2694" spans="1:13">
      <c r="A2694" t="s">
        <v>4264</v>
      </c>
      <c r="B2694" s="9">
        <v>45382</v>
      </c>
      <c r="C2694" t="s">
        <v>546</v>
      </c>
      <c r="D2694" t="s">
        <v>1562</v>
      </c>
      <c r="E2694" t="s">
        <v>17</v>
      </c>
      <c r="F2694" t="s">
        <v>18</v>
      </c>
      <c r="G2694" t="s">
        <v>42</v>
      </c>
      <c r="H2694" t="s">
        <v>50</v>
      </c>
      <c r="I2694">
        <v>2</v>
      </c>
      <c r="J2694">
        <v>2092.94</v>
      </c>
      <c r="K2694">
        <v>4185.8900000000003</v>
      </c>
      <c r="L2694" t="s">
        <v>28</v>
      </c>
      <c r="M2694" t="s">
        <v>29</v>
      </c>
    </row>
    <row r="2695" spans="1:13">
      <c r="A2695" t="s">
        <v>4265</v>
      </c>
      <c r="B2695" s="9">
        <v>45086</v>
      </c>
      <c r="C2695" t="s">
        <v>3298</v>
      </c>
      <c r="D2695" t="s">
        <v>1673</v>
      </c>
      <c r="E2695" t="s">
        <v>61</v>
      </c>
      <c r="F2695" t="s">
        <v>46</v>
      </c>
      <c r="G2695" t="s">
        <v>19</v>
      </c>
      <c r="H2695" t="s">
        <v>34</v>
      </c>
      <c r="I2695">
        <v>5</v>
      </c>
      <c r="J2695">
        <v>1336.08</v>
      </c>
      <c r="K2695">
        <v>6680.4</v>
      </c>
      <c r="L2695" t="s">
        <v>28</v>
      </c>
      <c r="M2695" t="s">
        <v>29</v>
      </c>
    </row>
    <row r="2696" spans="1:13">
      <c r="A2696" t="s">
        <v>4266</v>
      </c>
      <c r="B2696" s="9">
        <v>44940</v>
      </c>
      <c r="C2696" t="s">
        <v>762</v>
      </c>
      <c r="D2696" t="s">
        <v>3921</v>
      </c>
      <c r="E2696" t="s">
        <v>26</v>
      </c>
      <c r="F2696" t="s">
        <v>27</v>
      </c>
      <c r="G2696" t="s">
        <v>19</v>
      </c>
      <c r="H2696" t="s">
        <v>57</v>
      </c>
      <c r="I2696">
        <v>5</v>
      </c>
      <c r="J2696">
        <v>11732.61</v>
      </c>
      <c r="K2696">
        <v>58663.040000000001</v>
      </c>
      <c r="L2696" t="s">
        <v>35</v>
      </c>
      <c r="M2696" t="s">
        <v>29</v>
      </c>
    </row>
    <row r="2697" spans="1:13">
      <c r="A2697" t="s">
        <v>4267</v>
      </c>
      <c r="B2697" s="9">
        <v>45104</v>
      </c>
      <c r="C2697" t="s">
        <v>2324</v>
      </c>
      <c r="D2697" t="s">
        <v>32</v>
      </c>
      <c r="E2697" t="s">
        <v>17</v>
      </c>
      <c r="F2697" t="s">
        <v>33</v>
      </c>
      <c r="G2697" t="s">
        <v>19</v>
      </c>
      <c r="H2697" t="s">
        <v>57</v>
      </c>
      <c r="I2697">
        <v>2</v>
      </c>
      <c r="J2697">
        <v>10506.37</v>
      </c>
      <c r="K2697">
        <v>21012.74</v>
      </c>
      <c r="L2697" t="s">
        <v>28</v>
      </c>
      <c r="M2697" t="s">
        <v>29</v>
      </c>
    </row>
    <row r="2698" spans="1:13">
      <c r="A2698" t="s">
        <v>4268</v>
      </c>
      <c r="B2698" s="9">
        <v>45338</v>
      </c>
      <c r="C2698" t="s">
        <v>2596</v>
      </c>
      <c r="D2698" t="s">
        <v>816</v>
      </c>
      <c r="E2698" t="s">
        <v>26</v>
      </c>
      <c r="F2698" t="s">
        <v>27</v>
      </c>
      <c r="G2698" t="s">
        <v>19</v>
      </c>
      <c r="H2698" t="s">
        <v>20</v>
      </c>
      <c r="I2698">
        <v>5</v>
      </c>
      <c r="J2698">
        <v>41166.85</v>
      </c>
      <c r="K2698">
        <v>205834.25</v>
      </c>
      <c r="L2698" t="s">
        <v>35</v>
      </c>
      <c r="M2698" t="s">
        <v>29</v>
      </c>
    </row>
    <row r="2699" spans="1:13">
      <c r="A2699" t="s">
        <v>4269</v>
      </c>
      <c r="B2699" s="9">
        <v>44979</v>
      </c>
      <c r="C2699" t="s">
        <v>4035</v>
      </c>
      <c r="D2699" t="s">
        <v>2020</v>
      </c>
      <c r="E2699" t="s">
        <v>17</v>
      </c>
      <c r="F2699" t="s">
        <v>46</v>
      </c>
      <c r="G2699" t="s">
        <v>42</v>
      </c>
      <c r="H2699" t="s">
        <v>34</v>
      </c>
      <c r="I2699">
        <v>5</v>
      </c>
      <c r="J2699">
        <v>1074.93</v>
      </c>
      <c r="K2699">
        <v>5374.67</v>
      </c>
      <c r="L2699" t="s">
        <v>35</v>
      </c>
      <c r="M2699" t="s">
        <v>22</v>
      </c>
    </row>
    <row r="2700" spans="1:13">
      <c r="A2700" t="s">
        <v>4270</v>
      </c>
      <c r="B2700" s="9">
        <v>45334</v>
      </c>
      <c r="C2700" t="s">
        <v>852</v>
      </c>
      <c r="D2700" t="s">
        <v>85</v>
      </c>
      <c r="E2700" t="s">
        <v>17</v>
      </c>
      <c r="F2700" t="s">
        <v>18</v>
      </c>
      <c r="G2700" t="s">
        <v>42</v>
      </c>
      <c r="H2700" t="s">
        <v>34</v>
      </c>
      <c r="I2700">
        <v>5</v>
      </c>
      <c r="J2700">
        <v>1414.49</v>
      </c>
      <c r="K2700">
        <v>7072.47</v>
      </c>
      <c r="L2700" t="s">
        <v>21</v>
      </c>
      <c r="M2700" t="s">
        <v>29</v>
      </c>
    </row>
    <row r="2701" spans="1:13">
      <c r="A2701" t="s">
        <v>4271</v>
      </c>
      <c r="B2701" s="9">
        <v>44948</v>
      </c>
      <c r="C2701" t="s">
        <v>581</v>
      </c>
      <c r="D2701" t="s">
        <v>1963</v>
      </c>
      <c r="E2701" t="s">
        <v>17</v>
      </c>
      <c r="F2701" t="s">
        <v>18</v>
      </c>
      <c r="G2701" t="s">
        <v>19</v>
      </c>
      <c r="H2701" t="s">
        <v>50</v>
      </c>
      <c r="I2701">
        <v>3</v>
      </c>
      <c r="J2701">
        <v>2097.41</v>
      </c>
      <c r="K2701">
        <v>6292.24</v>
      </c>
      <c r="L2701" t="s">
        <v>21</v>
      </c>
      <c r="M2701" t="s">
        <v>29</v>
      </c>
    </row>
    <row r="2702" spans="1:13">
      <c r="A2702" t="s">
        <v>4272</v>
      </c>
      <c r="B2702" s="9">
        <v>44956</v>
      </c>
      <c r="C2702" t="s">
        <v>1907</v>
      </c>
      <c r="D2702" t="s">
        <v>1477</v>
      </c>
      <c r="E2702" t="s">
        <v>17</v>
      </c>
      <c r="F2702" t="s">
        <v>33</v>
      </c>
      <c r="G2702" t="s">
        <v>42</v>
      </c>
      <c r="H2702" t="s">
        <v>34</v>
      </c>
      <c r="I2702">
        <v>3</v>
      </c>
      <c r="J2702">
        <v>878.07</v>
      </c>
      <c r="K2702">
        <v>2634.21</v>
      </c>
      <c r="L2702" t="s">
        <v>35</v>
      </c>
      <c r="M2702" t="s">
        <v>29</v>
      </c>
    </row>
    <row r="2703" spans="1:13">
      <c r="A2703" t="s">
        <v>4273</v>
      </c>
      <c r="B2703" s="9">
        <v>45186</v>
      </c>
      <c r="C2703" t="s">
        <v>978</v>
      </c>
      <c r="D2703" t="s">
        <v>1200</v>
      </c>
      <c r="E2703" t="s">
        <v>17</v>
      </c>
      <c r="F2703" t="s">
        <v>18</v>
      </c>
      <c r="G2703" t="s">
        <v>19</v>
      </c>
      <c r="H2703" t="s">
        <v>50</v>
      </c>
      <c r="I2703">
        <v>3</v>
      </c>
      <c r="J2703">
        <v>2715.65</v>
      </c>
      <c r="K2703">
        <v>8146.95</v>
      </c>
      <c r="L2703" t="s">
        <v>28</v>
      </c>
      <c r="M2703" t="s">
        <v>29</v>
      </c>
    </row>
    <row r="2704" spans="1:13">
      <c r="A2704" t="s">
        <v>4274</v>
      </c>
      <c r="B2704" s="9">
        <v>45131</v>
      </c>
      <c r="C2704" t="s">
        <v>3371</v>
      </c>
      <c r="D2704" t="s">
        <v>368</v>
      </c>
      <c r="E2704" t="s">
        <v>26</v>
      </c>
      <c r="F2704" t="s">
        <v>46</v>
      </c>
      <c r="G2704" t="s">
        <v>42</v>
      </c>
      <c r="H2704" t="s">
        <v>20</v>
      </c>
      <c r="I2704">
        <v>2</v>
      </c>
      <c r="J2704">
        <v>39126.839999999997</v>
      </c>
      <c r="K2704">
        <v>78253.679999999993</v>
      </c>
      <c r="L2704" t="s">
        <v>35</v>
      </c>
      <c r="M2704" t="s">
        <v>29</v>
      </c>
    </row>
    <row r="2705" spans="1:13">
      <c r="A2705" t="s">
        <v>4275</v>
      </c>
      <c r="B2705" s="9">
        <v>44985</v>
      </c>
      <c r="C2705" t="s">
        <v>1858</v>
      </c>
      <c r="D2705" t="s">
        <v>3239</v>
      </c>
      <c r="E2705" t="s">
        <v>17</v>
      </c>
      <c r="F2705" t="s">
        <v>46</v>
      </c>
      <c r="G2705" t="s">
        <v>19</v>
      </c>
      <c r="H2705" t="s">
        <v>34</v>
      </c>
      <c r="I2705">
        <v>4</v>
      </c>
      <c r="J2705">
        <v>1135.25</v>
      </c>
      <c r="K2705">
        <v>4541.01</v>
      </c>
      <c r="L2705" t="s">
        <v>35</v>
      </c>
      <c r="M2705" t="s">
        <v>29</v>
      </c>
    </row>
    <row r="2706" spans="1:13">
      <c r="A2706" t="s">
        <v>4276</v>
      </c>
      <c r="B2706" s="9">
        <v>45397</v>
      </c>
      <c r="C2706" t="s">
        <v>1075</v>
      </c>
      <c r="D2706" t="s">
        <v>2863</v>
      </c>
      <c r="E2706" t="s">
        <v>26</v>
      </c>
      <c r="F2706" t="s">
        <v>18</v>
      </c>
      <c r="G2706" t="s">
        <v>19</v>
      </c>
      <c r="H2706" t="s">
        <v>34</v>
      </c>
      <c r="I2706">
        <v>5</v>
      </c>
      <c r="J2706">
        <v>884.31</v>
      </c>
      <c r="K2706">
        <v>4421.55</v>
      </c>
      <c r="L2706" t="s">
        <v>35</v>
      </c>
      <c r="M2706" t="s">
        <v>29</v>
      </c>
    </row>
    <row r="2707" spans="1:13">
      <c r="A2707" t="s">
        <v>4277</v>
      </c>
      <c r="B2707" s="9">
        <v>45392</v>
      </c>
      <c r="C2707" t="s">
        <v>950</v>
      </c>
      <c r="D2707" t="s">
        <v>3338</v>
      </c>
      <c r="E2707" t="s">
        <v>17</v>
      </c>
      <c r="F2707" t="s">
        <v>33</v>
      </c>
      <c r="G2707" t="s">
        <v>19</v>
      </c>
      <c r="H2707" t="s">
        <v>50</v>
      </c>
      <c r="I2707">
        <v>1</v>
      </c>
      <c r="J2707">
        <v>2567.67</v>
      </c>
      <c r="K2707">
        <v>2567.67</v>
      </c>
      <c r="L2707" t="s">
        <v>35</v>
      </c>
      <c r="M2707" t="s">
        <v>29</v>
      </c>
    </row>
    <row r="2708" spans="1:13">
      <c r="A2708" t="s">
        <v>4278</v>
      </c>
      <c r="B2708" s="9">
        <v>44938</v>
      </c>
      <c r="C2708" t="s">
        <v>2599</v>
      </c>
      <c r="D2708" t="s">
        <v>1425</v>
      </c>
      <c r="E2708" t="s">
        <v>17</v>
      </c>
      <c r="F2708" t="s">
        <v>33</v>
      </c>
      <c r="G2708" t="s">
        <v>42</v>
      </c>
      <c r="H2708" t="s">
        <v>34</v>
      </c>
      <c r="I2708">
        <v>3</v>
      </c>
      <c r="J2708">
        <v>949.29</v>
      </c>
      <c r="K2708">
        <v>2847.86</v>
      </c>
      <c r="L2708" t="s">
        <v>21</v>
      </c>
      <c r="M2708" t="s">
        <v>22</v>
      </c>
    </row>
    <row r="2709" spans="1:13">
      <c r="A2709" t="s">
        <v>4279</v>
      </c>
      <c r="B2709" s="9">
        <v>45216</v>
      </c>
      <c r="C2709" t="s">
        <v>743</v>
      </c>
      <c r="D2709" t="s">
        <v>1541</v>
      </c>
      <c r="E2709" t="s">
        <v>61</v>
      </c>
      <c r="F2709" t="s">
        <v>46</v>
      </c>
      <c r="G2709" t="s">
        <v>19</v>
      </c>
      <c r="H2709" t="s">
        <v>57</v>
      </c>
      <c r="I2709">
        <v>1</v>
      </c>
      <c r="J2709">
        <v>16870.36</v>
      </c>
      <c r="K2709">
        <v>16870.36</v>
      </c>
      <c r="L2709" t="s">
        <v>21</v>
      </c>
      <c r="M2709" t="s">
        <v>29</v>
      </c>
    </row>
    <row r="2710" spans="1:13">
      <c r="A2710" t="s">
        <v>4280</v>
      </c>
      <c r="B2710" s="9">
        <v>45280</v>
      </c>
      <c r="C2710" t="s">
        <v>1326</v>
      </c>
      <c r="D2710" t="s">
        <v>2423</v>
      </c>
      <c r="E2710" t="s">
        <v>26</v>
      </c>
      <c r="F2710" t="s">
        <v>18</v>
      </c>
      <c r="G2710" t="s">
        <v>42</v>
      </c>
      <c r="H2710" t="s">
        <v>20</v>
      </c>
      <c r="I2710">
        <v>5</v>
      </c>
      <c r="J2710">
        <v>29295.4</v>
      </c>
      <c r="K2710">
        <v>146477.01999999999</v>
      </c>
      <c r="L2710" t="s">
        <v>35</v>
      </c>
      <c r="M2710" t="s">
        <v>22</v>
      </c>
    </row>
    <row r="2711" spans="1:13">
      <c r="A2711" t="s">
        <v>4281</v>
      </c>
      <c r="B2711" s="9">
        <v>45001</v>
      </c>
      <c r="C2711" t="s">
        <v>1226</v>
      </c>
      <c r="D2711" t="s">
        <v>2611</v>
      </c>
      <c r="E2711" t="s">
        <v>61</v>
      </c>
      <c r="F2711" t="s">
        <v>46</v>
      </c>
      <c r="G2711" t="s">
        <v>19</v>
      </c>
      <c r="H2711" t="s">
        <v>57</v>
      </c>
      <c r="I2711">
        <v>4</v>
      </c>
      <c r="J2711">
        <v>16857.8</v>
      </c>
      <c r="K2711">
        <v>67431.19</v>
      </c>
      <c r="L2711" t="s">
        <v>21</v>
      </c>
      <c r="M2711" t="s">
        <v>29</v>
      </c>
    </row>
    <row r="2712" spans="1:13">
      <c r="A2712" t="s">
        <v>4282</v>
      </c>
      <c r="B2712" s="9">
        <v>45367</v>
      </c>
      <c r="C2712" t="s">
        <v>558</v>
      </c>
      <c r="D2712" t="s">
        <v>193</v>
      </c>
      <c r="E2712" t="s">
        <v>61</v>
      </c>
      <c r="F2712" t="s">
        <v>46</v>
      </c>
      <c r="G2712" t="s">
        <v>42</v>
      </c>
      <c r="H2712" t="s">
        <v>50</v>
      </c>
      <c r="I2712">
        <v>1</v>
      </c>
      <c r="J2712">
        <v>2283.66</v>
      </c>
      <c r="K2712">
        <v>2283.66</v>
      </c>
      <c r="L2712" t="s">
        <v>21</v>
      </c>
      <c r="M2712" t="s">
        <v>22</v>
      </c>
    </row>
    <row r="2713" spans="1:13">
      <c r="A2713" t="s">
        <v>4283</v>
      </c>
      <c r="B2713" s="9">
        <v>45167</v>
      </c>
      <c r="C2713" t="s">
        <v>2754</v>
      </c>
      <c r="D2713" t="s">
        <v>327</v>
      </c>
      <c r="E2713" t="s">
        <v>17</v>
      </c>
      <c r="F2713" t="s">
        <v>27</v>
      </c>
      <c r="G2713" t="s">
        <v>19</v>
      </c>
      <c r="H2713" t="s">
        <v>50</v>
      </c>
      <c r="I2713">
        <v>5</v>
      </c>
      <c r="J2713">
        <v>2495.61</v>
      </c>
      <c r="K2713">
        <v>12478.05</v>
      </c>
      <c r="L2713" t="s">
        <v>28</v>
      </c>
      <c r="M2713" t="s">
        <v>29</v>
      </c>
    </row>
    <row r="2714" spans="1:13">
      <c r="A2714" t="s">
        <v>4284</v>
      </c>
      <c r="B2714" s="9">
        <v>45080</v>
      </c>
      <c r="C2714" t="s">
        <v>1730</v>
      </c>
      <c r="D2714" t="s">
        <v>935</v>
      </c>
      <c r="E2714" t="s">
        <v>17</v>
      </c>
      <c r="F2714" t="s">
        <v>46</v>
      </c>
      <c r="G2714" t="s">
        <v>42</v>
      </c>
      <c r="H2714" t="s">
        <v>50</v>
      </c>
      <c r="I2714">
        <v>5</v>
      </c>
      <c r="J2714">
        <v>2736.95</v>
      </c>
      <c r="K2714">
        <v>13684.77</v>
      </c>
      <c r="L2714" t="s">
        <v>21</v>
      </c>
      <c r="M2714" t="s">
        <v>29</v>
      </c>
    </row>
    <row r="2715" spans="1:13">
      <c r="A2715" t="s">
        <v>4285</v>
      </c>
      <c r="B2715" s="9">
        <v>45022</v>
      </c>
      <c r="C2715" t="s">
        <v>1703</v>
      </c>
      <c r="D2715" t="s">
        <v>1566</v>
      </c>
      <c r="E2715" t="s">
        <v>61</v>
      </c>
      <c r="F2715" t="s">
        <v>33</v>
      </c>
      <c r="G2715" t="s">
        <v>19</v>
      </c>
      <c r="H2715" t="s">
        <v>20</v>
      </c>
      <c r="I2715">
        <v>3</v>
      </c>
      <c r="J2715">
        <v>25207.69</v>
      </c>
      <c r="K2715">
        <v>75623.06</v>
      </c>
      <c r="L2715" t="s">
        <v>21</v>
      </c>
      <c r="M2715" t="s">
        <v>29</v>
      </c>
    </row>
    <row r="2716" spans="1:13">
      <c r="A2716" t="s">
        <v>4286</v>
      </c>
      <c r="B2716" s="9">
        <v>45220</v>
      </c>
      <c r="C2716" t="s">
        <v>1429</v>
      </c>
      <c r="D2716" t="s">
        <v>2253</v>
      </c>
      <c r="E2716" t="s">
        <v>61</v>
      </c>
      <c r="F2716" t="s">
        <v>18</v>
      </c>
      <c r="G2716" t="s">
        <v>19</v>
      </c>
      <c r="H2716" t="s">
        <v>34</v>
      </c>
      <c r="I2716">
        <v>4</v>
      </c>
      <c r="J2716">
        <v>1332.7</v>
      </c>
      <c r="K2716">
        <v>5330.8</v>
      </c>
      <c r="L2716" t="s">
        <v>35</v>
      </c>
      <c r="M2716" t="s">
        <v>22</v>
      </c>
    </row>
    <row r="2717" spans="1:13">
      <c r="A2717" t="s">
        <v>4287</v>
      </c>
      <c r="B2717" s="9">
        <v>45135</v>
      </c>
      <c r="C2717" t="s">
        <v>740</v>
      </c>
      <c r="D2717" t="s">
        <v>802</v>
      </c>
      <c r="E2717" t="s">
        <v>26</v>
      </c>
      <c r="F2717" t="s">
        <v>18</v>
      </c>
      <c r="G2717" t="s">
        <v>42</v>
      </c>
      <c r="H2717" t="s">
        <v>57</v>
      </c>
      <c r="I2717">
        <v>5</v>
      </c>
      <c r="J2717">
        <v>11539.86</v>
      </c>
      <c r="K2717">
        <v>57699.3</v>
      </c>
      <c r="L2717" t="s">
        <v>21</v>
      </c>
      <c r="M2717" t="s">
        <v>29</v>
      </c>
    </row>
    <row r="2718" spans="1:13">
      <c r="A2718" t="s">
        <v>4288</v>
      </c>
      <c r="B2718" s="9">
        <v>45269</v>
      </c>
      <c r="C2718" t="s">
        <v>1412</v>
      </c>
      <c r="D2718" t="s">
        <v>820</v>
      </c>
      <c r="E2718" t="s">
        <v>26</v>
      </c>
      <c r="F2718" t="s">
        <v>27</v>
      </c>
      <c r="G2718" t="s">
        <v>42</v>
      </c>
      <c r="H2718" t="s">
        <v>34</v>
      </c>
      <c r="I2718">
        <v>4</v>
      </c>
      <c r="J2718">
        <v>1055.05</v>
      </c>
      <c r="K2718">
        <v>4220.2</v>
      </c>
      <c r="L2718" t="s">
        <v>21</v>
      </c>
      <c r="M2718" t="s">
        <v>29</v>
      </c>
    </row>
    <row r="2719" spans="1:13">
      <c r="A2719" t="s">
        <v>4289</v>
      </c>
      <c r="B2719" s="9">
        <v>45014</v>
      </c>
      <c r="C2719" t="s">
        <v>2409</v>
      </c>
      <c r="D2719" t="s">
        <v>428</v>
      </c>
      <c r="E2719" t="s">
        <v>26</v>
      </c>
      <c r="F2719" t="s">
        <v>27</v>
      </c>
      <c r="G2719" t="s">
        <v>42</v>
      </c>
      <c r="H2719" t="s">
        <v>50</v>
      </c>
      <c r="I2719">
        <v>3</v>
      </c>
      <c r="J2719">
        <v>2340.98</v>
      </c>
      <c r="K2719">
        <v>7022.93</v>
      </c>
      <c r="L2719" t="s">
        <v>21</v>
      </c>
      <c r="M2719" t="s">
        <v>29</v>
      </c>
    </row>
    <row r="2720" spans="1:13">
      <c r="A2720" t="s">
        <v>4290</v>
      </c>
      <c r="B2720" s="9">
        <v>45316</v>
      </c>
      <c r="C2720" t="s">
        <v>1364</v>
      </c>
      <c r="D2720" t="s">
        <v>60</v>
      </c>
      <c r="E2720" t="s">
        <v>17</v>
      </c>
      <c r="F2720" t="s">
        <v>33</v>
      </c>
      <c r="G2720" t="s">
        <v>19</v>
      </c>
      <c r="H2720" t="s">
        <v>34</v>
      </c>
      <c r="I2720">
        <v>1</v>
      </c>
      <c r="J2720">
        <v>1377.26</v>
      </c>
      <c r="K2720">
        <v>1377.26</v>
      </c>
      <c r="L2720" t="s">
        <v>35</v>
      </c>
      <c r="M2720" t="s">
        <v>29</v>
      </c>
    </row>
    <row r="2721" spans="1:13">
      <c r="A2721" t="s">
        <v>4291</v>
      </c>
      <c r="B2721" s="9">
        <v>45251</v>
      </c>
      <c r="C2721" t="s">
        <v>1479</v>
      </c>
      <c r="D2721" t="s">
        <v>1340</v>
      </c>
      <c r="E2721" t="s">
        <v>26</v>
      </c>
      <c r="F2721" t="s">
        <v>27</v>
      </c>
      <c r="G2721" t="s">
        <v>19</v>
      </c>
      <c r="H2721" t="s">
        <v>20</v>
      </c>
      <c r="I2721">
        <v>2</v>
      </c>
      <c r="J2721">
        <v>24892.71</v>
      </c>
      <c r="K2721">
        <v>49785.42</v>
      </c>
      <c r="L2721" t="s">
        <v>35</v>
      </c>
      <c r="M2721" t="s">
        <v>29</v>
      </c>
    </row>
    <row r="2722" spans="1:13">
      <c r="A2722" t="s">
        <v>4292</v>
      </c>
      <c r="B2722" s="9">
        <v>45083</v>
      </c>
      <c r="C2722" t="s">
        <v>1706</v>
      </c>
      <c r="D2722" t="s">
        <v>1984</v>
      </c>
      <c r="E2722" t="s">
        <v>26</v>
      </c>
      <c r="F2722" t="s">
        <v>46</v>
      </c>
      <c r="G2722" t="s">
        <v>19</v>
      </c>
      <c r="H2722" t="s">
        <v>50</v>
      </c>
      <c r="I2722">
        <v>2</v>
      </c>
      <c r="J2722">
        <v>2449</v>
      </c>
      <c r="K2722">
        <v>4898.01</v>
      </c>
      <c r="L2722" t="s">
        <v>21</v>
      </c>
      <c r="M2722" t="s">
        <v>29</v>
      </c>
    </row>
    <row r="2723" spans="1:13">
      <c r="A2723" t="s">
        <v>4293</v>
      </c>
      <c r="B2723" s="9">
        <v>45063</v>
      </c>
      <c r="C2723" t="s">
        <v>4294</v>
      </c>
      <c r="D2723" t="s">
        <v>601</v>
      </c>
      <c r="E2723" t="s">
        <v>26</v>
      </c>
      <c r="F2723" t="s">
        <v>46</v>
      </c>
      <c r="G2723" t="s">
        <v>19</v>
      </c>
      <c r="H2723" t="s">
        <v>34</v>
      </c>
      <c r="I2723">
        <v>2</v>
      </c>
      <c r="J2723">
        <v>1225.51</v>
      </c>
      <c r="K2723">
        <v>2451.0300000000002</v>
      </c>
      <c r="L2723" t="s">
        <v>35</v>
      </c>
      <c r="M2723" t="s">
        <v>29</v>
      </c>
    </row>
    <row r="2724" spans="1:13">
      <c r="A2724" t="s">
        <v>4295</v>
      </c>
      <c r="B2724" s="9">
        <v>45354</v>
      </c>
      <c r="C2724" t="s">
        <v>198</v>
      </c>
      <c r="D2724" t="s">
        <v>1963</v>
      </c>
      <c r="E2724" t="s">
        <v>17</v>
      </c>
      <c r="F2724" t="s">
        <v>33</v>
      </c>
      <c r="G2724" t="s">
        <v>19</v>
      </c>
      <c r="H2724" t="s">
        <v>57</v>
      </c>
      <c r="I2724">
        <v>4</v>
      </c>
      <c r="J2724">
        <v>12874.37</v>
      </c>
      <c r="K2724">
        <v>51497.47</v>
      </c>
      <c r="L2724" t="s">
        <v>35</v>
      </c>
      <c r="M2724" t="s">
        <v>22</v>
      </c>
    </row>
    <row r="2725" spans="1:13">
      <c r="A2725" t="s">
        <v>4296</v>
      </c>
      <c r="B2725" s="9">
        <v>45378</v>
      </c>
      <c r="C2725" t="s">
        <v>1316</v>
      </c>
      <c r="D2725" t="s">
        <v>1483</v>
      </c>
      <c r="E2725" t="s">
        <v>17</v>
      </c>
      <c r="F2725" t="s">
        <v>18</v>
      </c>
      <c r="G2725" t="s">
        <v>19</v>
      </c>
      <c r="H2725" t="s">
        <v>50</v>
      </c>
      <c r="I2725">
        <v>2</v>
      </c>
      <c r="J2725">
        <v>2113.11</v>
      </c>
      <c r="K2725">
        <v>4226.22</v>
      </c>
      <c r="L2725" t="s">
        <v>28</v>
      </c>
      <c r="M2725" t="s">
        <v>29</v>
      </c>
    </row>
    <row r="2726" spans="1:13">
      <c r="A2726" t="s">
        <v>4297</v>
      </c>
      <c r="B2726" s="9">
        <v>45067</v>
      </c>
      <c r="C2726" t="s">
        <v>3126</v>
      </c>
      <c r="D2726" t="s">
        <v>1239</v>
      </c>
      <c r="E2726" t="s">
        <v>17</v>
      </c>
      <c r="F2726" t="s">
        <v>33</v>
      </c>
      <c r="G2726" t="s">
        <v>42</v>
      </c>
      <c r="H2726" t="s">
        <v>50</v>
      </c>
      <c r="I2726">
        <v>1</v>
      </c>
      <c r="J2726">
        <v>2363.09</v>
      </c>
      <c r="K2726">
        <v>2363.09</v>
      </c>
      <c r="L2726" t="s">
        <v>21</v>
      </c>
      <c r="M2726" t="s">
        <v>29</v>
      </c>
    </row>
    <row r="2727" spans="1:13">
      <c r="A2727" t="s">
        <v>4298</v>
      </c>
      <c r="B2727" s="9">
        <v>45009</v>
      </c>
      <c r="C2727" t="s">
        <v>1169</v>
      </c>
      <c r="D2727" t="s">
        <v>153</v>
      </c>
      <c r="E2727" t="s">
        <v>17</v>
      </c>
      <c r="F2727" t="s">
        <v>27</v>
      </c>
      <c r="G2727" t="s">
        <v>42</v>
      </c>
      <c r="H2727" t="s">
        <v>20</v>
      </c>
      <c r="I2727">
        <v>5</v>
      </c>
      <c r="J2727">
        <v>27774.26</v>
      </c>
      <c r="K2727">
        <v>138871.29</v>
      </c>
      <c r="L2727" t="s">
        <v>28</v>
      </c>
      <c r="M2727" t="s">
        <v>29</v>
      </c>
    </row>
    <row r="2728" spans="1:13">
      <c r="A2728" t="s">
        <v>4299</v>
      </c>
      <c r="B2728" s="9">
        <v>45103</v>
      </c>
      <c r="C2728" t="s">
        <v>2072</v>
      </c>
      <c r="D2728" t="s">
        <v>271</v>
      </c>
      <c r="E2728" t="s">
        <v>61</v>
      </c>
      <c r="F2728" t="s">
        <v>18</v>
      </c>
      <c r="G2728" t="s">
        <v>19</v>
      </c>
      <c r="H2728" t="s">
        <v>20</v>
      </c>
      <c r="I2728">
        <v>4</v>
      </c>
      <c r="J2728">
        <v>32692.080000000002</v>
      </c>
      <c r="K2728">
        <v>130768.33</v>
      </c>
      <c r="L2728" t="s">
        <v>21</v>
      </c>
      <c r="M2728" t="s">
        <v>22</v>
      </c>
    </row>
    <row r="2729" spans="1:13">
      <c r="A2729" t="s">
        <v>4300</v>
      </c>
      <c r="B2729" s="9">
        <v>45124</v>
      </c>
      <c r="C2729" t="s">
        <v>386</v>
      </c>
      <c r="D2729" t="s">
        <v>1741</v>
      </c>
      <c r="E2729" t="s">
        <v>17</v>
      </c>
      <c r="F2729" t="s">
        <v>18</v>
      </c>
      <c r="G2729" t="s">
        <v>19</v>
      </c>
      <c r="H2729" t="s">
        <v>57</v>
      </c>
      <c r="I2729">
        <v>1</v>
      </c>
      <c r="J2729">
        <v>16237.69</v>
      </c>
      <c r="K2729">
        <v>16237.69</v>
      </c>
      <c r="L2729" t="s">
        <v>21</v>
      </c>
      <c r="M2729" t="s">
        <v>29</v>
      </c>
    </row>
    <row r="2730" spans="1:13">
      <c r="A2730" t="s">
        <v>4301</v>
      </c>
      <c r="B2730" s="9">
        <v>45347</v>
      </c>
      <c r="C2730" t="s">
        <v>1305</v>
      </c>
      <c r="D2730" t="s">
        <v>885</v>
      </c>
      <c r="E2730" t="s">
        <v>17</v>
      </c>
      <c r="F2730" t="s">
        <v>18</v>
      </c>
      <c r="G2730" t="s">
        <v>19</v>
      </c>
      <c r="H2730" t="s">
        <v>34</v>
      </c>
      <c r="I2730">
        <v>4</v>
      </c>
      <c r="J2730">
        <v>1347.24</v>
      </c>
      <c r="K2730">
        <v>5388.95</v>
      </c>
      <c r="L2730" t="s">
        <v>28</v>
      </c>
      <c r="M2730" t="s">
        <v>22</v>
      </c>
    </row>
    <row r="2731" spans="1:13">
      <c r="A2731" t="s">
        <v>4302</v>
      </c>
      <c r="B2731" s="9">
        <v>45327</v>
      </c>
      <c r="C2731" t="s">
        <v>417</v>
      </c>
      <c r="D2731" t="s">
        <v>1376</v>
      </c>
      <c r="E2731" t="s">
        <v>17</v>
      </c>
      <c r="F2731" t="s">
        <v>27</v>
      </c>
      <c r="G2731" t="s">
        <v>42</v>
      </c>
      <c r="H2731" t="s">
        <v>34</v>
      </c>
      <c r="I2731">
        <v>4</v>
      </c>
      <c r="J2731">
        <v>1071.0999999999999</v>
      </c>
      <c r="K2731">
        <v>4284.3900000000003</v>
      </c>
      <c r="L2731" t="s">
        <v>28</v>
      </c>
      <c r="M2731" t="s">
        <v>29</v>
      </c>
    </row>
    <row r="2732" spans="1:13">
      <c r="A2732" t="s">
        <v>4303</v>
      </c>
      <c r="B2732" s="9">
        <v>45397</v>
      </c>
      <c r="C2732" t="s">
        <v>1094</v>
      </c>
      <c r="D2732" t="s">
        <v>3264</v>
      </c>
      <c r="E2732" t="s">
        <v>26</v>
      </c>
      <c r="F2732" t="s">
        <v>46</v>
      </c>
      <c r="G2732" t="s">
        <v>19</v>
      </c>
      <c r="H2732" t="s">
        <v>50</v>
      </c>
      <c r="I2732">
        <v>4</v>
      </c>
      <c r="J2732">
        <v>2521.63</v>
      </c>
      <c r="K2732">
        <v>10086.51</v>
      </c>
      <c r="L2732" t="s">
        <v>21</v>
      </c>
      <c r="M2732" t="s">
        <v>29</v>
      </c>
    </row>
    <row r="2733" spans="1:13">
      <c r="A2733" t="s">
        <v>4304</v>
      </c>
      <c r="B2733" s="9">
        <v>45144</v>
      </c>
      <c r="C2733" t="s">
        <v>1853</v>
      </c>
      <c r="D2733" t="s">
        <v>1161</v>
      </c>
      <c r="E2733" t="s">
        <v>17</v>
      </c>
      <c r="F2733" t="s">
        <v>46</v>
      </c>
      <c r="G2733" t="s">
        <v>42</v>
      </c>
      <c r="H2733" t="s">
        <v>50</v>
      </c>
      <c r="I2733">
        <v>3</v>
      </c>
      <c r="J2733">
        <v>1750.03</v>
      </c>
      <c r="K2733">
        <v>5250.08</v>
      </c>
      <c r="L2733" t="s">
        <v>28</v>
      </c>
      <c r="M2733" t="s">
        <v>29</v>
      </c>
    </row>
    <row r="2734" spans="1:13">
      <c r="A2734" t="s">
        <v>4305</v>
      </c>
      <c r="B2734" s="9">
        <v>45101</v>
      </c>
      <c r="C2734" t="s">
        <v>2165</v>
      </c>
      <c r="D2734" t="s">
        <v>3982</v>
      </c>
      <c r="E2734" t="s">
        <v>17</v>
      </c>
      <c r="F2734" t="s">
        <v>27</v>
      </c>
      <c r="G2734" t="s">
        <v>19</v>
      </c>
      <c r="H2734" t="s">
        <v>34</v>
      </c>
      <c r="I2734">
        <v>5</v>
      </c>
      <c r="J2734">
        <v>1170.21</v>
      </c>
      <c r="K2734">
        <v>5851.06</v>
      </c>
      <c r="L2734" t="s">
        <v>28</v>
      </c>
      <c r="M2734" t="s">
        <v>29</v>
      </c>
    </row>
    <row r="2735" spans="1:13">
      <c r="A2735" t="s">
        <v>4306</v>
      </c>
      <c r="B2735" s="9">
        <v>44949</v>
      </c>
      <c r="C2735" t="s">
        <v>497</v>
      </c>
      <c r="D2735" t="s">
        <v>2178</v>
      </c>
      <c r="E2735" t="s">
        <v>17</v>
      </c>
      <c r="F2735" t="s">
        <v>27</v>
      </c>
      <c r="G2735" t="s">
        <v>19</v>
      </c>
      <c r="H2735" t="s">
        <v>34</v>
      </c>
      <c r="I2735">
        <v>2</v>
      </c>
      <c r="J2735">
        <v>1425.14</v>
      </c>
      <c r="K2735">
        <v>2850.28</v>
      </c>
      <c r="L2735" t="s">
        <v>35</v>
      </c>
      <c r="M2735" t="s">
        <v>29</v>
      </c>
    </row>
    <row r="2736" spans="1:13">
      <c r="A2736" t="s">
        <v>4307</v>
      </c>
      <c r="B2736" s="9">
        <v>45161</v>
      </c>
      <c r="C2736" t="s">
        <v>1235</v>
      </c>
      <c r="D2736" t="s">
        <v>1161</v>
      </c>
      <c r="E2736" t="s">
        <v>17</v>
      </c>
      <c r="F2736" t="s">
        <v>33</v>
      </c>
      <c r="G2736" t="s">
        <v>42</v>
      </c>
      <c r="H2736" t="s">
        <v>34</v>
      </c>
      <c r="I2736">
        <v>3</v>
      </c>
      <c r="J2736">
        <v>1027.3599999999999</v>
      </c>
      <c r="K2736">
        <v>3082.08</v>
      </c>
      <c r="L2736" t="s">
        <v>21</v>
      </c>
      <c r="M2736" t="s">
        <v>22</v>
      </c>
    </row>
    <row r="2737" spans="1:13">
      <c r="A2737" t="s">
        <v>4308</v>
      </c>
      <c r="B2737" s="9">
        <v>44939</v>
      </c>
      <c r="C2737" t="s">
        <v>3852</v>
      </c>
      <c r="D2737" t="s">
        <v>1557</v>
      </c>
      <c r="E2737" t="s">
        <v>17</v>
      </c>
      <c r="F2737" t="s">
        <v>33</v>
      </c>
      <c r="G2737" t="s">
        <v>42</v>
      </c>
      <c r="H2737" t="s">
        <v>50</v>
      </c>
      <c r="I2737">
        <v>5</v>
      </c>
      <c r="J2737">
        <v>2493.4699999999998</v>
      </c>
      <c r="K2737">
        <v>12467.35</v>
      </c>
      <c r="L2737" t="s">
        <v>35</v>
      </c>
      <c r="M2737" t="s">
        <v>29</v>
      </c>
    </row>
    <row r="2738" spans="1:13">
      <c r="A2738" t="s">
        <v>4309</v>
      </c>
      <c r="B2738" s="9">
        <v>45027</v>
      </c>
      <c r="C2738" t="s">
        <v>989</v>
      </c>
      <c r="D2738" t="s">
        <v>32</v>
      </c>
      <c r="E2738" t="s">
        <v>17</v>
      </c>
      <c r="F2738" t="s">
        <v>46</v>
      </c>
      <c r="G2738" t="s">
        <v>19</v>
      </c>
      <c r="H2738" t="s">
        <v>20</v>
      </c>
      <c r="I2738">
        <v>2</v>
      </c>
      <c r="J2738">
        <v>37839.96</v>
      </c>
      <c r="K2738">
        <v>75679.929999999993</v>
      </c>
      <c r="L2738" t="s">
        <v>21</v>
      </c>
      <c r="M2738" t="s">
        <v>29</v>
      </c>
    </row>
    <row r="2739" spans="1:13">
      <c r="A2739" t="s">
        <v>4310</v>
      </c>
      <c r="B2739" s="9">
        <v>45462</v>
      </c>
      <c r="C2739" t="s">
        <v>652</v>
      </c>
      <c r="D2739" t="s">
        <v>845</v>
      </c>
      <c r="E2739" t="s">
        <v>61</v>
      </c>
      <c r="F2739" t="s">
        <v>27</v>
      </c>
      <c r="G2739" t="s">
        <v>19</v>
      </c>
      <c r="H2739" t="s">
        <v>20</v>
      </c>
      <c r="I2739">
        <v>3</v>
      </c>
      <c r="J2739">
        <v>35156.33</v>
      </c>
      <c r="K2739">
        <v>105468.98</v>
      </c>
      <c r="L2739" t="s">
        <v>35</v>
      </c>
      <c r="M2739" t="s">
        <v>29</v>
      </c>
    </row>
    <row r="2740" spans="1:13">
      <c r="A2740" t="s">
        <v>4311</v>
      </c>
      <c r="B2740" s="9">
        <v>45449</v>
      </c>
      <c r="C2740" t="s">
        <v>3287</v>
      </c>
      <c r="D2740" t="s">
        <v>67</v>
      </c>
      <c r="E2740" t="s">
        <v>17</v>
      </c>
      <c r="F2740" t="s">
        <v>33</v>
      </c>
      <c r="G2740" t="s">
        <v>42</v>
      </c>
      <c r="H2740" t="s">
        <v>57</v>
      </c>
      <c r="I2740">
        <v>3</v>
      </c>
      <c r="J2740">
        <v>13638.75</v>
      </c>
      <c r="K2740">
        <v>40916.25</v>
      </c>
      <c r="L2740" t="s">
        <v>21</v>
      </c>
      <c r="M2740" t="s">
        <v>29</v>
      </c>
    </row>
    <row r="2741" spans="1:13">
      <c r="A2741" t="s">
        <v>4312</v>
      </c>
      <c r="B2741" s="9">
        <v>45378</v>
      </c>
      <c r="C2741" t="s">
        <v>3500</v>
      </c>
      <c r="D2741" t="s">
        <v>230</v>
      </c>
      <c r="E2741" t="s">
        <v>17</v>
      </c>
      <c r="F2741" t="s">
        <v>27</v>
      </c>
      <c r="G2741" t="s">
        <v>19</v>
      </c>
      <c r="H2741" t="s">
        <v>34</v>
      </c>
      <c r="I2741">
        <v>1</v>
      </c>
      <c r="J2741">
        <v>931.55</v>
      </c>
      <c r="K2741">
        <v>931.55</v>
      </c>
      <c r="L2741" t="s">
        <v>35</v>
      </c>
      <c r="M2741" t="s">
        <v>29</v>
      </c>
    </row>
    <row r="2742" spans="1:13">
      <c r="A2742" t="s">
        <v>4313</v>
      </c>
      <c r="B2742" s="9">
        <v>45357</v>
      </c>
      <c r="C2742" t="s">
        <v>2095</v>
      </c>
      <c r="D2742" t="s">
        <v>410</v>
      </c>
      <c r="E2742" t="s">
        <v>26</v>
      </c>
      <c r="F2742" t="s">
        <v>27</v>
      </c>
      <c r="G2742" t="s">
        <v>42</v>
      </c>
      <c r="H2742" t="s">
        <v>34</v>
      </c>
      <c r="I2742">
        <v>3</v>
      </c>
      <c r="J2742">
        <v>1118.22</v>
      </c>
      <c r="K2742">
        <v>3354.66</v>
      </c>
      <c r="L2742" t="s">
        <v>21</v>
      </c>
      <c r="M2742" t="s">
        <v>29</v>
      </c>
    </row>
    <row r="2743" spans="1:13">
      <c r="A2743" t="s">
        <v>4314</v>
      </c>
      <c r="B2743" s="9">
        <v>45459</v>
      </c>
      <c r="C2743" t="s">
        <v>2466</v>
      </c>
      <c r="D2743" t="s">
        <v>1519</v>
      </c>
      <c r="E2743" t="s">
        <v>17</v>
      </c>
      <c r="F2743" t="s">
        <v>46</v>
      </c>
      <c r="G2743" t="s">
        <v>42</v>
      </c>
      <c r="H2743" t="s">
        <v>34</v>
      </c>
      <c r="I2743">
        <v>4</v>
      </c>
      <c r="J2743">
        <v>1016.87</v>
      </c>
      <c r="K2743">
        <v>4067.48</v>
      </c>
      <c r="L2743" t="s">
        <v>35</v>
      </c>
      <c r="M2743" t="s">
        <v>29</v>
      </c>
    </row>
    <row r="2744" spans="1:13">
      <c r="A2744" t="s">
        <v>4315</v>
      </c>
      <c r="B2744" s="9">
        <v>45219</v>
      </c>
      <c r="C2744" t="s">
        <v>44</v>
      </c>
      <c r="D2744" t="s">
        <v>265</v>
      </c>
      <c r="E2744" t="s">
        <v>26</v>
      </c>
      <c r="F2744" t="s">
        <v>46</v>
      </c>
      <c r="G2744" t="s">
        <v>42</v>
      </c>
      <c r="H2744" t="s">
        <v>57</v>
      </c>
      <c r="I2744">
        <v>3</v>
      </c>
      <c r="J2744">
        <v>15719.4</v>
      </c>
      <c r="K2744">
        <v>47158.21</v>
      </c>
      <c r="L2744" t="s">
        <v>28</v>
      </c>
      <c r="M2744" t="s">
        <v>22</v>
      </c>
    </row>
    <row r="2745" spans="1:13">
      <c r="A2745" t="s">
        <v>4316</v>
      </c>
      <c r="B2745" s="9">
        <v>45027</v>
      </c>
      <c r="C2745" t="s">
        <v>3312</v>
      </c>
      <c r="D2745" t="s">
        <v>190</v>
      </c>
      <c r="E2745" t="s">
        <v>17</v>
      </c>
      <c r="F2745" t="s">
        <v>27</v>
      </c>
      <c r="G2745" t="s">
        <v>19</v>
      </c>
      <c r="H2745" t="s">
        <v>34</v>
      </c>
      <c r="I2745">
        <v>4</v>
      </c>
      <c r="J2745">
        <v>1105.1500000000001</v>
      </c>
      <c r="K2745">
        <v>4420.59</v>
      </c>
      <c r="L2745" t="s">
        <v>21</v>
      </c>
      <c r="M2745" t="s">
        <v>29</v>
      </c>
    </row>
    <row r="2746" spans="1:13">
      <c r="A2746" t="s">
        <v>4317</v>
      </c>
      <c r="B2746" s="9">
        <v>45428</v>
      </c>
      <c r="C2746" t="s">
        <v>3815</v>
      </c>
      <c r="D2746" t="s">
        <v>2997</v>
      </c>
      <c r="E2746" t="s">
        <v>26</v>
      </c>
      <c r="F2746" t="s">
        <v>18</v>
      </c>
      <c r="G2746" t="s">
        <v>19</v>
      </c>
      <c r="H2746" t="s">
        <v>20</v>
      </c>
      <c r="I2746">
        <v>5</v>
      </c>
      <c r="J2746">
        <v>39372.9</v>
      </c>
      <c r="K2746">
        <v>196864.48</v>
      </c>
      <c r="L2746" t="s">
        <v>28</v>
      </c>
      <c r="M2746" t="s">
        <v>29</v>
      </c>
    </row>
    <row r="2747" spans="1:13">
      <c r="A2747" t="s">
        <v>4318</v>
      </c>
      <c r="B2747" s="9">
        <v>45230</v>
      </c>
      <c r="C2747" t="s">
        <v>583</v>
      </c>
      <c r="D2747" t="s">
        <v>2772</v>
      </c>
      <c r="E2747" t="s">
        <v>26</v>
      </c>
      <c r="F2747" t="s">
        <v>18</v>
      </c>
      <c r="G2747" t="s">
        <v>42</v>
      </c>
      <c r="H2747" t="s">
        <v>34</v>
      </c>
      <c r="I2747">
        <v>5</v>
      </c>
      <c r="J2747">
        <v>955.99</v>
      </c>
      <c r="K2747">
        <v>4779.97</v>
      </c>
      <c r="L2747" t="s">
        <v>35</v>
      </c>
      <c r="M2747" t="s">
        <v>29</v>
      </c>
    </row>
    <row r="2748" spans="1:13">
      <c r="A2748" t="s">
        <v>4319</v>
      </c>
      <c r="B2748" s="9">
        <v>45466</v>
      </c>
      <c r="C2748" t="s">
        <v>1337</v>
      </c>
      <c r="D2748" t="s">
        <v>401</v>
      </c>
      <c r="E2748" t="s">
        <v>61</v>
      </c>
      <c r="F2748" t="s">
        <v>27</v>
      </c>
      <c r="G2748" t="s">
        <v>19</v>
      </c>
      <c r="H2748" t="s">
        <v>57</v>
      </c>
      <c r="I2748">
        <v>4</v>
      </c>
      <c r="J2748">
        <v>13632.9</v>
      </c>
      <c r="K2748">
        <v>54531.6</v>
      </c>
      <c r="L2748" t="s">
        <v>21</v>
      </c>
      <c r="M2748" t="s">
        <v>29</v>
      </c>
    </row>
    <row r="2749" spans="1:13">
      <c r="A2749" t="s">
        <v>4320</v>
      </c>
      <c r="B2749" s="9">
        <v>45281</v>
      </c>
      <c r="C2749" t="s">
        <v>299</v>
      </c>
      <c r="D2749" t="s">
        <v>1956</v>
      </c>
      <c r="E2749" t="s">
        <v>17</v>
      </c>
      <c r="F2749" t="s">
        <v>46</v>
      </c>
      <c r="G2749" t="s">
        <v>19</v>
      </c>
      <c r="H2749" t="s">
        <v>50</v>
      </c>
      <c r="I2749">
        <v>1</v>
      </c>
      <c r="J2749">
        <v>2446.88</v>
      </c>
      <c r="K2749">
        <v>2446.88</v>
      </c>
      <c r="L2749" t="s">
        <v>35</v>
      </c>
      <c r="M2749" t="s">
        <v>29</v>
      </c>
    </row>
    <row r="2750" spans="1:13">
      <c r="A2750" t="s">
        <v>4321</v>
      </c>
      <c r="B2750" s="9">
        <v>45229</v>
      </c>
      <c r="C2750" t="s">
        <v>865</v>
      </c>
      <c r="D2750" t="s">
        <v>79</v>
      </c>
      <c r="E2750" t="s">
        <v>17</v>
      </c>
      <c r="F2750" t="s">
        <v>18</v>
      </c>
      <c r="G2750" t="s">
        <v>42</v>
      </c>
      <c r="H2750" t="s">
        <v>50</v>
      </c>
      <c r="I2750">
        <v>1</v>
      </c>
      <c r="J2750">
        <v>1907.52</v>
      </c>
      <c r="K2750">
        <v>1907.52</v>
      </c>
      <c r="L2750" t="s">
        <v>35</v>
      </c>
      <c r="M2750" t="s">
        <v>29</v>
      </c>
    </row>
    <row r="2751" spans="1:13">
      <c r="A2751" t="s">
        <v>4322</v>
      </c>
      <c r="B2751" s="9">
        <v>45422</v>
      </c>
      <c r="C2751" t="s">
        <v>59</v>
      </c>
      <c r="D2751" t="s">
        <v>1804</v>
      </c>
      <c r="E2751" t="s">
        <v>17</v>
      </c>
      <c r="F2751" t="s">
        <v>46</v>
      </c>
      <c r="G2751" t="s">
        <v>19</v>
      </c>
      <c r="H2751" t="s">
        <v>20</v>
      </c>
      <c r="I2751">
        <v>5</v>
      </c>
      <c r="J2751">
        <v>34788.43</v>
      </c>
      <c r="K2751">
        <v>173942.13</v>
      </c>
      <c r="L2751" t="s">
        <v>28</v>
      </c>
      <c r="M2751" t="s">
        <v>29</v>
      </c>
    </row>
    <row r="2752" spans="1:13">
      <c r="A2752" t="s">
        <v>4323</v>
      </c>
      <c r="B2752" s="9">
        <v>45153</v>
      </c>
      <c r="C2752" t="s">
        <v>2296</v>
      </c>
      <c r="D2752" t="s">
        <v>141</v>
      </c>
      <c r="E2752" t="s">
        <v>61</v>
      </c>
      <c r="F2752" t="s">
        <v>18</v>
      </c>
      <c r="G2752" t="s">
        <v>42</v>
      </c>
      <c r="H2752" t="s">
        <v>20</v>
      </c>
      <c r="I2752">
        <v>3</v>
      </c>
      <c r="J2752">
        <v>29591.119999999999</v>
      </c>
      <c r="K2752">
        <v>88773.37</v>
      </c>
      <c r="L2752" t="s">
        <v>21</v>
      </c>
      <c r="M2752" t="s">
        <v>29</v>
      </c>
    </row>
    <row r="2753" spans="1:13">
      <c r="A2753" t="s">
        <v>4324</v>
      </c>
      <c r="B2753" s="9">
        <v>45162</v>
      </c>
      <c r="C2753" t="s">
        <v>2047</v>
      </c>
      <c r="D2753" t="s">
        <v>785</v>
      </c>
      <c r="E2753" t="s">
        <v>61</v>
      </c>
      <c r="F2753" t="s">
        <v>27</v>
      </c>
      <c r="G2753" t="s">
        <v>42</v>
      </c>
      <c r="H2753" t="s">
        <v>20</v>
      </c>
      <c r="I2753">
        <v>5</v>
      </c>
      <c r="J2753">
        <v>28516.9</v>
      </c>
      <c r="K2753">
        <v>142584.5</v>
      </c>
      <c r="L2753" t="s">
        <v>35</v>
      </c>
      <c r="M2753" t="s">
        <v>29</v>
      </c>
    </row>
    <row r="2754" spans="1:13">
      <c r="A2754" t="s">
        <v>4325</v>
      </c>
      <c r="B2754" s="9">
        <v>45381</v>
      </c>
      <c r="C2754" t="s">
        <v>444</v>
      </c>
      <c r="D2754" t="s">
        <v>3360</v>
      </c>
      <c r="E2754" t="s">
        <v>17</v>
      </c>
      <c r="F2754" t="s">
        <v>33</v>
      </c>
      <c r="G2754" t="s">
        <v>42</v>
      </c>
      <c r="H2754" t="s">
        <v>50</v>
      </c>
      <c r="I2754">
        <v>5</v>
      </c>
      <c r="J2754">
        <v>1927.39</v>
      </c>
      <c r="K2754">
        <v>9636.94</v>
      </c>
      <c r="L2754" t="s">
        <v>28</v>
      </c>
      <c r="M2754" t="s">
        <v>29</v>
      </c>
    </row>
    <row r="2755" spans="1:13">
      <c r="A2755" t="s">
        <v>4326</v>
      </c>
      <c r="B2755" s="9">
        <v>44939</v>
      </c>
      <c r="C2755" t="s">
        <v>1087</v>
      </c>
      <c r="D2755" t="s">
        <v>592</v>
      </c>
      <c r="E2755" t="s">
        <v>17</v>
      </c>
      <c r="F2755" t="s">
        <v>33</v>
      </c>
      <c r="G2755" t="s">
        <v>42</v>
      </c>
      <c r="H2755" t="s">
        <v>34</v>
      </c>
      <c r="I2755">
        <v>4</v>
      </c>
      <c r="J2755">
        <v>1049.93</v>
      </c>
      <c r="K2755">
        <v>4199.72</v>
      </c>
      <c r="L2755" t="s">
        <v>28</v>
      </c>
      <c r="M2755" t="s">
        <v>29</v>
      </c>
    </row>
    <row r="2756" spans="1:13">
      <c r="A2756" t="s">
        <v>4327</v>
      </c>
      <c r="B2756" s="9">
        <v>45136</v>
      </c>
      <c r="C2756" t="s">
        <v>1637</v>
      </c>
      <c r="D2756" t="s">
        <v>574</v>
      </c>
      <c r="E2756" t="s">
        <v>17</v>
      </c>
      <c r="F2756" t="s">
        <v>46</v>
      </c>
      <c r="G2756" t="s">
        <v>19</v>
      </c>
      <c r="H2756" t="s">
        <v>57</v>
      </c>
      <c r="I2756">
        <v>1</v>
      </c>
      <c r="J2756">
        <v>17467.37</v>
      </c>
      <c r="K2756">
        <v>17467.37</v>
      </c>
      <c r="L2756" t="s">
        <v>28</v>
      </c>
      <c r="M2756" t="s">
        <v>29</v>
      </c>
    </row>
    <row r="2757" spans="1:13">
      <c r="A2757" t="s">
        <v>4328</v>
      </c>
      <c r="B2757" s="9">
        <v>45323</v>
      </c>
      <c r="C2757" t="s">
        <v>1843</v>
      </c>
      <c r="D2757" t="s">
        <v>3727</v>
      </c>
      <c r="E2757" t="s">
        <v>17</v>
      </c>
      <c r="F2757" t="s">
        <v>46</v>
      </c>
      <c r="G2757" t="s">
        <v>19</v>
      </c>
      <c r="H2757" t="s">
        <v>57</v>
      </c>
      <c r="I2757">
        <v>4</v>
      </c>
      <c r="J2757">
        <v>10732.54</v>
      </c>
      <c r="K2757">
        <v>42930.18</v>
      </c>
      <c r="L2757" t="s">
        <v>28</v>
      </c>
      <c r="M2757" t="s">
        <v>29</v>
      </c>
    </row>
    <row r="2758" spans="1:13">
      <c r="A2758" t="s">
        <v>4329</v>
      </c>
      <c r="B2758" s="9">
        <v>45026</v>
      </c>
      <c r="C2758" t="s">
        <v>3169</v>
      </c>
      <c r="D2758" t="s">
        <v>2383</v>
      </c>
      <c r="E2758" t="s">
        <v>17</v>
      </c>
      <c r="F2758" t="s">
        <v>18</v>
      </c>
      <c r="G2758" t="s">
        <v>42</v>
      </c>
      <c r="H2758" t="s">
        <v>34</v>
      </c>
      <c r="I2758">
        <v>5</v>
      </c>
      <c r="J2758">
        <v>1351.29</v>
      </c>
      <c r="K2758">
        <v>6756.47</v>
      </c>
      <c r="L2758" t="s">
        <v>35</v>
      </c>
      <c r="M2758" t="s">
        <v>29</v>
      </c>
    </row>
    <row r="2759" spans="1:13">
      <c r="A2759" t="s">
        <v>4330</v>
      </c>
      <c r="B2759" s="9">
        <v>44957</v>
      </c>
      <c r="C2759" t="s">
        <v>508</v>
      </c>
      <c r="D2759" t="s">
        <v>608</v>
      </c>
      <c r="E2759" t="s">
        <v>17</v>
      </c>
      <c r="F2759" t="s">
        <v>27</v>
      </c>
      <c r="G2759" t="s">
        <v>19</v>
      </c>
      <c r="H2759" t="s">
        <v>50</v>
      </c>
      <c r="I2759">
        <v>2</v>
      </c>
      <c r="J2759">
        <v>2246.6999999999998</v>
      </c>
      <c r="K2759">
        <v>4493.3999999999996</v>
      </c>
      <c r="L2759" t="s">
        <v>35</v>
      </c>
      <c r="M2759" t="s">
        <v>29</v>
      </c>
    </row>
    <row r="2760" spans="1:13">
      <c r="A2760" t="s">
        <v>4331</v>
      </c>
      <c r="B2760" s="9">
        <v>45454</v>
      </c>
      <c r="C2760" t="s">
        <v>3722</v>
      </c>
      <c r="D2760" t="s">
        <v>262</v>
      </c>
      <c r="E2760" t="s">
        <v>26</v>
      </c>
      <c r="F2760" t="s">
        <v>18</v>
      </c>
      <c r="G2760" t="s">
        <v>42</v>
      </c>
      <c r="H2760" t="s">
        <v>50</v>
      </c>
      <c r="I2760">
        <v>3</v>
      </c>
      <c r="J2760">
        <v>2452</v>
      </c>
      <c r="K2760">
        <v>7356.01</v>
      </c>
      <c r="L2760" t="s">
        <v>35</v>
      </c>
      <c r="M2760" t="s">
        <v>29</v>
      </c>
    </row>
    <row r="2761" spans="1:13">
      <c r="A2761" t="s">
        <v>4332</v>
      </c>
      <c r="B2761" s="9">
        <v>45255</v>
      </c>
      <c r="C2761" t="s">
        <v>1891</v>
      </c>
      <c r="D2761" t="s">
        <v>3355</v>
      </c>
      <c r="E2761" t="s">
        <v>61</v>
      </c>
      <c r="F2761" t="s">
        <v>27</v>
      </c>
      <c r="G2761" t="s">
        <v>42</v>
      </c>
      <c r="H2761" t="s">
        <v>57</v>
      </c>
      <c r="I2761">
        <v>5</v>
      </c>
      <c r="J2761">
        <v>14346.09</v>
      </c>
      <c r="K2761">
        <v>71730.460000000006</v>
      </c>
      <c r="L2761" t="s">
        <v>21</v>
      </c>
      <c r="M2761" t="s">
        <v>29</v>
      </c>
    </row>
    <row r="2762" spans="1:13">
      <c r="A2762" t="s">
        <v>4333</v>
      </c>
      <c r="B2762" s="9">
        <v>45092</v>
      </c>
      <c r="C2762" t="s">
        <v>2594</v>
      </c>
      <c r="D2762" t="s">
        <v>2276</v>
      </c>
      <c r="E2762" t="s">
        <v>61</v>
      </c>
      <c r="F2762" t="s">
        <v>27</v>
      </c>
      <c r="G2762" t="s">
        <v>19</v>
      </c>
      <c r="H2762" t="s">
        <v>20</v>
      </c>
      <c r="I2762">
        <v>4</v>
      </c>
      <c r="J2762">
        <v>40700.449999999997</v>
      </c>
      <c r="K2762">
        <v>162801.82</v>
      </c>
      <c r="L2762" t="s">
        <v>21</v>
      </c>
      <c r="M2762" t="s">
        <v>29</v>
      </c>
    </row>
    <row r="2763" spans="1:13">
      <c r="A2763" t="s">
        <v>4334</v>
      </c>
      <c r="B2763" s="9">
        <v>45385</v>
      </c>
      <c r="C2763" t="s">
        <v>3493</v>
      </c>
      <c r="D2763" t="s">
        <v>153</v>
      </c>
      <c r="E2763" t="s">
        <v>17</v>
      </c>
      <c r="F2763" t="s">
        <v>46</v>
      </c>
      <c r="G2763" t="s">
        <v>42</v>
      </c>
      <c r="H2763" t="s">
        <v>20</v>
      </c>
      <c r="I2763">
        <v>2</v>
      </c>
      <c r="J2763">
        <v>37977.26</v>
      </c>
      <c r="K2763">
        <v>75954.52</v>
      </c>
      <c r="L2763" t="s">
        <v>28</v>
      </c>
      <c r="M2763" t="s">
        <v>29</v>
      </c>
    </row>
    <row r="2764" spans="1:13">
      <c r="A2764" t="s">
        <v>4335</v>
      </c>
      <c r="B2764" s="9">
        <v>45026</v>
      </c>
      <c r="C2764" t="s">
        <v>2647</v>
      </c>
      <c r="D2764" t="s">
        <v>1396</v>
      </c>
      <c r="E2764" t="s">
        <v>26</v>
      </c>
      <c r="F2764" t="s">
        <v>33</v>
      </c>
      <c r="G2764" t="s">
        <v>19</v>
      </c>
      <c r="H2764" t="s">
        <v>57</v>
      </c>
      <c r="I2764">
        <v>2</v>
      </c>
      <c r="J2764">
        <v>17886.18</v>
      </c>
      <c r="K2764">
        <v>35772.35</v>
      </c>
      <c r="L2764" t="s">
        <v>35</v>
      </c>
      <c r="M2764" t="s">
        <v>29</v>
      </c>
    </row>
    <row r="2765" spans="1:13">
      <c r="A2765" t="s">
        <v>4336</v>
      </c>
      <c r="B2765" s="9">
        <v>45099</v>
      </c>
      <c r="C2765" t="s">
        <v>4337</v>
      </c>
      <c r="D2765" t="s">
        <v>327</v>
      </c>
      <c r="E2765" t="s">
        <v>61</v>
      </c>
      <c r="F2765" t="s">
        <v>33</v>
      </c>
      <c r="G2765" t="s">
        <v>19</v>
      </c>
      <c r="H2765" t="s">
        <v>57</v>
      </c>
      <c r="I2765">
        <v>5</v>
      </c>
      <c r="J2765">
        <v>16458.22</v>
      </c>
      <c r="K2765">
        <v>82291.12</v>
      </c>
      <c r="L2765" t="s">
        <v>28</v>
      </c>
      <c r="M2765" t="s">
        <v>22</v>
      </c>
    </row>
    <row r="2766" spans="1:13">
      <c r="A2766" t="s">
        <v>4338</v>
      </c>
      <c r="B2766" s="9">
        <v>45088</v>
      </c>
      <c r="C2766" t="s">
        <v>299</v>
      </c>
      <c r="D2766" t="s">
        <v>2245</v>
      </c>
      <c r="E2766" t="s">
        <v>17</v>
      </c>
      <c r="F2766" t="s">
        <v>46</v>
      </c>
      <c r="G2766" t="s">
        <v>42</v>
      </c>
      <c r="H2766" t="s">
        <v>34</v>
      </c>
      <c r="I2766">
        <v>1</v>
      </c>
      <c r="J2766">
        <v>1017.53</v>
      </c>
      <c r="K2766">
        <v>1017.53</v>
      </c>
      <c r="L2766" t="s">
        <v>35</v>
      </c>
      <c r="M2766" t="s">
        <v>29</v>
      </c>
    </row>
    <row r="2767" spans="1:13">
      <c r="A2767" t="s">
        <v>4339</v>
      </c>
      <c r="B2767" s="9">
        <v>45189</v>
      </c>
      <c r="C2767" t="s">
        <v>1719</v>
      </c>
      <c r="D2767" t="s">
        <v>1335</v>
      </c>
      <c r="E2767" t="s">
        <v>26</v>
      </c>
      <c r="F2767" t="s">
        <v>33</v>
      </c>
      <c r="G2767" t="s">
        <v>42</v>
      </c>
      <c r="H2767" t="s">
        <v>34</v>
      </c>
      <c r="I2767">
        <v>2</v>
      </c>
      <c r="J2767">
        <v>1417.73</v>
      </c>
      <c r="K2767">
        <v>2835.46</v>
      </c>
      <c r="L2767" t="s">
        <v>21</v>
      </c>
      <c r="M2767" t="s">
        <v>29</v>
      </c>
    </row>
    <row r="2768" spans="1:13">
      <c r="A2768" t="s">
        <v>4340</v>
      </c>
      <c r="B2768" s="9">
        <v>45200</v>
      </c>
      <c r="C2768" t="s">
        <v>2129</v>
      </c>
      <c r="D2768" t="s">
        <v>3026</v>
      </c>
      <c r="E2768" t="s">
        <v>17</v>
      </c>
      <c r="F2768" t="s">
        <v>46</v>
      </c>
      <c r="G2768" t="s">
        <v>19</v>
      </c>
      <c r="H2768" t="s">
        <v>34</v>
      </c>
      <c r="I2768">
        <v>3</v>
      </c>
      <c r="J2768">
        <v>1430.14</v>
      </c>
      <c r="K2768">
        <v>4290.42</v>
      </c>
      <c r="L2768" t="s">
        <v>28</v>
      </c>
      <c r="M2768" t="s">
        <v>29</v>
      </c>
    </row>
    <row r="2769" spans="1:13">
      <c r="A2769" t="s">
        <v>4341</v>
      </c>
      <c r="B2769" s="9">
        <v>44929</v>
      </c>
      <c r="C2769" t="s">
        <v>87</v>
      </c>
      <c r="D2769" t="s">
        <v>2660</v>
      </c>
      <c r="E2769" t="s">
        <v>17</v>
      </c>
      <c r="F2769" t="s">
        <v>18</v>
      </c>
      <c r="G2769" t="s">
        <v>19</v>
      </c>
      <c r="H2769" t="s">
        <v>34</v>
      </c>
      <c r="I2769">
        <v>4</v>
      </c>
      <c r="J2769">
        <v>913.86</v>
      </c>
      <c r="K2769">
        <v>3655.42</v>
      </c>
      <c r="L2769" t="s">
        <v>35</v>
      </c>
      <c r="M2769" t="s">
        <v>29</v>
      </c>
    </row>
    <row r="2770" spans="1:13">
      <c r="A2770" t="s">
        <v>4342</v>
      </c>
      <c r="B2770" s="9">
        <v>44954</v>
      </c>
      <c r="C2770" t="s">
        <v>2482</v>
      </c>
      <c r="D2770" t="s">
        <v>4343</v>
      </c>
      <c r="E2770" t="s">
        <v>17</v>
      </c>
      <c r="F2770" t="s">
        <v>27</v>
      </c>
      <c r="G2770" t="s">
        <v>19</v>
      </c>
      <c r="H2770" t="s">
        <v>34</v>
      </c>
      <c r="I2770">
        <v>4</v>
      </c>
      <c r="J2770">
        <v>1380.63</v>
      </c>
      <c r="K2770">
        <v>5522.51</v>
      </c>
      <c r="L2770" t="s">
        <v>35</v>
      </c>
      <c r="M2770" t="s">
        <v>22</v>
      </c>
    </row>
    <row r="2771" spans="1:13">
      <c r="A2771" t="s">
        <v>4344</v>
      </c>
      <c r="B2771" s="9">
        <v>45252</v>
      </c>
      <c r="C2771" t="s">
        <v>2340</v>
      </c>
      <c r="D2771" t="s">
        <v>2351</v>
      </c>
      <c r="E2771" t="s">
        <v>17</v>
      </c>
      <c r="F2771" t="s">
        <v>33</v>
      </c>
      <c r="G2771" t="s">
        <v>19</v>
      </c>
      <c r="H2771" t="s">
        <v>34</v>
      </c>
      <c r="I2771">
        <v>4</v>
      </c>
      <c r="J2771">
        <v>1238.52</v>
      </c>
      <c r="K2771">
        <v>4954.09</v>
      </c>
      <c r="L2771" t="s">
        <v>35</v>
      </c>
      <c r="M2771" t="s">
        <v>29</v>
      </c>
    </row>
    <row r="2772" spans="1:13">
      <c r="A2772" t="s">
        <v>4345</v>
      </c>
      <c r="B2772" s="9">
        <v>45075</v>
      </c>
      <c r="C2772" t="s">
        <v>662</v>
      </c>
      <c r="D2772" t="s">
        <v>1239</v>
      </c>
      <c r="E2772" t="s">
        <v>26</v>
      </c>
      <c r="F2772" t="s">
        <v>33</v>
      </c>
      <c r="G2772" t="s">
        <v>19</v>
      </c>
      <c r="H2772" t="s">
        <v>20</v>
      </c>
      <c r="I2772">
        <v>5</v>
      </c>
      <c r="J2772">
        <v>40634.89</v>
      </c>
      <c r="K2772">
        <v>203174.45</v>
      </c>
      <c r="L2772" t="s">
        <v>28</v>
      </c>
      <c r="M2772" t="s">
        <v>29</v>
      </c>
    </row>
    <row r="2773" spans="1:13">
      <c r="A2773" t="s">
        <v>4346</v>
      </c>
      <c r="B2773" s="9">
        <v>45466</v>
      </c>
      <c r="C2773" t="s">
        <v>1784</v>
      </c>
      <c r="D2773" t="s">
        <v>1095</v>
      </c>
      <c r="E2773" t="s">
        <v>17</v>
      </c>
      <c r="F2773" t="s">
        <v>18</v>
      </c>
      <c r="G2773" t="s">
        <v>19</v>
      </c>
      <c r="H2773" t="s">
        <v>57</v>
      </c>
      <c r="I2773">
        <v>4</v>
      </c>
      <c r="J2773">
        <v>17368.04</v>
      </c>
      <c r="K2773">
        <v>69472.17</v>
      </c>
      <c r="L2773" t="s">
        <v>21</v>
      </c>
      <c r="M2773" t="s">
        <v>29</v>
      </c>
    </row>
    <row r="2774" spans="1:13">
      <c r="A2774" t="s">
        <v>4347</v>
      </c>
      <c r="B2774" s="9">
        <v>45414</v>
      </c>
      <c r="C2774" t="s">
        <v>1169</v>
      </c>
      <c r="D2774" t="s">
        <v>3329</v>
      </c>
      <c r="E2774" t="s">
        <v>17</v>
      </c>
      <c r="F2774" t="s">
        <v>18</v>
      </c>
      <c r="G2774" t="s">
        <v>42</v>
      </c>
      <c r="H2774" t="s">
        <v>50</v>
      </c>
      <c r="I2774">
        <v>4</v>
      </c>
      <c r="J2774">
        <v>2864.22</v>
      </c>
      <c r="K2774">
        <v>11456.87</v>
      </c>
      <c r="L2774" t="s">
        <v>35</v>
      </c>
      <c r="M2774" t="s">
        <v>29</v>
      </c>
    </row>
    <row r="2775" spans="1:13">
      <c r="A2775" t="s">
        <v>4348</v>
      </c>
      <c r="B2775" s="9">
        <v>45364</v>
      </c>
      <c r="C2775" t="s">
        <v>610</v>
      </c>
      <c r="D2775" t="s">
        <v>4349</v>
      </c>
      <c r="E2775" t="s">
        <v>17</v>
      </c>
      <c r="F2775" t="s">
        <v>33</v>
      </c>
      <c r="G2775" t="s">
        <v>42</v>
      </c>
      <c r="H2775" t="s">
        <v>34</v>
      </c>
      <c r="I2775">
        <v>3</v>
      </c>
      <c r="J2775">
        <v>1371.17</v>
      </c>
      <c r="K2775">
        <v>4113.5</v>
      </c>
      <c r="L2775" t="s">
        <v>28</v>
      </c>
      <c r="M2775" t="s">
        <v>29</v>
      </c>
    </row>
    <row r="2776" spans="1:13">
      <c r="A2776" t="s">
        <v>4350</v>
      </c>
      <c r="B2776" s="9">
        <v>44991</v>
      </c>
      <c r="C2776" t="s">
        <v>1725</v>
      </c>
      <c r="D2776" t="s">
        <v>3819</v>
      </c>
      <c r="E2776" t="s">
        <v>61</v>
      </c>
      <c r="F2776" t="s">
        <v>33</v>
      </c>
      <c r="G2776" t="s">
        <v>19</v>
      </c>
      <c r="H2776" t="s">
        <v>20</v>
      </c>
      <c r="I2776">
        <v>1</v>
      </c>
      <c r="J2776">
        <v>26558.81</v>
      </c>
      <c r="K2776">
        <v>26558.81</v>
      </c>
      <c r="L2776" t="s">
        <v>35</v>
      </c>
      <c r="M2776" t="s">
        <v>29</v>
      </c>
    </row>
    <row r="2777" spans="1:13">
      <c r="A2777" t="s">
        <v>4351</v>
      </c>
      <c r="B2777" s="9">
        <v>45282</v>
      </c>
      <c r="C2777" t="s">
        <v>610</v>
      </c>
      <c r="D2777" t="s">
        <v>863</v>
      </c>
      <c r="E2777" t="s">
        <v>17</v>
      </c>
      <c r="F2777" t="s">
        <v>46</v>
      </c>
      <c r="G2777" t="s">
        <v>19</v>
      </c>
      <c r="H2777" t="s">
        <v>57</v>
      </c>
      <c r="I2777">
        <v>5</v>
      </c>
      <c r="J2777">
        <v>11576.37</v>
      </c>
      <c r="K2777">
        <v>57881.84</v>
      </c>
      <c r="L2777" t="s">
        <v>28</v>
      </c>
      <c r="M2777" t="s">
        <v>29</v>
      </c>
    </row>
    <row r="2778" spans="1:13">
      <c r="A2778" t="s">
        <v>4352</v>
      </c>
      <c r="B2778" s="9">
        <v>45459</v>
      </c>
      <c r="C2778" t="s">
        <v>1019</v>
      </c>
      <c r="D2778" t="s">
        <v>2577</v>
      </c>
      <c r="E2778" t="s">
        <v>26</v>
      </c>
      <c r="F2778" t="s">
        <v>46</v>
      </c>
      <c r="G2778" t="s">
        <v>42</v>
      </c>
      <c r="H2778" t="s">
        <v>57</v>
      </c>
      <c r="I2778">
        <v>5</v>
      </c>
      <c r="J2778">
        <v>11383.35</v>
      </c>
      <c r="K2778">
        <v>56916.73</v>
      </c>
      <c r="L2778" t="s">
        <v>21</v>
      </c>
      <c r="M2778" t="s">
        <v>29</v>
      </c>
    </row>
    <row r="2779" spans="1:13">
      <c r="A2779" t="s">
        <v>4353</v>
      </c>
      <c r="B2779" s="9">
        <v>45178</v>
      </c>
      <c r="C2779" t="s">
        <v>1797</v>
      </c>
      <c r="D2779" t="s">
        <v>1562</v>
      </c>
      <c r="E2779" t="s">
        <v>26</v>
      </c>
      <c r="F2779" t="s">
        <v>33</v>
      </c>
      <c r="G2779" t="s">
        <v>42</v>
      </c>
      <c r="H2779" t="s">
        <v>57</v>
      </c>
      <c r="I2779">
        <v>4</v>
      </c>
      <c r="J2779">
        <v>11182.72</v>
      </c>
      <c r="K2779">
        <v>44730.87</v>
      </c>
      <c r="L2779" t="s">
        <v>35</v>
      </c>
      <c r="M2779" t="s">
        <v>29</v>
      </c>
    </row>
    <row r="2780" spans="1:13">
      <c r="A2780" t="s">
        <v>4354</v>
      </c>
      <c r="B2780" s="9">
        <v>45161</v>
      </c>
      <c r="C2780" t="s">
        <v>485</v>
      </c>
      <c r="D2780" t="s">
        <v>355</v>
      </c>
      <c r="E2780" t="s">
        <v>17</v>
      </c>
      <c r="F2780" t="s">
        <v>46</v>
      </c>
      <c r="G2780" t="s">
        <v>42</v>
      </c>
      <c r="H2780" t="s">
        <v>34</v>
      </c>
      <c r="I2780">
        <v>3</v>
      </c>
      <c r="J2780">
        <v>1051.97</v>
      </c>
      <c r="K2780">
        <v>3155.91</v>
      </c>
      <c r="L2780" t="s">
        <v>28</v>
      </c>
      <c r="M2780" t="s">
        <v>29</v>
      </c>
    </row>
    <row r="2781" spans="1:13">
      <c r="A2781" t="s">
        <v>4355</v>
      </c>
      <c r="B2781" s="9">
        <v>45153</v>
      </c>
      <c r="C2781" t="s">
        <v>2348</v>
      </c>
      <c r="D2781" t="s">
        <v>3355</v>
      </c>
      <c r="E2781" t="s">
        <v>17</v>
      </c>
      <c r="F2781" t="s">
        <v>18</v>
      </c>
      <c r="G2781" t="s">
        <v>19</v>
      </c>
      <c r="H2781" t="s">
        <v>34</v>
      </c>
      <c r="I2781">
        <v>2</v>
      </c>
      <c r="J2781">
        <v>1250.3800000000001</v>
      </c>
      <c r="K2781">
        <v>2500.75</v>
      </c>
      <c r="L2781" t="s">
        <v>35</v>
      </c>
      <c r="M2781" t="s">
        <v>29</v>
      </c>
    </row>
    <row r="2782" spans="1:13">
      <c r="A2782" t="s">
        <v>4356</v>
      </c>
      <c r="B2782" s="9">
        <v>45451</v>
      </c>
      <c r="C2782" t="s">
        <v>1959</v>
      </c>
      <c r="D2782" t="s">
        <v>2800</v>
      </c>
      <c r="E2782" t="s">
        <v>26</v>
      </c>
      <c r="F2782" t="s">
        <v>27</v>
      </c>
      <c r="G2782" t="s">
        <v>19</v>
      </c>
      <c r="H2782" t="s">
        <v>50</v>
      </c>
      <c r="I2782">
        <v>4</v>
      </c>
      <c r="J2782">
        <v>2193.37</v>
      </c>
      <c r="K2782">
        <v>8773.4599999999991</v>
      </c>
      <c r="L2782" t="s">
        <v>28</v>
      </c>
      <c r="M2782" t="s">
        <v>29</v>
      </c>
    </row>
    <row r="2783" spans="1:13">
      <c r="A2783" t="s">
        <v>4357</v>
      </c>
      <c r="B2783" s="9">
        <v>45239</v>
      </c>
      <c r="C2783" t="s">
        <v>751</v>
      </c>
      <c r="D2783" t="s">
        <v>150</v>
      </c>
      <c r="E2783" t="s">
        <v>17</v>
      </c>
      <c r="F2783" t="s">
        <v>46</v>
      </c>
      <c r="G2783" t="s">
        <v>19</v>
      </c>
      <c r="H2783" t="s">
        <v>34</v>
      </c>
      <c r="I2783">
        <v>4</v>
      </c>
      <c r="J2783">
        <v>1272.18</v>
      </c>
      <c r="K2783">
        <v>5088.72</v>
      </c>
      <c r="L2783" t="s">
        <v>21</v>
      </c>
      <c r="M2783" t="s">
        <v>29</v>
      </c>
    </row>
    <row r="2784" spans="1:13">
      <c r="A2784" t="s">
        <v>4358</v>
      </c>
      <c r="B2784" s="9">
        <v>44975</v>
      </c>
      <c r="C2784" t="s">
        <v>1527</v>
      </c>
      <c r="D2784" t="s">
        <v>2978</v>
      </c>
      <c r="E2784" t="s">
        <v>17</v>
      </c>
      <c r="F2784" t="s">
        <v>27</v>
      </c>
      <c r="G2784" t="s">
        <v>42</v>
      </c>
      <c r="H2784" t="s">
        <v>57</v>
      </c>
      <c r="I2784">
        <v>5</v>
      </c>
      <c r="J2784">
        <v>16652.12</v>
      </c>
      <c r="K2784">
        <v>83260.62</v>
      </c>
      <c r="L2784" t="s">
        <v>21</v>
      </c>
      <c r="M2784" t="s">
        <v>29</v>
      </c>
    </row>
    <row r="2785" spans="1:13">
      <c r="A2785" t="s">
        <v>4359</v>
      </c>
      <c r="B2785" s="9">
        <v>45044</v>
      </c>
      <c r="C2785" t="s">
        <v>3324</v>
      </c>
      <c r="D2785" t="s">
        <v>393</v>
      </c>
      <c r="E2785" t="s">
        <v>26</v>
      </c>
      <c r="F2785" t="s">
        <v>46</v>
      </c>
      <c r="G2785" t="s">
        <v>19</v>
      </c>
      <c r="H2785" t="s">
        <v>57</v>
      </c>
      <c r="I2785">
        <v>5</v>
      </c>
      <c r="J2785">
        <v>15496.61</v>
      </c>
      <c r="K2785">
        <v>77483.05</v>
      </c>
      <c r="L2785" t="s">
        <v>28</v>
      </c>
      <c r="M2785" t="s">
        <v>29</v>
      </c>
    </row>
    <row r="2786" spans="1:13">
      <c r="A2786" t="s">
        <v>4360</v>
      </c>
      <c r="B2786" s="9">
        <v>44980</v>
      </c>
      <c r="C2786" t="s">
        <v>1514</v>
      </c>
      <c r="D2786" t="s">
        <v>2253</v>
      </c>
      <c r="E2786" t="s">
        <v>17</v>
      </c>
      <c r="F2786" t="s">
        <v>33</v>
      </c>
      <c r="G2786" t="s">
        <v>19</v>
      </c>
      <c r="H2786" t="s">
        <v>20</v>
      </c>
      <c r="I2786">
        <v>4</v>
      </c>
      <c r="J2786">
        <v>32639.33</v>
      </c>
      <c r="K2786">
        <v>130557.33</v>
      </c>
      <c r="L2786" t="s">
        <v>21</v>
      </c>
      <c r="M2786" t="s">
        <v>29</v>
      </c>
    </row>
    <row r="2787" spans="1:13">
      <c r="A2787" t="s">
        <v>4361</v>
      </c>
      <c r="B2787" s="9">
        <v>44970</v>
      </c>
      <c r="C2787" t="s">
        <v>1767</v>
      </c>
      <c r="D2787" t="s">
        <v>175</v>
      </c>
      <c r="E2787" t="s">
        <v>17</v>
      </c>
      <c r="F2787" t="s">
        <v>46</v>
      </c>
      <c r="G2787" t="s">
        <v>19</v>
      </c>
      <c r="H2787" t="s">
        <v>20</v>
      </c>
      <c r="I2787">
        <v>5</v>
      </c>
      <c r="J2787">
        <v>29671.56</v>
      </c>
      <c r="K2787">
        <v>148357.78</v>
      </c>
      <c r="L2787" t="s">
        <v>35</v>
      </c>
      <c r="M2787" t="s">
        <v>29</v>
      </c>
    </row>
    <row r="2788" spans="1:13">
      <c r="A2788" t="s">
        <v>4362</v>
      </c>
      <c r="B2788" s="9">
        <v>44979</v>
      </c>
      <c r="C2788" t="s">
        <v>991</v>
      </c>
      <c r="D2788" t="s">
        <v>959</v>
      </c>
      <c r="E2788" t="s">
        <v>17</v>
      </c>
      <c r="F2788" t="s">
        <v>27</v>
      </c>
      <c r="G2788" t="s">
        <v>19</v>
      </c>
      <c r="H2788" t="s">
        <v>50</v>
      </c>
      <c r="I2788">
        <v>3</v>
      </c>
      <c r="J2788">
        <v>1905.5</v>
      </c>
      <c r="K2788">
        <v>5716.51</v>
      </c>
      <c r="L2788" t="s">
        <v>21</v>
      </c>
      <c r="M2788" t="s">
        <v>29</v>
      </c>
    </row>
    <row r="2789" spans="1:13">
      <c r="A2789" t="s">
        <v>4363</v>
      </c>
      <c r="B2789" s="9">
        <v>45451</v>
      </c>
      <c r="C2789" t="s">
        <v>685</v>
      </c>
      <c r="D2789" t="s">
        <v>2130</v>
      </c>
      <c r="E2789" t="s">
        <v>17</v>
      </c>
      <c r="F2789" t="s">
        <v>27</v>
      </c>
      <c r="G2789" t="s">
        <v>42</v>
      </c>
      <c r="H2789" t="s">
        <v>20</v>
      </c>
      <c r="I2789">
        <v>2</v>
      </c>
      <c r="J2789">
        <v>33138.910000000003</v>
      </c>
      <c r="K2789">
        <v>66277.81</v>
      </c>
      <c r="L2789" t="s">
        <v>35</v>
      </c>
      <c r="M2789" t="s">
        <v>29</v>
      </c>
    </row>
    <row r="2790" spans="1:13">
      <c r="A2790" t="s">
        <v>4364</v>
      </c>
      <c r="B2790" s="9">
        <v>45028</v>
      </c>
      <c r="C2790" t="s">
        <v>2437</v>
      </c>
      <c r="D2790" t="s">
        <v>768</v>
      </c>
      <c r="E2790" t="s">
        <v>26</v>
      </c>
      <c r="F2790" t="s">
        <v>33</v>
      </c>
      <c r="G2790" t="s">
        <v>19</v>
      </c>
      <c r="H2790" t="s">
        <v>50</v>
      </c>
      <c r="I2790">
        <v>2</v>
      </c>
      <c r="J2790">
        <v>2649.5</v>
      </c>
      <c r="K2790">
        <v>5299</v>
      </c>
      <c r="L2790" t="s">
        <v>21</v>
      </c>
      <c r="M2790" t="s">
        <v>29</v>
      </c>
    </row>
    <row r="2791" spans="1:13">
      <c r="A2791" t="s">
        <v>4365</v>
      </c>
      <c r="B2791" s="9">
        <v>45324</v>
      </c>
      <c r="C2791" t="s">
        <v>1569</v>
      </c>
      <c r="D2791" t="s">
        <v>606</v>
      </c>
      <c r="E2791" t="s">
        <v>26</v>
      </c>
      <c r="F2791" t="s">
        <v>27</v>
      </c>
      <c r="G2791" t="s">
        <v>42</v>
      </c>
      <c r="H2791" t="s">
        <v>20</v>
      </c>
      <c r="I2791">
        <v>2</v>
      </c>
      <c r="J2791">
        <v>34094.26</v>
      </c>
      <c r="K2791">
        <v>68188.509999999995</v>
      </c>
      <c r="L2791" t="s">
        <v>21</v>
      </c>
      <c r="M2791" t="s">
        <v>22</v>
      </c>
    </row>
    <row r="2792" spans="1:13">
      <c r="A2792" t="s">
        <v>4366</v>
      </c>
      <c r="B2792" s="9">
        <v>45064</v>
      </c>
      <c r="C2792" t="s">
        <v>4367</v>
      </c>
      <c r="D2792" t="s">
        <v>3253</v>
      </c>
      <c r="E2792" t="s">
        <v>26</v>
      </c>
      <c r="F2792" t="s">
        <v>33</v>
      </c>
      <c r="G2792" t="s">
        <v>19</v>
      </c>
      <c r="H2792" t="s">
        <v>57</v>
      </c>
      <c r="I2792">
        <v>4</v>
      </c>
      <c r="J2792">
        <v>15911.11</v>
      </c>
      <c r="K2792">
        <v>63644.46</v>
      </c>
      <c r="L2792" t="s">
        <v>35</v>
      </c>
      <c r="M2792" t="s">
        <v>29</v>
      </c>
    </row>
    <row r="2793" spans="1:13">
      <c r="A2793" t="s">
        <v>4368</v>
      </c>
      <c r="B2793" s="9">
        <v>45313</v>
      </c>
      <c r="C2793" t="s">
        <v>84</v>
      </c>
      <c r="D2793" t="s">
        <v>935</v>
      </c>
      <c r="E2793" t="s">
        <v>26</v>
      </c>
      <c r="F2793" t="s">
        <v>33</v>
      </c>
      <c r="G2793" t="s">
        <v>19</v>
      </c>
      <c r="H2793" t="s">
        <v>34</v>
      </c>
      <c r="I2793">
        <v>4</v>
      </c>
      <c r="J2793">
        <v>1041.1300000000001</v>
      </c>
      <c r="K2793">
        <v>4164.53</v>
      </c>
      <c r="L2793" t="s">
        <v>21</v>
      </c>
      <c r="M2793" t="s">
        <v>29</v>
      </c>
    </row>
    <row r="2794" spans="1:13">
      <c r="A2794" t="s">
        <v>4369</v>
      </c>
      <c r="B2794" s="9">
        <v>45037</v>
      </c>
      <c r="C2794" t="s">
        <v>4370</v>
      </c>
      <c r="D2794" t="s">
        <v>2084</v>
      </c>
      <c r="E2794" t="s">
        <v>17</v>
      </c>
      <c r="F2794" t="s">
        <v>27</v>
      </c>
      <c r="G2794" t="s">
        <v>19</v>
      </c>
      <c r="H2794" t="s">
        <v>34</v>
      </c>
      <c r="I2794">
        <v>4</v>
      </c>
      <c r="J2794">
        <v>880.08</v>
      </c>
      <c r="K2794">
        <v>3520.31</v>
      </c>
      <c r="L2794" t="s">
        <v>35</v>
      </c>
      <c r="M2794" t="s">
        <v>29</v>
      </c>
    </row>
    <row r="2795" spans="1:13">
      <c r="A2795" t="s">
        <v>4371</v>
      </c>
      <c r="B2795" s="9">
        <v>44943</v>
      </c>
      <c r="C2795" t="s">
        <v>273</v>
      </c>
      <c r="D2795" t="s">
        <v>663</v>
      </c>
      <c r="E2795" t="s">
        <v>17</v>
      </c>
      <c r="F2795" t="s">
        <v>18</v>
      </c>
      <c r="G2795" t="s">
        <v>19</v>
      </c>
      <c r="H2795" t="s">
        <v>50</v>
      </c>
      <c r="I2795">
        <v>3</v>
      </c>
      <c r="J2795">
        <v>2713.87</v>
      </c>
      <c r="K2795">
        <v>8141.62</v>
      </c>
      <c r="L2795" t="s">
        <v>35</v>
      </c>
      <c r="M2795" t="s">
        <v>29</v>
      </c>
    </row>
    <row r="2796" spans="1:13">
      <c r="A2796" t="s">
        <v>4372</v>
      </c>
      <c r="B2796" s="9">
        <v>45108</v>
      </c>
      <c r="C2796" t="s">
        <v>2749</v>
      </c>
      <c r="D2796" t="s">
        <v>257</v>
      </c>
      <c r="E2796" t="s">
        <v>17</v>
      </c>
      <c r="F2796" t="s">
        <v>27</v>
      </c>
      <c r="G2796" t="s">
        <v>19</v>
      </c>
      <c r="H2796" t="s">
        <v>34</v>
      </c>
      <c r="I2796">
        <v>2</v>
      </c>
      <c r="J2796">
        <v>971.83</v>
      </c>
      <c r="K2796">
        <v>1943.67</v>
      </c>
      <c r="L2796" t="s">
        <v>21</v>
      </c>
      <c r="M2796" t="s">
        <v>29</v>
      </c>
    </row>
    <row r="2797" spans="1:13">
      <c r="A2797" t="s">
        <v>4373</v>
      </c>
      <c r="B2797" s="9">
        <v>45462</v>
      </c>
      <c r="C2797" t="s">
        <v>1475</v>
      </c>
      <c r="D2797" t="s">
        <v>946</v>
      </c>
      <c r="E2797" t="s">
        <v>17</v>
      </c>
      <c r="F2797" t="s">
        <v>27</v>
      </c>
      <c r="G2797" t="s">
        <v>42</v>
      </c>
      <c r="H2797" t="s">
        <v>34</v>
      </c>
      <c r="I2797">
        <v>5</v>
      </c>
      <c r="J2797">
        <v>1209.77</v>
      </c>
      <c r="K2797">
        <v>6048.86</v>
      </c>
      <c r="L2797" t="s">
        <v>21</v>
      </c>
      <c r="M2797" t="s">
        <v>29</v>
      </c>
    </row>
    <row r="2798" spans="1:13">
      <c r="A2798" t="s">
        <v>4374</v>
      </c>
      <c r="B2798" s="9">
        <v>45467</v>
      </c>
      <c r="C2798" t="s">
        <v>2391</v>
      </c>
      <c r="D2798" t="s">
        <v>2505</v>
      </c>
      <c r="E2798" t="s">
        <v>61</v>
      </c>
      <c r="F2798" t="s">
        <v>46</v>
      </c>
      <c r="G2798" t="s">
        <v>42</v>
      </c>
      <c r="H2798" t="s">
        <v>20</v>
      </c>
      <c r="I2798">
        <v>5</v>
      </c>
      <c r="J2798">
        <v>38575.120000000003</v>
      </c>
      <c r="K2798">
        <v>192875.62</v>
      </c>
      <c r="L2798" t="s">
        <v>35</v>
      </c>
      <c r="M2798" t="s">
        <v>29</v>
      </c>
    </row>
    <row r="2799" spans="1:13">
      <c r="A2799" t="s">
        <v>4375</v>
      </c>
      <c r="B2799" s="9">
        <v>45097</v>
      </c>
      <c r="C2799" t="s">
        <v>3852</v>
      </c>
      <c r="D2799" t="s">
        <v>1604</v>
      </c>
      <c r="E2799" t="s">
        <v>26</v>
      </c>
      <c r="F2799" t="s">
        <v>27</v>
      </c>
      <c r="G2799" t="s">
        <v>19</v>
      </c>
      <c r="H2799" t="s">
        <v>57</v>
      </c>
      <c r="I2799">
        <v>1</v>
      </c>
      <c r="J2799">
        <v>11543.33</v>
      </c>
      <c r="K2799">
        <v>11543.33</v>
      </c>
      <c r="L2799" t="s">
        <v>28</v>
      </c>
      <c r="M2799" t="s">
        <v>29</v>
      </c>
    </row>
    <row r="2800" spans="1:13">
      <c r="A2800" t="s">
        <v>4376</v>
      </c>
      <c r="B2800" s="9">
        <v>45335</v>
      </c>
      <c r="C2800" t="s">
        <v>2195</v>
      </c>
      <c r="D2800" t="s">
        <v>156</v>
      </c>
      <c r="E2800" t="s">
        <v>17</v>
      </c>
      <c r="F2800" t="s">
        <v>46</v>
      </c>
      <c r="G2800" t="s">
        <v>19</v>
      </c>
      <c r="H2800" t="s">
        <v>34</v>
      </c>
      <c r="I2800">
        <v>1</v>
      </c>
      <c r="J2800">
        <v>1199.0999999999999</v>
      </c>
      <c r="K2800">
        <v>1199.0999999999999</v>
      </c>
      <c r="L2800" t="s">
        <v>21</v>
      </c>
      <c r="M2800" t="s">
        <v>29</v>
      </c>
    </row>
    <row r="2801" spans="1:13">
      <c r="A2801" t="s">
        <v>4377</v>
      </c>
      <c r="B2801" s="9">
        <v>45304</v>
      </c>
      <c r="C2801" t="s">
        <v>1386</v>
      </c>
      <c r="D2801" t="s">
        <v>816</v>
      </c>
      <c r="E2801" t="s">
        <v>17</v>
      </c>
      <c r="F2801" t="s">
        <v>46</v>
      </c>
      <c r="G2801" t="s">
        <v>42</v>
      </c>
      <c r="H2801" t="s">
        <v>57</v>
      </c>
      <c r="I2801">
        <v>5</v>
      </c>
      <c r="J2801">
        <v>15670.31</v>
      </c>
      <c r="K2801">
        <v>78351.539999999994</v>
      </c>
      <c r="L2801" t="s">
        <v>21</v>
      </c>
      <c r="M2801" t="s">
        <v>29</v>
      </c>
    </row>
    <row r="2802" spans="1:13">
      <c r="A2802" t="s">
        <v>4378</v>
      </c>
      <c r="B2802" s="9">
        <v>45114</v>
      </c>
      <c r="C2802" t="s">
        <v>281</v>
      </c>
      <c r="D2802" t="s">
        <v>1497</v>
      </c>
      <c r="E2802" t="s">
        <v>17</v>
      </c>
      <c r="F2802" t="s">
        <v>27</v>
      </c>
      <c r="G2802" t="s">
        <v>19</v>
      </c>
      <c r="H2802" t="s">
        <v>20</v>
      </c>
      <c r="I2802">
        <v>2</v>
      </c>
      <c r="J2802">
        <v>37564.29</v>
      </c>
      <c r="K2802">
        <v>75128.58</v>
      </c>
      <c r="L2802" t="s">
        <v>28</v>
      </c>
      <c r="M2802" t="s">
        <v>29</v>
      </c>
    </row>
    <row r="2803" spans="1:13">
      <c r="A2803" t="s">
        <v>4379</v>
      </c>
      <c r="B2803" s="9">
        <v>45156</v>
      </c>
      <c r="C2803" t="s">
        <v>105</v>
      </c>
      <c r="D2803" t="s">
        <v>1253</v>
      </c>
      <c r="E2803" t="s">
        <v>17</v>
      </c>
      <c r="F2803" t="s">
        <v>33</v>
      </c>
      <c r="G2803" t="s">
        <v>19</v>
      </c>
      <c r="H2803" t="s">
        <v>20</v>
      </c>
      <c r="I2803">
        <v>4</v>
      </c>
      <c r="J2803">
        <v>27084.17</v>
      </c>
      <c r="K2803">
        <v>108336.66</v>
      </c>
      <c r="L2803" t="s">
        <v>28</v>
      </c>
      <c r="M2803" t="s">
        <v>29</v>
      </c>
    </row>
    <row r="2804" spans="1:13">
      <c r="A2804" t="s">
        <v>4380</v>
      </c>
      <c r="B2804" s="9">
        <v>45045</v>
      </c>
      <c r="C2804" t="s">
        <v>502</v>
      </c>
      <c r="D2804" t="s">
        <v>1806</v>
      </c>
      <c r="E2804" t="s">
        <v>17</v>
      </c>
      <c r="F2804" t="s">
        <v>18</v>
      </c>
      <c r="G2804" t="s">
        <v>19</v>
      </c>
      <c r="H2804" t="s">
        <v>34</v>
      </c>
      <c r="I2804">
        <v>5</v>
      </c>
      <c r="J2804">
        <v>1335.07</v>
      </c>
      <c r="K2804">
        <v>6675.35</v>
      </c>
      <c r="L2804" t="s">
        <v>21</v>
      </c>
      <c r="M2804" t="s">
        <v>29</v>
      </c>
    </row>
    <row r="2805" spans="1:13">
      <c r="A2805" t="s">
        <v>4381</v>
      </c>
      <c r="B2805" s="9">
        <v>45082</v>
      </c>
      <c r="C2805" t="s">
        <v>1072</v>
      </c>
      <c r="D2805" t="s">
        <v>929</v>
      </c>
      <c r="E2805" t="s">
        <v>17</v>
      </c>
      <c r="F2805" t="s">
        <v>27</v>
      </c>
      <c r="G2805" t="s">
        <v>42</v>
      </c>
      <c r="H2805" t="s">
        <v>34</v>
      </c>
      <c r="I2805">
        <v>5</v>
      </c>
      <c r="J2805">
        <v>896.49</v>
      </c>
      <c r="K2805">
        <v>4482.45</v>
      </c>
      <c r="L2805" t="s">
        <v>21</v>
      </c>
      <c r="M2805" t="s">
        <v>29</v>
      </c>
    </row>
    <row r="2806" spans="1:13">
      <c r="A2806" t="s">
        <v>4382</v>
      </c>
      <c r="B2806" s="9">
        <v>45391</v>
      </c>
      <c r="C2806" t="s">
        <v>4383</v>
      </c>
      <c r="D2806" t="s">
        <v>731</v>
      </c>
      <c r="E2806" t="s">
        <v>61</v>
      </c>
      <c r="F2806" t="s">
        <v>27</v>
      </c>
      <c r="G2806" t="s">
        <v>19</v>
      </c>
      <c r="H2806" t="s">
        <v>20</v>
      </c>
      <c r="I2806">
        <v>1</v>
      </c>
      <c r="J2806">
        <v>33592.71</v>
      </c>
      <c r="K2806">
        <v>33592.71</v>
      </c>
      <c r="L2806" t="s">
        <v>21</v>
      </c>
      <c r="M2806" t="s">
        <v>29</v>
      </c>
    </row>
    <row r="2807" spans="1:13">
      <c r="A2807" t="s">
        <v>4384</v>
      </c>
      <c r="B2807" s="9">
        <v>45030</v>
      </c>
      <c r="C2807" t="s">
        <v>1312</v>
      </c>
      <c r="D2807" t="s">
        <v>1170</v>
      </c>
      <c r="E2807" t="s">
        <v>26</v>
      </c>
      <c r="F2807" t="s">
        <v>33</v>
      </c>
      <c r="G2807" t="s">
        <v>19</v>
      </c>
      <c r="H2807" t="s">
        <v>20</v>
      </c>
      <c r="I2807">
        <v>2</v>
      </c>
      <c r="J2807">
        <v>32259.72</v>
      </c>
      <c r="K2807">
        <v>64519.44</v>
      </c>
      <c r="L2807" t="s">
        <v>28</v>
      </c>
      <c r="M2807" t="s">
        <v>29</v>
      </c>
    </row>
    <row r="2808" spans="1:13">
      <c r="A2808" t="s">
        <v>4385</v>
      </c>
      <c r="B2808" s="9">
        <v>45428</v>
      </c>
      <c r="C2808" t="s">
        <v>896</v>
      </c>
      <c r="D2808" t="s">
        <v>889</v>
      </c>
      <c r="E2808" t="s">
        <v>17</v>
      </c>
      <c r="F2808" t="s">
        <v>46</v>
      </c>
      <c r="G2808" t="s">
        <v>19</v>
      </c>
      <c r="H2808" t="s">
        <v>50</v>
      </c>
      <c r="I2808">
        <v>5</v>
      </c>
      <c r="J2808">
        <v>2027.21</v>
      </c>
      <c r="K2808">
        <v>10136.040000000001</v>
      </c>
      <c r="L2808" t="s">
        <v>21</v>
      </c>
      <c r="M2808" t="s">
        <v>29</v>
      </c>
    </row>
    <row r="2809" spans="1:13">
      <c r="A2809" t="s">
        <v>4386</v>
      </c>
      <c r="B2809" s="9">
        <v>45101</v>
      </c>
      <c r="C2809" t="s">
        <v>1681</v>
      </c>
      <c r="D2809" t="s">
        <v>521</v>
      </c>
      <c r="E2809" t="s">
        <v>17</v>
      </c>
      <c r="F2809" t="s">
        <v>33</v>
      </c>
      <c r="G2809" t="s">
        <v>19</v>
      </c>
      <c r="H2809" t="s">
        <v>50</v>
      </c>
      <c r="I2809">
        <v>4</v>
      </c>
      <c r="J2809">
        <v>2127.41</v>
      </c>
      <c r="K2809">
        <v>8509.65</v>
      </c>
      <c r="L2809" t="s">
        <v>28</v>
      </c>
      <c r="M2809" t="s">
        <v>29</v>
      </c>
    </row>
    <row r="2810" spans="1:13">
      <c r="A2810" t="s">
        <v>4387</v>
      </c>
      <c r="B2810" s="9">
        <v>45347</v>
      </c>
      <c r="C2810" t="s">
        <v>1522</v>
      </c>
      <c r="D2810" t="s">
        <v>957</v>
      </c>
      <c r="E2810" t="s">
        <v>17</v>
      </c>
      <c r="F2810" t="s">
        <v>33</v>
      </c>
      <c r="G2810" t="s">
        <v>19</v>
      </c>
      <c r="H2810" t="s">
        <v>57</v>
      </c>
      <c r="I2810">
        <v>4</v>
      </c>
      <c r="J2810">
        <v>11733.27</v>
      </c>
      <c r="K2810">
        <v>46933.07</v>
      </c>
      <c r="L2810" t="s">
        <v>28</v>
      </c>
      <c r="M2810" t="s">
        <v>22</v>
      </c>
    </row>
    <row r="2811" spans="1:13">
      <c r="A2811" t="s">
        <v>4388</v>
      </c>
      <c r="B2811" s="9">
        <v>45060</v>
      </c>
      <c r="C2811" t="s">
        <v>120</v>
      </c>
      <c r="D2811" t="s">
        <v>2425</v>
      </c>
      <c r="E2811" t="s">
        <v>26</v>
      </c>
      <c r="F2811" t="s">
        <v>46</v>
      </c>
      <c r="G2811" t="s">
        <v>42</v>
      </c>
      <c r="H2811" t="s">
        <v>20</v>
      </c>
      <c r="I2811">
        <v>3</v>
      </c>
      <c r="J2811">
        <v>31950.21</v>
      </c>
      <c r="K2811">
        <v>95850.63</v>
      </c>
      <c r="L2811" t="s">
        <v>35</v>
      </c>
      <c r="M2811" t="s">
        <v>29</v>
      </c>
    </row>
    <row r="2812" spans="1:13">
      <c r="A2812" t="s">
        <v>4389</v>
      </c>
      <c r="B2812" s="9">
        <v>45317</v>
      </c>
      <c r="C2812" t="s">
        <v>1826</v>
      </c>
      <c r="D2812" t="s">
        <v>1338</v>
      </c>
      <c r="E2812" t="s">
        <v>26</v>
      </c>
      <c r="F2812" t="s">
        <v>27</v>
      </c>
      <c r="G2812" t="s">
        <v>42</v>
      </c>
      <c r="H2812" t="s">
        <v>57</v>
      </c>
      <c r="I2812">
        <v>4</v>
      </c>
      <c r="J2812">
        <v>10766.33</v>
      </c>
      <c r="K2812">
        <v>43065.33</v>
      </c>
      <c r="L2812" t="s">
        <v>28</v>
      </c>
      <c r="M2812" t="s">
        <v>29</v>
      </c>
    </row>
    <row r="2813" spans="1:13">
      <c r="A2813" t="s">
        <v>4390</v>
      </c>
      <c r="B2813" s="9">
        <v>45427</v>
      </c>
      <c r="C2813" t="s">
        <v>3815</v>
      </c>
      <c r="D2813" t="s">
        <v>3641</v>
      </c>
      <c r="E2813" t="s">
        <v>61</v>
      </c>
      <c r="F2813" t="s">
        <v>33</v>
      </c>
      <c r="G2813" t="s">
        <v>19</v>
      </c>
      <c r="H2813" t="s">
        <v>20</v>
      </c>
      <c r="I2813">
        <v>5</v>
      </c>
      <c r="J2813">
        <v>40056.019999999997</v>
      </c>
      <c r="K2813">
        <v>200280.09</v>
      </c>
      <c r="L2813" t="s">
        <v>35</v>
      </c>
      <c r="M2813" t="s">
        <v>29</v>
      </c>
    </row>
    <row r="2814" spans="1:13">
      <c r="A2814" t="s">
        <v>4391</v>
      </c>
      <c r="B2814" s="9">
        <v>44959</v>
      </c>
      <c r="C2814" t="s">
        <v>1784</v>
      </c>
      <c r="D2814" t="s">
        <v>634</v>
      </c>
      <c r="E2814" t="s">
        <v>17</v>
      </c>
      <c r="F2814" t="s">
        <v>33</v>
      </c>
      <c r="G2814" t="s">
        <v>19</v>
      </c>
      <c r="H2814" t="s">
        <v>57</v>
      </c>
      <c r="I2814">
        <v>5</v>
      </c>
      <c r="J2814">
        <v>11726.16</v>
      </c>
      <c r="K2814">
        <v>58630.78</v>
      </c>
      <c r="L2814" t="s">
        <v>28</v>
      </c>
      <c r="M2814" t="s">
        <v>29</v>
      </c>
    </row>
    <row r="2815" spans="1:13">
      <c r="A2815" t="s">
        <v>4392</v>
      </c>
      <c r="B2815" s="9">
        <v>44981</v>
      </c>
      <c r="C2815" t="s">
        <v>527</v>
      </c>
      <c r="D2815" t="s">
        <v>1701</v>
      </c>
      <c r="E2815" t="s">
        <v>26</v>
      </c>
      <c r="F2815" t="s">
        <v>27</v>
      </c>
      <c r="G2815" t="s">
        <v>42</v>
      </c>
      <c r="H2815" t="s">
        <v>50</v>
      </c>
      <c r="I2815">
        <v>4</v>
      </c>
      <c r="J2815">
        <v>2857.52</v>
      </c>
      <c r="K2815">
        <v>11430.09</v>
      </c>
      <c r="L2815" t="s">
        <v>28</v>
      </c>
      <c r="M2815" t="s">
        <v>22</v>
      </c>
    </row>
    <row r="2816" spans="1:13">
      <c r="A2816" t="s">
        <v>4393</v>
      </c>
      <c r="B2816" s="9">
        <v>45445</v>
      </c>
      <c r="C2816" t="s">
        <v>1424</v>
      </c>
      <c r="D2816" t="s">
        <v>800</v>
      </c>
      <c r="E2816" t="s">
        <v>17</v>
      </c>
      <c r="F2816" t="s">
        <v>27</v>
      </c>
      <c r="G2816" t="s">
        <v>42</v>
      </c>
      <c r="H2816" t="s">
        <v>20</v>
      </c>
      <c r="I2816">
        <v>1</v>
      </c>
      <c r="J2816">
        <v>39612.6</v>
      </c>
      <c r="K2816">
        <v>39612.6</v>
      </c>
      <c r="L2816" t="s">
        <v>35</v>
      </c>
      <c r="M2816" t="s">
        <v>29</v>
      </c>
    </row>
    <row r="2817" spans="1:13">
      <c r="A2817" t="s">
        <v>4394</v>
      </c>
      <c r="B2817" s="9">
        <v>44938</v>
      </c>
      <c r="C2817" t="s">
        <v>3795</v>
      </c>
      <c r="D2817" t="s">
        <v>3387</v>
      </c>
      <c r="E2817" t="s">
        <v>26</v>
      </c>
      <c r="F2817" t="s">
        <v>18</v>
      </c>
      <c r="G2817" t="s">
        <v>19</v>
      </c>
      <c r="H2817" t="s">
        <v>20</v>
      </c>
      <c r="I2817">
        <v>2</v>
      </c>
      <c r="J2817">
        <v>32404.35</v>
      </c>
      <c r="K2817">
        <v>64808.7</v>
      </c>
      <c r="L2817" t="s">
        <v>35</v>
      </c>
      <c r="M2817" t="s">
        <v>29</v>
      </c>
    </row>
    <row r="2818" spans="1:13">
      <c r="A2818" t="s">
        <v>4395</v>
      </c>
      <c r="B2818" s="9">
        <v>45454</v>
      </c>
      <c r="C2818" t="s">
        <v>720</v>
      </c>
      <c r="D2818" t="s">
        <v>2212</v>
      </c>
      <c r="E2818" t="s">
        <v>17</v>
      </c>
      <c r="F2818" t="s">
        <v>33</v>
      </c>
      <c r="G2818" t="s">
        <v>19</v>
      </c>
      <c r="H2818" t="s">
        <v>57</v>
      </c>
      <c r="I2818">
        <v>5</v>
      </c>
      <c r="J2818">
        <v>14232.94</v>
      </c>
      <c r="K2818">
        <v>71164.710000000006</v>
      </c>
      <c r="L2818" t="s">
        <v>35</v>
      </c>
      <c r="M2818" t="s">
        <v>29</v>
      </c>
    </row>
    <row r="2819" spans="1:13">
      <c r="A2819" t="s">
        <v>4396</v>
      </c>
      <c r="B2819" s="9">
        <v>45299</v>
      </c>
      <c r="C2819" t="s">
        <v>1637</v>
      </c>
      <c r="D2819" t="s">
        <v>2772</v>
      </c>
      <c r="E2819" t="s">
        <v>17</v>
      </c>
      <c r="F2819" t="s">
        <v>18</v>
      </c>
      <c r="G2819" t="s">
        <v>19</v>
      </c>
      <c r="H2819" t="s">
        <v>57</v>
      </c>
      <c r="I2819">
        <v>4</v>
      </c>
      <c r="J2819">
        <v>12764.35</v>
      </c>
      <c r="K2819">
        <v>51057.41</v>
      </c>
      <c r="L2819" t="s">
        <v>35</v>
      </c>
      <c r="M2819" t="s">
        <v>29</v>
      </c>
    </row>
    <row r="2820" spans="1:13">
      <c r="A2820" t="s">
        <v>4397</v>
      </c>
      <c r="B2820" s="9">
        <v>45410</v>
      </c>
      <c r="C2820" t="s">
        <v>2112</v>
      </c>
      <c r="D2820" t="s">
        <v>868</v>
      </c>
      <c r="E2820" t="s">
        <v>26</v>
      </c>
      <c r="F2820" t="s">
        <v>46</v>
      </c>
      <c r="G2820" t="s">
        <v>19</v>
      </c>
      <c r="H2820" t="s">
        <v>34</v>
      </c>
      <c r="I2820">
        <v>4</v>
      </c>
      <c r="J2820">
        <v>1438.12</v>
      </c>
      <c r="K2820">
        <v>5752.5</v>
      </c>
      <c r="L2820" t="s">
        <v>35</v>
      </c>
      <c r="M2820" t="s">
        <v>29</v>
      </c>
    </row>
    <row r="2821" spans="1:13">
      <c r="A2821" t="s">
        <v>4398</v>
      </c>
      <c r="B2821" s="9">
        <v>45154</v>
      </c>
      <c r="C2821" t="s">
        <v>3295</v>
      </c>
      <c r="D2821" t="s">
        <v>1490</v>
      </c>
      <c r="E2821" t="s">
        <v>17</v>
      </c>
      <c r="F2821" t="s">
        <v>27</v>
      </c>
      <c r="G2821" t="s">
        <v>19</v>
      </c>
      <c r="H2821" t="s">
        <v>34</v>
      </c>
      <c r="I2821">
        <v>5</v>
      </c>
      <c r="J2821">
        <v>1242.46</v>
      </c>
      <c r="K2821">
        <v>6212.32</v>
      </c>
      <c r="L2821" t="s">
        <v>35</v>
      </c>
      <c r="M2821" t="s">
        <v>29</v>
      </c>
    </row>
    <row r="2822" spans="1:13">
      <c r="A2822" t="s">
        <v>4399</v>
      </c>
      <c r="B2822" s="9">
        <v>45233</v>
      </c>
      <c r="C2822" t="s">
        <v>3622</v>
      </c>
      <c r="D2822" t="s">
        <v>837</v>
      </c>
      <c r="E2822" t="s">
        <v>17</v>
      </c>
      <c r="F2822" t="s">
        <v>27</v>
      </c>
      <c r="G2822" t="s">
        <v>42</v>
      </c>
      <c r="H2822" t="s">
        <v>50</v>
      </c>
      <c r="I2822">
        <v>3</v>
      </c>
      <c r="J2822">
        <v>2939.76</v>
      </c>
      <c r="K2822">
        <v>8819.2800000000007</v>
      </c>
      <c r="L2822" t="s">
        <v>35</v>
      </c>
      <c r="M2822" t="s">
        <v>29</v>
      </c>
    </row>
    <row r="2823" spans="1:13">
      <c r="A2823" t="s">
        <v>4400</v>
      </c>
      <c r="B2823" s="9">
        <v>45383</v>
      </c>
      <c r="C2823" t="s">
        <v>2382</v>
      </c>
      <c r="D2823" t="s">
        <v>2639</v>
      </c>
      <c r="E2823" t="s">
        <v>17</v>
      </c>
      <c r="F2823" t="s">
        <v>18</v>
      </c>
      <c r="G2823" t="s">
        <v>19</v>
      </c>
      <c r="H2823" t="s">
        <v>20</v>
      </c>
      <c r="I2823">
        <v>2</v>
      </c>
      <c r="J2823">
        <v>31758.94</v>
      </c>
      <c r="K2823">
        <v>63517.89</v>
      </c>
      <c r="L2823" t="s">
        <v>28</v>
      </c>
      <c r="M2823" t="s">
        <v>29</v>
      </c>
    </row>
    <row r="2824" spans="1:13">
      <c r="A2824" t="s">
        <v>4401</v>
      </c>
      <c r="B2824" s="9">
        <v>45086</v>
      </c>
      <c r="C2824" t="s">
        <v>2739</v>
      </c>
      <c r="D2824" t="s">
        <v>265</v>
      </c>
      <c r="E2824" t="s">
        <v>17</v>
      </c>
      <c r="F2824" t="s">
        <v>33</v>
      </c>
      <c r="G2824" t="s">
        <v>42</v>
      </c>
      <c r="H2824" t="s">
        <v>20</v>
      </c>
      <c r="I2824">
        <v>5</v>
      </c>
      <c r="J2824">
        <v>39952.79</v>
      </c>
      <c r="K2824">
        <v>199763.95</v>
      </c>
      <c r="L2824" t="s">
        <v>28</v>
      </c>
      <c r="M2824" t="s">
        <v>29</v>
      </c>
    </row>
    <row r="2825" spans="1:13">
      <c r="A2825" t="s">
        <v>4402</v>
      </c>
      <c r="B2825" s="9">
        <v>45257</v>
      </c>
      <c r="C2825" t="s">
        <v>81</v>
      </c>
      <c r="D2825" t="s">
        <v>1483</v>
      </c>
      <c r="E2825" t="s">
        <v>17</v>
      </c>
      <c r="F2825" t="s">
        <v>46</v>
      </c>
      <c r="G2825" t="s">
        <v>42</v>
      </c>
      <c r="H2825" t="s">
        <v>57</v>
      </c>
      <c r="I2825">
        <v>4</v>
      </c>
      <c r="J2825">
        <v>13861.76</v>
      </c>
      <c r="K2825">
        <v>55447.040000000001</v>
      </c>
      <c r="L2825" t="s">
        <v>35</v>
      </c>
      <c r="M2825" t="s">
        <v>29</v>
      </c>
    </row>
    <row r="2826" spans="1:13">
      <c r="A2826" t="s">
        <v>4403</v>
      </c>
      <c r="B2826" s="9">
        <v>45151</v>
      </c>
      <c r="C2826" t="s">
        <v>1945</v>
      </c>
      <c r="D2826" t="s">
        <v>2137</v>
      </c>
      <c r="E2826" t="s">
        <v>17</v>
      </c>
      <c r="F2826" t="s">
        <v>33</v>
      </c>
      <c r="G2826" t="s">
        <v>42</v>
      </c>
      <c r="H2826" t="s">
        <v>50</v>
      </c>
      <c r="I2826">
        <v>3</v>
      </c>
      <c r="J2826">
        <v>2833.54</v>
      </c>
      <c r="K2826">
        <v>8500.61</v>
      </c>
      <c r="L2826" t="s">
        <v>21</v>
      </c>
      <c r="M2826" t="s">
        <v>29</v>
      </c>
    </row>
    <row r="2827" spans="1:13">
      <c r="A2827" t="s">
        <v>4404</v>
      </c>
      <c r="B2827" s="9">
        <v>45430</v>
      </c>
      <c r="C2827" t="s">
        <v>2139</v>
      </c>
      <c r="D2827" t="s">
        <v>4405</v>
      </c>
      <c r="E2827" t="s">
        <v>17</v>
      </c>
      <c r="F2827" t="s">
        <v>33</v>
      </c>
      <c r="G2827" t="s">
        <v>19</v>
      </c>
      <c r="H2827" t="s">
        <v>20</v>
      </c>
      <c r="I2827">
        <v>5</v>
      </c>
      <c r="J2827">
        <v>26791.21</v>
      </c>
      <c r="K2827">
        <v>133956.07</v>
      </c>
      <c r="L2827" t="s">
        <v>35</v>
      </c>
      <c r="M2827" t="s">
        <v>29</v>
      </c>
    </row>
    <row r="2828" spans="1:13">
      <c r="A2828" t="s">
        <v>4406</v>
      </c>
      <c r="B2828" s="9">
        <v>45382</v>
      </c>
      <c r="C2828" t="s">
        <v>347</v>
      </c>
      <c r="D2828" t="s">
        <v>3154</v>
      </c>
      <c r="E2828" t="s">
        <v>17</v>
      </c>
      <c r="F2828" t="s">
        <v>18</v>
      </c>
      <c r="G2828" t="s">
        <v>19</v>
      </c>
      <c r="H2828" t="s">
        <v>50</v>
      </c>
      <c r="I2828">
        <v>2</v>
      </c>
      <c r="J2828">
        <v>2546.0700000000002</v>
      </c>
      <c r="K2828">
        <v>5092.1400000000003</v>
      </c>
      <c r="L2828" t="s">
        <v>21</v>
      </c>
      <c r="M2828" t="s">
        <v>22</v>
      </c>
    </row>
    <row r="2829" spans="1:13">
      <c r="A2829" t="s">
        <v>4407</v>
      </c>
      <c r="B2829" s="9">
        <v>44971</v>
      </c>
      <c r="C2829" t="s">
        <v>1941</v>
      </c>
      <c r="D2829" t="s">
        <v>521</v>
      </c>
      <c r="E2829" t="s">
        <v>61</v>
      </c>
      <c r="F2829" t="s">
        <v>33</v>
      </c>
      <c r="G2829" t="s">
        <v>42</v>
      </c>
      <c r="H2829" t="s">
        <v>34</v>
      </c>
      <c r="I2829">
        <v>3</v>
      </c>
      <c r="J2829">
        <v>1247.22</v>
      </c>
      <c r="K2829">
        <v>3741.67</v>
      </c>
      <c r="L2829" t="s">
        <v>28</v>
      </c>
      <c r="M2829" t="s">
        <v>29</v>
      </c>
    </row>
    <row r="2830" spans="1:13">
      <c r="A2830" t="s">
        <v>4408</v>
      </c>
      <c r="B2830" s="9">
        <v>45140</v>
      </c>
      <c r="C2830" t="s">
        <v>1853</v>
      </c>
      <c r="D2830" t="s">
        <v>1831</v>
      </c>
      <c r="E2830" t="s">
        <v>17</v>
      </c>
      <c r="F2830" t="s">
        <v>18</v>
      </c>
      <c r="G2830" t="s">
        <v>42</v>
      </c>
      <c r="H2830" t="s">
        <v>57</v>
      </c>
      <c r="I2830">
        <v>4</v>
      </c>
      <c r="J2830">
        <v>15421.28</v>
      </c>
      <c r="K2830">
        <v>61685.120000000003</v>
      </c>
      <c r="L2830" t="s">
        <v>28</v>
      </c>
      <c r="M2830" t="s">
        <v>29</v>
      </c>
    </row>
    <row r="2831" spans="1:13">
      <c r="A2831" t="s">
        <v>4409</v>
      </c>
      <c r="B2831" s="9">
        <v>44985</v>
      </c>
      <c r="C2831" t="s">
        <v>168</v>
      </c>
      <c r="D2831" t="s">
        <v>772</v>
      </c>
      <c r="E2831" t="s">
        <v>17</v>
      </c>
      <c r="F2831" t="s">
        <v>27</v>
      </c>
      <c r="G2831" t="s">
        <v>42</v>
      </c>
      <c r="H2831" t="s">
        <v>20</v>
      </c>
      <c r="I2831">
        <v>1</v>
      </c>
      <c r="J2831">
        <v>32322.98</v>
      </c>
      <c r="K2831">
        <v>32322.98</v>
      </c>
      <c r="L2831" t="s">
        <v>21</v>
      </c>
      <c r="M2831" t="s">
        <v>22</v>
      </c>
    </row>
    <row r="2832" spans="1:13">
      <c r="A2832" t="s">
        <v>4410</v>
      </c>
      <c r="B2832" s="9">
        <v>45121</v>
      </c>
      <c r="C2832" t="s">
        <v>991</v>
      </c>
      <c r="D2832" t="s">
        <v>4411</v>
      </c>
      <c r="E2832" t="s">
        <v>17</v>
      </c>
      <c r="F2832" t="s">
        <v>27</v>
      </c>
      <c r="G2832" t="s">
        <v>19</v>
      </c>
      <c r="H2832" t="s">
        <v>57</v>
      </c>
      <c r="I2832">
        <v>2</v>
      </c>
      <c r="J2832">
        <v>15629.37</v>
      </c>
      <c r="K2832">
        <v>31258.74</v>
      </c>
      <c r="L2832" t="s">
        <v>28</v>
      </c>
      <c r="M2832" t="s">
        <v>29</v>
      </c>
    </row>
    <row r="2833" spans="1:13">
      <c r="A2833" t="s">
        <v>4412</v>
      </c>
      <c r="B2833" s="9">
        <v>45415</v>
      </c>
      <c r="C2833" t="s">
        <v>261</v>
      </c>
      <c r="D2833" t="s">
        <v>486</v>
      </c>
      <c r="E2833" t="s">
        <v>61</v>
      </c>
      <c r="F2833" t="s">
        <v>27</v>
      </c>
      <c r="G2833" t="s">
        <v>19</v>
      </c>
      <c r="H2833" t="s">
        <v>34</v>
      </c>
      <c r="I2833">
        <v>3</v>
      </c>
      <c r="J2833">
        <v>983.68</v>
      </c>
      <c r="K2833">
        <v>2951.03</v>
      </c>
      <c r="L2833" t="s">
        <v>35</v>
      </c>
      <c r="M2833" t="s">
        <v>29</v>
      </c>
    </row>
    <row r="2834" spans="1:13">
      <c r="A2834" t="s">
        <v>4413</v>
      </c>
      <c r="B2834" s="9">
        <v>45083</v>
      </c>
      <c r="C2834" t="s">
        <v>2065</v>
      </c>
      <c r="D2834" t="s">
        <v>697</v>
      </c>
      <c r="E2834" t="s">
        <v>26</v>
      </c>
      <c r="F2834" t="s">
        <v>46</v>
      </c>
      <c r="G2834" t="s">
        <v>42</v>
      </c>
      <c r="H2834" t="s">
        <v>50</v>
      </c>
      <c r="I2834">
        <v>5</v>
      </c>
      <c r="J2834">
        <v>2494.81</v>
      </c>
      <c r="K2834">
        <v>12474.05</v>
      </c>
      <c r="L2834" t="s">
        <v>21</v>
      </c>
      <c r="M2834" t="s">
        <v>29</v>
      </c>
    </row>
    <row r="2835" spans="1:13">
      <c r="A2835" t="s">
        <v>4414</v>
      </c>
      <c r="B2835" s="9">
        <v>45152</v>
      </c>
      <c r="C2835" t="s">
        <v>3285</v>
      </c>
      <c r="D2835" t="s">
        <v>4405</v>
      </c>
      <c r="E2835" t="s">
        <v>17</v>
      </c>
      <c r="F2835" t="s">
        <v>46</v>
      </c>
      <c r="G2835" t="s">
        <v>19</v>
      </c>
      <c r="H2835" t="s">
        <v>50</v>
      </c>
      <c r="I2835">
        <v>5</v>
      </c>
      <c r="J2835">
        <v>2442.79</v>
      </c>
      <c r="K2835">
        <v>12213.97</v>
      </c>
      <c r="L2835" t="s">
        <v>21</v>
      </c>
      <c r="M2835" t="s">
        <v>29</v>
      </c>
    </row>
    <row r="2836" spans="1:13">
      <c r="A2836" t="s">
        <v>4415</v>
      </c>
      <c r="B2836" s="9">
        <v>45338</v>
      </c>
      <c r="C2836" t="s">
        <v>453</v>
      </c>
      <c r="D2836" t="s">
        <v>2660</v>
      </c>
      <c r="E2836" t="s">
        <v>26</v>
      </c>
      <c r="F2836" t="s">
        <v>33</v>
      </c>
      <c r="G2836" t="s">
        <v>19</v>
      </c>
      <c r="H2836" t="s">
        <v>34</v>
      </c>
      <c r="I2836">
        <v>3</v>
      </c>
      <c r="J2836">
        <v>1031</v>
      </c>
      <c r="K2836">
        <v>3093.01</v>
      </c>
      <c r="L2836" t="s">
        <v>28</v>
      </c>
      <c r="M2836" t="s">
        <v>29</v>
      </c>
    </row>
    <row r="2837" spans="1:13">
      <c r="A2837" t="s">
        <v>4416</v>
      </c>
      <c r="B2837" s="9">
        <v>45131</v>
      </c>
      <c r="C2837" t="s">
        <v>1065</v>
      </c>
      <c r="D2837" t="s">
        <v>1734</v>
      </c>
      <c r="E2837" t="s">
        <v>26</v>
      </c>
      <c r="F2837" t="s">
        <v>18</v>
      </c>
      <c r="G2837" t="s">
        <v>19</v>
      </c>
      <c r="H2837" t="s">
        <v>34</v>
      </c>
      <c r="I2837">
        <v>5</v>
      </c>
      <c r="J2837">
        <v>1307.32</v>
      </c>
      <c r="K2837">
        <v>6536.59</v>
      </c>
      <c r="L2837" t="s">
        <v>21</v>
      </c>
      <c r="M2837" t="s">
        <v>29</v>
      </c>
    </row>
    <row r="2838" spans="1:13">
      <c r="A2838" t="s">
        <v>4417</v>
      </c>
      <c r="B2838" s="9">
        <v>45005</v>
      </c>
      <c r="C2838" t="s">
        <v>1056</v>
      </c>
      <c r="D2838" t="s">
        <v>1241</v>
      </c>
      <c r="E2838" t="s">
        <v>26</v>
      </c>
      <c r="F2838" t="s">
        <v>33</v>
      </c>
      <c r="G2838" t="s">
        <v>19</v>
      </c>
      <c r="H2838" t="s">
        <v>20</v>
      </c>
      <c r="I2838">
        <v>3</v>
      </c>
      <c r="J2838">
        <v>25915.26</v>
      </c>
      <c r="K2838">
        <v>77745.78</v>
      </c>
      <c r="L2838" t="s">
        <v>21</v>
      </c>
      <c r="M2838" t="s">
        <v>29</v>
      </c>
    </row>
    <row r="2839" spans="1:13">
      <c r="A2839" t="s">
        <v>4418</v>
      </c>
      <c r="B2839" s="9">
        <v>45050</v>
      </c>
      <c r="C2839" t="s">
        <v>120</v>
      </c>
      <c r="D2839" t="s">
        <v>1741</v>
      </c>
      <c r="E2839" t="s">
        <v>26</v>
      </c>
      <c r="F2839" t="s">
        <v>27</v>
      </c>
      <c r="G2839" t="s">
        <v>19</v>
      </c>
      <c r="H2839" t="s">
        <v>20</v>
      </c>
      <c r="I2839">
        <v>2</v>
      </c>
      <c r="J2839">
        <v>27500.19</v>
      </c>
      <c r="K2839">
        <v>55000.39</v>
      </c>
      <c r="L2839" t="s">
        <v>21</v>
      </c>
      <c r="M2839" t="s">
        <v>29</v>
      </c>
    </row>
    <row r="2840" spans="1:13">
      <c r="A2840" t="s">
        <v>4419</v>
      </c>
      <c r="B2840" s="9">
        <v>45397</v>
      </c>
      <c r="C2840" t="s">
        <v>1268</v>
      </c>
      <c r="D2840" t="s">
        <v>832</v>
      </c>
      <c r="E2840" t="s">
        <v>61</v>
      </c>
      <c r="F2840" t="s">
        <v>33</v>
      </c>
      <c r="G2840" t="s">
        <v>19</v>
      </c>
      <c r="H2840" t="s">
        <v>20</v>
      </c>
      <c r="I2840">
        <v>5</v>
      </c>
      <c r="J2840">
        <v>32745.13</v>
      </c>
      <c r="K2840">
        <v>163725.63</v>
      </c>
      <c r="L2840" t="s">
        <v>28</v>
      </c>
      <c r="M2840" t="s">
        <v>22</v>
      </c>
    </row>
    <row r="2841" spans="1:13">
      <c r="A2841" t="s">
        <v>4420</v>
      </c>
      <c r="B2841" s="9">
        <v>45144</v>
      </c>
      <c r="C2841" t="s">
        <v>4294</v>
      </c>
      <c r="D2841" t="s">
        <v>959</v>
      </c>
      <c r="E2841" t="s">
        <v>61</v>
      </c>
      <c r="F2841" t="s">
        <v>33</v>
      </c>
      <c r="G2841" t="s">
        <v>19</v>
      </c>
      <c r="H2841" t="s">
        <v>20</v>
      </c>
      <c r="I2841">
        <v>2</v>
      </c>
      <c r="J2841">
        <v>40105.39</v>
      </c>
      <c r="K2841">
        <v>80210.78</v>
      </c>
      <c r="L2841" t="s">
        <v>21</v>
      </c>
      <c r="M2841" t="s">
        <v>29</v>
      </c>
    </row>
    <row r="2842" spans="1:13">
      <c r="A2842" t="s">
        <v>4421</v>
      </c>
      <c r="B2842" s="9">
        <v>45442</v>
      </c>
      <c r="C2842" t="s">
        <v>2459</v>
      </c>
      <c r="D2842" t="s">
        <v>3803</v>
      </c>
      <c r="E2842" t="s">
        <v>26</v>
      </c>
      <c r="F2842" t="s">
        <v>33</v>
      </c>
      <c r="G2842" t="s">
        <v>42</v>
      </c>
      <c r="H2842" t="s">
        <v>20</v>
      </c>
      <c r="I2842">
        <v>4</v>
      </c>
      <c r="J2842">
        <v>34565.29</v>
      </c>
      <c r="K2842">
        <v>138261.17000000001</v>
      </c>
      <c r="L2842" t="s">
        <v>21</v>
      </c>
      <c r="M2842" t="s">
        <v>29</v>
      </c>
    </row>
    <row r="2843" spans="1:13">
      <c r="A2843" t="s">
        <v>4422</v>
      </c>
      <c r="B2843" s="9">
        <v>45030</v>
      </c>
      <c r="C2843" t="s">
        <v>2530</v>
      </c>
      <c r="D2843" t="s">
        <v>1461</v>
      </c>
      <c r="E2843" t="s">
        <v>17</v>
      </c>
      <c r="F2843" t="s">
        <v>27</v>
      </c>
      <c r="G2843" t="s">
        <v>19</v>
      </c>
      <c r="H2843" t="s">
        <v>50</v>
      </c>
      <c r="I2843">
        <v>4</v>
      </c>
      <c r="J2843">
        <v>2802.58</v>
      </c>
      <c r="K2843">
        <v>11210.33</v>
      </c>
      <c r="L2843" t="s">
        <v>35</v>
      </c>
      <c r="M2843" t="s">
        <v>29</v>
      </c>
    </row>
    <row r="2844" spans="1:13">
      <c r="A2844" t="s">
        <v>4423</v>
      </c>
      <c r="B2844" s="9">
        <v>45319</v>
      </c>
      <c r="C2844" t="s">
        <v>1536</v>
      </c>
      <c r="D2844" t="s">
        <v>1327</v>
      </c>
      <c r="E2844" t="s">
        <v>26</v>
      </c>
      <c r="F2844" t="s">
        <v>18</v>
      </c>
      <c r="G2844" t="s">
        <v>19</v>
      </c>
      <c r="H2844" t="s">
        <v>20</v>
      </c>
      <c r="I2844">
        <v>4</v>
      </c>
      <c r="J2844">
        <v>33557.47</v>
      </c>
      <c r="K2844">
        <v>134229.88</v>
      </c>
      <c r="L2844" t="s">
        <v>35</v>
      </c>
      <c r="M2844" t="s">
        <v>29</v>
      </c>
    </row>
    <row r="2845" spans="1:13">
      <c r="A2845" t="s">
        <v>4424</v>
      </c>
      <c r="B2845" s="9">
        <v>45360</v>
      </c>
      <c r="C2845" t="s">
        <v>1444</v>
      </c>
      <c r="D2845" t="s">
        <v>709</v>
      </c>
      <c r="E2845" t="s">
        <v>26</v>
      </c>
      <c r="F2845" t="s">
        <v>33</v>
      </c>
      <c r="G2845" t="s">
        <v>42</v>
      </c>
      <c r="H2845" t="s">
        <v>34</v>
      </c>
      <c r="I2845">
        <v>4</v>
      </c>
      <c r="J2845">
        <v>1311.27</v>
      </c>
      <c r="K2845">
        <v>5245.09</v>
      </c>
      <c r="L2845" t="s">
        <v>21</v>
      </c>
      <c r="M2845" t="s">
        <v>29</v>
      </c>
    </row>
    <row r="2846" spans="1:13">
      <c r="A2846" t="s">
        <v>4425</v>
      </c>
      <c r="B2846" s="9">
        <v>45257</v>
      </c>
      <c r="C2846" t="s">
        <v>491</v>
      </c>
      <c r="D2846" t="s">
        <v>553</v>
      </c>
      <c r="E2846" t="s">
        <v>17</v>
      </c>
      <c r="F2846" t="s">
        <v>27</v>
      </c>
      <c r="G2846" t="s">
        <v>19</v>
      </c>
      <c r="H2846" t="s">
        <v>34</v>
      </c>
      <c r="I2846">
        <v>5</v>
      </c>
      <c r="J2846">
        <v>1035.48</v>
      </c>
      <c r="K2846">
        <v>5177.3900000000003</v>
      </c>
      <c r="L2846" t="s">
        <v>28</v>
      </c>
      <c r="M2846" t="s">
        <v>29</v>
      </c>
    </row>
    <row r="2847" spans="1:13">
      <c r="A2847" t="s">
        <v>4426</v>
      </c>
      <c r="B2847" s="9">
        <v>45069</v>
      </c>
      <c r="C2847" t="s">
        <v>784</v>
      </c>
      <c r="D2847" t="s">
        <v>3154</v>
      </c>
      <c r="E2847" t="s">
        <v>61</v>
      </c>
      <c r="F2847" t="s">
        <v>46</v>
      </c>
      <c r="G2847" t="s">
        <v>19</v>
      </c>
      <c r="H2847" t="s">
        <v>20</v>
      </c>
      <c r="I2847">
        <v>3</v>
      </c>
      <c r="J2847">
        <v>38764.99</v>
      </c>
      <c r="K2847">
        <v>116294.97</v>
      </c>
      <c r="L2847" t="s">
        <v>21</v>
      </c>
      <c r="M2847" t="s">
        <v>29</v>
      </c>
    </row>
    <row r="2848" spans="1:13">
      <c r="A2848" t="s">
        <v>4427</v>
      </c>
      <c r="B2848" s="9">
        <v>45466</v>
      </c>
      <c r="C2848" t="s">
        <v>2594</v>
      </c>
      <c r="D2848" t="s">
        <v>2145</v>
      </c>
      <c r="E2848" t="s">
        <v>17</v>
      </c>
      <c r="F2848" t="s">
        <v>18</v>
      </c>
      <c r="G2848" t="s">
        <v>42</v>
      </c>
      <c r="H2848" t="s">
        <v>34</v>
      </c>
      <c r="I2848">
        <v>5</v>
      </c>
      <c r="J2848">
        <v>1081.01</v>
      </c>
      <c r="K2848">
        <v>5405.06</v>
      </c>
      <c r="L2848" t="s">
        <v>28</v>
      </c>
      <c r="M2848" t="s">
        <v>29</v>
      </c>
    </row>
    <row r="2849" spans="1:13">
      <c r="A2849" t="s">
        <v>4428</v>
      </c>
      <c r="B2849" s="9">
        <v>45204</v>
      </c>
      <c r="C2849" t="s">
        <v>1015</v>
      </c>
      <c r="D2849" t="s">
        <v>1338</v>
      </c>
      <c r="E2849" t="s">
        <v>17</v>
      </c>
      <c r="F2849" t="s">
        <v>27</v>
      </c>
      <c r="G2849" t="s">
        <v>42</v>
      </c>
      <c r="H2849" t="s">
        <v>57</v>
      </c>
      <c r="I2849">
        <v>5</v>
      </c>
      <c r="J2849">
        <v>14691.23</v>
      </c>
      <c r="K2849">
        <v>73456.17</v>
      </c>
      <c r="L2849" t="s">
        <v>35</v>
      </c>
      <c r="M2849" t="s">
        <v>29</v>
      </c>
    </row>
    <row r="2850" spans="1:13">
      <c r="A2850" t="s">
        <v>4429</v>
      </c>
      <c r="B2850" s="9">
        <v>45159</v>
      </c>
      <c r="C2850" t="s">
        <v>3303</v>
      </c>
      <c r="D2850" t="s">
        <v>1004</v>
      </c>
      <c r="E2850" t="s">
        <v>61</v>
      </c>
      <c r="F2850" t="s">
        <v>33</v>
      </c>
      <c r="G2850" t="s">
        <v>19</v>
      </c>
      <c r="H2850" t="s">
        <v>50</v>
      </c>
      <c r="I2850">
        <v>2</v>
      </c>
      <c r="J2850">
        <v>1969.85</v>
      </c>
      <c r="K2850">
        <v>3939.7</v>
      </c>
      <c r="L2850" t="s">
        <v>35</v>
      </c>
      <c r="M2850" t="s">
        <v>29</v>
      </c>
    </row>
    <row r="2851" spans="1:13">
      <c r="A2851" t="s">
        <v>4430</v>
      </c>
      <c r="B2851" s="9">
        <v>45455</v>
      </c>
      <c r="C2851" t="s">
        <v>1427</v>
      </c>
      <c r="D2851" t="s">
        <v>2966</v>
      </c>
      <c r="E2851" t="s">
        <v>17</v>
      </c>
      <c r="F2851" t="s">
        <v>27</v>
      </c>
      <c r="G2851" t="s">
        <v>19</v>
      </c>
      <c r="H2851" t="s">
        <v>50</v>
      </c>
      <c r="I2851">
        <v>3</v>
      </c>
      <c r="J2851">
        <v>2900.54</v>
      </c>
      <c r="K2851">
        <v>8701.6200000000008</v>
      </c>
      <c r="L2851" t="s">
        <v>21</v>
      </c>
      <c r="M2851" t="s">
        <v>29</v>
      </c>
    </row>
    <row r="2852" spans="1:13">
      <c r="A2852" t="s">
        <v>4431</v>
      </c>
      <c r="B2852" s="9">
        <v>45016</v>
      </c>
      <c r="C2852" t="s">
        <v>1087</v>
      </c>
      <c r="D2852" t="s">
        <v>939</v>
      </c>
      <c r="E2852" t="s">
        <v>17</v>
      </c>
      <c r="F2852" t="s">
        <v>18</v>
      </c>
      <c r="G2852" t="s">
        <v>42</v>
      </c>
      <c r="H2852" t="s">
        <v>20</v>
      </c>
      <c r="I2852">
        <v>1</v>
      </c>
      <c r="J2852">
        <v>36775.53</v>
      </c>
      <c r="K2852">
        <v>36775.53</v>
      </c>
      <c r="L2852" t="s">
        <v>28</v>
      </c>
      <c r="M2852" t="s">
        <v>29</v>
      </c>
    </row>
    <row r="2853" spans="1:13">
      <c r="A2853" t="s">
        <v>4432</v>
      </c>
      <c r="B2853" s="9">
        <v>45418</v>
      </c>
      <c r="C2853" t="s">
        <v>642</v>
      </c>
      <c r="D2853" t="s">
        <v>454</v>
      </c>
      <c r="E2853" t="s">
        <v>17</v>
      </c>
      <c r="F2853" t="s">
        <v>33</v>
      </c>
      <c r="G2853" t="s">
        <v>19</v>
      </c>
      <c r="H2853" t="s">
        <v>57</v>
      </c>
      <c r="I2853">
        <v>1</v>
      </c>
      <c r="J2853">
        <v>16941.41</v>
      </c>
      <c r="K2853">
        <v>16941.41</v>
      </c>
      <c r="L2853" t="s">
        <v>28</v>
      </c>
      <c r="M2853" t="s">
        <v>29</v>
      </c>
    </row>
    <row r="2854" spans="1:13">
      <c r="A2854" t="s">
        <v>4433</v>
      </c>
      <c r="B2854" s="9">
        <v>45125</v>
      </c>
      <c r="C2854" t="s">
        <v>1312</v>
      </c>
      <c r="D2854" t="s">
        <v>460</v>
      </c>
      <c r="E2854" t="s">
        <v>17</v>
      </c>
      <c r="F2854" t="s">
        <v>46</v>
      </c>
      <c r="G2854" t="s">
        <v>42</v>
      </c>
      <c r="H2854" t="s">
        <v>20</v>
      </c>
      <c r="I2854">
        <v>3</v>
      </c>
      <c r="J2854">
        <v>28137.599999999999</v>
      </c>
      <c r="K2854">
        <v>84412.800000000003</v>
      </c>
      <c r="L2854" t="s">
        <v>28</v>
      </c>
      <c r="M2854" t="s">
        <v>29</v>
      </c>
    </row>
    <row r="2855" spans="1:13">
      <c r="A2855" t="s">
        <v>4434</v>
      </c>
      <c r="B2855" s="9">
        <v>45288</v>
      </c>
      <c r="C2855" t="s">
        <v>2031</v>
      </c>
      <c r="D2855" t="s">
        <v>1956</v>
      </c>
      <c r="E2855" t="s">
        <v>17</v>
      </c>
      <c r="F2855" t="s">
        <v>46</v>
      </c>
      <c r="G2855" t="s">
        <v>42</v>
      </c>
      <c r="H2855" t="s">
        <v>20</v>
      </c>
      <c r="I2855">
        <v>1</v>
      </c>
      <c r="J2855">
        <v>25684.48</v>
      </c>
      <c r="K2855">
        <v>25684.48</v>
      </c>
      <c r="L2855" t="s">
        <v>21</v>
      </c>
      <c r="M2855" t="s">
        <v>29</v>
      </c>
    </row>
    <row r="2856" spans="1:13">
      <c r="A2856" t="s">
        <v>4435</v>
      </c>
      <c r="B2856" s="9">
        <v>45367</v>
      </c>
      <c r="C2856" t="s">
        <v>1056</v>
      </c>
      <c r="D2856" t="s">
        <v>4436</v>
      </c>
      <c r="E2856" t="s">
        <v>17</v>
      </c>
      <c r="F2856" t="s">
        <v>46</v>
      </c>
      <c r="G2856" t="s">
        <v>42</v>
      </c>
      <c r="H2856" t="s">
        <v>34</v>
      </c>
      <c r="I2856">
        <v>3</v>
      </c>
      <c r="J2856">
        <v>1042.33</v>
      </c>
      <c r="K2856">
        <v>3126.98</v>
      </c>
      <c r="L2856" t="s">
        <v>28</v>
      </c>
      <c r="M2856" t="s">
        <v>29</v>
      </c>
    </row>
    <row r="2857" spans="1:13">
      <c r="A2857" t="s">
        <v>4437</v>
      </c>
      <c r="B2857" s="9">
        <v>44952</v>
      </c>
      <c r="C2857" t="s">
        <v>907</v>
      </c>
      <c r="D2857" t="s">
        <v>169</v>
      </c>
      <c r="E2857" t="s">
        <v>17</v>
      </c>
      <c r="F2857" t="s">
        <v>27</v>
      </c>
      <c r="G2857" t="s">
        <v>19</v>
      </c>
      <c r="H2857" t="s">
        <v>50</v>
      </c>
      <c r="I2857">
        <v>2</v>
      </c>
      <c r="J2857">
        <v>2395.86</v>
      </c>
      <c r="K2857">
        <v>4791.71</v>
      </c>
      <c r="L2857" t="s">
        <v>35</v>
      </c>
      <c r="M2857" t="s">
        <v>29</v>
      </c>
    </row>
    <row r="2858" spans="1:13">
      <c r="A2858" t="s">
        <v>4438</v>
      </c>
      <c r="B2858" s="9">
        <v>44951</v>
      </c>
      <c r="C2858" t="s">
        <v>447</v>
      </c>
      <c r="D2858" t="s">
        <v>1927</v>
      </c>
      <c r="E2858" t="s">
        <v>61</v>
      </c>
      <c r="F2858" t="s">
        <v>18</v>
      </c>
      <c r="G2858" t="s">
        <v>19</v>
      </c>
      <c r="H2858" t="s">
        <v>57</v>
      </c>
      <c r="I2858">
        <v>2</v>
      </c>
      <c r="J2858">
        <v>16517.77</v>
      </c>
      <c r="K2858">
        <v>33035.550000000003</v>
      </c>
      <c r="L2858" t="s">
        <v>28</v>
      </c>
      <c r="M2858" t="s">
        <v>29</v>
      </c>
    </row>
    <row r="2859" spans="1:13">
      <c r="A2859" t="s">
        <v>4439</v>
      </c>
      <c r="B2859" s="9">
        <v>45320</v>
      </c>
      <c r="C2859" t="s">
        <v>1838</v>
      </c>
      <c r="D2859" t="s">
        <v>911</v>
      </c>
      <c r="E2859" t="s">
        <v>61</v>
      </c>
      <c r="F2859" t="s">
        <v>46</v>
      </c>
      <c r="G2859" t="s">
        <v>42</v>
      </c>
      <c r="H2859" t="s">
        <v>34</v>
      </c>
      <c r="I2859">
        <v>5</v>
      </c>
      <c r="J2859">
        <v>1078.6400000000001</v>
      </c>
      <c r="K2859">
        <v>5393.18</v>
      </c>
      <c r="L2859" t="s">
        <v>28</v>
      </c>
      <c r="M2859" t="s">
        <v>29</v>
      </c>
    </row>
    <row r="2860" spans="1:13">
      <c r="A2860" t="s">
        <v>4440</v>
      </c>
      <c r="B2860" s="9">
        <v>45433</v>
      </c>
      <c r="C2860" t="s">
        <v>2427</v>
      </c>
      <c r="D2860" t="s">
        <v>2423</v>
      </c>
      <c r="E2860" t="s">
        <v>17</v>
      </c>
      <c r="F2860" t="s">
        <v>33</v>
      </c>
      <c r="G2860" t="s">
        <v>19</v>
      </c>
      <c r="H2860" t="s">
        <v>50</v>
      </c>
      <c r="I2860">
        <v>1</v>
      </c>
      <c r="J2860">
        <v>2087.4499999999998</v>
      </c>
      <c r="K2860">
        <v>2087.4499999999998</v>
      </c>
      <c r="L2860" t="s">
        <v>21</v>
      </c>
      <c r="M2860" t="s">
        <v>29</v>
      </c>
    </row>
    <row r="2861" spans="1:13">
      <c r="A2861" t="s">
        <v>4441</v>
      </c>
      <c r="B2861" s="9">
        <v>45227</v>
      </c>
      <c r="C2861" t="s">
        <v>984</v>
      </c>
      <c r="D2861" t="s">
        <v>2122</v>
      </c>
      <c r="E2861" t="s">
        <v>26</v>
      </c>
      <c r="F2861" t="s">
        <v>33</v>
      </c>
      <c r="G2861" t="s">
        <v>19</v>
      </c>
      <c r="H2861" t="s">
        <v>50</v>
      </c>
      <c r="I2861">
        <v>3</v>
      </c>
      <c r="J2861">
        <v>2215.6799999999998</v>
      </c>
      <c r="K2861">
        <v>6647.04</v>
      </c>
      <c r="L2861" t="s">
        <v>21</v>
      </c>
      <c r="M2861" t="s">
        <v>22</v>
      </c>
    </row>
    <row r="2862" spans="1:13">
      <c r="A2862" t="s">
        <v>4442</v>
      </c>
      <c r="B2862" s="9">
        <v>45265</v>
      </c>
      <c r="C2862" t="s">
        <v>287</v>
      </c>
      <c r="D2862" t="s">
        <v>759</v>
      </c>
      <c r="E2862" t="s">
        <v>17</v>
      </c>
      <c r="F2862" t="s">
        <v>33</v>
      </c>
      <c r="G2862" t="s">
        <v>42</v>
      </c>
      <c r="H2862" t="s">
        <v>20</v>
      </c>
      <c r="I2862">
        <v>2</v>
      </c>
      <c r="J2862">
        <v>36813.129999999997</v>
      </c>
      <c r="K2862">
        <v>73626.259999999995</v>
      </c>
      <c r="L2862" t="s">
        <v>21</v>
      </c>
      <c r="M2862" t="s">
        <v>29</v>
      </c>
    </row>
    <row r="2863" spans="1:13">
      <c r="A2863" t="s">
        <v>4443</v>
      </c>
      <c r="B2863" s="9">
        <v>45193</v>
      </c>
      <c r="C2863" t="s">
        <v>1910</v>
      </c>
      <c r="D2863" t="s">
        <v>606</v>
      </c>
      <c r="E2863" t="s">
        <v>17</v>
      </c>
      <c r="F2863" t="s">
        <v>27</v>
      </c>
      <c r="G2863" t="s">
        <v>19</v>
      </c>
      <c r="H2863" t="s">
        <v>57</v>
      </c>
      <c r="I2863">
        <v>5</v>
      </c>
      <c r="J2863">
        <v>13021.64</v>
      </c>
      <c r="K2863">
        <v>65108.18</v>
      </c>
      <c r="L2863" t="s">
        <v>21</v>
      </c>
      <c r="M2863" t="s">
        <v>29</v>
      </c>
    </row>
    <row r="2864" spans="1:13">
      <c r="A2864" t="s">
        <v>4444</v>
      </c>
      <c r="B2864" s="9">
        <v>45387</v>
      </c>
      <c r="C2864" t="s">
        <v>72</v>
      </c>
      <c r="D2864" t="s">
        <v>3163</v>
      </c>
      <c r="E2864" t="s">
        <v>17</v>
      </c>
      <c r="F2864" t="s">
        <v>18</v>
      </c>
      <c r="G2864" t="s">
        <v>19</v>
      </c>
      <c r="H2864" t="s">
        <v>20</v>
      </c>
      <c r="I2864">
        <v>1</v>
      </c>
      <c r="J2864">
        <v>41635.4</v>
      </c>
      <c r="K2864">
        <v>41635.4</v>
      </c>
      <c r="L2864" t="s">
        <v>21</v>
      </c>
      <c r="M2864" t="s">
        <v>29</v>
      </c>
    </row>
    <row r="2865" spans="1:13">
      <c r="A2865" t="s">
        <v>4445</v>
      </c>
      <c r="B2865" s="9">
        <v>45382</v>
      </c>
      <c r="C2865" t="s">
        <v>3371</v>
      </c>
      <c r="D2865" t="s">
        <v>1318</v>
      </c>
      <c r="E2865" t="s">
        <v>61</v>
      </c>
      <c r="F2865" t="s">
        <v>18</v>
      </c>
      <c r="G2865" t="s">
        <v>42</v>
      </c>
      <c r="H2865" t="s">
        <v>34</v>
      </c>
      <c r="I2865">
        <v>1</v>
      </c>
      <c r="J2865">
        <v>944.99</v>
      </c>
      <c r="K2865">
        <v>944.99</v>
      </c>
      <c r="L2865" t="s">
        <v>28</v>
      </c>
      <c r="M2865" t="s">
        <v>29</v>
      </c>
    </row>
    <row r="2866" spans="1:13">
      <c r="A2866" t="s">
        <v>4446</v>
      </c>
      <c r="B2866" s="9">
        <v>45286</v>
      </c>
      <c r="C2866" t="s">
        <v>525</v>
      </c>
      <c r="D2866" t="s">
        <v>466</v>
      </c>
      <c r="E2866" t="s">
        <v>61</v>
      </c>
      <c r="F2866" t="s">
        <v>46</v>
      </c>
      <c r="G2866" t="s">
        <v>19</v>
      </c>
      <c r="H2866" t="s">
        <v>20</v>
      </c>
      <c r="I2866">
        <v>1</v>
      </c>
      <c r="J2866">
        <v>37679.18</v>
      </c>
      <c r="K2866">
        <v>37679.18</v>
      </c>
      <c r="L2866" t="s">
        <v>28</v>
      </c>
      <c r="M2866" t="s">
        <v>29</v>
      </c>
    </row>
    <row r="2867" spans="1:13">
      <c r="A2867" t="s">
        <v>4447</v>
      </c>
      <c r="B2867" s="9">
        <v>44994</v>
      </c>
      <c r="C2867" t="s">
        <v>1266</v>
      </c>
      <c r="D2867" t="s">
        <v>3793</v>
      </c>
      <c r="E2867" t="s">
        <v>17</v>
      </c>
      <c r="F2867" t="s">
        <v>18</v>
      </c>
      <c r="G2867" t="s">
        <v>19</v>
      </c>
      <c r="H2867" t="s">
        <v>20</v>
      </c>
      <c r="I2867">
        <v>2</v>
      </c>
      <c r="J2867">
        <v>34810.36</v>
      </c>
      <c r="K2867">
        <v>69620.73</v>
      </c>
      <c r="L2867" t="s">
        <v>21</v>
      </c>
      <c r="M2867" t="s">
        <v>29</v>
      </c>
    </row>
    <row r="2868" spans="1:13">
      <c r="A2868" t="s">
        <v>4448</v>
      </c>
      <c r="B2868" s="9">
        <v>45338</v>
      </c>
      <c r="C2868" t="s">
        <v>3298</v>
      </c>
      <c r="D2868" t="s">
        <v>2310</v>
      </c>
      <c r="E2868" t="s">
        <v>17</v>
      </c>
      <c r="F2868" t="s">
        <v>33</v>
      </c>
      <c r="G2868" t="s">
        <v>19</v>
      </c>
      <c r="H2868" t="s">
        <v>50</v>
      </c>
      <c r="I2868">
        <v>2</v>
      </c>
      <c r="J2868">
        <v>2041.37</v>
      </c>
      <c r="K2868">
        <v>4082.74</v>
      </c>
      <c r="L2868" t="s">
        <v>21</v>
      </c>
      <c r="M2868" t="s">
        <v>29</v>
      </c>
    </row>
    <row r="2869" spans="1:13">
      <c r="A2869" t="s">
        <v>4449</v>
      </c>
      <c r="B2869" s="9">
        <v>45417</v>
      </c>
      <c r="C2869" t="s">
        <v>1079</v>
      </c>
      <c r="D2869" t="s">
        <v>2473</v>
      </c>
      <c r="E2869" t="s">
        <v>17</v>
      </c>
      <c r="F2869" t="s">
        <v>33</v>
      </c>
      <c r="G2869" t="s">
        <v>42</v>
      </c>
      <c r="H2869" t="s">
        <v>50</v>
      </c>
      <c r="I2869">
        <v>1</v>
      </c>
      <c r="J2869">
        <v>2692.02</v>
      </c>
      <c r="K2869">
        <v>2692.02</v>
      </c>
      <c r="L2869" t="s">
        <v>28</v>
      </c>
      <c r="M2869" t="s">
        <v>29</v>
      </c>
    </row>
    <row r="2870" spans="1:13">
      <c r="A2870" t="s">
        <v>4450</v>
      </c>
      <c r="B2870" s="9">
        <v>44975</v>
      </c>
      <c r="C2870" t="s">
        <v>1586</v>
      </c>
      <c r="D2870" t="s">
        <v>1956</v>
      </c>
      <c r="E2870" t="s">
        <v>17</v>
      </c>
      <c r="F2870" t="s">
        <v>27</v>
      </c>
      <c r="G2870" t="s">
        <v>19</v>
      </c>
      <c r="H2870" t="s">
        <v>34</v>
      </c>
      <c r="I2870">
        <v>2</v>
      </c>
      <c r="J2870">
        <v>1108.52</v>
      </c>
      <c r="K2870">
        <v>2217.0500000000002</v>
      </c>
      <c r="L2870" t="s">
        <v>21</v>
      </c>
      <c r="M2870" t="s">
        <v>29</v>
      </c>
    </row>
    <row r="2871" spans="1:13">
      <c r="A2871" t="s">
        <v>4451</v>
      </c>
      <c r="B2871" s="9">
        <v>45028</v>
      </c>
      <c r="C2871" t="s">
        <v>2665</v>
      </c>
      <c r="D2871" t="s">
        <v>2751</v>
      </c>
      <c r="E2871" t="s">
        <v>26</v>
      </c>
      <c r="F2871" t="s">
        <v>33</v>
      </c>
      <c r="G2871" t="s">
        <v>19</v>
      </c>
      <c r="H2871" t="s">
        <v>50</v>
      </c>
      <c r="I2871">
        <v>1</v>
      </c>
      <c r="J2871">
        <v>2603</v>
      </c>
      <c r="K2871">
        <v>2603</v>
      </c>
      <c r="L2871" t="s">
        <v>35</v>
      </c>
      <c r="M2871" t="s">
        <v>29</v>
      </c>
    </row>
    <row r="2872" spans="1:13">
      <c r="A2872" t="s">
        <v>4452</v>
      </c>
      <c r="B2872" s="9">
        <v>45142</v>
      </c>
      <c r="C2872" t="s">
        <v>447</v>
      </c>
      <c r="D2872" t="s">
        <v>1425</v>
      </c>
      <c r="E2872" t="s">
        <v>17</v>
      </c>
      <c r="F2872" t="s">
        <v>18</v>
      </c>
      <c r="G2872" t="s">
        <v>42</v>
      </c>
      <c r="H2872" t="s">
        <v>50</v>
      </c>
      <c r="I2872">
        <v>4</v>
      </c>
      <c r="J2872">
        <v>2577.8200000000002</v>
      </c>
      <c r="K2872">
        <v>10311.290000000001</v>
      </c>
      <c r="L2872" t="s">
        <v>28</v>
      </c>
      <c r="M2872" t="s">
        <v>29</v>
      </c>
    </row>
    <row r="2873" spans="1:13">
      <c r="A2873" t="s">
        <v>4453</v>
      </c>
      <c r="B2873" s="9">
        <v>45364</v>
      </c>
      <c r="C2873" t="s">
        <v>2930</v>
      </c>
      <c r="D2873" t="s">
        <v>3047</v>
      </c>
      <c r="E2873" t="s">
        <v>26</v>
      </c>
      <c r="F2873" t="s">
        <v>33</v>
      </c>
      <c r="G2873" t="s">
        <v>42</v>
      </c>
      <c r="H2873" t="s">
        <v>50</v>
      </c>
      <c r="I2873">
        <v>2</v>
      </c>
      <c r="J2873">
        <v>1888.3</v>
      </c>
      <c r="K2873">
        <v>3776.61</v>
      </c>
      <c r="L2873" t="s">
        <v>35</v>
      </c>
      <c r="M2873" t="s">
        <v>29</v>
      </c>
    </row>
    <row r="2874" spans="1:13">
      <c r="A2874" t="s">
        <v>4454</v>
      </c>
      <c r="B2874" s="9">
        <v>45085</v>
      </c>
      <c r="C2874" t="s">
        <v>1347</v>
      </c>
      <c r="D2874" t="s">
        <v>169</v>
      </c>
      <c r="E2874" t="s">
        <v>17</v>
      </c>
      <c r="F2874" t="s">
        <v>46</v>
      </c>
      <c r="G2874" t="s">
        <v>19</v>
      </c>
      <c r="H2874" t="s">
        <v>20</v>
      </c>
      <c r="I2874">
        <v>3</v>
      </c>
      <c r="J2874">
        <v>39199.699999999997</v>
      </c>
      <c r="K2874">
        <v>117599.11</v>
      </c>
      <c r="L2874" t="s">
        <v>28</v>
      </c>
      <c r="M2874" t="s">
        <v>29</v>
      </c>
    </row>
    <row r="2875" spans="1:13">
      <c r="A2875" t="s">
        <v>4455</v>
      </c>
      <c r="B2875" s="9">
        <v>45415</v>
      </c>
      <c r="C2875" t="s">
        <v>1870</v>
      </c>
      <c r="D2875" t="s">
        <v>3026</v>
      </c>
      <c r="E2875" t="s">
        <v>61</v>
      </c>
      <c r="F2875" t="s">
        <v>27</v>
      </c>
      <c r="G2875" t="s">
        <v>42</v>
      </c>
      <c r="H2875" t="s">
        <v>57</v>
      </c>
      <c r="I2875">
        <v>2</v>
      </c>
      <c r="J2875">
        <v>15611.06</v>
      </c>
      <c r="K2875">
        <v>31222.12</v>
      </c>
      <c r="L2875" t="s">
        <v>28</v>
      </c>
      <c r="M2875" t="s">
        <v>29</v>
      </c>
    </row>
    <row r="2876" spans="1:13">
      <c r="A2876" t="s">
        <v>4456</v>
      </c>
      <c r="B2876" s="9">
        <v>45168</v>
      </c>
      <c r="C2876" t="s">
        <v>3128</v>
      </c>
      <c r="D2876" t="s">
        <v>3071</v>
      </c>
      <c r="E2876" t="s">
        <v>26</v>
      </c>
      <c r="F2876" t="s">
        <v>27</v>
      </c>
      <c r="G2876" t="s">
        <v>19</v>
      </c>
      <c r="H2876" t="s">
        <v>34</v>
      </c>
      <c r="I2876">
        <v>1</v>
      </c>
      <c r="J2876">
        <v>1308.3499999999999</v>
      </c>
      <c r="K2876">
        <v>1308.3499999999999</v>
      </c>
      <c r="L2876" t="s">
        <v>28</v>
      </c>
      <c r="M2876" t="s">
        <v>29</v>
      </c>
    </row>
    <row r="2877" spans="1:13">
      <c r="A2877" t="s">
        <v>4457</v>
      </c>
      <c r="B2877" s="9">
        <v>44931</v>
      </c>
      <c r="C2877" t="s">
        <v>284</v>
      </c>
      <c r="D2877" t="s">
        <v>574</v>
      </c>
      <c r="E2877" t="s">
        <v>17</v>
      </c>
      <c r="F2877" t="s">
        <v>18</v>
      </c>
      <c r="G2877" t="s">
        <v>42</v>
      </c>
      <c r="H2877" t="s">
        <v>20</v>
      </c>
      <c r="I2877">
        <v>3</v>
      </c>
      <c r="J2877">
        <v>32335.9</v>
      </c>
      <c r="K2877">
        <v>97007.71</v>
      </c>
      <c r="L2877" t="s">
        <v>28</v>
      </c>
      <c r="M2877" t="s">
        <v>29</v>
      </c>
    </row>
    <row r="2878" spans="1:13">
      <c r="A2878" t="s">
        <v>4458</v>
      </c>
      <c r="B2878" s="9">
        <v>45287</v>
      </c>
      <c r="C2878" t="s">
        <v>2845</v>
      </c>
      <c r="D2878" t="s">
        <v>2649</v>
      </c>
      <c r="E2878" t="s">
        <v>26</v>
      </c>
      <c r="F2878" t="s">
        <v>33</v>
      </c>
      <c r="G2878" t="s">
        <v>19</v>
      </c>
      <c r="H2878" t="s">
        <v>34</v>
      </c>
      <c r="I2878">
        <v>5</v>
      </c>
      <c r="J2878">
        <v>957.04</v>
      </c>
      <c r="K2878">
        <v>4785.1899999999996</v>
      </c>
      <c r="L2878" t="s">
        <v>28</v>
      </c>
      <c r="M2878" t="s">
        <v>29</v>
      </c>
    </row>
    <row r="2879" spans="1:13">
      <c r="A2879" t="s">
        <v>4459</v>
      </c>
      <c r="B2879" s="9">
        <v>45385</v>
      </c>
      <c r="C2879" t="s">
        <v>505</v>
      </c>
      <c r="D2879" t="s">
        <v>982</v>
      </c>
      <c r="E2879" t="s">
        <v>26</v>
      </c>
      <c r="F2879" t="s">
        <v>33</v>
      </c>
      <c r="G2879" t="s">
        <v>19</v>
      </c>
      <c r="H2879" t="s">
        <v>20</v>
      </c>
      <c r="I2879">
        <v>3</v>
      </c>
      <c r="J2879">
        <v>30208.74</v>
      </c>
      <c r="K2879">
        <v>90626.21</v>
      </c>
      <c r="L2879" t="s">
        <v>28</v>
      </c>
      <c r="M2879" t="s">
        <v>22</v>
      </c>
    </row>
    <row r="2880" spans="1:13">
      <c r="A2880" t="s">
        <v>4460</v>
      </c>
      <c r="B2880" s="9">
        <v>45174</v>
      </c>
      <c r="C2880" t="s">
        <v>376</v>
      </c>
      <c r="D2880" t="s">
        <v>477</v>
      </c>
      <c r="E2880" t="s">
        <v>17</v>
      </c>
      <c r="F2880" t="s">
        <v>18</v>
      </c>
      <c r="G2880" t="s">
        <v>42</v>
      </c>
      <c r="H2880" t="s">
        <v>34</v>
      </c>
      <c r="I2880">
        <v>3</v>
      </c>
      <c r="J2880">
        <v>1380.88</v>
      </c>
      <c r="K2880">
        <v>4142.6400000000003</v>
      </c>
      <c r="L2880" t="s">
        <v>28</v>
      </c>
      <c r="M2880" t="s">
        <v>29</v>
      </c>
    </row>
    <row r="2881" spans="1:13">
      <c r="A2881" t="s">
        <v>4461</v>
      </c>
      <c r="B2881" s="9">
        <v>45348</v>
      </c>
      <c r="C2881" t="s">
        <v>1447</v>
      </c>
      <c r="D2881" t="s">
        <v>2898</v>
      </c>
      <c r="E2881" t="s">
        <v>17</v>
      </c>
      <c r="F2881" t="s">
        <v>18</v>
      </c>
      <c r="G2881" t="s">
        <v>19</v>
      </c>
      <c r="H2881" t="s">
        <v>50</v>
      </c>
      <c r="I2881">
        <v>2</v>
      </c>
      <c r="J2881">
        <v>2922.52</v>
      </c>
      <c r="K2881">
        <v>5845.05</v>
      </c>
      <c r="L2881" t="s">
        <v>21</v>
      </c>
      <c r="M2881" t="s">
        <v>22</v>
      </c>
    </row>
    <row r="2882" spans="1:13">
      <c r="A2882" t="s">
        <v>4462</v>
      </c>
      <c r="B2882" s="9">
        <v>44941</v>
      </c>
      <c r="C2882" t="s">
        <v>2328</v>
      </c>
      <c r="D2882" t="s">
        <v>153</v>
      </c>
      <c r="E2882" t="s">
        <v>61</v>
      </c>
      <c r="F2882" t="s">
        <v>46</v>
      </c>
      <c r="G2882" t="s">
        <v>19</v>
      </c>
      <c r="H2882" t="s">
        <v>34</v>
      </c>
      <c r="I2882">
        <v>3</v>
      </c>
      <c r="J2882">
        <v>1129.1199999999999</v>
      </c>
      <c r="K2882">
        <v>3387.36</v>
      </c>
      <c r="L2882" t="s">
        <v>21</v>
      </c>
      <c r="M2882" t="s">
        <v>29</v>
      </c>
    </row>
    <row r="2883" spans="1:13">
      <c r="A2883" t="s">
        <v>4463</v>
      </c>
      <c r="B2883" s="9">
        <v>45048</v>
      </c>
      <c r="C2883" t="s">
        <v>433</v>
      </c>
      <c r="D2883" t="s">
        <v>1150</v>
      </c>
      <c r="E2883" t="s">
        <v>17</v>
      </c>
      <c r="F2883" t="s">
        <v>18</v>
      </c>
      <c r="G2883" t="s">
        <v>19</v>
      </c>
      <c r="H2883" t="s">
        <v>57</v>
      </c>
      <c r="I2883">
        <v>3</v>
      </c>
      <c r="J2883">
        <v>12740.97</v>
      </c>
      <c r="K2883">
        <v>38222.9</v>
      </c>
      <c r="L2883" t="s">
        <v>21</v>
      </c>
      <c r="M2883" t="s">
        <v>29</v>
      </c>
    </row>
    <row r="2884" spans="1:13">
      <c r="A2884" t="s">
        <v>4464</v>
      </c>
      <c r="B2884" s="9">
        <v>45203</v>
      </c>
      <c r="C2884" t="s">
        <v>1782</v>
      </c>
      <c r="D2884" t="s">
        <v>2230</v>
      </c>
      <c r="E2884" t="s">
        <v>17</v>
      </c>
      <c r="F2884" t="s">
        <v>33</v>
      </c>
      <c r="G2884" t="s">
        <v>42</v>
      </c>
      <c r="H2884" t="s">
        <v>34</v>
      </c>
      <c r="I2884">
        <v>1</v>
      </c>
      <c r="J2884">
        <v>1278.19</v>
      </c>
      <c r="K2884">
        <v>1278.19</v>
      </c>
      <c r="L2884" t="s">
        <v>35</v>
      </c>
      <c r="M2884" t="s">
        <v>29</v>
      </c>
    </row>
    <row r="2885" spans="1:13">
      <c r="A2885" t="s">
        <v>4465</v>
      </c>
      <c r="B2885" s="9">
        <v>45379</v>
      </c>
      <c r="C2885" t="s">
        <v>2620</v>
      </c>
      <c r="D2885" t="s">
        <v>1541</v>
      </c>
      <c r="E2885" t="s">
        <v>17</v>
      </c>
      <c r="F2885" t="s">
        <v>46</v>
      </c>
      <c r="G2885" t="s">
        <v>19</v>
      </c>
      <c r="H2885" t="s">
        <v>57</v>
      </c>
      <c r="I2885">
        <v>2</v>
      </c>
      <c r="J2885">
        <v>16244.95</v>
      </c>
      <c r="K2885">
        <v>32489.9</v>
      </c>
      <c r="L2885" t="s">
        <v>28</v>
      </c>
      <c r="M2885" t="s">
        <v>29</v>
      </c>
    </row>
    <row r="2886" spans="1:13">
      <c r="A2886" t="s">
        <v>4466</v>
      </c>
      <c r="B2886" s="9">
        <v>45316</v>
      </c>
      <c r="C2886" t="s">
        <v>1736</v>
      </c>
      <c r="D2886" t="s">
        <v>239</v>
      </c>
      <c r="E2886" t="s">
        <v>26</v>
      </c>
      <c r="F2886" t="s">
        <v>27</v>
      </c>
      <c r="G2886" t="s">
        <v>19</v>
      </c>
      <c r="H2886" t="s">
        <v>34</v>
      </c>
      <c r="I2886">
        <v>1</v>
      </c>
      <c r="J2886">
        <v>1329.28</v>
      </c>
      <c r="K2886">
        <v>1329.28</v>
      </c>
      <c r="L2886" t="s">
        <v>21</v>
      </c>
      <c r="M2886" t="s">
        <v>29</v>
      </c>
    </row>
    <row r="2887" spans="1:13">
      <c r="A2887" t="s">
        <v>4467</v>
      </c>
      <c r="B2887" s="9">
        <v>45220</v>
      </c>
      <c r="C2887" t="s">
        <v>856</v>
      </c>
      <c r="D2887" t="s">
        <v>239</v>
      </c>
      <c r="E2887" t="s">
        <v>26</v>
      </c>
      <c r="F2887" t="s">
        <v>33</v>
      </c>
      <c r="G2887" t="s">
        <v>19</v>
      </c>
      <c r="H2887" t="s">
        <v>50</v>
      </c>
      <c r="I2887">
        <v>2</v>
      </c>
      <c r="J2887">
        <v>1788.85</v>
      </c>
      <c r="K2887">
        <v>3577.71</v>
      </c>
      <c r="L2887" t="s">
        <v>21</v>
      </c>
      <c r="M2887" t="s">
        <v>29</v>
      </c>
    </row>
    <row r="2888" spans="1:13">
      <c r="A2888" t="s">
        <v>4468</v>
      </c>
      <c r="B2888" s="9">
        <v>45372</v>
      </c>
      <c r="C2888" t="s">
        <v>2770</v>
      </c>
      <c r="D2888" t="s">
        <v>736</v>
      </c>
      <c r="E2888" t="s">
        <v>61</v>
      </c>
      <c r="F2888" t="s">
        <v>27</v>
      </c>
      <c r="G2888" t="s">
        <v>19</v>
      </c>
      <c r="H2888" t="s">
        <v>34</v>
      </c>
      <c r="I2888">
        <v>5</v>
      </c>
      <c r="J2888">
        <v>845.84</v>
      </c>
      <c r="K2888">
        <v>4229.2</v>
      </c>
      <c r="L2888" t="s">
        <v>21</v>
      </c>
      <c r="M2888" t="s">
        <v>29</v>
      </c>
    </row>
    <row r="2889" spans="1:13">
      <c r="A2889" t="s">
        <v>4469</v>
      </c>
      <c r="B2889" s="9">
        <v>45136</v>
      </c>
      <c r="C2889" t="s">
        <v>508</v>
      </c>
      <c r="D2889" t="s">
        <v>492</v>
      </c>
      <c r="E2889" t="s">
        <v>17</v>
      </c>
      <c r="F2889" t="s">
        <v>27</v>
      </c>
      <c r="G2889" t="s">
        <v>19</v>
      </c>
      <c r="H2889" t="s">
        <v>20</v>
      </c>
      <c r="I2889">
        <v>3</v>
      </c>
      <c r="J2889">
        <v>30750.22</v>
      </c>
      <c r="K2889">
        <v>92250.67</v>
      </c>
      <c r="L2889" t="s">
        <v>28</v>
      </c>
      <c r="M2889" t="s">
        <v>29</v>
      </c>
    </row>
    <row r="2890" spans="1:13">
      <c r="A2890" t="s">
        <v>4470</v>
      </c>
      <c r="B2890" s="9">
        <v>45228</v>
      </c>
      <c r="C2890" t="s">
        <v>244</v>
      </c>
      <c r="D2890" t="s">
        <v>410</v>
      </c>
      <c r="E2890" t="s">
        <v>17</v>
      </c>
      <c r="F2890" t="s">
        <v>27</v>
      </c>
      <c r="G2890" t="s">
        <v>19</v>
      </c>
      <c r="H2890" t="s">
        <v>50</v>
      </c>
      <c r="I2890">
        <v>2</v>
      </c>
      <c r="J2890">
        <v>1940.62</v>
      </c>
      <c r="K2890">
        <v>3881.24</v>
      </c>
      <c r="L2890" t="s">
        <v>28</v>
      </c>
      <c r="M2890" t="s">
        <v>29</v>
      </c>
    </row>
    <row r="2891" spans="1:13">
      <c r="A2891" t="s">
        <v>4471</v>
      </c>
      <c r="B2891" s="9">
        <v>45149</v>
      </c>
      <c r="C2891" t="s">
        <v>1479</v>
      </c>
      <c r="D2891" t="s">
        <v>2441</v>
      </c>
      <c r="E2891" t="s">
        <v>26</v>
      </c>
      <c r="F2891" t="s">
        <v>33</v>
      </c>
      <c r="G2891" t="s">
        <v>19</v>
      </c>
      <c r="H2891" t="s">
        <v>50</v>
      </c>
      <c r="I2891">
        <v>3</v>
      </c>
      <c r="J2891">
        <v>2756.23</v>
      </c>
      <c r="K2891">
        <v>8268.68</v>
      </c>
      <c r="L2891" t="s">
        <v>35</v>
      </c>
      <c r="M2891" t="s">
        <v>29</v>
      </c>
    </row>
    <row r="2892" spans="1:13">
      <c r="A2892" t="s">
        <v>4472</v>
      </c>
      <c r="B2892" s="9">
        <v>44929</v>
      </c>
      <c r="C2892" t="s">
        <v>591</v>
      </c>
      <c r="D2892" t="s">
        <v>1864</v>
      </c>
      <c r="E2892" t="s">
        <v>26</v>
      </c>
      <c r="F2892" t="s">
        <v>27</v>
      </c>
      <c r="G2892" t="s">
        <v>19</v>
      </c>
      <c r="H2892" t="s">
        <v>20</v>
      </c>
      <c r="I2892">
        <v>3</v>
      </c>
      <c r="J2892">
        <v>33824.769999999997</v>
      </c>
      <c r="K2892">
        <v>101474.3</v>
      </c>
      <c r="L2892" t="s">
        <v>35</v>
      </c>
      <c r="M2892" t="s">
        <v>29</v>
      </c>
    </row>
    <row r="2893" spans="1:13">
      <c r="A2893" t="s">
        <v>4473</v>
      </c>
      <c r="B2893" s="9">
        <v>45444</v>
      </c>
      <c r="C2893" t="s">
        <v>2459</v>
      </c>
      <c r="D2893" t="s">
        <v>2655</v>
      </c>
      <c r="E2893" t="s">
        <v>17</v>
      </c>
      <c r="F2893" t="s">
        <v>33</v>
      </c>
      <c r="G2893" t="s">
        <v>42</v>
      </c>
      <c r="H2893" t="s">
        <v>50</v>
      </c>
      <c r="I2893">
        <v>4</v>
      </c>
      <c r="J2893">
        <v>2781.69</v>
      </c>
      <c r="K2893">
        <v>11126.74</v>
      </c>
      <c r="L2893" t="s">
        <v>28</v>
      </c>
      <c r="M2893" t="s">
        <v>29</v>
      </c>
    </row>
    <row r="2894" spans="1:13">
      <c r="A2894" t="s">
        <v>4474</v>
      </c>
      <c r="B2894" s="9">
        <v>45019</v>
      </c>
      <c r="C2894" t="s">
        <v>2466</v>
      </c>
      <c r="D2894" t="s">
        <v>3026</v>
      </c>
      <c r="E2894" t="s">
        <v>17</v>
      </c>
      <c r="F2894" t="s">
        <v>27</v>
      </c>
      <c r="G2894" t="s">
        <v>42</v>
      </c>
      <c r="H2894" t="s">
        <v>50</v>
      </c>
      <c r="I2894">
        <v>1</v>
      </c>
      <c r="J2894">
        <v>1971.14</v>
      </c>
      <c r="K2894">
        <v>1971.14</v>
      </c>
      <c r="L2894" t="s">
        <v>35</v>
      </c>
      <c r="M2894" t="s">
        <v>29</v>
      </c>
    </row>
    <row r="2895" spans="1:13">
      <c r="A2895" t="s">
        <v>4475</v>
      </c>
      <c r="B2895" s="9">
        <v>45446</v>
      </c>
      <c r="C2895" t="s">
        <v>4476</v>
      </c>
      <c r="D2895" t="s">
        <v>2462</v>
      </c>
      <c r="E2895" t="s">
        <v>17</v>
      </c>
      <c r="F2895" t="s">
        <v>18</v>
      </c>
      <c r="G2895" t="s">
        <v>42</v>
      </c>
      <c r="H2895" t="s">
        <v>20</v>
      </c>
      <c r="I2895">
        <v>2</v>
      </c>
      <c r="J2895">
        <v>35476.400000000001</v>
      </c>
      <c r="K2895">
        <v>70952.789999999994</v>
      </c>
      <c r="L2895" t="s">
        <v>21</v>
      </c>
      <c r="M2895" t="s">
        <v>29</v>
      </c>
    </row>
    <row r="2896" spans="1:13">
      <c r="A2896" t="s">
        <v>4477</v>
      </c>
      <c r="B2896" s="9">
        <v>45354</v>
      </c>
      <c r="C2896" t="s">
        <v>2845</v>
      </c>
      <c r="D2896" t="s">
        <v>1407</v>
      </c>
      <c r="E2896" t="s">
        <v>26</v>
      </c>
      <c r="F2896" t="s">
        <v>18</v>
      </c>
      <c r="G2896" t="s">
        <v>19</v>
      </c>
      <c r="H2896" t="s">
        <v>50</v>
      </c>
      <c r="I2896">
        <v>5</v>
      </c>
      <c r="J2896">
        <v>2475.2199999999998</v>
      </c>
      <c r="K2896">
        <v>12376.08</v>
      </c>
      <c r="L2896" t="s">
        <v>35</v>
      </c>
      <c r="M2896" t="s">
        <v>29</v>
      </c>
    </row>
    <row r="2897" spans="1:13">
      <c r="A2897" t="s">
        <v>4478</v>
      </c>
      <c r="B2897" s="9">
        <v>45419</v>
      </c>
      <c r="C2897" t="s">
        <v>1268</v>
      </c>
      <c r="D2897" t="s">
        <v>1639</v>
      </c>
      <c r="E2897" t="s">
        <v>61</v>
      </c>
      <c r="F2897" t="s">
        <v>33</v>
      </c>
      <c r="G2897" t="s">
        <v>42</v>
      </c>
      <c r="H2897" t="s">
        <v>50</v>
      </c>
      <c r="I2897">
        <v>4</v>
      </c>
      <c r="J2897">
        <v>2175.4699999999998</v>
      </c>
      <c r="K2897">
        <v>8701.89</v>
      </c>
      <c r="L2897" t="s">
        <v>21</v>
      </c>
      <c r="M2897" t="s">
        <v>22</v>
      </c>
    </row>
    <row r="2898" spans="1:13">
      <c r="A2898" t="s">
        <v>4479</v>
      </c>
      <c r="B2898" s="9">
        <v>45161</v>
      </c>
      <c r="C2898" t="s">
        <v>296</v>
      </c>
      <c r="D2898" t="s">
        <v>4480</v>
      </c>
      <c r="E2898" t="s">
        <v>26</v>
      </c>
      <c r="F2898" t="s">
        <v>27</v>
      </c>
      <c r="G2898" t="s">
        <v>19</v>
      </c>
      <c r="H2898" t="s">
        <v>50</v>
      </c>
      <c r="I2898">
        <v>1</v>
      </c>
      <c r="J2898">
        <v>2396.35</v>
      </c>
      <c r="K2898">
        <v>2396.35</v>
      </c>
      <c r="L2898" t="s">
        <v>35</v>
      </c>
      <c r="M2898" t="s">
        <v>29</v>
      </c>
    </row>
    <row r="2899" spans="1:13">
      <c r="A2899" t="s">
        <v>4481</v>
      </c>
      <c r="B2899" s="9">
        <v>45087</v>
      </c>
      <c r="C2899" t="s">
        <v>1545</v>
      </c>
      <c r="D2899" t="s">
        <v>2505</v>
      </c>
      <c r="E2899" t="s">
        <v>61</v>
      </c>
      <c r="F2899" t="s">
        <v>27</v>
      </c>
      <c r="G2899" t="s">
        <v>42</v>
      </c>
      <c r="H2899" t="s">
        <v>50</v>
      </c>
      <c r="I2899">
        <v>5</v>
      </c>
      <c r="J2899">
        <v>2486.2800000000002</v>
      </c>
      <c r="K2899">
        <v>12431.42</v>
      </c>
      <c r="L2899" t="s">
        <v>21</v>
      </c>
      <c r="M2899" t="s">
        <v>29</v>
      </c>
    </row>
    <row r="2900" spans="1:13">
      <c r="A2900" t="s">
        <v>4482</v>
      </c>
      <c r="B2900" s="9">
        <v>45257</v>
      </c>
      <c r="C2900" t="s">
        <v>2845</v>
      </c>
      <c r="D2900" t="s">
        <v>282</v>
      </c>
      <c r="E2900" t="s">
        <v>17</v>
      </c>
      <c r="F2900" t="s">
        <v>27</v>
      </c>
      <c r="G2900" t="s">
        <v>19</v>
      </c>
      <c r="H2900" t="s">
        <v>34</v>
      </c>
      <c r="I2900">
        <v>5</v>
      </c>
      <c r="J2900">
        <v>1373.69</v>
      </c>
      <c r="K2900">
        <v>6868.46</v>
      </c>
      <c r="L2900" t="s">
        <v>35</v>
      </c>
      <c r="M2900" t="s">
        <v>29</v>
      </c>
    </row>
    <row r="2901" spans="1:13">
      <c r="A2901" t="s">
        <v>4483</v>
      </c>
      <c r="B2901" s="9">
        <v>45259</v>
      </c>
      <c r="C2901" t="s">
        <v>1525</v>
      </c>
      <c r="D2901" t="s">
        <v>222</v>
      </c>
      <c r="E2901" t="s">
        <v>61</v>
      </c>
      <c r="F2901" t="s">
        <v>18</v>
      </c>
      <c r="G2901" t="s">
        <v>19</v>
      </c>
      <c r="H2901" t="s">
        <v>50</v>
      </c>
      <c r="I2901">
        <v>3</v>
      </c>
      <c r="J2901">
        <v>1819.55</v>
      </c>
      <c r="K2901">
        <v>5458.64</v>
      </c>
      <c r="L2901" t="s">
        <v>35</v>
      </c>
      <c r="M2901" t="s">
        <v>29</v>
      </c>
    </row>
    <row r="2902" spans="1:13">
      <c r="A2902" t="s">
        <v>4484</v>
      </c>
      <c r="B2902" s="9">
        <v>44976</v>
      </c>
      <c r="C2902" t="s">
        <v>2584</v>
      </c>
      <c r="D2902" t="s">
        <v>305</v>
      </c>
      <c r="E2902" t="s">
        <v>26</v>
      </c>
      <c r="F2902" t="s">
        <v>27</v>
      </c>
      <c r="G2902" t="s">
        <v>19</v>
      </c>
      <c r="H2902" t="s">
        <v>50</v>
      </c>
      <c r="I2902">
        <v>1</v>
      </c>
      <c r="J2902">
        <v>2779.22</v>
      </c>
      <c r="K2902">
        <v>2779.22</v>
      </c>
      <c r="L2902" t="s">
        <v>28</v>
      </c>
      <c r="M2902" t="s">
        <v>29</v>
      </c>
    </row>
    <row r="2903" spans="1:13">
      <c r="A2903" t="s">
        <v>4485</v>
      </c>
      <c r="B2903" s="9">
        <v>45449</v>
      </c>
      <c r="C2903" t="s">
        <v>894</v>
      </c>
      <c r="D2903" t="s">
        <v>2248</v>
      </c>
      <c r="E2903" t="s">
        <v>17</v>
      </c>
      <c r="F2903" t="s">
        <v>27</v>
      </c>
      <c r="G2903" t="s">
        <v>19</v>
      </c>
      <c r="H2903" t="s">
        <v>50</v>
      </c>
      <c r="I2903">
        <v>4</v>
      </c>
      <c r="J2903">
        <v>2975.2</v>
      </c>
      <c r="K2903">
        <v>11900.78</v>
      </c>
      <c r="L2903" t="s">
        <v>28</v>
      </c>
      <c r="M2903" t="s">
        <v>29</v>
      </c>
    </row>
    <row r="2904" spans="1:13">
      <c r="A2904" t="s">
        <v>4486</v>
      </c>
      <c r="B2904" s="9">
        <v>45418</v>
      </c>
      <c r="C2904" t="s">
        <v>102</v>
      </c>
      <c r="D2904" t="s">
        <v>1368</v>
      </c>
      <c r="E2904" t="s">
        <v>61</v>
      </c>
      <c r="F2904" t="s">
        <v>33</v>
      </c>
      <c r="G2904" t="s">
        <v>42</v>
      </c>
      <c r="H2904" t="s">
        <v>34</v>
      </c>
      <c r="I2904">
        <v>2</v>
      </c>
      <c r="J2904">
        <v>1279.07</v>
      </c>
      <c r="K2904">
        <v>2558.13</v>
      </c>
      <c r="L2904" t="s">
        <v>21</v>
      </c>
      <c r="M2904" t="s">
        <v>29</v>
      </c>
    </row>
    <row r="2905" spans="1:13">
      <c r="A2905" t="s">
        <v>4487</v>
      </c>
      <c r="B2905" s="9">
        <v>45198</v>
      </c>
      <c r="C2905" t="s">
        <v>1360</v>
      </c>
      <c r="D2905" t="s">
        <v>1246</v>
      </c>
      <c r="E2905" t="s">
        <v>17</v>
      </c>
      <c r="F2905" t="s">
        <v>27</v>
      </c>
      <c r="G2905" t="s">
        <v>42</v>
      </c>
      <c r="H2905" t="s">
        <v>57</v>
      </c>
      <c r="I2905">
        <v>2</v>
      </c>
      <c r="J2905">
        <v>16030.1</v>
      </c>
      <c r="K2905">
        <v>32060.2</v>
      </c>
      <c r="L2905" t="s">
        <v>28</v>
      </c>
      <c r="M2905" t="s">
        <v>29</v>
      </c>
    </row>
    <row r="2906" spans="1:13">
      <c r="A2906" t="s">
        <v>4488</v>
      </c>
      <c r="B2906" s="9">
        <v>45178</v>
      </c>
      <c r="C2906" t="s">
        <v>1417</v>
      </c>
      <c r="D2906" t="s">
        <v>1689</v>
      </c>
      <c r="E2906" t="s">
        <v>61</v>
      </c>
      <c r="F2906" t="s">
        <v>18</v>
      </c>
      <c r="G2906" t="s">
        <v>42</v>
      </c>
      <c r="H2906" t="s">
        <v>50</v>
      </c>
      <c r="I2906">
        <v>4</v>
      </c>
      <c r="J2906">
        <v>2022.47</v>
      </c>
      <c r="K2906">
        <v>8089.87</v>
      </c>
      <c r="L2906" t="s">
        <v>21</v>
      </c>
      <c r="M2906" t="s">
        <v>29</v>
      </c>
    </row>
    <row r="2907" spans="1:13">
      <c r="A2907" t="s">
        <v>4489</v>
      </c>
      <c r="B2907" s="9">
        <v>45016</v>
      </c>
      <c r="C2907" t="s">
        <v>1784</v>
      </c>
      <c r="D2907" t="s">
        <v>2731</v>
      </c>
      <c r="E2907" t="s">
        <v>61</v>
      </c>
      <c r="F2907" t="s">
        <v>27</v>
      </c>
      <c r="G2907" t="s">
        <v>42</v>
      </c>
      <c r="H2907" t="s">
        <v>57</v>
      </c>
      <c r="I2907">
        <v>3</v>
      </c>
      <c r="J2907">
        <v>14423.05</v>
      </c>
      <c r="K2907">
        <v>43269.15</v>
      </c>
      <c r="L2907" t="s">
        <v>28</v>
      </c>
      <c r="M2907" t="s">
        <v>29</v>
      </c>
    </row>
    <row r="2908" spans="1:13">
      <c r="A2908" t="s">
        <v>4490</v>
      </c>
      <c r="B2908" s="9">
        <v>45372</v>
      </c>
      <c r="C2908" t="s">
        <v>1759</v>
      </c>
      <c r="D2908" t="s">
        <v>1327</v>
      </c>
      <c r="E2908" t="s">
        <v>26</v>
      </c>
      <c r="F2908" t="s">
        <v>18</v>
      </c>
      <c r="G2908" t="s">
        <v>19</v>
      </c>
      <c r="H2908" t="s">
        <v>57</v>
      </c>
      <c r="I2908">
        <v>3</v>
      </c>
      <c r="J2908">
        <v>15794.55</v>
      </c>
      <c r="K2908">
        <v>47383.66</v>
      </c>
      <c r="L2908" t="s">
        <v>28</v>
      </c>
      <c r="M2908" t="s">
        <v>29</v>
      </c>
    </row>
    <row r="2909" spans="1:13">
      <c r="A2909" t="s">
        <v>4491</v>
      </c>
      <c r="B2909" s="9">
        <v>45258</v>
      </c>
      <c r="C2909" t="s">
        <v>430</v>
      </c>
      <c r="D2909" t="s">
        <v>2149</v>
      </c>
      <c r="E2909" t="s">
        <v>26</v>
      </c>
      <c r="F2909" t="s">
        <v>18</v>
      </c>
      <c r="G2909" t="s">
        <v>19</v>
      </c>
      <c r="H2909" t="s">
        <v>20</v>
      </c>
      <c r="I2909">
        <v>5</v>
      </c>
      <c r="J2909">
        <v>35039.919999999998</v>
      </c>
      <c r="K2909">
        <v>175199.59</v>
      </c>
      <c r="L2909" t="s">
        <v>21</v>
      </c>
      <c r="M2909" t="s">
        <v>29</v>
      </c>
    </row>
    <row r="2910" spans="1:13">
      <c r="A2910" t="s">
        <v>4492</v>
      </c>
      <c r="B2910" s="9">
        <v>45065</v>
      </c>
      <c r="C2910" t="s">
        <v>2072</v>
      </c>
      <c r="D2910" t="s">
        <v>932</v>
      </c>
      <c r="E2910" t="s">
        <v>17</v>
      </c>
      <c r="F2910" t="s">
        <v>46</v>
      </c>
      <c r="G2910" t="s">
        <v>42</v>
      </c>
      <c r="H2910" t="s">
        <v>20</v>
      </c>
      <c r="I2910">
        <v>1</v>
      </c>
      <c r="J2910">
        <v>31239.8</v>
      </c>
      <c r="K2910">
        <v>31239.8</v>
      </c>
      <c r="L2910" t="s">
        <v>35</v>
      </c>
      <c r="M2910" t="s">
        <v>22</v>
      </c>
    </row>
    <row r="2911" spans="1:13">
      <c r="A2911" t="s">
        <v>4493</v>
      </c>
      <c r="B2911" s="9">
        <v>45283</v>
      </c>
      <c r="C2911" t="s">
        <v>1300</v>
      </c>
      <c r="D2911" t="s">
        <v>3019</v>
      </c>
      <c r="E2911" t="s">
        <v>17</v>
      </c>
      <c r="F2911" t="s">
        <v>18</v>
      </c>
      <c r="G2911" t="s">
        <v>19</v>
      </c>
      <c r="H2911" t="s">
        <v>57</v>
      </c>
      <c r="I2911">
        <v>5</v>
      </c>
      <c r="J2911">
        <v>17550.89</v>
      </c>
      <c r="K2911">
        <v>87754.44</v>
      </c>
      <c r="L2911" t="s">
        <v>21</v>
      </c>
      <c r="M2911" t="s">
        <v>22</v>
      </c>
    </row>
    <row r="2912" spans="1:13">
      <c r="A2912" t="s">
        <v>4494</v>
      </c>
      <c r="B2912" s="9">
        <v>45200</v>
      </c>
      <c r="C2912" t="s">
        <v>2518</v>
      </c>
      <c r="D2912" t="s">
        <v>1264</v>
      </c>
      <c r="E2912" t="s">
        <v>17</v>
      </c>
      <c r="F2912" t="s">
        <v>46</v>
      </c>
      <c r="G2912" t="s">
        <v>42</v>
      </c>
      <c r="H2912" t="s">
        <v>34</v>
      </c>
      <c r="I2912">
        <v>2</v>
      </c>
      <c r="J2912">
        <v>1148.3900000000001</v>
      </c>
      <c r="K2912">
        <v>2296.7800000000002</v>
      </c>
      <c r="L2912" t="s">
        <v>21</v>
      </c>
      <c r="M2912" t="s">
        <v>29</v>
      </c>
    </row>
    <row r="2913" spans="1:13">
      <c r="A2913" t="s">
        <v>4495</v>
      </c>
      <c r="B2913" s="9">
        <v>44945</v>
      </c>
      <c r="C2913" t="s">
        <v>849</v>
      </c>
      <c r="D2913" t="s">
        <v>492</v>
      </c>
      <c r="E2913" t="s">
        <v>26</v>
      </c>
      <c r="F2913" t="s">
        <v>46</v>
      </c>
      <c r="G2913" t="s">
        <v>19</v>
      </c>
      <c r="H2913" t="s">
        <v>50</v>
      </c>
      <c r="I2913">
        <v>4</v>
      </c>
      <c r="J2913">
        <v>2962.34</v>
      </c>
      <c r="K2913">
        <v>11849.38</v>
      </c>
      <c r="L2913" t="s">
        <v>21</v>
      </c>
      <c r="M2913" t="s">
        <v>29</v>
      </c>
    </row>
    <row r="2914" spans="1:13">
      <c r="A2914" t="s">
        <v>4496</v>
      </c>
      <c r="B2914" s="9">
        <v>45237</v>
      </c>
      <c r="C2914" t="s">
        <v>1395</v>
      </c>
      <c r="D2914" t="s">
        <v>1576</v>
      </c>
      <c r="E2914" t="s">
        <v>26</v>
      </c>
      <c r="F2914" t="s">
        <v>27</v>
      </c>
      <c r="G2914" t="s">
        <v>19</v>
      </c>
      <c r="H2914" t="s">
        <v>50</v>
      </c>
      <c r="I2914">
        <v>1</v>
      </c>
      <c r="J2914">
        <v>2454.84</v>
      </c>
      <c r="K2914">
        <v>2454.84</v>
      </c>
      <c r="L2914" t="s">
        <v>28</v>
      </c>
      <c r="M2914" t="s">
        <v>29</v>
      </c>
    </row>
    <row r="2915" spans="1:13">
      <c r="A2915" t="s">
        <v>4497</v>
      </c>
      <c r="B2915" s="9">
        <v>45080</v>
      </c>
      <c r="C2915" t="s">
        <v>605</v>
      </c>
      <c r="D2915" t="s">
        <v>1236</v>
      </c>
      <c r="E2915" t="s">
        <v>61</v>
      </c>
      <c r="F2915" t="s">
        <v>46</v>
      </c>
      <c r="G2915" t="s">
        <v>42</v>
      </c>
      <c r="H2915" t="s">
        <v>50</v>
      </c>
      <c r="I2915">
        <v>4</v>
      </c>
      <c r="J2915">
        <v>2741.73</v>
      </c>
      <c r="K2915">
        <v>10966.92</v>
      </c>
      <c r="L2915" t="s">
        <v>28</v>
      </c>
      <c r="M2915" t="s">
        <v>29</v>
      </c>
    </row>
    <row r="2916" spans="1:13">
      <c r="A2916" t="s">
        <v>4498</v>
      </c>
      <c r="B2916" s="9">
        <v>45316</v>
      </c>
      <c r="C2916" t="s">
        <v>3353</v>
      </c>
      <c r="D2916" t="s">
        <v>1570</v>
      </c>
      <c r="E2916" t="s">
        <v>17</v>
      </c>
      <c r="F2916" t="s">
        <v>33</v>
      </c>
      <c r="G2916" t="s">
        <v>19</v>
      </c>
      <c r="H2916" t="s">
        <v>20</v>
      </c>
      <c r="I2916">
        <v>1</v>
      </c>
      <c r="J2916">
        <v>37485.4</v>
      </c>
      <c r="K2916">
        <v>37485.4</v>
      </c>
      <c r="L2916" t="s">
        <v>28</v>
      </c>
      <c r="M2916" t="s">
        <v>22</v>
      </c>
    </row>
    <row r="2917" spans="1:13">
      <c r="A2917" t="s">
        <v>4499</v>
      </c>
      <c r="B2917" s="9">
        <v>45186</v>
      </c>
      <c r="C2917" t="s">
        <v>3795</v>
      </c>
      <c r="D2917" t="s">
        <v>359</v>
      </c>
      <c r="E2917" t="s">
        <v>26</v>
      </c>
      <c r="F2917" t="s">
        <v>18</v>
      </c>
      <c r="G2917" t="s">
        <v>19</v>
      </c>
      <c r="H2917" t="s">
        <v>20</v>
      </c>
      <c r="I2917">
        <v>2</v>
      </c>
      <c r="J2917">
        <v>36064.42</v>
      </c>
      <c r="K2917">
        <v>72128.83</v>
      </c>
      <c r="L2917" t="s">
        <v>21</v>
      </c>
      <c r="M2917" t="s">
        <v>29</v>
      </c>
    </row>
    <row r="2918" spans="1:13">
      <c r="A2918" t="s">
        <v>4500</v>
      </c>
      <c r="B2918" s="9">
        <v>45051</v>
      </c>
      <c r="C2918" t="s">
        <v>1499</v>
      </c>
      <c r="D2918" t="s">
        <v>4501</v>
      </c>
      <c r="E2918" t="s">
        <v>61</v>
      </c>
      <c r="F2918" t="s">
        <v>33</v>
      </c>
      <c r="G2918" t="s">
        <v>19</v>
      </c>
      <c r="H2918" t="s">
        <v>50</v>
      </c>
      <c r="I2918">
        <v>2</v>
      </c>
      <c r="J2918">
        <v>1768.08</v>
      </c>
      <c r="K2918">
        <v>3536.15</v>
      </c>
      <c r="L2918" t="s">
        <v>35</v>
      </c>
      <c r="M2918" t="s">
        <v>29</v>
      </c>
    </row>
    <row r="2919" spans="1:13">
      <c r="A2919" t="s">
        <v>4502</v>
      </c>
      <c r="B2919" s="9">
        <v>45280</v>
      </c>
      <c r="C2919" t="s">
        <v>2258</v>
      </c>
      <c r="D2919" t="s">
        <v>3057</v>
      </c>
      <c r="E2919" t="s">
        <v>26</v>
      </c>
      <c r="F2919" t="s">
        <v>46</v>
      </c>
      <c r="G2919" t="s">
        <v>42</v>
      </c>
      <c r="H2919" t="s">
        <v>57</v>
      </c>
      <c r="I2919">
        <v>1</v>
      </c>
      <c r="J2919">
        <v>11080.72</v>
      </c>
      <c r="K2919">
        <v>11080.72</v>
      </c>
      <c r="L2919" t="s">
        <v>35</v>
      </c>
      <c r="M2919" t="s">
        <v>29</v>
      </c>
    </row>
    <row r="2920" spans="1:13">
      <c r="A2920" t="s">
        <v>4503</v>
      </c>
      <c r="B2920" s="9">
        <v>45199</v>
      </c>
      <c r="C2920" t="s">
        <v>284</v>
      </c>
      <c r="D2920" t="s">
        <v>472</v>
      </c>
      <c r="E2920" t="s">
        <v>17</v>
      </c>
      <c r="F2920" t="s">
        <v>27</v>
      </c>
      <c r="G2920" t="s">
        <v>19</v>
      </c>
      <c r="H2920" t="s">
        <v>20</v>
      </c>
      <c r="I2920">
        <v>3</v>
      </c>
      <c r="J2920">
        <v>34675.980000000003</v>
      </c>
      <c r="K2920">
        <v>104027.93</v>
      </c>
      <c r="L2920" t="s">
        <v>21</v>
      </c>
      <c r="M2920" t="s">
        <v>29</v>
      </c>
    </row>
    <row r="2921" spans="1:13">
      <c r="A2921" t="s">
        <v>4504</v>
      </c>
      <c r="B2921" s="9">
        <v>45171</v>
      </c>
      <c r="C2921" t="s">
        <v>2217</v>
      </c>
      <c r="D2921" t="s">
        <v>147</v>
      </c>
      <c r="E2921" t="s">
        <v>17</v>
      </c>
      <c r="F2921" t="s">
        <v>18</v>
      </c>
      <c r="G2921" t="s">
        <v>19</v>
      </c>
      <c r="H2921" t="s">
        <v>50</v>
      </c>
      <c r="I2921">
        <v>1</v>
      </c>
      <c r="J2921">
        <v>2889.73</v>
      </c>
      <c r="K2921">
        <v>2889.73</v>
      </c>
      <c r="L2921" t="s">
        <v>21</v>
      </c>
      <c r="M2921" t="s">
        <v>29</v>
      </c>
    </row>
    <row r="2922" spans="1:13">
      <c r="A2922" t="s">
        <v>4505</v>
      </c>
      <c r="B2922" s="9">
        <v>45376</v>
      </c>
      <c r="C2922" t="s">
        <v>1646</v>
      </c>
      <c r="D2922" t="s">
        <v>126</v>
      </c>
      <c r="E2922" t="s">
        <v>17</v>
      </c>
      <c r="F2922" t="s">
        <v>33</v>
      </c>
      <c r="G2922" t="s">
        <v>19</v>
      </c>
      <c r="H2922" t="s">
        <v>57</v>
      </c>
      <c r="I2922">
        <v>2</v>
      </c>
      <c r="J2922">
        <v>15008.56</v>
      </c>
      <c r="K2922">
        <v>30017.13</v>
      </c>
      <c r="L2922" t="s">
        <v>35</v>
      </c>
      <c r="M2922" t="s">
        <v>29</v>
      </c>
    </row>
    <row r="2923" spans="1:13">
      <c r="A2923" t="s">
        <v>4506</v>
      </c>
      <c r="B2923" s="9">
        <v>45173</v>
      </c>
      <c r="C2923" t="s">
        <v>1516</v>
      </c>
      <c r="D2923" t="s">
        <v>233</v>
      </c>
      <c r="E2923" t="s">
        <v>26</v>
      </c>
      <c r="F2923" t="s">
        <v>27</v>
      </c>
      <c r="G2923" t="s">
        <v>19</v>
      </c>
      <c r="H2923" t="s">
        <v>50</v>
      </c>
      <c r="I2923">
        <v>4</v>
      </c>
      <c r="J2923">
        <v>2044.99</v>
      </c>
      <c r="K2923">
        <v>8179.98</v>
      </c>
      <c r="L2923" t="s">
        <v>28</v>
      </c>
      <c r="M2923" t="s">
        <v>29</v>
      </c>
    </row>
    <row r="2924" spans="1:13">
      <c r="A2924" t="s">
        <v>4507</v>
      </c>
      <c r="B2924" s="9">
        <v>45446</v>
      </c>
      <c r="C2924" t="s">
        <v>1992</v>
      </c>
      <c r="D2924" t="s">
        <v>598</v>
      </c>
      <c r="E2924" t="s">
        <v>26</v>
      </c>
      <c r="F2924" t="s">
        <v>46</v>
      </c>
      <c r="G2924" t="s">
        <v>19</v>
      </c>
      <c r="H2924" t="s">
        <v>20</v>
      </c>
      <c r="I2924">
        <v>5</v>
      </c>
      <c r="J2924">
        <v>30103.82</v>
      </c>
      <c r="K2924">
        <v>150519.10999999999</v>
      </c>
      <c r="L2924" t="s">
        <v>21</v>
      </c>
      <c r="M2924" t="s">
        <v>29</v>
      </c>
    </row>
    <row r="2925" spans="1:13">
      <c r="A2925" t="s">
        <v>4508</v>
      </c>
      <c r="B2925" s="9">
        <v>45067</v>
      </c>
      <c r="C2925" t="s">
        <v>1075</v>
      </c>
      <c r="D2925" t="s">
        <v>559</v>
      </c>
      <c r="E2925" t="s">
        <v>61</v>
      </c>
      <c r="F2925" t="s">
        <v>27</v>
      </c>
      <c r="G2925" t="s">
        <v>19</v>
      </c>
      <c r="H2925" t="s">
        <v>34</v>
      </c>
      <c r="I2925">
        <v>4</v>
      </c>
      <c r="J2925">
        <v>1213.9000000000001</v>
      </c>
      <c r="K2925">
        <v>4855.58</v>
      </c>
      <c r="L2925" t="s">
        <v>35</v>
      </c>
      <c r="M2925" t="s">
        <v>29</v>
      </c>
    </row>
    <row r="2926" spans="1:13">
      <c r="A2926" t="s">
        <v>4509</v>
      </c>
      <c r="B2926" s="9">
        <v>45288</v>
      </c>
      <c r="C2926" t="s">
        <v>1797</v>
      </c>
      <c r="D2926" t="s">
        <v>2713</v>
      </c>
      <c r="E2926" t="s">
        <v>17</v>
      </c>
      <c r="F2926" t="s">
        <v>33</v>
      </c>
      <c r="G2926" t="s">
        <v>42</v>
      </c>
      <c r="H2926" t="s">
        <v>34</v>
      </c>
      <c r="I2926">
        <v>2</v>
      </c>
      <c r="J2926">
        <v>1198.23</v>
      </c>
      <c r="K2926">
        <v>2396.4699999999998</v>
      </c>
      <c r="L2926" t="s">
        <v>35</v>
      </c>
      <c r="M2926" t="s">
        <v>29</v>
      </c>
    </row>
    <row r="2927" spans="1:13">
      <c r="A2927" t="s">
        <v>4510</v>
      </c>
      <c r="B2927" s="9">
        <v>44934</v>
      </c>
      <c r="C2927" t="s">
        <v>3033</v>
      </c>
      <c r="D2927" t="s">
        <v>2253</v>
      </c>
      <c r="E2927" t="s">
        <v>17</v>
      </c>
      <c r="F2927" t="s">
        <v>27</v>
      </c>
      <c r="G2927" t="s">
        <v>42</v>
      </c>
      <c r="H2927" t="s">
        <v>20</v>
      </c>
      <c r="I2927">
        <v>4</v>
      </c>
      <c r="J2927">
        <v>41224.800000000003</v>
      </c>
      <c r="K2927">
        <v>164899.20000000001</v>
      </c>
      <c r="L2927" t="s">
        <v>35</v>
      </c>
      <c r="M2927" t="s">
        <v>29</v>
      </c>
    </row>
    <row r="2928" spans="1:13">
      <c r="A2928" t="s">
        <v>4511</v>
      </c>
      <c r="B2928" s="9">
        <v>45404</v>
      </c>
      <c r="C2928" t="s">
        <v>1505</v>
      </c>
      <c r="D2928" t="s">
        <v>106</v>
      </c>
      <c r="E2928" t="s">
        <v>26</v>
      </c>
      <c r="F2928" t="s">
        <v>33</v>
      </c>
      <c r="G2928" t="s">
        <v>19</v>
      </c>
      <c r="H2928" t="s">
        <v>57</v>
      </c>
      <c r="I2928">
        <v>3</v>
      </c>
      <c r="J2928">
        <v>14468.13</v>
      </c>
      <c r="K2928">
        <v>43404.4</v>
      </c>
      <c r="L2928" t="s">
        <v>28</v>
      </c>
      <c r="M2928" t="s">
        <v>29</v>
      </c>
    </row>
    <row r="2929" spans="1:13">
      <c r="A2929" t="s">
        <v>4512</v>
      </c>
      <c r="B2929" s="9">
        <v>45278</v>
      </c>
      <c r="C2929" t="s">
        <v>3169</v>
      </c>
      <c r="D2929" t="s">
        <v>881</v>
      </c>
      <c r="E2929" t="s">
        <v>26</v>
      </c>
      <c r="F2929" t="s">
        <v>27</v>
      </c>
      <c r="G2929" t="s">
        <v>42</v>
      </c>
      <c r="H2929" t="s">
        <v>50</v>
      </c>
      <c r="I2929">
        <v>3</v>
      </c>
      <c r="J2929">
        <v>2193.77</v>
      </c>
      <c r="K2929">
        <v>6581.31</v>
      </c>
      <c r="L2929" t="s">
        <v>35</v>
      </c>
      <c r="M2929" t="s">
        <v>29</v>
      </c>
    </row>
    <row r="2930" spans="1:13">
      <c r="A2930" t="s">
        <v>4513</v>
      </c>
      <c r="B2930" s="9">
        <v>45421</v>
      </c>
      <c r="C2930" t="s">
        <v>1532</v>
      </c>
      <c r="D2930" t="s">
        <v>1241</v>
      </c>
      <c r="E2930" t="s">
        <v>61</v>
      </c>
      <c r="F2930" t="s">
        <v>18</v>
      </c>
      <c r="G2930" t="s">
        <v>19</v>
      </c>
      <c r="H2930" t="s">
        <v>20</v>
      </c>
      <c r="I2930">
        <v>1</v>
      </c>
      <c r="J2930">
        <v>33687.370000000003</v>
      </c>
      <c r="K2930">
        <v>33687.370000000003</v>
      </c>
      <c r="L2930" t="s">
        <v>35</v>
      </c>
      <c r="M2930" t="s">
        <v>29</v>
      </c>
    </row>
    <row r="2931" spans="1:13">
      <c r="A2931" t="s">
        <v>4514</v>
      </c>
      <c r="B2931" s="9">
        <v>45353</v>
      </c>
      <c r="C2931" t="s">
        <v>1776</v>
      </c>
      <c r="D2931" t="s">
        <v>982</v>
      </c>
      <c r="E2931" t="s">
        <v>26</v>
      </c>
      <c r="F2931" t="s">
        <v>27</v>
      </c>
      <c r="G2931" t="s">
        <v>19</v>
      </c>
      <c r="H2931" t="s">
        <v>57</v>
      </c>
      <c r="I2931">
        <v>4</v>
      </c>
      <c r="J2931">
        <v>16396.75</v>
      </c>
      <c r="K2931">
        <v>65587.02</v>
      </c>
      <c r="L2931" t="s">
        <v>35</v>
      </c>
      <c r="M2931" t="s">
        <v>29</v>
      </c>
    </row>
    <row r="2932" spans="1:13">
      <c r="A2932" t="s">
        <v>4515</v>
      </c>
      <c r="B2932" s="9">
        <v>44965</v>
      </c>
      <c r="C2932" t="s">
        <v>3073</v>
      </c>
      <c r="D2932" t="s">
        <v>3360</v>
      </c>
      <c r="E2932" t="s">
        <v>17</v>
      </c>
      <c r="F2932" t="s">
        <v>18</v>
      </c>
      <c r="G2932" t="s">
        <v>19</v>
      </c>
      <c r="H2932" t="s">
        <v>50</v>
      </c>
      <c r="I2932">
        <v>4</v>
      </c>
      <c r="J2932">
        <v>2425.4499999999998</v>
      </c>
      <c r="K2932">
        <v>9701.82</v>
      </c>
      <c r="L2932" t="s">
        <v>21</v>
      </c>
      <c r="M2932" t="s">
        <v>29</v>
      </c>
    </row>
    <row r="2933" spans="1:13">
      <c r="A2933" t="s">
        <v>4516</v>
      </c>
      <c r="B2933" s="9">
        <v>45113</v>
      </c>
      <c r="C2933" t="s">
        <v>644</v>
      </c>
      <c r="D2933" t="s">
        <v>311</v>
      </c>
      <c r="E2933" t="s">
        <v>26</v>
      </c>
      <c r="F2933" t="s">
        <v>33</v>
      </c>
      <c r="G2933" t="s">
        <v>19</v>
      </c>
      <c r="H2933" t="s">
        <v>50</v>
      </c>
      <c r="I2933">
        <v>2</v>
      </c>
      <c r="J2933">
        <v>2157.5700000000002</v>
      </c>
      <c r="K2933">
        <v>4315.13</v>
      </c>
      <c r="L2933" t="s">
        <v>21</v>
      </c>
      <c r="M2933" t="s">
        <v>22</v>
      </c>
    </row>
    <row r="2934" spans="1:13">
      <c r="A2934" t="s">
        <v>4517</v>
      </c>
      <c r="B2934" s="9">
        <v>45019</v>
      </c>
      <c r="C2934" t="s">
        <v>2930</v>
      </c>
      <c r="D2934" t="s">
        <v>199</v>
      </c>
      <c r="E2934" t="s">
        <v>61</v>
      </c>
      <c r="F2934" t="s">
        <v>18</v>
      </c>
      <c r="G2934" t="s">
        <v>19</v>
      </c>
      <c r="H2934" t="s">
        <v>20</v>
      </c>
      <c r="I2934">
        <v>1</v>
      </c>
      <c r="J2934">
        <v>30425.87</v>
      </c>
      <c r="K2934">
        <v>30425.87</v>
      </c>
      <c r="L2934" t="s">
        <v>21</v>
      </c>
      <c r="M2934" t="s">
        <v>29</v>
      </c>
    </row>
    <row r="2935" spans="1:13">
      <c r="A2935" t="s">
        <v>4518</v>
      </c>
      <c r="B2935" s="9">
        <v>45012</v>
      </c>
      <c r="C2935" t="s">
        <v>1721</v>
      </c>
      <c r="D2935" t="s">
        <v>425</v>
      </c>
      <c r="E2935" t="s">
        <v>17</v>
      </c>
      <c r="F2935" t="s">
        <v>27</v>
      </c>
      <c r="G2935" t="s">
        <v>19</v>
      </c>
      <c r="H2935" t="s">
        <v>50</v>
      </c>
      <c r="I2935">
        <v>1</v>
      </c>
      <c r="J2935">
        <v>2696.01</v>
      </c>
      <c r="K2935">
        <v>2696.01</v>
      </c>
      <c r="L2935" t="s">
        <v>35</v>
      </c>
      <c r="M2935" t="s">
        <v>29</v>
      </c>
    </row>
    <row r="2936" spans="1:13">
      <c r="A2936" t="s">
        <v>4519</v>
      </c>
      <c r="B2936" s="9">
        <v>44970</v>
      </c>
      <c r="C2936" t="s">
        <v>1633</v>
      </c>
      <c r="D2936" t="s">
        <v>523</v>
      </c>
      <c r="E2936" t="s">
        <v>17</v>
      </c>
      <c r="F2936" t="s">
        <v>18</v>
      </c>
      <c r="G2936" t="s">
        <v>42</v>
      </c>
      <c r="H2936" t="s">
        <v>34</v>
      </c>
      <c r="I2936">
        <v>4</v>
      </c>
      <c r="J2936">
        <v>879.87</v>
      </c>
      <c r="K2936">
        <v>3519.48</v>
      </c>
      <c r="L2936" t="s">
        <v>35</v>
      </c>
      <c r="M2936" t="s">
        <v>29</v>
      </c>
    </row>
    <row r="2937" spans="1:13">
      <c r="A2937" t="s">
        <v>4520</v>
      </c>
      <c r="B2937" s="9">
        <v>45063</v>
      </c>
      <c r="C2937" t="s">
        <v>1353</v>
      </c>
      <c r="D2937" t="s">
        <v>1566</v>
      </c>
      <c r="E2937" t="s">
        <v>17</v>
      </c>
      <c r="F2937" t="s">
        <v>33</v>
      </c>
      <c r="G2937" t="s">
        <v>19</v>
      </c>
      <c r="H2937" t="s">
        <v>34</v>
      </c>
      <c r="I2937">
        <v>5</v>
      </c>
      <c r="J2937">
        <v>1004.85</v>
      </c>
      <c r="K2937">
        <v>5024.2700000000004</v>
      </c>
      <c r="L2937" t="s">
        <v>28</v>
      </c>
      <c r="M2937" t="s">
        <v>29</v>
      </c>
    </row>
    <row r="2938" spans="1:13">
      <c r="A2938" t="s">
        <v>4521</v>
      </c>
      <c r="B2938" s="9">
        <v>45347</v>
      </c>
      <c r="C2938" t="s">
        <v>1522</v>
      </c>
      <c r="D2938" t="s">
        <v>282</v>
      </c>
      <c r="E2938" t="s">
        <v>17</v>
      </c>
      <c r="F2938" t="s">
        <v>27</v>
      </c>
      <c r="G2938" t="s">
        <v>42</v>
      </c>
      <c r="H2938" t="s">
        <v>50</v>
      </c>
      <c r="I2938">
        <v>4</v>
      </c>
      <c r="J2938">
        <v>1941.3</v>
      </c>
      <c r="K2938">
        <v>7765.19</v>
      </c>
      <c r="L2938" t="s">
        <v>35</v>
      </c>
      <c r="M2938" t="s">
        <v>29</v>
      </c>
    </row>
    <row r="2939" spans="1:13">
      <c r="A2939" t="s">
        <v>4522</v>
      </c>
      <c r="B2939" s="9">
        <v>45000</v>
      </c>
      <c r="C2939" t="s">
        <v>1475</v>
      </c>
      <c r="D2939" t="s">
        <v>158</v>
      </c>
      <c r="E2939" t="s">
        <v>26</v>
      </c>
      <c r="F2939" t="s">
        <v>18</v>
      </c>
      <c r="G2939" t="s">
        <v>19</v>
      </c>
      <c r="H2939" t="s">
        <v>20</v>
      </c>
      <c r="I2939">
        <v>4</v>
      </c>
      <c r="J2939">
        <v>41031.82</v>
      </c>
      <c r="K2939">
        <v>164127.29</v>
      </c>
      <c r="L2939" t="s">
        <v>28</v>
      </c>
      <c r="M2939" t="s">
        <v>29</v>
      </c>
    </row>
    <row r="2940" spans="1:13">
      <c r="A2940" t="s">
        <v>4523</v>
      </c>
      <c r="B2940" s="9">
        <v>45438</v>
      </c>
      <c r="C2940" t="s">
        <v>1087</v>
      </c>
      <c r="D2940" t="s">
        <v>1804</v>
      </c>
      <c r="E2940" t="s">
        <v>17</v>
      </c>
      <c r="F2940" t="s">
        <v>18</v>
      </c>
      <c r="G2940" t="s">
        <v>19</v>
      </c>
      <c r="H2940" t="s">
        <v>50</v>
      </c>
      <c r="I2940">
        <v>4</v>
      </c>
      <c r="J2940">
        <v>1862.62</v>
      </c>
      <c r="K2940">
        <v>7450.47</v>
      </c>
      <c r="L2940" t="s">
        <v>35</v>
      </c>
      <c r="M2940" t="s">
        <v>29</v>
      </c>
    </row>
    <row r="2941" spans="1:13">
      <c r="A2941" t="s">
        <v>4524</v>
      </c>
      <c r="B2941" s="9">
        <v>45082</v>
      </c>
      <c r="C2941" t="s">
        <v>2211</v>
      </c>
      <c r="D2941" t="s">
        <v>1194</v>
      </c>
      <c r="E2941" t="s">
        <v>17</v>
      </c>
      <c r="F2941" t="s">
        <v>46</v>
      </c>
      <c r="G2941" t="s">
        <v>19</v>
      </c>
      <c r="H2941" t="s">
        <v>20</v>
      </c>
      <c r="I2941">
        <v>3</v>
      </c>
      <c r="J2941">
        <v>37768.21</v>
      </c>
      <c r="K2941">
        <v>113304.64</v>
      </c>
      <c r="L2941" t="s">
        <v>28</v>
      </c>
      <c r="M2941" t="s">
        <v>29</v>
      </c>
    </row>
    <row r="2942" spans="1:13">
      <c r="A2942" t="s">
        <v>4525</v>
      </c>
      <c r="B2942" s="9">
        <v>45181</v>
      </c>
      <c r="C2942" t="s">
        <v>633</v>
      </c>
      <c r="D2942" t="s">
        <v>1239</v>
      </c>
      <c r="E2942" t="s">
        <v>17</v>
      </c>
      <c r="F2942" t="s">
        <v>18</v>
      </c>
      <c r="G2942" t="s">
        <v>19</v>
      </c>
      <c r="H2942" t="s">
        <v>20</v>
      </c>
      <c r="I2942">
        <v>1</v>
      </c>
      <c r="J2942">
        <v>35532.449999999997</v>
      </c>
      <c r="K2942">
        <v>35532.449999999997</v>
      </c>
      <c r="L2942" t="s">
        <v>21</v>
      </c>
      <c r="M2942" t="s">
        <v>29</v>
      </c>
    </row>
    <row r="2943" spans="1:13">
      <c r="A2943" t="s">
        <v>4526</v>
      </c>
      <c r="B2943" s="9">
        <v>45097</v>
      </c>
      <c r="C2943" t="s">
        <v>1953</v>
      </c>
      <c r="D2943" t="s">
        <v>2649</v>
      </c>
      <c r="E2943" t="s">
        <v>26</v>
      </c>
      <c r="F2943" t="s">
        <v>46</v>
      </c>
      <c r="G2943" t="s">
        <v>42</v>
      </c>
      <c r="H2943" t="s">
        <v>34</v>
      </c>
      <c r="I2943">
        <v>3</v>
      </c>
      <c r="J2943">
        <v>1219.68</v>
      </c>
      <c r="K2943">
        <v>3659.05</v>
      </c>
      <c r="L2943" t="s">
        <v>35</v>
      </c>
      <c r="M2943" t="s">
        <v>29</v>
      </c>
    </row>
    <row r="2944" spans="1:13">
      <c r="A2944" t="s">
        <v>4527</v>
      </c>
      <c r="B2944" s="9">
        <v>45096</v>
      </c>
      <c r="C2944" t="s">
        <v>1337</v>
      </c>
      <c r="D2944" t="s">
        <v>387</v>
      </c>
      <c r="E2944" t="s">
        <v>17</v>
      </c>
      <c r="F2944" t="s">
        <v>33</v>
      </c>
      <c r="G2944" t="s">
        <v>42</v>
      </c>
      <c r="H2944" t="s">
        <v>34</v>
      </c>
      <c r="I2944">
        <v>5</v>
      </c>
      <c r="J2944">
        <v>1298.06</v>
      </c>
      <c r="K2944">
        <v>6490.3</v>
      </c>
      <c r="L2944" t="s">
        <v>28</v>
      </c>
      <c r="M2944" t="s">
        <v>29</v>
      </c>
    </row>
    <row r="2945" spans="1:13">
      <c r="A2945" t="s">
        <v>4528</v>
      </c>
      <c r="B2945" s="9">
        <v>45248</v>
      </c>
      <c r="C2945" t="s">
        <v>2002</v>
      </c>
      <c r="D2945" t="s">
        <v>669</v>
      </c>
      <c r="E2945" t="s">
        <v>26</v>
      </c>
      <c r="F2945" t="s">
        <v>46</v>
      </c>
      <c r="G2945" t="s">
        <v>19</v>
      </c>
      <c r="H2945" t="s">
        <v>57</v>
      </c>
      <c r="I2945">
        <v>2</v>
      </c>
      <c r="J2945">
        <v>13503.66</v>
      </c>
      <c r="K2945">
        <v>27007.32</v>
      </c>
      <c r="L2945" t="s">
        <v>21</v>
      </c>
      <c r="M2945" t="s">
        <v>29</v>
      </c>
    </row>
    <row r="2946" spans="1:13">
      <c r="A2946" t="s">
        <v>4529</v>
      </c>
      <c r="B2946" s="9">
        <v>45382</v>
      </c>
      <c r="C2946" t="s">
        <v>1545</v>
      </c>
      <c r="D2946" t="s">
        <v>1340</v>
      </c>
      <c r="E2946" t="s">
        <v>17</v>
      </c>
      <c r="F2946" t="s">
        <v>33</v>
      </c>
      <c r="G2946" t="s">
        <v>42</v>
      </c>
      <c r="H2946" t="s">
        <v>20</v>
      </c>
      <c r="I2946">
        <v>5</v>
      </c>
      <c r="J2946">
        <v>31513.01</v>
      </c>
      <c r="K2946">
        <v>157565.04</v>
      </c>
      <c r="L2946" t="s">
        <v>21</v>
      </c>
      <c r="M2946" t="s">
        <v>29</v>
      </c>
    </row>
    <row r="2947" spans="1:13">
      <c r="A2947" t="s">
        <v>4530</v>
      </c>
      <c r="B2947" s="9">
        <v>45081</v>
      </c>
      <c r="C2947" t="s">
        <v>1329</v>
      </c>
      <c r="D2947" t="s">
        <v>954</v>
      </c>
      <c r="E2947" t="s">
        <v>17</v>
      </c>
      <c r="F2947" t="s">
        <v>18</v>
      </c>
      <c r="G2947" t="s">
        <v>42</v>
      </c>
      <c r="H2947" t="s">
        <v>50</v>
      </c>
      <c r="I2947">
        <v>1</v>
      </c>
      <c r="J2947">
        <v>2110.88</v>
      </c>
      <c r="K2947">
        <v>2110.88</v>
      </c>
      <c r="L2947" t="s">
        <v>35</v>
      </c>
      <c r="M2947" t="s">
        <v>29</v>
      </c>
    </row>
    <row r="2948" spans="1:13">
      <c r="A2948" t="s">
        <v>4531</v>
      </c>
      <c r="B2948" s="9">
        <v>45275</v>
      </c>
      <c r="C2948" t="s">
        <v>293</v>
      </c>
      <c r="D2948" t="s">
        <v>601</v>
      </c>
      <c r="E2948" t="s">
        <v>17</v>
      </c>
      <c r="F2948" t="s">
        <v>18</v>
      </c>
      <c r="G2948" t="s">
        <v>42</v>
      </c>
      <c r="H2948" t="s">
        <v>20</v>
      </c>
      <c r="I2948">
        <v>2</v>
      </c>
      <c r="J2948">
        <v>34960.629999999997</v>
      </c>
      <c r="K2948">
        <v>69921.25</v>
      </c>
      <c r="L2948" t="s">
        <v>28</v>
      </c>
      <c r="M2948" t="s">
        <v>29</v>
      </c>
    </row>
    <row r="2949" spans="1:13">
      <c r="A2949" t="s">
        <v>4532</v>
      </c>
      <c r="B2949" s="9">
        <v>45377</v>
      </c>
      <c r="C2949" t="s">
        <v>1212</v>
      </c>
      <c r="D2949" t="s">
        <v>2574</v>
      </c>
      <c r="E2949" t="s">
        <v>17</v>
      </c>
      <c r="F2949" t="s">
        <v>46</v>
      </c>
      <c r="G2949" t="s">
        <v>19</v>
      </c>
      <c r="H2949" t="s">
        <v>34</v>
      </c>
      <c r="I2949">
        <v>5</v>
      </c>
      <c r="J2949">
        <v>1397.88</v>
      </c>
      <c r="K2949">
        <v>6989.42</v>
      </c>
      <c r="L2949" t="s">
        <v>28</v>
      </c>
      <c r="M2949" t="s">
        <v>29</v>
      </c>
    </row>
    <row r="2950" spans="1:13">
      <c r="A2950" t="s">
        <v>4533</v>
      </c>
      <c r="B2950" s="9">
        <v>45099</v>
      </c>
      <c r="C2950" t="s">
        <v>1134</v>
      </c>
      <c r="D2950" t="s">
        <v>1701</v>
      </c>
      <c r="E2950" t="s">
        <v>17</v>
      </c>
      <c r="F2950" t="s">
        <v>33</v>
      </c>
      <c r="G2950" t="s">
        <v>42</v>
      </c>
      <c r="H2950" t="s">
        <v>20</v>
      </c>
      <c r="I2950">
        <v>1</v>
      </c>
      <c r="J2950">
        <v>40669.71</v>
      </c>
      <c r="K2950">
        <v>40669.71</v>
      </c>
      <c r="L2950" t="s">
        <v>28</v>
      </c>
      <c r="M2950" t="s">
        <v>29</v>
      </c>
    </row>
    <row r="2951" spans="1:13">
      <c r="A2951" t="s">
        <v>4534</v>
      </c>
      <c r="B2951" s="9">
        <v>44936</v>
      </c>
      <c r="C2951" t="s">
        <v>1419</v>
      </c>
      <c r="D2951" t="s">
        <v>1971</v>
      </c>
      <c r="E2951" t="s">
        <v>17</v>
      </c>
      <c r="F2951" t="s">
        <v>18</v>
      </c>
      <c r="G2951" t="s">
        <v>19</v>
      </c>
      <c r="H2951" t="s">
        <v>57</v>
      </c>
      <c r="I2951">
        <v>5</v>
      </c>
      <c r="J2951">
        <v>15772.21</v>
      </c>
      <c r="K2951">
        <v>78861.03</v>
      </c>
      <c r="L2951" t="s">
        <v>21</v>
      </c>
      <c r="M2951" t="s">
        <v>29</v>
      </c>
    </row>
    <row r="2952" spans="1:13">
      <c r="A2952" t="s">
        <v>4535</v>
      </c>
      <c r="B2952" s="9">
        <v>45191</v>
      </c>
      <c r="C2952" t="s">
        <v>1152</v>
      </c>
      <c r="D2952" t="s">
        <v>1722</v>
      </c>
      <c r="E2952" t="s">
        <v>61</v>
      </c>
      <c r="F2952" t="s">
        <v>46</v>
      </c>
      <c r="G2952" t="s">
        <v>42</v>
      </c>
      <c r="H2952" t="s">
        <v>50</v>
      </c>
      <c r="I2952">
        <v>2</v>
      </c>
      <c r="J2952">
        <v>2882.73</v>
      </c>
      <c r="K2952">
        <v>5765.46</v>
      </c>
      <c r="L2952" t="s">
        <v>28</v>
      </c>
      <c r="M2952" t="s">
        <v>29</v>
      </c>
    </row>
    <row r="2953" spans="1:13">
      <c r="A2953" t="s">
        <v>4536</v>
      </c>
      <c r="B2953" s="9">
        <v>45364</v>
      </c>
      <c r="C2953" t="s">
        <v>2112</v>
      </c>
      <c r="D2953" t="s">
        <v>1572</v>
      </c>
      <c r="E2953" t="s">
        <v>26</v>
      </c>
      <c r="F2953" t="s">
        <v>46</v>
      </c>
      <c r="G2953" t="s">
        <v>19</v>
      </c>
      <c r="H2953" t="s">
        <v>20</v>
      </c>
      <c r="I2953">
        <v>2</v>
      </c>
      <c r="J2953">
        <v>41361.58</v>
      </c>
      <c r="K2953">
        <v>82723.16</v>
      </c>
      <c r="L2953" t="s">
        <v>21</v>
      </c>
      <c r="M2953" t="s">
        <v>29</v>
      </c>
    </row>
    <row r="2954" spans="1:13">
      <c r="A2954" t="s">
        <v>4537</v>
      </c>
      <c r="B2954" s="9">
        <v>45173</v>
      </c>
      <c r="C2954" t="s">
        <v>2488</v>
      </c>
      <c r="D2954" t="s">
        <v>1293</v>
      </c>
      <c r="E2954" t="s">
        <v>17</v>
      </c>
      <c r="F2954" t="s">
        <v>46</v>
      </c>
      <c r="G2954" t="s">
        <v>19</v>
      </c>
      <c r="H2954" t="s">
        <v>50</v>
      </c>
      <c r="I2954">
        <v>5</v>
      </c>
      <c r="J2954">
        <v>2743.88</v>
      </c>
      <c r="K2954">
        <v>13719.41</v>
      </c>
      <c r="L2954" t="s">
        <v>28</v>
      </c>
      <c r="M2954" t="s">
        <v>29</v>
      </c>
    </row>
    <row r="2955" spans="1:13">
      <c r="A2955" t="s">
        <v>4538</v>
      </c>
      <c r="B2955" s="9">
        <v>45472</v>
      </c>
      <c r="C2955" t="s">
        <v>1447</v>
      </c>
      <c r="D2955" t="s">
        <v>1033</v>
      </c>
      <c r="E2955" t="s">
        <v>17</v>
      </c>
      <c r="F2955" t="s">
        <v>18</v>
      </c>
      <c r="G2955" t="s">
        <v>19</v>
      </c>
      <c r="H2955" t="s">
        <v>50</v>
      </c>
      <c r="I2955">
        <v>3</v>
      </c>
      <c r="J2955">
        <v>2259.79</v>
      </c>
      <c r="K2955">
        <v>6779.37</v>
      </c>
      <c r="L2955" t="s">
        <v>21</v>
      </c>
      <c r="M2955" t="s">
        <v>22</v>
      </c>
    </row>
    <row r="2956" spans="1:13">
      <c r="A2956" t="s">
        <v>4539</v>
      </c>
      <c r="B2956" s="9">
        <v>45425</v>
      </c>
      <c r="C2956" t="s">
        <v>2446</v>
      </c>
      <c r="D2956" t="s">
        <v>437</v>
      </c>
      <c r="E2956" t="s">
        <v>61</v>
      </c>
      <c r="F2956" t="s">
        <v>33</v>
      </c>
      <c r="G2956" t="s">
        <v>19</v>
      </c>
      <c r="H2956" t="s">
        <v>34</v>
      </c>
      <c r="I2956">
        <v>5</v>
      </c>
      <c r="J2956">
        <v>1129.93</v>
      </c>
      <c r="K2956">
        <v>5649.67</v>
      </c>
      <c r="L2956" t="s">
        <v>35</v>
      </c>
      <c r="M2956" t="s">
        <v>29</v>
      </c>
    </row>
    <row r="2957" spans="1:13">
      <c r="A2957" t="s">
        <v>4540</v>
      </c>
      <c r="B2957" s="9">
        <v>45055</v>
      </c>
      <c r="C2957" t="s">
        <v>4160</v>
      </c>
      <c r="D2957" t="s">
        <v>666</v>
      </c>
      <c r="E2957" t="s">
        <v>26</v>
      </c>
      <c r="F2957" t="s">
        <v>18</v>
      </c>
      <c r="G2957" t="s">
        <v>42</v>
      </c>
      <c r="H2957" t="s">
        <v>20</v>
      </c>
      <c r="I2957">
        <v>5</v>
      </c>
      <c r="J2957">
        <v>40797</v>
      </c>
      <c r="K2957">
        <v>203984.98</v>
      </c>
      <c r="L2957" t="s">
        <v>21</v>
      </c>
      <c r="M2957" t="s">
        <v>29</v>
      </c>
    </row>
    <row r="2958" spans="1:13">
      <c r="A2958" t="s">
        <v>4541</v>
      </c>
      <c r="B2958" s="9">
        <v>45253</v>
      </c>
      <c r="C2958" t="s">
        <v>3373</v>
      </c>
      <c r="D2958" t="s">
        <v>918</v>
      </c>
      <c r="E2958" t="s">
        <v>17</v>
      </c>
      <c r="F2958" t="s">
        <v>27</v>
      </c>
      <c r="G2958" t="s">
        <v>19</v>
      </c>
      <c r="H2958" t="s">
        <v>50</v>
      </c>
      <c r="I2958">
        <v>5</v>
      </c>
      <c r="J2958">
        <v>2587.5100000000002</v>
      </c>
      <c r="K2958">
        <v>12937.55</v>
      </c>
      <c r="L2958" t="s">
        <v>28</v>
      </c>
      <c r="M2958" t="s">
        <v>29</v>
      </c>
    </row>
    <row r="2959" spans="1:13">
      <c r="A2959" t="s">
        <v>4542</v>
      </c>
      <c r="B2959" s="9">
        <v>45330</v>
      </c>
      <c r="C2959" t="s">
        <v>419</v>
      </c>
      <c r="D2959" t="s">
        <v>2751</v>
      </c>
      <c r="E2959" t="s">
        <v>26</v>
      </c>
      <c r="F2959" t="s">
        <v>27</v>
      </c>
      <c r="G2959" t="s">
        <v>19</v>
      </c>
      <c r="H2959" t="s">
        <v>34</v>
      </c>
      <c r="I2959">
        <v>3</v>
      </c>
      <c r="J2959">
        <v>1332.42</v>
      </c>
      <c r="K2959">
        <v>3997.25</v>
      </c>
      <c r="L2959" t="s">
        <v>21</v>
      </c>
      <c r="M2959" t="s">
        <v>29</v>
      </c>
    </row>
    <row r="2960" spans="1:13">
      <c r="A2960" t="s">
        <v>4543</v>
      </c>
      <c r="B2960" s="9">
        <v>45285</v>
      </c>
      <c r="C2960" t="s">
        <v>1123</v>
      </c>
      <c r="D2960" t="s">
        <v>1309</v>
      </c>
      <c r="E2960" t="s">
        <v>26</v>
      </c>
      <c r="F2960" t="s">
        <v>18</v>
      </c>
      <c r="G2960" t="s">
        <v>42</v>
      </c>
      <c r="H2960" t="s">
        <v>57</v>
      </c>
      <c r="I2960">
        <v>4</v>
      </c>
      <c r="J2960">
        <v>11370.86</v>
      </c>
      <c r="K2960">
        <v>45483.42</v>
      </c>
      <c r="L2960" t="s">
        <v>28</v>
      </c>
      <c r="M2960" t="s">
        <v>29</v>
      </c>
    </row>
    <row r="2961" spans="1:13">
      <c r="A2961" t="s">
        <v>4544</v>
      </c>
      <c r="B2961" s="9">
        <v>44943</v>
      </c>
      <c r="C2961" t="s">
        <v>3300</v>
      </c>
      <c r="D2961" t="s">
        <v>1318</v>
      </c>
      <c r="E2961" t="s">
        <v>26</v>
      </c>
      <c r="F2961" t="s">
        <v>33</v>
      </c>
      <c r="G2961" t="s">
        <v>19</v>
      </c>
      <c r="H2961" t="s">
        <v>57</v>
      </c>
      <c r="I2961">
        <v>2</v>
      </c>
      <c r="J2961">
        <v>11954.26</v>
      </c>
      <c r="K2961">
        <v>23908.52</v>
      </c>
      <c r="L2961" t="s">
        <v>35</v>
      </c>
      <c r="M2961" t="s">
        <v>29</v>
      </c>
    </row>
    <row r="2962" spans="1:13">
      <c r="A2962" t="s">
        <v>4545</v>
      </c>
      <c r="B2962" s="9">
        <v>45200</v>
      </c>
      <c r="C2962" t="s">
        <v>1222</v>
      </c>
      <c r="D2962" t="s">
        <v>4546</v>
      </c>
      <c r="E2962" t="s">
        <v>17</v>
      </c>
      <c r="F2962" t="s">
        <v>46</v>
      </c>
      <c r="G2962" t="s">
        <v>19</v>
      </c>
      <c r="H2962" t="s">
        <v>20</v>
      </c>
      <c r="I2962">
        <v>1</v>
      </c>
      <c r="J2962">
        <v>30521.9</v>
      </c>
      <c r="K2962">
        <v>30521.9</v>
      </c>
      <c r="L2962" t="s">
        <v>21</v>
      </c>
      <c r="M2962" t="s">
        <v>29</v>
      </c>
    </row>
    <row r="2963" spans="1:13">
      <c r="A2963" t="s">
        <v>4547</v>
      </c>
      <c r="B2963" s="9">
        <v>45042</v>
      </c>
      <c r="C2963" t="s">
        <v>1226</v>
      </c>
      <c r="D2963" t="s">
        <v>4548</v>
      </c>
      <c r="E2963" t="s">
        <v>17</v>
      </c>
      <c r="F2963" t="s">
        <v>27</v>
      </c>
      <c r="G2963" t="s">
        <v>19</v>
      </c>
      <c r="H2963" t="s">
        <v>50</v>
      </c>
      <c r="I2963">
        <v>2</v>
      </c>
      <c r="J2963">
        <v>1985.3</v>
      </c>
      <c r="K2963">
        <v>3970.6</v>
      </c>
      <c r="L2963" t="s">
        <v>35</v>
      </c>
      <c r="M2963" t="s">
        <v>29</v>
      </c>
    </row>
    <row r="2964" spans="1:13">
      <c r="A2964" t="s">
        <v>4549</v>
      </c>
      <c r="B2964" s="9">
        <v>45017</v>
      </c>
      <c r="C2964" t="s">
        <v>1756</v>
      </c>
      <c r="D2964" t="s">
        <v>1739</v>
      </c>
      <c r="E2964" t="s">
        <v>17</v>
      </c>
      <c r="F2964" t="s">
        <v>27</v>
      </c>
      <c r="G2964" t="s">
        <v>19</v>
      </c>
      <c r="H2964" t="s">
        <v>20</v>
      </c>
      <c r="I2964">
        <v>2</v>
      </c>
      <c r="J2964">
        <v>40363.14</v>
      </c>
      <c r="K2964">
        <v>80726.28</v>
      </c>
      <c r="L2964" t="s">
        <v>21</v>
      </c>
      <c r="M2964" t="s">
        <v>29</v>
      </c>
    </row>
    <row r="2965" spans="1:13">
      <c r="A2965" t="s">
        <v>4550</v>
      </c>
      <c r="B2965" s="9">
        <v>45008</v>
      </c>
      <c r="C2965" t="s">
        <v>875</v>
      </c>
      <c r="D2965" t="s">
        <v>1150</v>
      </c>
      <c r="E2965" t="s">
        <v>61</v>
      </c>
      <c r="F2965" t="s">
        <v>18</v>
      </c>
      <c r="G2965" t="s">
        <v>19</v>
      </c>
      <c r="H2965" t="s">
        <v>50</v>
      </c>
      <c r="I2965">
        <v>4</v>
      </c>
      <c r="J2965">
        <v>2021.11</v>
      </c>
      <c r="K2965">
        <v>8084.45</v>
      </c>
      <c r="L2965" t="s">
        <v>21</v>
      </c>
      <c r="M2965" t="s">
        <v>29</v>
      </c>
    </row>
    <row r="2966" spans="1:13">
      <c r="A2966" t="s">
        <v>4551</v>
      </c>
      <c r="B2966" s="9">
        <v>45250</v>
      </c>
      <c r="C2966" t="s">
        <v>1147</v>
      </c>
      <c r="D2966" t="s">
        <v>1635</v>
      </c>
      <c r="E2966" t="s">
        <v>26</v>
      </c>
      <c r="F2966" t="s">
        <v>27</v>
      </c>
      <c r="G2966" t="s">
        <v>19</v>
      </c>
      <c r="H2966" t="s">
        <v>34</v>
      </c>
      <c r="I2966">
        <v>2</v>
      </c>
      <c r="J2966">
        <v>1174.31</v>
      </c>
      <c r="K2966">
        <v>2348.62</v>
      </c>
      <c r="L2966" t="s">
        <v>35</v>
      </c>
      <c r="M2966" t="s">
        <v>29</v>
      </c>
    </row>
    <row r="2967" spans="1:13">
      <c r="A2967" t="s">
        <v>4552</v>
      </c>
      <c r="B2967" s="9">
        <v>45040</v>
      </c>
      <c r="C2967" t="s">
        <v>1087</v>
      </c>
      <c r="D2967" t="s">
        <v>2911</v>
      </c>
      <c r="E2967" t="s">
        <v>17</v>
      </c>
      <c r="F2967" t="s">
        <v>27</v>
      </c>
      <c r="G2967" t="s">
        <v>42</v>
      </c>
      <c r="H2967" t="s">
        <v>57</v>
      </c>
      <c r="I2967">
        <v>2</v>
      </c>
      <c r="J2967">
        <v>11140.9</v>
      </c>
      <c r="K2967">
        <v>22281.81</v>
      </c>
      <c r="L2967" t="s">
        <v>35</v>
      </c>
      <c r="M2967" t="s">
        <v>29</v>
      </c>
    </row>
    <row r="2968" spans="1:13">
      <c r="A2968" t="s">
        <v>4553</v>
      </c>
      <c r="B2968" s="9">
        <v>44984</v>
      </c>
      <c r="C2968" t="s">
        <v>2015</v>
      </c>
      <c r="D2968" t="s">
        <v>3597</v>
      </c>
      <c r="E2968" t="s">
        <v>61</v>
      </c>
      <c r="F2968" t="s">
        <v>46</v>
      </c>
      <c r="G2968" t="s">
        <v>42</v>
      </c>
      <c r="H2968" t="s">
        <v>57</v>
      </c>
      <c r="I2968">
        <v>3</v>
      </c>
      <c r="J2968">
        <v>11662.21</v>
      </c>
      <c r="K2968">
        <v>34986.639999999999</v>
      </c>
      <c r="L2968" t="s">
        <v>21</v>
      </c>
      <c r="M2968" t="s">
        <v>29</v>
      </c>
    </row>
    <row r="2969" spans="1:13">
      <c r="A2969" t="s">
        <v>4554</v>
      </c>
      <c r="B2969" s="9">
        <v>45080</v>
      </c>
      <c r="C2969" t="s">
        <v>1657</v>
      </c>
      <c r="D2969" t="s">
        <v>3993</v>
      </c>
      <c r="E2969" t="s">
        <v>61</v>
      </c>
      <c r="F2969" t="s">
        <v>46</v>
      </c>
      <c r="G2969" t="s">
        <v>19</v>
      </c>
      <c r="H2969" t="s">
        <v>57</v>
      </c>
      <c r="I2969">
        <v>3</v>
      </c>
      <c r="J2969">
        <v>12355.61</v>
      </c>
      <c r="K2969">
        <v>37066.839999999997</v>
      </c>
      <c r="L2969" t="s">
        <v>21</v>
      </c>
      <c r="M2969" t="s">
        <v>29</v>
      </c>
    </row>
    <row r="2970" spans="1:13">
      <c r="A2970" t="s">
        <v>4555</v>
      </c>
      <c r="B2970" s="9">
        <v>45330</v>
      </c>
      <c r="C2970" t="s">
        <v>789</v>
      </c>
      <c r="D2970" t="s">
        <v>2137</v>
      </c>
      <c r="E2970" t="s">
        <v>61</v>
      </c>
      <c r="F2970" t="s">
        <v>33</v>
      </c>
      <c r="G2970" t="s">
        <v>19</v>
      </c>
      <c r="H2970" t="s">
        <v>57</v>
      </c>
      <c r="I2970">
        <v>3</v>
      </c>
      <c r="J2970">
        <v>17871.7</v>
      </c>
      <c r="K2970">
        <v>53615.1</v>
      </c>
      <c r="L2970" t="s">
        <v>21</v>
      </c>
      <c r="M2970" t="s">
        <v>29</v>
      </c>
    </row>
    <row r="2971" spans="1:13">
      <c r="A2971" t="s">
        <v>4556</v>
      </c>
      <c r="B2971" s="9">
        <v>45192</v>
      </c>
      <c r="C2971" t="s">
        <v>875</v>
      </c>
      <c r="D2971" t="s">
        <v>2611</v>
      </c>
      <c r="E2971" t="s">
        <v>61</v>
      </c>
      <c r="F2971" t="s">
        <v>27</v>
      </c>
      <c r="G2971" t="s">
        <v>19</v>
      </c>
      <c r="H2971" t="s">
        <v>20</v>
      </c>
      <c r="I2971">
        <v>3</v>
      </c>
      <c r="J2971">
        <v>38448.620000000003</v>
      </c>
      <c r="K2971">
        <v>115345.85</v>
      </c>
      <c r="L2971" t="s">
        <v>35</v>
      </c>
      <c r="M2971" t="s">
        <v>29</v>
      </c>
    </row>
    <row r="2972" spans="1:13">
      <c r="A2972" t="s">
        <v>4557</v>
      </c>
      <c r="B2972" s="9">
        <v>45241</v>
      </c>
      <c r="C2972" t="s">
        <v>2167</v>
      </c>
      <c r="D2972" t="s">
        <v>4558</v>
      </c>
      <c r="E2972" t="s">
        <v>61</v>
      </c>
      <c r="F2972" t="s">
        <v>33</v>
      </c>
      <c r="G2972" t="s">
        <v>42</v>
      </c>
      <c r="H2972" t="s">
        <v>50</v>
      </c>
      <c r="I2972">
        <v>3</v>
      </c>
      <c r="J2972">
        <v>2591.94</v>
      </c>
      <c r="K2972">
        <v>7775.83</v>
      </c>
      <c r="L2972" t="s">
        <v>28</v>
      </c>
      <c r="M2972" t="s">
        <v>29</v>
      </c>
    </row>
    <row r="2973" spans="1:13">
      <c r="A2973" t="s">
        <v>4559</v>
      </c>
      <c r="B2973" s="9">
        <v>44967</v>
      </c>
      <c r="C2973" t="s">
        <v>2415</v>
      </c>
      <c r="D2973" t="s">
        <v>4560</v>
      </c>
      <c r="E2973" t="s">
        <v>17</v>
      </c>
      <c r="F2973" t="s">
        <v>33</v>
      </c>
      <c r="G2973" t="s">
        <v>19</v>
      </c>
      <c r="H2973" t="s">
        <v>20</v>
      </c>
      <c r="I2973">
        <v>1</v>
      </c>
      <c r="J2973">
        <v>40534.58</v>
      </c>
      <c r="K2973">
        <v>40534.58</v>
      </c>
      <c r="L2973" t="s">
        <v>35</v>
      </c>
      <c r="M2973" t="s">
        <v>29</v>
      </c>
    </row>
    <row r="2974" spans="1:13">
      <c r="A2974" t="s">
        <v>4561</v>
      </c>
      <c r="B2974" s="9">
        <v>45031</v>
      </c>
      <c r="C2974" t="s">
        <v>2571</v>
      </c>
      <c r="D2974" t="s">
        <v>2187</v>
      </c>
      <c r="E2974" t="s">
        <v>26</v>
      </c>
      <c r="F2974" t="s">
        <v>46</v>
      </c>
      <c r="G2974" t="s">
        <v>42</v>
      </c>
      <c r="H2974" t="s">
        <v>34</v>
      </c>
      <c r="I2974">
        <v>4</v>
      </c>
      <c r="J2974">
        <v>1413.73</v>
      </c>
      <c r="K2974">
        <v>5654.9</v>
      </c>
      <c r="L2974" t="s">
        <v>21</v>
      </c>
      <c r="M2974" t="s">
        <v>29</v>
      </c>
    </row>
    <row r="2975" spans="1:13">
      <c r="A2975" t="s">
        <v>4562</v>
      </c>
      <c r="B2975" s="9">
        <v>45119</v>
      </c>
      <c r="C2975" t="s">
        <v>1210</v>
      </c>
      <c r="D2975" t="s">
        <v>802</v>
      </c>
      <c r="E2975" t="s">
        <v>26</v>
      </c>
      <c r="F2975" t="s">
        <v>46</v>
      </c>
      <c r="G2975" t="s">
        <v>19</v>
      </c>
      <c r="H2975" t="s">
        <v>57</v>
      </c>
      <c r="I2975">
        <v>5</v>
      </c>
      <c r="J2975">
        <v>13901.8</v>
      </c>
      <c r="K2975">
        <v>69508.98</v>
      </c>
      <c r="L2975" t="s">
        <v>21</v>
      </c>
      <c r="M2975" t="s">
        <v>29</v>
      </c>
    </row>
    <row r="2976" spans="1:13">
      <c r="A2976" t="s">
        <v>4563</v>
      </c>
      <c r="B2976" s="9">
        <v>45327</v>
      </c>
      <c r="C2976" t="s">
        <v>419</v>
      </c>
      <c r="D2976" t="s">
        <v>3898</v>
      </c>
      <c r="E2976" t="s">
        <v>17</v>
      </c>
      <c r="F2976" t="s">
        <v>18</v>
      </c>
      <c r="G2976" t="s">
        <v>42</v>
      </c>
      <c r="H2976" t="s">
        <v>50</v>
      </c>
      <c r="I2976">
        <v>3</v>
      </c>
      <c r="J2976">
        <v>2159.61</v>
      </c>
      <c r="K2976">
        <v>6478.84</v>
      </c>
      <c r="L2976" t="s">
        <v>35</v>
      </c>
      <c r="M2976" t="s">
        <v>29</v>
      </c>
    </row>
    <row r="2977" spans="1:13">
      <c r="A2977" t="s">
        <v>4564</v>
      </c>
      <c r="B2977" s="9">
        <v>45204</v>
      </c>
      <c r="C2977" t="s">
        <v>1706</v>
      </c>
      <c r="D2977" t="s">
        <v>377</v>
      </c>
      <c r="E2977" t="s">
        <v>17</v>
      </c>
      <c r="F2977" t="s">
        <v>46</v>
      </c>
      <c r="G2977" t="s">
        <v>19</v>
      </c>
      <c r="H2977" t="s">
        <v>20</v>
      </c>
      <c r="I2977">
        <v>4</v>
      </c>
      <c r="J2977">
        <v>30018.02</v>
      </c>
      <c r="K2977">
        <v>120072.07</v>
      </c>
      <c r="L2977" t="s">
        <v>21</v>
      </c>
      <c r="M2977" t="s">
        <v>29</v>
      </c>
    </row>
    <row r="2978" spans="1:13">
      <c r="A2978" t="s">
        <v>4565</v>
      </c>
      <c r="B2978" s="9">
        <v>45280</v>
      </c>
      <c r="C2978" t="s">
        <v>740</v>
      </c>
      <c r="D2978" t="s">
        <v>3531</v>
      </c>
      <c r="E2978" t="s">
        <v>61</v>
      </c>
      <c r="F2978" t="s">
        <v>33</v>
      </c>
      <c r="G2978" t="s">
        <v>42</v>
      </c>
      <c r="H2978" t="s">
        <v>50</v>
      </c>
      <c r="I2978">
        <v>5</v>
      </c>
      <c r="J2978">
        <v>1794.66</v>
      </c>
      <c r="K2978">
        <v>8973.31</v>
      </c>
      <c r="L2978" t="s">
        <v>21</v>
      </c>
      <c r="M2978" t="s">
        <v>29</v>
      </c>
    </row>
    <row r="2979" spans="1:13">
      <c r="A2979" t="s">
        <v>4566</v>
      </c>
      <c r="B2979" s="9">
        <v>45182</v>
      </c>
      <c r="C2979" t="s">
        <v>160</v>
      </c>
      <c r="D2979" t="s">
        <v>172</v>
      </c>
      <c r="E2979" t="s">
        <v>17</v>
      </c>
      <c r="F2979" t="s">
        <v>27</v>
      </c>
      <c r="G2979" t="s">
        <v>19</v>
      </c>
      <c r="H2979" t="s">
        <v>20</v>
      </c>
      <c r="I2979">
        <v>2</v>
      </c>
      <c r="J2979">
        <v>29393.67</v>
      </c>
      <c r="K2979">
        <v>58787.33</v>
      </c>
      <c r="L2979" t="s">
        <v>21</v>
      </c>
      <c r="M2979" t="s">
        <v>29</v>
      </c>
    </row>
    <row r="2980" spans="1:13">
      <c r="A2980" t="s">
        <v>4567</v>
      </c>
      <c r="B2980" s="9">
        <v>45025</v>
      </c>
      <c r="C2980" t="s">
        <v>131</v>
      </c>
      <c r="D2980" t="s">
        <v>655</v>
      </c>
      <c r="E2980" t="s">
        <v>61</v>
      </c>
      <c r="F2980" t="s">
        <v>33</v>
      </c>
      <c r="G2980" t="s">
        <v>42</v>
      </c>
      <c r="H2980" t="s">
        <v>50</v>
      </c>
      <c r="I2980">
        <v>2</v>
      </c>
      <c r="J2980">
        <v>2193.81</v>
      </c>
      <c r="K2980">
        <v>4387.6099999999997</v>
      </c>
      <c r="L2980" t="s">
        <v>21</v>
      </c>
      <c r="M2980" t="s">
        <v>29</v>
      </c>
    </row>
    <row r="2981" spans="1:13">
      <c r="A2981" t="s">
        <v>4568</v>
      </c>
      <c r="B2981" s="9">
        <v>45208</v>
      </c>
      <c r="C2981" t="s">
        <v>2165</v>
      </c>
      <c r="D2981" t="s">
        <v>686</v>
      </c>
      <c r="E2981" t="s">
        <v>17</v>
      </c>
      <c r="F2981" t="s">
        <v>33</v>
      </c>
      <c r="G2981" t="s">
        <v>19</v>
      </c>
      <c r="H2981" t="s">
        <v>50</v>
      </c>
      <c r="I2981">
        <v>4</v>
      </c>
      <c r="J2981">
        <v>1796.12</v>
      </c>
      <c r="K2981">
        <v>7184.49</v>
      </c>
      <c r="L2981" t="s">
        <v>21</v>
      </c>
      <c r="M2981" t="s">
        <v>29</v>
      </c>
    </row>
    <row r="2982" spans="1:13">
      <c r="A2982" t="s">
        <v>4569</v>
      </c>
      <c r="B2982" s="9">
        <v>45329</v>
      </c>
      <c r="C2982" t="s">
        <v>934</v>
      </c>
      <c r="D2982" t="s">
        <v>1465</v>
      </c>
      <c r="E2982" t="s">
        <v>17</v>
      </c>
      <c r="F2982" t="s">
        <v>33</v>
      </c>
      <c r="G2982" t="s">
        <v>19</v>
      </c>
      <c r="H2982" t="s">
        <v>57</v>
      </c>
      <c r="I2982">
        <v>1</v>
      </c>
      <c r="J2982">
        <v>17119.54</v>
      </c>
      <c r="K2982">
        <v>17119.54</v>
      </c>
      <c r="L2982" t="s">
        <v>28</v>
      </c>
      <c r="M2982" t="s">
        <v>29</v>
      </c>
    </row>
    <row r="2983" spans="1:13">
      <c r="A2983" t="s">
        <v>4570</v>
      </c>
      <c r="B2983" s="9">
        <v>45035</v>
      </c>
      <c r="C2983" t="s">
        <v>1075</v>
      </c>
      <c r="D2983" t="s">
        <v>1793</v>
      </c>
      <c r="E2983" t="s">
        <v>17</v>
      </c>
      <c r="F2983" t="s">
        <v>46</v>
      </c>
      <c r="G2983" t="s">
        <v>19</v>
      </c>
      <c r="H2983" t="s">
        <v>20</v>
      </c>
      <c r="I2983">
        <v>1</v>
      </c>
      <c r="J2983">
        <v>39337.49</v>
      </c>
      <c r="K2983">
        <v>39337.49</v>
      </c>
      <c r="L2983" t="s">
        <v>35</v>
      </c>
      <c r="M2983" t="s">
        <v>29</v>
      </c>
    </row>
    <row r="2984" spans="1:13">
      <c r="A2984" t="s">
        <v>4571</v>
      </c>
      <c r="B2984" s="9">
        <v>45125</v>
      </c>
      <c r="C2984" t="s">
        <v>754</v>
      </c>
      <c r="D2984" t="s">
        <v>225</v>
      </c>
      <c r="E2984" t="s">
        <v>17</v>
      </c>
      <c r="F2984" t="s">
        <v>33</v>
      </c>
      <c r="G2984" t="s">
        <v>42</v>
      </c>
      <c r="H2984" t="s">
        <v>34</v>
      </c>
      <c r="I2984">
        <v>4</v>
      </c>
      <c r="J2984">
        <v>990.9</v>
      </c>
      <c r="K2984">
        <v>3963.6</v>
      </c>
      <c r="L2984" t="s">
        <v>35</v>
      </c>
      <c r="M2984" t="s">
        <v>29</v>
      </c>
    </row>
    <row r="2985" spans="1:13">
      <c r="A2985" t="s">
        <v>4572</v>
      </c>
      <c r="B2985" s="9">
        <v>45229</v>
      </c>
      <c r="C2985" t="s">
        <v>2530</v>
      </c>
      <c r="D2985" t="s">
        <v>382</v>
      </c>
      <c r="E2985" t="s">
        <v>26</v>
      </c>
      <c r="F2985" t="s">
        <v>18</v>
      </c>
      <c r="G2985" t="s">
        <v>42</v>
      </c>
      <c r="H2985" t="s">
        <v>50</v>
      </c>
      <c r="I2985">
        <v>1</v>
      </c>
      <c r="J2985">
        <v>2753.2</v>
      </c>
      <c r="K2985">
        <v>2753.2</v>
      </c>
      <c r="L2985" t="s">
        <v>35</v>
      </c>
      <c r="M2985" t="s">
        <v>29</v>
      </c>
    </row>
    <row r="2986" spans="1:13">
      <c r="A2986" t="s">
        <v>4573</v>
      </c>
      <c r="B2986" s="9">
        <v>45253</v>
      </c>
      <c r="C2986" t="s">
        <v>561</v>
      </c>
      <c r="D2986" t="s">
        <v>741</v>
      </c>
      <c r="E2986" t="s">
        <v>26</v>
      </c>
      <c r="F2986" t="s">
        <v>27</v>
      </c>
      <c r="G2986" t="s">
        <v>19</v>
      </c>
      <c r="H2986" t="s">
        <v>34</v>
      </c>
      <c r="I2986">
        <v>1</v>
      </c>
      <c r="J2986">
        <v>1317.73</v>
      </c>
      <c r="K2986">
        <v>1317.73</v>
      </c>
      <c r="L2986" t="s">
        <v>28</v>
      </c>
      <c r="M2986" t="s">
        <v>29</v>
      </c>
    </row>
    <row r="2987" spans="1:13">
      <c r="A2987" t="s">
        <v>4574</v>
      </c>
      <c r="B2987" s="9">
        <v>45080</v>
      </c>
      <c r="C2987" t="s">
        <v>117</v>
      </c>
      <c r="D2987" t="s">
        <v>506</v>
      </c>
      <c r="E2987" t="s">
        <v>17</v>
      </c>
      <c r="F2987" t="s">
        <v>46</v>
      </c>
      <c r="G2987" t="s">
        <v>19</v>
      </c>
      <c r="H2987" t="s">
        <v>57</v>
      </c>
      <c r="I2987">
        <v>2</v>
      </c>
      <c r="J2987">
        <v>13012.6</v>
      </c>
      <c r="K2987">
        <v>26025.19</v>
      </c>
      <c r="L2987" t="s">
        <v>28</v>
      </c>
      <c r="M2987" t="s">
        <v>29</v>
      </c>
    </row>
    <row r="2988" spans="1:13">
      <c r="A2988" t="s">
        <v>4575</v>
      </c>
      <c r="B2988" s="9">
        <v>45331</v>
      </c>
      <c r="C2988" t="s">
        <v>1041</v>
      </c>
      <c r="D2988" t="s">
        <v>976</v>
      </c>
      <c r="E2988" t="s">
        <v>17</v>
      </c>
      <c r="F2988" t="s">
        <v>33</v>
      </c>
      <c r="G2988" t="s">
        <v>19</v>
      </c>
      <c r="H2988" t="s">
        <v>34</v>
      </c>
      <c r="I2988">
        <v>1</v>
      </c>
      <c r="J2988">
        <v>1258.24</v>
      </c>
      <c r="K2988">
        <v>1258.24</v>
      </c>
      <c r="L2988" t="s">
        <v>35</v>
      </c>
      <c r="M2988" t="s">
        <v>29</v>
      </c>
    </row>
    <row r="2989" spans="1:13">
      <c r="A2989" t="s">
        <v>4576</v>
      </c>
      <c r="B2989" s="9">
        <v>45388</v>
      </c>
      <c r="C2989" t="s">
        <v>1337</v>
      </c>
      <c r="D2989" t="s">
        <v>379</v>
      </c>
      <c r="E2989" t="s">
        <v>17</v>
      </c>
      <c r="F2989" t="s">
        <v>18</v>
      </c>
      <c r="G2989" t="s">
        <v>42</v>
      </c>
      <c r="H2989" t="s">
        <v>50</v>
      </c>
      <c r="I2989">
        <v>1</v>
      </c>
      <c r="J2989">
        <v>2112.3200000000002</v>
      </c>
      <c r="K2989">
        <v>2112.3200000000002</v>
      </c>
      <c r="L2989" t="s">
        <v>35</v>
      </c>
      <c r="M2989" t="s">
        <v>29</v>
      </c>
    </row>
    <row r="2990" spans="1:13">
      <c r="A2990" t="s">
        <v>4577</v>
      </c>
      <c r="B2990" s="9">
        <v>45058</v>
      </c>
      <c r="C2990" t="s">
        <v>1094</v>
      </c>
      <c r="D2990" t="s">
        <v>2084</v>
      </c>
      <c r="E2990" t="s">
        <v>17</v>
      </c>
      <c r="F2990" t="s">
        <v>27</v>
      </c>
      <c r="G2990" t="s">
        <v>42</v>
      </c>
      <c r="H2990" t="s">
        <v>50</v>
      </c>
      <c r="I2990">
        <v>4</v>
      </c>
      <c r="J2990">
        <v>1837.85</v>
      </c>
      <c r="K2990">
        <v>7351.38</v>
      </c>
      <c r="L2990" t="s">
        <v>35</v>
      </c>
      <c r="M2990" t="s">
        <v>22</v>
      </c>
    </row>
    <row r="2991" spans="1:13">
      <c r="A2991" t="s">
        <v>4578</v>
      </c>
      <c r="B2991" s="9">
        <v>45010</v>
      </c>
      <c r="C2991" t="s">
        <v>1360</v>
      </c>
      <c r="D2991" t="s">
        <v>4411</v>
      </c>
      <c r="E2991" t="s">
        <v>26</v>
      </c>
      <c r="F2991" t="s">
        <v>33</v>
      </c>
      <c r="G2991" t="s">
        <v>42</v>
      </c>
      <c r="H2991" t="s">
        <v>50</v>
      </c>
      <c r="I2991">
        <v>1</v>
      </c>
      <c r="J2991">
        <v>2381</v>
      </c>
      <c r="K2991">
        <v>2381</v>
      </c>
      <c r="L2991" t="s">
        <v>21</v>
      </c>
      <c r="M2991" t="s">
        <v>29</v>
      </c>
    </row>
    <row r="2992" spans="1:13">
      <c r="A2992" t="s">
        <v>4579</v>
      </c>
      <c r="B2992" s="9">
        <v>45325</v>
      </c>
      <c r="C2992" t="s">
        <v>1056</v>
      </c>
      <c r="D2992" t="s">
        <v>451</v>
      </c>
      <c r="E2992" t="s">
        <v>17</v>
      </c>
      <c r="F2992" t="s">
        <v>27</v>
      </c>
      <c r="G2992" t="s">
        <v>19</v>
      </c>
      <c r="H2992" t="s">
        <v>20</v>
      </c>
      <c r="I2992">
        <v>3</v>
      </c>
      <c r="J2992">
        <v>32170.720000000001</v>
      </c>
      <c r="K2992">
        <v>96512.17</v>
      </c>
      <c r="L2992" t="s">
        <v>28</v>
      </c>
      <c r="M2992" t="s">
        <v>29</v>
      </c>
    </row>
    <row r="2993" spans="1:13">
      <c r="A2993" t="s">
        <v>4580</v>
      </c>
      <c r="B2993" s="9">
        <v>45035</v>
      </c>
      <c r="C2993" t="s">
        <v>2312</v>
      </c>
      <c r="D2993" t="s">
        <v>738</v>
      </c>
      <c r="E2993" t="s">
        <v>17</v>
      </c>
      <c r="F2993" t="s">
        <v>46</v>
      </c>
      <c r="G2993" t="s">
        <v>42</v>
      </c>
      <c r="H2993" t="s">
        <v>34</v>
      </c>
      <c r="I2993">
        <v>3</v>
      </c>
      <c r="J2993">
        <v>922.89</v>
      </c>
      <c r="K2993">
        <v>2768.68</v>
      </c>
      <c r="L2993" t="s">
        <v>28</v>
      </c>
      <c r="M2993" t="s">
        <v>29</v>
      </c>
    </row>
    <row r="2994" spans="1:13">
      <c r="A2994" t="s">
        <v>4581</v>
      </c>
      <c r="B2994" s="9">
        <v>45147</v>
      </c>
      <c r="C2994" t="s">
        <v>3183</v>
      </c>
      <c r="D2994" t="s">
        <v>695</v>
      </c>
      <c r="E2994" t="s">
        <v>17</v>
      </c>
      <c r="F2994" t="s">
        <v>46</v>
      </c>
      <c r="G2994" t="s">
        <v>42</v>
      </c>
      <c r="H2994" t="s">
        <v>20</v>
      </c>
      <c r="I2994">
        <v>4</v>
      </c>
      <c r="J2994">
        <v>33084.68</v>
      </c>
      <c r="K2994">
        <v>132338.73000000001</v>
      </c>
      <c r="L2994" t="s">
        <v>21</v>
      </c>
      <c r="M2994" t="s">
        <v>29</v>
      </c>
    </row>
    <row r="2995" spans="1:13">
      <c r="A2995" t="s">
        <v>4582</v>
      </c>
      <c r="B2995" s="9">
        <v>45294</v>
      </c>
      <c r="C2995" t="s">
        <v>1752</v>
      </c>
      <c r="D2995" t="s">
        <v>1327</v>
      </c>
      <c r="E2995" t="s">
        <v>17</v>
      </c>
      <c r="F2995" t="s">
        <v>18</v>
      </c>
      <c r="G2995" t="s">
        <v>42</v>
      </c>
      <c r="H2995" t="s">
        <v>50</v>
      </c>
      <c r="I2995">
        <v>3</v>
      </c>
      <c r="J2995">
        <v>2936.72</v>
      </c>
      <c r="K2995">
        <v>8810.16</v>
      </c>
      <c r="L2995" t="s">
        <v>28</v>
      </c>
      <c r="M2995" t="s">
        <v>29</v>
      </c>
    </row>
    <row r="2996" spans="1:13">
      <c r="A2996" t="s">
        <v>4583</v>
      </c>
      <c r="B2996" s="9">
        <v>45073</v>
      </c>
      <c r="C2996" t="s">
        <v>3217</v>
      </c>
      <c r="D2996" t="s">
        <v>2156</v>
      </c>
      <c r="E2996" t="s">
        <v>17</v>
      </c>
      <c r="F2996" t="s">
        <v>46</v>
      </c>
      <c r="G2996" t="s">
        <v>19</v>
      </c>
      <c r="H2996" t="s">
        <v>50</v>
      </c>
      <c r="I2996">
        <v>2</v>
      </c>
      <c r="J2996">
        <v>2664.24</v>
      </c>
      <c r="K2996">
        <v>5328.48</v>
      </c>
      <c r="L2996" t="s">
        <v>35</v>
      </c>
      <c r="M2996" t="s">
        <v>29</v>
      </c>
    </row>
    <row r="2997" spans="1:13">
      <c r="A2997" t="s">
        <v>4584</v>
      </c>
      <c r="B2997" s="9">
        <v>45038</v>
      </c>
      <c r="C2997" t="s">
        <v>1659</v>
      </c>
      <c r="D2997" t="s">
        <v>2159</v>
      </c>
      <c r="E2997" t="s">
        <v>17</v>
      </c>
      <c r="F2997" t="s">
        <v>18</v>
      </c>
      <c r="G2997" t="s">
        <v>42</v>
      </c>
      <c r="H2997" t="s">
        <v>57</v>
      </c>
      <c r="I2997">
        <v>4</v>
      </c>
      <c r="J2997">
        <v>16041.54</v>
      </c>
      <c r="K2997">
        <v>64166.17</v>
      </c>
      <c r="L2997" t="s">
        <v>28</v>
      </c>
      <c r="M2997" t="s">
        <v>29</v>
      </c>
    </row>
    <row r="2998" spans="1:13">
      <c r="A2998" t="s">
        <v>4585</v>
      </c>
      <c r="B2998" s="9">
        <v>45420</v>
      </c>
      <c r="C2998" t="s">
        <v>3073</v>
      </c>
      <c r="D2998" t="s">
        <v>4586</v>
      </c>
      <c r="E2998" t="s">
        <v>61</v>
      </c>
      <c r="F2998" t="s">
        <v>33</v>
      </c>
      <c r="G2998" t="s">
        <v>19</v>
      </c>
      <c r="H2998" t="s">
        <v>57</v>
      </c>
      <c r="I2998">
        <v>1</v>
      </c>
      <c r="J2998">
        <v>16181.63</v>
      </c>
      <c r="K2998">
        <v>16181.63</v>
      </c>
      <c r="L2998" t="s">
        <v>21</v>
      </c>
      <c r="M2998" t="s">
        <v>29</v>
      </c>
    </row>
    <row r="2999" spans="1:13">
      <c r="A2999" t="s">
        <v>4587</v>
      </c>
      <c r="B2999" s="9">
        <v>45431</v>
      </c>
      <c r="C2999" t="s">
        <v>3271</v>
      </c>
      <c r="D2999" t="s">
        <v>1262</v>
      </c>
      <c r="E2999" t="s">
        <v>61</v>
      </c>
      <c r="F2999" t="s">
        <v>27</v>
      </c>
      <c r="G2999" t="s">
        <v>19</v>
      </c>
      <c r="H2999" t="s">
        <v>50</v>
      </c>
      <c r="I2999">
        <v>3</v>
      </c>
      <c r="J2999">
        <v>2680.79</v>
      </c>
      <c r="K2999">
        <v>8042.38</v>
      </c>
      <c r="L2999" t="s">
        <v>35</v>
      </c>
      <c r="M2999" t="s">
        <v>22</v>
      </c>
    </row>
    <row r="3000" spans="1:13">
      <c r="A3000" t="s">
        <v>4588</v>
      </c>
      <c r="B3000" s="9">
        <v>45401</v>
      </c>
      <c r="C3000" t="s">
        <v>2547</v>
      </c>
      <c r="D3000" t="s">
        <v>785</v>
      </c>
      <c r="E3000" t="s">
        <v>26</v>
      </c>
      <c r="F3000" t="s">
        <v>46</v>
      </c>
      <c r="G3000" t="s">
        <v>19</v>
      </c>
      <c r="H3000" t="s">
        <v>20</v>
      </c>
      <c r="I3000">
        <v>2</v>
      </c>
      <c r="J3000">
        <v>24848.28</v>
      </c>
      <c r="K3000">
        <v>49696.55</v>
      </c>
      <c r="L3000" t="s">
        <v>28</v>
      </c>
      <c r="M3000" t="s">
        <v>29</v>
      </c>
    </row>
    <row r="3001" spans="1:13">
      <c r="A3001" t="s">
        <v>4589</v>
      </c>
      <c r="B3001" s="9">
        <v>45197</v>
      </c>
      <c r="C3001" t="s">
        <v>552</v>
      </c>
      <c r="D3001" t="s">
        <v>1101</v>
      </c>
      <c r="E3001" t="s">
        <v>17</v>
      </c>
      <c r="F3001" t="s">
        <v>27</v>
      </c>
      <c r="G3001" t="s">
        <v>19</v>
      </c>
      <c r="H3001" t="s">
        <v>20</v>
      </c>
      <c r="I3001">
        <v>4</v>
      </c>
      <c r="J3001">
        <v>40682.089999999997</v>
      </c>
      <c r="K3001">
        <v>162728.37</v>
      </c>
      <c r="L3001" t="s">
        <v>35</v>
      </c>
      <c r="M3001" t="s">
        <v>29</v>
      </c>
    </row>
    <row r="3002" spans="1:13">
      <c r="A3002" t="s">
        <v>4590</v>
      </c>
      <c r="B3002" s="9">
        <v>45347</v>
      </c>
      <c r="C3002" t="s">
        <v>508</v>
      </c>
      <c r="D3002" t="s">
        <v>2492</v>
      </c>
      <c r="E3002" t="s">
        <v>17</v>
      </c>
      <c r="F3002" t="s">
        <v>27</v>
      </c>
      <c r="G3002" t="s">
        <v>19</v>
      </c>
      <c r="H3002" t="s">
        <v>50</v>
      </c>
      <c r="I3002">
        <v>4</v>
      </c>
      <c r="J3002">
        <v>2787.67</v>
      </c>
      <c r="K3002">
        <v>11150.69</v>
      </c>
      <c r="L3002" t="s">
        <v>28</v>
      </c>
      <c r="M3002" t="s">
        <v>29</v>
      </c>
    </row>
    <row r="3003" spans="1:13">
      <c r="A3003" t="s">
        <v>4591</v>
      </c>
      <c r="B3003" s="9">
        <v>45293</v>
      </c>
      <c r="C3003" t="s">
        <v>3217</v>
      </c>
      <c r="D3003" t="s">
        <v>2232</v>
      </c>
      <c r="E3003" t="s">
        <v>17</v>
      </c>
      <c r="F3003" t="s">
        <v>33</v>
      </c>
      <c r="G3003" t="s">
        <v>19</v>
      </c>
      <c r="H3003" t="s">
        <v>34</v>
      </c>
      <c r="I3003">
        <v>1</v>
      </c>
      <c r="J3003">
        <v>1004.75</v>
      </c>
      <c r="K3003">
        <v>1004.75</v>
      </c>
      <c r="L3003" t="s">
        <v>35</v>
      </c>
      <c r="M3003" t="s">
        <v>29</v>
      </c>
    </row>
    <row r="3004" spans="1:13">
      <c r="A3004" t="s">
        <v>4592</v>
      </c>
      <c r="B3004" s="9">
        <v>45206</v>
      </c>
      <c r="C3004" t="s">
        <v>600</v>
      </c>
      <c r="D3004" t="s">
        <v>1827</v>
      </c>
      <c r="E3004" t="s">
        <v>26</v>
      </c>
      <c r="F3004" t="s">
        <v>33</v>
      </c>
      <c r="G3004" t="s">
        <v>19</v>
      </c>
      <c r="H3004" t="s">
        <v>20</v>
      </c>
      <c r="I3004">
        <v>5</v>
      </c>
      <c r="J3004">
        <v>34173.01</v>
      </c>
      <c r="K3004">
        <v>170865.06</v>
      </c>
      <c r="L3004" t="s">
        <v>21</v>
      </c>
      <c r="M3004" t="s">
        <v>29</v>
      </c>
    </row>
    <row r="3005" spans="1:13">
      <c r="A3005" t="s">
        <v>4593</v>
      </c>
      <c r="B3005" s="9">
        <v>45209</v>
      </c>
      <c r="C3005" t="s">
        <v>2217</v>
      </c>
      <c r="D3005" t="s">
        <v>2772</v>
      </c>
      <c r="E3005" t="s">
        <v>61</v>
      </c>
      <c r="F3005" t="s">
        <v>46</v>
      </c>
      <c r="G3005" t="s">
        <v>42</v>
      </c>
      <c r="H3005" t="s">
        <v>50</v>
      </c>
      <c r="I3005">
        <v>3</v>
      </c>
      <c r="J3005">
        <v>2518.7600000000002</v>
      </c>
      <c r="K3005">
        <v>7556.27</v>
      </c>
      <c r="L3005" t="s">
        <v>21</v>
      </c>
      <c r="M3005" t="s">
        <v>29</v>
      </c>
    </row>
    <row r="3006" spans="1:13">
      <c r="A3006" t="s">
        <v>4594</v>
      </c>
      <c r="B3006" s="9">
        <v>44966</v>
      </c>
      <c r="C3006" t="s">
        <v>1384</v>
      </c>
      <c r="D3006" t="s">
        <v>469</v>
      </c>
      <c r="E3006" t="s">
        <v>17</v>
      </c>
      <c r="F3006" t="s">
        <v>33</v>
      </c>
      <c r="G3006" t="s">
        <v>19</v>
      </c>
      <c r="H3006" t="s">
        <v>57</v>
      </c>
      <c r="I3006">
        <v>2</v>
      </c>
      <c r="J3006">
        <v>11489.59</v>
      </c>
      <c r="K3006">
        <v>22979.18</v>
      </c>
      <c r="L3006" t="s">
        <v>28</v>
      </c>
      <c r="M3006" t="s">
        <v>22</v>
      </c>
    </row>
    <row r="3007" spans="1:13">
      <c r="A3007" t="s">
        <v>4595</v>
      </c>
      <c r="B3007" s="9">
        <v>45115</v>
      </c>
      <c r="C3007" t="s">
        <v>1169</v>
      </c>
      <c r="D3007" t="s">
        <v>2248</v>
      </c>
      <c r="E3007" t="s">
        <v>17</v>
      </c>
      <c r="F3007" t="s">
        <v>27</v>
      </c>
      <c r="G3007" t="s">
        <v>19</v>
      </c>
      <c r="H3007" t="s">
        <v>50</v>
      </c>
      <c r="I3007">
        <v>4</v>
      </c>
      <c r="J3007">
        <v>2067.4499999999998</v>
      </c>
      <c r="K3007">
        <v>8269.82</v>
      </c>
      <c r="L3007" t="s">
        <v>28</v>
      </c>
      <c r="M3007" t="s">
        <v>29</v>
      </c>
    </row>
    <row r="3008" spans="1:13">
      <c r="A3008" t="s">
        <v>4596</v>
      </c>
      <c r="B3008" s="9">
        <v>45090</v>
      </c>
      <c r="C3008" t="s">
        <v>1763</v>
      </c>
      <c r="D3008" t="s">
        <v>2552</v>
      </c>
      <c r="E3008" t="s">
        <v>26</v>
      </c>
      <c r="F3008" t="s">
        <v>18</v>
      </c>
      <c r="G3008" t="s">
        <v>19</v>
      </c>
      <c r="H3008" t="s">
        <v>20</v>
      </c>
      <c r="I3008">
        <v>3</v>
      </c>
      <c r="J3008">
        <v>24906.880000000001</v>
      </c>
      <c r="K3008">
        <v>74720.649999999994</v>
      </c>
      <c r="L3008" t="s">
        <v>35</v>
      </c>
      <c r="M3008" t="s">
        <v>29</v>
      </c>
    </row>
    <row r="3009" spans="1:13">
      <c r="A3009" t="s">
        <v>4597</v>
      </c>
      <c r="B3009" s="9">
        <v>45462</v>
      </c>
      <c r="C3009" t="s">
        <v>2440</v>
      </c>
      <c r="D3009" t="s">
        <v>3375</v>
      </c>
      <c r="E3009" t="s">
        <v>26</v>
      </c>
      <c r="F3009" t="s">
        <v>18</v>
      </c>
      <c r="G3009" t="s">
        <v>42</v>
      </c>
      <c r="H3009" t="s">
        <v>50</v>
      </c>
      <c r="I3009">
        <v>2</v>
      </c>
      <c r="J3009">
        <v>2829.94</v>
      </c>
      <c r="K3009">
        <v>5659.88</v>
      </c>
      <c r="L3009" t="s">
        <v>21</v>
      </c>
      <c r="M3009" t="s">
        <v>29</v>
      </c>
    </row>
    <row r="3010" spans="1:13">
      <c r="A3010" t="s">
        <v>4598</v>
      </c>
      <c r="B3010" s="9">
        <v>45462</v>
      </c>
      <c r="C3010" t="s">
        <v>610</v>
      </c>
      <c r="D3010" t="s">
        <v>1130</v>
      </c>
      <c r="E3010" t="s">
        <v>26</v>
      </c>
      <c r="F3010" t="s">
        <v>18</v>
      </c>
      <c r="G3010" t="s">
        <v>42</v>
      </c>
      <c r="H3010" t="s">
        <v>34</v>
      </c>
      <c r="I3010">
        <v>2</v>
      </c>
      <c r="J3010">
        <v>854.94</v>
      </c>
      <c r="K3010">
        <v>1709.89</v>
      </c>
      <c r="L3010" t="s">
        <v>35</v>
      </c>
      <c r="M3010" t="s">
        <v>29</v>
      </c>
    </row>
    <row r="3011" spans="1:13">
      <c r="A3011" t="s">
        <v>4599</v>
      </c>
      <c r="B3011" s="9">
        <v>44930</v>
      </c>
      <c r="C3011" t="s">
        <v>114</v>
      </c>
      <c r="D3011" t="s">
        <v>985</v>
      </c>
      <c r="E3011" t="s">
        <v>26</v>
      </c>
      <c r="F3011" t="s">
        <v>46</v>
      </c>
      <c r="G3011" t="s">
        <v>19</v>
      </c>
      <c r="H3011" t="s">
        <v>34</v>
      </c>
      <c r="I3011">
        <v>4</v>
      </c>
      <c r="J3011">
        <v>1031.22</v>
      </c>
      <c r="K3011">
        <v>4124.87</v>
      </c>
      <c r="L3011" t="s">
        <v>21</v>
      </c>
      <c r="M3011" t="s">
        <v>22</v>
      </c>
    </row>
    <row r="3012" spans="1:13">
      <c r="A3012" t="s">
        <v>4600</v>
      </c>
      <c r="B3012" s="9">
        <v>45216</v>
      </c>
      <c r="C3012" t="s">
        <v>3224</v>
      </c>
      <c r="D3012" t="s">
        <v>2156</v>
      </c>
      <c r="E3012" t="s">
        <v>61</v>
      </c>
      <c r="F3012" t="s">
        <v>33</v>
      </c>
      <c r="G3012" t="s">
        <v>42</v>
      </c>
      <c r="H3012" t="s">
        <v>20</v>
      </c>
      <c r="I3012">
        <v>3</v>
      </c>
      <c r="J3012">
        <v>25869.31</v>
      </c>
      <c r="K3012">
        <v>77607.94</v>
      </c>
      <c r="L3012" t="s">
        <v>35</v>
      </c>
      <c r="M3012" t="s">
        <v>22</v>
      </c>
    </row>
    <row r="3013" spans="1:13">
      <c r="A3013" t="s">
        <v>4601</v>
      </c>
      <c r="B3013" s="9">
        <v>45359</v>
      </c>
      <c r="C3013" t="s">
        <v>1536</v>
      </c>
      <c r="D3013" t="s">
        <v>3691</v>
      </c>
      <c r="E3013" t="s">
        <v>17</v>
      </c>
      <c r="F3013" t="s">
        <v>33</v>
      </c>
      <c r="G3013" t="s">
        <v>19</v>
      </c>
      <c r="H3013" t="s">
        <v>50</v>
      </c>
      <c r="I3013">
        <v>2</v>
      </c>
      <c r="J3013">
        <v>2726.76</v>
      </c>
      <c r="K3013">
        <v>5453.51</v>
      </c>
      <c r="L3013" t="s">
        <v>35</v>
      </c>
      <c r="M3013" t="s">
        <v>29</v>
      </c>
    </row>
    <row r="3014" spans="1:13">
      <c r="A3014" t="s">
        <v>4602</v>
      </c>
      <c r="B3014" s="9">
        <v>45397</v>
      </c>
      <c r="C3014" t="s">
        <v>1614</v>
      </c>
      <c r="D3014" t="s">
        <v>541</v>
      </c>
      <c r="E3014" t="s">
        <v>61</v>
      </c>
      <c r="F3014" t="s">
        <v>33</v>
      </c>
      <c r="G3014" t="s">
        <v>42</v>
      </c>
      <c r="H3014" t="s">
        <v>34</v>
      </c>
      <c r="I3014">
        <v>4</v>
      </c>
      <c r="J3014">
        <v>1394.99</v>
      </c>
      <c r="K3014">
        <v>5579.96</v>
      </c>
      <c r="L3014" t="s">
        <v>35</v>
      </c>
      <c r="M3014" t="s">
        <v>29</v>
      </c>
    </row>
    <row r="3015" spans="1:13">
      <c r="A3015" t="s">
        <v>4603</v>
      </c>
      <c r="B3015" s="9">
        <v>45107</v>
      </c>
      <c r="C3015" t="s">
        <v>450</v>
      </c>
      <c r="D3015" t="s">
        <v>1280</v>
      </c>
      <c r="E3015" t="s">
        <v>61</v>
      </c>
      <c r="F3015" t="s">
        <v>33</v>
      </c>
      <c r="G3015" t="s">
        <v>19</v>
      </c>
      <c r="H3015" t="s">
        <v>34</v>
      </c>
      <c r="I3015">
        <v>3</v>
      </c>
      <c r="J3015">
        <v>1177.69</v>
      </c>
      <c r="K3015">
        <v>3533.07</v>
      </c>
      <c r="L3015" t="s">
        <v>28</v>
      </c>
      <c r="M3015" t="s">
        <v>29</v>
      </c>
    </row>
    <row r="3016" spans="1:13">
      <c r="A3016" t="s">
        <v>4604</v>
      </c>
      <c r="B3016" s="9">
        <v>45174</v>
      </c>
      <c r="C3016" t="s">
        <v>427</v>
      </c>
      <c r="D3016" t="s">
        <v>38</v>
      </c>
      <c r="E3016" t="s">
        <v>26</v>
      </c>
      <c r="F3016" t="s">
        <v>27</v>
      </c>
      <c r="G3016" t="s">
        <v>19</v>
      </c>
      <c r="H3016" t="s">
        <v>57</v>
      </c>
      <c r="I3016">
        <v>3</v>
      </c>
      <c r="J3016">
        <v>11546.75</v>
      </c>
      <c r="K3016">
        <v>34640.25</v>
      </c>
      <c r="L3016" t="s">
        <v>21</v>
      </c>
      <c r="M3016" t="s">
        <v>29</v>
      </c>
    </row>
    <row r="3017" spans="1:13">
      <c r="A3017" t="s">
        <v>4605</v>
      </c>
      <c r="B3017" s="9">
        <v>45205</v>
      </c>
      <c r="C3017" t="s">
        <v>657</v>
      </c>
      <c r="D3017" t="s">
        <v>3137</v>
      </c>
      <c r="E3017" t="s">
        <v>17</v>
      </c>
      <c r="F3017" t="s">
        <v>18</v>
      </c>
      <c r="G3017" t="s">
        <v>19</v>
      </c>
      <c r="H3017" t="s">
        <v>20</v>
      </c>
      <c r="I3017">
        <v>4</v>
      </c>
      <c r="J3017">
        <v>34267.82</v>
      </c>
      <c r="K3017">
        <v>137071.26</v>
      </c>
      <c r="L3017" t="s">
        <v>28</v>
      </c>
      <c r="M3017" t="s">
        <v>29</v>
      </c>
    </row>
    <row r="3018" spans="1:13">
      <c r="A3018" t="s">
        <v>4606</v>
      </c>
      <c r="B3018" s="9">
        <v>45180</v>
      </c>
      <c r="C3018" t="s">
        <v>2594</v>
      </c>
      <c r="D3018" t="s">
        <v>4230</v>
      </c>
      <c r="E3018" t="s">
        <v>17</v>
      </c>
      <c r="F3018" t="s">
        <v>27</v>
      </c>
      <c r="G3018" t="s">
        <v>19</v>
      </c>
      <c r="H3018" t="s">
        <v>57</v>
      </c>
      <c r="I3018">
        <v>3</v>
      </c>
      <c r="J3018">
        <v>16277.56</v>
      </c>
      <c r="K3018">
        <v>48832.68</v>
      </c>
      <c r="L3018" t="s">
        <v>28</v>
      </c>
      <c r="M3018" t="s">
        <v>29</v>
      </c>
    </row>
    <row r="3019" spans="1:13">
      <c r="A3019" t="s">
        <v>4607</v>
      </c>
      <c r="B3019" s="9">
        <v>45107</v>
      </c>
      <c r="C3019" t="s">
        <v>155</v>
      </c>
      <c r="D3019" t="s">
        <v>1409</v>
      </c>
      <c r="E3019" t="s">
        <v>17</v>
      </c>
      <c r="F3019" t="s">
        <v>46</v>
      </c>
      <c r="G3019" t="s">
        <v>19</v>
      </c>
      <c r="H3019" t="s">
        <v>57</v>
      </c>
      <c r="I3019">
        <v>5</v>
      </c>
      <c r="J3019">
        <v>15888.12</v>
      </c>
      <c r="K3019">
        <v>79440.61</v>
      </c>
      <c r="L3019" t="s">
        <v>35</v>
      </c>
      <c r="M3019" t="s">
        <v>29</v>
      </c>
    </row>
    <row r="3020" spans="1:13">
      <c r="A3020" t="s">
        <v>4608</v>
      </c>
      <c r="B3020" s="9">
        <v>45435</v>
      </c>
      <c r="C3020" t="s">
        <v>1586</v>
      </c>
      <c r="D3020" t="s">
        <v>962</v>
      </c>
      <c r="E3020" t="s">
        <v>17</v>
      </c>
      <c r="F3020" t="s">
        <v>18</v>
      </c>
      <c r="G3020" t="s">
        <v>42</v>
      </c>
      <c r="H3020" t="s">
        <v>34</v>
      </c>
      <c r="I3020">
        <v>2</v>
      </c>
      <c r="J3020">
        <v>1285.03</v>
      </c>
      <c r="K3020">
        <v>2570.06</v>
      </c>
      <c r="L3020" t="s">
        <v>21</v>
      </c>
      <c r="M3020" t="s">
        <v>29</v>
      </c>
    </row>
    <row r="3021" spans="1:13">
      <c r="A3021" t="s">
        <v>4609</v>
      </c>
      <c r="B3021" s="9">
        <v>45252</v>
      </c>
      <c r="C3021" t="s">
        <v>389</v>
      </c>
      <c r="D3021" t="s">
        <v>242</v>
      </c>
      <c r="E3021" t="s">
        <v>61</v>
      </c>
      <c r="F3021" t="s">
        <v>18</v>
      </c>
      <c r="G3021" t="s">
        <v>42</v>
      </c>
      <c r="H3021" t="s">
        <v>50</v>
      </c>
      <c r="I3021">
        <v>2</v>
      </c>
      <c r="J3021">
        <v>2098.9699999999998</v>
      </c>
      <c r="K3021">
        <v>4197.93</v>
      </c>
      <c r="L3021" t="s">
        <v>28</v>
      </c>
      <c r="M3021" t="s">
        <v>29</v>
      </c>
    </row>
    <row r="3022" spans="1:13">
      <c r="A3022" t="s">
        <v>4610</v>
      </c>
      <c r="B3022" s="9">
        <v>45283</v>
      </c>
      <c r="C3022" t="s">
        <v>3000</v>
      </c>
      <c r="D3022" t="s">
        <v>288</v>
      </c>
      <c r="E3022" t="s">
        <v>17</v>
      </c>
      <c r="F3022" t="s">
        <v>27</v>
      </c>
      <c r="G3022" t="s">
        <v>19</v>
      </c>
      <c r="H3022" t="s">
        <v>57</v>
      </c>
      <c r="I3022">
        <v>3</v>
      </c>
      <c r="J3022">
        <v>11053.03</v>
      </c>
      <c r="K3022">
        <v>33159.089999999997</v>
      </c>
      <c r="L3022" t="s">
        <v>35</v>
      </c>
      <c r="M3022" t="s">
        <v>29</v>
      </c>
    </row>
    <row r="3023" spans="1:13">
      <c r="A3023" t="s">
        <v>4611</v>
      </c>
      <c r="B3023" s="9">
        <v>45317</v>
      </c>
      <c r="C3023" t="s">
        <v>2385</v>
      </c>
      <c r="D3023" t="s">
        <v>2176</v>
      </c>
      <c r="E3023" t="s">
        <v>17</v>
      </c>
      <c r="F3023" t="s">
        <v>46</v>
      </c>
      <c r="G3023" t="s">
        <v>19</v>
      </c>
      <c r="H3023" t="s">
        <v>20</v>
      </c>
      <c r="I3023">
        <v>4</v>
      </c>
      <c r="J3023">
        <v>27106.86</v>
      </c>
      <c r="K3023">
        <v>108427.45</v>
      </c>
      <c r="L3023" t="s">
        <v>21</v>
      </c>
      <c r="M3023" t="s">
        <v>29</v>
      </c>
    </row>
    <row r="3024" spans="1:13">
      <c r="A3024" t="s">
        <v>4612</v>
      </c>
      <c r="B3024" s="9">
        <v>45011</v>
      </c>
      <c r="C3024" t="s">
        <v>259</v>
      </c>
      <c r="D3024" t="s">
        <v>3015</v>
      </c>
      <c r="E3024" t="s">
        <v>26</v>
      </c>
      <c r="F3024" t="s">
        <v>46</v>
      </c>
      <c r="G3024" t="s">
        <v>19</v>
      </c>
      <c r="H3024" t="s">
        <v>20</v>
      </c>
      <c r="I3024">
        <v>1</v>
      </c>
      <c r="J3024">
        <v>41221.360000000001</v>
      </c>
      <c r="K3024">
        <v>41221.360000000001</v>
      </c>
      <c r="L3024" t="s">
        <v>21</v>
      </c>
      <c r="M3024" t="s">
        <v>29</v>
      </c>
    </row>
    <row r="3025" spans="1:13">
      <c r="A3025" t="s">
        <v>4613</v>
      </c>
      <c r="B3025" s="9">
        <v>45243</v>
      </c>
      <c r="C3025" t="s">
        <v>482</v>
      </c>
      <c r="D3025" t="s">
        <v>1599</v>
      </c>
      <c r="E3025" t="s">
        <v>17</v>
      </c>
      <c r="F3025" t="s">
        <v>18</v>
      </c>
      <c r="G3025" t="s">
        <v>19</v>
      </c>
      <c r="H3025" t="s">
        <v>50</v>
      </c>
      <c r="I3025">
        <v>3</v>
      </c>
      <c r="J3025">
        <v>2516.89</v>
      </c>
      <c r="K3025">
        <v>7550.68</v>
      </c>
      <c r="L3025" t="s">
        <v>28</v>
      </c>
      <c r="M3025" t="s">
        <v>29</v>
      </c>
    </row>
    <row r="3026" spans="1:13">
      <c r="A3026" t="s">
        <v>4614</v>
      </c>
      <c r="B3026" s="9">
        <v>45138</v>
      </c>
      <c r="C3026" t="s">
        <v>3561</v>
      </c>
      <c r="D3026" t="s">
        <v>2690</v>
      </c>
      <c r="E3026" t="s">
        <v>17</v>
      </c>
      <c r="F3026" t="s">
        <v>33</v>
      </c>
      <c r="G3026" t="s">
        <v>42</v>
      </c>
      <c r="H3026" t="s">
        <v>20</v>
      </c>
      <c r="I3026">
        <v>1</v>
      </c>
      <c r="J3026">
        <v>37238.239999999998</v>
      </c>
      <c r="K3026">
        <v>37238.239999999998</v>
      </c>
      <c r="L3026" t="s">
        <v>35</v>
      </c>
      <c r="M3026" t="s">
        <v>29</v>
      </c>
    </row>
    <row r="3027" spans="1:13">
      <c r="A3027" t="s">
        <v>4615</v>
      </c>
      <c r="B3027" s="9">
        <v>45441</v>
      </c>
      <c r="C3027" t="s">
        <v>839</v>
      </c>
      <c r="D3027" t="s">
        <v>3253</v>
      </c>
      <c r="E3027" t="s">
        <v>17</v>
      </c>
      <c r="F3027" t="s">
        <v>46</v>
      </c>
      <c r="G3027" t="s">
        <v>19</v>
      </c>
      <c r="H3027" t="s">
        <v>57</v>
      </c>
      <c r="I3027">
        <v>3</v>
      </c>
      <c r="J3027">
        <v>17242.98</v>
      </c>
      <c r="K3027">
        <v>51728.95</v>
      </c>
      <c r="L3027" t="s">
        <v>28</v>
      </c>
      <c r="M3027" t="s">
        <v>29</v>
      </c>
    </row>
    <row r="3028" spans="1:13">
      <c r="A3028" t="s">
        <v>4616</v>
      </c>
      <c r="B3028" s="9">
        <v>45310</v>
      </c>
      <c r="C3028" t="s">
        <v>1863</v>
      </c>
      <c r="D3028" t="s">
        <v>863</v>
      </c>
      <c r="E3028" t="s">
        <v>26</v>
      </c>
      <c r="F3028" t="s">
        <v>27</v>
      </c>
      <c r="G3028" t="s">
        <v>42</v>
      </c>
      <c r="H3028" t="s">
        <v>50</v>
      </c>
      <c r="I3028">
        <v>1</v>
      </c>
      <c r="J3028">
        <v>2815.94</v>
      </c>
      <c r="K3028">
        <v>2815.94</v>
      </c>
      <c r="L3028" t="s">
        <v>21</v>
      </c>
      <c r="M3028" t="s">
        <v>29</v>
      </c>
    </row>
    <row r="3029" spans="1:13">
      <c r="A3029" t="s">
        <v>4617</v>
      </c>
      <c r="B3029" s="9">
        <v>45268</v>
      </c>
      <c r="C3029" t="s">
        <v>4618</v>
      </c>
      <c r="D3029" t="s">
        <v>866</v>
      </c>
      <c r="E3029" t="s">
        <v>17</v>
      </c>
      <c r="F3029" t="s">
        <v>46</v>
      </c>
      <c r="G3029" t="s">
        <v>19</v>
      </c>
      <c r="H3029" t="s">
        <v>20</v>
      </c>
      <c r="I3029">
        <v>3</v>
      </c>
      <c r="J3029">
        <v>28322.03</v>
      </c>
      <c r="K3029">
        <v>84966.1</v>
      </c>
      <c r="L3029" t="s">
        <v>28</v>
      </c>
      <c r="M3029" t="s">
        <v>29</v>
      </c>
    </row>
    <row r="3030" spans="1:13">
      <c r="A3030" t="s">
        <v>4619</v>
      </c>
      <c r="B3030" s="9">
        <v>44964</v>
      </c>
      <c r="C3030" t="s">
        <v>301</v>
      </c>
      <c r="D3030" t="s">
        <v>2380</v>
      </c>
      <c r="E3030" t="s">
        <v>61</v>
      </c>
      <c r="F3030" t="s">
        <v>18</v>
      </c>
      <c r="G3030" t="s">
        <v>19</v>
      </c>
      <c r="H3030" t="s">
        <v>20</v>
      </c>
      <c r="I3030">
        <v>4</v>
      </c>
      <c r="J3030">
        <v>25516.05</v>
      </c>
      <c r="K3030">
        <v>102064.2</v>
      </c>
      <c r="L3030" t="s">
        <v>35</v>
      </c>
      <c r="M3030" t="s">
        <v>29</v>
      </c>
    </row>
    <row r="3031" spans="1:13">
      <c r="A3031" t="s">
        <v>4620</v>
      </c>
      <c r="B3031" s="9">
        <v>45437</v>
      </c>
      <c r="C3031" t="s">
        <v>811</v>
      </c>
      <c r="D3031" t="s">
        <v>1510</v>
      </c>
      <c r="E3031" t="s">
        <v>17</v>
      </c>
      <c r="F3031" t="s">
        <v>33</v>
      </c>
      <c r="G3031" t="s">
        <v>19</v>
      </c>
      <c r="H3031" t="s">
        <v>57</v>
      </c>
      <c r="I3031">
        <v>1</v>
      </c>
      <c r="J3031">
        <v>17438.46</v>
      </c>
      <c r="K3031">
        <v>17438.46</v>
      </c>
      <c r="L3031" t="s">
        <v>21</v>
      </c>
      <c r="M3031" t="s">
        <v>22</v>
      </c>
    </row>
    <row r="3032" spans="1:13">
      <c r="A3032" t="s">
        <v>4621</v>
      </c>
      <c r="B3032" s="9">
        <v>45346</v>
      </c>
      <c r="C3032" t="s">
        <v>2852</v>
      </c>
      <c r="D3032" t="s">
        <v>2495</v>
      </c>
      <c r="E3032" t="s">
        <v>61</v>
      </c>
      <c r="F3032" t="s">
        <v>46</v>
      </c>
      <c r="G3032" t="s">
        <v>19</v>
      </c>
      <c r="H3032" t="s">
        <v>57</v>
      </c>
      <c r="I3032">
        <v>5</v>
      </c>
      <c r="J3032">
        <v>17862.509999999998</v>
      </c>
      <c r="K3032">
        <v>89312.56</v>
      </c>
      <c r="L3032" t="s">
        <v>35</v>
      </c>
      <c r="M3032" t="s">
        <v>29</v>
      </c>
    </row>
    <row r="3033" spans="1:13">
      <c r="A3033" t="s">
        <v>4622</v>
      </c>
      <c r="B3033" s="9">
        <v>45095</v>
      </c>
      <c r="C3033" t="s">
        <v>2734</v>
      </c>
      <c r="D3033" t="s">
        <v>2059</v>
      </c>
      <c r="E3033" t="s">
        <v>17</v>
      </c>
      <c r="F3033" t="s">
        <v>18</v>
      </c>
      <c r="G3033" t="s">
        <v>19</v>
      </c>
      <c r="H3033" t="s">
        <v>57</v>
      </c>
      <c r="I3033">
        <v>4</v>
      </c>
      <c r="J3033">
        <v>14755.08</v>
      </c>
      <c r="K3033">
        <v>59020.33</v>
      </c>
      <c r="L3033" t="s">
        <v>35</v>
      </c>
      <c r="M3033" t="s">
        <v>29</v>
      </c>
    </row>
    <row r="3034" spans="1:13">
      <c r="A3034" t="s">
        <v>4623</v>
      </c>
      <c r="B3034" s="9">
        <v>45269</v>
      </c>
      <c r="C3034" t="s">
        <v>1326</v>
      </c>
      <c r="D3034" t="s">
        <v>1253</v>
      </c>
      <c r="E3034" t="s">
        <v>17</v>
      </c>
      <c r="F3034" t="s">
        <v>46</v>
      </c>
      <c r="G3034" t="s">
        <v>42</v>
      </c>
      <c r="H3034" t="s">
        <v>57</v>
      </c>
      <c r="I3034">
        <v>3</v>
      </c>
      <c r="J3034">
        <v>17163.009999999998</v>
      </c>
      <c r="K3034">
        <v>51489.04</v>
      </c>
      <c r="L3034" t="s">
        <v>21</v>
      </c>
      <c r="M3034" t="s">
        <v>22</v>
      </c>
    </row>
    <row r="3035" spans="1:13">
      <c r="A3035" t="s">
        <v>4624</v>
      </c>
      <c r="B3035" s="9">
        <v>45232</v>
      </c>
      <c r="C3035" t="s">
        <v>2047</v>
      </c>
      <c r="D3035" t="s">
        <v>2794</v>
      </c>
      <c r="E3035" t="s">
        <v>17</v>
      </c>
      <c r="F3035" t="s">
        <v>33</v>
      </c>
      <c r="G3035" t="s">
        <v>19</v>
      </c>
      <c r="H3035" t="s">
        <v>50</v>
      </c>
      <c r="I3035">
        <v>1</v>
      </c>
      <c r="J3035">
        <v>2039.77</v>
      </c>
      <c r="K3035">
        <v>2039.77</v>
      </c>
      <c r="L3035" t="s">
        <v>35</v>
      </c>
      <c r="M3035" t="s">
        <v>29</v>
      </c>
    </row>
    <row r="3036" spans="1:13">
      <c r="A3036" t="s">
        <v>4625</v>
      </c>
      <c r="B3036" s="9">
        <v>45468</v>
      </c>
      <c r="C3036" t="s">
        <v>125</v>
      </c>
      <c r="D3036" t="s">
        <v>816</v>
      </c>
      <c r="E3036" t="s">
        <v>17</v>
      </c>
      <c r="F3036" t="s">
        <v>27</v>
      </c>
      <c r="G3036" t="s">
        <v>19</v>
      </c>
      <c r="H3036" t="s">
        <v>50</v>
      </c>
      <c r="I3036">
        <v>2</v>
      </c>
      <c r="J3036">
        <v>1888.8</v>
      </c>
      <c r="K3036">
        <v>3777.6</v>
      </c>
      <c r="L3036" t="s">
        <v>35</v>
      </c>
      <c r="M3036" t="s">
        <v>29</v>
      </c>
    </row>
    <row r="3037" spans="1:13">
      <c r="A3037" t="s">
        <v>4626</v>
      </c>
      <c r="B3037" s="9">
        <v>45463</v>
      </c>
      <c r="C3037" t="s">
        <v>2332</v>
      </c>
      <c r="D3037" t="s">
        <v>2248</v>
      </c>
      <c r="E3037" t="s">
        <v>17</v>
      </c>
      <c r="F3037" t="s">
        <v>18</v>
      </c>
      <c r="G3037" t="s">
        <v>42</v>
      </c>
      <c r="H3037" t="s">
        <v>50</v>
      </c>
      <c r="I3037">
        <v>4</v>
      </c>
      <c r="J3037">
        <v>2374.77</v>
      </c>
      <c r="K3037">
        <v>9499.08</v>
      </c>
      <c r="L3037" t="s">
        <v>35</v>
      </c>
      <c r="M3037" t="s">
        <v>29</v>
      </c>
    </row>
    <row r="3038" spans="1:13">
      <c r="A3038" t="s">
        <v>4627</v>
      </c>
      <c r="B3038" s="9">
        <v>45038</v>
      </c>
      <c r="C3038" t="s">
        <v>96</v>
      </c>
      <c r="D3038" t="s">
        <v>2130</v>
      </c>
      <c r="E3038" t="s">
        <v>17</v>
      </c>
      <c r="F3038" t="s">
        <v>18</v>
      </c>
      <c r="G3038" t="s">
        <v>19</v>
      </c>
      <c r="H3038" t="s">
        <v>34</v>
      </c>
      <c r="I3038">
        <v>1</v>
      </c>
      <c r="J3038">
        <v>1326.71</v>
      </c>
      <c r="K3038">
        <v>1326.71</v>
      </c>
      <c r="L3038" t="s">
        <v>21</v>
      </c>
      <c r="M3038" t="s">
        <v>29</v>
      </c>
    </row>
    <row r="3039" spans="1:13">
      <c r="A3039" t="s">
        <v>4628</v>
      </c>
      <c r="B3039" s="9">
        <v>45337</v>
      </c>
      <c r="C3039" t="s">
        <v>3858</v>
      </c>
      <c r="D3039" t="s">
        <v>1789</v>
      </c>
      <c r="E3039" t="s">
        <v>17</v>
      </c>
      <c r="F3039" t="s">
        <v>33</v>
      </c>
      <c r="G3039" t="s">
        <v>42</v>
      </c>
      <c r="H3039" t="s">
        <v>57</v>
      </c>
      <c r="I3039">
        <v>4</v>
      </c>
      <c r="J3039">
        <v>15409.9</v>
      </c>
      <c r="K3039">
        <v>61639.61</v>
      </c>
      <c r="L3039" t="s">
        <v>35</v>
      </c>
      <c r="M3039" t="s">
        <v>29</v>
      </c>
    </row>
    <row r="3040" spans="1:13">
      <c r="A3040" t="s">
        <v>4629</v>
      </c>
      <c r="B3040" s="9">
        <v>45132</v>
      </c>
      <c r="C3040" t="s">
        <v>2175</v>
      </c>
      <c r="D3040" t="s">
        <v>1913</v>
      </c>
      <c r="E3040" t="s">
        <v>26</v>
      </c>
      <c r="F3040" t="s">
        <v>18</v>
      </c>
      <c r="G3040" t="s">
        <v>19</v>
      </c>
      <c r="H3040" t="s">
        <v>57</v>
      </c>
      <c r="I3040">
        <v>1</v>
      </c>
      <c r="J3040">
        <v>15279.9</v>
      </c>
      <c r="K3040">
        <v>15279.9</v>
      </c>
      <c r="L3040" t="s">
        <v>28</v>
      </c>
      <c r="M3040" t="s">
        <v>22</v>
      </c>
    </row>
    <row r="3041" spans="1:13">
      <c r="A3041" t="s">
        <v>4630</v>
      </c>
      <c r="B3041" s="9">
        <v>45111</v>
      </c>
      <c r="C3041" t="s">
        <v>2745</v>
      </c>
      <c r="D3041" t="s">
        <v>4558</v>
      </c>
      <c r="E3041" t="s">
        <v>17</v>
      </c>
      <c r="F3041" t="s">
        <v>33</v>
      </c>
      <c r="G3041" t="s">
        <v>19</v>
      </c>
      <c r="H3041" t="s">
        <v>50</v>
      </c>
      <c r="I3041">
        <v>2</v>
      </c>
      <c r="J3041">
        <v>1771.82</v>
      </c>
      <c r="K3041">
        <v>3543.65</v>
      </c>
      <c r="L3041" t="s">
        <v>28</v>
      </c>
      <c r="M3041" t="s">
        <v>29</v>
      </c>
    </row>
    <row r="3042" spans="1:13">
      <c r="A3042" t="s">
        <v>4631</v>
      </c>
      <c r="B3042" s="9">
        <v>45308</v>
      </c>
      <c r="C3042" t="s">
        <v>804</v>
      </c>
      <c r="D3042" t="s">
        <v>1239</v>
      </c>
      <c r="E3042" t="s">
        <v>17</v>
      </c>
      <c r="F3042" t="s">
        <v>18</v>
      </c>
      <c r="G3042" t="s">
        <v>42</v>
      </c>
      <c r="H3042" t="s">
        <v>20</v>
      </c>
      <c r="I3042">
        <v>5</v>
      </c>
      <c r="J3042">
        <v>30056.13</v>
      </c>
      <c r="K3042">
        <v>150280.63</v>
      </c>
      <c r="L3042" t="s">
        <v>35</v>
      </c>
      <c r="M3042" t="s">
        <v>29</v>
      </c>
    </row>
    <row r="3043" spans="1:13">
      <c r="A3043" t="s">
        <v>4632</v>
      </c>
      <c r="B3043" s="9">
        <v>45422</v>
      </c>
      <c r="C3043" t="s">
        <v>1496</v>
      </c>
      <c r="D3043" t="s">
        <v>321</v>
      </c>
      <c r="E3043" t="s">
        <v>26</v>
      </c>
      <c r="F3043" t="s">
        <v>33</v>
      </c>
      <c r="G3043" t="s">
        <v>42</v>
      </c>
      <c r="H3043" t="s">
        <v>20</v>
      </c>
      <c r="I3043">
        <v>2</v>
      </c>
      <c r="J3043">
        <v>40941.18</v>
      </c>
      <c r="K3043">
        <v>81882.350000000006</v>
      </c>
      <c r="L3043" t="s">
        <v>28</v>
      </c>
      <c r="M3043" t="s">
        <v>29</v>
      </c>
    </row>
    <row r="3044" spans="1:13">
      <c r="A3044" t="s">
        <v>4633</v>
      </c>
      <c r="B3044" s="9">
        <v>45305</v>
      </c>
      <c r="C3044" t="s">
        <v>2665</v>
      </c>
      <c r="D3044" t="s">
        <v>1599</v>
      </c>
      <c r="E3044" t="s">
        <v>61</v>
      </c>
      <c r="F3044" t="s">
        <v>46</v>
      </c>
      <c r="G3044" t="s">
        <v>19</v>
      </c>
      <c r="H3044" t="s">
        <v>57</v>
      </c>
      <c r="I3044">
        <v>3</v>
      </c>
      <c r="J3044">
        <v>11507.05</v>
      </c>
      <c r="K3044">
        <v>34521.15</v>
      </c>
      <c r="L3044" t="s">
        <v>28</v>
      </c>
      <c r="M3044" t="s">
        <v>29</v>
      </c>
    </row>
    <row r="3045" spans="1:13">
      <c r="A3045" t="s">
        <v>4634</v>
      </c>
      <c r="B3045" s="9">
        <v>44973</v>
      </c>
      <c r="C3045" t="s">
        <v>108</v>
      </c>
      <c r="D3045" t="s">
        <v>297</v>
      </c>
      <c r="E3045" t="s">
        <v>17</v>
      </c>
      <c r="F3045" t="s">
        <v>46</v>
      </c>
      <c r="G3045" t="s">
        <v>19</v>
      </c>
      <c r="H3045" t="s">
        <v>57</v>
      </c>
      <c r="I3045">
        <v>4</v>
      </c>
      <c r="J3045">
        <v>15947.74</v>
      </c>
      <c r="K3045">
        <v>63790.98</v>
      </c>
      <c r="L3045" t="s">
        <v>21</v>
      </c>
      <c r="M3045" t="s">
        <v>29</v>
      </c>
    </row>
    <row r="3046" spans="1:13">
      <c r="A3046" t="s">
        <v>4635</v>
      </c>
      <c r="B3046" s="9">
        <v>45454</v>
      </c>
      <c r="C3046" t="s">
        <v>806</v>
      </c>
      <c r="D3046" t="s">
        <v>3019</v>
      </c>
      <c r="E3046" t="s">
        <v>17</v>
      </c>
      <c r="F3046" t="s">
        <v>46</v>
      </c>
      <c r="G3046" t="s">
        <v>42</v>
      </c>
      <c r="H3046" t="s">
        <v>50</v>
      </c>
      <c r="I3046">
        <v>5</v>
      </c>
      <c r="J3046">
        <v>2699.14</v>
      </c>
      <c r="K3046">
        <v>13495.69</v>
      </c>
      <c r="L3046" t="s">
        <v>35</v>
      </c>
      <c r="M3046" t="s">
        <v>29</v>
      </c>
    </row>
    <row r="3047" spans="1:13">
      <c r="A3047" t="s">
        <v>4636</v>
      </c>
      <c r="B3047" s="9">
        <v>45430</v>
      </c>
      <c r="C3047" t="s">
        <v>1792</v>
      </c>
      <c r="D3047" t="s">
        <v>4230</v>
      </c>
      <c r="E3047" t="s">
        <v>61</v>
      </c>
      <c r="F3047" t="s">
        <v>18</v>
      </c>
      <c r="G3047" t="s">
        <v>19</v>
      </c>
      <c r="H3047" t="s">
        <v>57</v>
      </c>
      <c r="I3047">
        <v>4</v>
      </c>
      <c r="J3047">
        <v>15996.25</v>
      </c>
      <c r="K3047">
        <v>63985</v>
      </c>
      <c r="L3047" t="s">
        <v>21</v>
      </c>
      <c r="M3047" t="s">
        <v>22</v>
      </c>
    </row>
    <row r="3048" spans="1:13">
      <c r="A3048" t="s">
        <v>4637</v>
      </c>
      <c r="B3048" s="9">
        <v>44948</v>
      </c>
      <c r="C3048" t="s">
        <v>3791</v>
      </c>
      <c r="D3048" t="s">
        <v>2023</v>
      </c>
      <c r="E3048" t="s">
        <v>17</v>
      </c>
      <c r="F3048" t="s">
        <v>33</v>
      </c>
      <c r="G3048" t="s">
        <v>19</v>
      </c>
      <c r="H3048" t="s">
        <v>20</v>
      </c>
      <c r="I3048">
        <v>1</v>
      </c>
      <c r="J3048">
        <v>41812.49</v>
      </c>
      <c r="K3048">
        <v>41812.49</v>
      </c>
      <c r="L3048" t="s">
        <v>35</v>
      </c>
      <c r="M3048" t="s">
        <v>29</v>
      </c>
    </row>
    <row r="3049" spans="1:13">
      <c r="A3049" t="s">
        <v>4638</v>
      </c>
      <c r="B3049" s="9">
        <v>45139</v>
      </c>
      <c r="C3049" t="s">
        <v>218</v>
      </c>
      <c r="D3049" t="s">
        <v>412</v>
      </c>
      <c r="E3049" t="s">
        <v>61</v>
      </c>
      <c r="F3049" t="s">
        <v>33</v>
      </c>
      <c r="G3049" t="s">
        <v>42</v>
      </c>
      <c r="H3049" t="s">
        <v>20</v>
      </c>
      <c r="I3049">
        <v>3</v>
      </c>
      <c r="J3049">
        <v>31661.14</v>
      </c>
      <c r="K3049">
        <v>94983.43</v>
      </c>
      <c r="L3049" t="s">
        <v>28</v>
      </c>
      <c r="M3049" t="s">
        <v>29</v>
      </c>
    </row>
    <row r="3050" spans="1:13">
      <c r="A3050" t="s">
        <v>4639</v>
      </c>
      <c r="B3050" s="9">
        <v>45236</v>
      </c>
      <c r="C3050" t="s">
        <v>1499</v>
      </c>
      <c r="D3050" t="s">
        <v>135</v>
      </c>
      <c r="E3050" t="s">
        <v>17</v>
      </c>
      <c r="F3050" t="s">
        <v>27</v>
      </c>
      <c r="G3050" t="s">
        <v>42</v>
      </c>
      <c r="H3050" t="s">
        <v>57</v>
      </c>
      <c r="I3050">
        <v>3</v>
      </c>
      <c r="J3050">
        <v>15616.45</v>
      </c>
      <c r="K3050">
        <v>46849.35</v>
      </c>
      <c r="L3050" t="s">
        <v>21</v>
      </c>
      <c r="M3050" t="s">
        <v>29</v>
      </c>
    </row>
    <row r="3051" spans="1:13">
      <c r="A3051" t="s">
        <v>4640</v>
      </c>
      <c r="B3051" s="9">
        <v>45198</v>
      </c>
      <c r="C3051" t="s">
        <v>450</v>
      </c>
      <c r="D3051" t="s">
        <v>1576</v>
      </c>
      <c r="E3051" t="s">
        <v>61</v>
      </c>
      <c r="F3051" t="s">
        <v>46</v>
      </c>
      <c r="G3051" t="s">
        <v>42</v>
      </c>
      <c r="H3051" t="s">
        <v>50</v>
      </c>
      <c r="I3051">
        <v>4</v>
      </c>
      <c r="J3051">
        <v>1992.07</v>
      </c>
      <c r="K3051">
        <v>7968.28</v>
      </c>
      <c r="L3051" t="s">
        <v>21</v>
      </c>
      <c r="M3051" t="s">
        <v>29</v>
      </c>
    </row>
    <row r="3052" spans="1:13">
      <c r="A3052" t="s">
        <v>4641</v>
      </c>
      <c r="B3052" s="9">
        <v>45128</v>
      </c>
      <c r="C3052" t="s">
        <v>4213</v>
      </c>
      <c r="D3052" t="s">
        <v>3793</v>
      </c>
      <c r="E3052" t="s">
        <v>17</v>
      </c>
      <c r="F3052" t="s">
        <v>27</v>
      </c>
      <c r="G3052" t="s">
        <v>42</v>
      </c>
      <c r="H3052" t="s">
        <v>50</v>
      </c>
      <c r="I3052">
        <v>3</v>
      </c>
      <c r="J3052">
        <v>2249.64</v>
      </c>
      <c r="K3052">
        <v>6748.91</v>
      </c>
      <c r="L3052" t="s">
        <v>28</v>
      </c>
      <c r="M3052" t="s">
        <v>29</v>
      </c>
    </row>
    <row r="3053" spans="1:13">
      <c r="A3053" t="s">
        <v>4642</v>
      </c>
      <c r="B3053" s="9">
        <v>44958</v>
      </c>
      <c r="C3053" t="s">
        <v>3769</v>
      </c>
      <c r="D3053" t="s">
        <v>2882</v>
      </c>
      <c r="E3053" t="s">
        <v>61</v>
      </c>
      <c r="F3053" t="s">
        <v>46</v>
      </c>
      <c r="G3053" t="s">
        <v>42</v>
      </c>
      <c r="H3053" t="s">
        <v>20</v>
      </c>
      <c r="I3053">
        <v>4</v>
      </c>
      <c r="J3053">
        <v>33102.31</v>
      </c>
      <c r="K3053">
        <v>132409.24</v>
      </c>
      <c r="L3053" t="s">
        <v>28</v>
      </c>
      <c r="M3053" t="s">
        <v>29</v>
      </c>
    </row>
    <row r="3054" spans="1:13">
      <c r="A3054" t="s">
        <v>4643</v>
      </c>
      <c r="B3054" s="9">
        <v>45369</v>
      </c>
      <c r="C3054" t="s">
        <v>1591</v>
      </c>
      <c r="D3054" t="s">
        <v>2973</v>
      </c>
      <c r="E3054" t="s">
        <v>17</v>
      </c>
      <c r="F3054" t="s">
        <v>27</v>
      </c>
      <c r="G3054" t="s">
        <v>42</v>
      </c>
      <c r="H3054" t="s">
        <v>50</v>
      </c>
      <c r="I3054">
        <v>1</v>
      </c>
      <c r="J3054">
        <v>2018.53</v>
      </c>
      <c r="K3054">
        <v>2018.53</v>
      </c>
      <c r="L3054" t="s">
        <v>35</v>
      </c>
      <c r="M3054" t="s">
        <v>29</v>
      </c>
    </row>
    <row r="3055" spans="1:13">
      <c r="A3055" t="s">
        <v>4644</v>
      </c>
      <c r="B3055" s="9">
        <v>45088</v>
      </c>
      <c r="C3055" t="s">
        <v>1364</v>
      </c>
      <c r="D3055" t="s">
        <v>305</v>
      </c>
      <c r="E3055" t="s">
        <v>26</v>
      </c>
      <c r="F3055" t="s">
        <v>46</v>
      </c>
      <c r="G3055" t="s">
        <v>42</v>
      </c>
      <c r="H3055" t="s">
        <v>20</v>
      </c>
      <c r="I3055">
        <v>1</v>
      </c>
      <c r="J3055">
        <v>40369.19</v>
      </c>
      <c r="K3055">
        <v>40369.19</v>
      </c>
      <c r="L3055" t="s">
        <v>35</v>
      </c>
      <c r="M3055" t="s">
        <v>29</v>
      </c>
    </row>
    <row r="3056" spans="1:13">
      <c r="A3056" t="s">
        <v>4645</v>
      </c>
      <c r="B3056" s="9">
        <v>45180</v>
      </c>
      <c r="C3056" t="s">
        <v>229</v>
      </c>
      <c r="D3056" t="s">
        <v>2978</v>
      </c>
      <c r="E3056" t="s">
        <v>17</v>
      </c>
      <c r="F3056" t="s">
        <v>33</v>
      </c>
      <c r="G3056" t="s">
        <v>19</v>
      </c>
      <c r="H3056" t="s">
        <v>57</v>
      </c>
      <c r="I3056">
        <v>4</v>
      </c>
      <c r="J3056">
        <v>15871.48</v>
      </c>
      <c r="K3056">
        <v>63485.93</v>
      </c>
      <c r="L3056" t="s">
        <v>28</v>
      </c>
      <c r="M3056" t="s">
        <v>29</v>
      </c>
    </row>
    <row r="3057" spans="1:13">
      <c r="A3057" t="s">
        <v>4646</v>
      </c>
      <c r="B3057" s="9">
        <v>45447</v>
      </c>
      <c r="C3057" t="s">
        <v>1603</v>
      </c>
      <c r="D3057" t="s">
        <v>1362</v>
      </c>
      <c r="E3057" t="s">
        <v>17</v>
      </c>
      <c r="F3057" t="s">
        <v>46</v>
      </c>
      <c r="G3057" t="s">
        <v>19</v>
      </c>
      <c r="H3057" t="s">
        <v>20</v>
      </c>
      <c r="I3057">
        <v>2</v>
      </c>
      <c r="J3057">
        <v>29465.759999999998</v>
      </c>
      <c r="K3057">
        <v>58931.519999999997</v>
      </c>
      <c r="L3057" t="s">
        <v>28</v>
      </c>
      <c r="M3057" t="s">
        <v>29</v>
      </c>
    </row>
    <row r="3058" spans="1:13">
      <c r="A3058" t="s">
        <v>4647</v>
      </c>
      <c r="B3058" s="9">
        <v>45406</v>
      </c>
      <c r="C3058" t="s">
        <v>1719</v>
      </c>
      <c r="D3058" t="s">
        <v>79</v>
      </c>
      <c r="E3058" t="s">
        <v>26</v>
      </c>
      <c r="F3058" t="s">
        <v>18</v>
      </c>
      <c r="G3058" t="s">
        <v>42</v>
      </c>
      <c r="H3058" t="s">
        <v>57</v>
      </c>
      <c r="I3058">
        <v>2</v>
      </c>
      <c r="J3058">
        <v>11512.17</v>
      </c>
      <c r="K3058">
        <v>23024.35</v>
      </c>
      <c r="L3058" t="s">
        <v>21</v>
      </c>
      <c r="M3058" t="s">
        <v>29</v>
      </c>
    </row>
    <row r="3059" spans="1:13">
      <c r="A3059" t="s">
        <v>4648</v>
      </c>
      <c r="B3059" s="9">
        <v>44936</v>
      </c>
      <c r="C3059" t="s">
        <v>93</v>
      </c>
      <c r="D3059" t="s">
        <v>1994</v>
      </c>
      <c r="E3059" t="s">
        <v>17</v>
      </c>
      <c r="F3059" t="s">
        <v>46</v>
      </c>
      <c r="G3059" t="s">
        <v>42</v>
      </c>
      <c r="H3059" t="s">
        <v>50</v>
      </c>
      <c r="I3059">
        <v>1</v>
      </c>
      <c r="J3059">
        <v>2109.83</v>
      </c>
      <c r="K3059">
        <v>2109.83</v>
      </c>
      <c r="L3059" t="s">
        <v>21</v>
      </c>
      <c r="M3059" t="s">
        <v>22</v>
      </c>
    </row>
    <row r="3060" spans="1:13">
      <c r="A3060" t="s">
        <v>4649</v>
      </c>
      <c r="B3060" s="9">
        <v>45431</v>
      </c>
      <c r="C3060" t="s">
        <v>78</v>
      </c>
      <c r="D3060" t="s">
        <v>885</v>
      </c>
      <c r="E3060" t="s">
        <v>61</v>
      </c>
      <c r="F3060" t="s">
        <v>46</v>
      </c>
      <c r="G3060" t="s">
        <v>19</v>
      </c>
      <c r="H3060" t="s">
        <v>34</v>
      </c>
      <c r="I3060">
        <v>5</v>
      </c>
      <c r="J3060">
        <v>1213.79</v>
      </c>
      <c r="K3060">
        <v>6068.96</v>
      </c>
      <c r="L3060" t="s">
        <v>35</v>
      </c>
      <c r="M3060" t="s">
        <v>29</v>
      </c>
    </row>
    <row r="3061" spans="1:13">
      <c r="A3061" t="s">
        <v>4650</v>
      </c>
      <c r="B3061" s="9">
        <v>45362</v>
      </c>
      <c r="C3061" t="s">
        <v>1329</v>
      </c>
      <c r="D3061" t="s">
        <v>2731</v>
      </c>
      <c r="E3061" t="s">
        <v>17</v>
      </c>
      <c r="F3061" t="s">
        <v>33</v>
      </c>
      <c r="G3061" t="s">
        <v>19</v>
      </c>
      <c r="H3061" t="s">
        <v>34</v>
      </c>
      <c r="I3061">
        <v>2</v>
      </c>
      <c r="J3061">
        <v>1335.85</v>
      </c>
      <c r="K3061">
        <v>2671.69</v>
      </c>
      <c r="L3061" t="s">
        <v>21</v>
      </c>
      <c r="M3061" t="s">
        <v>29</v>
      </c>
    </row>
    <row r="3062" spans="1:13">
      <c r="A3062" t="s">
        <v>4651</v>
      </c>
      <c r="B3062" s="9">
        <v>45037</v>
      </c>
      <c r="C3062" t="s">
        <v>290</v>
      </c>
      <c r="D3062" t="s">
        <v>2601</v>
      </c>
      <c r="E3062" t="s">
        <v>61</v>
      </c>
      <c r="F3062" t="s">
        <v>18</v>
      </c>
      <c r="G3062" t="s">
        <v>42</v>
      </c>
      <c r="H3062" t="s">
        <v>34</v>
      </c>
      <c r="I3062">
        <v>4</v>
      </c>
      <c r="J3062">
        <v>1141.9000000000001</v>
      </c>
      <c r="K3062">
        <v>4567.6000000000004</v>
      </c>
      <c r="L3062" t="s">
        <v>28</v>
      </c>
      <c r="M3062" t="s">
        <v>29</v>
      </c>
    </row>
    <row r="3063" spans="1:13">
      <c r="A3063" t="s">
        <v>4652</v>
      </c>
      <c r="B3063" s="9">
        <v>45079</v>
      </c>
      <c r="C3063" t="s">
        <v>735</v>
      </c>
      <c r="D3063" t="s">
        <v>2800</v>
      </c>
      <c r="E3063" t="s">
        <v>17</v>
      </c>
      <c r="F3063" t="s">
        <v>33</v>
      </c>
      <c r="G3063" t="s">
        <v>19</v>
      </c>
      <c r="H3063" t="s">
        <v>20</v>
      </c>
      <c r="I3063">
        <v>1</v>
      </c>
      <c r="J3063">
        <v>26293.66</v>
      </c>
      <c r="K3063">
        <v>26293.66</v>
      </c>
      <c r="L3063" t="s">
        <v>28</v>
      </c>
      <c r="M3063" t="s">
        <v>29</v>
      </c>
    </row>
    <row r="3064" spans="1:13">
      <c r="A3064" t="s">
        <v>4653</v>
      </c>
      <c r="B3064" s="9">
        <v>45028</v>
      </c>
      <c r="C3064" t="s">
        <v>2557</v>
      </c>
      <c r="D3064" t="s">
        <v>1112</v>
      </c>
      <c r="E3064" t="s">
        <v>61</v>
      </c>
      <c r="F3064" t="s">
        <v>27</v>
      </c>
      <c r="G3064" t="s">
        <v>19</v>
      </c>
      <c r="H3064" t="s">
        <v>34</v>
      </c>
      <c r="I3064">
        <v>3</v>
      </c>
      <c r="J3064">
        <v>989.59</v>
      </c>
      <c r="K3064">
        <v>2968.77</v>
      </c>
      <c r="L3064" t="s">
        <v>28</v>
      </c>
      <c r="M3064" t="s">
        <v>29</v>
      </c>
    </row>
    <row r="3065" spans="1:13">
      <c r="A3065" t="s">
        <v>4654</v>
      </c>
      <c r="B3065" s="9">
        <v>45117</v>
      </c>
      <c r="C3065" t="s">
        <v>125</v>
      </c>
      <c r="D3065" t="s">
        <v>785</v>
      </c>
      <c r="E3065" t="s">
        <v>61</v>
      </c>
      <c r="F3065" t="s">
        <v>27</v>
      </c>
      <c r="G3065" t="s">
        <v>42</v>
      </c>
      <c r="H3065" t="s">
        <v>20</v>
      </c>
      <c r="I3065">
        <v>3</v>
      </c>
      <c r="J3065">
        <v>30540.02</v>
      </c>
      <c r="K3065">
        <v>91620.06</v>
      </c>
      <c r="L3065" t="s">
        <v>28</v>
      </c>
      <c r="M3065" t="s">
        <v>29</v>
      </c>
    </row>
    <row r="3066" spans="1:13">
      <c r="A3066" t="s">
        <v>4655</v>
      </c>
      <c r="B3066" s="9">
        <v>45007</v>
      </c>
      <c r="C3066" t="s">
        <v>1999</v>
      </c>
      <c r="D3066" t="s">
        <v>2101</v>
      </c>
      <c r="E3066" t="s">
        <v>17</v>
      </c>
      <c r="F3066" t="s">
        <v>18</v>
      </c>
      <c r="G3066" t="s">
        <v>42</v>
      </c>
      <c r="H3066" t="s">
        <v>50</v>
      </c>
      <c r="I3066">
        <v>2</v>
      </c>
      <c r="J3066">
        <v>2545.17</v>
      </c>
      <c r="K3066">
        <v>5090.34</v>
      </c>
      <c r="L3066" t="s">
        <v>35</v>
      </c>
      <c r="M3066" t="s">
        <v>22</v>
      </c>
    </row>
    <row r="3067" spans="1:13">
      <c r="A3067" t="s">
        <v>4656</v>
      </c>
      <c r="B3067" s="9">
        <v>45415</v>
      </c>
      <c r="C3067" t="s">
        <v>1378</v>
      </c>
      <c r="D3067" t="s">
        <v>1493</v>
      </c>
      <c r="E3067" t="s">
        <v>61</v>
      </c>
      <c r="F3067" t="s">
        <v>27</v>
      </c>
      <c r="G3067" t="s">
        <v>42</v>
      </c>
      <c r="H3067" t="s">
        <v>57</v>
      </c>
      <c r="I3067">
        <v>5</v>
      </c>
      <c r="J3067">
        <v>12349.83</v>
      </c>
      <c r="K3067">
        <v>61749.13</v>
      </c>
      <c r="L3067" t="s">
        <v>28</v>
      </c>
      <c r="M3067" t="s">
        <v>29</v>
      </c>
    </row>
    <row r="3068" spans="1:13">
      <c r="A3068" t="s">
        <v>4657</v>
      </c>
      <c r="B3068" s="9">
        <v>45014</v>
      </c>
      <c r="C3068" t="s">
        <v>682</v>
      </c>
      <c r="D3068" t="s">
        <v>905</v>
      </c>
      <c r="E3068" t="s">
        <v>26</v>
      </c>
      <c r="F3068" t="s">
        <v>18</v>
      </c>
      <c r="G3068" t="s">
        <v>42</v>
      </c>
      <c r="H3068" t="s">
        <v>34</v>
      </c>
      <c r="I3068">
        <v>2</v>
      </c>
      <c r="J3068">
        <v>980.36</v>
      </c>
      <c r="K3068">
        <v>1960.71</v>
      </c>
      <c r="L3068" t="s">
        <v>28</v>
      </c>
      <c r="M3068" t="s">
        <v>29</v>
      </c>
    </row>
    <row r="3069" spans="1:13">
      <c r="A3069" t="s">
        <v>4658</v>
      </c>
      <c r="B3069" s="9">
        <v>45120</v>
      </c>
      <c r="C3069" t="s">
        <v>1824</v>
      </c>
      <c r="D3069" t="s">
        <v>1746</v>
      </c>
      <c r="E3069" t="s">
        <v>17</v>
      </c>
      <c r="F3069" t="s">
        <v>46</v>
      </c>
      <c r="G3069" t="s">
        <v>19</v>
      </c>
      <c r="H3069" t="s">
        <v>20</v>
      </c>
      <c r="I3069">
        <v>5</v>
      </c>
      <c r="J3069">
        <v>29508.53</v>
      </c>
      <c r="K3069">
        <v>147542.66</v>
      </c>
      <c r="L3069" t="s">
        <v>28</v>
      </c>
      <c r="M3069" t="s">
        <v>22</v>
      </c>
    </row>
    <row r="3070" spans="1:13">
      <c r="A3070" t="s">
        <v>4659</v>
      </c>
      <c r="B3070" s="9">
        <v>45030</v>
      </c>
      <c r="C3070" t="s">
        <v>2129</v>
      </c>
      <c r="D3070" t="s">
        <v>371</v>
      </c>
      <c r="E3070" t="s">
        <v>26</v>
      </c>
      <c r="F3070" t="s">
        <v>27</v>
      </c>
      <c r="G3070" t="s">
        <v>42</v>
      </c>
      <c r="H3070" t="s">
        <v>50</v>
      </c>
      <c r="I3070">
        <v>2</v>
      </c>
      <c r="J3070">
        <v>2490.66</v>
      </c>
      <c r="K3070">
        <v>4981.32</v>
      </c>
      <c r="L3070" t="s">
        <v>28</v>
      </c>
      <c r="M3070" t="s">
        <v>29</v>
      </c>
    </row>
    <row r="3071" spans="1:13">
      <c r="A3071" t="s">
        <v>4660</v>
      </c>
      <c r="B3071" s="9">
        <v>45022</v>
      </c>
      <c r="C3071" t="s">
        <v>1013</v>
      </c>
      <c r="D3071" t="s">
        <v>1728</v>
      </c>
      <c r="E3071" t="s">
        <v>17</v>
      </c>
      <c r="F3071" t="s">
        <v>46</v>
      </c>
      <c r="G3071" t="s">
        <v>19</v>
      </c>
      <c r="H3071" t="s">
        <v>50</v>
      </c>
      <c r="I3071">
        <v>3</v>
      </c>
      <c r="J3071">
        <v>2365.79</v>
      </c>
      <c r="K3071">
        <v>7097.36</v>
      </c>
      <c r="L3071" t="s">
        <v>35</v>
      </c>
      <c r="M3071" t="s">
        <v>29</v>
      </c>
    </row>
    <row r="3072" spans="1:13">
      <c r="A3072" t="s">
        <v>4661</v>
      </c>
      <c r="B3072" s="9">
        <v>45349</v>
      </c>
      <c r="C3072" t="s">
        <v>3312</v>
      </c>
      <c r="D3072" t="s">
        <v>3731</v>
      </c>
      <c r="E3072" t="s">
        <v>26</v>
      </c>
      <c r="F3072" t="s">
        <v>33</v>
      </c>
      <c r="G3072" t="s">
        <v>42</v>
      </c>
      <c r="H3072" t="s">
        <v>34</v>
      </c>
      <c r="I3072">
        <v>5</v>
      </c>
      <c r="J3072">
        <v>1344.98</v>
      </c>
      <c r="K3072">
        <v>6724.91</v>
      </c>
      <c r="L3072" t="s">
        <v>35</v>
      </c>
      <c r="M3072" t="s">
        <v>29</v>
      </c>
    </row>
    <row r="3073" spans="1:13">
      <c r="A3073" t="s">
        <v>4662</v>
      </c>
      <c r="B3073" s="9">
        <v>45124</v>
      </c>
      <c r="C3073" t="s">
        <v>270</v>
      </c>
      <c r="D3073" t="s">
        <v>73</v>
      </c>
      <c r="E3073" t="s">
        <v>17</v>
      </c>
      <c r="F3073" t="s">
        <v>27</v>
      </c>
      <c r="G3073" t="s">
        <v>19</v>
      </c>
      <c r="H3073" t="s">
        <v>50</v>
      </c>
      <c r="I3073">
        <v>3</v>
      </c>
      <c r="J3073">
        <v>2622.42</v>
      </c>
      <c r="K3073">
        <v>7867.25</v>
      </c>
      <c r="L3073" t="s">
        <v>21</v>
      </c>
      <c r="M3073" t="s">
        <v>29</v>
      </c>
    </row>
    <row r="3074" spans="1:13">
      <c r="A3074" t="s">
        <v>4663</v>
      </c>
      <c r="B3074" s="9">
        <v>44927</v>
      </c>
      <c r="C3074" t="s">
        <v>839</v>
      </c>
      <c r="D3074" t="s">
        <v>3731</v>
      </c>
      <c r="E3074" t="s">
        <v>17</v>
      </c>
      <c r="F3074" t="s">
        <v>33</v>
      </c>
      <c r="G3074" t="s">
        <v>19</v>
      </c>
      <c r="H3074" t="s">
        <v>50</v>
      </c>
      <c r="I3074">
        <v>4</v>
      </c>
      <c r="J3074">
        <v>2583.5300000000002</v>
      </c>
      <c r="K3074">
        <v>10334.11</v>
      </c>
      <c r="L3074" t="s">
        <v>35</v>
      </c>
      <c r="M3074" t="s">
        <v>29</v>
      </c>
    </row>
    <row r="3075" spans="1:13">
      <c r="A3075" t="s">
        <v>4664</v>
      </c>
      <c r="B3075" s="9">
        <v>45333</v>
      </c>
      <c r="C3075" t="s">
        <v>4665</v>
      </c>
      <c r="D3075" t="s">
        <v>4230</v>
      </c>
      <c r="E3075" t="s">
        <v>17</v>
      </c>
      <c r="F3075" t="s">
        <v>33</v>
      </c>
      <c r="G3075" t="s">
        <v>19</v>
      </c>
      <c r="H3075" t="s">
        <v>50</v>
      </c>
      <c r="I3075">
        <v>4</v>
      </c>
      <c r="J3075">
        <v>1943.31</v>
      </c>
      <c r="K3075">
        <v>7773.25</v>
      </c>
      <c r="L3075" t="s">
        <v>35</v>
      </c>
      <c r="M3075" t="s">
        <v>29</v>
      </c>
    </row>
    <row r="3076" spans="1:13">
      <c r="A3076" t="s">
        <v>4666</v>
      </c>
      <c r="B3076" s="9">
        <v>45304</v>
      </c>
      <c r="C3076" t="s">
        <v>3000</v>
      </c>
      <c r="D3076" t="s">
        <v>606</v>
      </c>
      <c r="E3076" t="s">
        <v>26</v>
      </c>
      <c r="F3076" t="s">
        <v>18</v>
      </c>
      <c r="G3076" t="s">
        <v>19</v>
      </c>
      <c r="H3076" t="s">
        <v>20</v>
      </c>
      <c r="I3076">
        <v>1</v>
      </c>
      <c r="J3076">
        <v>25466.49</v>
      </c>
      <c r="K3076">
        <v>25466.49</v>
      </c>
      <c r="L3076" t="s">
        <v>35</v>
      </c>
      <c r="M3076" t="s">
        <v>29</v>
      </c>
    </row>
    <row r="3077" spans="1:13">
      <c r="A3077" t="s">
        <v>4667</v>
      </c>
      <c r="B3077" s="9">
        <v>45093</v>
      </c>
      <c r="C3077" t="s">
        <v>2088</v>
      </c>
      <c r="D3077" t="s">
        <v>2285</v>
      </c>
      <c r="E3077" t="s">
        <v>61</v>
      </c>
      <c r="F3077" t="s">
        <v>33</v>
      </c>
      <c r="G3077" t="s">
        <v>42</v>
      </c>
      <c r="H3077" t="s">
        <v>50</v>
      </c>
      <c r="I3077">
        <v>3</v>
      </c>
      <c r="J3077">
        <v>2387.5</v>
      </c>
      <c r="K3077">
        <v>7162.5</v>
      </c>
      <c r="L3077" t="s">
        <v>21</v>
      </c>
      <c r="M3077" t="s">
        <v>29</v>
      </c>
    </row>
    <row r="3078" spans="1:13">
      <c r="A3078" t="s">
        <v>4668</v>
      </c>
      <c r="B3078" s="9">
        <v>45435</v>
      </c>
      <c r="C3078" t="s">
        <v>822</v>
      </c>
      <c r="D3078" t="s">
        <v>2377</v>
      </c>
      <c r="E3078" t="s">
        <v>61</v>
      </c>
      <c r="F3078" t="s">
        <v>18</v>
      </c>
      <c r="G3078" t="s">
        <v>42</v>
      </c>
      <c r="H3078" t="s">
        <v>50</v>
      </c>
      <c r="I3078">
        <v>3</v>
      </c>
      <c r="J3078">
        <v>1839.55</v>
      </c>
      <c r="K3078">
        <v>5518.66</v>
      </c>
      <c r="L3078" t="s">
        <v>28</v>
      </c>
      <c r="M3078" t="s">
        <v>29</v>
      </c>
    </row>
    <row r="3079" spans="1:13">
      <c r="A3079" t="s">
        <v>4669</v>
      </c>
      <c r="B3079" s="9">
        <v>45239</v>
      </c>
      <c r="C3079" t="s">
        <v>2987</v>
      </c>
      <c r="D3079" t="s">
        <v>2298</v>
      </c>
      <c r="E3079" t="s">
        <v>17</v>
      </c>
      <c r="F3079" t="s">
        <v>18</v>
      </c>
      <c r="G3079" t="s">
        <v>42</v>
      </c>
      <c r="H3079" t="s">
        <v>50</v>
      </c>
      <c r="I3079">
        <v>1</v>
      </c>
      <c r="J3079">
        <v>2205.02</v>
      </c>
      <c r="K3079">
        <v>2205.02</v>
      </c>
      <c r="L3079" t="s">
        <v>21</v>
      </c>
      <c r="M3079" t="s">
        <v>29</v>
      </c>
    </row>
    <row r="3080" spans="1:13">
      <c r="A3080" t="s">
        <v>4670</v>
      </c>
      <c r="B3080" s="9">
        <v>45344</v>
      </c>
      <c r="C3080" t="s">
        <v>1696</v>
      </c>
      <c r="D3080" t="s">
        <v>208</v>
      </c>
      <c r="E3080" t="s">
        <v>17</v>
      </c>
      <c r="F3080" t="s">
        <v>18</v>
      </c>
      <c r="G3080" t="s">
        <v>42</v>
      </c>
      <c r="H3080" t="s">
        <v>50</v>
      </c>
      <c r="I3080">
        <v>4</v>
      </c>
      <c r="J3080">
        <v>1782.64</v>
      </c>
      <c r="K3080">
        <v>7130.56</v>
      </c>
      <c r="L3080" t="s">
        <v>28</v>
      </c>
      <c r="M3080" t="s">
        <v>29</v>
      </c>
    </row>
    <row r="3081" spans="1:13">
      <c r="A3081" t="s">
        <v>4671</v>
      </c>
      <c r="B3081" s="9">
        <v>45403</v>
      </c>
      <c r="C3081" t="s">
        <v>2047</v>
      </c>
      <c r="D3081" t="s">
        <v>1197</v>
      </c>
      <c r="E3081" t="s">
        <v>26</v>
      </c>
      <c r="F3081" t="s">
        <v>18</v>
      </c>
      <c r="G3081" t="s">
        <v>19</v>
      </c>
      <c r="H3081" t="s">
        <v>50</v>
      </c>
      <c r="I3081">
        <v>4</v>
      </c>
      <c r="J3081">
        <v>1971.01</v>
      </c>
      <c r="K3081">
        <v>7884.04</v>
      </c>
      <c r="L3081" t="s">
        <v>35</v>
      </c>
      <c r="M3081" t="s">
        <v>29</v>
      </c>
    </row>
    <row r="3082" spans="1:13">
      <c r="A3082" t="s">
        <v>4672</v>
      </c>
      <c r="B3082" s="9">
        <v>44999</v>
      </c>
      <c r="C3082" t="s">
        <v>1347</v>
      </c>
      <c r="D3082" t="s">
        <v>640</v>
      </c>
      <c r="E3082" t="s">
        <v>26</v>
      </c>
      <c r="F3082" t="s">
        <v>18</v>
      </c>
      <c r="G3082" t="s">
        <v>42</v>
      </c>
      <c r="H3082" t="s">
        <v>20</v>
      </c>
      <c r="I3082">
        <v>5</v>
      </c>
      <c r="J3082">
        <v>26431.439999999999</v>
      </c>
      <c r="K3082">
        <v>132157.19</v>
      </c>
      <c r="L3082" t="s">
        <v>28</v>
      </c>
      <c r="M3082" t="s">
        <v>29</v>
      </c>
    </row>
    <row r="3083" spans="1:13">
      <c r="A3083" t="s">
        <v>4673</v>
      </c>
      <c r="B3083" s="9">
        <v>45067</v>
      </c>
      <c r="C3083" t="s">
        <v>1326</v>
      </c>
      <c r="D3083" t="s">
        <v>873</v>
      </c>
      <c r="E3083" t="s">
        <v>17</v>
      </c>
      <c r="F3083" t="s">
        <v>46</v>
      </c>
      <c r="G3083" t="s">
        <v>42</v>
      </c>
      <c r="H3083" t="s">
        <v>50</v>
      </c>
      <c r="I3083">
        <v>5</v>
      </c>
      <c r="J3083">
        <v>2751.23</v>
      </c>
      <c r="K3083">
        <v>13756.16</v>
      </c>
      <c r="L3083" t="s">
        <v>21</v>
      </c>
      <c r="M3083" t="s">
        <v>29</v>
      </c>
    </row>
    <row r="3084" spans="1:13">
      <c r="A3084" t="s">
        <v>4674</v>
      </c>
      <c r="B3084" s="9">
        <v>45188</v>
      </c>
      <c r="C3084" t="s">
        <v>3167</v>
      </c>
      <c r="D3084" t="s">
        <v>2122</v>
      </c>
      <c r="E3084" t="s">
        <v>17</v>
      </c>
      <c r="F3084" t="s">
        <v>18</v>
      </c>
      <c r="G3084" t="s">
        <v>42</v>
      </c>
      <c r="H3084" t="s">
        <v>50</v>
      </c>
      <c r="I3084">
        <v>4</v>
      </c>
      <c r="J3084">
        <v>2182.66</v>
      </c>
      <c r="K3084">
        <v>8730.6299999999992</v>
      </c>
      <c r="L3084" t="s">
        <v>28</v>
      </c>
      <c r="M3084" t="s">
        <v>29</v>
      </c>
    </row>
    <row r="3085" spans="1:13">
      <c r="A3085" t="s">
        <v>4675</v>
      </c>
      <c r="B3085" s="9">
        <v>45266</v>
      </c>
      <c r="C3085" t="s">
        <v>639</v>
      </c>
      <c r="D3085" t="s">
        <v>688</v>
      </c>
      <c r="E3085" t="s">
        <v>17</v>
      </c>
      <c r="F3085" t="s">
        <v>27</v>
      </c>
      <c r="G3085" t="s">
        <v>19</v>
      </c>
      <c r="H3085" t="s">
        <v>57</v>
      </c>
      <c r="I3085">
        <v>2</v>
      </c>
      <c r="J3085">
        <v>11091.35</v>
      </c>
      <c r="K3085">
        <v>22182.7</v>
      </c>
      <c r="L3085" t="s">
        <v>28</v>
      </c>
      <c r="M3085" t="s">
        <v>29</v>
      </c>
    </row>
    <row r="3086" spans="1:13">
      <c r="A3086" t="s">
        <v>4676</v>
      </c>
      <c r="B3086" s="9">
        <v>45234</v>
      </c>
      <c r="C3086" t="s">
        <v>2734</v>
      </c>
      <c r="D3086" t="s">
        <v>1519</v>
      </c>
      <c r="E3086" t="s">
        <v>17</v>
      </c>
      <c r="F3086" t="s">
        <v>18</v>
      </c>
      <c r="G3086" t="s">
        <v>42</v>
      </c>
      <c r="H3086" t="s">
        <v>50</v>
      </c>
      <c r="I3086">
        <v>3</v>
      </c>
      <c r="J3086">
        <v>2081.85</v>
      </c>
      <c r="K3086">
        <v>6245.55</v>
      </c>
      <c r="L3086" t="s">
        <v>35</v>
      </c>
      <c r="M3086" t="s">
        <v>22</v>
      </c>
    </row>
    <row r="3087" spans="1:13">
      <c r="A3087" t="s">
        <v>4677</v>
      </c>
      <c r="B3087" s="9">
        <v>45171</v>
      </c>
      <c r="C3087" t="s">
        <v>674</v>
      </c>
      <c r="D3087" t="s">
        <v>268</v>
      </c>
      <c r="E3087" t="s">
        <v>26</v>
      </c>
      <c r="F3087" t="s">
        <v>46</v>
      </c>
      <c r="G3087" t="s">
        <v>42</v>
      </c>
      <c r="H3087" t="s">
        <v>50</v>
      </c>
      <c r="I3087">
        <v>5</v>
      </c>
      <c r="J3087">
        <v>2603.5100000000002</v>
      </c>
      <c r="K3087">
        <v>13017.55</v>
      </c>
      <c r="L3087" t="s">
        <v>28</v>
      </c>
      <c r="M3087" t="s">
        <v>29</v>
      </c>
    </row>
    <row r="3088" spans="1:13">
      <c r="A3088" t="s">
        <v>4678</v>
      </c>
      <c r="B3088" s="9">
        <v>45441</v>
      </c>
      <c r="C3088" t="s">
        <v>293</v>
      </c>
      <c r="D3088" t="s">
        <v>308</v>
      </c>
      <c r="E3088" t="s">
        <v>17</v>
      </c>
      <c r="F3088" t="s">
        <v>27</v>
      </c>
      <c r="G3088" t="s">
        <v>19</v>
      </c>
      <c r="H3088" t="s">
        <v>20</v>
      </c>
      <c r="I3088">
        <v>2</v>
      </c>
      <c r="J3088">
        <v>37548.620000000003</v>
      </c>
      <c r="K3088">
        <v>75097.23</v>
      </c>
      <c r="L3088" t="s">
        <v>28</v>
      </c>
      <c r="M3088" t="s">
        <v>29</v>
      </c>
    </row>
    <row r="3089" spans="1:13">
      <c r="A3089" t="s">
        <v>4679</v>
      </c>
      <c r="B3089" s="9">
        <v>45263</v>
      </c>
      <c r="C3089" t="s">
        <v>944</v>
      </c>
      <c r="D3089" t="s">
        <v>3431</v>
      </c>
      <c r="E3089" t="s">
        <v>61</v>
      </c>
      <c r="F3089" t="s">
        <v>27</v>
      </c>
      <c r="G3089" t="s">
        <v>42</v>
      </c>
      <c r="H3089" t="s">
        <v>50</v>
      </c>
      <c r="I3089">
        <v>5</v>
      </c>
      <c r="J3089">
        <v>1899.83</v>
      </c>
      <c r="K3089">
        <v>9499.16</v>
      </c>
      <c r="L3089" t="s">
        <v>35</v>
      </c>
      <c r="M3089" t="s">
        <v>29</v>
      </c>
    </row>
    <row r="3090" spans="1:13">
      <c r="A3090" t="s">
        <v>4680</v>
      </c>
      <c r="B3090" s="9">
        <v>45002</v>
      </c>
      <c r="C3090" t="s">
        <v>3769</v>
      </c>
      <c r="D3090" t="s">
        <v>1167</v>
      </c>
      <c r="E3090" t="s">
        <v>17</v>
      </c>
      <c r="F3090" t="s">
        <v>46</v>
      </c>
      <c r="G3090" t="s">
        <v>42</v>
      </c>
      <c r="H3090" t="s">
        <v>20</v>
      </c>
      <c r="I3090">
        <v>1</v>
      </c>
      <c r="J3090">
        <v>38124.910000000003</v>
      </c>
      <c r="K3090">
        <v>38124.910000000003</v>
      </c>
      <c r="L3090" t="s">
        <v>21</v>
      </c>
      <c r="M3090" t="s">
        <v>29</v>
      </c>
    </row>
    <row r="3091" spans="1:13">
      <c r="A3091" t="s">
        <v>4681</v>
      </c>
      <c r="B3091" s="9">
        <v>45101</v>
      </c>
      <c r="C3091" t="s">
        <v>436</v>
      </c>
      <c r="D3091" t="s">
        <v>968</v>
      </c>
      <c r="E3091" t="s">
        <v>17</v>
      </c>
      <c r="F3091" t="s">
        <v>27</v>
      </c>
      <c r="G3091" t="s">
        <v>19</v>
      </c>
      <c r="H3091" t="s">
        <v>34</v>
      </c>
      <c r="I3091">
        <v>3</v>
      </c>
      <c r="J3091">
        <v>1062.3399999999999</v>
      </c>
      <c r="K3091">
        <v>3187.01</v>
      </c>
      <c r="L3091" t="s">
        <v>35</v>
      </c>
      <c r="M3091" t="s">
        <v>29</v>
      </c>
    </row>
    <row r="3092" spans="1:13">
      <c r="A3092" t="s">
        <v>4682</v>
      </c>
      <c r="B3092" s="9">
        <v>45035</v>
      </c>
      <c r="C3092" t="s">
        <v>4683</v>
      </c>
      <c r="D3092" t="s">
        <v>2063</v>
      </c>
      <c r="E3092" t="s">
        <v>61</v>
      </c>
      <c r="F3092" t="s">
        <v>46</v>
      </c>
      <c r="G3092" t="s">
        <v>42</v>
      </c>
      <c r="H3092" t="s">
        <v>50</v>
      </c>
      <c r="I3092">
        <v>5</v>
      </c>
      <c r="J3092">
        <v>2599.23</v>
      </c>
      <c r="K3092">
        <v>12996.14</v>
      </c>
      <c r="L3092" t="s">
        <v>28</v>
      </c>
      <c r="M3092" t="s">
        <v>22</v>
      </c>
    </row>
    <row r="3093" spans="1:13">
      <c r="A3093" t="s">
        <v>4684</v>
      </c>
      <c r="B3093" s="9">
        <v>45109</v>
      </c>
      <c r="C3093" t="s">
        <v>849</v>
      </c>
      <c r="D3093" t="s">
        <v>3071</v>
      </c>
      <c r="E3093" t="s">
        <v>26</v>
      </c>
      <c r="F3093" t="s">
        <v>33</v>
      </c>
      <c r="G3093" t="s">
        <v>42</v>
      </c>
      <c r="H3093" t="s">
        <v>57</v>
      </c>
      <c r="I3093">
        <v>4</v>
      </c>
      <c r="J3093">
        <v>15536.31</v>
      </c>
      <c r="K3093">
        <v>62145.23</v>
      </c>
      <c r="L3093" t="s">
        <v>35</v>
      </c>
      <c r="M3093" t="s">
        <v>22</v>
      </c>
    </row>
    <row r="3094" spans="1:13">
      <c r="A3094" t="s">
        <v>4685</v>
      </c>
      <c r="B3094" s="9">
        <v>45118</v>
      </c>
      <c r="C3094" t="s">
        <v>2031</v>
      </c>
      <c r="D3094" t="s">
        <v>568</v>
      </c>
      <c r="E3094" t="s">
        <v>17</v>
      </c>
      <c r="F3094" t="s">
        <v>33</v>
      </c>
      <c r="G3094" t="s">
        <v>42</v>
      </c>
      <c r="H3094" t="s">
        <v>20</v>
      </c>
      <c r="I3094">
        <v>1</v>
      </c>
      <c r="J3094">
        <v>38387.870000000003</v>
      </c>
      <c r="K3094">
        <v>38387.870000000003</v>
      </c>
      <c r="L3094" t="s">
        <v>35</v>
      </c>
      <c r="M3094" t="s">
        <v>29</v>
      </c>
    </row>
    <row r="3095" spans="1:13">
      <c r="A3095" t="s">
        <v>4686</v>
      </c>
      <c r="B3095" s="9">
        <v>44991</v>
      </c>
      <c r="C3095" t="s">
        <v>1920</v>
      </c>
      <c r="D3095" t="s">
        <v>2232</v>
      </c>
      <c r="E3095" t="s">
        <v>26</v>
      </c>
      <c r="F3095" t="s">
        <v>18</v>
      </c>
      <c r="G3095" t="s">
        <v>19</v>
      </c>
      <c r="H3095" t="s">
        <v>34</v>
      </c>
      <c r="I3095">
        <v>1</v>
      </c>
      <c r="J3095">
        <v>1258.31</v>
      </c>
      <c r="K3095">
        <v>1258.31</v>
      </c>
      <c r="L3095" t="s">
        <v>28</v>
      </c>
      <c r="M3095" t="s">
        <v>29</v>
      </c>
    </row>
    <row r="3096" spans="1:13">
      <c r="A3096" t="s">
        <v>4687</v>
      </c>
      <c r="B3096" s="9">
        <v>45400</v>
      </c>
      <c r="C3096" t="s">
        <v>201</v>
      </c>
      <c r="D3096" t="s">
        <v>3898</v>
      </c>
      <c r="E3096" t="s">
        <v>17</v>
      </c>
      <c r="F3096" t="s">
        <v>18</v>
      </c>
      <c r="G3096" t="s">
        <v>42</v>
      </c>
      <c r="H3096" t="s">
        <v>57</v>
      </c>
      <c r="I3096">
        <v>4</v>
      </c>
      <c r="J3096">
        <v>10791.51</v>
      </c>
      <c r="K3096">
        <v>43166.05</v>
      </c>
      <c r="L3096" t="s">
        <v>21</v>
      </c>
      <c r="M3096" t="s">
        <v>22</v>
      </c>
    </row>
    <row r="3097" spans="1:13">
      <c r="A3097" t="s">
        <v>4688</v>
      </c>
      <c r="B3097" s="9">
        <v>45026</v>
      </c>
      <c r="C3097" t="s">
        <v>794</v>
      </c>
      <c r="D3097" t="s">
        <v>660</v>
      </c>
      <c r="E3097" t="s">
        <v>26</v>
      </c>
      <c r="F3097" t="s">
        <v>18</v>
      </c>
      <c r="G3097" t="s">
        <v>19</v>
      </c>
      <c r="H3097" t="s">
        <v>20</v>
      </c>
      <c r="I3097">
        <v>1</v>
      </c>
      <c r="J3097">
        <v>33590.92</v>
      </c>
      <c r="K3097">
        <v>33590.92</v>
      </c>
      <c r="L3097" t="s">
        <v>35</v>
      </c>
      <c r="M3097" t="s">
        <v>29</v>
      </c>
    </row>
    <row r="3098" spans="1:13">
      <c r="A3098" t="s">
        <v>4689</v>
      </c>
      <c r="B3098" s="9">
        <v>45470</v>
      </c>
      <c r="C3098" t="s">
        <v>834</v>
      </c>
      <c r="D3098" t="s">
        <v>571</v>
      </c>
      <c r="E3098" t="s">
        <v>17</v>
      </c>
      <c r="F3098" t="s">
        <v>18</v>
      </c>
      <c r="G3098" t="s">
        <v>19</v>
      </c>
      <c r="H3098" t="s">
        <v>34</v>
      </c>
      <c r="I3098">
        <v>3</v>
      </c>
      <c r="J3098">
        <v>939.71</v>
      </c>
      <c r="K3098">
        <v>2819.13</v>
      </c>
      <c r="L3098" t="s">
        <v>21</v>
      </c>
      <c r="M3098" t="s">
        <v>29</v>
      </c>
    </row>
    <row r="3099" spans="1:13">
      <c r="A3099" t="s">
        <v>4690</v>
      </c>
      <c r="B3099" s="9">
        <v>45054</v>
      </c>
      <c r="C3099" t="s">
        <v>66</v>
      </c>
      <c r="D3099" t="s">
        <v>318</v>
      </c>
      <c r="E3099" t="s">
        <v>26</v>
      </c>
      <c r="F3099" t="s">
        <v>46</v>
      </c>
      <c r="G3099" t="s">
        <v>42</v>
      </c>
      <c r="H3099" t="s">
        <v>57</v>
      </c>
      <c r="I3099">
        <v>5</v>
      </c>
      <c r="J3099">
        <v>17774.73</v>
      </c>
      <c r="K3099">
        <v>88873.67</v>
      </c>
      <c r="L3099" t="s">
        <v>35</v>
      </c>
      <c r="M3099" t="s">
        <v>22</v>
      </c>
    </row>
    <row r="3100" spans="1:13">
      <c r="A3100" t="s">
        <v>4691</v>
      </c>
      <c r="B3100" s="9">
        <v>45378</v>
      </c>
      <c r="C3100" t="s">
        <v>751</v>
      </c>
      <c r="D3100" t="s">
        <v>2577</v>
      </c>
      <c r="E3100" t="s">
        <v>17</v>
      </c>
      <c r="F3100" t="s">
        <v>33</v>
      </c>
      <c r="G3100" t="s">
        <v>42</v>
      </c>
      <c r="H3100" t="s">
        <v>50</v>
      </c>
      <c r="I3100">
        <v>1</v>
      </c>
      <c r="J3100">
        <v>2069.79</v>
      </c>
      <c r="K3100">
        <v>2069.79</v>
      </c>
      <c r="L3100" t="s">
        <v>28</v>
      </c>
      <c r="M3100" t="s">
        <v>29</v>
      </c>
    </row>
    <row r="3101" spans="1:13">
      <c r="A3101" t="s">
        <v>4692</v>
      </c>
      <c r="B3101" s="9">
        <v>45295</v>
      </c>
      <c r="C3101" t="s">
        <v>774</v>
      </c>
      <c r="D3101" t="s">
        <v>1179</v>
      </c>
      <c r="E3101" t="s">
        <v>17</v>
      </c>
      <c r="F3101" t="s">
        <v>46</v>
      </c>
      <c r="G3101" t="s">
        <v>42</v>
      </c>
      <c r="H3101" t="s">
        <v>57</v>
      </c>
      <c r="I3101">
        <v>3</v>
      </c>
      <c r="J3101">
        <v>13650.81</v>
      </c>
      <c r="K3101">
        <v>40952.42</v>
      </c>
      <c r="L3101" t="s">
        <v>28</v>
      </c>
      <c r="M3101" t="s">
        <v>22</v>
      </c>
    </row>
    <row r="3102" spans="1:13">
      <c r="A3102" t="s">
        <v>4693</v>
      </c>
      <c r="B3102" s="9">
        <v>44969</v>
      </c>
      <c r="C3102" t="s">
        <v>439</v>
      </c>
      <c r="D3102" t="s">
        <v>2149</v>
      </c>
      <c r="E3102" t="s">
        <v>61</v>
      </c>
      <c r="F3102" t="s">
        <v>27</v>
      </c>
      <c r="G3102" t="s">
        <v>19</v>
      </c>
      <c r="H3102" t="s">
        <v>57</v>
      </c>
      <c r="I3102">
        <v>4</v>
      </c>
      <c r="J3102">
        <v>11975.27</v>
      </c>
      <c r="K3102">
        <v>47901.06</v>
      </c>
      <c r="L3102" t="s">
        <v>35</v>
      </c>
      <c r="M3102" t="s">
        <v>22</v>
      </c>
    </row>
    <row r="3103" spans="1:13">
      <c r="A3103" t="s">
        <v>4694</v>
      </c>
      <c r="B3103" s="9">
        <v>45345</v>
      </c>
      <c r="C3103" t="s">
        <v>637</v>
      </c>
      <c r="D3103" t="s">
        <v>420</v>
      </c>
      <c r="E3103" t="s">
        <v>26</v>
      </c>
      <c r="F3103" t="s">
        <v>27</v>
      </c>
      <c r="G3103" t="s">
        <v>19</v>
      </c>
      <c r="H3103" t="s">
        <v>57</v>
      </c>
      <c r="I3103">
        <v>5</v>
      </c>
      <c r="J3103">
        <v>11509.42</v>
      </c>
      <c r="K3103">
        <v>57547.09</v>
      </c>
      <c r="L3103" t="s">
        <v>35</v>
      </c>
      <c r="M3103" t="s">
        <v>29</v>
      </c>
    </row>
    <row r="3104" spans="1:13">
      <c r="A3104" t="s">
        <v>4695</v>
      </c>
      <c r="B3104" s="9">
        <v>45414</v>
      </c>
      <c r="C3104" t="s">
        <v>37</v>
      </c>
      <c r="D3104" t="s">
        <v>2655</v>
      </c>
      <c r="E3104" t="s">
        <v>17</v>
      </c>
      <c r="F3104" t="s">
        <v>27</v>
      </c>
      <c r="G3104" t="s">
        <v>42</v>
      </c>
      <c r="H3104" t="s">
        <v>20</v>
      </c>
      <c r="I3104">
        <v>4</v>
      </c>
      <c r="J3104">
        <v>35016.269999999997</v>
      </c>
      <c r="K3104">
        <v>140065.07</v>
      </c>
      <c r="L3104" t="s">
        <v>35</v>
      </c>
      <c r="M3104" t="s">
        <v>29</v>
      </c>
    </row>
    <row r="3105" spans="1:13">
      <c r="A3105" t="s">
        <v>4696</v>
      </c>
      <c r="B3105" s="9">
        <v>45004</v>
      </c>
      <c r="C3105" t="s">
        <v>247</v>
      </c>
      <c r="D3105" t="s">
        <v>666</v>
      </c>
      <c r="E3105" t="s">
        <v>17</v>
      </c>
      <c r="F3105" t="s">
        <v>27</v>
      </c>
      <c r="G3105" t="s">
        <v>19</v>
      </c>
      <c r="H3105" t="s">
        <v>50</v>
      </c>
      <c r="I3105">
        <v>5</v>
      </c>
      <c r="J3105">
        <v>2366.4699999999998</v>
      </c>
      <c r="K3105">
        <v>11832.37</v>
      </c>
      <c r="L3105" t="s">
        <v>28</v>
      </c>
      <c r="M3105" t="s">
        <v>29</v>
      </c>
    </row>
    <row r="3106" spans="1:13">
      <c r="A3106" t="s">
        <v>4697</v>
      </c>
      <c r="B3106" s="9">
        <v>45196</v>
      </c>
      <c r="C3106" t="s">
        <v>1792</v>
      </c>
      <c r="D3106" t="s">
        <v>915</v>
      </c>
      <c r="E3106" t="s">
        <v>17</v>
      </c>
      <c r="F3106" t="s">
        <v>27</v>
      </c>
      <c r="G3106" t="s">
        <v>42</v>
      </c>
      <c r="H3106" t="s">
        <v>50</v>
      </c>
      <c r="I3106">
        <v>1</v>
      </c>
      <c r="J3106">
        <v>2218.3200000000002</v>
      </c>
      <c r="K3106">
        <v>2218.3200000000002</v>
      </c>
      <c r="L3106" t="s">
        <v>35</v>
      </c>
      <c r="M3106" t="s">
        <v>29</v>
      </c>
    </row>
    <row r="3107" spans="1:13">
      <c r="A3107" t="s">
        <v>4698</v>
      </c>
      <c r="B3107" s="9">
        <v>45241</v>
      </c>
      <c r="C3107" t="s">
        <v>581</v>
      </c>
      <c r="D3107" t="s">
        <v>2220</v>
      </c>
      <c r="E3107" t="s">
        <v>26</v>
      </c>
      <c r="F3107" t="s">
        <v>33</v>
      </c>
      <c r="G3107" t="s">
        <v>42</v>
      </c>
      <c r="H3107" t="s">
        <v>20</v>
      </c>
      <c r="I3107">
        <v>1</v>
      </c>
      <c r="J3107">
        <v>25994.83</v>
      </c>
      <c r="K3107">
        <v>25994.83</v>
      </c>
      <c r="L3107" t="s">
        <v>28</v>
      </c>
      <c r="M3107" t="s">
        <v>29</v>
      </c>
    </row>
    <row r="3108" spans="1:13">
      <c r="A3108" t="s">
        <v>4699</v>
      </c>
      <c r="B3108" s="9">
        <v>45094</v>
      </c>
      <c r="C3108" t="s">
        <v>1681</v>
      </c>
      <c r="D3108" t="s">
        <v>187</v>
      </c>
      <c r="E3108" t="s">
        <v>26</v>
      </c>
      <c r="F3108" t="s">
        <v>46</v>
      </c>
      <c r="G3108" t="s">
        <v>42</v>
      </c>
      <c r="H3108" t="s">
        <v>57</v>
      </c>
      <c r="I3108">
        <v>5</v>
      </c>
      <c r="J3108">
        <v>16019.7</v>
      </c>
      <c r="K3108">
        <v>80098.48</v>
      </c>
      <c r="L3108" t="s">
        <v>35</v>
      </c>
      <c r="M3108" t="s">
        <v>29</v>
      </c>
    </row>
    <row r="3109" spans="1:13">
      <c r="A3109" t="s">
        <v>4700</v>
      </c>
      <c r="B3109" s="9">
        <v>45265</v>
      </c>
      <c r="C3109" t="s">
        <v>485</v>
      </c>
      <c r="D3109" t="s">
        <v>219</v>
      </c>
      <c r="E3109" t="s">
        <v>26</v>
      </c>
      <c r="F3109" t="s">
        <v>27</v>
      </c>
      <c r="G3109" t="s">
        <v>19</v>
      </c>
      <c r="H3109" t="s">
        <v>50</v>
      </c>
      <c r="I3109">
        <v>3</v>
      </c>
      <c r="J3109">
        <v>1757.32</v>
      </c>
      <c r="K3109">
        <v>5271.96</v>
      </c>
      <c r="L3109" t="s">
        <v>28</v>
      </c>
      <c r="M3109" t="s">
        <v>29</v>
      </c>
    </row>
    <row r="3110" spans="1:13">
      <c r="A3110" t="s">
        <v>4701</v>
      </c>
      <c r="B3110" s="9">
        <v>45119</v>
      </c>
      <c r="C3110" t="s">
        <v>883</v>
      </c>
      <c r="D3110" t="s">
        <v>587</v>
      </c>
      <c r="E3110" t="s">
        <v>17</v>
      </c>
      <c r="F3110" t="s">
        <v>18</v>
      </c>
      <c r="G3110" t="s">
        <v>42</v>
      </c>
      <c r="H3110" t="s">
        <v>57</v>
      </c>
      <c r="I3110">
        <v>3</v>
      </c>
      <c r="J3110">
        <v>13932.46</v>
      </c>
      <c r="K3110">
        <v>41797.39</v>
      </c>
      <c r="L3110" t="s">
        <v>35</v>
      </c>
      <c r="M3110" t="s">
        <v>29</v>
      </c>
    </row>
    <row r="3111" spans="1:13">
      <c r="A3111" t="s">
        <v>4702</v>
      </c>
      <c r="B3111" s="9">
        <v>45379</v>
      </c>
      <c r="C3111" t="s">
        <v>2153</v>
      </c>
      <c r="D3111" t="s">
        <v>1371</v>
      </c>
      <c r="E3111" t="s">
        <v>26</v>
      </c>
      <c r="F3111" t="s">
        <v>33</v>
      </c>
      <c r="G3111" t="s">
        <v>42</v>
      </c>
      <c r="H3111" t="s">
        <v>50</v>
      </c>
      <c r="I3111">
        <v>3</v>
      </c>
      <c r="J3111">
        <v>2540.71</v>
      </c>
      <c r="K3111">
        <v>7622.14</v>
      </c>
      <c r="L3111" t="s">
        <v>21</v>
      </c>
      <c r="M3111" t="s">
        <v>29</v>
      </c>
    </row>
    <row r="3112" spans="1:13">
      <c r="A3112" t="s">
        <v>4703</v>
      </c>
      <c r="B3112" s="9">
        <v>45209</v>
      </c>
      <c r="C3112" t="s">
        <v>1120</v>
      </c>
      <c r="D3112" t="s">
        <v>2147</v>
      </c>
      <c r="E3112" t="s">
        <v>17</v>
      </c>
      <c r="F3112" t="s">
        <v>18</v>
      </c>
      <c r="G3112" t="s">
        <v>19</v>
      </c>
      <c r="H3112" t="s">
        <v>20</v>
      </c>
      <c r="I3112">
        <v>2</v>
      </c>
      <c r="J3112">
        <v>32037.439999999999</v>
      </c>
      <c r="K3112">
        <v>64074.879999999997</v>
      </c>
      <c r="L3112" t="s">
        <v>21</v>
      </c>
      <c r="M3112" t="s">
        <v>29</v>
      </c>
    </row>
    <row r="3113" spans="1:13">
      <c r="A3113" t="s">
        <v>4704</v>
      </c>
      <c r="B3113" s="9">
        <v>45262</v>
      </c>
      <c r="C3113" t="s">
        <v>3312</v>
      </c>
      <c r="D3113" t="s">
        <v>1668</v>
      </c>
      <c r="E3113" t="s">
        <v>17</v>
      </c>
      <c r="F3113" t="s">
        <v>33</v>
      </c>
      <c r="G3113" t="s">
        <v>19</v>
      </c>
      <c r="H3113" t="s">
        <v>34</v>
      </c>
      <c r="I3113">
        <v>3</v>
      </c>
      <c r="J3113">
        <v>915.73</v>
      </c>
      <c r="K3113">
        <v>2747.18</v>
      </c>
      <c r="L3113" t="s">
        <v>28</v>
      </c>
      <c r="M3113" t="s">
        <v>29</v>
      </c>
    </row>
    <row r="3114" spans="1:13">
      <c r="A3114" t="s">
        <v>4705</v>
      </c>
      <c r="B3114" s="9">
        <v>45316</v>
      </c>
      <c r="C3114" t="s">
        <v>1312</v>
      </c>
      <c r="D3114" t="s">
        <v>2498</v>
      </c>
      <c r="E3114" t="s">
        <v>26</v>
      </c>
      <c r="F3114" t="s">
        <v>33</v>
      </c>
      <c r="G3114" t="s">
        <v>19</v>
      </c>
      <c r="H3114" t="s">
        <v>57</v>
      </c>
      <c r="I3114">
        <v>1</v>
      </c>
      <c r="J3114">
        <v>16336.87</v>
      </c>
      <c r="K3114">
        <v>16336.87</v>
      </c>
      <c r="L3114" t="s">
        <v>35</v>
      </c>
      <c r="M3114" t="s">
        <v>29</v>
      </c>
    </row>
    <row r="3115" spans="1:13">
      <c r="A3115" t="s">
        <v>4706</v>
      </c>
      <c r="B3115" s="9">
        <v>45451</v>
      </c>
      <c r="C3115" t="s">
        <v>389</v>
      </c>
      <c r="D3115" t="s">
        <v>2336</v>
      </c>
      <c r="E3115" t="s">
        <v>61</v>
      </c>
      <c r="F3115" t="s">
        <v>18</v>
      </c>
      <c r="G3115" t="s">
        <v>19</v>
      </c>
      <c r="H3115" t="s">
        <v>50</v>
      </c>
      <c r="I3115">
        <v>2</v>
      </c>
      <c r="J3115">
        <v>2154.9299999999998</v>
      </c>
      <c r="K3115">
        <v>4309.8599999999997</v>
      </c>
      <c r="L3115" t="s">
        <v>21</v>
      </c>
      <c r="M3115" t="s">
        <v>29</v>
      </c>
    </row>
    <row r="3116" spans="1:13">
      <c r="A3116" t="s">
        <v>4707</v>
      </c>
      <c r="B3116" s="9">
        <v>45166</v>
      </c>
      <c r="C3116" t="s">
        <v>1608</v>
      </c>
      <c r="D3116" t="s">
        <v>2492</v>
      </c>
      <c r="E3116" t="s">
        <v>26</v>
      </c>
      <c r="F3116" t="s">
        <v>18</v>
      </c>
      <c r="G3116" t="s">
        <v>42</v>
      </c>
      <c r="H3116" t="s">
        <v>50</v>
      </c>
      <c r="I3116">
        <v>3</v>
      </c>
      <c r="J3116">
        <v>1918.44</v>
      </c>
      <c r="K3116">
        <v>5755.33</v>
      </c>
      <c r="L3116" t="s">
        <v>35</v>
      </c>
      <c r="M3116" t="s">
        <v>29</v>
      </c>
    </row>
    <row r="3117" spans="1:13">
      <c r="A3117" t="s">
        <v>4708</v>
      </c>
      <c r="B3117" s="9">
        <v>45409</v>
      </c>
      <c r="C3117" t="s">
        <v>1231</v>
      </c>
      <c r="D3117" t="s">
        <v>1804</v>
      </c>
      <c r="E3117" t="s">
        <v>26</v>
      </c>
      <c r="F3117" t="s">
        <v>27</v>
      </c>
      <c r="G3117" t="s">
        <v>42</v>
      </c>
      <c r="H3117" t="s">
        <v>50</v>
      </c>
      <c r="I3117">
        <v>1</v>
      </c>
      <c r="J3117">
        <v>2437.83</v>
      </c>
      <c r="K3117">
        <v>2437.83</v>
      </c>
      <c r="L3117" t="s">
        <v>35</v>
      </c>
      <c r="M3117" t="s">
        <v>29</v>
      </c>
    </row>
    <row r="3118" spans="1:13">
      <c r="A3118" t="s">
        <v>4709</v>
      </c>
      <c r="B3118" s="9">
        <v>45384</v>
      </c>
      <c r="C3118" t="s">
        <v>1800</v>
      </c>
      <c r="D3118" t="s">
        <v>512</v>
      </c>
      <c r="E3118" t="s">
        <v>26</v>
      </c>
      <c r="F3118" t="s">
        <v>18</v>
      </c>
      <c r="G3118" t="s">
        <v>42</v>
      </c>
      <c r="H3118" t="s">
        <v>20</v>
      </c>
      <c r="I3118">
        <v>2</v>
      </c>
      <c r="J3118">
        <v>24835.5</v>
      </c>
      <c r="K3118">
        <v>49671</v>
      </c>
      <c r="L3118" t="s">
        <v>35</v>
      </c>
      <c r="M3118" t="s">
        <v>29</v>
      </c>
    </row>
    <row r="3119" spans="1:13">
      <c r="A3119" t="s">
        <v>4710</v>
      </c>
      <c r="B3119" s="9">
        <v>45015</v>
      </c>
      <c r="C3119" t="s">
        <v>1727</v>
      </c>
      <c r="D3119" t="s">
        <v>498</v>
      </c>
      <c r="E3119" t="s">
        <v>61</v>
      </c>
      <c r="F3119" t="s">
        <v>46</v>
      </c>
      <c r="G3119" t="s">
        <v>19</v>
      </c>
      <c r="H3119" t="s">
        <v>20</v>
      </c>
      <c r="I3119">
        <v>1</v>
      </c>
      <c r="J3119">
        <v>30171.11</v>
      </c>
      <c r="K3119">
        <v>30171.11</v>
      </c>
      <c r="L3119" t="s">
        <v>21</v>
      </c>
      <c r="M3119" t="s">
        <v>29</v>
      </c>
    </row>
    <row r="3120" spans="1:13">
      <c r="A3120" t="s">
        <v>4711</v>
      </c>
      <c r="B3120" s="9">
        <v>45021</v>
      </c>
      <c r="C3120" t="s">
        <v>1043</v>
      </c>
      <c r="D3120" t="s">
        <v>1179</v>
      </c>
      <c r="E3120" t="s">
        <v>17</v>
      </c>
      <c r="F3120" t="s">
        <v>33</v>
      </c>
      <c r="G3120" t="s">
        <v>42</v>
      </c>
      <c r="H3120" t="s">
        <v>34</v>
      </c>
      <c r="I3120">
        <v>5</v>
      </c>
      <c r="J3120">
        <v>1290.3900000000001</v>
      </c>
      <c r="K3120">
        <v>6451.93</v>
      </c>
      <c r="L3120" t="s">
        <v>28</v>
      </c>
      <c r="M3120" t="s">
        <v>29</v>
      </c>
    </row>
    <row r="3121" spans="1:13">
      <c r="A3121" t="s">
        <v>4712</v>
      </c>
      <c r="B3121" s="9">
        <v>45378</v>
      </c>
      <c r="C3121" t="s">
        <v>2854</v>
      </c>
      <c r="D3121" t="s">
        <v>2412</v>
      </c>
      <c r="E3121" t="s">
        <v>17</v>
      </c>
      <c r="F3121" t="s">
        <v>33</v>
      </c>
      <c r="G3121" t="s">
        <v>19</v>
      </c>
      <c r="H3121" t="s">
        <v>20</v>
      </c>
      <c r="I3121">
        <v>1</v>
      </c>
      <c r="J3121">
        <v>40472.449999999997</v>
      </c>
      <c r="K3121">
        <v>40472.449999999997</v>
      </c>
      <c r="L3121" t="s">
        <v>21</v>
      </c>
      <c r="M3121" t="s">
        <v>29</v>
      </c>
    </row>
    <row r="3122" spans="1:13">
      <c r="A3122" t="s">
        <v>4713</v>
      </c>
      <c r="B3122" s="9">
        <v>45354</v>
      </c>
      <c r="C3122" t="s">
        <v>708</v>
      </c>
      <c r="D3122" t="s">
        <v>1734</v>
      </c>
      <c r="E3122" t="s">
        <v>61</v>
      </c>
      <c r="F3122" t="s">
        <v>27</v>
      </c>
      <c r="G3122" t="s">
        <v>42</v>
      </c>
      <c r="H3122" t="s">
        <v>57</v>
      </c>
      <c r="I3122">
        <v>2</v>
      </c>
      <c r="J3122">
        <v>14937.96</v>
      </c>
      <c r="K3122">
        <v>29875.91</v>
      </c>
      <c r="L3122" t="s">
        <v>28</v>
      </c>
      <c r="M3122" t="s">
        <v>29</v>
      </c>
    </row>
    <row r="3123" spans="1:13">
      <c r="A3123" t="s">
        <v>4714</v>
      </c>
      <c r="B3123" s="9">
        <v>45077</v>
      </c>
      <c r="C3123" t="s">
        <v>4715</v>
      </c>
      <c r="D3123" t="s">
        <v>1927</v>
      </c>
      <c r="E3123" t="s">
        <v>61</v>
      </c>
      <c r="F3123" t="s">
        <v>33</v>
      </c>
      <c r="G3123" t="s">
        <v>42</v>
      </c>
      <c r="H3123" t="s">
        <v>20</v>
      </c>
      <c r="I3123">
        <v>3</v>
      </c>
      <c r="J3123">
        <v>28308.2</v>
      </c>
      <c r="K3123">
        <v>84924.61</v>
      </c>
      <c r="L3123" t="s">
        <v>21</v>
      </c>
      <c r="M3123" t="s">
        <v>29</v>
      </c>
    </row>
    <row r="3124" spans="1:13">
      <c r="A3124" t="s">
        <v>4716</v>
      </c>
      <c r="B3124" s="9">
        <v>45440</v>
      </c>
      <c r="C3124" t="s">
        <v>414</v>
      </c>
      <c r="D3124" t="s">
        <v>437</v>
      </c>
      <c r="E3124" t="s">
        <v>17</v>
      </c>
      <c r="F3124" t="s">
        <v>18</v>
      </c>
      <c r="G3124" t="s">
        <v>42</v>
      </c>
      <c r="H3124" t="s">
        <v>50</v>
      </c>
      <c r="I3124">
        <v>2</v>
      </c>
      <c r="J3124">
        <v>2025</v>
      </c>
      <c r="K3124">
        <v>4050</v>
      </c>
      <c r="L3124" t="s">
        <v>35</v>
      </c>
      <c r="M3124" t="s">
        <v>29</v>
      </c>
    </row>
    <row r="3125" spans="1:13">
      <c r="A3125" t="s">
        <v>4717</v>
      </c>
      <c r="B3125" s="9">
        <v>45302</v>
      </c>
      <c r="C3125" t="s">
        <v>1846</v>
      </c>
      <c r="D3125" t="s">
        <v>1739</v>
      </c>
      <c r="E3125" t="s">
        <v>17</v>
      </c>
      <c r="F3125" t="s">
        <v>33</v>
      </c>
      <c r="G3125" t="s">
        <v>42</v>
      </c>
      <c r="H3125" t="s">
        <v>57</v>
      </c>
      <c r="I3125">
        <v>3</v>
      </c>
      <c r="J3125">
        <v>15029.04</v>
      </c>
      <c r="K3125">
        <v>45087.11</v>
      </c>
      <c r="L3125" t="s">
        <v>35</v>
      </c>
      <c r="M3125" t="s">
        <v>29</v>
      </c>
    </row>
    <row r="3126" spans="1:13">
      <c r="A3126" t="s">
        <v>4718</v>
      </c>
      <c r="B3126" s="9">
        <v>44948</v>
      </c>
      <c r="C3126" t="s">
        <v>3353</v>
      </c>
      <c r="D3126" t="s">
        <v>208</v>
      </c>
      <c r="E3126" t="s">
        <v>17</v>
      </c>
      <c r="F3126" t="s">
        <v>33</v>
      </c>
      <c r="G3126" t="s">
        <v>42</v>
      </c>
      <c r="H3126" t="s">
        <v>20</v>
      </c>
      <c r="I3126">
        <v>3</v>
      </c>
      <c r="J3126">
        <v>31618.33</v>
      </c>
      <c r="K3126">
        <v>94854.99</v>
      </c>
      <c r="L3126" t="s">
        <v>35</v>
      </c>
      <c r="M3126" t="s">
        <v>29</v>
      </c>
    </row>
    <row r="3127" spans="1:13">
      <c r="A3127" t="s">
        <v>4719</v>
      </c>
      <c r="B3127" s="9">
        <v>45239</v>
      </c>
      <c r="C3127" t="s">
        <v>436</v>
      </c>
      <c r="D3127" t="s">
        <v>4501</v>
      </c>
      <c r="E3127" t="s">
        <v>17</v>
      </c>
      <c r="F3127" t="s">
        <v>18</v>
      </c>
      <c r="G3127" t="s">
        <v>42</v>
      </c>
      <c r="H3127" t="s">
        <v>57</v>
      </c>
      <c r="I3127">
        <v>4</v>
      </c>
      <c r="J3127">
        <v>11829.48</v>
      </c>
      <c r="K3127">
        <v>47317.93</v>
      </c>
      <c r="L3127" t="s">
        <v>21</v>
      </c>
      <c r="M3127" t="s">
        <v>29</v>
      </c>
    </row>
    <row r="3128" spans="1:13">
      <c r="A3128" t="s">
        <v>4720</v>
      </c>
      <c r="B3128" s="9">
        <v>45445</v>
      </c>
      <c r="C3128" t="s">
        <v>87</v>
      </c>
      <c r="D3128" t="s">
        <v>339</v>
      </c>
      <c r="E3128" t="s">
        <v>61</v>
      </c>
      <c r="F3128" t="s">
        <v>18</v>
      </c>
      <c r="G3128" t="s">
        <v>42</v>
      </c>
      <c r="H3128" t="s">
        <v>57</v>
      </c>
      <c r="I3128">
        <v>5</v>
      </c>
      <c r="J3128">
        <v>16405.48</v>
      </c>
      <c r="K3128">
        <v>82027.39</v>
      </c>
      <c r="L3128" t="s">
        <v>21</v>
      </c>
      <c r="M3128" t="s">
        <v>29</v>
      </c>
    </row>
    <row r="3129" spans="1:13">
      <c r="A3129" t="s">
        <v>4721</v>
      </c>
      <c r="B3129" s="9">
        <v>45132</v>
      </c>
      <c r="C3129" t="s">
        <v>290</v>
      </c>
      <c r="D3129" t="s">
        <v>1617</v>
      </c>
      <c r="E3129" t="s">
        <v>17</v>
      </c>
      <c r="F3129" t="s">
        <v>33</v>
      </c>
      <c r="G3129" t="s">
        <v>19</v>
      </c>
      <c r="H3129" t="s">
        <v>20</v>
      </c>
      <c r="I3129">
        <v>4</v>
      </c>
      <c r="J3129">
        <v>28004.25</v>
      </c>
      <c r="K3129">
        <v>112017.01</v>
      </c>
      <c r="L3129" t="s">
        <v>28</v>
      </c>
      <c r="M3129" t="s">
        <v>29</v>
      </c>
    </row>
    <row r="3130" spans="1:13">
      <c r="A3130" t="s">
        <v>4722</v>
      </c>
      <c r="B3130" s="9">
        <v>45301</v>
      </c>
      <c r="C3130" t="s">
        <v>2095</v>
      </c>
      <c r="D3130" t="s">
        <v>3375</v>
      </c>
      <c r="E3130" t="s">
        <v>61</v>
      </c>
      <c r="F3130" t="s">
        <v>46</v>
      </c>
      <c r="G3130" t="s">
        <v>42</v>
      </c>
      <c r="H3130" t="s">
        <v>57</v>
      </c>
      <c r="I3130">
        <v>2</v>
      </c>
      <c r="J3130">
        <v>12912.31</v>
      </c>
      <c r="K3130">
        <v>25824.61</v>
      </c>
      <c r="L3130" t="s">
        <v>21</v>
      </c>
      <c r="M3130" t="s">
        <v>22</v>
      </c>
    </row>
    <row r="3131" spans="1:13">
      <c r="A3131" t="s">
        <v>4723</v>
      </c>
      <c r="B3131" s="9">
        <v>45377</v>
      </c>
      <c r="C3131" t="s">
        <v>1089</v>
      </c>
      <c r="D3131" t="s">
        <v>211</v>
      </c>
      <c r="E3131" t="s">
        <v>17</v>
      </c>
      <c r="F3131" t="s">
        <v>18</v>
      </c>
      <c r="G3131" t="s">
        <v>42</v>
      </c>
      <c r="H3131" t="s">
        <v>50</v>
      </c>
      <c r="I3131">
        <v>4</v>
      </c>
      <c r="J3131">
        <v>1826.79</v>
      </c>
      <c r="K3131">
        <v>7307.15</v>
      </c>
      <c r="L3131" t="s">
        <v>28</v>
      </c>
      <c r="M3131" t="s">
        <v>29</v>
      </c>
    </row>
    <row r="3132" spans="1:13">
      <c r="A3132" t="s">
        <v>4724</v>
      </c>
      <c r="B3132" s="9">
        <v>45105</v>
      </c>
      <c r="C3132" t="s">
        <v>3298</v>
      </c>
      <c r="D3132" t="s">
        <v>962</v>
      </c>
      <c r="E3132" t="s">
        <v>17</v>
      </c>
      <c r="F3132" t="s">
        <v>46</v>
      </c>
      <c r="G3132" t="s">
        <v>19</v>
      </c>
      <c r="H3132" t="s">
        <v>50</v>
      </c>
      <c r="I3132">
        <v>3</v>
      </c>
      <c r="J3132">
        <v>2626.72</v>
      </c>
      <c r="K3132">
        <v>7880.15</v>
      </c>
      <c r="L3132" t="s">
        <v>21</v>
      </c>
      <c r="M3132" t="s">
        <v>29</v>
      </c>
    </row>
    <row r="3133" spans="1:13">
      <c r="A3133" t="s">
        <v>4725</v>
      </c>
      <c r="B3133" s="9">
        <v>45136</v>
      </c>
      <c r="C3133" t="s">
        <v>2834</v>
      </c>
      <c r="D3133" t="s">
        <v>2326</v>
      </c>
      <c r="E3133" t="s">
        <v>17</v>
      </c>
      <c r="F3133" t="s">
        <v>46</v>
      </c>
      <c r="G3133" t="s">
        <v>19</v>
      </c>
      <c r="H3133" t="s">
        <v>20</v>
      </c>
      <c r="I3133">
        <v>2</v>
      </c>
      <c r="J3133">
        <v>29317.360000000001</v>
      </c>
      <c r="K3133">
        <v>58634.73</v>
      </c>
      <c r="L3133" t="s">
        <v>35</v>
      </c>
      <c r="M3133" t="s">
        <v>29</v>
      </c>
    </row>
    <row r="3134" spans="1:13">
      <c r="A3134" t="s">
        <v>4726</v>
      </c>
      <c r="B3134" s="9">
        <v>45426</v>
      </c>
      <c r="C3134" t="s">
        <v>1337</v>
      </c>
      <c r="D3134" t="s">
        <v>1220</v>
      </c>
      <c r="E3134" t="s">
        <v>26</v>
      </c>
      <c r="F3134" t="s">
        <v>27</v>
      </c>
      <c r="G3134" t="s">
        <v>42</v>
      </c>
      <c r="H3134" t="s">
        <v>20</v>
      </c>
      <c r="I3134">
        <v>4</v>
      </c>
      <c r="J3134">
        <v>28575.17</v>
      </c>
      <c r="K3134">
        <v>114300.69</v>
      </c>
      <c r="L3134" t="s">
        <v>21</v>
      </c>
      <c r="M3134" t="s">
        <v>29</v>
      </c>
    </row>
    <row r="3135" spans="1:13">
      <c r="A3135" t="s">
        <v>4727</v>
      </c>
      <c r="B3135" s="9">
        <v>45390</v>
      </c>
      <c r="C3135" t="s">
        <v>2437</v>
      </c>
      <c r="D3135" t="s">
        <v>16</v>
      </c>
      <c r="E3135" t="s">
        <v>26</v>
      </c>
      <c r="F3135" t="s">
        <v>46</v>
      </c>
      <c r="G3135" t="s">
        <v>19</v>
      </c>
      <c r="H3135" t="s">
        <v>50</v>
      </c>
      <c r="I3135">
        <v>1</v>
      </c>
      <c r="J3135">
        <v>2129.1999999999998</v>
      </c>
      <c r="K3135">
        <v>2129.1999999999998</v>
      </c>
      <c r="L3135" t="s">
        <v>35</v>
      </c>
      <c r="M3135" t="s">
        <v>29</v>
      </c>
    </row>
    <row r="3136" spans="1:13">
      <c r="A3136" t="s">
        <v>4728</v>
      </c>
      <c r="B3136" s="9">
        <v>45050</v>
      </c>
      <c r="C3136" t="s">
        <v>3033</v>
      </c>
      <c r="D3136" t="s">
        <v>1402</v>
      </c>
      <c r="E3136" t="s">
        <v>26</v>
      </c>
      <c r="F3136" t="s">
        <v>27</v>
      </c>
      <c r="G3136" t="s">
        <v>19</v>
      </c>
      <c r="H3136" t="s">
        <v>20</v>
      </c>
      <c r="I3136">
        <v>5</v>
      </c>
      <c r="J3136">
        <v>39797.279999999999</v>
      </c>
      <c r="K3136">
        <v>198986.42</v>
      </c>
      <c r="L3136" t="s">
        <v>21</v>
      </c>
      <c r="M3136" t="s">
        <v>29</v>
      </c>
    </row>
    <row r="3137" spans="1:13">
      <c r="A3137" t="s">
        <v>4729</v>
      </c>
      <c r="B3137" s="9">
        <v>45039</v>
      </c>
      <c r="C3137" t="s">
        <v>2584</v>
      </c>
      <c r="D3137" t="s">
        <v>1194</v>
      </c>
      <c r="E3137" t="s">
        <v>17</v>
      </c>
      <c r="F3137" t="s">
        <v>46</v>
      </c>
      <c r="G3137" t="s">
        <v>42</v>
      </c>
      <c r="H3137" t="s">
        <v>50</v>
      </c>
      <c r="I3137">
        <v>1</v>
      </c>
      <c r="J3137">
        <v>2397.52</v>
      </c>
      <c r="K3137">
        <v>2397.52</v>
      </c>
      <c r="L3137" t="s">
        <v>28</v>
      </c>
      <c r="M3137" t="s">
        <v>29</v>
      </c>
    </row>
    <row r="3138" spans="1:13">
      <c r="A3138" t="s">
        <v>4730</v>
      </c>
      <c r="B3138" s="9">
        <v>44938</v>
      </c>
      <c r="C3138" t="s">
        <v>1830</v>
      </c>
      <c r="D3138" t="s">
        <v>617</v>
      </c>
      <c r="E3138" t="s">
        <v>17</v>
      </c>
      <c r="F3138" t="s">
        <v>27</v>
      </c>
      <c r="G3138" t="s">
        <v>42</v>
      </c>
      <c r="H3138" t="s">
        <v>57</v>
      </c>
      <c r="I3138">
        <v>2</v>
      </c>
      <c r="J3138">
        <v>11684.14</v>
      </c>
      <c r="K3138">
        <v>23368.27</v>
      </c>
      <c r="L3138" t="s">
        <v>21</v>
      </c>
      <c r="M3138" t="s">
        <v>29</v>
      </c>
    </row>
    <row r="3139" spans="1:13">
      <c r="A3139" t="s">
        <v>4731</v>
      </c>
      <c r="B3139" s="9">
        <v>45052</v>
      </c>
      <c r="C3139" t="s">
        <v>558</v>
      </c>
      <c r="D3139" t="s">
        <v>726</v>
      </c>
      <c r="E3139" t="s">
        <v>17</v>
      </c>
      <c r="F3139" t="s">
        <v>18</v>
      </c>
      <c r="G3139" t="s">
        <v>42</v>
      </c>
      <c r="H3139" t="s">
        <v>20</v>
      </c>
      <c r="I3139">
        <v>4</v>
      </c>
      <c r="J3139">
        <v>38053.42</v>
      </c>
      <c r="K3139">
        <v>152213.66</v>
      </c>
      <c r="L3139" t="s">
        <v>35</v>
      </c>
      <c r="M3139" t="s">
        <v>29</v>
      </c>
    </row>
    <row r="3140" spans="1:13">
      <c r="A3140" t="s">
        <v>4732</v>
      </c>
      <c r="B3140" s="9">
        <v>45257</v>
      </c>
      <c r="C3140" t="s">
        <v>4733</v>
      </c>
      <c r="D3140" t="s">
        <v>1239</v>
      </c>
      <c r="E3140" t="s">
        <v>17</v>
      </c>
      <c r="F3140" t="s">
        <v>33</v>
      </c>
      <c r="G3140" t="s">
        <v>19</v>
      </c>
      <c r="H3140" t="s">
        <v>34</v>
      </c>
      <c r="I3140">
        <v>3</v>
      </c>
      <c r="J3140">
        <v>965.07</v>
      </c>
      <c r="K3140">
        <v>2895.22</v>
      </c>
      <c r="L3140" t="s">
        <v>21</v>
      </c>
      <c r="M3140" t="s">
        <v>29</v>
      </c>
    </row>
    <row r="3141" spans="1:13">
      <c r="A3141" t="s">
        <v>4734</v>
      </c>
      <c r="B3141" s="9">
        <v>45209</v>
      </c>
      <c r="C3141" t="s">
        <v>301</v>
      </c>
      <c r="D3141" t="s">
        <v>2951</v>
      </c>
      <c r="E3141" t="s">
        <v>26</v>
      </c>
      <c r="F3141" t="s">
        <v>33</v>
      </c>
      <c r="G3141" t="s">
        <v>19</v>
      </c>
      <c r="H3141" t="s">
        <v>50</v>
      </c>
      <c r="I3141">
        <v>4</v>
      </c>
      <c r="J3141">
        <v>2265.6</v>
      </c>
      <c r="K3141">
        <v>9062.3799999999992</v>
      </c>
      <c r="L3141" t="s">
        <v>28</v>
      </c>
      <c r="M3141" t="s">
        <v>29</v>
      </c>
    </row>
    <row r="3142" spans="1:13">
      <c r="A3142" t="s">
        <v>4735</v>
      </c>
      <c r="B3142" s="9">
        <v>45066</v>
      </c>
      <c r="C3142" t="s">
        <v>561</v>
      </c>
      <c r="D3142" t="s">
        <v>1260</v>
      </c>
      <c r="E3142" t="s">
        <v>26</v>
      </c>
      <c r="F3142" t="s">
        <v>27</v>
      </c>
      <c r="G3142" t="s">
        <v>19</v>
      </c>
      <c r="H3142" t="s">
        <v>50</v>
      </c>
      <c r="I3142">
        <v>2</v>
      </c>
      <c r="J3142">
        <v>2460.09</v>
      </c>
      <c r="K3142">
        <v>4920.1899999999996</v>
      </c>
      <c r="L3142" t="s">
        <v>28</v>
      </c>
      <c r="M3142" t="s">
        <v>29</v>
      </c>
    </row>
    <row r="3143" spans="1:13">
      <c r="A3143" t="s">
        <v>4736</v>
      </c>
      <c r="B3143" s="9">
        <v>45327</v>
      </c>
      <c r="C3143" t="s">
        <v>4618</v>
      </c>
      <c r="D3143" t="s">
        <v>1214</v>
      </c>
      <c r="E3143" t="s">
        <v>26</v>
      </c>
      <c r="F3143" t="s">
        <v>18</v>
      </c>
      <c r="G3143" t="s">
        <v>19</v>
      </c>
      <c r="H3143" t="s">
        <v>57</v>
      </c>
      <c r="I3143">
        <v>2</v>
      </c>
      <c r="J3143">
        <v>14883.32</v>
      </c>
      <c r="K3143">
        <v>29766.639999999999</v>
      </c>
      <c r="L3143" t="s">
        <v>28</v>
      </c>
      <c r="M3143" t="s">
        <v>29</v>
      </c>
    </row>
    <row r="3144" spans="1:13">
      <c r="A3144" t="s">
        <v>4737</v>
      </c>
      <c r="B3144" s="9">
        <v>45023</v>
      </c>
      <c r="C3144" t="s">
        <v>1229</v>
      </c>
      <c r="D3144" t="s">
        <v>660</v>
      </c>
      <c r="E3144" t="s">
        <v>17</v>
      </c>
      <c r="F3144" t="s">
        <v>27</v>
      </c>
      <c r="G3144" t="s">
        <v>19</v>
      </c>
      <c r="H3144" t="s">
        <v>34</v>
      </c>
      <c r="I3144">
        <v>2</v>
      </c>
      <c r="J3144">
        <v>881.42</v>
      </c>
      <c r="K3144">
        <v>1762.84</v>
      </c>
      <c r="L3144" t="s">
        <v>28</v>
      </c>
      <c r="M3144" t="s">
        <v>29</v>
      </c>
    </row>
    <row r="3145" spans="1:13">
      <c r="A3145" t="s">
        <v>4738</v>
      </c>
      <c r="B3145" s="9">
        <v>45443</v>
      </c>
      <c r="C3145" t="s">
        <v>1202</v>
      </c>
      <c r="D3145" t="s">
        <v>2156</v>
      </c>
      <c r="E3145" t="s">
        <v>17</v>
      </c>
      <c r="F3145" t="s">
        <v>27</v>
      </c>
      <c r="G3145" t="s">
        <v>42</v>
      </c>
      <c r="H3145" t="s">
        <v>34</v>
      </c>
      <c r="I3145">
        <v>2</v>
      </c>
      <c r="J3145">
        <v>1342.08</v>
      </c>
      <c r="K3145">
        <v>2684.17</v>
      </c>
      <c r="L3145" t="s">
        <v>21</v>
      </c>
      <c r="M3145" t="s">
        <v>29</v>
      </c>
    </row>
    <row r="3146" spans="1:13">
      <c r="A3146" t="s">
        <v>4739</v>
      </c>
      <c r="B3146" s="9">
        <v>44995</v>
      </c>
      <c r="C3146" t="s">
        <v>134</v>
      </c>
      <c r="D3146" t="s">
        <v>76</v>
      </c>
      <c r="E3146" t="s">
        <v>17</v>
      </c>
      <c r="F3146" t="s">
        <v>18</v>
      </c>
      <c r="G3146" t="s">
        <v>19</v>
      </c>
      <c r="H3146" t="s">
        <v>34</v>
      </c>
      <c r="I3146">
        <v>4</v>
      </c>
      <c r="J3146">
        <v>1127.6600000000001</v>
      </c>
      <c r="K3146">
        <v>4510.63</v>
      </c>
      <c r="L3146" t="s">
        <v>28</v>
      </c>
      <c r="M3146" t="s">
        <v>29</v>
      </c>
    </row>
    <row r="3147" spans="1:13">
      <c r="A3147" t="s">
        <v>4740</v>
      </c>
      <c r="B3147" s="9">
        <v>45044</v>
      </c>
      <c r="C3147" t="s">
        <v>831</v>
      </c>
      <c r="D3147" t="s">
        <v>205</v>
      </c>
      <c r="E3147" t="s">
        <v>17</v>
      </c>
      <c r="F3147" t="s">
        <v>46</v>
      </c>
      <c r="G3147" t="s">
        <v>19</v>
      </c>
      <c r="H3147" t="s">
        <v>50</v>
      </c>
      <c r="I3147">
        <v>1</v>
      </c>
      <c r="J3147">
        <v>2986.58</v>
      </c>
      <c r="K3147">
        <v>2986.58</v>
      </c>
      <c r="L3147" t="s">
        <v>21</v>
      </c>
      <c r="M3147" t="s">
        <v>29</v>
      </c>
    </row>
    <row r="3148" spans="1:13">
      <c r="A3148" t="s">
        <v>4741</v>
      </c>
      <c r="B3148" s="9">
        <v>44985</v>
      </c>
      <c r="C3148" t="s">
        <v>1717</v>
      </c>
      <c r="D3148" t="s">
        <v>1182</v>
      </c>
      <c r="E3148" t="s">
        <v>26</v>
      </c>
      <c r="F3148" t="s">
        <v>46</v>
      </c>
      <c r="G3148" t="s">
        <v>19</v>
      </c>
      <c r="H3148" t="s">
        <v>50</v>
      </c>
      <c r="I3148">
        <v>3</v>
      </c>
      <c r="J3148">
        <v>2646.8</v>
      </c>
      <c r="K3148">
        <v>7940.41</v>
      </c>
      <c r="L3148" t="s">
        <v>21</v>
      </c>
      <c r="M3148" t="s">
        <v>29</v>
      </c>
    </row>
    <row r="3149" spans="1:13">
      <c r="A3149" t="s">
        <v>4742</v>
      </c>
      <c r="B3149" s="9">
        <v>44959</v>
      </c>
      <c r="C3149" t="s">
        <v>1174</v>
      </c>
      <c r="D3149" t="s">
        <v>556</v>
      </c>
      <c r="E3149" t="s">
        <v>26</v>
      </c>
      <c r="F3149" t="s">
        <v>18</v>
      </c>
      <c r="G3149" t="s">
        <v>19</v>
      </c>
      <c r="H3149" t="s">
        <v>34</v>
      </c>
      <c r="I3149">
        <v>3</v>
      </c>
      <c r="J3149">
        <v>1435.54</v>
      </c>
      <c r="K3149">
        <v>4306.62</v>
      </c>
      <c r="L3149" t="s">
        <v>21</v>
      </c>
      <c r="M3149" t="s">
        <v>29</v>
      </c>
    </row>
    <row r="3150" spans="1:13">
      <c r="A3150" t="s">
        <v>4743</v>
      </c>
      <c r="B3150" s="9">
        <v>45244</v>
      </c>
      <c r="C3150" t="s">
        <v>4213</v>
      </c>
      <c r="D3150" t="s">
        <v>2134</v>
      </c>
      <c r="E3150" t="s">
        <v>17</v>
      </c>
      <c r="F3150" t="s">
        <v>27</v>
      </c>
      <c r="G3150" t="s">
        <v>19</v>
      </c>
      <c r="H3150" t="s">
        <v>20</v>
      </c>
      <c r="I3150">
        <v>5</v>
      </c>
      <c r="J3150">
        <v>32435.82</v>
      </c>
      <c r="K3150">
        <v>162179.07999999999</v>
      </c>
      <c r="L3150" t="s">
        <v>28</v>
      </c>
      <c r="M3150" t="s">
        <v>29</v>
      </c>
    </row>
    <row r="3151" spans="1:13">
      <c r="A3151" t="s">
        <v>4744</v>
      </c>
      <c r="B3151" s="9">
        <v>44976</v>
      </c>
      <c r="C3151" t="s">
        <v>146</v>
      </c>
      <c r="D3151" t="s">
        <v>2124</v>
      </c>
      <c r="E3151" t="s">
        <v>17</v>
      </c>
      <c r="F3151" t="s">
        <v>33</v>
      </c>
      <c r="G3151" t="s">
        <v>19</v>
      </c>
      <c r="H3151" t="s">
        <v>34</v>
      </c>
      <c r="I3151">
        <v>2</v>
      </c>
      <c r="J3151">
        <v>924.47</v>
      </c>
      <c r="K3151">
        <v>1848.94</v>
      </c>
      <c r="L3151" t="s">
        <v>28</v>
      </c>
      <c r="M3151" t="s">
        <v>29</v>
      </c>
    </row>
    <row r="3152" spans="1:13">
      <c r="A3152" t="s">
        <v>4745</v>
      </c>
      <c r="B3152" s="9">
        <v>45415</v>
      </c>
      <c r="C3152" t="s">
        <v>1719</v>
      </c>
      <c r="D3152" t="s">
        <v>1338</v>
      </c>
      <c r="E3152" t="s">
        <v>61</v>
      </c>
      <c r="F3152" t="s">
        <v>27</v>
      </c>
      <c r="G3152" t="s">
        <v>42</v>
      </c>
      <c r="H3152" t="s">
        <v>57</v>
      </c>
      <c r="I3152">
        <v>2</v>
      </c>
      <c r="J3152">
        <v>15954.82</v>
      </c>
      <c r="K3152">
        <v>31909.64</v>
      </c>
      <c r="L3152" t="s">
        <v>21</v>
      </c>
      <c r="M3152" t="s">
        <v>29</v>
      </c>
    </row>
    <row r="3153" spans="1:13">
      <c r="A3153" t="s">
        <v>4746</v>
      </c>
      <c r="B3153" s="9">
        <v>44945</v>
      </c>
      <c r="C3153" t="s">
        <v>177</v>
      </c>
      <c r="D3153" t="s">
        <v>2240</v>
      </c>
      <c r="E3153" t="s">
        <v>26</v>
      </c>
      <c r="F3153" t="s">
        <v>46</v>
      </c>
      <c r="G3153" t="s">
        <v>19</v>
      </c>
      <c r="H3153" t="s">
        <v>34</v>
      </c>
      <c r="I3153">
        <v>2</v>
      </c>
      <c r="J3153">
        <v>1306.6600000000001</v>
      </c>
      <c r="K3153">
        <v>2613.31</v>
      </c>
      <c r="L3153" t="s">
        <v>21</v>
      </c>
      <c r="M3153" t="s">
        <v>22</v>
      </c>
    </row>
    <row r="3154" spans="1:13">
      <c r="A3154" t="s">
        <v>4747</v>
      </c>
      <c r="B3154" s="9">
        <v>45123</v>
      </c>
      <c r="C3154" t="s">
        <v>1696</v>
      </c>
      <c r="D3154" t="s">
        <v>2059</v>
      </c>
      <c r="E3154" t="s">
        <v>26</v>
      </c>
      <c r="F3154" t="s">
        <v>18</v>
      </c>
      <c r="G3154" t="s">
        <v>19</v>
      </c>
      <c r="H3154" t="s">
        <v>34</v>
      </c>
      <c r="I3154">
        <v>1</v>
      </c>
      <c r="J3154">
        <v>1351.7</v>
      </c>
      <c r="K3154">
        <v>1351.7</v>
      </c>
      <c r="L3154" t="s">
        <v>21</v>
      </c>
      <c r="M3154" t="s">
        <v>22</v>
      </c>
    </row>
    <row r="3155" spans="1:13">
      <c r="A3155" t="s">
        <v>4748</v>
      </c>
      <c r="B3155" s="9">
        <v>45376</v>
      </c>
      <c r="C3155" t="s">
        <v>4383</v>
      </c>
      <c r="D3155" t="s">
        <v>88</v>
      </c>
      <c r="E3155" t="s">
        <v>17</v>
      </c>
      <c r="F3155" t="s">
        <v>18</v>
      </c>
      <c r="G3155" t="s">
        <v>19</v>
      </c>
      <c r="H3155" t="s">
        <v>34</v>
      </c>
      <c r="I3155">
        <v>2</v>
      </c>
      <c r="J3155">
        <v>1020.87</v>
      </c>
      <c r="K3155">
        <v>2041.74</v>
      </c>
      <c r="L3155" t="s">
        <v>35</v>
      </c>
      <c r="M3155" t="s">
        <v>29</v>
      </c>
    </row>
    <row r="3156" spans="1:13">
      <c r="A3156" t="s">
        <v>4749</v>
      </c>
      <c r="B3156" s="9">
        <v>45378</v>
      </c>
      <c r="C3156" t="s">
        <v>315</v>
      </c>
      <c r="D3156" t="s">
        <v>1197</v>
      </c>
      <c r="E3156" t="s">
        <v>17</v>
      </c>
      <c r="F3156" t="s">
        <v>18</v>
      </c>
      <c r="G3156" t="s">
        <v>19</v>
      </c>
      <c r="H3156" t="s">
        <v>20</v>
      </c>
      <c r="I3156">
        <v>5</v>
      </c>
      <c r="J3156">
        <v>33436.97</v>
      </c>
      <c r="K3156">
        <v>167184.85</v>
      </c>
      <c r="L3156" t="s">
        <v>35</v>
      </c>
      <c r="M3156" t="s">
        <v>29</v>
      </c>
    </row>
    <row r="3157" spans="1:13">
      <c r="A3157" t="s">
        <v>4750</v>
      </c>
      <c r="B3157" s="9">
        <v>45215</v>
      </c>
      <c r="C3157" t="s">
        <v>2309</v>
      </c>
      <c r="D3157" t="s">
        <v>4411</v>
      </c>
      <c r="E3157" t="s">
        <v>61</v>
      </c>
      <c r="F3157" t="s">
        <v>46</v>
      </c>
      <c r="G3157" t="s">
        <v>19</v>
      </c>
      <c r="H3157" t="s">
        <v>34</v>
      </c>
      <c r="I3157">
        <v>5</v>
      </c>
      <c r="J3157">
        <v>1354.5</v>
      </c>
      <c r="K3157">
        <v>6772.52</v>
      </c>
      <c r="L3157" t="s">
        <v>28</v>
      </c>
      <c r="M3157" t="s">
        <v>29</v>
      </c>
    </row>
    <row r="3158" spans="1:13">
      <c r="A3158" t="s">
        <v>4751</v>
      </c>
      <c r="B3158" s="9">
        <v>45067</v>
      </c>
      <c r="C3158" t="s">
        <v>2518</v>
      </c>
      <c r="D3158" t="s">
        <v>3329</v>
      </c>
      <c r="E3158" t="s">
        <v>26</v>
      </c>
      <c r="F3158" t="s">
        <v>27</v>
      </c>
      <c r="G3158" t="s">
        <v>19</v>
      </c>
      <c r="H3158" t="s">
        <v>34</v>
      </c>
      <c r="I3158">
        <v>1</v>
      </c>
      <c r="J3158">
        <v>1358.84</v>
      </c>
      <c r="K3158">
        <v>1358.84</v>
      </c>
      <c r="L3158" t="s">
        <v>35</v>
      </c>
      <c r="M3158" t="s">
        <v>29</v>
      </c>
    </row>
    <row r="3159" spans="1:13">
      <c r="A3159" t="s">
        <v>4752</v>
      </c>
      <c r="B3159" s="9">
        <v>45010</v>
      </c>
      <c r="C3159" t="s">
        <v>1353</v>
      </c>
      <c r="D3159" t="s">
        <v>1879</v>
      </c>
      <c r="E3159" t="s">
        <v>17</v>
      </c>
      <c r="F3159" t="s">
        <v>18</v>
      </c>
      <c r="G3159" t="s">
        <v>19</v>
      </c>
      <c r="H3159" t="s">
        <v>50</v>
      </c>
      <c r="I3159">
        <v>2</v>
      </c>
      <c r="J3159">
        <v>1782.1</v>
      </c>
      <c r="K3159">
        <v>3564.21</v>
      </c>
      <c r="L3159" t="s">
        <v>21</v>
      </c>
      <c r="M3159" t="s">
        <v>29</v>
      </c>
    </row>
    <row r="3160" spans="1:13">
      <c r="A3160" t="s">
        <v>4753</v>
      </c>
      <c r="B3160" s="9">
        <v>45317</v>
      </c>
      <c r="C3160" t="s">
        <v>2644</v>
      </c>
      <c r="D3160" t="s">
        <v>60</v>
      </c>
      <c r="E3160" t="s">
        <v>26</v>
      </c>
      <c r="F3160" t="s">
        <v>33</v>
      </c>
      <c r="G3160" t="s">
        <v>42</v>
      </c>
      <c r="H3160" t="s">
        <v>34</v>
      </c>
      <c r="I3160">
        <v>4</v>
      </c>
      <c r="J3160">
        <v>1242.55</v>
      </c>
      <c r="K3160">
        <v>4970.2</v>
      </c>
      <c r="L3160" t="s">
        <v>21</v>
      </c>
      <c r="M3160" t="s">
        <v>29</v>
      </c>
    </row>
    <row r="3161" spans="1:13">
      <c r="A3161" t="s">
        <v>4754</v>
      </c>
      <c r="B3161" s="9">
        <v>45141</v>
      </c>
      <c r="C3161" t="s">
        <v>497</v>
      </c>
      <c r="D3161" t="s">
        <v>2033</v>
      </c>
      <c r="E3161" t="s">
        <v>26</v>
      </c>
      <c r="F3161" t="s">
        <v>18</v>
      </c>
      <c r="G3161" t="s">
        <v>19</v>
      </c>
      <c r="H3161" t="s">
        <v>57</v>
      </c>
      <c r="I3161">
        <v>4</v>
      </c>
      <c r="J3161">
        <v>15012.66</v>
      </c>
      <c r="K3161">
        <v>60050.62</v>
      </c>
      <c r="L3161" t="s">
        <v>28</v>
      </c>
      <c r="M3161" t="s">
        <v>29</v>
      </c>
    </row>
    <row r="3162" spans="1:13">
      <c r="A3162" t="s">
        <v>4755</v>
      </c>
      <c r="B3162" s="9">
        <v>45452</v>
      </c>
      <c r="C3162" t="s">
        <v>1436</v>
      </c>
      <c r="D3162" t="s">
        <v>2260</v>
      </c>
      <c r="E3162" t="s">
        <v>17</v>
      </c>
      <c r="F3162" t="s">
        <v>27</v>
      </c>
      <c r="G3162" t="s">
        <v>19</v>
      </c>
      <c r="H3162" t="s">
        <v>50</v>
      </c>
      <c r="I3162">
        <v>3</v>
      </c>
      <c r="J3162">
        <v>1854.17</v>
      </c>
      <c r="K3162">
        <v>5562.52</v>
      </c>
      <c r="L3162" t="s">
        <v>28</v>
      </c>
      <c r="M3162" t="s">
        <v>29</v>
      </c>
    </row>
    <row r="3163" spans="1:13">
      <c r="A3163" t="s">
        <v>4756</v>
      </c>
      <c r="B3163" s="9">
        <v>45141</v>
      </c>
      <c r="C3163" t="s">
        <v>1219</v>
      </c>
      <c r="D3163" t="s">
        <v>1541</v>
      </c>
      <c r="E3163" t="s">
        <v>17</v>
      </c>
      <c r="F3163" t="s">
        <v>46</v>
      </c>
      <c r="G3163" t="s">
        <v>19</v>
      </c>
      <c r="H3163" t="s">
        <v>20</v>
      </c>
      <c r="I3163">
        <v>1</v>
      </c>
      <c r="J3163">
        <v>40777.379999999997</v>
      </c>
      <c r="K3163">
        <v>40777.379999999997</v>
      </c>
      <c r="L3163" t="s">
        <v>35</v>
      </c>
      <c r="M3163" t="s">
        <v>29</v>
      </c>
    </row>
    <row r="3164" spans="1:13">
      <c r="A3164" t="s">
        <v>4757</v>
      </c>
      <c r="B3164" s="9">
        <v>45329</v>
      </c>
      <c r="C3164" t="s">
        <v>4758</v>
      </c>
      <c r="D3164" t="s">
        <v>1822</v>
      </c>
      <c r="E3164" t="s">
        <v>17</v>
      </c>
      <c r="F3164" t="s">
        <v>33</v>
      </c>
      <c r="G3164" t="s">
        <v>19</v>
      </c>
      <c r="H3164" t="s">
        <v>50</v>
      </c>
      <c r="I3164">
        <v>4</v>
      </c>
      <c r="J3164">
        <v>2306.7199999999998</v>
      </c>
      <c r="K3164">
        <v>9226.86</v>
      </c>
      <c r="L3164" t="s">
        <v>21</v>
      </c>
      <c r="M3164" t="s">
        <v>29</v>
      </c>
    </row>
    <row r="3165" spans="1:13">
      <c r="A3165" t="s">
        <v>4759</v>
      </c>
      <c r="B3165" s="9">
        <v>45054</v>
      </c>
      <c r="C3165" t="s">
        <v>1451</v>
      </c>
      <c r="D3165" t="s">
        <v>4546</v>
      </c>
      <c r="E3165" t="s">
        <v>17</v>
      </c>
      <c r="F3165" t="s">
        <v>33</v>
      </c>
      <c r="G3165" t="s">
        <v>19</v>
      </c>
      <c r="H3165" t="s">
        <v>20</v>
      </c>
      <c r="I3165">
        <v>3</v>
      </c>
      <c r="J3165">
        <v>36299.51</v>
      </c>
      <c r="K3165">
        <v>108898.53</v>
      </c>
      <c r="L3165" t="s">
        <v>28</v>
      </c>
      <c r="M3165" t="s">
        <v>29</v>
      </c>
    </row>
    <row r="3166" spans="1:13">
      <c r="A3166" t="s">
        <v>4760</v>
      </c>
      <c r="B3166" s="9">
        <v>45403</v>
      </c>
      <c r="C3166" t="s">
        <v>1384</v>
      </c>
      <c r="D3166" t="s">
        <v>112</v>
      </c>
      <c r="E3166" t="s">
        <v>26</v>
      </c>
      <c r="F3166" t="s">
        <v>18</v>
      </c>
      <c r="G3166" t="s">
        <v>19</v>
      </c>
      <c r="H3166" t="s">
        <v>20</v>
      </c>
      <c r="I3166">
        <v>5</v>
      </c>
      <c r="J3166">
        <v>39948.959999999999</v>
      </c>
      <c r="K3166">
        <v>199744.81</v>
      </c>
      <c r="L3166" t="s">
        <v>28</v>
      </c>
      <c r="M3166" t="s">
        <v>29</v>
      </c>
    </row>
    <row r="3167" spans="1:13">
      <c r="A3167" t="s">
        <v>4761</v>
      </c>
      <c r="B3167" s="9">
        <v>45330</v>
      </c>
      <c r="C3167" t="s">
        <v>491</v>
      </c>
      <c r="D3167" t="s">
        <v>1176</v>
      </c>
      <c r="E3167" t="s">
        <v>17</v>
      </c>
      <c r="F3167" t="s">
        <v>27</v>
      </c>
      <c r="G3167" t="s">
        <v>19</v>
      </c>
      <c r="H3167" t="s">
        <v>57</v>
      </c>
      <c r="I3167">
        <v>3</v>
      </c>
      <c r="J3167">
        <v>11475.91</v>
      </c>
      <c r="K3167">
        <v>34427.72</v>
      </c>
      <c r="L3167" t="s">
        <v>35</v>
      </c>
      <c r="M3167" t="s">
        <v>29</v>
      </c>
    </row>
    <row r="3168" spans="1:13">
      <c r="A3168" t="s">
        <v>4762</v>
      </c>
      <c r="B3168" s="9">
        <v>44955</v>
      </c>
      <c r="C3168" t="s">
        <v>3877</v>
      </c>
      <c r="D3168" t="s">
        <v>1351</v>
      </c>
      <c r="E3168" t="s">
        <v>26</v>
      </c>
      <c r="F3168" t="s">
        <v>18</v>
      </c>
      <c r="G3168" t="s">
        <v>19</v>
      </c>
      <c r="H3168" t="s">
        <v>34</v>
      </c>
      <c r="I3168">
        <v>2</v>
      </c>
      <c r="J3168">
        <v>1353.51</v>
      </c>
      <c r="K3168">
        <v>2707.01</v>
      </c>
      <c r="L3168" t="s">
        <v>28</v>
      </c>
      <c r="M3168" t="s">
        <v>29</v>
      </c>
    </row>
    <row r="3169" spans="1:13">
      <c r="A3169" t="s">
        <v>4763</v>
      </c>
      <c r="B3169" s="9">
        <v>45264</v>
      </c>
      <c r="C3169" t="s">
        <v>87</v>
      </c>
      <c r="D3169" t="s">
        <v>885</v>
      </c>
      <c r="E3169" t="s">
        <v>61</v>
      </c>
      <c r="F3169" t="s">
        <v>33</v>
      </c>
      <c r="G3169" t="s">
        <v>19</v>
      </c>
      <c r="H3169" t="s">
        <v>57</v>
      </c>
      <c r="I3169">
        <v>2</v>
      </c>
      <c r="J3169">
        <v>15932.29</v>
      </c>
      <c r="K3169">
        <v>31864.58</v>
      </c>
      <c r="L3169" t="s">
        <v>35</v>
      </c>
      <c r="M3169" t="s">
        <v>29</v>
      </c>
    </row>
    <row r="3170" spans="1:13">
      <c r="A3170" t="s">
        <v>4764</v>
      </c>
      <c r="B3170" s="9">
        <v>45287</v>
      </c>
      <c r="C3170" t="s">
        <v>749</v>
      </c>
      <c r="D3170" t="s">
        <v>32</v>
      </c>
      <c r="E3170" t="s">
        <v>17</v>
      </c>
      <c r="F3170" t="s">
        <v>18</v>
      </c>
      <c r="G3170" t="s">
        <v>19</v>
      </c>
      <c r="H3170" t="s">
        <v>50</v>
      </c>
      <c r="I3170">
        <v>5</v>
      </c>
      <c r="J3170">
        <v>2799.49</v>
      </c>
      <c r="K3170">
        <v>13997.45</v>
      </c>
      <c r="L3170" t="s">
        <v>21</v>
      </c>
      <c r="M3170" t="s">
        <v>29</v>
      </c>
    </row>
    <row r="3171" spans="1:13">
      <c r="A3171" t="s">
        <v>4765</v>
      </c>
      <c r="B3171" s="9">
        <v>45318</v>
      </c>
      <c r="C3171" t="s">
        <v>1780</v>
      </c>
      <c r="D3171" t="s">
        <v>899</v>
      </c>
      <c r="E3171" t="s">
        <v>17</v>
      </c>
      <c r="F3171" t="s">
        <v>27</v>
      </c>
      <c r="G3171" t="s">
        <v>19</v>
      </c>
      <c r="H3171" t="s">
        <v>20</v>
      </c>
      <c r="I3171">
        <v>1</v>
      </c>
      <c r="J3171">
        <v>33159.620000000003</v>
      </c>
      <c r="K3171">
        <v>33159.620000000003</v>
      </c>
      <c r="L3171" t="s">
        <v>35</v>
      </c>
      <c r="M3171" t="s">
        <v>29</v>
      </c>
    </row>
    <row r="3172" spans="1:13">
      <c r="A3172" t="s">
        <v>4766</v>
      </c>
      <c r="B3172" s="9">
        <v>45144</v>
      </c>
      <c r="C3172" t="s">
        <v>474</v>
      </c>
      <c r="D3172" t="s">
        <v>3997</v>
      </c>
      <c r="E3172" t="s">
        <v>26</v>
      </c>
      <c r="F3172" t="s">
        <v>46</v>
      </c>
      <c r="G3172" t="s">
        <v>42</v>
      </c>
      <c r="H3172" t="s">
        <v>50</v>
      </c>
      <c r="I3172">
        <v>2</v>
      </c>
      <c r="J3172">
        <v>1791.86</v>
      </c>
      <c r="K3172">
        <v>3583.71</v>
      </c>
      <c r="L3172" t="s">
        <v>28</v>
      </c>
      <c r="M3172" t="s">
        <v>29</v>
      </c>
    </row>
    <row r="3173" spans="1:13">
      <c r="A3173" t="s">
        <v>4767</v>
      </c>
      <c r="B3173" s="9">
        <v>45128</v>
      </c>
      <c r="C3173" t="s">
        <v>2175</v>
      </c>
      <c r="D3173" t="s">
        <v>1739</v>
      </c>
      <c r="E3173" t="s">
        <v>26</v>
      </c>
      <c r="F3173" t="s">
        <v>33</v>
      </c>
      <c r="G3173" t="s">
        <v>42</v>
      </c>
      <c r="H3173" t="s">
        <v>20</v>
      </c>
      <c r="I3173">
        <v>2</v>
      </c>
      <c r="J3173">
        <v>36234.03</v>
      </c>
      <c r="K3173">
        <v>72468.05</v>
      </c>
      <c r="L3173" t="s">
        <v>35</v>
      </c>
      <c r="M3173" t="s">
        <v>29</v>
      </c>
    </row>
    <row r="3174" spans="1:13">
      <c r="A3174" t="s">
        <v>4768</v>
      </c>
      <c r="B3174" s="9">
        <v>44943</v>
      </c>
      <c r="C3174" t="s">
        <v>1672</v>
      </c>
      <c r="D3174" t="s">
        <v>926</v>
      </c>
      <c r="E3174" t="s">
        <v>26</v>
      </c>
      <c r="F3174" t="s">
        <v>27</v>
      </c>
      <c r="G3174" t="s">
        <v>42</v>
      </c>
      <c r="H3174" t="s">
        <v>50</v>
      </c>
      <c r="I3174">
        <v>3</v>
      </c>
      <c r="J3174">
        <v>2218.17</v>
      </c>
      <c r="K3174">
        <v>6654.5</v>
      </c>
      <c r="L3174" t="s">
        <v>35</v>
      </c>
      <c r="M3174" t="s">
        <v>29</v>
      </c>
    </row>
    <row r="3175" spans="1:13">
      <c r="A3175" t="s">
        <v>4769</v>
      </c>
      <c r="B3175" s="9">
        <v>45248</v>
      </c>
      <c r="C3175" t="s">
        <v>3687</v>
      </c>
      <c r="D3175" t="s">
        <v>4560</v>
      </c>
      <c r="E3175" t="s">
        <v>17</v>
      </c>
      <c r="F3175" t="s">
        <v>18</v>
      </c>
      <c r="G3175" t="s">
        <v>42</v>
      </c>
      <c r="H3175" t="s">
        <v>20</v>
      </c>
      <c r="I3175">
        <v>3</v>
      </c>
      <c r="J3175">
        <v>31542.28</v>
      </c>
      <c r="K3175">
        <v>94626.83</v>
      </c>
      <c r="L3175" t="s">
        <v>21</v>
      </c>
      <c r="M3175" t="s">
        <v>22</v>
      </c>
    </row>
    <row r="3176" spans="1:13">
      <c r="A3176" t="s">
        <v>4770</v>
      </c>
      <c r="B3176" s="9">
        <v>45444</v>
      </c>
      <c r="C3176" t="s">
        <v>630</v>
      </c>
      <c r="D3176" t="s">
        <v>571</v>
      </c>
      <c r="E3176" t="s">
        <v>17</v>
      </c>
      <c r="F3176" t="s">
        <v>33</v>
      </c>
      <c r="G3176" t="s">
        <v>42</v>
      </c>
      <c r="H3176" t="s">
        <v>57</v>
      </c>
      <c r="I3176">
        <v>3</v>
      </c>
      <c r="J3176">
        <v>13809.47</v>
      </c>
      <c r="K3176">
        <v>41428.400000000001</v>
      </c>
      <c r="L3176" t="s">
        <v>35</v>
      </c>
      <c r="M3176" t="s">
        <v>29</v>
      </c>
    </row>
    <row r="3177" spans="1:13">
      <c r="A3177" t="s">
        <v>4771</v>
      </c>
      <c r="B3177" s="9">
        <v>45251</v>
      </c>
      <c r="C3177" t="s">
        <v>1606</v>
      </c>
      <c r="D3177" t="s">
        <v>2835</v>
      </c>
      <c r="E3177" t="s">
        <v>26</v>
      </c>
      <c r="F3177" t="s">
        <v>18</v>
      </c>
      <c r="G3177" t="s">
        <v>42</v>
      </c>
      <c r="H3177" t="s">
        <v>20</v>
      </c>
      <c r="I3177">
        <v>4</v>
      </c>
      <c r="J3177">
        <v>33125.919999999998</v>
      </c>
      <c r="K3177">
        <v>132503.67000000001</v>
      </c>
      <c r="L3177" t="s">
        <v>28</v>
      </c>
      <c r="M3177" t="s">
        <v>29</v>
      </c>
    </row>
    <row r="3178" spans="1:13">
      <c r="A3178" t="s">
        <v>4772</v>
      </c>
      <c r="B3178" s="9">
        <v>45338</v>
      </c>
      <c r="C3178" t="s">
        <v>1763</v>
      </c>
      <c r="D3178" t="s">
        <v>60</v>
      </c>
      <c r="E3178" t="s">
        <v>61</v>
      </c>
      <c r="F3178" t="s">
        <v>18</v>
      </c>
      <c r="G3178" t="s">
        <v>42</v>
      </c>
      <c r="H3178" t="s">
        <v>34</v>
      </c>
      <c r="I3178">
        <v>5</v>
      </c>
      <c r="J3178">
        <v>1237.1600000000001</v>
      </c>
      <c r="K3178">
        <v>6185.8</v>
      </c>
      <c r="L3178" t="s">
        <v>28</v>
      </c>
      <c r="M3178" t="s">
        <v>29</v>
      </c>
    </row>
    <row r="3179" spans="1:13">
      <c r="A3179" t="s">
        <v>4773</v>
      </c>
      <c r="B3179" s="9">
        <v>45244</v>
      </c>
      <c r="C3179" t="s">
        <v>2749</v>
      </c>
      <c r="D3179" t="s">
        <v>2187</v>
      </c>
      <c r="E3179" t="s">
        <v>17</v>
      </c>
      <c r="F3179" t="s">
        <v>46</v>
      </c>
      <c r="G3179" t="s">
        <v>19</v>
      </c>
      <c r="H3179" t="s">
        <v>57</v>
      </c>
      <c r="I3179">
        <v>1</v>
      </c>
      <c r="J3179">
        <v>15950.82</v>
      </c>
      <c r="K3179">
        <v>15950.82</v>
      </c>
      <c r="L3179" t="s">
        <v>21</v>
      </c>
      <c r="M3179" t="s">
        <v>29</v>
      </c>
    </row>
    <row r="3180" spans="1:13">
      <c r="A3180" t="s">
        <v>4774</v>
      </c>
      <c r="B3180" s="9">
        <v>45008</v>
      </c>
      <c r="C3180" t="s">
        <v>791</v>
      </c>
      <c r="D3180" t="s">
        <v>1868</v>
      </c>
      <c r="E3180" t="s">
        <v>61</v>
      </c>
      <c r="F3180" t="s">
        <v>18</v>
      </c>
      <c r="G3180" t="s">
        <v>19</v>
      </c>
      <c r="H3180" t="s">
        <v>34</v>
      </c>
      <c r="I3180">
        <v>3</v>
      </c>
      <c r="J3180">
        <v>1306.1099999999999</v>
      </c>
      <c r="K3180">
        <v>3918.32</v>
      </c>
      <c r="L3180" t="s">
        <v>21</v>
      </c>
      <c r="M3180" t="s">
        <v>29</v>
      </c>
    </row>
    <row r="3181" spans="1:13">
      <c r="A3181" t="s">
        <v>4775</v>
      </c>
      <c r="B3181" s="9">
        <v>45400</v>
      </c>
      <c r="C3181" t="s">
        <v>1303</v>
      </c>
      <c r="D3181" t="s">
        <v>4776</v>
      </c>
      <c r="E3181" t="s">
        <v>17</v>
      </c>
      <c r="F3181" t="s">
        <v>18</v>
      </c>
      <c r="G3181" t="s">
        <v>42</v>
      </c>
      <c r="H3181" t="s">
        <v>50</v>
      </c>
      <c r="I3181">
        <v>1</v>
      </c>
      <c r="J3181">
        <v>2589.5100000000002</v>
      </c>
      <c r="K3181">
        <v>2589.5100000000002</v>
      </c>
      <c r="L3181" t="s">
        <v>21</v>
      </c>
      <c r="M3181" t="s">
        <v>29</v>
      </c>
    </row>
    <row r="3182" spans="1:13">
      <c r="A3182" t="s">
        <v>4777</v>
      </c>
      <c r="B3182" s="9">
        <v>45394</v>
      </c>
      <c r="C3182" t="s">
        <v>468</v>
      </c>
      <c r="D3182" t="s">
        <v>480</v>
      </c>
      <c r="E3182" t="s">
        <v>61</v>
      </c>
      <c r="F3182" t="s">
        <v>27</v>
      </c>
      <c r="G3182" t="s">
        <v>42</v>
      </c>
      <c r="H3182" t="s">
        <v>50</v>
      </c>
      <c r="I3182">
        <v>3</v>
      </c>
      <c r="J3182">
        <v>2754.35</v>
      </c>
      <c r="K3182">
        <v>8263.0499999999993</v>
      </c>
      <c r="L3182" t="s">
        <v>28</v>
      </c>
      <c r="M3182" t="s">
        <v>29</v>
      </c>
    </row>
    <row r="3183" spans="1:13">
      <c r="A3183" t="s">
        <v>4778</v>
      </c>
      <c r="B3183" s="9">
        <v>45351</v>
      </c>
      <c r="C3183" t="s">
        <v>3303</v>
      </c>
      <c r="D3183" t="s">
        <v>3329</v>
      </c>
      <c r="E3183" t="s">
        <v>26</v>
      </c>
      <c r="F3183" t="s">
        <v>18</v>
      </c>
      <c r="G3183" t="s">
        <v>19</v>
      </c>
      <c r="H3183" t="s">
        <v>20</v>
      </c>
      <c r="I3183">
        <v>2</v>
      </c>
      <c r="J3183">
        <v>26637.61</v>
      </c>
      <c r="K3183">
        <v>53275.22</v>
      </c>
      <c r="L3183" t="s">
        <v>35</v>
      </c>
      <c r="M3183" t="s">
        <v>29</v>
      </c>
    </row>
    <row r="3184" spans="1:13">
      <c r="A3184" t="s">
        <v>4779</v>
      </c>
      <c r="B3184" s="9">
        <v>45130</v>
      </c>
      <c r="C3184" t="s">
        <v>1532</v>
      </c>
      <c r="D3184" t="s">
        <v>2516</v>
      </c>
      <c r="E3184" t="s">
        <v>17</v>
      </c>
      <c r="F3184" t="s">
        <v>46</v>
      </c>
      <c r="G3184" t="s">
        <v>42</v>
      </c>
      <c r="H3184" t="s">
        <v>20</v>
      </c>
      <c r="I3184">
        <v>1</v>
      </c>
      <c r="J3184">
        <v>39144.31</v>
      </c>
      <c r="K3184">
        <v>39144.31</v>
      </c>
      <c r="L3184" t="s">
        <v>28</v>
      </c>
      <c r="M3184" t="s">
        <v>22</v>
      </c>
    </row>
    <row r="3185" spans="1:13">
      <c r="A3185" t="s">
        <v>4780</v>
      </c>
      <c r="B3185" s="9">
        <v>45313</v>
      </c>
      <c r="C3185" t="s">
        <v>1107</v>
      </c>
      <c r="D3185" t="s">
        <v>2832</v>
      </c>
      <c r="E3185" t="s">
        <v>26</v>
      </c>
      <c r="F3185" t="s">
        <v>18</v>
      </c>
      <c r="G3185" t="s">
        <v>19</v>
      </c>
      <c r="H3185" t="s">
        <v>50</v>
      </c>
      <c r="I3185">
        <v>4</v>
      </c>
      <c r="J3185">
        <v>2234.1</v>
      </c>
      <c r="K3185">
        <v>8936.4</v>
      </c>
      <c r="L3185" t="s">
        <v>28</v>
      </c>
      <c r="M3185" t="s">
        <v>29</v>
      </c>
    </row>
    <row r="3186" spans="1:13">
      <c r="A3186" t="s">
        <v>4781</v>
      </c>
      <c r="B3186" s="9">
        <v>45024</v>
      </c>
      <c r="C3186" t="s">
        <v>31</v>
      </c>
      <c r="D3186" t="s">
        <v>1335</v>
      </c>
      <c r="E3186" t="s">
        <v>17</v>
      </c>
      <c r="F3186" t="s">
        <v>18</v>
      </c>
      <c r="G3186" t="s">
        <v>19</v>
      </c>
      <c r="H3186" t="s">
        <v>57</v>
      </c>
      <c r="I3186">
        <v>3</v>
      </c>
      <c r="J3186">
        <v>14465.83</v>
      </c>
      <c r="K3186">
        <v>43397.48</v>
      </c>
      <c r="L3186" t="s">
        <v>21</v>
      </c>
      <c r="M3186" t="s">
        <v>29</v>
      </c>
    </row>
    <row r="3187" spans="1:13">
      <c r="A3187" t="s">
        <v>4782</v>
      </c>
      <c r="B3187" s="9">
        <v>45271</v>
      </c>
      <c r="C3187" t="s">
        <v>1259</v>
      </c>
      <c r="D3187" t="s">
        <v>691</v>
      </c>
      <c r="E3187" t="s">
        <v>17</v>
      </c>
      <c r="F3187" t="s">
        <v>18</v>
      </c>
      <c r="G3187" t="s">
        <v>19</v>
      </c>
      <c r="H3187" t="s">
        <v>34</v>
      </c>
      <c r="I3187">
        <v>5</v>
      </c>
      <c r="J3187">
        <v>1100.27</v>
      </c>
      <c r="K3187">
        <v>5501.34</v>
      </c>
      <c r="L3187" t="s">
        <v>21</v>
      </c>
      <c r="M3187" t="s">
        <v>29</v>
      </c>
    </row>
    <row r="3188" spans="1:13">
      <c r="A3188" t="s">
        <v>4783</v>
      </c>
      <c r="B3188" s="9">
        <v>45134</v>
      </c>
      <c r="C3188" t="s">
        <v>389</v>
      </c>
      <c r="D3188" t="s">
        <v>782</v>
      </c>
      <c r="E3188" t="s">
        <v>17</v>
      </c>
      <c r="F3188" t="s">
        <v>33</v>
      </c>
      <c r="G3188" t="s">
        <v>19</v>
      </c>
      <c r="H3188" t="s">
        <v>50</v>
      </c>
      <c r="I3188">
        <v>2</v>
      </c>
      <c r="J3188">
        <v>2344.65</v>
      </c>
      <c r="K3188">
        <v>4689.29</v>
      </c>
      <c r="L3188" t="s">
        <v>35</v>
      </c>
      <c r="M3188" t="s">
        <v>29</v>
      </c>
    </row>
    <row r="3189" spans="1:13">
      <c r="A3189" t="s">
        <v>4784</v>
      </c>
      <c r="B3189" s="9">
        <v>45440</v>
      </c>
      <c r="C3189" t="s">
        <v>221</v>
      </c>
      <c r="D3189" t="s">
        <v>336</v>
      </c>
      <c r="E3189" t="s">
        <v>17</v>
      </c>
      <c r="F3189" t="s">
        <v>46</v>
      </c>
      <c r="G3189" t="s">
        <v>19</v>
      </c>
      <c r="H3189" t="s">
        <v>57</v>
      </c>
      <c r="I3189">
        <v>3</v>
      </c>
      <c r="J3189">
        <v>12640.71</v>
      </c>
      <c r="K3189">
        <v>37922.120000000003</v>
      </c>
      <c r="L3189" t="s">
        <v>35</v>
      </c>
      <c r="M3189" t="s">
        <v>29</v>
      </c>
    </row>
    <row r="3190" spans="1:13">
      <c r="A3190" t="s">
        <v>4785</v>
      </c>
      <c r="B3190" s="9">
        <v>45092</v>
      </c>
      <c r="C3190" t="s">
        <v>3722</v>
      </c>
      <c r="D3190" t="s">
        <v>2137</v>
      </c>
      <c r="E3190" t="s">
        <v>17</v>
      </c>
      <c r="F3190" t="s">
        <v>33</v>
      </c>
      <c r="G3190" t="s">
        <v>42</v>
      </c>
      <c r="H3190" t="s">
        <v>34</v>
      </c>
      <c r="I3190">
        <v>1</v>
      </c>
      <c r="J3190">
        <v>941.97</v>
      </c>
      <c r="K3190">
        <v>941.97</v>
      </c>
      <c r="L3190" t="s">
        <v>35</v>
      </c>
      <c r="M3190" t="s">
        <v>29</v>
      </c>
    </row>
    <row r="3191" spans="1:13">
      <c r="A3191" t="s">
        <v>4786</v>
      </c>
      <c r="B3191" s="9">
        <v>44948</v>
      </c>
      <c r="C3191" t="s">
        <v>3233</v>
      </c>
      <c r="D3191" t="s">
        <v>4776</v>
      </c>
      <c r="E3191" t="s">
        <v>26</v>
      </c>
      <c r="F3191" t="s">
        <v>46</v>
      </c>
      <c r="G3191" t="s">
        <v>42</v>
      </c>
      <c r="H3191" t="s">
        <v>20</v>
      </c>
      <c r="I3191">
        <v>3</v>
      </c>
      <c r="J3191">
        <v>26335.66</v>
      </c>
      <c r="K3191">
        <v>79006.97</v>
      </c>
      <c r="L3191" t="s">
        <v>35</v>
      </c>
      <c r="M3191" t="s">
        <v>29</v>
      </c>
    </row>
    <row r="3192" spans="1:13">
      <c r="A3192" t="s">
        <v>4787</v>
      </c>
      <c r="B3192" s="9">
        <v>45080</v>
      </c>
      <c r="C3192" t="s">
        <v>4039</v>
      </c>
      <c r="D3192" t="s">
        <v>695</v>
      </c>
      <c r="E3192" t="s">
        <v>26</v>
      </c>
      <c r="F3192" t="s">
        <v>46</v>
      </c>
      <c r="G3192" t="s">
        <v>42</v>
      </c>
      <c r="H3192" t="s">
        <v>57</v>
      </c>
      <c r="I3192">
        <v>2</v>
      </c>
      <c r="J3192">
        <v>13885.49</v>
      </c>
      <c r="K3192">
        <v>27770.98</v>
      </c>
      <c r="L3192" t="s">
        <v>28</v>
      </c>
      <c r="M3192" t="s">
        <v>29</v>
      </c>
    </row>
    <row r="3193" spans="1:13">
      <c r="A3193" t="s">
        <v>4788</v>
      </c>
      <c r="B3193" s="9">
        <v>45365</v>
      </c>
      <c r="C3193" t="s">
        <v>419</v>
      </c>
      <c r="D3193" t="s">
        <v>4405</v>
      </c>
      <c r="E3193" t="s">
        <v>17</v>
      </c>
      <c r="F3193" t="s">
        <v>27</v>
      </c>
      <c r="G3193" t="s">
        <v>19</v>
      </c>
      <c r="H3193" t="s">
        <v>57</v>
      </c>
      <c r="I3193">
        <v>5</v>
      </c>
      <c r="J3193">
        <v>11439.46</v>
      </c>
      <c r="K3193">
        <v>57197.29</v>
      </c>
      <c r="L3193" t="s">
        <v>35</v>
      </c>
      <c r="M3193" t="s">
        <v>29</v>
      </c>
    </row>
    <row r="3194" spans="1:13">
      <c r="A3194" t="s">
        <v>4789</v>
      </c>
      <c r="B3194" s="9">
        <v>45221</v>
      </c>
      <c r="C3194" t="s">
        <v>52</v>
      </c>
      <c r="D3194" t="s">
        <v>832</v>
      </c>
      <c r="E3194" t="s">
        <v>61</v>
      </c>
      <c r="F3194" t="s">
        <v>33</v>
      </c>
      <c r="G3194" t="s">
        <v>42</v>
      </c>
      <c r="H3194" t="s">
        <v>50</v>
      </c>
      <c r="I3194">
        <v>5</v>
      </c>
      <c r="J3194">
        <v>2056.2399999999998</v>
      </c>
      <c r="K3194">
        <v>10281.18</v>
      </c>
      <c r="L3194" t="s">
        <v>28</v>
      </c>
      <c r="M3194" t="s">
        <v>22</v>
      </c>
    </row>
    <row r="3195" spans="1:13">
      <c r="A3195" t="s">
        <v>4790</v>
      </c>
      <c r="B3195" s="9">
        <v>45145</v>
      </c>
      <c r="C3195" t="s">
        <v>1853</v>
      </c>
      <c r="D3195" t="s">
        <v>2218</v>
      </c>
      <c r="E3195" t="s">
        <v>26</v>
      </c>
      <c r="F3195" t="s">
        <v>46</v>
      </c>
      <c r="G3195" t="s">
        <v>19</v>
      </c>
      <c r="H3195" t="s">
        <v>34</v>
      </c>
      <c r="I3195">
        <v>5</v>
      </c>
      <c r="J3195">
        <v>920.17</v>
      </c>
      <c r="K3195">
        <v>4600.8500000000004</v>
      </c>
      <c r="L3195" t="s">
        <v>28</v>
      </c>
      <c r="M3195" t="s">
        <v>29</v>
      </c>
    </row>
    <row r="3196" spans="1:13">
      <c r="A3196" t="s">
        <v>4791</v>
      </c>
      <c r="B3196" s="9">
        <v>45421</v>
      </c>
      <c r="C3196" t="s">
        <v>1331</v>
      </c>
      <c r="D3196" t="s">
        <v>153</v>
      </c>
      <c r="E3196" t="s">
        <v>61</v>
      </c>
      <c r="F3196" t="s">
        <v>46</v>
      </c>
      <c r="G3196" t="s">
        <v>19</v>
      </c>
      <c r="H3196" t="s">
        <v>50</v>
      </c>
      <c r="I3196">
        <v>2</v>
      </c>
      <c r="J3196">
        <v>1886.4</v>
      </c>
      <c r="K3196">
        <v>3772.8</v>
      </c>
      <c r="L3196" t="s">
        <v>35</v>
      </c>
      <c r="M3196" t="s">
        <v>29</v>
      </c>
    </row>
    <row r="3197" spans="1:13">
      <c r="A3197" t="s">
        <v>4792</v>
      </c>
      <c r="B3197" s="9">
        <v>45156</v>
      </c>
      <c r="C3197" t="s">
        <v>3300</v>
      </c>
      <c r="D3197" t="s">
        <v>2063</v>
      </c>
      <c r="E3197" t="s">
        <v>26</v>
      </c>
      <c r="F3197" t="s">
        <v>27</v>
      </c>
      <c r="G3197" t="s">
        <v>42</v>
      </c>
      <c r="H3197" t="s">
        <v>20</v>
      </c>
      <c r="I3197">
        <v>3</v>
      </c>
      <c r="J3197">
        <v>39943.07</v>
      </c>
      <c r="K3197">
        <v>119829.21</v>
      </c>
      <c r="L3197" t="s">
        <v>35</v>
      </c>
      <c r="M3197" t="s">
        <v>29</v>
      </c>
    </row>
    <row r="3198" spans="1:13">
      <c r="A3198" t="s">
        <v>4793</v>
      </c>
      <c r="B3198" s="9">
        <v>44946</v>
      </c>
      <c r="C3198" t="s">
        <v>468</v>
      </c>
      <c r="D3198" t="s">
        <v>1409</v>
      </c>
      <c r="E3198" t="s">
        <v>17</v>
      </c>
      <c r="F3198" t="s">
        <v>33</v>
      </c>
      <c r="G3198" t="s">
        <v>19</v>
      </c>
      <c r="H3198" t="s">
        <v>20</v>
      </c>
      <c r="I3198">
        <v>2</v>
      </c>
      <c r="J3198">
        <v>36295.449999999997</v>
      </c>
      <c r="K3198">
        <v>72590.91</v>
      </c>
      <c r="L3198" t="s">
        <v>28</v>
      </c>
      <c r="M3198" t="s">
        <v>29</v>
      </c>
    </row>
    <row r="3199" spans="1:13">
      <c r="A3199" t="s">
        <v>4794</v>
      </c>
      <c r="B3199" s="9">
        <v>45074</v>
      </c>
      <c r="C3199" t="s">
        <v>1527</v>
      </c>
      <c r="D3199" t="s">
        <v>1220</v>
      </c>
      <c r="E3199" t="s">
        <v>17</v>
      </c>
      <c r="F3199" t="s">
        <v>18</v>
      </c>
      <c r="G3199" t="s">
        <v>19</v>
      </c>
      <c r="H3199" t="s">
        <v>34</v>
      </c>
      <c r="I3199">
        <v>2</v>
      </c>
      <c r="J3199">
        <v>1394.26</v>
      </c>
      <c r="K3199">
        <v>2788.51</v>
      </c>
      <c r="L3199" t="s">
        <v>21</v>
      </c>
      <c r="M3199" t="s">
        <v>29</v>
      </c>
    </row>
    <row r="3200" spans="1:13">
      <c r="A3200" t="s">
        <v>4795</v>
      </c>
      <c r="B3200" s="9">
        <v>45034</v>
      </c>
      <c r="C3200" t="s">
        <v>2786</v>
      </c>
      <c r="D3200" t="s">
        <v>82</v>
      </c>
      <c r="E3200" t="s">
        <v>26</v>
      </c>
      <c r="F3200" t="s">
        <v>27</v>
      </c>
      <c r="G3200" t="s">
        <v>19</v>
      </c>
      <c r="H3200" t="s">
        <v>34</v>
      </c>
      <c r="I3200">
        <v>3</v>
      </c>
      <c r="J3200">
        <v>1226.4100000000001</v>
      </c>
      <c r="K3200">
        <v>3679.22</v>
      </c>
      <c r="L3200" t="s">
        <v>35</v>
      </c>
      <c r="M3200" t="s">
        <v>29</v>
      </c>
    </row>
    <row r="3201" spans="1:13">
      <c r="A3201" t="s">
        <v>4796</v>
      </c>
      <c r="B3201" s="9">
        <v>45329</v>
      </c>
      <c r="C3201" t="s">
        <v>108</v>
      </c>
      <c r="D3201" t="s">
        <v>3731</v>
      </c>
      <c r="E3201" t="s">
        <v>17</v>
      </c>
      <c r="F3201" t="s">
        <v>46</v>
      </c>
      <c r="G3201" t="s">
        <v>42</v>
      </c>
      <c r="H3201" t="s">
        <v>34</v>
      </c>
      <c r="I3201">
        <v>4</v>
      </c>
      <c r="J3201">
        <v>1346.37</v>
      </c>
      <c r="K3201">
        <v>5385.48</v>
      </c>
      <c r="L3201" t="s">
        <v>21</v>
      </c>
      <c r="M3201" t="s">
        <v>29</v>
      </c>
    </row>
    <row r="3202" spans="1:13">
      <c r="A3202" t="s">
        <v>4797</v>
      </c>
      <c r="B3202" s="9">
        <v>45409</v>
      </c>
      <c r="C3202" t="s">
        <v>1782</v>
      </c>
      <c r="D3202" t="s">
        <v>1562</v>
      </c>
      <c r="E3202" t="s">
        <v>17</v>
      </c>
      <c r="F3202" t="s">
        <v>33</v>
      </c>
      <c r="G3202" t="s">
        <v>19</v>
      </c>
      <c r="H3202" t="s">
        <v>50</v>
      </c>
      <c r="I3202">
        <v>5</v>
      </c>
      <c r="J3202">
        <v>2444.12</v>
      </c>
      <c r="K3202">
        <v>12220.62</v>
      </c>
      <c r="L3202" t="s">
        <v>28</v>
      </c>
      <c r="M3202" t="s">
        <v>22</v>
      </c>
    </row>
    <row r="3203" spans="1:13">
      <c r="A3203" t="s">
        <v>4798</v>
      </c>
      <c r="B3203" s="9">
        <v>45293</v>
      </c>
      <c r="C3203" t="s">
        <v>293</v>
      </c>
      <c r="D3203" t="s">
        <v>460</v>
      </c>
      <c r="E3203" t="s">
        <v>17</v>
      </c>
      <c r="F3203" t="s">
        <v>46</v>
      </c>
      <c r="G3203" t="s">
        <v>42</v>
      </c>
      <c r="H3203" t="s">
        <v>34</v>
      </c>
      <c r="I3203">
        <v>1</v>
      </c>
      <c r="J3203">
        <v>1117.58</v>
      </c>
      <c r="K3203">
        <v>1117.58</v>
      </c>
      <c r="L3203" t="s">
        <v>21</v>
      </c>
      <c r="M3203" t="s">
        <v>22</v>
      </c>
    </row>
    <row r="3204" spans="1:13">
      <c r="A3204" t="s">
        <v>4799</v>
      </c>
      <c r="B3204" s="9">
        <v>45340</v>
      </c>
      <c r="C3204" t="s">
        <v>2136</v>
      </c>
      <c r="D3204" t="s">
        <v>288</v>
      </c>
      <c r="E3204" t="s">
        <v>17</v>
      </c>
      <c r="F3204" t="s">
        <v>27</v>
      </c>
      <c r="G3204" t="s">
        <v>42</v>
      </c>
      <c r="H3204" t="s">
        <v>34</v>
      </c>
      <c r="I3204">
        <v>1</v>
      </c>
      <c r="J3204">
        <v>1157.0899999999999</v>
      </c>
      <c r="K3204">
        <v>1157.0899999999999</v>
      </c>
      <c r="L3204" t="s">
        <v>28</v>
      </c>
      <c r="M3204" t="s">
        <v>29</v>
      </c>
    </row>
    <row r="3205" spans="1:13">
      <c r="A3205" t="s">
        <v>4800</v>
      </c>
      <c r="B3205" s="9">
        <v>45235</v>
      </c>
      <c r="C3205" t="s">
        <v>891</v>
      </c>
      <c r="D3205" t="s">
        <v>302</v>
      </c>
      <c r="E3205" t="s">
        <v>17</v>
      </c>
      <c r="F3205" t="s">
        <v>27</v>
      </c>
      <c r="G3205" t="s">
        <v>42</v>
      </c>
      <c r="H3205" t="s">
        <v>50</v>
      </c>
      <c r="I3205">
        <v>3</v>
      </c>
      <c r="J3205">
        <v>2150.2800000000002</v>
      </c>
      <c r="K3205">
        <v>6450.85</v>
      </c>
      <c r="L3205" t="s">
        <v>21</v>
      </c>
      <c r="M3205" t="s">
        <v>22</v>
      </c>
    </row>
    <row r="3206" spans="1:13">
      <c r="A3206" t="s">
        <v>4801</v>
      </c>
      <c r="B3206" s="9">
        <v>45060</v>
      </c>
      <c r="C3206" t="s">
        <v>4098</v>
      </c>
      <c r="D3206" t="s">
        <v>647</v>
      </c>
      <c r="E3206" t="s">
        <v>17</v>
      </c>
      <c r="F3206" t="s">
        <v>33</v>
      </c>
      <c r="G3206" t="s">
        <v>42</v>
      </c>
      <c r="H3206" t="s">
        <v>20</v>
      </c>
      <c r="I3206">
        <v>1</v>
      </c>
      <c r="J3206">
        <v>36014.519999999997</v>
      </c>
      <c r="K3206">
        <v>36014.519999999997</v>
      </c>
      <c r="L3206" t="s">
        <v>21</v>
      </c>
      <c r="M3206" t="s">
        <v>29</v>
      </c>
    </row>
    <row r="3207" spans="1:13">
      <c r="A3207" t="s">
        <v>4802</v>
      </c>
      <c r="B3207" s="9">
        <v>45209</v>
      </c>
      <c r="C3207" t="s">
        <v>1412</v>
      </c>
      <c r="D3207" t="s">
        <v>1911</v>
      </c>
      <c r="E3207" t="s">
        <v>17</v>
      </c>
      <c r="F3207" t="s">
        <v>27</v>
      </c>
      <c r="G3207" t="s">
        <v>19</v>
      </c>
      <c r="H3207" t="s">
        <v>20</v>
      </c>
      <c r="I3207">
        <v>4</v>
      </c>
      <c r="J3207">
        <v>40200.559999999998</v>
      </c>
      <c r="K3207">
        <v>160802.23999999999</v>
      </c>
      <c r="L3207" t="s">
        <v>21</v>
      </c>
      <c r="M3207" t="s">
        <v>29</v>
      </c>
    </row>
    <row r="3208" spans="1:13">
      <c r="A3208" t="s">
        <v>4803</v>
      </c>
      <c r="B3208" s="9">
        <v>44999</v>
      </c>
      <c r="C3208" t="s">
        <v>1424</v>
      </c>
      <c r="D3208" t="s">
        <v>1844</v>
      </c>
      <c r="E3208" t="s">
        <v>26</v>
      </c>
      <c r="F3208" t="s">
        <v>27</v>
      </c>
      <c r="G3208" t="s">
        <v>19</v>
      </c>
      <c r="H3208" t="s">
        <v>57</v>
      </c>
      <c r="I3208">
        <v>2</v>
      </c>
      <c r="J3208">
        <v>16367.65</v>
      </c>
      <c r="K3208">
        <v>32735.3</v>
      </c>
      <c r="L3208" t="s">
        <v>28</v>
      </c>
      <c r="M3208" t="s">
        <v>29</v>
      </c>
    </row>
    <row r="3209" spans="1:13">
      <c r="A3209" t="s">
        <v>4804</v>
      </c>
      <c r="B3209" s="9">
        <v>45407</v>
      </c>
      <c r="C3209" t="s">
        <v>1070</v>
      </c>
      <c r="D3209" t="s">
        <v>932</v>
      </c>
      <c r="E3209" t="s">
        <v>26</v>
      </c>
      <c r="F3209" t="s">
        <v>18</v>
      </c>
      <c r="G3209" t="s">
        <v>19</v>
      </c>
      <c r="H3209" t="s">
        <v>20</v>
      </c>
      <c r="I3209">
        <v>5</v>
      </c>
      <c r="J3209">
        <v>32585</v>
      </c>
      <c r="K3209">
        <v>162925</v>
      </c>
      <c r="L3209" t="s">
        <v>28</v>
      </c>
      <c r="M3209" t="s">
        <v>29</v>
      </c>
    </row>
    <row r="3210" spans="1:13">
      <c r="A3210" t="s">
        <v>4805</v>
      </c>
      <c r="B3210" s="9">
        <v>45278</v>
      </c>
      <c r="C3210" t="s">
        <v>55</v>
      </c>
      <c r="D3210" t="s">
        <v>1822</v>
      </c>
      <c r="E3210" t="s">
        <v>17</v>
      </c>
      <c r="F3210" t="s">
        <v>46</v>
      </c>
      <c r="G3210" t="s">
        <v>19</v>
      </c>
      <c r="H3210" t="s">
        <v>34</v>
      </c>
      <c r="I3210">
        <v>1</v>
      </c>
      <c r="J3210">
        <v>1412.35</v>
      </c>
      <c r="K3210">
        <v>1412.35</v>
      </c>
      <c r="L3210" t="s">
        <v>28</v>
      </c>
      <c r="M3210" t="s">
        <v>29</v>
      </c>
    </row>
    <row r="3211" spans="1:13">
      <c r="A3211" t="s">
        <v>4806</v>
      </c>
      <c r="B3211" s="9">
        <v>45252</v>
      </c>
      <c r="C3211" t="s">
        <v>1588</v>
      </c>
      <c r="D3211" t="s">
        <v>675</v>
      </c>
      <c r="E3211" t="s">
        <v>17</v>
      </c>
      <c r="F3211" t="s">
        <v>18</v>
      </c>
      <c r="G3211" t="s">
        <v>42</v>
      </c>
      <c r="H3211" t="s">
        <v>20</v>
      </c>
      <c r="I3211">
        <v>1</v>
      </c>
      <c r="J3211">
        <v>41744.9</v>
      </c>
      <c r="K3211">
        <v>41744.9</v>
      </c>
      <c r="L3211" t="s">
        <v>35</v>
      </c>
      <c r="M3211" t="s">
        <v>29</v>
      </c>
    </row>
    <row r="3212" spans="1:13">
      <c r="A3212" t="s">
        <v>4807</v>
      </c>
      <c r="B3212" s="9">
        <v>45369</v>
      </c>
      <c r="C3212" t="s">
        <v>1442</v>
      </c>
      <c r="D3212" t="s">
        <v>1493</v>
      </c>
      <c r="E3212" t="s">
        <v>17</v>
      </c>
      <c r="F3212" t="s">
        <v>18</v>
      </c>
      <c r="G3212" t="s">
        <v>19</v>
      </c>
      <c r="H3212" t="s">
        <v>50</v>
      </c>
      <c r="I3212">
        <v>3</v>
      </c>
      <c r="J3212">
        <v>2366.38</v>
      </c>
      <c r="K3212">
        <v>7099.13</v>
      </c>
      <c r="L3212" t="s">
        <v>28</v>
      </c>
      <c r="M3212" t="s">
        <v>29</v>
      </c>
    </row>
    <row r="3213" spans="1:13">
      <c r="A3213" t="s">
        <v>4808</v>
      </c>
      <c r="B3213" s="9">
        <v>45026</v>
      </c>
      <c r="C3213" t="s">
        <v>2144</v>
      </c>
      <c r="D3213" t="s">
        <v>1092</v>
      </c>
      <c r="E3213" t="s">
        <v>17</v>
      </c>
      <c r="F3213" t="s">
        <v>33</v>
      </c>
      <c r="G3213" t="s">
        <v>19</v>
      </c>
      <c r="H3213" t="s">
        <v>20</v>
      </c>
      <c r="I3213">
        <v>3</v>
      </c>
      <c r="J3213">
        <v>39631.199999999997</v>
      </c>
      <c r="K3213">
        <v>118893.59</v>
      </c>
      <c r="L3213" t="s">
        <v>35</v>
      </c>
      <c r="M3213" t="s">
        <v>29</v>
      </c>
    </row>
    <row r="3214" spans="1:13">
      <c r="A3214" t="s">
        <v>4809</v>
      </c>
      <c r="B3214" s="9">
        <v>44985</v>
      </c>
      <c r="C3214" t="s">
        <v>1202</v>
      </c>
      <c r="D3214" t="s">
        <v>2336</v>
      </c>
      <c r="E3214" t="s">
        <v>17</v>
      </c>
      <c r="F3214" t="s">
        <v>27</v>
      </c>
      <c r="G3214" t="s">
        <v>42</v>
      </c>
      <c r="H3214" t="s">
        <v>20</v>
      </c>
      <c r="I3214">
        <v>2</v>
      </c>
      <c r="J3214">
        <v>24583.48</v>
      </c>
      <c r="K3214">
        <v>49166.96</v>
      </c>
      <c r="L3214" t="s">
        <v>28</v>
      </c>
      <c r="M3214" t="s">
        <v>29</v>
      </c>
    </row>
    <row r="3215" spans="1:13">
      <c r="A3215" t="s">
        <v>4810</v>
      </c>
      <c r="B3215" s="9">
        <v>45434</v>
      </c>
      <c r="C3215" t="s">
        <v>189</v>
      </c>
      <c r="D3215" t="s">
        <v>2122</v>
      </c>
      <c r="E3215" t="s">
        <v>17</v>
      </c>
      <c r="F3215" t="s">
        <v>46</v>
      </c>
      <c r="G3215" t="s">
        <v>42</v>
      </c>
      <c r="H3215" t="s">
        <v>57</v>
      </c>
      <c r="I3215">
        <v>5</v>
      </c>
      <c r="J3215">
        <v>10999.92</v>
      </c>
      <c r="K3215">
        <v>54999.58</v>
      </c>
      <c r="L3215" t="s">
        <v>35</v>
      </c>
      <c r="M3215" t="s">
        <v>29</v>
      </c>
    </row>
    <row r="3216" spans="1:13">
      <c r="A3216" t="s">
        <v>4811</v>
      </c>
      <c r="B3216" s="9">
        <v>45184</v>
      </c>
      <c r="C3216" t="s">
        <v>991</v>
      </c>
      <c r="D3216" t="s">
        <v>333</v>
      </c>
      <c r="E3216" t="s">
        <v>26</v>
      </c>
      <c r="F3216" t="s">
        <v>46</v>
      </c>
      <c r="G3216" t="s">
        <v>42</v>
      </c>
      <c r="H3216" t="s">
        <v>57</v>
      </c>
      <c r="I3216">
        <v>1</v>
      </c>
      <c r="J3216">
        <v>10667.92</v>
      </c>
      <c r="K3216">
        <v>10667.92</v>
      </c>
      <c r="L3216" t="s">
        <v>21</v>
      </c>
      <c r="M3216" t="s">
        <v>29</v>
      </c>
    </row>
    <row r="3217" spans="1:13">
      <c r="A3217" t="s">
        <v>4812</v>
      </c>
      <c r="B3217" s="9">
        <v>45339</v>
      </c>
      <c r="C3217" t="s">
        <v>389</v>
      </c>
      <c r="D3217" t="s">
        <v>2736</v>
      </c>
      <c r="E3217" t="s">
        <v>17</v>
      </c>
      <c r="F3217" t="s">
        <v>46</v>
      </c>
      <c r="G3217" t="s">
        <v>42</v>
      </c>
      <c r="H3217" t="s">
        <v>34</v>
      </c>
      <c r="I3217">
        <v>2</v>
      </c>
      <c r="J3217">
        <v>1303.9000000000001</v>
      </c>
      <c r="K3217">
        <v>2607.8000000000002</v>
      </c>
      <c r="L3217" t="s">
        <v>21</v>
      </c>
      <c r="M3217" t="s">
        <v>22</v>
      </c>
    </row>
    <row r="3218" spans="1:13">
      <c r="A3218" t="s">
        <v>4813</v>
      </c>
      <c r="B3218" s="9">
        <v>45378</v>
      </c>
      <c r="C3218" t="s">
        <v>2459</v>
      </c>
      <c r="D3218" t="s">
        <v>3898</v>
      </c>
      <c r="E3218" t="s">
        <v>17</v>
      </c>
      <c r="F3218" t="s">
        <v>27</v>
      </c>
      <c r="G3218" t="s">
        <v>42</v>
      </c>
      <c r="H3218" t="s">
        <v>50</v>
      </c>
      <c r="I3218">
        <v>5</v>
      </c>
      <c r="J3218">
        <v>1849.72</v>
      </c>
      <c r="K3218">
        <v>9248.6200000000008</v>
      </c>
      <c r="L3218" t="s">
        <v>28</v>
      </c>
      <c r="M3218" t="s">
        <v>29</v>
      </c>
    </row>
    <row r="3219" spans="1:13">
      <c r="A3219" t="s">
        <v>4814</v>
      </c>
      <c r="B3219" s="9">
        <v>44991</v>
      </c>
      <c r="C3219" t="s">
        <v>301</v>
      </c>
      <c r="D3219" t="s">
        <v>3658</v>
      </c>
      <c r="E3219" t="s">
        <v>17</v>
      </c>
      <c r="F3219" t="s">
        <v>46</v>
      </c>
      <c r="G3219" t="s">
        <v>42</v>
      </c>
      <c r="H3219" t="s">
        <v>34</v>
      </c>
      <c r="I3219">
        <v>2</v>
      </c>
      <c r="J3219">
        <v>850.23</v>
      </c>
      <c r="K3219">
        <v>1700.46</v>
      </c>
      <c r="L3219" t="s">
        <v>35</v>
      </c>
      <c r="M3219" t="s">
        <v>29</v>
      </c>
    </row>
    <row r="3220" spans="1:13">
      <c r="A3220" t="s">
        <v>4815</v>
      </c>
      <c r="B3220" s="9">
        <v>45080</v>
      </c>
      <c r="C3220" t="s">
        <v>1945</v>
      </c>
      <c r="D3220" t="s">
        <v>812</v>
      </c>
      <c r="E3220" t="s">
        <v>26</v>
      </c>
      <c r="F3220" t="s">
        <v>46</v>
      </c>
      <c r="G3220" t="s">
        <v>19</v>
      </c>
      <c r="H3220" t="s">
        <v>50</v>
      </c>
      <c r="I3220">
        <v>1</v>
      </c>
      <c r="J3220">
        <v>1934.27</v>
      </c>
      <c r="K3220">
        <v>1934.27</v>
      </c>
      <c r="L3220" t="s">
        <v>21</v>
      </c>
      <c r="M3220" t="s">
        <v>22</v>
      </c>
    </row>
    <row r="3221" spans="1:13">
      <c r="A3221" t="s">
        <v>4816</v>
      </c>
      <c r="B3221" s="9">
        <v>45192</v>
      </c>
      <c r="C3221" t="s">
        <v>31</v>
      </c>
      <c r="D3221" t="s">
        <v>1533</v>
      </c>
      <c r="E3221" t="s">
        <v>61</v>
      </c>
      <c r="F3221" t="s">
        <v>27</v>
      </c>
      <c r="G3221" t="s">
        <v>42</v>
      </c>
      <c r="H3221" t="s">
        <v>50</v>
      </c>
      <c r="I3221">
        <v>3</v>
      </c>
      <c r="J3221">
        <v>2132.87</v>
      </c>
      <c r="K3221">
        <v>6398.61</v>
      </c>
      <c r="L3221" t="s">
        <v>21</v>
      </c>
      <c r="M3221" t="s">
        <v>29</v>
      </c>
    </row>
    <row r="3222" spans="1:13">
      <c r="A3222" t="s">
        <v>4817</v>
      </c>
      <c r="B3222" s="9">
        <v>45005</v>
      </c>
      <c r="C3222" t="s">
        <v>117</v>
      </c>
      <c r="D3222" t="s">
        <v>3264</v>
      </c>
      <c r="E3222" t="s">
        <v>26</v>
      </c>
      <c r="F3222" t="s">
        <v>33</v>
      </c>
      <c r="G3222" t="s">
        <v>19</v>
      </c>
      <c r="H3222" t="s">
        <v>57</v>
      </c>
      <c r="I3222">
        <v>3</v>
      </c>
      <c r="J3222">
        <v>13985.26</v>
      </c>
      <c r="K3222">
        <v>41955.77</v>
      </c>
      <c r="L3222" t="s">
        <v>35</v>
      </c>
      <c r="M3222" t="s">
        <v>29</v>
      </c>
    </row>
    <row r="3223" spans="1:13">
      <c r="A3223" t="s">
        <v>4818</v>
      </c>
      <c r="B3223" s="9">
        <v>45241</v>
      </c>
      <c r="C3223" t="s">
        <v>427</v>
      </c>
      <c r="D3223" t="s">
        <v>755</v>
      </c>
      <c r="E3223" t="s">
        <v>26</v>
      </c>
      <c r="F3223" t="s">
        <v>46</v>
      </c>
      <c r="G3223" t="s">
        <v>19</v>
      </c>
      <c r="H3223" t="s">
        <v>20</v>
      </c>
      <c r="I3223">
        <v>3</v>
      </c>
      <c r="J3223">
        <v>25644.560000000001</v>
      </c>
      <c r="K3223">
        <v>76933.67</v>
      </c>
      <c r="L3223" t="s">
        <v>28</v>
      </c>
      <c r="M3223" t="s">
        <v>22</v>
      </c>
    </row>
    <row r="3224" spans="1:13">
      <c r="A3224" t="s">
        <v>4819</v>
      </c>
      <c r="B3224" s="9">
        <v>45174</v>
      </c>
      <c r="C3224" t="s">
        <v>2605</v>
      </c>
      <c r="D3224" t="s">
        <v>544</v>
      </c>
      <c r="E3224" t="s">
        <v>17</v>
      </c>
      <c r="F3224" t="s">
        <v>27</v>
      </c>
      <c r="G3224" t="s">
        <v>19</v>
      </c>
      <c r="H3224" t="s">
        <v>20</v>
      </c>
      <c r="I3224">
        <v>4</v>
      </c>
      <c r="J3224">
        <v>33232.19</v>
      </c>
      <c r="K3224">
        <v>132928.76</v>
      </c>
      <c r="L3224" t="s">
        <v>21</v>
      </c>
      <c r="M3224" t="s">
        <v>29</v>
      </c>
    </row>
    <row r="3225" spans="1:13">
      <c r="A3225" t="s">
        <v>4820</v>
      </c>
      <c r="B3225" s="9">
        <v>45340</v>
      </c>
      <c r="C3225" t="s">
        <v>1808</v>
      </c>
      <c r="D3225" t="s">
        <v>873</v>
      </c>
      <c r="E3225" t="s">
        <v>17</v>
      </c>
      <c r="F3225" t="s">
        <v>18</v>
      </c>
      <c r="G3225" t="s">
        <v>42</v>
      </c>
      <c r="H3225" t="s">
        <v>57</v>
      </c>
      <c r="I3225">
        <v>2</v>
      </c>
      <c r="J3225">
        <v>12360.46</v>
      </c>
      <c r="K3225">
        <v>24720.92</v>
      </c>
      <c r="L3225" t="s">
        <v>28</v>
      </c>
      <c r="M3225" t="s">
        <v>22</v>
      </c>
    </row>
    <row r="3226" spans="1:13">
      <c r="A3226" t="s">
        <v>4821</v>
      </c>
      <c r="B3226" s="9">
        <v>44951</v>
      </c>
      <c r="C3226" t="s">
        <v>2290</v>
      </c>
      <c r="D3226" t="s">
        <v>1715</v>
      </c>
      <c r="E3226" t="s">
        <v>61</v>
      </c>
      <c r="F3226" t="s">
        <v>27</v>
      </c>
      <c r="G3226" t="s">
        <v>42</v>
      </c>
      <c r="H3226" t="s">
        <v>34</v>
      </c>
      <c r="I3226">
        <v>1</v>
      </c>
      <c r="J3226">
        <v>1004.62</v>
      </c>
      <c r="K3226">
        <v>1004.62</v>
      </c>
      <c r="L3226" t="s">
        <v>28</v>
      </c>
      <c r="M3226" t="s">
        <v>22</v>
      </c>
    </row>
    <row r="3227" spans="1:13">
      <c r="A3227" t="s">
        <v>4822</v>
      </c>
      <c r="B3227" s="9">
        <v>45210</v>
      </c>
      <c r="C3227" t="s">
        <v>424</v>
      </c>
      <c r="D3227" t="s">
        <v>1081</v>
      </c>
      <c r="E3227" t="s">
        <v>17</v>
      </c>
      <c r="F3227" t="s">
        <v>18</v>
      </c>
      <c r="G3227" t="s">
        <v>19</v>
      </c>
      <c r="H3227" t="s">
        <v>20</v>
      </c>
      <c r="I3227">
        <v>2</v>
      </c>
      <c r="J3227">
        <v>38883.29</v>
      </c>
      <c r="K3227">
        <v>77766.58</v>
      </c>
      <c r="L3227" t="s">
        <v>35</v>
      </c>
      <c r="M3227" t="s">
        <v>29</v>
      </c>
    </row>
    <row r="3228" spans="1:13">
      <c r="A3228" t="s">
        <v>4823</v>
      </c>
      <c r="B3228" s="9">
        <v>45375</v>
      </c>
      <c r="C3228" t="s">
        <v>1022</v>
      </c>
      <c r="D3228" t="s">
        <v>3889</v>
      </c>
      <c r="E3228" t="s">
        <v>61</v>
      </c>
      <c r="F3228" t="s">
        <v>27</v>
      </c>
      <c r="G3228" t="s">
        <v>19</v>
      </c>
      <c r="H3228" t="s">
        <v>34</v>
      </c>
      <c r="I3228">
        <v>3</v>
      </c>
      <c r="J3228">
        <v>1432.15</v>
      </c>
      <c r="K3228">
        <v>4296.46</v>
      </c>
      <c r="L3228" t="s">
        <v>35</v>
      </c>
      <c r="M3228" t="s">
        <v>22</v>
      </c>
    </row>
    <row r="3229" spans="1:13">
      <c r="A3229" t="s">
        <v>4824</v>
      </c>
      <c r="B3229" s="9">
        <v>45227</v>
      </c>
      <c r="C3229" t="s">
        <v>3293</v>
      </c>
      <c r="D3229" t="s">
        <v>158</v>
      </c>
      <c r="E3229" t="s">
        <v>26</v>
      </c>
      <c r="F3229" t="s">
        <v>46</v>
      </c>
      <c r="G3229" t="s">
        <v>42</v>
      </c>
      <c r="H3229" t="s">
        <v>20</v>
      </c>
      <c r="I3229">
        <v>2</v>
      </c>
      <c r="J3229">
        <v>32617.62</v>
      </c>
      <c r="K3229">
        <v>65235.24</v>
      </c>
      <c r="L3229" t="s">
        <v>21</v>
      </c>
      <c r="M3229" t="s">
        <v>29</v>
      </c>
    </row>
    <row r="3230" spans="1:13">
      <c r="A3230" t="s">
        <v>4825</v>
      </c>
      <c r="B3230" s="9">
        <v>44994</v>
      </c>
      <c r="C3230" t="s">
        <v>1532</v>
      </c>
      <c r="D3230" t="s">
        <v>3329</v>
      </c>
      <c r="E3230" t="s">
        <v>26</v>
      </c>
      <c r="F3230" t="s">
        <v>33</v>
      </c>
      <c r="G3230" t="s">
        <v>42</v>
      </c>
      <c r="H3230" t="s">
        <v>34</v>
      </c>
      <c r="I3230">
        <v>5</v>
      </c>
      <c r="J3230">
        <v>1033.06</v>
      </c>
      <c r="K3230">
        <v>5165.3100000000004</v>
      </c>
      <c r="L3230" t="s">
        <v>35</v>
      </c>
      <c r="M3230" t="s">
        <v>29</v>
      </c>
    </row>
    <row r="3231" spans="1:13">
      <c r="A3231" t="s">
        <v>4826</v>
      </c>
      <c r="B3231" s="9">
        <v>44933</v>
      </c>
      <c r="C3231" t="s">
        <v>1470</v>
      </c>
      <c r="D3231" t="s">
        <v>41</v>
      </c>
      <c r="E3231" t="s">
        <v>17</v>
      </c>
      <c r="F3231" t="s">
        <v>33</v>
      </c>
      <c r="G3231" t="s">
        <v>19</v>
      </c>
      <c r="H3231" t="s">
        <v>50</v>
      </c>
      <c r="I3231">
        <v>2</v>
      </c>
      <c r="J3231">
        <v>2914.31</v>
      </c>
      <c r="K3231">
        <v>5828.62</v>
      </c>
      <c r="L3231" t="s">
        <v>21</v>
      </c>
      <c r="M3231" t="s">
        <v>29</v>
      </c>
    </row>
    <row r="3232" spans="1:13">
      <c r="A3232" t="s">
        <v>4827</v>
      </c>
      <c r="B3232" s="9">
        <v>45063</v>
      </c>
      <c r="C3232" t="s">
        <v>552</v>
      </c>
      <c r="D3232" t="s">
        <v>1365</v>
      </c>
      <c r="E3232" t="s">
        <v>26</v>
      </c>
      <c r="F3232" t="s">
        <v>46</v>
      </c>
      <c r="G3232" t="s">
        <v>19</v>
      </c>
      <c r="H3232" t="s">
        <v>50</v>
      </c>
      <c r="I3232">
        <v>4</v>
      </c>
      <c r="J3232">
        <v>2375.56</v>
      </c>
      <c r="K3232">
        <v>9502.24</v>
      </c>
      <c r="L3232" t="s">
        <v>21</v>
      </c>
      <c r="M3232" t="s">
        <v>29</v>
      </c>
    </row>
    <row r="3233" spans="1:13">
      <c r="A3233" t="s">
        <v>4828</v>
      </c>
      <c r="B3233" s="9">
        <v>45090</v>
      </c>
      <c r="C3233" t="s">
        <v>831</v>
      </c>
      <c r="D3233" t="s">
        <v>2495</v>
      </c>
      <c r="E3233" t="s">
        <v>17</v>
      </c>
      <c r="F3233" t="s">
        <v>18</v>
      </c>
      <c r="G3233" t="s">
        <v>42</v>
      </c>
      <c r="H3233" t="s">
        <v>20</v>
      </c>
      <c r="I3233">
        <v>4</v>
      </c>
      <c r="J3233">
        <v>37281.19</v>
      </c>
      <c r="K3233">
        <v>149124.75</v>
      </c>
      <c r="L3233" t="s">
        <v>21</v>
      </c>
      <c r="M3233" t="s">
        <v>29</v>
      </c>
    </row>
    <row r="3234" spans="1:13">
      <c r="A3234" t="s">
        <v>4829</v>
      </c>
      <c r="B3234" s="9">
        <v>45009</v>
      </c>
      <c r="C3234" t="s">
        <v>1473</v>
      </c>
      <c r="D3234" t="s">
        <v>1501</v>
      </c>
      <c r="E3234" t="s">
        <v>17</v>
      </c>
      <c r="F3234" t="s">
        <v>27</v>
      </c>
      <c r="G3234" t="s">
        <v>19</v>
      </c>
      <c r="H3234" t="s">
        <v>34</v>
      </c>
      <c r="I3234">
        <v>3</v>
      </c>
      <c r="J3234">
        <v>1088.24</v>
      </c>
      <c r="K3234">
        <v>3264.73</v>
      </c>
      <c r="L3234" t="s">
        <v>28</v>
      </c>
      <c r="M3234" t="s">
        <v>29</v>
      </c>
    </row>
    <row r="3235" spans="1:13">
      <c r="A3235" t="s">
        <v>4830</v>
      </c>
      <c r="B3235" s="9">
        <v>45346</v>
      </c>
      <c r="C3235" t="s">
        <v>326</v>
      </c>
      <c r="D3235" t="s">
        <v>374</v>
      </c>
      <c r="E3235" t="s">
        <v>17</v>
      </c>
      <c r="F3235" t="s">
        <v>46</v>
      </c>
      <c r="G3235" t="s">
        <v>42</v>
      </c>
      <c r="H3235" t="s">
        <v>34</v>
      </c>
      <c r="I3235">
        <v>1</v>
      </c>
      <c r="J3235">
        <v>961.53</v>
      </c>
      <c r="K3235">
        <v>961.53</v>
      </c>
      <c r="L3235" t="s">
        <v>28</v>
      </c>
      <c r="M3235" t="s">
        <v>29</v>
      </c>
    </row>
    <row r="3236" spans="1:13">
      <c r="A3236" t="s">
        <v>4831</v>
      </c>
      <c r="B3236" s="9">
        <v>44999</v>
      </c>
      <c r="C3236" t="s">
        <v>1721</v>
      </c>
      <c r="D3236" t="s">
        <v>1136</v>
      </c>
      <c r="E3236" t="s">
        <v>61</v>
      </c>
      <c r="F3236" t="s">
        <v>27</v>
      </c>
      <c r="G3236" t="s">
        <v>19</v>
      </c>
      <c r="H3236" t="s">
        <v>50</v>
      </c>
      <c r="I3236">
        <v>5</v>
      </c>
      <c r="J3236">
        <v>2568.61</v>
      </c>
      <c r="K3236">
        <v>12843.03</v>
      </c>
      <c r="L3236" t="s">
        <v>35</v>
      </c>
      <c r="M3236" t="s">
        <v>22</v>
      </c>
    </row>
    <row r="3237" spans="1:13">
      <c r="A3237" t="s">
        <v>4832</v>
      </c>
      <c r="B3237" s="9">
        <v>45163</v>
      </c>
      <c r="C3237" t="s">
        <v>1181</v>
      </c>
      <c r="D3237" t="s">
        <v>1485</v>
      </c>
      <c r="E3237" t="s">
        <v>17</v>
      </c>
      <c r="F3237" t="s">
        <v>46</v>
      </c>
      <c r="G3237" t="s">
        <v>19</v>
      </c>
      <c r="H3237" t="s">
        <v>34</v>
      </c>
      <c r="I3237">
        <v>1</v>
      </c>
      <c r="J3237">
        <v>1238.9100000000001</v>
      </c>
      <c r="K3237">
        <v>1238.9100000000001</v>
      </c>
      <c r="L3237" t="s">
        <v>35</v>
      </c>
      <c r="M3237" t="s">
        <v>29</v>
      </c>
    </row>
    <row r="3238" spans="1:13">
      <c r="A3238" t="s">
        <v>4833</v>
      </c>
      <c r="B3238" s="9">
        <v>44972</v>
      </c>
      <c r="C3238" t="s">
        <v>1049</v>
      </c>
      <c r="D3238" t="s">
        <v>97</v>
      </c>
      <c r="E3238" t="s">
        <v>17</v>
      </c>
      <c r="F3238" t="s">
        <v>46</v>
      </c>
      <c r="G3238" t="s">
        <v>19</v>
      </c>
      <c r="H3238" t="s">
        <v>57</v>
      </c>
      <c r="I3238">
        <v>1</v>
      </c>
      <c r="J3238">
        <v>13951.38</v>
      </c>
      <c r="K3238">
        <v>13951.38</v>
      </c>
      <c r="L3238" t="s">
        <v>21</v>
      </c>
      <c r="M3238" t="s">
        <v>29</v>
      </c>
    </row>
    <row r="3239" spans="1:13">
      <c r="A3239" t="s">
        <v>4834</v>
      </c>
      <c r="B3239" s="9">
        <v>45188</v>
      </c>
      <c r="C3239" t="s">
        <v>779</v>
      </c>
      <c r="D3239" t="s">
        <v>2038</v>
      </c>
      <c r="E3239" t="s">
        <v>17</v>
      </c>
      <c r="F3239" t="s">
        <v>27</v>
      </c>
      <c r="G3239" t="s">
        <v>19</v>
      </c>
      <c r="H3239" t="s">
        <v>34</v>
      </c>
      <c r="I3239">
        <v>5</v>
      </c>
      <c r="J3239">
        <v>1001.97</v>
      </c>
      <c r="K3239">
        <v>5009.8500000000004</v>
      </c>
      <c r="L3239" t="s">
        <v>21</v>
      </c>
      <c r="M3239" t="s">
        <v>22</v>
      </c>
    </row>
    <row r="3240" spans="1:13">
      <c r="A3240" t="s">
        <v>4835</v>
      </c>
      <c r="B3240" s="9">
        <v>45102</v>
      </c>
      <c r="C3240" t="s">
        <v>3812</v>
      </c>
      <c r="D3240" t="s">
        <v>205</v>
      </c>
      <c r="E3240" t="s">
        <v>26</v>
      </c>
      <c r="F3240" t="s">
        <v>33</v>
      </c>
      <c r="G3240" t="s">
        <v>19</v>
      </c>
      <c r="H3240" t="s">
        <v>50</v>
      </c>
      <c r="I3240">
        <v>4</v>
      </c>
      <c r="J3240">
        <v>2789.77</v>
      </c>
      <c r="K3240">
        <v>11159.07</v>
      </c>
      <c r="L3240" t="s">
        <v>28</v>
      </c>
      <c r="M3240" t="s">
        <v>29</v>
      </c>
    </row>
    <row r="3241" spans="1:13">
      <c r="A3241" t="s">
        <v>4836</v>
      </c>
      <c r="B3241" s="9">
        <v>45092</v>
      </c>
      <c r="C3241" t="s">
        <v>465</v>
      </c>
      <c r="D3241" t="s">
        <v>1898</v>
      </c>
      <c r="E3241" t="s">
        <v>26</v>
      </c>
      <c r="F3241" t="s">
        <v>33</v>
      </c>
      <c r="G3241" t="s">
        <v>19</v>
      </c>
      <c r="H3241" t="s">
        <v>57</v>
      </c>
      <c r="I3241">
        <v>3</v>
      </c>
      <c r="J3241">
        <v>12564.89</v>
      </c>
      <c r="K3241">
        <v>37694.660000000003</v>
      </c>
      <c r="L3241" t="s">
        <v>28</v>
      </c>
      <c r="M3241" t="s">
        <v>29</v>
      </c>
    </row>
    <row r="3242" spans="1:13">
      <c r="A3242" t="s">
        <v>4837</v>
      </c>
      <c r="B3242" s="9">
        <v>45296</v>
      </c>
      <c r="C3242" t="s">
        <v>3795</v>
      </c>
      <c r="D3242" t="s">
        <v>3552</v>
      </c>
      <c r="E3242" t="s">
        <v>26</v>
      </c>
      <c r="F3242" t="s">
        <v>18</v>
      </c>
      <c r="G3242" t="s">
        <v>42</v>
      </c>
      <c r="H3242" t="s">
        <v>57</v>
      </c>
      <c r="I3242">
        <v>2</v>
      </c>
      <c r="J3242">
        <v>15442.68</v>
      </c>
      <c r="K3242">
        <v>30885.360000000001</v>
      </c>
      <c r="L3242" t="s">
        <v>21</v>
      </c>
      <c r="M3242" t="s">
        <v>22</v>
      </c>
    </row>
    <row r="3243" spans="1:13">
      <c r="A3243" t="s">
        <v>4838</v>
      </c>
      <c r="B3243" s="9">
        <v>44980</v>
      </c>
      <c r="C3243" t="s">
        <v>2947</v>
      </c>
      <c r="D3243" t="s">
        <v>2473</v>
      </c>
      <c r="E3243" t="s">
        <v>17</v>
      </c>
      <c r="F3243" t="s">
        <v>27</v>
      </c>
      <c r="G3243" t="s">
        <v>19</v>
      </c>
      <c r="H3243" t="s">
        <v>34</v>
      </c>
      <c r="I3243">
        <v>4</v>
      </c>
      <c r="J3243">
        <v>1070.3900000000001</v>
      </c>
      <c r="K3243">
        <v>4281.57</v>
      </c>
      <c r="L3243" t="s">
        <v>21</v>
      </c>
      <c r="M3243" t="s">
        <v>22</v>
      </c>
    </row>
    <row r="3244" spans="1:13">
      <c r="A3244" t="s">
        <v>4839</v>
      </c>
      <c r="B3244" s="9">
        <v>45345</v>
      </c>
      <c r="C3244" t="s">
        <v>3108</v>
      </c>
      <c r="D3244" t="s">
        <v>3365</v>
      </c>
      <c r="E3244" t="s">
        <v>17</v>
      </c>
      <c r="F3244" t="s">
        <v>18</v>
      </c>
      <c r="G3244" t="s">
        <v>42</v>
      </c>
      <c r="H3244" t="s">
        <v>50</v>
      </c>
      <c r="I3244">
        <v>3</v>
      </c>
      <c r="J3244">
        <v>2340.6</v>
      </c>
      <c r="K3244">
        <v>7021.8</v>
      </c>
      <c r="L3244" t="s">
        <v>35</v>
      </c>
      <c r="M3244" t="s">
        <v>29</v>
      </c>
    </row>
    <row r="3245" spans="1:13">
      <c r="A3245" t="s">
        <v>4840</v>
      </c>
      <c r="B3245" s="9">
        <v>45433</v>
      </c>
      <c r="C3245" t="s">
        <v>462</v>
      </c>
      <c r="D3245" t="s">
        <v>2736</v>
      </c>
      <c r="E3245" t="s">
        <v>26</v>
      </c>
      <c r="F3245" t="s">
        <v>46</v>
      </c>
      <c r="G3245" t="s">
        <v>19</v>
      </c>
      <c r="H3245" t="s">
        <v>50</v>
      </c>
      <c r="I3245">
        <v>4</v>
      </c>
      <c r="J3245">
        <v>2014.25</v>
      </c>
      <c r="K3245">
        <v>8057.01</v>
      </c>
      <c r="L3245" t="s">
        <v>21</v>
      </c>
      <c r="M3245" t="s">
        <v>29</v>
      </c>
    </row>
    <row r="3246" spans="1:13">
      <c r="A3246" t="s">
        <v>4841</v>
      </c>
      <c r="B3246" s="9">
        <v>45267</v>
      </c>
      <c r="C3246" t="s">
        <v>2320</v>
      </c>
      <c r="D3246" t="s">
        <v>897</v>
      </c>
      <c r="E3246" t="s">
        <v>17</v>
      </c>
      <c r="F3246" t="s">
        <v>18</v>
      </c>
      <c r="G3246" t="s">
        <v>42</v>
      </c>
      <c r="H3246" t="s">
        <v>50</v>
      </c>
      <c r="I3246">
        <v>5</v>
      </c>
      <c r="J3246">
        <v>2561.85</v>
      </c>
      <c r="K3246">
        <v>12809.25</v>
      </c>
      <c r="L3246" t="s">
        <v>21</v>
      </c>
      <c r="M3246" t="s">
        <v>29</v>
      </c>
    </row>
    <row r="3247" spans="1:13">
      <c r="A3247" t="s">
        <v>4842</v>
      </c>
      <c r="B3247" s="9">
        <v>45053</v>
      </c>
      <c r="C3247" t="s">
        <v>1564</v>
      </c>
      <c r="D3247" t="s">
        <v>3727</v>
      </c>
      <c r="E3247" t="s">
        <v>61</v>
      </c>
      <c r="F3247" t="s">
        <v>46</v>
      </c>
      <c r="G3247" t="s">
        <v>19</v>
      </c>
      <c r="H3247" t="s">
        <v>57</v>
      </c>
      <c r="I3247">
        <v>1</v>
      </c>
      <c r="J3247">
        <v>12193.69</v>
      </c>
      <c r="K3247">
        <v>12193.69</v>
      </c>
      <c r="L3247" t="s">
        <v>21</v>
      </c>
      <c r="M3247" t="s">
        <v>29</v>
      </c>
    </row>
    <row r="3248" spans="1:13">
      <c r="A3248" t="s">
        <v>4843</v>
      </c>
      <c r="B3248" s="9">
        <v>45335</v>
      </c>
      <c r="C3248" t="s">
        <v>1378</v>
      </c>
      <c r="D3248" t="s">
        <v>1642</v>
      </c>
      <c r="E3248" t="s">
        <v>26</v>
      </c>
      <c r="F3248" t="s">
        <v>27</v>
      </c>
      <c r="G3248" t="s">
        <v>19</v>
      </c>
      <c r="H3248" t="s">
        <v>50</v>
      </c>
      <c r="I3248">
        <v>5</v>
      </c>
      <c r="J3248">
        <v>2357.14</v>
      </c>
      <c r="K3248">
        <v>11785.71</v>
      </c>
      <c r="L3248" t="s">
        <v>28</v>
      </c>
      <c r="M3248" t="s">
        <v>29</v>
      </c>
    </row>
    <row r="3249" spans="1:13">
      <c r="A3249" t="s">
        <v>4844</v>
      </c>
      <c r="B3249" s="9">
        <v>45293</v>
      </c>
      <c r="C3249" t="s">
        <v>2653</v>
      </c>
      <c r="D3249" t="s">
        <v>911</v>
      </c>
      <c r="E3249" t="s">
        <v>17</v>
      </c>
      <c r="F3249" t="s">
        <v>27</v>
      </c>
      <c r="G3249" t="s">
        <v>19</v>
      </c>
      <c r="H3249" t="s">
        <v>57</v>
      </c>
      <c r="I3249">
        <v>2</v>
      </c>
      <c r="J3249">
        <v>12963.45</v>
      </c>
      <c r="K3249">
        <v>25926.89</v>
      </c>
      <c r="L3249" t="s">
        <v>28</v>
      </c>
      <c r="M3249" t="s">
        <v>29</v>
      </c>
    </row>
    <row r="3250" spans="1:13">
      <c r="A3250" t="s">
        <v>4845</v>
      </c>
      <c r="B3250" s="9">
        <v>45197</v>
      </c>
      <c r="C3250" t="s">
        <v>1943</v>
      </c>
      <c r="D3250" t="s">
        <v>451</v>
      </c>
      <c r="E3250" t="s">
        <v>17</v>
      </c>
      <c r="F3250" t="s">
        <v>27</v>
      </c>
      <c r="G3250" t="s">
        <v>19</v>
      </c>
      <c r="H3250" t="s">
        <v>57</v>
      </c>
      <c r="I3250">
        <v>5</v>
      </c>
      <c r="J3250">
        <v>17727.04</v>
      </c>
      <c r="K3250">
        <v>88635.21</v>
      </c>
      <c r="L3250" t="s">
        <v>35</v>
      </c>
      <c r="M3250" t="s">
        <v>29</v>
      </c>
    </row>
    <row r="3251" spans="1:13">
      <c r="A3251" t="s">
        <v>4846</v>
      </c>
      <c r="B3251" s="9">
        <v>45305</v>
      </c>
      <c r="C3251" t="s">
        <v>3287</v>
      </c>
      <c r="D3251" t="s">
        <v>2124</v>
      </c>
      <c r="E3251" t="s">
        <v>26</v>
      </c>
      <c r="F3251" t="s">
        <v>27</v>
      </c>
      <c r="G3251" t="s">
        <v>42</v>
      </c>
      <c r="H3251" t="s">
        <v>20</v>
      </c>
      <c r="I3251">
        <v>1</v>
      </c>
      <c r="J3251">
        <v>41688.870000000003</v>
      </c>
      <c r="K3251">
        <v>41688.870000000003</v>
      </c>
      <c r="L3251" t="s">
        <v>35</v>
      </c>
      <c r="M3251" t="s">
        <v>29</v>
      </c>
    </row>
    <row r="3252" spans="1:13">
      <c r="A3252" t="s">
        <v>4847</v>
      </c>
      <c r="B3252" s="9">
        <v>44999</v>
      </c>
      <c r="C3252" t="s">
        <v>1808</v>
      </c>
      <c r="D3252" t="s">
        <v>3641</v>
      </c>
      <c r="E3252" t="s">
        <v>17</v>
      </c>
      <c r="F3252" t="s">
        <v>18</v>
      </c>
      <c r="G3252" t="s">
        <v>42</v>
      </c>
      <c r="H3252" t="s">
        <v>34</v>
      </c>
      <c r="I3252">
        <v>4</v>
      </c>
      <c r="J3252">
        <v>1292.0899999999999</v>
      </c>
      <c r="K3252">
        <v>5168.38</v>
      </c>
      <c r="L3252" t="s">
        <v>35</v>
      </c>
      <c r="M3252" t="s">
        <v>29</v>
      </c>
    </row>
    <row r="3253" spans="1:13">
      <c r="A3253" t="s">
        <v>4848</v>
      </c>
      <c r="B3253" s="9">
        <v>45174</v>
      </c>
      <c r="C3253" t="s">
        <v>777</v>
      </c>
      <c r="D3253" t="s">
        <v>401</v>
      </c>
      <c r="E3253" t="s">
        <v>17</v>
      </c>
      <c r="F3253" t="s">
        <v>46</v>
      </c>
      <c r="G3253" t="s">
        <v>42</v>
      </c>
      <c r="H3253" t="s">
        <v>50</v>
      </c>
      <c r="I3253">
        <v>3</v>
      </c>
      <c r="J3253">
        <v>2979.9</v>
      </c>
      <c r="K3253">
        <v>8939.69</v>
      </c>
      <c r="L3253" t="s">
        <v>21</v>
      </c>
      <c r="M3253" t="s">
        <v>29</v>
      </c>
    </row>
    <row r="3254" spans="1:13">
      <c r="A3254" t="s">
        <v>4849</v>
      </c>
      <c r="B3254" s="9">
        <v>44969</v>
      </c>
      <c r="C3254" t="s">
        <v>1440</v>
      </c>
      <c r="D3254" t="s">
        <v>486</v>
      </c>
      <c r="E3254" t="s">
        <v>26</v>
      </c>
      <c r="F3254" t="s">
        <v>33</v>
      </c>
      <c r="G3254" t="s">
        <v>19</v>
      </c>
      <c r="H3254" t="s">
        <v>57</v>
      </c>
      <c r="I3254">
        <v>2</v>
      </c>
      <c r="J3254">
        <v>11351.63</v>
      </c>
      <c r="K3254">
        <v>22703.26</v>
      </c>
      <c r="L3254" t="s">
        <v>21</v>
      </c>
      <c r="M3254" t="s">
        <v>29</v>
      </c>
    </row>
    <row r="3255" spans="1:13">
      <c r="A3255" t="s">
        <v>4850</v>
      </c>
      <c r="B3255" s="9">
        <v>45303</v>
      </c>
      <c r="C3255" t="s">
        <v>1334</v>
      </c>
      <c r="D3255" t="s">
        <v>1090</v>
      </c>
      <c r="E3255" t="s">
        <v>17</v>
      </c>
      <c r="F3255" t="s">
        <v>27</v>
      </c>
      <c r="G3255" t="s">
        <v>42</v>
      </c>
      <c r="H3255" t="s">
        <v>34</v>
      </c>
      <c r="I3255">
        <v>4</v>
      </c>
      <c r="J3255">
        <v>1435.39</v>
      </c>
      <c r="K3255">
        <v>5741.58</v>
      </c>
      <c r="L3255" t="s">
        <v>28</v>
      </c>
      <c r="M3255" t="s">
        <v>29</v>
      </c>
    </row>
    <row r="3256" spans="1:13">
      <c r="A3256" t="s">
        <v>4851</v>
      </c>
      <c r="B3256" s="9">
        <v>44967</v>
      </c>
      <c r="C3256" t="s">
        <v>3858</v>
      </c>
      <c r="D3256" t="s">
        <v>2800</v>
      </c>
      <c r="E3256" t="s">
        <v>26</v>
      </c>
      <c r="F3256" t="s">
        <v>27</v>
      </c>
      <c r="G3256" t="s">
        <v>42</v>
      </c>
      <c r="H3256" t="s">
        <v>57</v>
      </c>
      <c r="I3256">
        <v>3</v>
      </c>
      <c r="J3256">
        <v>11276.67</v>
      </c>
      <c r="K3256">
        <v>33830.01</v>
      </c>
      <c r="L3256" t="s">
        <v>21</v>
      </c>
      <c r="M3256" t="s">
        <v>29</v>
      </c>
    </row>
    <row r="3257" spans="1:13">
      <c r="A3257" t="s">
        <v>4852</v>
      </c>
      <c r="B3257" s="9">
        <v>45096</v>
      </c>
      <c r="C3257" t="s">
        <v>1453</v>
      </c>
      <c r="D3257" t="s">
        <v>3005</v>
      </c>
      <c r="E3257" t="s">
        <v>17</v>
      </c>
      <c r="F3257" t="s">
        <v>46</v>
      </c>
      <c r="G3257" t="s">
        <v>42</v>
      </c>
      <c r="H3257" t="s">
        <v>34</v>
      </c>
      <c r="I3257">
        <v>1</v>
      </c>
      <c r="J3257">
        <v>1089.27</v>
      </c>
      <c r="K3257">
        <v>1089.27</v>
      </c>
      <c r="L3257" t="s">
        <v>21</v>
      </c>
      <c r="M3257" t="s">
        <v>29</v>
      </c>
    </row>
    <row r="3258" spans="1:13">
      <c r="A3258" t="s">
        <v>4853</v>
      </c>
      <c r="B3258" s="9">
        <v>45138</v>
      </c>
      <c r="C3258" t="s">
        <v>427</v>
      </c>
      <c r="D3258" t="s">
        <v>466</v>
      </c>
      <c r="E3258" t="s">
        <v>26</v>
      </c>
      <c r="F3258" t="s">
        <v>33</v>
      </c>
      <c r="G3258" t="s">
        <v>42</v>
      </c>
      <c r="H3258" t="s">
        <v>57</v>
      </c>
      <c r="I3258">
        <v>5</v>
      </c>
      <c r="J3258">
        <v>12292.11</v>
      </c>
      <c r="K3258">
        <v>61460.53</v>
      </c>
      <c r="L3258" t="s">
        <v>28</v>
      </c>
      <c r="M3258" t="s">
        <v>29</v>
      </c>
    </row>
    <row r="3259" spans="1:13">
      <c r="A3259" t="s">
        <v>4854</v>
      </c>
      <c r="B3259" s="9">
        <v>45419</v>
      </c>
      <c r="C3259" t="s">
        <v>168</v>
      </c>
      <c r="D3259" t="s">
        <v>816</v>
      </c>
      <c r="E3259" t="s">
        <v>17</v>
      </c>
      <c r="F3259" t="s">
        <v>27</v>
      </c>
      <c r="G3259" t="s">
        <v>19</v>
      </c>
      <c r="H3259" t="s">
        <v>50</v>
      </c>
      <c r="I3259">
        <v>4</v>
      </c>
      <c r="J3259">
        <v>2942.31</v>
      </c>
      <c r="K3259">
        <v>11769.23</v>
      </c>
      <c r="L3259" t="s">
        <v>35</v>
      </c>
      <c r="M3259" t="s">
        <v>29</v>
      </c>
    </row>
    <row r="3260" spans="1:13">
      <c r="A3260" t="s">
        <v>4855</v>
      </c>
      <c r="B3260" s="9">
        <v>44965</v>
      </c>
      <c r="C3260" t="s">
        <v>2670</v>
      </c>
      <c r="D3260" t="s">
        <v>1578</v>
      </c>
      <c r="E3260" t="s">
        <v>17</v>
      </c>
      <c r="F3260" t="s">
        <v>33</v>
      </c>
      <c r="G3260" t="s">
        <v>19</v>
      </c>
      <c r="H3260" t="s">
        <v>20</v>
      </c>
      <c r="I3260">
        <v>3</v>
      </c>
      <c r="J3260">
        <v>35626.32</v>
      </c>
      <c r="K3260">
        <v>106878.97</v>
      </c>
      <c r="L3260" t="s">
        <v>21</v>
      </c>
      <c r="M3260" t="s">
        <v>29</v>
      </c>
    </row>
    <row r="3261" spans="1:13">
      <c r="A3261" t="s">
        <v>4856</v>
      </c>
      <c r="B3261" s="9">
        <v>45295</v>
      </c>
      <c r="C3261" t="s">
        <v>3894</v>
      </c>
      <c r="D3261" t="s">
        <v>523</v>
      </c>
      <c r="E3261" t="s">
        <v>61</v>
      </c>
      <c r="F3261" t="s">
        <v>27</v>
      </c>
      <c r="G3261" t="s">
        <v>19</v>
      </c>
      <c r="H3261" t="s">
        <v>20</v>
      </c>
      <c r="I3261">
        <v>3</v>
      </c>
      <c r="J3261">
        <v>34949.730000000003</v>
      </c>
      <c r="K3261">
        <v>104849.2</v>
      </c>
      <c r="L3261" t="s">
        <v>28</v>
      </c>
      <c r="M3261" t="s">
        <v>29</v>
      </c>
    </row>
    <row r="3262" spans="1:13">
      <c r="A3262" t="s">
        <v>4857</v>
      </c>
      <c r="B3262" s="9">
        <v>45077</v>
      </c>
      <c r="C3262" t="s">
        <v>3763</v>
      </c>
      <c r="D3262" t="s">
        <v>396</v>
      </c>
      <c r="E3262" t="s">
        <v>26</v>
      </c>
      <c r="F3262" t="s">
        <v>18</v>
      </c>
      <c r="G3262" t="s">
        <v>42</v>
      </c>
      <c r="H3262" t="s">
        <v>20</v>
      </c>
      <c r="I3262">
        <v>5</v>
      </c>
      <c r="J3262">
        <v>41955.17</v>
      </c>
      <c r="K3262">
        <v>209775.87</v>
      </c>
      <c r="L3262" t="s">
        <v>28</v>
      </c>
      <c r="M3262" t="s">
        <v>29</v>
      </c>
    </row>
    <row r="3263" spans="1:13">
      <c r="A3263" t="s">
        <v>4858</v>
      </c>
      <c r="B3263" s="9">
        <v>45037</v>
      </c>
      <c r="C3263" t="s">
        <v>2019</v>
      </c>
      <c r="D3263" t="s">
        <v>1144</v>
      </c>
      <c r="E3263" t="s">
        <v>17</v>
      </c>
      <c r="F3263" t="s">
        <v>18</v>
      </c>
      <c r="G3263" t="s">
        <v>19</v>
      </c>
      <c r="H3263" t="s">
        <v>57</v>
      </c>
      <c r="I3263">
        <v>4</v>
      </c>
      <c r="J3263">
        <v>15093.2</v>
      </c>
      <c r="K3263">
        <v>60372.78</v>
      </c>
      <c r="L3263" t="s">
        <v>35</v>
      </c>
      <c r="M3263" t="s">
        <v>29</v>
      </c>
    </row>
    <row r="3264" spans="1:13">
      <c r="A3264" t="s">
        <v>4859</v>
      </c>
      <c r="B3264" s="9">
        <v>45406</v>
      </c>
      <c r="C3264" t="s">
        <v>3500</v>
      </c>
      <c r="D3264" t="s">
        <v>1430</v>
      </c>
      <c r="E3264" t="s">
        <v>17</v>
      </c>
      <c r="F3264" t="s">
        <v>33</v>
      </c>
      <c r="G3264" t="s">
        <v>42</v>
      </c>
      <c r="H3264" t="s">
        <v>34</v>
      </c>
      <c r="I3264">
        <v>4</v>
      </c>
      <c r="J3264">
        <v>1227.7</v>
      </c>
      <c r="K3264">
        <v>4910.78</v>
      </c>
      <c r="L3264" t="s">
        <v>28</v>
      </c>
      <c r="M3264" t="s">
        <v>29</v>
      </c>
    </row>
    <row r="3265" spans="1:13">
      <c r="A3265" t="s">
        <v>4860</v>
      </c>
      <c r="B3265" s="9">
        <v>45362</v>
      </c>
      <c r="C3265" t="s">
        <v>2165</v>
      </c>
      <c r="D3265" t="s">
        <v>587</v>
      </c>
      <c r="E3265" t="s">
        <v>26</v>
      </c>
      <c r="F3265" t="s">
        <v>46</v>
      </c>
      <c r="G3265" t="s">
        <v>19</v>
      </c>
      <c r="H3265" t="s">
        <v>50</v>
      </c>
      <c r="I3265">
        <v>1</v>
      </c>
      <c r="J3265">
        <v>1805.97</v>
      </c>
      <c r="K3265">
        <v>1805.97</v>
      </c>
      <c r="L3265" t="s">
        <v>35</v>
      </c>
      <c r="M3265" t="s">
        <v>29</v>
      </c>
    </row>
    <row r="3266" spans="1:13">
      <c r="A3266" t="s">
        <v>4861</v>
      </c>
      <c r="B3266" s="9">
        <v>44973</v>
      </c>
      <c r="C3266" t="s">
        <v>2309</v>
      </c>
      <c r="D3266" t="s">
        <v>1827</v>
      </c>
      <c r="E3266" t="s">
        <v>17</v>
      </c>
      <c r="F3266" t="s">
        <v>46</v>
      </c>
      <c r="G3266" t="s">
        <v>19</v>
      </c>
      <c r="H3266" t="s">
        <v>50</v>
      </c>
      <c r="I3266">
        <v>4</v>
      </c>
      <c r="J3266">
        <v>2823.81</v>
      </c>
      <c r="K3266">
        <v>11295.25</v>
      </c>
      <c r="L3266" t="s">
        <v>35</v>
      </c>
      <c r="M3266" t="s">
        <v>22</v>
      </c>
    </row>
    <row r="3267" spans="1:13">
      <c r="A3267" t="s">
        <v>4862</v>
      </c>
      <c r="B3267" s="9">
        <v>45292</v>
      </c>
      <c r="C3267" t="s">
        <v>1226</v>
      </c>
      <c r="D3267" t="s">
        <v>1112</v>
      </c>
      <c r="E3267" t="s">
        <v>61</v>
      </c>
      <c r="F3267" t="s">
        <v>18</v>
      </c>
      <c r="G3267" t="s">
        <v>19</v>
      </c>
      <c r="H3267" t="s">
        <v>57</v>
      </c>
      <c r="I3267">
        <v>5</v>
      </c>
      <c r="J3267">
        <v>17775.669999999998</v>
      </c>
      <c r="K3267">
        <v>88878.35</v>
      </c>
      <c r="L3267" t="s">
        <v>35</v>
      </c>
      <c r="M3267" t="s">
        <v>29</v>
      </c>
    </row>
    <row r="3268" spans="1:13">
      <c r="A3268" t="s">
        <v>4863</v>
      </c>
      <c r="B3268" s="9">
        <v>44995</v>
      </c>
      <c r="C3268" t="s">
        <v>3397</v>
      </c>
      <c r="D3268" t="s">
        <v>2287</v>
      </c>
      <c r="E3268" t="s">
        <v>61</v>
      </c>
      <c r="F3268" t="s">
        <v>46</v>
      </c>
      <c r="G3268" t="s">
        <v>19</v>
      </c>
      <c r="H3268" t="s">
        <v>20</v>
      </c>
      <c r="I3268">
        <v>4</v>
      </c>
      <c r="J3268">
        <v>41305.449999999997</v>
      </c>
      <c r="K3268">
        <v>165221.78</v>
      </c>
      <c r="L3268" t="s">
        <v>35</v>
      </c>
      <c r="M3268" t="s">
        <v>29</v>
      </c>
    </row>
    <row r="3269" spans="1:13">
      <c r="A3269" t="s">
        <v>4864</v>
      </c>
      <c r="B3269" s="9">
        <v>45225</v>
      </c>
      <c r="C3269" t="s">
        <v>4039</v>
      </c>
      <c r="D3269" t="s">
        <v>437</v>
      </c>
      <c r="E3269" t="s">
        <v>26</v>
      </c>
      <c r="F3269" t="s">
        <v>46</v>
      </c>
      <c r="G3269" t="s">
        <v>42</v>
      </c>
      <c r="H3269" t="s">
        <v>57</v>
      </c>
      <c r="I3269">
        <v>1</v>
      </c>
      <c r="J3269">
        <v>12158.29</v>
      </c>
      <c r="K3269">
        <v>12158.29</v>
      </c>
      <c r="L3269" t="s">
        <v>35</v>
      </c>
      <c r="M3269" t="s">
        <v>29</v>
      </c>
    </row>
    <row r="3270" spans="1:13">
      <c r="A3270" t="s">
        <v>4865</v>
      </c>
      <c r="B3270" s="9">
        <v>45222</v>
      </c>
      <c r="C3270" t="s">
        <v>392</v>
      </c>
      <c r="D3270" t="s">
        <v>1701</v>
      </c>
      <c r="E3270" t="s">
        <v>17</v>
      </c>
      <c r="F3270" t="s">
        <v>46</v>
      </c>
      <c r="G3270" t="s">
        <v>19</v>
      </c>
      <c r="H3270" t="s">
        <v>34</v>
      </c>
      <c r="I3270">
        <v>3</v>
      </c>
      <c r="J3270">
        <v>975.55</v>
      </c>
      <c r="K3270">
        <v>2926.65</v>
      </c>
      <c r="L3270" t="s">
        <v>28</v>
      </c>
      <c r="M3270" t="s">
        <v>29</v>
      </c>
    </row>
    <row r="3271" spans="1:13">
      <c r="A3271" t="s">
        <v>4866</v>
      </c>
      <c r="B3271" s="9">
        <v>45129</v>
      </c>
      <c r="C3271" t="s">
        <v>586</v>
      </c>
      <c r="D3271" t="s">
        <v>4586</v>
      </c>
      <c r="E3271" t="s">
        <v>17</v>
      </c>
      <c r="F3271" t="s">
        <v>33</v>
      </c>
      <c r="G3271" t="s">
        <v>42</v>
      </c>
      <c r="H3271" t="s">
        <v>20</v>
      </c>
      <c r="I3271">
        <v>4</v>
      </c>
      <c r="J3271">
        <v>30905.82</v>
      </c>
      <c r="K3271">
        <v>123623.3</v>
      </c>
      <c r="L3271" t="s">
        <v>21</v>
      </c>
      <c r="M3271" t="s">
        <v>29</v>
      </c>
    </row>
    <row r="3272" spans="1:13">
      <c r="A3272" t="s">
        <v>4867</v>
      </c>
      <c r="B3272" s="9">
        <v>44987</v>
      </c>
      <c r="C3272" t="s">
        <v>527</v>
      </c>
      <c r="D3272" t="s">
        <v>2220</v>
      </c>
      <c r="E3272" t="s">
        <v>26</v>
      </c>
      <c r="F3272" t="s">
        <v>33</v>
      </c>
      <c r="G3272" t="s">
        <v>19</v>
      </c>
      <c r="H3272" t="s">
        <v>57</v>
      </c>
      <c r="I3272">
        <v>5</v>
      </c>
      <c r="J3272">
        <v>12826.58</v>
      </c>
      <c r="K3272">
        <v>64132.88</v>
      </c>
      <c r="L3272" t="s">
        <v>35</v>
      </c>
      <c r="M3272" t="s">
        <v>29</v>
      </c>
    </row>
    <row r="3273" spans="1:13">
      <c r="A3273" t="s">
        <v>4868</v>
      </c>
      <c r="B3273" s="9">
        <v>45240</v>
      </c>
      <c r="C3273" t="s">
        <v>403</v>
      </c>
      <c r="D3273" t="s">
        <v>472</v>
      </c>
      <c r="E3273" t="s">
        <v>17</v>
      </c>
      <c r="F3273" t="s">
        <v>46</v>
      </c>
      <c r="G3273" t="s">
        <v>19</v>
      </c>
      <c r="H3273" t="s">
        <v>34</v>
      </c>
      <c r="I3273">
        <v>4</v>
      </c>
      <c r="J3273">
        <v>1023.37</v>
      </c>
      <c r="K3273">
        <v>4093.48</v>
      </c>
      <c r="L3273" t="s">
        <v>35</v>
      </c>
      <c r="M3273" t="s">
        <v>29</v>
      </c>
    </row>
    <row r="3274" spans="1:13">
      <c r="A3274" t="s">
        <v>4869</v>
      </c>
      <c r="B3274" s="9">
        <v>45087</v>
      </c>
      <c r="C3274" t="s">
        <v>907</v>
      </c>
      <c r="D3274" t="s">
        <v>1806</v>
      </c>
      <c r="E3274" t="s">
        <v>17</v>
      </c>
      <c r="F3274" t="s">
        <v>18</v>
      </c>
      <c r="G3274" t="s">
        <v>42</v>
      </c>
      <c r="H3274" t="s">
        <v>20</v>
      </c>
      <c r="I3274">
        <v>2</v>
      </c>
      <c r="J3274">
        <v>35091.29</v>
      </c>
      <c r="K3274">
        <v>70182.59</v>
      </c>
      <c r="L3274" t="s">
        <v>21</v>
      </c>
      <c r="M3274" t="s">
        <v>29</v>
      </c>
    </row>
    <row r="3275" spans="1:13">
      <c r="A3275" t="s">
        <v>4870</v>
      </c>
      <c r="B3275" s="9">
        <v>45257</v>
      </c>
      <c r="C3275" t="s">
        <v>4193</v>
      </c>
      <c r="D3275" t="s">
        <v>736</v>
      </c>
      <c r="E3275" t="s">
        <v>17</v>
      </c>
      <c r="F3275" t="s">
        <v>46</v>
      </c>
      <c r="G3275" t="s">
        <v>19</v>
      </c>
      <c r="H3275" t="s">
        <v>50</v>
      </c>
      <c r="I3275">
        <v>1</v>
      </c>
      <c r="J3275">
        <v>2757.01</v>
      </c>
      <c r="K3275">
        <v>2757.01</v>
      </c>
      <c r="L3275" t="s">
        <v>21</v>
      </c>
      <c r="M3275" t="s">
        <v>29</v>
      </c>
    </row>
    <row r="3276" spans="1:13">
      <c r="A3276" t="s">
        <v>4871</v>
      </c>
      <c r="B3276" s="9">
        <v>45454</v>
      </c>
      <c r="C3276" t="s">
        <v>2208</v>
      </c>
      <c r="D3276" t="s">
        <v>349</v>
      </c>
      <c r="E3276" t="s">
        <v>17</v>
      </c>
      <c r="F3276" t="s">
        <v>27</v>
      </c>
      <c r="G3276" t="s">
        <v>42</v>
      </c>
      <c r="H3276" t="s">
        <v>34</v>
      </c>
      <c r="I3276">
        <v>3</v>
      </c>
      <c r="J3276">
        <v>1402.06</v>
      </c>
      <c r="K3276">
        <v>4206.18</v>
      </c>
      <c r="L3276" t="s">
        <v>35</v>
      </c>
      <c r="M3276" t="s">
        <v>29</v>
      </c>
    </row>
    <row r="3277" spans="1:13">
      <c r="A3277" t="s">
        <v>4872</v>
      </c>
      <c r="B3277" s="9">
        <v>45264</v>
      </c>
      <c r="C3277" t="s">
        <v>143</v>
      </c>
      <c r="D3277" t="s">
        <v>850</v>
      </c>
      <c r="E3277" t="s">
        <v>17</v>
      </c>
      <c r="F3277" t="s">
        <v>18</v>
      </c>
      <c r="G3277" t="s">
        <v>42</v>
      </c>
      <c r="H3277" t="s">
        <v>50</v>
      </c>
      <c r="I3277">
        <v>2</v>
      </c>
      <c r="J3277">
        <v>1834.83</v>
      </c>
      <c r="K3277">
        <v>3669.65</v>
      </c>
      <c r="L3277" t="s">
        <v>21</v>
      </c>
      <c r="M3277" t="s">
        <v>29</v>
      </c>
    </row>
    <row r="3278" spans="1:13">
      <c r="A3278" t="s">
        <v>4873</v>
      </c>
      <c r="B3278" s="9">
        <v>45230</v>
      </c>
      <c r="C3278" t="s">
        <v>1326</v>
      </c>
      <c r="D3278" t="s">
        <v>1741</v>
      </c>
      <c r="E3278" t="s">
        <v>17</v>
      </c>
      <c r="F3278" t="s">
        <v>33</v>
      </c>
      <c r="G3278" t="s">
        <v>42</v>
      </c>
      <c r="H3278" t="s">
        <v>34</v>
      </c>
      <c r="I3278">
        <v>5</v>
      </c>
      <c r="J3278">
        <v>1006.79</v>
      </c>
      <c r="K3278">
        <v>5033.9399999999996</v>
      </c>
      <c r="L3278" t="s">
        <v>35</v>
      </c>
      <c r="M3278" t="s">
        <v>29</v>
      </c>
    </row>
    <row r="3279" spans="1:13">
      <c r="A3279" t="s">
        <v>4874</v>
      </c>
      <c r="B3279" s="9">
        <v>45429</v>
      </c>
      <c r="C3279" t="s">
        <v>1603</v>
      </c>
      <c r="D3279" t="s">
        <v>3384</v>
      </c>
      <c r="E3279" t="s">
        <v>26</v>
      </c>
      <c r="F3279" t="s">
        <v>27</v>
      </c>
      <c r="G3279" t="s">
        <v>19</v>
      </c>
      <c r="H3279" t="s">
        <v>20</v>
      </c>
      <c r="I3279">
        <v>4</v>
      </c>
      <c r="J3279">
        <v>28962.74</v>
      </c>
      <c r="K3279">
        <v>115850.96</v>
      </c>
      <c r="L3279" t="s">
        <v>28</v>
      </c>
      <c r="M3279" t="s">
        <v>29</v>
      </c>
    </row>
    <row r="3280" spans="1:13">
      <c r="A3280" t="s">
        <v>4875</v>
      </c>
      <c r="B3280" s="9">
        <v>45264</v>
      </c>
      <c r="C3280" t="s">
        <v>1107</v>
      </c>
      <c r="D3280" t="s">
        <v>1405</v>
      </c>
      <c r="E3280" t="s">
        <v>17</v>
      </c>
      <c r="F3280" t="s">
        <v>46</v>
      </c>
      <c r="G3280" t="s">
        <v>19</v>
      </c>
      <c r="H3280" t="s">
        <v>57</v>
      </c>
      <c r="I3280">
        <v>1</v>
      </c>
      <c r="J3280">
        <v>13180.8</v>
      </c>
      <c r="K3280">
        <v>13180.8</v>
      </c>
      <c r="L3280" t="s">
        <v>21</v>
      </c>
      <c r="M3280" t="s">
        <v>29</v>
      </c>
    </row>
    <row r="3281" spans="1:13">
      <c r="A3281" t="s">
        <v>4876</v>
      </c>
      <c r="B3281" s="9">
        <v>45201</v>
      </c>
      <c r="C3281" t="s">
        <v>633</v>
      </c>
      <c r="D3281" t="s">
        <v>1039</v>
      </c>
      <c r="E3281" t="s">
        <v>17</v>
      </c>
      <c r="F3281" t="s">
        <v>46</v>
      </c>
      <c r="G3281" t="s">
        <v>42</v>
      </c>
      <c r="H3281" t="s">
        <v>57</v>
      </c>
      <c r="I3281">
        <v>4</v>
      </c>
      <c r="J3281">
        <v>13682.51</v>
      </c>
      <c r="K3281">
        <v>54730.03</v>
      </c>
      <c r="L3281" t="s">
        <v>21</v>
      </c>
      <c r="M3281" t="s">
        <v>29</v>
      </c>
    </row>
    <row r="3282" spans="1:13">
      <c r="A3282" t="s">
        <v>4877</v>
      </c>
      <c r="B3282" s="9">
        <v>45090</v>
      </c>
      <c r="C3282" t="s">
        <v>2217</v>
      </c>
      <c r="D3282" t="s">
        <v>601</v>
      </c>
      <c r="E3282" t="s">
        <v>17</v>
      </c>
      <c r="F3282" t="s">
        <v>18</v>
      </c>
      <c r="G3282" t="s">
        <v>42</v>
      </c>
      <c r="H3282" t="s">
        <v>57</v>
      </c>
      <c r="I3282">
        <v>4</v>
      </c>
      <c r="J3282">
        <v>13418.79</v>
      </c>
      <c r="K3282">
        <v>53675.14</v>
      </c>
      <c r="L3282" t="s">
        <v>28</v>
      </c>
      <c r="M3282" t="s">
        <v>29</v>
      </c>
    </row>
    <row r="3283" spans="1:13">
      <c r="A3283" t="s">
        <v>4878</v>
      </c>
      <c r="B3283" s="9">
        <v>45369</v>
      </c>
      <c r="C3283" t="s">
        <v>883</v>
      </c>
      <c r="D3283" t="s">
        <v>4480</v>
      </c>
      <c r="E3283" t="s">
        <v>26</v>
      </c>
      <c r="F3283" t="s">
        <v>18</v>
      </c>
      <c r="G3283" t="s">
        <v>42</v>
      </c>
      <c r="H3283" t="s">
        <v>57</v>
      </c>
      <c r="I3283">
        <v>4</v>
      </c>
      <c r="J3283">
        <v>17641.099999999999</v>
      </c>
      <c r="K3283">
        <v>70564.42</v>
      </c>
      <c r="L3283" t="s">
        <v>21</v>
      </c>
      <c r="M3283" t="s">
        <v>29</v>
      </c>
    </row>
    <row r="3284" spans="1:13">
      <c r="A3284" t="s">
        <v>4879</v>
      </c>
      <c r="B3284" s="9">
        <v>45245</v>
      </c>
      <c r="C3284" t="s">
        <v>717</v>
      </c>
      <c r="D3284" t="s">
        <v>1409</v>
      </c>
      <c r="E3284" t="s">
        <v>17</v>
      </c>
      <c r="F3284" t="s">
        <v>46</v>
      </c>
      <c r="G3284" t="s">
        <v>19</v>
      </c>
      <c r="H3284" t="s">
        <v>34</v>
      </c>
      <c r="I3284">
        <v>4</v>
      </c>
      <c r="J3284">
        <v>1102.28</v>
      </c>
      <c r="K3284">
        <v>4409.1099999999997</v>
      </c>
      <c r="L3284" t="s">
        <v>28</v>
      </c>
      <c r="M3284" t="s">
        <v>29</v>
      </c>
    </row>
    <row r="3285" spans="1:13">
      <c r="A3285" t="s">
        <v>4880</v>
      </c>
      <c r="B3285" s="9">
        <v>45430</v>
      </c>
      <c r="C3285" t="s">
        <v>323</v>
      </c>
      <c r="D3285" t="s">
        <v>41</v>
      </c>
      <c r="E3285" t="s">
        <v>26</v>
      </c>
      <c r="F3285" t="s">
        <v>46</v>
      </c>
      <c r="G3285" t="s">
        <v>19</v>
      </c>
      <c r="H3285" t="s">
        <v>57</v>
      </c>
      <c r="I3285">
        <v>1</v>
      </c>
      <c r="J3285">
        <v>14636.94</v>
      </c>
      <c r="K3285">
        <v>14636.94</v>
      </c>
      <c r="L3285" t="s">
        <v>35</v>
      </c>
      <c r="M3285" t="s">
        <v>29</v>
      </c>
    </row>
    <row r="3286" spans="1:13">
      <c r="A3286" t="s">
        <v>4881</v>
      </c>
      <c r="B3286" s="9">
        <v>45313</v>
      </c>
      <c r="C3286" t="s">
        <v>218</v>
      </c>
      <c r="D3286" t="s">
        <v>1101</v>
      </c>
      <c r="E3286" t="s">
        <v>61</v>
      </c>
      <c r="F3286" t="s">
        <v>18</v>
      </c>
      <c r="G3286" t="s">
        <v>19</v>
      </c>
      <c r="H3286" t="s">
        <v>57</v>
      </c>
      <c r="I3286">
        <v>2</v>
      </c>
      <c r="J3286">
        <v>16114.75</v>
      </c>
      <c r="K3286">
        <v>32229.5</v>
      </c>
      <c r="L3286" t="s">
        <v>21</v>
      </c>
      <c r="M3286" t="s">
        <v>29</v>
      </c>
    </row>
    <row r="3287" spans="1:13">
      <c r="A3287" t="s">
        <v>4882</v>
      </c>
      <c r="B3287" s="9">
        <v>45420</v>
      </c>
      <c r="C3287" t="s">
        <v>2618</v>
      </c>
      <c r="D3287" t="s">
        <v>897</v>
      </c>
      <c r="E3287" t="s">
        <v>17</v>
      </c>
      <c r="F3287" t="s">
        <v>27</v>
      </c>
      <c r="G3287" t="s">
        <v>42</v>
      </c>
      <c r="H3287" t="s">
        <v>34</v>
      </c>
      <c r="I3287">
        <v>5</v>
      </c>
      <c r="J3287">
        <v>1275.05</v>
      </c>
      <c r="K3287">
        <v>6375.25</v>
      </c>
      <c r="L3287" t="s">
        <v>21</v>
      </c>
      <c r="M3287" t="s">
        <v>29</v>
      </c>
    </row>
    <row r="3288" spans="1:13">
      <c r="A3288" t="s">
        <v>4883</v>
      </c>
      <c r="B3288" s="9">
        <v>45416</v>
      </c>
      <c r="C3288" t="s">
        <v>552</v>
      </c>
      <c r="D3288" t="s">
        <v>2187</v>
      </c>
      <c r="E3288" t="s">
        <v>17</v>
      </c>
      <c r="F3288" t="s">
        <v>33</v>
      </c>
      <c r="G3288" t="s">
        <v>19</v>
      </c>
      <c r="H3288" t="s">
        <v>34</v>
      </c>
      <c r="I3288">
        <v>2</v>
      </c>
      <c r="J3288">
        <v>1189.78</v>
      </c>
      <c r="K3288">
        <v>2379.56</v>
      </c>
      <c r="L3288" t="s">
        <v>28</v>
      </c>
      <c r="M3288" t="s">
        <v>22</v>
      </c>
    </row>
    <row r="3289" spans="1:13">
      <c r="A3289" t="s">
        <v>4884</v>
      </c>
      <c r="B3289" s="9">
        <v>44999</v>
      </c>
      <c r="C3289" t="s">
        <v>4885</v>
      </c>
      <c r="D3289" t="s">
        <v>166</v>
      </c>
      <c r="E3289" t="s">
        <v>17</v>
      </c>
      <c r="F3289" t="s">
        <v>18</v>
      </c>
      <c r="G3289" t="s">
        <v>19</v>
      </c>
      <c r="H3289" t="s">
        <v>20</v>
      </c>
      <c r="I3289">
        <v>1</v>
      </c>
      <c r="J3289">
        <v>39564.559999999998</v>
      </c>
      <c r="K3289">
        <v>39564.559999999998</v>
      </c>
      <c r="L3289" t="s">
        <v>35</v>
      </c>
      <c r="M3289" t="s">
        <v>29</v>
      </c>
    </row>
    <row r="3290" spans="1:13">
      <c r="A3290" t="s">
        <v>4886</v>
      </c>
      <c r="B3290" s="9">
        <v>45435</v>
      </c>
      <c r="C3290" t="s">
        <v>1147</v>
      </c>
      <c r="D3290" t="s">
        <v>4887</v>
      </c>
      <c r="E3290" t="s">
        <v>61</v>
      </c>
      <c r="F3290" t="s">
        <v>27</v>
      </c>
      <c r="G3290" t="s">
        <v>42</v>
      </c>
      <c r="H3290" t="s">
        <v>34</v>
      </c>
      <c r="I3290">
        <v>5</v>
      </c>
      <c r="J3290">
        <v>1214.51</v>
      </c>
      <c r="K3290">
        <v>6072.54</v>
      </c>
      <c r="L3290" t="s">
        <v>35</v>
      </c>
      <c r="M3290" t="s">
        <v>29</v>
      </c>
    </row>
    <row r="3291" spans="1:13">
      <c r="A3291" t="s">
        <v>4888</v>
      </c>
      <c r="B3291" s="9">
        <v>45316</v>
      </c>
      <c r="C3291" t="s">
        <v>3489</v>
      </c>
      <c r="D3291" t="s">
        <v>1649</v>
      </c>
      <c r="E3291" t="s">
        <v>26</v>
      </c>
      <c r="F3291" t="s">
        <v>46</v>
      </c>
      <c r="G3291" t="s">
        <v>19</v>
      </c>
      <c r="H3291" t="s">
        <v>50</v>
      </c>
      <c r="I3291">
        <v>3</v>
      </c>
      <c r="J3291">
        <v>2843.45</v>
      </c>
      <c r="K3291">
        <v>8530.35</v>
      </c>
      <c r="L3291" t="s">
        <v>28</v>
      </c>
      <c r="M3291" t="s">
        <v>22</v>
      </c>
    </row>
    <row r="3292" spans="1:13">
      <c r="A3292" t="s">
        <v>4889</v>
      </c>
      <c r="B3292" s="9">
        <v>45221</v>
      </c>
      <c r="C3292" t="s">
        <v>573</v>
      </c>
      <c r="D3292" t="s">
        <v>518</v>
      </c>
      <c r="E3292" t="s">
        <v>61</v>
      </c>
      <c r="F3292" t="s">
        <v>33</v>
      </c>
      <c r="G3292" t="s">
        <v>19</v>
      </c>
      <c r="H3292" t="s">
        <v>20</v>
      </c>
      <c r="I3292">
        <v>2</v>
      </c>
      <c r="J3292">
        <v>29798.400000000001</v>
      </c>
      <c r="K3292">
        <v>59596.800000000003</v>
      </c>
      <c r="L3292" t="s">
        <v>21</v>
      </c>
      <c r="M3292" t="s">
        <v>29</v>
      </c>
    </row>
    <row r="3293" spans="1:13">
      <c r="A3293" t="s">
        <v>4890</v>
      </c>
      <c r="B3293" s="9">
        <v>45295</v>
      </c>
      <c r="C3293" t="s">
        <v>4367</v>
      </c>
      <c r="D3293" t="s">
        <v>1454</v>
      </c>
      <c r="E3293" t="s">
        <v>17</v>
      </c>
      <c r="F3293" t="s">
        <v>27</v>
      </c>
      <c r="G3293" t="s">
        <v>19</v>
      </c>
      <c r="H3293" t="s">
        <v>20</v>
      </c>
      <c r="I3293">
        <v>1</v>
      </c>
      <c r="J3293">
        <v>26810.41</v>
      </c>
      <c r="K3293">
        <v>26810.41</v>
      </c>
      <c r="L3293" t="s">
        <v>21</v>
      </c>
      <c r="M3293" t="s">
        <v>29</v>
      </c>
    </row>
    <row r="3294" spans="1:13">
      <c r="A3294" t="s">
        <v>4891</v>
      </c>
      <c r="B3294" s="9">
        <v>45113</v>
      </c>
      <c r="C3294" t="s">
        <v>1326</v>
      </c>
      <c r="D3294" t="s">
        <v>1286</v>
      </c>
      <c r="E3294" t="s">
        <v>61</v>
      </c>
      <c r="F3294" t="s">
        <v>33</v>
      </c>
      <c r="G3294" t="s">
        <v>19</v>
      </c>
      <c r="H3294" t="s">
        <v>57</v>
      </c>
      <c r="I3294">
        <v>1</v>
      </c>
      <c r="J3294">
        <v>16646.400000000001</v>
      </c>
      <c r="K3294">
        <v>16646.400000000001</v>
      </c>
      <c r="L3294" t="s">
        <v>28</v>
      </c>
      <c r="M3294" t="s">
        <v>29</v>
      </c>
    </row>
    <row r="3295" spans="1:13">
      <c r="A3295" t="s">
        <v>4892</v>
      </c>
      <c r="B3295" s="9">
        <v>45371</v>
      </c>
      <c r="C3295" t="s">
        <v>1616</v>
      </c>
      <c r="D3295" t="s">
        <v>2951</v>
      </c>
      <c r="E3295" t="s">
        <v>17</v>
      </c>
      <c r="F3295" t="s">
        <v>33</v>
      </c>
      <c r="G3295" t="s">
        <v>19</v>
      </c>
      <c r="H3295" t="s">
        <v>57</v>
      </c>
      <c r="I3295">
        <v>1</v>
      </c>
      <c r="J3295">
        <v>13368.88</v>
      </c>
      <c r="K3295">
        <v>13368.88</v>
      </c>
      <c r="L3295" t="s">
        <v>28</v>
      </c>
      <c r="M3295" t="s">
        <v>29</v>
      </c>
    </row>
    <row r="3296" spans="1:13">
      <c r="A3296" t="s">
        <v>4893</v>
      </c>
      <c r="B3296" s="9">
        <v>45289</v>
      </c>
      <c r="C3296" t="s">
        <v>40</v>
      </c>
      <c r="D3296" t="s">
        <v>675</v>
      </c>
      <c r="E3296" t="s">
        <v>17</v>
      </c>
      <c r="F3296" t="s">
        <v>33</v>
      </c>
      <c r="G3296" t="s">
        <v>19</v>
      </c>
      <c r="H3296" t="s">
        <v>50</v>
      </c>
      <c r="I3296">
        <v>5</v>
      </c>
      <c r="J3296">
        <v>2563.86</v>
      </c>
      <c r="K3296">
        <v>12819.28</v>
      </c>
      <c r="L3296" t="s">
        <v>28</v>
      </c>
      <c r="M3296" t="s">
        <v>29</v>
      </c>
    </row>
    <row r="3297" spans="1:13">
      <c r="A3297" t="s">
        <v>4894</v>
      </c>
      <c r="B3297" s="9">
        <v>45049</v>
      </c>
      <c r="C3297" t="s">
        <v>4035</v>
      </c>
      <c r="D3297" t="s">
        <v>3522</v>
      </c>
      <c r="E3297" t="s">
        <v>61</v>
      </c>
      <c r="F3297" t="s">
        <v>27</v>
      </c>
      <c r="G3297" t="s">
        <v>19</v>
      </c>
      <c r="H3297" t="s">
        <v>57</v>
      </c>
      <c r="I3297">
        <v>4</v>
      </c>
      <c r="J3297">
        <v>16029.83</v>
      </c>
      <c r="K3297">
        <v>64119.34</v>
      </c>
      <c r="L3297" t="s">
        <v>21</v>
      </c>
      <c r="M3297" t="s">
        <v>29</v>
      </c>
    </row>
    <row r="3298" spans="1:13">
      <c r="A3298" t="s">
        <v>4895</v>
      </c>
      <c r="B3298" s="9">
        <v>45114</v>
      </c>
      <c r="C3298" t="s">
        <v>1015</v>
      </c>
      <c r="D3298" t="s">
        <v>1963</v>
      </c>
      <c r="E3298" t="s">
        <v>61</v>
      </c>
      <c r="F3298" t="s">
        <v>27</v>
      </c>
      <c r="G3298" t="s">
        <v>19</v>
      </c>
      <c r="H3298" t="s">
        <v>34</v>
      </c>
      <c r="I3298">
        <v>3</v>
      </c>
      <c r="J3298">
        <v>1036.03</v>
      </c>
      <c r="K3298">
        <v>3108.08</v>
      </c>
      <c r="L3298" t="s">
        <v>28</v>
      </c>
      <c r="M3298" t="s">
        <v>29</v>
      </c>
    </row>
    <row r="3299" spans="1:13">
      <c r="A3299" t="s">
        <v>4896</v>
      </c>
      <c r="B3299" s="9">
        <v>45346</v>
      </c>
      <c r="C3299" t="s">
        <v>1395</v>
      </c>
      <c r="D3299" t="s">
        <v>3360</v>
      </c>
      <c r="E3299" t="s">
        <v>17</v>
      </c>
      <c r="F3299" t="s">
        <v>46</v>
      </c>
      <c r="G3299" t="s">
        <v>19</v>
      </c>
      <c r="H3299" t="s">
        <v>34</v>
      </c>
      <c r="I3299">
        <v>5</v>
      </c>
      <c r="J3299">
        <v>1143.0999999999999</v>
      </c>
      <c r="K3299">
        <v>5715.49</v>
      </c>
      <c r="L3299" t="s">
        <v>35</v>
      </c>
      <c r="M3299" t="s">
        <v>29</v>
      </c>
    </row>
    <row r="3300" spans="1:13">
      <c r="A3300" t="s">
        <v>4897</v>
      </c>
      <c r="B3300" s="9">
        <v>45178</v>
      </c>
      <c r="C3300" t="s">
        <v>218</v>
      </c>
      <c r="D3300" t="s">
        <v>1253</v>
      </c>
      <c r="E3300" t="s">
        <v>17</v>
      </c>
      <c r="F3300" t="s">
        <v>33</v>
      </c>
      <c r="G3300" t="s">
        <v>42</v>
      </c>
      <c r="H3300" t="s">
        <v>57</v>
      </c>
      <c r="I3300">
        <v>5</v>
      </c>
      <c r="J3300">
        <v>17211.95</v>
      </c>
      <c r="K3300">
        <v>86059.74</v>
      </c>
      <c r="L3300" t="s">
        <v>28</v>
      </c>
      <c r="M3300" t="s">
        <v>29</v>
      </c>
    </row>
    <row r="3301" spans="1:13">
      <c r="A3301" t="s">
        <v>4898</v>
      </c>
      <c r="B3301" s="9">
        <v>45261</v>
      </c>
      <c r="C3301" t="s">
        <v>2444</v>
      </c>
      <c r="D3301" t="s">
        <v>937</v>
      </c>
      <c r="E3301" t="s">
        <v>17</v>
      </c>
      <c r="F3301" t="s">
        <v>18</v>
      </c>
      <c r="G3301" t="s">
        <v>19</v>
      </c>
      <c r="H3301" t="s">
        <v>57</v>
      </c>
      <c r="I3301">
        <v>2</v>
      </c>
      <c r="J3301">
        <v>17098.45</v>
      </c>
      <c r="K3301">
        <v>34196.9</v>
      </c>
      <c r="L3301" t="s">
        <v>35</v>
      </c>
      <c r="M3301" t="s">
        <v>29</v>
      </c>
    </row>
    <row r="3302" spans="1:13">
      <c r="A3302" t="s">
        <v>4899</v>
      </c>
      <c r="B3302" s="9">
        <v>45018</v>
      </c>
      <c r="C3302" t="s">
        <v>2005</v>
      </c>
      <c r="D3302" t="s">
        <v>3249</v>
      </c>
      <c r="E3302" t="s">
        <v>17</v>
      </c>
      <c r="F3302" t="s">
        <v>18</v>
      </c>
      <c r="G3302" t="s">
        <v>19</v>
      </c>
      <c r="H3302" t="s">
        <v>34</v>
      </c>
      <c r="I3302">
        <v>3</v>
      </c>
      <c r="J3302">
        <v>1289.6099999999999</v>
      </c>
      <c r="K3302">
        <v>3868.84</v>
      </c>
      <c r="L3302" t="s">
        <v>35</v>
      </c>
      <c r="M3302" t="s">
        <v>29</v>
      </c>
    </row>
    <row r="3303" spans="1:13">
      <c r="A3303" t="s">
        <v>4900</v>
      </c>
      <c r="B3303" s="9">
        <v>45456</v>
      </c>
      <c r="C3303" t="s">
        <v>743</v>
      </c>
      <c r="D3303" t="s">
        <v>32</v>
      </c>
      <c r="E3303" t="s">
        <v>17</v>
      </c>
      <c r="F3303" t="s">
        <v>18</v>
      </c>
      <c r="G3303" t="s">
        <v>19</v>
      </c>
      <c r="H3303" t="s">
        <v>20</v>
      </c>
      <c r="I3303">
        <v>1</v>
      </c>
      <c r="J3303">
        <v>37847.94</v>
      </c>
      <c r="K3303">
        <v>37847.94</v>
      </c>
      <c r="L3303" t="s">
        <v>28</v>
      </c>
      <c r="M3303" t="s">
        <v>22</v>
      </c>
    </row>
    <row r="3304" spans="1:13">
      <c r="A3304" t="s">
        <v>4901</v>
      </c>
      <c r="B3304" s="9">
        <v>44989</v>
      </c>
      <c r="C3304" t="s">
        <v>600</v>
      </c>
      <c r="D3304" t="s">
        <v>1161</v>
      </c>
      <c r="E3304" t="s">
        <v>61</v>
      </c>
      <c r="F3304" t="s">
        <v>27</v>
      </c>
      <c r="G3304" t="s">
        <v>19</v>
      </c>
      <c r="H3304" t="s">
        <v>50</v>
      </c>
      <c r="I3304">
        <v>5</v>
      </c>
      <c r="J3304">
        <v>2872.11</v>
      </c>
      <c r="K3304">
        <v>14360.53</v>
      </c>
      <c r="L3304" t="s">
        <v>35</v>
      </c>
      <c r="M3304" t="s">
        <v>29</v>
      </c>
    </row>
    <row r="3305" spans="1:13">
      <c r="A3305" t="s">
        <v>4902</v>
      </c>
      <c r="B3305" s="9">
        <v>45438</v>
      </c>
      <c r="C3305" t="s">
        <v>1786</v>
      </c>
      <c r="D3305" t="s">
        <v>658</v>
      </c>
      <c r="E3305" t="s">
        <v>26</v>
      </c>
      <c r="F3305" t="s">
        <v>46</v>
      </c>
      <c r="G3305" t="s">
        <v>19</v>
      </c>
      <c r="H3305" t="s">
        <v>50</v>
      </c>
      <c r="I3305">
        <v>3</v>
      </c>
      <c r="J3305">
        <v>2670.42</v>
      </c>
      <c r="K3305">
        <v>8011.25</v>
      </c>
      <c r="L3305" t="s">
        <v>21</v>
      </c>
      <c r="M3305" t="s">
        <v>29</v>
      </c>
    </row>
    <row r="3306" spans="1:13">
      <c r="A3306" t="s">
        <v>4903</v>
      </c>
      <c r="B3306" s="9">
        <v>45065</v>
      </c>
      <c r="C3306" t="s">
        <v>1745</v>
      </c>
      <c r="D3306" t="s">
        <v>311</v>
      </c>
      <c r="E3306" t="s">
        <v>26</v>
      </c>
      <c r="F3306" t="s">
        <v>27</v>
      </c>
      <c r="G3306" t="s">
        <v>19</v>
      </c>
      <c r="H3306" t="s">
        <v>20</v>
      </c>
      <c r="I3306">
        <v>2</v>
      </c>
      <c r="J3306">
        <v>30442.74</v>
      </c>
      <c r="K3306">
        <v>60885.49</v>
      </c>
      <c r="L3306" t="s">
        <v>28</v>
      </c>
      <c r="M3306" t="s">
        <v>22</v>
      </c>
    </row>
    <row r="3307" spans="1:13">
      <c r="A3307" t="s">
        <v>4904</v>
      </c>
      <c r="B3307" s="9">
        <v>45111</v>
      </c>
      <c r="C3307" t="s">
        <v>1516</v>
      </c>
      <c r="D3307" t="s">
        <v>2248</v>
      </c>
      <c r="E3307" t="s">
        <v>26</v>
      </c>
      <c r="F3307" t="s">
        <v>33</v>
      </c>
      <c r="G3307" t="s">
        <v>42</v>
      </c>
      <c r="H3307" t="s">
        <v>50</v>
      </c>
      <c r="I3307">
        <v>4</v>
      </c>
      <c r="J3307">
        <v>1900.98</v>
      </c>
      <c r="K3307">
        <v>7603.91</v>
      </c>
      <c r="L3307" t="s">
        <v>21</v>
      </c>
      <c r="M3307" t="s">
        <v>29</v>
      </c>
    </row>
    <row r="3308" spans="1:13">
      <c r="A3308" t="s">
        <v>4905</v>
      </c>
      <c r="B3308" s="9">
        <v>45131</v>
      </c>
      <c r="C3308" t="s">
        <v>2524</v>
      </c>
      <c r="D3308" t="s">
        <v>4906</v>
      </c>
      <c r="E3308" t="s">
        <v>17</v>
      </c>
      <c r="F3308" t="s">
        <v>18</v>
      </c>
      <c r="G3308" t="s">
        <v>19</v>
      </c>
      <c r="H3308" t="s">
        <v>57</v>
      </c>
      <c r="I3308">
        <v>3</v>
      </c>
      <c r="J3308">
        <v>13664.13</v>
      </c>
      <c r="K3308">
        <v>40992.39</v>
      </c>
      <c r="L3308" t="s">
        <v>21</v>
      </c>
      <c r="M3308" t="s">
        <v>29</v>
      </c>
    </row>
    <row r="3309" spans="1:13">
      <c r="A3309" t="s">
        <v>4907</v>
      </c>
      <c r="B3309" s="9">
        <v>45140</v>
      </c>
      <c r="C3309" t="s">
        <v>2869</v>
      </c>
      <c r="D3309" t="s">
        <v>2865</v>
      </c>
      <c r="E3309" t="s">
        <v>26</v>
      </c>
      <c r="F3309" t="s">
        <v>27</v>
      </c>
      <c r="G3309" t="s">
        <v>42</v>
      </c>
      <c r="H3309" t="s">
        <v>57</v>
      </c>
      <c r="I3309">
        <v>1</v>
      </c>
      <c r="J3309">
        <v>11155.08</v>
      </c>
      <c r="K3309">
        <v>11155.08</v>
      </c>
      <c r="L3309" t="s">
        <v>35</v>
      </c>
      <c r="M3309" t="s">
        <v>22</v>
      </c>
    </row>
    <row r="3310" spans="1:13">
      <c r="A3310" t="s">
        <v>4908</v>
      </c>
      <c r="B3310" s="9">
        <v>45182</v>
      </c>
      <c r="C3310" t="s">
        <v>1449</v>
      </c>
      <c r="D3310" t="s">
        <v>3211</v>
      </c>
      <c r="E3310" t="s">
        <v>26</v>
      </c>
      <c r="F3310" t="s">
        <v>18</v>
      </c>
      <c r="G3310" t="s">
        <v>19</v>
      </c>
      <c r="H3310" t="s">
        <v>57</v>
      </c>
      <c r="I3310">
        <v>5</v>
      </c>
      <c r="J3310">
        <v>11368.28</v>
      </c>
      <c r="K3310">
        <v>56841.4</v>
      </c>
      <c r="L3310" t="s">
        <v>21</v>
      </c>
      <c r="M3310" t="s">
        <v>29</v>
      </c>
    </row>
    <row r="3311" spans="1:13">
      <c r="A3311" t="s">
        <v>4909</v>
      </c>
      <c r="B3311" s="9">
        <v>45061</v>
      </c>
      <c r="C3311" t="s">
        <v>2136</v>
      </c>
      <c r="D3311" t="s">
        <v>923</v>
      </c>
      <c r="E3311" t="s">
        <v>17</v>
      </c>
      <c r="F3311" t="s">
        <v>27</v>
      </c>
      <c r="G3311" t="s">
        <v>19</v>
      </c>
      <c r="H3311" t="s">
        <v>50</v>
      </c>
      <c r="I3311">
        <v>4</v>
      </c>
      <c r="J3311">
        <v>2937.72</v>
      </c>
      <c r="K3311">
        <v>11750.86</v>
      </c>
      <c r="L3311" t="s">
        <v>21</v>
      </c>
      <c r="M3311" t="s">
        <v>29</v>
      </c>
    </row>
    <row r="3312" spans="1:13">
      <c r="A3312" t="s">
        <v>4910</v>
      </c>
      <c r="B3312" s="9">
        <v>45014</v>
      </c>
      <c r="C3312" t="s">
        <v>1536</v>
      </c>
      <c r="D3312" t="s">
        <v>1271</v>
      </c>
      <c r="E3312" t="s">
        <v>26</v>
      </c>
      <c r="F3312" t="s">
        <v>18</v>
      </c>
      <c r="G3312" t="s">
        <v>19</v>
      </c>
      <c r="H3312" t="s">
        <v>20</v>
      </c>
      <c r="I3312">
        <v>2</v>
      </c>
      <c r="J3312">
        <v>36328.019999999997</v>
      </c>
      <c r="K3312">
        <v>72656.039999999994</v>
      </c>
      <c r="L3312" t="s">
        <v>28</v>
      </c>
      <c r="M3312" t="s">
        <v>29</v>
      </c>
    </row>
    <row r="3313" spans="1:13">
      <c r="A3313" t="s">
        <v>4911</v>
      </c>
      <c r="B3313" s="9">
        <v>45133</v>
      </c>
      <c r="C3313" t="s">
        <v>722</v>
      </c>
      <c r="D3313" t="s">
        <v>863</v>
      </c>
      <c r="E3313" t="s">
        <v>17</v>
      </c>
      <c r="F3313" t="s">
        <v>33</v>
      </c>
      <c r="G3313" t="s">
        <v>42</v>
      </c>
      <c r="H3313" t="s">
        <v>57</v>
      </c>
      <c r="I3313">
        <v>1</v>
      </c>
      <c r="J3313">
        <v>16887.07</v>
      </c>
      <c r="K3313">
        <v>16887.07</v>
      </c>
      <c r="L3313" t="s">
        <v>28</v>
      </c>
      <c r="M3313" t="s">
        <v>29</v>
      </c>
    </row>
    <row r="3314" spans="1:13">
      <c r="A3314" t="s">
        <v>4912</v>
      </c>
      <c r="B3314" s="9">
        <v>45055</v>
      </c>
      <c r="C3314" t="s">
        <v>1586</v>
      </c>
      <c r="D3314" t="s">
        <v>4349</v>
      </c>
      <c r="E3314" t="s">
        <v>26</v>
      </c>
      <c r="F3314" t="s">
        <v>18</v>
      </c>
      <c r="G3314" t="s">
        <v>19</v>
      </c>
      <c r="H3314" t="s">
        <v>20</v>
      </c>
      <c r="I3314">
        <v>4</v>
      </c>
      <c r="J3314">
        <v>35750.74</v>
      </c>
      <c r="K3314">
        <v>143002.94</v>
      </c>
      <c r="L3314" t="s">
        <v>21</v>
      </c>
      <c r="M3314" t="s">
        <v>29</v>
      </c>
    </row>
    <row r="3315" spans="1:13">
      <c r="A3315" t="s">
        <v>4913</v>
      </c>
      <c r="B3315" s="9">
        <v>44929</v>
      </c>
      <c r="C3315" t="s">
        <v>536</v>
      </c>
      <c r="D3315" t="s">
        <v>1635</v>
      </c>
      <c r="E3315" t="s">
        <v>61</v>
      </c>
      <c r="F3315" t="s">
        <v>33</v>
      </c>
      <c r="G3315" t="s">
        <v>19</v>
      </c>
      <c r="H3315" t="s">
        <v>34</v>
      </c>
      <c r="I3315">
        <v>2</v>
      </c>
      <c r="J3315">
        <v>1091.1199999999999</v>
      </c>
      <c r="K3315">
        <v>2182.25</v>
      </c>
      <c r="L3315" t="s">
        <v>35</v>
      </c>
      <c r="M3315" t="s">
        <v>29</v>
      </c>
    </row>
    <row r="3316" spans="1:13">
      <c r="A3316" t="s">
        <v>4914</v>
      </c>
      <c r="B3316" s="9">
        <v>45047</v>
      </c>
      <c r="C3316" t="s">
        <v>1231</v>
      </c>
      <c r="D3316" t="s">
        <v>968</v>
      </c>
      <c r="E3316" t="s">
        <v>17</v>
      </c>
      <c r="F3316" t="s">
        <v>33</v>
      </c>
      <c r="G3316" t="s">
        <v>19</v>
      </c>
      <c r="H3316" t="s">
        <v>34</v>
      </c>
      <c r="I3316">
        <v>1</v>
      </c>
      <c r="J3316">
        <v>855.1</v>
      </c>
      <c r="K3316">
        <v>855.1</v>
      </c>
      <c r="L3316" t="s">
        <v>35</v>
      </c>
      <c r="M3316" t="s">
        <v>29</v>
      </c>
    </row>
    <row r="3317" spans="1:13">
      <c r="A3317" t="s">
        <v>4915</v>
      </c>
      <c r="B3317" s="9">
        <v>45311</v>
      </c>
      <c r="C3317" t="s">
        <v>995</v>
      </c>
      <c r="D3317" t="s">
        <v>962</v>
      </c>
      <c r="E3317" t="s">
        <v>26</v>
      </c>
      <c r="F3317" t="s">
        <v>27</v>
      </c>
      <c r="G3317" t="s">
        <v>19</v>
      </c>
      <c r="H3317" t="s">
        <v>34</v>
      </c>
      <c r="I3317">
        <v>5</v>
      </c>
      <c r="J3317">
        <v>1413.5</v>
      </c>
      <c r="K3317">
        <v>7067.51</v>
      </c>
      <c r="L3317" t="s">
        <v>28</v>
      </c>
      <c r="M3317" t="s">
        <v>29</v>
      </c>
    </row>
    <row r="3318" spans="1:13">
      <c r="A3318" t="s">
        <v>4916</v>
      </c>
      <c r="B3318" s="9">
        <v>44964</v>
      </c>
      <c r="C3318" t="s">
        <v>623</v>
      </c>
      <c r="D3318" t="s">
        <v>236</v>
      </c>
      <c r="E3318" t="s">
        <v>17</v>
      </c>
      <c r="F3318" t="s">
        <v>27</v>
      </c>
      <c r="G3318" t="s">
        <v>42</v>
      </c>
      <c r="H3318" t="s">
        <v>50</v>
      </c>
      <c r="I3318">
        <v>2</v>
      </c>
      <c r="J3318">
        <v>1838.67</v>
      </c>
      <c r="K3318">
        <v>3677.33</v>
      </c>
      <c r="L3318" t="s">
        <v>28</v>
      </c>
      <c r="M3318" t="s">
        <v>29</v>
      </c>
    </row>
    <row r="3319" spans="1:13">
      <c r="A3319" t="s">
        <v>4917</v>
      </c>
      <c r="B3319" s="9">
        <v>45267</v>
      </c>
      <c r="C3319" t="s">
        <v>1314</v>
      </c>
      <c r="D3319" t="s">
        <v>2751</v>
      </c>
      <c r="E3319" t="s">
        <v>26</v>
      </c>
      <c r="F3319" t="s">
        <v>27</v>
      </c>
      <c r="G3319" t="s">
        <v>19</v>
      </c>
      <c r="H3319" t="s">
        <v>50</v>
      </c>
      <c r="I3319">
        <v>4</v>
      </c>
      <c r="J3319">
        <v>2512.6999999999998</v>
      </c>
      <c r="K3319">
        <v>10050.82</v>
      </c>
      <c r="L3319" t="s">
        <v>28</v>
      </c>
      <c r="M3319" t="s">
        <v>29</v>
      </c>
    </row>
    <row r="3320" spans="1:13">
      <c r="A3320" t="s">
        <v>4918</v>
      </c>
      <c r="B3320" s="9">
        <v>44947</v>
      </c>
      <c r="C3320" t="s">
        <v>2019</v>
      </c>
      <c r="D3320" t="s">
        <v>129</v>
      </c>
      <c r="E3320" t="s">
        <v>17</v>
      </c>
      <c r="F3320" t="s">
        <v>33</v>
      </c>
      <c r="G3320" t="s">
        <v>42</v>
      </c>
      <c r="H3320" t="s">
        <v>57</v>
      </c>
      <c r="I3320">
        <v>1</v>
      </c>
      <c r="J3320">
        <v>11266.52</v>
      </c>
      <c r="K3320">
        <v>11266.52</v>
      </c>
      <c r="L3320" t="s">
        <v>35</v>
      </c>
      <c r="M3320" t="s">
        <v>29</v>
      </c>
    </row>
    <row r="3321" spans="1:13">
      <c r="A3321" t="s">
        <v>4919</v>
      </c>
      <c r="B3321" s="9">
        <v>45168</v>
      </c>
      <c r="C3321" t="s">
        <v>1637</v>
      </c>
      <c r="D3321" t="s">
        <v>845</v>
      </c>
      <c r="E3321" t="s">
        <v>17</v>
      </c>
      <c r="F3321" t="s">
        <v>46</v>
      </c>
      <c r="G3321" t="s">
        <v>42</v>
      </c>
      <c r="H3321" t="s">
        <v>34</v>
      </c>
      <c r="I3321">
        <v>3</v>
      </c>
      <c r="J3321">
        <v>1010.49</v>
      </c>
      <c r="K3321">
        <v>3031.47</v>
      </c>
      <c r="L3321" t="s">
        <v>28</v>
      </c>
      <c r="M3321" t="s">
        <v>29</v>
      </c>
    </row>
    <row r="3322" spans="1:13">
      <c r="A3322" t="s">
        <v>4920</v>
      </c>
      <c r="B3322" s="9">
        <v>45381</v>
      </c>
      <c r="C3322" t="s">
        <v>439</v>
      </c>
      <c r="D3322" t="s">
        <v>16</v>
      </c>
      <c r="E3322" t="s">
        <v>17</v>
      </c>
      <c r="F3322" t="s">
        <v>46</v>
      </c>
      <c r="G3322" t="s">
        <v>19</v>
      </c>
      <c r="H3322" t="s">
        <v>20</v>
      </c>
      <c r="I3322">
        <v>1</v>
      </c>
      <c r="J3322">
        <v>27751.81</v>
      </c>
      <c r="K3322">
        <v>27751.81</v>
      </c>
      <c r="L3322" t="s">
        <v>21</v>
      </c>
      <c r="M3322" t="s">
        <v>29</v>
      </c>
    </row>
    <row r="3323" spans="1:13">
      <c r="A3323" t="s">
        <v>4921</v>
      </c>
      <c r="B3323" s="9">
        <v>45229</v>
      </c>
      <c r="C3323" t="s">
        <v>447</v>
      </c>
      <c r="D3323" t="s">
        <v>866</v>
      </c>
      <c r="E3323" t="s">
        <v>26</v>
      </c>
      <c r="F3323" t="s">
        <v>33</v>
      </c>
      <c r="G3323" t="s">
        <v>19</v>
      </c>
      <c r="H3323" t="s">
        <v>50</v>
      </c>
      <c r="I3323">
        <v>4</v>
      </c>
      <c r="J3323">
        <v>2442.15</v>
      </c>
      <c r="K3323">
        <v>9768.58</v>
      </c>
      <c r="L3323" t="s">
        <v>35</v>
      </c>
      <c r="M3323" t="s">
        <v>29</v>
      </c>
    </row>
    <row r="3324" spans="1:13">
      <c r="A3324" t="s">
        <v>4922</v>
      </c>
      <c r="B3324" s="9">
        <v>44995</v>
      </c>
      <c r="C3324" t="s">
        <v>3324</v>
      </c>
      <c r="D3324" t="s">
        <v>1454</v>
      </c>
      <c r="E3324" t="s">
        <v>17</v>
      </c>
      <c r="F3324" t="s">
        <v>33</v>
      </c>
      <c r="G3324" t="s">
        <v>42</v>
      </c>
      <c r="H3324" t="s">
        <v>20</v>
      </c>
      <c r="I3324">
        <v>4</v>
      </c>
      <c r="J3324">
        <v>40023.82</v>
      </c>
      <c r="K3324">
        <v>160095.26999999999</v>
      </c>
      <c r="L3324" t="s">
        <v>21</v>
      </c>
      <c r="M3324" t="s">
        <v>29</v>
      </c>
    </row>
    <row r="3325" spans="1:13">
      <c r="A3325" t="s">
        <v>4923</v>
      </c>
      <c r="B3325" s="9">
        <v>45055</v>
      </c>
      <c r="C3325" t="s">
        <v>1759</v>
      </c>
      <c r="D3325" t="s">
        <v>1519</v>
      </c>
      <c r="E3325" t="s">
        <v>61</v>
      </c>
      <c r="F3325" t="s">
        <v>27</v>
      </c>
      <c r="G3325" t="s">
        <v>19</v>
      </c>
      <c r="H3325" t="s">
        <v>20</v>
      </c>
      <c r="I3325">
        <v>3</v>
      </c>
      <c r="J3325">
        <v>35623.39</v>
      </c>
      <c r="K3325">
        <v>106870.17</v>
      </c>
      <c r="L3325" t="s">
        <v>28</v>
      </c>
      <c r="M3325" t="s">
        <v>29</v>
      </c>
    </row>
    <row r="3326" spans="1:13">
      <c r="A3326" t="s">
        <v>4924</v>
      </c>
      <c r="B3326" s="9">
        <v>45122</v>
      </c>
      <c r="C3326" t="s">
        <v>564</v>
      </c>
      <c r="D3326" t="s">
        <v>544</v>
      </c>
      <c r="E3326" t="s">
        <v>17</v>
      </c>
      <c r="F3326" t="s">
        <v>27</v>
      </c>
      <c r="G3326" t="s">
        <v>19</v>
      </c>
      <c r="H3326" t="s">
        <v>57</v>
      </c>
      <c r="I3326">
        <v>4</v>
      </c>
      <c r="J3326">
        <v>15481.41</v>
      </c>
      <c r="K3326">
        <v>61925.64</v>
      </c>
      <c r="L3326" t="s">
        <v>35</v>
      </c>
      <c r="M3326" t="s">
        <v>22</v>
      </c>
    </row>
    <row r="3327" spans="1:13">
      <c r="A3327" t="s">
        <v>4925</v>
      </c>
      <c r="B3327" s="9">
        <v>45066</v>
      </c>
      <c r="C3327" t="s">
        <v>642</v>
      </c>
      <c r="D3327" t="s">
        <v>1617</v>
      </c>
      <c r="E3327" t="s">
        <v>61</v>
      </c>
      <c r="F3327" t="s">
        <v>27</v>
      </c>
      <c r="G3327" t="s">
        <v>42</v>
      </c>
      <c r="H3327" t="s">
        <v>57</v>
      </c>
      <c r="I3327">
        <v>1</v>
      </c>
      <c r="J3327">
        <v>17316.990000000002</v>
      </c>
      <c r="K3327">
        <v>17316.990000000002</v>
      </c>
      <c r="L3327" t="s">
        <v>28</v>
      </c>
      <c r="M3327" t="s">
        <v>29</v>
      </c>
    </row>
    <row r="3328" spans="1:13">
      <c r="A3328" t="s">
        <v>4926</v>
      </c>
      <c r="B3328" s="9">
        <v>45370</v>
      </c>
      <c r="C3328" t="s">
        <v>3561</v>
      </c>
      <c r="D3328" t="s">
        <v>1116</v>
      </c>
      <c r="E3328" t="s">
        <v>26</v>
      </c>
      <c r="F3328" t="s">
        <v>46</v>
      </c>
      <c r="G3328" t="s">
        <v>42</v>
      </c>
      <c r="H3328" t="s">
        <v>20</v>
      </c>
      <c r="I3328">
        <v>2</v>
      </c>
      <c r="J3328">
        <v>37614.94</v>
      </c>
      <c r="K3328">
        <v>75229.88</v>
      </c>
      <c r="L3328" t="s">
        <v>35</v>
      </c>
      <c r="M3328" t="s">
        <v>29</v>
      </c>
    </row>
    <row r="3329" spans="1:13">
      <c r="A3329" t="s">
        <v>4927</v>
      </c>
      <c r="B3329" s="9">
        <v>45209</v>
      </c>
      <c r="C3329" t="s">
        <v>2560</v>
      </c>
      <c r="D3329" t="s">
        <v>1668</v>
      </c>
      <c r="E3329" t="s">
        <v>17</v>
      </c>
      <c r="F3329" t="s">
        <v>46</v>
      </c>
      <c r="G3329" t="s">
        <v>42</v>
      </c>
      <c r="H3329" t="s">
        <v>20</v>
      </c>
      <c r="I3329">
        <v>1</v>
      </c>
      <c r="J3329">
        <v>39654.230000000003</v>
      </c>
      <c r="K3329">
        <v>39654.230000000003</v>
      </c>
      <c r="L3329" t="s">
        <v>28</v>
      </c>
      <c r="M3329" t="s">
        <v>22</v>
      </c>
    </row>
    <row r="3330" spans="1:13">
      <c r="A3330" t="s">
        <v>4928</v>
      </c>
      <c r="B3330" s="9">
        <v>45238</v>
      </c>
      <c r="C3330" t="s">
        <v>2834</v>
      </c>
      <c r="D3330" t="s">
        <v>1280</v>
      </c>
      <c r="E3330" t="s">
        <v>17</v>
      </c>
      <c r="F3330" t="s">
        <v>33</v>
      </c>
      <c r="G3330" t="s">
        <v>42</v>
      </c>
      <c r="H3330" t="s">
        <v>20</v>
      </c>
      <c r="I3330">
        <v>4</v>
      </c>
      <c r="J3330">
        <v>31786.86</v>
      </c>
      <c r="K3330">
        <v>127147.45</v>
      </c>
      <c r="L3330" t="s">
        <v>35</v>
      </c>
      <c r="M3330" t="s">
        <v>29</v>
      </c>
    </row>
    <row r="3331" spans="1:13">
      <c r="A3331" t="s">
        <v>4929</v>
      </c>
      <c r="B3331" s="9">
        <v>45461</v>
      </c>
      <c r="C3331" t="s">
        <v>134</v>
      </c>
      <c r="D3331" t="s">
        <v>4930</v>
      </c>
      <c r="E3331" t="s">
        <v>26</v>
      </c>
      <c r="F3331" t="s">
        <v>46</v>
      </c>
      <c r="G3331" t="s">
        <v>19</v>
      </c>
      <c r="H3331" t="s">
        <v>20</v>
      </c>
      <c r="I3331">
        <v>3</v>
      </c>
      <c r="J3331">
        <v>39643.74</v>
      </c>
      <c r="K3331">
        <v>118931.21</v>
      </c>
      <c r="L3331" t="s">
        <v>35</v>
      </c>
      <c r="M3331" t="s">
        <v>29</v>
      </c>
    </row>
    <row r="3332" spans="1:13">
      <c r="A3332" t="s">
        <v>4931</v>
      </c>
      <c r="B3332" s="9">
        <v>45203</v>
      </c>
      <c r="C3332" t="s">
        <v>1147</v>
      </c>
      <c r="D3332" t="s">
        <v>2098</v>
      </c>
      <c r="E3332" t="s">
        <v>26</v>
      </c>
      <c r="F3332" t="s">
        <v>27</v>
      </c>
      <c r="G3332" t="s">
        <v>19</v>
      </c>
      <c r="H3332" t="s">
        <v>34</v>
      </c>
      <c r="I3332">
        <v>3</v>
      </c>
      <c r="J3332">
        <v>1227.52</v>
      </c>
      <c r="K3332">
        <v>3682.55</v>
      </c>
      <c r="L3332" t="s">
        <v>35</v>
      </c>
      <c r="M3332" t="s">
        <v>29</v>
      </c>
    </row>
    <row r="3333" spans="1:13">
      <c r="A3333" t="s">
        <v>4932</v>
      </c>
      <c r="B3333" s="9">
        <v>44987</v>
      </c>
      <c r="C3333" t="s">
        <v>1525</v>
      </c>
      <c r="D3333" t="s">
        <v>1260</v>
      </c>
      <c r="E3333" t="s">
        <v>26</v>
      </c>
      <c r="F3333" t="s">
        <v>27</v>
      </c>
      <c r="G3333" t="s">
        <v>19</v>
      </c>
      <c r="H3333" t="s">
        <v>20</v>
      </c>
      <c r="I3333">
        <v>5</v>
      </c>
      <c r="J3333">
        <v>26873.14</v>
      </c>
      <c r="K3333">
        <v>134365.68</v>
      </c>
      <c r="L3333" t="s">
        <v>21</v>
      </c>
      <c r="M3333" t="s">
        <v>29</v>
      </c>
    </row>
    <row r="3334" spans="1:13">
      <c r="A3334" t="s">
        <v>4933</v>
      </c>
      <c r="B3334" s="9">
        <v>45245</v>
      </c>
      <c r="C3334" t="s">
        <v>229</v>
      </c>
      <c r="D3334" t="s">
        <v>1239</v>
      </c>
      <c r="E3334" t="s">
        <v>17</v>
      </c>
      <c r="F3334" t="s">
        <v>27</v>
      </c>
      <c r="G3334" t="s">
        <v>42</v>
      </c>
      <c r="H3334" t="s">
        <v>50</v>
      </c>
      <c r="I3334">
        <v>3</v>
      </c>
      <c r="J3334">
        <v>1798.39</v>
      </c>
      <c r="K3334">
        <v>5395.17</v>
      </c>
      <c r="L3334" t="s">
        <v>28</v>
      </c>
      <c r="M3334" t="s">
        <v>29</v>
      </c>
    </row>
    <row r="3335" spans="1:13">
      <c r="A3335" t="s">
        <v>4934</v>
      </c>
      <c r="B3335" s="9">
        <v>44978</v>
      </c>
      <c r="C3335" t="s">
        <v>668</v>
      </c>
      <c r="D3335" t="s">
        <v>530</v>
      </c>
      <c r="E3335" t="s">
        <v>17</v>
      </c>
      <c r="F3335" t="s">
        <v>27</v>
      </c>
      <c r="G3335" t="s">
        <v>42</v>
      </c>
      <c r="H3335" t="s">
        <v>57</v>
      </c>
      <c r="I3335">
        <v>3</v>
      </c>
      <c r="J3335">
        <v>12330.26</v>
      </c>
      <c r="K3335">
        <v>36990.769999999997</v>
      </c>
      <c r="L3335" t="s">
        <v>28</v>
      </c>
      <c r="M3335" t="s">
        <v>22</v>
      </c>
    </row>
    <row r="3336" spans="1:13">
      <c r="A3336" t="s">
        <v>4935</v>
      </c>
      <c r="B3336" s="9">
        <v>45079</v>
      </c>
      <c r="C3336" t="s">
        <v>532</v>
      </c>
      <c r="D3336" t="s">
        <v>1176</v>
      </c>
      <c r="E3336" t="s">
        <v>61</v>
      </c>
      <c r="F3336" t="s">
        <v>27</v>
      </c>
      <c r="G3336" t="s">
        <v>19</v>
      </c>
      <c r="H3336" t="s">
        <v>50</v>
      </c>
      <c r="I3336">
        <v>4</v>
      </c>
      <c r="J3336">
        <v>2222.94</v>
      </c>
      <c r="K3336">
        <v>8891.75</v>
      </c>
      <c r="L3336" t="s">
        <v>35</v>
      </c>
      <c r="M3336" t="s">
        <v>29</v>
      </c>
    </row>
    <row r="3337" spans="1:13">
      <c r="A3337" t="s">
        <v>4936</v>
      </c>
      <c r="B3337" s="9">
        <v>45237</v>
      </c>
      <c r="C3337" t="s">
        <v>2560</v>
      </c>
      <c r="D3337" t="s">
        <v>2760</v>
      </c>
      <c r="E3337" t="s">
        <v>17</v>
      </c>
      <c r="F3337" t="s">
        <v>18</v>
      </c>
      <c r="G3337" t="s">
        <v>19</v>
      </c>
      <c r="H3337" t="s">
        <v>57</v>
      </c>
      <c r="I3337">
        <v>2</v>
      </c>
      <c r="J3337">
        <v>16781.759999999998</v>
      </c>
      <c r="K3337">
        <v>33563.519999999997</v>
      </c>
      <c r="L3337" t="s">
        <v>21</v>
      </c>
      <c r="M3337" t="s">
        <v>29</v>
      </c>
    </row>
    <row r="3338" spans="1:13">
      <c r="A3338" t="s">
        <v>4937</v>
      </c>
      <c r="B3338" s="9">
        <v>45470</v>
      </c>
      <c r="C3338" t="s">
        <v>2172</v>
      </c>
      <c r="D3338" t="s">
        <v>3329</v>
      </c>
      <c r="E3338" t="s">
        <v>17</v>
      </c>
      <c r="F3338" t="s">
        <v>33</v>
      </c>
      <c r="G3338" t="s">
        <v>19</v>
      </c>
      <c r="H3338" t="s">
        <v>57</v>
      </c>
      <c r="I3338">
        <v>2</v>
      </c>
      <c r="J3338">
        <v>16059.33</v>
      </c>
      <c r="K3338">
        <v>32118.67</v>
      </c>
      <c r="L3338" t="s">
        <v>35</v>
      </c>
      <c r="M3338" t="s">
        <v>29</v>
      </c>
    </row>
    <row r="3339" spans="1:13">
      <c r="A3339" t="s">
        <v>4938</v>
      </c>
      <c r="B3339" s="9">
        <v>45315</v>
      </c>
      <c r="C3339" t="s">
        <v>1586</v>
      </c>
      <c r="D3339" t="s">
        <v>1874</v>
      </c>
      <c r="E3339" t="s">
        <v>17</v>
      </c>
      <c r="F3339" t="s">
        <v>33</v>
      </c>
      <c r="G3339" t="s">
        <v>42</v>
      </c>
      <c r="H3339" t="s">
        <v>57</v>
      </c>
      <c r="I3339">
        <v>4</v>
      </c>
      <c r="J3339">
        <v>17665.32</v>
      </c>
      <c r="K3339">
        <v>70661.27</v>
      </c>
      <c r="L3339" t="s">
        <v>28</v>
      </c>
      <c r="M3339" t="s">
        <v>22</v>
      </c>
    </row>
    <row r="3340" spans="1:13">
      <c r="A3340" t="s">
        <v>4939</v>
      </c>
      <c r="B3340" s="9">
        <v>45103</v>
      </c>
      <c r="C3340" t="s">
        <v>1659</v>
      </c>
      <c r="D3340" t="s">
        <v>2684</v>
      </c>
      <c r="E3340" t="s">
        <v>26</v>
      </c>
      <c r="F3340" t="s">
        <v>46</v>
      </c>
      <c r="G3340" t="s">
        <v>19</v>
      </c>
      <c r="H3340" t="s">
        <v>50</v>
      </c>
      <c r="I3340">
        <v>3</v>
      </c>
      <c r="J3340">
        <v>2448.9699999999998</v>
      </c>
      <c r="K3340">
        <v>7346.91</v>
      </c>
      <c r="L3340" t="s">
        <v>28</v>
      </c>
      <c r="M3340" t="s">
        <v>29</v>
      </c>
    </row>
    <row r="3341" spans="1:13">
      <c r="A3341" t="s">
        <v>4940</v>
      </c>
      <c r="B3341" s="9">
        <v>45288</v>
      </c>
      <c r="C3341" t="s">
        <v>444</v>
      </c>
      <c r="D3341" t="s">
        <v>759</v>
      </c>
      <c r="E3341" t="s">
        <v>26</v>
      </c>
      <c r="F3341" t="s">
        <v>27</v>
      </c>
      <c r="G3341" t="s">
        <v>19</v>
      </c>
      <c r="H3341" t="s">
        <v>57</v>
      </c>
      <c r="I3341">
        <v>1</v>
      </c>
      <c r="J3341">
        <v>16108.06</v>
      </c>
      <c r="K3341">
        <v>16108.06</v>
      </c>
      <c r="L3341" t="s">
        <v>35</v>
      </c>
      <c r="M3341" t="s">
        <v>29</v>
      </c>
    </row>
    <row r="3342" spans="1:13">
      <c r="A3342" t="s">
        <v>4941</v>
      </c>
      <c r="B3342" s="9">
        <v>45240</v>
      </c>
      <c r="C3342" t="s">
        <v>3791</v>
      </c>
      <c r="D3342" t="s">
        <v>3501</v>
      </c>
      <c r="E3342" t="s">
        <v>17</v>
      </c>
      <c r="F3342" t="s">
        <v>18</v>
      </c>
      <c r="G3342" t="s">
        <v>42</v>
      </c>
      <c r="H3342" t="s">
        <v>20</v>
      </c>
      <c r="I3342">
        <v>2</v>
      </c>
      <c r="J3342">
        <v>29317.46</v>
      </c>
      <c r="K3342">
        <v>58634.92</v>
      </c>
      <c r="L3342" t="s">
        <v>35</v>
      </c>
      <c r="M3342" t="s">
        <v>29</v>
      </c>
    </row>
    <row r="3343" spans="1:13">
      <c r="A3343" t="s">
        <v>4942</v>
      </c>
      <c r="B3343" s="9">
        <v>45023</v>
      </c>
      <c r="C3343" t="s">
        <v>3033</v>
      </c>
      <c r="D3343" t="s">
        <v>2726</v>
      </c>
      <c r="E3343" t="s">
        <v>17</v>
      </c>
      <c r="F3343" t="s">
        <v>27</v>
      </c>
      <c r="G3343" t="s">
        <v>42</v>
      </c>
      <c r="H3343" t="s">
        <v>20</v>
      </c>
      <c r="I3343">
        <v>4</v>
      </c>
      <c r="J3343">
        <v>36392.61</v>
      </c>
      <c r="K3343">
        <v>145570.45000000001</v>
      </c>
      <c r="L3343" t="s">
        <v>35</v>
      </c>
      <c r="M3343" t="s">
        <v>29</v>
      </c>
    </row>
    <row r="3344" spans="1:13">
      <c r="A3344" t="s">
        <v>4943</v>
      </c>
      <c r="B3344" s="9">
        <v>45139</v>
      </c>
      <c r="C3344" t="s">
        <v>502</v>
      </c>
      <c r="D3344" t="s">
        <v>4944</v>
      </c>
      <c r="E3344" t="s">
        <v>17</v>
      </c>
      <c r="F3344" t="s">
        <v>27</v>
      </c>
      <c r="G3344" t="s">
        <v>19</v>
      </c>
      <c r="H3344" t="s">
        <v>34</v>
      </c>
      <c r="I3344">
        <v>1</v>
      </c>
      <c r="J3344">
        <v>1263.69</v>
      </c>
      <c r="K3344">
        <v>1263.69</v>
      </c>
      <c r="L3344" t="s">
        <v>28</v>
      </c>
      <c r="M3344" t="s">
        <v>22</v>
      </c>
    </row>
    <row r="3345" spans="1:13">
      <c r="A3345" t="s">
        <v>4945</v>
      </c>
      <c r="B3345" s="9">
        <v>45063</v>
      </c>
      <c r="C3345" t="s">
        <v>896</v>
      </c>
      <c r="D3345" t="s">
        <v>1409</v>
      </c>
      <c r="E3345" t="s">
        <v>17</v>
      </c>
      <c r="F3345" t="s">
        <v>46</v>
      </c>
      <c r="G3345" t="s">
        <v>42</v>
      </c>
      <c r="H3345" t="s">
        <v>34</v>
      </c>
      <c r="I3345">
        <v>3</v>
      </c>
      <c r="J3345">
        <v>1349.05</v>
      </c>
      <c r="K3345">
        <v>4047.15</v>
      </c>
      <c r="L3345" t="s">
        <v>35</v>
      </c>
      <c r="M3345" t="s">
        <v>29</v>
      </c>
    </row>
    <row r="3346" spans="1:13">
      <c r="A3346" t="s">
        <v>4946</v>
      </c>
      <c r="B3346" s="9">
        <v>44932</v>
      </c>
      <c r="C3346" t="s">
        <v>409</v>
      </c>
      <c r="D3346" t="s">
        <v>892</v>
      </c>
      <c r="E3346" t="s">
        <v>17</v>
      </c>
      <c r="F3346" t="s">
        <v>18</v>
      </c>
      <c r="G3346" t="s">
        <v>19</v>
      </c>
      <c r="H3346" t="s">
        <v>34</v>
      </c>
      <c r="I3346">
        <v>4</v>
      </c>
      <c r="J3346">
        <v>1161.8399999999999</v>
      </c>
      <c r="K3346">
        <v>4647.37</v>
      </c>
      <c r="L3346" t="s">
        <v>35</v>
      </c>
      <c r="M3346" t="s">
        <v>29</v>
      </c>
    </row>
    <row r="3347" spans="1:13">
      <c r="A3347" t="s">
        <v>4947</v>
      </c>
      <c r="B3347" s="9">
        <v>45035</v>
      </c>
      <c r="C3347" t="s">
        <v>1516</v>
      </c>
      <c r="D3347" t="s">
        <v>979</v>
      </c>
      <c r="E3347" t="s">
        <v>61</v>
      </c>
      <c r="F3347" t="s">
        <v>18</v>
      </c>
      <c r="G3347" t="s">
        <v>19</v>
      </c>
      <c r="H3347" t="s">
        <v>20</v>
      </c>
      <c r="I3347">
        <v>2</v>
      </c>
      <c r="J3347">
        <v>35857.589999999997</v>
      </c>
      <c r="K3347">
        <v>71715.179999999993</v>
      </c>
      <c r="L3347" t="s">
        <v>28</v>
      </c>
      <c r="M3347" t="s">
        <v>29</v>
      </c>
    </row>
    <row r="3348" spans="1:13">
      <c r="A3348" t="s">
        <v>4948</v>
      </c>
      <c r="B3348" s="9">
        <v>45473</v>
      </c>
      <c r="C3348" t="s">
        <v>2155</v>
      </c>
      <c r="D3348" t="s">
        <v>239</v>
      </c>
      <c r="E3348" t="s">
        <v>17</v>
      </c>
      <c r="F3348" t="s">
        <v>33</v>
      </c>
      <c r="G3348" t="s">
        <v>19</v>
      </c>
      <c r="H3348" t="s">
        <v>50</v>
      </c>
      <c r="I3348">
        <v>1</v>
      </c>
      <c r="J3348">
        <v>2003.81</v>
      </c>
      <c r="K3348">
        <v>2003.81</v>
      </c>
      <c r="L3348" t="s">
        <v>35</v>
      </c>
      <c r="M3348" t="s">
        <v>22</v>
      </c>
    </row>
    <row r="3349" spans="1:13">
      <c r="A3349" t="s">
        <v>4949</v>
      </c>
      <c r="B3349" s="9">
        <v>44965</v>
      </c>
      <c r="C3349" t="s">
        <v>482</v>
      </c>
      <c r="D3349" t="s">
        <v>4950</v>
      </c>
      <c r="E3349" t="s">
        <v>17</v>
      </c>
      <c r="F3349" t="s">
        <v>27</v>
      </c>
      <c r="G3349" t="s">
        <v>42</v>
      </c>
      <c r="H3349" t="s">
        <v>34</v>
      </c>
      <c r="I3349">
        <v>1</v>
      </c>
      <c r="J3349">
        <v>1282.06</v>
      </c>
      <c r="K3349">
        <v>1282.06</v>
      </c>
      <c r="L3349" t="s">
        <v>21</v>
      </c>
      <c r="M3349" t="s">
        <v>29</v>
      </c>
    </row>
    <row r="3350" spans="1:13">
      <c r="A3350" t="s">
        <v>4951</v>
      </c>
      <c r="B3350" s="9">
        <v>45351</v>
      </c>
      <c r="C3350" t="s">
        <v>439</v>
      </c>
      <c r="D3350" t="s">
        <v>1167</v>
      </c>
      <c r="E3350" t="s">
        <v>61</v>
      </c>
      <c r="F3350" t="s">
        <v>18</v>
      </c>
      <c r="G3350" t="s">
        <v>42</v>
      </c>
      <c r="H3350" t="s">
        <v>20</v>
      </c>
      <c r="I3350">
        <v>2</v>
      </c>
      <c r="J3350">
        <v>39172.21</v>
      </c>
      <c r="K3350">
        <v>78344.41</v>
      </c>
      <c r="L3350" t="s">
        <v>28</v>
      </c>
      <c r="M3350" t="s">
        <v>29</v>
      </c>
    </row>
    <row r="3351" spans="1:13">
      <c r="A3351" t="s">
        <v>4952</v>
      </c>
      <c r="B3351" s="9">
        <v>45187</v>
      </c>
      <c r="C3351" t="s">
        <v>1843</v>
      </c>
      <c r="D3351" t="s">
        <v>1164</v>
      </c>
      <c r="E3351" t="s">
        <v>17</v>
      </c>
      <c r="F3351" t="s">
        <v>33</v>
      </c>
      <c r="G3351" t="s">
        <v>19</v>
      </c>
      <c r="H3351" t="s">
        <v>57</v>
      </c>
      <c r="I3351">
        <v>1</v>
      </c>
      <c r="J3351">
        <v>14953.03</v>
      </c>
      <c r="K3351">
        <v>14953.03</v>
      </c>
      <c r="L3351" t="s">
        <v>35</v>
      </c>
      <c r="M3351" t="s">
        <v>29</v>
      </c>
    </row>
    <row r="3352" spans="1:13">
      <c r="A3352" t="s">
        <v>4953</v>
      </c>
      <c r="B3352" s="9">
        <v>45352</v>
      </c>
      <c r="C3352" t="s">
        <v>1460</v>
      </c>
      <c r="D3352" t="s">
        <v>187</v>
      </c>
      <c r="E3352" t="s">
        <v>26</v>
      </c>
      <c r="F3352" t="s">
        <v>18</v>
      </c>
      <c r="G3352" t="s">
        <v>42</v>
      </c>
      <c r="H3352" t="s">
        <v>50</v>
      </c>
      <c r="I3352">
        <v>2</v>
      </c>
      <c r="J3352">
        <v>1894.59</v>
      </c>
      <c r="K3352">
        <v>3789.19</v>
      </c>
      <c r="L3352" t="s">
        <v>35</v>
      </c>
      <c r="M3352" t="s">
        <v>29</v>
      </c>
    </row>
    <row r="3353" spans="1:13">
      <c r="A3353" t="s">
        <v>4954</v>
      </c>
      <c r="B3353" s="9">
        <v>45013</v>
      </c>
      <c r="C3353" t="s">
        <v>482</v>
      </c>
      <c r="D3353" t="s">
        <v>1461</v>
      </c>
      <c r="E3353" t="s">
        <v>17</v>
      </c>
      <c r="F3353" t="s">
        <v>27</v>
      </c>
      <c r="G3353" t="s">
        <v>19</v>
      </c>
      <c r="H3353" t="s">
        <v>50</v>
      </c>
      <c r="I3353">
        <v>4</v>
      </c>
      <c r="J3353">
        <v>2141.0700000000002</v>
      </c>
      <c r="K3353">
        <v>8564.2900000000009</v>
      </c>
      <c r="L3353" t="s">
        <v>28</v>
      </c>
      <c r="M3353" t="s">
        <v>29</v>
      </c>
    </row>
    <row r="3354" spans="1:13">
      <c r="A3354" t="s">
        <v>4955</v>
      </c>
      <c r="B3354" s="9">
        <v>45391</v>
      </c>
      <c r="C3354" t="s">
        <v>1305</v>
      </c>
      <c r="D3354" t="s">
        <v>4230</v>
      </c>
      <c r="E3354" t="s">
        <v>17</v>
      </c>
      <c r="F3354" t="s">
        <v>33</v>
      </c>
      <c r="G3354" t="s">
        <v>42</v>
      </c>
      <c r="H3354" t="s">
        <v>20</v>
      </c>
      <c r="I3354">
        <v>5</v>
      </c>
      <c r="J3354">
        <v>32821.51</v>
      </c>
      <c r="K3354">
        <v>164107.53</v>
      </c>
      <c r="L3354" t="s">
        <v>28</v>
      </c>
      <c r="M3354" t="s">
        <v>29</v>
      </c>
    </row>
    <row r="3355" spans="1:13">
      <c r="A3355" t="s">
        <v>4956</v>
      </c>
      <c r="B3355" s="9">
        <v>45002</v>
      </c>
      <c r="C3355" t="s">
        <v>2184</v>
      </c>
      <c r="D3355" t="s">
        <v>624</v>
      </c>
      <c r="E3355" t="s">
        <v>61</v>
      </c>
      <c r="F3355" t="s">
        <v>18</v>
      </c>
      <c r="G3355" t="s">
        <v>42</v>
      </c>
      <c r="H3355" t="s">
        <v>20</v>
      </c>
      <c r="I3355">
        <v>3</v>
      </c>
      <c r="J3355">
        <v>36350.339999999997</v>
      </c>
      <c r="K3355">
        <v>109051.03</v>
      </c>
      <c r="L3355" t="s">
        <v>21</v>
      </c>
      <c r="M3355" t="s">
        <v>29</v>
      </c>
    </row>
    <row r="3356" spans="1:13">
      <c r="A3356" t="s">
        <v>4957</v>
      </c>
      <c r="B3356" s="9">
        <v>45397</v>
      </c>
      <c r="C3356" t="s">
        <v>1123</v>
      </c>
      <c r="D3356" t="s">
        <v>1214</v>
      </c>
      <c r="E3356" t="s">
        <v>26</v>
      </c>
      <c r="F3356" t="s">
        <v>46</v>
      </c>
      <c r="G3356" t="s">
        <v>19</v>
      </c>
      <c r="H3356" t="s">
        <v>57</v>
      </c>
      <c r="I3356">
        <v>4</v>
      </c>
      <c r="J3356">
        <v>12902.45</v>
      </c>
      <c r="K3356">
        <v>51609.81</v>
      </c>
      <c r="L3356" t="s">
        <v>35</v>
      </c>
      <c r="M3356" t="s">
        <v>29</v>
      </c>
    </row>
    <row r="3357" spans="1:13">
      <c r="A3357" t="s">
        <v>4958</v>
      </c>
      <c r="B3357" s="9">
        <v>45340</v>
      </c>
      <c r="C3357" t="s">
        <v>1331</v>
      </c>
      <c r="D3357" t="s">
        <v>1948</v>
      </c>
      <c r="E3357" t="s">
        <v>17</v>
      </c>
      <c r="F3357" t="s">
        <v>18</v>
      </c>
      <c r="G3357" t="s">
        <v>19</v>
      </c>
      <c r="H3357" t="s">
        <v>57</v>
      </c>
      <c r="I3357">
        <v>3</v>
      </c>
      <c r="J3357">
        <v>16802.18</v>
      </c>
      <c r="K3357">
        <v>50406.55</v>
      </c>
      <c r="L3357" t="s">
        <v>35</v>
      </c>
      <c r="M3357" t="s">
        <v>29</v>
      </c>
    </row>
    <row r="3358" spans="1:13">
      <c r="A3358" t="s">
        <v>4959</v>
      </c>
      <c r="B3358" s="9">
        <v>45383</v>
      </c>
      <c r="C3358" t="s">
        <v>310</v>
      </c>
      <c r="D3358" t="s">
        <v>553</v>
      </c>
      <c r="E3358" t="s">
        <v>26</v>
      </c>
      <c r="F3358" t="s">
        <v>27</v>
      </c>
      <c r="G3358" t="s">
        <v>42</v>
      </c>
      <c r="H3358" t="s">
        <v>57</v>
      </c>
      <c r="I3358">
        <v>3</v>
      </c>
      <c r="J3358">
        <v>13288.42</v>
      </c>
      <c r="K3358">
        <v>39865.269999999997</v>
      </c>
      <c r="L3358" t="s">
        <v>35</v>
      </c>
      <c r="M3358" t="s">
        <v>29</v>
      </c>
    </row>
    <row r="3359" spans="1:13">
      <c r="A3359" t="s">
        <v>4960</v>
      </c>
      <c r="B3359" s="9">
        <v>45211</v>
      </c>
      <c r="C3359" t="s">
        <v>527</v>
      </c>
      <c r="D3359" t="s">
        <v>1876</v>
      </c>
      <c r="E3359" t="s">
        <v>61</v>
      </c>
      <c r="F3359" t="s">
        <v>46</v>
      </c>
      <c r="G3359" t="s">
        <v>19</v>
      </c>
      <c r="H3359" t="s">
        <v>50</v>
      </c>
      <c r="I3359">
        <v>2</v>
      </c>
      <c r="J3359">
        <v>1803.55</v>
      </c>
      <c r="K3359">
        <v>3607.09</v>
      </c>
      <c r="L3359" t="s">
        <v>28</v>
      </c>
      <c r="M3359" t="s">
        <v>29</v>
      </c>
    </row>
    <row r="3360" spans="1:13">
      <c r="A3360" t="s">
        <v>4961</v>
      </c>
      <c r="B3360" s="9">
        <v>45165</v>
      </c>
      <c r="C3360" t="s">
        <v>4367</v>
      </c>
      <c r="D3360" t="s">
        <v>1541</v>
      </c>
      <c r="E3360" t="s">
        <v>17</v>
      </c>
      <c r="F3360" t="s">
        <v>18</v>
      </c>
      <c r="G3360" t="s">
        <v>42</v>
      </c>
      <c r="H3360" t="s">
        <v>50</v>
      </c>
      <c r="I3360">
        <v>5</v>
      </c>
      <c r="J3360">
        <v>2742.49</v>
      </c>
      <c r="K3360">
        <v>13712.47</v>
      </c>
      <c r="L3360" t="s">
        <v>28</v>
      </c>
      <c r="M3360" t="s">
        <v>29</v>
      </c>
    </row>
    <row r="3361" spans="1:13">
      <c r="A3361" t="s">
        <v>4962</v>
      </c>
      <c r="B3361" s="9">
        <v>45298</v>
      </c>
      <c r="C3361" t="s">
        <v>828</v>
      </c>
      <c r="D3361" t="s">
        <v>2863</v>
      </c>
      <c r="E3361" t="s">
        <v>17</v>
      </c>
      <c r="F3361" t="s">
        <v>18</v>
      </c>
      <c r="G3361" t="s">
        <v>19</v>
      </c>
      <c r="H3361" t="s">
        <v>34</v>
      </c>
      <c r="I3361">
        <v>3</v>
      </c>
      <c r="J3361">
        <v>1226.53</v>
      </c>
      <c r="K3361">
        <v>3679.6</v>
      </c>
      <c r="L3361" t="s">
        <v>28</v>
      </c>
      <c r="M3361" t="s">
        <v>29</v>
      </c>
    </row>
    <row r="3362" spans="1:13">
      <c r="A3362" t="s">
        <v>4963</v>
      </c>
      <c r="B3362" s="9">
        <v>45421</v>
      </c>
      <c r="C3362" t="s">
        <v>2518</v>
      </c>
      <c r="D3362" t="s">
        <v>640</v>
      </c>
      <c r="E3362" t="s">
        <v>61</v>
      </c>
      <c r="F3362" t="s">
        <v>33</v>
      </c>
      <c r="G3362" t="s">
        <v>42</v>
      </c>
      <c r="H3362" t="s">
        <v>34</v>
      </c>
      <c r="I3362">
        <v>3</v>
      </c>
      <c r="J3362">
        <v>1321.17</v>
      </c>
      <c r="K3362">
        <v>3963.52</v>
      </c>
      <c r="L3362" t="s">
        <v>35</v>
      </c>
      <c r="M3362" t="s">
        <v>29</v>
      </c>
    </row>
    <row r="3363" spans="1:13">
      <c r="A3363" t="s">
        <v>4964</v>
      </c>
      <c r="B3363" s="9">
        <v>44971</v>
      </c>
      <c r="C3363" t="s">
        <v>1444</v>
      </c>
      <c r="D3363" t="s">
        <v>1081</v>
      </c>
      <c r="E3363" t="s">
        <v>17</v>
      </c>
      <c r="F3363" t="s">
        <v>27</v>
      </c>
      <c r="G3363" t="s">
        <v>19</v>
      </c>
      <c r="H3363" t="s">
        <v>34</v>
      </c>
      <c r="I3363">
        <v>4</v>
      </c>
      <c r="J3363">
        <v>1049.33</v>
      </c>
      <c r="K3363">
        <v>4197.34</v>
      </c>
      <c r="L3363" t="s">
        <v>35</v>
      </c>
      <c r="M3363" t="s">
        <v>29</v>
      </c>
    </row>
    <row r="3364" spans="1:13">
      <c r="A3364" t="s">
        <v>4965</v>
      </c>
      <c r="B3364" s="9">
        <v>45327</v>
      </c>
      <c r="C3364" t="s">
        <v>1681</v>
      </c>
      <c r="D3364" t="s">
        <v>2406</v>
      </c>
      <c r="E3364" t="s">
        <v>26</v>
      </c>
      <c r="F3364" t="s">
        <v>18</v>
      </c>
      <c r="G3364" t="s">
        <v>19</v>
      </c>
      <c r="H3364" t="s">
        <v>50</v>
      </c>
      <c r="I3364">
        <v>5</v>
      </c>
      <c r="J3364">
        <v>1772.04</v>
      </c>
      <c r="K3364">
        <v>8860.19</v>
      </c>
      <c r="L3364" t="s">
        <v>28</v>
      </c>
      <c r="M3364" t="s">
        <v>29</v>
      </c>
    </row>
    <row r="3365" spans="1:13">
      <c r="A3365" t="s">
        <v>4966</v>
      </c>
      <c r="B3365" s="9">
        <v>45173</v>
      </c>
      <c r="C3365" t="s">
        <v>558</v>
      </c>
      <c r="D3365" t="s">
        <v>3005</v>
      </c>
      <c r="E3365" t="s">
        <v>26</v>
      </c>
      <c r="F3365" t="s">
        <v>18</v>
      </c>
      <c r="G3365" t="s">
        <v>19</v>
      </c>
      <c r="H3365" t="s">
        <v>57</v>
      </c>
      <c r="I3365">
        <v>5</v>
      </c>
      <c r="J3365">
        <v>11053.15</v>
      </c>
      <c r="K3365">
        <v>55265.73</v>
      </c>
      <c r="L3365" t="s">
        <v>21</v>
      </c>
      <c r="M3365" t="s">
        <v>29</v>
      </c>
    </row>
    <row r="3366" spans="1:13">
      <c r="A3366" t="s">
        <v>4967</v>
      </c>
      <c r="B3366" s="9">
        <v>45376</v>
      </c>
      <c r="C3366" t="s">
        <v>2116</v>
      </c>
      <c r="D3366" t="s">
        <v>1251</v>
      </c>
      <c r="E3366" t="s">
        <v>26</v>
      </c>
      <c r="F3366" t="s">
        <v>18</v>
      </c>
      <c r="G3366" t="s">
        <v>42</v>
      </c>
      <c r="H3366" t="s">
        <v>34</v>
      </c>
      <c r="I3366">
        <v>3</v>
      </c>
      <c r="J3366">
        <v>907.08</v>
      </c>
      <c r="K3366">
        <v>2721.24</v>
      </c>
      <c r="L3366" t="s">
        <v>35</v>
      </c>
      <c r="M3366" t="s">
        <v>29</v>
      </c>
    </row>
    <row r="3367" spans="1:13">
      <c r="A3367" t="s">
        <v>4968</v>
      </c>
      <c r="B3367" s="9">
        <v>45411</v>
      </c>
      <c r="C3367" t="s">
        <v>1666</v>
      </c>
      <c r="D3367" t="s">
        <v>76</v>
      </c>
      <c r="E3367" t="s">
        <v>17</v>
      </c>
      <c r="F3367" t="s">
        <v>27</v>
      </c>
      <c r="G3367" t="s">
        <v>19</v>
      </c>
      <c r="H3367" t="s">
        <v>57</v>
      </c>
      <c r="I3367">
        <v>5</v>
      </c>
      <c r="J3367">
        <v>16538.61</v>
      </c>
      <c r="K3367">
        <v>82693.03</v>
      </c>
      <c r="L3367" t="s">
        <v>21</v>
      </c>
      <c r="M3367" t="s">
        <v>29</v>
      </c>
    </row>
    <row r="3368" spans="1:13">
      <c r="A3368" t="s">
        <v>4969</v>
      </c>
      <c r="B3368" s="9">
        <v>44944</v>
      </c>
      <c r="C3368" t="s">
        <v>883</v>
      </c>
      <c r="D3368" t="s">
        <v>683</v>
      </c>
      <c r="E3368" t="s">
        <v>17</v>
      </c>
      <c r="F3368" t="s">
        <v>46</v>
      </c>
      <c r="G3368" t="s">
        <v>19</v>
      </c>
      <c r="H3368" t="s">
        <v>57</v>
      </c>
      <c r="I3368">
        <v>4</v>
      </c>
      <c r="J3368">
        <v>12760.76</v>
      </c>
      <c r="K3368">
        <v>51043.040000000001</v>
      </c>
      <c r="L3368" t="s">
        <v>28</v>
      </c>
      <c r="M3368" t="s">
        <v>29</v>
      </c>
    </row>
    <row r="3369" spans="1:13">
      <c r="A3369" t="s">
        <v>4970</v>
      </c>
      <c r="B3369" s="9">
        <v>45215</v>
      </c>
      <c r="C3369" t="s">
        <v>2358</v>
      </c>
      <c r="D3369" t="s">
        <v>4944</v>
      </c>
      <c r="E3369" t="s">
        <v>26</v>
      </c>
      <c r="F3369" t="s">
        <v>27</v>
      </c>
      <c r="G3369" t="s">
        <v>42</v>
      </c>
      <c r="H3369" t="s">
        <v>57</v>
      </c>
      <c r="I3369">
        <v>2</v>
      </c>
      <c r="J3369">
        <v>17984.240000000002</v>
      </c>
      <c r="K3369">
        <v>35968.480000000003</v>
      </c>
      <c r="L3369" t="s">
        <v>35</v>
      </c>
      <c r="M3369" t="s">
        <v>29</v>
      </c>
    </row>
    <row r="3370" spans="1:13">
      <c r="A3370" t="s">
        <v>4971</v>
      </c>
      <c r="B3370" s="9">
        <v>45340</v>
      </c>
      <c r="C3370" t="s">
        <v>3733</v>
      </c>
      <c r="D3370" t="s">
        <v>109</v>
      </c>
      <c r="E3370" t="s">
        <v>17</v>
      </c>
      <c r="F3370" t="s">
        <v>33</v>
      </c>
      <c r="G3370" t="s">
        <v>42</v>
      </c>
      <c r="H3370" t="s">
        <v>34</v>
      </c>
      <c r="I3370">
        <v>3</v>
      </c>
      <c r="J3370">
        <v>1295.03</v>
      </c>
      <c r="K3370">
        <v>3885.1</v>
      </c>
      <c r="L3370" t="s">
        <v>21</v>
      </c>
      <c r="M3370" t="s">
        <v>29</v>
      </c>
    </row>
    <row r="3371" spans="1:13">
      <c r="A3371" t="s">
        <v>4972</v>
      </c>
      <c r="B3371" s="9">
        <v>45161</v>
      </c>
      <c r="C3371" t="s">
        <v>2591</v>
      </c>
      <c r="D3371" t="s">
        <v>208</v>
      </c>
      <c r="E3371" t="s">
        <v>17</v>
      </c>
      <c r="F3371" t="s">
        <v>33</v>
      </c>
      <c r="G3371" t="s">
        <v>19</v>
      </c>
      <c r="H3371" t="s">
        <v>34</v>
      </c>
      <c r="I3371">
        <v>1</v>
      </c>
      <c r="J3371">
        <v>1200.69</v>
      </c>
      <c r="K3371">
        <v>1200.69</v>
      </c>
      <c r="L3371" t="s">
        <v>35</v>
      </c>
      <c r="M3371" t="s">
        <v>29</v>
      </c>
    </row>
    <row r="3372" spans="1:13">
      <c r="A3372" t="s">
        <v>4973</v>
      </c>
      <c r="B3372" s="9">
        <v>45342</v>
      </c>
      <c r="C3372" t="s">
        <v>2930</v>
      </c>
      <c r="D3372" t="s">
        <v>2304</v>
      </c>
      <c r="E3372" t="s">
        <v>17</v>
      </c>
      <c r="F3372" t="s">
        <v>27</v>
      </c>
      <c r="G3372" t="s">
        <v>42</v>
      </c>
      <c r="H3372" t="s">
        <v>57</v>
      </c>
      <c r="I3372">
        <v>3</v>
      </c>
      <c r="J3372">
        <v>17877.150000000001</v>
      </c>
      <c r="K3372">
        <v>53631.44</v>
      </c>
      <c r="L3372" t="s">
        <v>21</v>
      </c>
      <c r="M3372" t="s">
        <v>29</v>
      </c>
    </row>
    <row r="3373" spans="1:13">
      <c r="A3373" t="s">
        <v>4974</v>
      </c>
      <c r="B3373" s="9">
        <v>45425</v>
      </c>
      <c r="C3373" t="s">
        <v>1752</v>
      </c>
      <c r="D3373" t="s">
        <v>1856</v>
      </c>
      <c r="E3373" t="s">
        <v>17</v>
      </c>
      <c r="F3373" t="s">
        <v>18</v>
      </c>
      <c r="G3373" t="s">
        <v>42</v>
      </c>
      <c r="H3373" t="s">
        <v>34</v>
      </c>
      <c r="I3373">
        <v>3</v>
      </c>
      <c r="J3373">
        <v>1029.79</v>
      </c>
      <c r="K3373">
        <v>3089.36</v>
      </c>
      <c r="L3373" t="s">
        <v>35</v>
      </c>
      <c r="M3373" t="s">
        <v>29</v>
      </c>
    </row>
    <row r="3374" spans="1:13">
      <c r="A3374" t="s">
        <v>4975</v>
      </c>
      <c r="B3374" s="9">
        <v>45041</v>
      </c>
      <c r="C3374" t="s">
        <v>2195</v>
      </c>
      <c r="D3374" t="s">
        <v>1916</v>
      </c>
      <c r="E3374" t="s">
        <v>61</v>
      </c>
      <c r="F3374" t="s">
        <v>18</v>
      </c>
      <c r="G3374" t="s">
        <v>19</v>
      </c>
      <c r="H3374" t="s">
        <v>20</v>
      </c>
      <c r="I3374">
        <v>2</v>
      </c>
      <c r="J3374">
        <v>27398.27</v>
      </c>
      <c r="K3374">
        <v>54796.54</v>
      </c>
      <c r="L3374" t="s">
        <v>21</v>
      </c>
      <c r="M3374" t="s">
        <v>22</v>
      </c>
    </row>
    <row r="3375" spans="1:13">
      <c r="A3375" t="s">
        <v>4976</v>
      </c>
      <c r="B3375" s="9">
        <v>45160</v>
      </c>
      <c r="C3375" t="s">
        <v>1312</v>
      </c>
      <c r="D3375" t="s">
        <v>614</v>
      </c>
      <c r="E3375" t="s">
        <v>17</v>
      </c>
      <c r="F3375" t="s">
        <v>46</v>
      </c>
      <c r="G3375" t="s">
        <v>19</v>
      </c>
      <c r="H3375" t="s">
        <v>34</v>
      </c>
      <c r="I3375">
        <v>1</v>
      </c>
      <c r="J3375">
        <v>1282.3599999999999</v>
      </c>
      <c r="K3375">
        <v>1282.3599999999999</v>
      </c>
      <c r="L3375" t="s">
        <v>21</v>
      </c>
      <c r="M3375" t="s">
        <v>22</v>
      </c>
    </row>
    <row r="3376" spans="1:13">
      <c r="A3376" t="s">
        <v>4977</v>
      </c>
      <c r="B3376" s="9">
        <v>45466</v>
      </c>
      <c r="C3376" t="s">
        <v>2594</v>
      </c>
      <c r="D3376" t="s">
        <v>1101</v>
      </c>
      <c r="E3376" t="s">
        <v>61</v>
      </c>
      <c r="F3376" t="s">
        <v>27</v>
      </c>
      <c r="G3376" t="s">
        <v>42</v>
      </c>
      <c r="H3376" t="s">
        <v>57</v>
      </c>
      <c r="I3376">
        <v>1</v>
      </c>
      <c r="J3376">
        <v>12585.63</v>
      </c>
      <c r="K3376">
        <v>12585.63</v>
      </c>
      <c r="L3376" t="s">
        <v>28</v>
      </c>
      <c r="M3376" t="s">
        <v>29</v>
      </c>
    </row>
    <row r="3377" spans="1:13">
      <c r="A3377" t="s">
        <v>4978</v>
      </c>
      <c r="B3377" s="9">
        <v>44937</v>
      </c>
      <c r="C3377" t="s">
        <v>789</v>
      </c>
      <c r="D3377" t="s">
        <v>1207</v>
      </c>
      <c r="E3377" t="s">
        <v>17</v>
      </c>
      <c r="F3377" t="s">
        <v>27</v>
      </c>
      <c r="G3377" t="s">
        <v>42</v>
      </c>
      <c r="H3377" t="s">
        <v>57</v>
      </c>
      <c r="I3377">
        <v>1</v>
      </c>
      <c r="J3377">
        <v>17707.78</v>
      </c>
      <c r="K3377">
        <v>17707.78</v>
      </c>
      <c r="L3377" t="s">
        <v>28</v>
      </c>
      <c r="M3377" t="s">
        <v>29</v>
      </c>
    </row>
    <row r="3378" spans="1:13">
      <c r="A3378" t="s">
        <v>4979</v>
      </c>
      <c r="B3378" s="9">
        <v>45132</v>
      </c>
      <c r="C3378" t="s">
        <v>910</v>
      </c>
      <c r="D3378" t="s">
        <v>1454</v>
      </c>
      <c r="E3378" t="s">
        <v>26</v>
      </c>
      <c r="F3378" t="s">
        <v>18</v>
      </c>
      <c r="G3378" t="s">
        <v>19</v>
      </c>
      <c r="H3378" t="s">
        <v>50</v>
      </c>
      <c r="I3378">
        <v>2</v>
      </c>
      <c r="J3378">
        <v>2985.09</v>
      </c>
      <c r="K3378">
        <v>5970.17</v>
      </c>
      <c r="L3378" t="s">
        <v>21</v>
      </c>
      <c r="M3378" t="s">
        <v>29</v>
      </c>
    </row>
    <row r="3379" spans="1:13">
      <c r="A3379" t="s">
        <v>4980</v>
      </c>
      <c r="B3379" s="9">
        <v>45173</v>
      </c>
      <c r="C3379" t="s">
        <v>1404</v>
      </c>
      <c r="D3379" t="s">
        <v>1004</v>
      </c>
      <c r="E3379" t="s">
        <v>17</v>
      </c>
      <c r="F3379" t="s">
        <v>33</v>
      </c>
      <c r="G3379" t="s">
        <v>19</v>
      </c>
      <c r="H3379" t="s">
        <v>50</v>
      </c>
      <c r="I3379">
        <v>5</v>
      </c>
      <c r="J3379">
        <v>2908.01</v>
      </c>
      <c r="K3379">
        <v>14540.03</v>
      </c>
      <c r="L3379" t="s">
        <v>35</v>
      </c>
      <c r="M3379" t="s">
        <v>29</v>
      </c>
    </row>
    <row r="3380" spans="1:13">
      <c r="A3380" t="s">
        <v>4981</v>
      </c>
      <c r="B3380" s="9">
        <v>45053</v>
      </c>
      <c r="C3380" t="s">
        <v>1719</v>
      </c>
      <c r="D3380" t="s">
        <v>1402</v>
      </c>
      <c r="E3380" t="s">
        <v>26</v>
      </c>
      <c r="F3380" t="s">
        <v>33</v>
      </c>
      <c r="G3380" t="s">
        <v>19</v>
      </c>
      <c r="H3380" t="s">
        <v>57</v>
      </c>
      <c r="I3380">
        <v>1</v>
      </c>
      <c r="J3380">
        <v>17585.71</v>
      </c>
      <c r="K3380">
        <v>17585.71</v>
      </c>
      <c r="L3380" t="s">
        <v>21</v>
      </c>
      <c r="M3380" t="s">
        <v>29</v>
      </c>
    </row>
    <row r="3381" spans="1:13">
      <c r="A3381" t="s">
        <v>4982</v>
      </c>
      <c r="B3381" s="9">
        <v>45073</v>
      </c>
      <c r="C3381" t="s">
        <v>174</v>
      </c>
      <c r="D3381" t="s">
        <v>3803</v>
      </c>
      <c r="E3381" t="s">
        <v>26</v>
      </c>
      <c r="F3381" t="s">
        <v>46</v>
      </c>
      <c r="G3381" t="s">
        <v>19</v>
      </c>
      <c r="H3381" t="s">
        <v>20</v>
      </c>
      <c r="I3381">
        <v>5</v>
      </c>
      <c r="J3381">
        <v>35273.96</v>
      </c>
      <c r="K3381">
        <v>176369.8</v>
      </c>
      <c r="L3381" t="s">
        <v>35</v>
      </c>
      <c r="M3381" t="s">
        <v>29</v>
      </c>
    </row>
    <row r="3382" spans="1:13">
      <c r="A3382" t="s">
        <v>4983</v>
      </c>
      <c r="B3382" s="9">
        <v>45044</v>
      </c>
      <c r="C3382" t="s">
        <v>3996</v>
      </c>
      <c r="D3382" t="s">
        <v>1253</v>
      </c>
      <c r="E3382" t="s">
        <v>17</v>
      </c>
      <c r="F3382" t="s">
        <v>46</v>
      </c>
      <c r="G3382" t="s">
        <v>19</v>
      </c>
      <c r="H3382" t="s">
        <v>50</v>
      </c>
      <c r="I3382">
        <v>4</v>
      </c>
      <c r="J3382">
        <v>2615.15</v>
      </c>
      <c r="K3382">
        <v>10460.59</v>
      </c>
      <c r="L3382" t="s">
        <v>35</v>
      </c>
      <c r="M3382" t="s">
        <v>29</v>
      </c>
    </row>
    <row r="3383" spans="1:13">
      <c r="A3383" t="s">
        <v>4984</v>
      </c>
      <c r="B3383" s="9">
        <v>45308</v>
      </c>
      <c r="C3383" t="s">
        <v>757</v>
      </c>
      <c r="D3383" t="s">
        <v>544</v>
      </c>
      <c r="E3383" t="s">
        <v>61</v>
      </c>
      <c r="F3383" t="s">
        <v>33</v>
      </c>
      <c r="G3383" t="s">
        <v>19</v>
      </c>
      <c r="H3383" t="s">
        <v>57</v>
      </c>
      <c r="I3383">
        <v>2</v>
      </c>
      <c r="J3383">
        <v>11206.85</v>
      </c>
      <c r="K3383">
        <v>22413.69</v>
      </c>
      <c r="L3383" t="s">
        <v>35</v>
      </c>
      <c r="M3383" t="s">
        <v>29</v>
      </c>
    </row>
    <row r="3384" spans="1:13">
      <c r="A3384" t="s">
        <v>4985</v>
      </c>
      <c r="B3384" s="9">
        <v>45338</v>
      </c>
      <c r="C3384" t="s">
        <v>2031</v>
      </c>
      <c r="D3384" t="s">
        <v>460</v>
      </c>
      <c r="E3384" t="s">
        <v>17</v>
      </c>
      <c r="F3384" t="s">
        <v>27</v>
      </c>
      <c r="G3384" t="s">
        <v>42</v>
      </c>
      <c r="H3384" t="s">
        <v>50</v>
      </c>
      <c r="I3384">
        <v>5</v>
      </c>
      <c r="J3384">
        <v>2703.81</v>
      </c>
      <c r="K3384">
        <v>13519.06</v>
      </c>
      <c r="L3384" t="s">
        <v>35</v>
      </c>
      <c r="M3384" t="s">
        <v>29</v>
      </c>
    </row>
    <row r="3385" spans="1:13">
      <c r="A3385" t="s">
        <v>4986</v>
      </c>
      <c r="B3385" s="9">
        <v>45289</v>
      </c>
      <c r="C3385" t="s">
        <v>944</v>
      </c>
      <c r="D3385" t="s">
        <v>2159</v>
      </c>
      <c r="E3385" t="s">
        <v>26</v>
      </c>
      <c r="F3385" t="s">
        <v>46</v>
      </c>
      <c r="G3385" t="s">
        <v>42</v>
      </c>
      <c r="H3385" t="s">
        <v>50</v>
      </c>
      <c r="I3385">
        <v>1</v>
      </c>
      <c r="J3385">
        <v>2002.58</v>
      </c>
      <c r="K3385">
        <v>2002.58</v>
      </c>
      <c r="L3385" t="s">
        <v>28</v>
      </c>
      <c r="M3385" t="s">
        <v>29</v>
      </c>
    </row>
    <row r="3386" spans="1:13">
      <c r="A3386" t="s">
        <v>4987</v>
      </c>
      <c r="B3386" s="9">
        <v>45435</v>
      </c>
      <c r="C3386" t="s">
        <v>3669</v>
      </c>
      <c r="D3386" t="s">
        <v>1422</v>
      </c>
      <c r="E3386" t="s">
        <v>61</v>
      </c>
      <c r="F3386" t="s">
        <v>18</v>
      </c>
      <c r="G3386" t="s">
        <v>19</v>
      </c>
      <c r="H3386" t="s">
        <v>57</v>
      </c>
      <c r="I3386">
        <v>1</v>
      </c>
      <c r="J3386">
        <v>16802.45</v>
      </c>
      <c r="K3386">
        <v>16802.45</v>
      </c>
      <c r="L3386" t="s">
        <v>21</v>
      </c>
      <c r="M3386" t="s">
        <v>29</v>
      </c>
    </row>
    <row r="3387" spans="1:13">
      <c r="A3387" t="s">
        <v>4988</v>
      </c>
      <c r="B3387" s="9">
        <v>45063</v>
      </c>
      <c r="C3387" t="s">
        <v>87</v>
      </c>
      <c r="D3387" t="s">
        <v>3569</v>
      </c>
      <c r="E3387" t="s">
        <v>61</v>
      </c>
      <c r="F3387" t="s">
        <v>27</v>
      </c>
      <c r="G3387" t="s">
        <v>19</v>
      </c>
      <c r="H3387" t="s">
        <v>34</v>
      </c>
      <c r="I3387">
        <v>5</v>
      </c>
      <c r="J3387">
        <v>1416.92</v>
      </c>
      <c r="K3387">
        <v>7084.6</v>
      </c>
      <c r="L3387" t="s">
        <v>35</v>
      </c>
      <c r="M3387" t="s">
        <v>22</v>
      </c>
    </row>
    <row r="3388" spans="1:13">
      <c r="A3388" t="s">
        <v>4989</v>
      </c>
      <c r="B3388" s="9">
        <v>45101</v>
      </c>
      <c r="C3388" t="s">
        <v>414</v>
      </c>
      <c r="D3388" t="s">
        <v>1077</v>
      </c>
      <c r="E3388" t="s">
        <v>61</v>
      </c>
      <c r="F3388" t="s">
        <v>18</v>
      </c>
      <c r="G3388" t="s">
        <v>19</v>
      </c>
      <c r="H3388" t="s">
        <v>20</v>
      </c>
      <c r="I3388">
        <v>5</v>
      </c>
      <c r="J3388">
        <v>28216.61</v>
      </c>
      <c r="K3388">
        <v>141083.04</v>
      </c>
      <c r="L3388" t="s">
        <v>28</v>
      </c>
      <c r="M3388" t="s">
        <v>29</v>
      </c>
    </row>
    <row r="3389" spans="1:13">
      <c r="A3389" t="s">
        <v>4990</v>
      </c>
      <c r="B3389" s="9">
        <v>45215</v>
      </c>
      <c r="C3389" t="s">
        <v>1210</v>
      </c>
      <c r="D3389" t="s">
        <v>2253</v>
      </c>
      <c r="E3389" t="s">
        <v>17</v>
      </c>
      <c r="F3389" t="s">
        <v>46</v>
      </c>
      <c r="G3389" t="s">
        <v>19</v>
      </c>
      <c r="H3389" t="s">
        <v>34</v>
      </c>
      <c r="I3389">
        <v>4</v>
      </c>
      <c r="J3389">
        <v>886.82</v>
      </c>
      <c r="K3389">
        <v>3547.27</v>
      </c>
      <c r="L3389" t="s">
        <v>35</v>
      </c>
      <c r="M3389" t="s">
        <v>29</v>
      </c>
    </row>
    <row r="3390" spans="1:13">
      <c r="A3390" t="s">
        <v>4991</v>
      </c>
      <c r="B3390" s="9">
        <v>45407</v>
      </c>
      <c r="C3390" t="s">
        <v>2019</v>
      </c>
      <c r="D3390" t="s">
        <v>82</v>
      </c>
      <c r="E3390" t="s">
        <v>17</v>
      </c>
      <c r="F3390" t="s">
        <v>33</v>
      </c>
      <c r="G3390" t="s">
        <v>42</v>
      </c>
      <c r="H3390" t="s">
        <v>57</v>
      </c>
      <c r="I3390">
        <v>2</v>
      </c>
      <c r="J3390">
        <v>14129.18</v>
      </c>
      <c r="K3390">
        <v>28258.35</v>
      </c>
      <c r="L3390" t="s">
        <v>35</v>
      </c>
      <c r="M3390" t="s">
        <v>29</v>
      </c>
    </row>
    <row r="3391" spans="1:13">
      <c r="A3391" t="s">
        <v>4992</v>
      </c>
      <c r="B3391" s="9">
        <v>44945</v>
      </c>
      <c r="C3391" t="s">
        <v>1008</v>
      </c>
      <c r="D3391" t="s">
        <v>2473</v>
      </c>
      <c r="E3391" t="s">
        <v>17</v>
      </c>
      <c r="F3391" t="s">
        <v>46</v>
      </c>
      <c r="G3391" t="s">
        <v>42</v>
      </c>
      <c r="H3391" t="s">
        <v>57</v>
      </c>
      <c r="I3391">
        <v>3</v>
      </c>
      <c r="J3391">
        <v>16436.62</v>
      </c>
      <c r="K3391">
        <v>49309.86</v>
      </c>
      <c r="L3391" t="s">
        <v>28</v>
      </c>
      <c r="M3391" t="s">
        <v>29</v>
      </c>
    </row>
    <row r="3392" spans="1:13">
      <c r="A3392" t="s">
        <v>4993</v>
      </c>
      <c r="B3392" s="9">
        <v>45121</v>
      </c>
      <c r="C3392" t="s">
        <v>1624</v>
      </c>
      <c r="D3392" t="s">
        <v>683</v>
      </c>
      <c r="E3392" t="s">
        <v>17</v>
      </c>
      <c r="F3392" t="s">
        <v>33</v>
      </c>
      <c r="G3392" t="s">
        <v>19</v>
      </c>
      <c r="H3392" t="s">
        <v>20</v>
      </c>
      <c r="I3392">
        <v>4</v>
      </c>
      <c r="J3392">
        <v>37986.199999999997</v>
      </c>
      <c r="K3392">
        <v>151944.81</v>
      </c>
      <c r="L3392" t="s">
        <v>28</v>
      </c>
      <c r="M3392" t="s">
        <v>29</v>
      </c>
    </row>
    <row r="3393" spans="1:13">
      <c r="A3393" t="s">
        <v>4994</v>
      </c>
      <c r="B3393" s="9">
        <v>45256</v>
      </c>
      <c r="C3393" t="s">
        <v>1219</v>
      </c>
      <c r="D3393" t="s">
        <v>837</v>
      </c>
      <c r="E3393" t="s">
        <v>26</v>
      </c>
      <c r="F3393" t="s">
        <v>27</v>
      </c>
      <c r="G3393" t="s">
        <v>19</v>
      </c>
      <c r="H3393" t="s">
        <v>57</v>
      </c>
      <c r="I3393">
        <v>4</v>
      </c>
      <c r="J3393">
        <v>15726.14</v>
      </c>
      <c r="K3393">
        <v>62904.56</v>
      </c>
      <c r="L3393" t="s">
        <v>35</v>
      </c>
      <c r="M3393" t="s">
        <v>29</v>
      </c>
    </row>
    <row r="3394" spans="1:13">
      <c r="A3394" t="s">
        <v>4995</v>
      </c>
      <c r="B3394" s="9">
        <v>45101</v>
      </c>
      <c r="C3394" t="s">
        <v>128</v>
      </c>
      <c r="D3394" t="s">
        <v>79</v>
      </c>
      <c r="E3394" t="s">
        <v>17</v>
      </c>
      <c r="F3394" t="s">
        <v>46</v>
      </c>
      <c r="G3394" t="s">
        <v>19</v>
      </c>
      <c r="H3394" t="s">
        <v>50</v>
      </c>
      <c r="I3394">
        <v>4</v>
      </c>
      <c r="J3394">
        <v>2775.87</v>
      </c>
      <c r="K3394">
        <v>11103.48</v>
      </c>
      <c r="L3394" t="s">
        <v>21</v>
      </c>
      <c r="M3394" t="s">
        <v>29</v>
      </c>
    </row>
    <row r="3395" spans="1:13">
      <c r="A3395" t="s">
        <v>4996</v>
      </c>
      <c r="B3395" s="9">
        <v>45375</v>
      </c>
      <c r="C3395" t="s">
        <v>2596</v>
      </c>
      <c r="D3395" t="s">
        <v>2061</v>
      </c>
      <c r="E3395" t="s">
        <v>26</v>
      </c>
      <c r="F3395" t="s">
        <v>46</v>
      </c>
      <c r="G3395" t="s">
        <v>42</v>
      </c>
      <c r="H3395" t="s">
        <v>20</v>
      </c>
      <c r="I3395">
        <v>1</v>
      </c>
      <c r="J3395">
        <v>27562.3</v>
      </c>
      <c r="K3395">
        <v>27562.3</v>
      </c>
      <c r="L3395" t="s">
        <v>28</v>
      </c>
      <c r="M3395" t="s">
        <v>29</v>
      </c>
    </row>
    <row r="3396" spans="1:13">
      <c r="A3396" t="s">
        <v>4997</v>
      </c>
      <c r="B3396" s="9">
        <v>45280</v>
      </c>
      <c r="C3396" t="s">
        <v>281</v>
      </c>
      <c r="D3396" t="s">
        <v>3139</v>
      </c>
      <c r="E3396" t="s">
        <v>17</v>
      </c>
      <c r="F3396" t="s">
        <v>46</v>
      </c>
      <c r="G3396" t="s">
        <v>19</v>
      </c>
      <c r="H3396" t="s">
        <v>34</v>
      </c>
      <c r="I3396">
        <v>5</v>
      </c>
      <c r="J3396">
        <v>1231.1600000000001</v>
      </c>
      <c r="K3396">
        <v>6155.81</v>
      </c>
      <c r="L3396" t="s">
        <v>21</v>
      </c>
      <c r="M3396" t="s">
        <v>29</v>
      </c>
    </row>
    <row r="3397" spans="1:13">
      <c r="A3397" t="s">
        <v>4998</v>
      </c>
      <c r="B3397" s="9">
        <v>45425</v>
      </c>
      <c r="C3397" t="s">
        <v>417</v>
      </c>
      <c r="D3397" t="s">
        <v>1050</v>
      </c>
      <c r="E3397" t="s">
        <v>17</v>
      </c>
      <c r="F3397" t="s">
        <v>27</v>
      </c>
      <c r="G3397" t="s">
        <v>42</v>
      </c>
      <c r="H3397" t="s">
        <v>20</v>
      </c>
      <c r="I3397">
        <v>2</v>
      </c>
      <c r="J3397">
        <v>35099.39</v>
      </c>
      <c r="K3397">
        <v>70198.78</v>
      </c>
      <c r="L3397" t="s">
        <v>35</v>
      </c>
      <c r="M3397" t="s">
        <v>22</v>
      </c>
    </row>
    <row r="3398" spans="1:13">
      <c r="A3398" t="s">
        <v>4999</v>
      </c>
      <c r="B3398" s="9">
        <v>45067</v>
      </c>
      <c r="C3398" t="s">
        <v>1129</v>
      </c>
      <c r="D3398" t="s">
        <v>282</v>
      </c>
      <c r="E3398" t="s">
        <v>26</v>
      </c>
      <c r="F3398" t="s">
        <v>18</v>
      </c>
      <c r="G3398" t="s">
        <v>42</v>
      </c>
      <c r="H3398" t="s">
        <v>34</v>
      </c>
      <c r="I3398">
        <v>1</v>
      </c>
      <c r="J3398">
        <v>932.06</v>
      </c>
      <c r="K3398">
        <v>932.06</v>
      </c>
      <c r="L3398" t="s">
        <v>35</v>
      </c>
      <c r="M3398" t="s">
        <v>29</v>
      </c>
    </row>
    <row r="3399" spans="1:13">
      <c r="A3399" t="s">
        <v>5000</v>
      </c>
      <c r="B3399" s="9">
        <v>45019</v>
      </c>
      <c r="C3399" t="s">
        <v>527</v>
      </c>
      <c r="D3399" t="s">
        <v>3015</v>
      </c>
      <c r="E3399" t="s">
        <v>17</v>
      </c>
      <c r="F3399" t="s">
        <v>18</v>
      </c>
      <c r="G3399" t="s">
        <v>19</v>
      </c>
      <c r="H3399" t="s">
        <v>57</v>
      </c>
      <c r="I3399">
        <v>4</v>
      </c>
      <c r="J3399">
        <v>13608.2</v>
      </c>
      <c r="K3399">
        <v>54432.81</v>
      </c>
      <c r="L3399" t="s">
        <v>35</v>
      </c>
      <c r="M3399" t="s">
        <v>22</v>
      </c>
    </row>
    <row r="3400" spans="1:13">
      <c r="A3400" t="s">
        <v>5001</v>
      </c>
      <c r="B3400" s="9">
        <v>45165</v>
      </c>
      <c r="C3400" t="s">
        <v>2340</v>
      </c>
      <c r="D3400" t="s">
        <v>3165</v>
      </c>
      <c r="E3400" t="s">
        <v>26</v>
      </c>
      <c r="F3400" t="s">
        <v>33</v>
      </c>
      <c r="G3400" t="s">
        <v>42</v>
      </c>
      <c r="H3400" t="s">
        <v>34</v>
      </c>
      <c r="I3400">
        <v>2</v>
      </c>
      <c r="J3400">
        <v>1351.52</v>
      </c>
      <c r="K3400">
        <v>2703.04</v>
      </c>
      <c r="L3400" t="s">
        <v>35</v>
      </c>
      <c r="M3400" t="s">
        <v>29</v>
      </c>
    </row>
    <row r="3401" spans="1:13">
      <c r="A3401" t="s">
        <v>5002</v>
      </c>
      <c r="B3401" s="9">
        <v>45131</v>
      </c>
      <c r="C3401" t="s">
        <v>1274</v>
      </c>
      <c r="D3401" t="s">
        <v>5003</v>
      </c>
      <c r="E3401" t="s">
        <v>17</v>
      </c>
      <c r="F3401" t="s">
        <v>46</v>
      </c>
      <c r="G3401" t="s">
        <v>42</v>
      </c>
      <c r="H3401" t="s">
        <v>34</v>
      </c>
      <c r="I3401">
        <v>1</v>
      </c>
      <c r="J3401">
        <v>1423.08</v>
      </c>
      <c r="K3401">
        <v>1423.08</v>
      </c>
      <c r="L3401" t="s">
        <v>35</v>
      </c>
      <c r="M3401" t="s">
        <v>29</v>
      </c>
    </row>
    <row r="3402" spans="1:13">
      <c r="A3402" t="s">
        <v>5004</v>
      </c>
      <c r="B3402" s="9">
        <v>45359</v>
      </c>
      <c r="C3402" t="s">
        <v>3136</v>
      </c>
      <c r="D3402" t="s">
        <v>1971</v>
      </c>
      <c r="E3402" t="s">
        <v>26</v>
      </c>
      <c r="F3402" t="s">
        <v>18</v>
      </c>
      <c r="G3402" t="s">
        <v>42</v>
      </c>
      <c r="H3402" t="s">
        <v>34</v>
      </c>
      <c r="I3402">
        <v>3</v>
      </c>
      <c r="J3402">
        <v>1239.26</v>
      </c>
      <c r="K3402">
        <v>3717.77</v>
      </c>
      <c r="L3402" t="s">
        <v>35</v>
      </c>
      <c r="M3402" t="s">
        <v>29</v>
      </c>
    </row>
    <row r="3403" spans="1:13">
      <c r="A3403" t="s">
        <v>5005</v>
      </c>
      <c r="B3403" s="9">
        <v>45171</v>
      </c>
      <c r="C3403" t="s">
        <v>2734</v>
      </c>
      <c r="D3403" t="s">
        <v>775</v>
      </c>
      <c r="E3403" t="s">
        <v>17</v>
      </c>
      <c r="F3403" t="s">
        <v>27</v>
      </c>
      <c r="G3403" t="s">
        <v>42</v>
      </c>
      <c r="H3403" t="s">
        <v>20</v>
      </c>
      <c r="I3403">
        <v>4</v>
      </c>
      <c r="J3403">
        <v>40633.97</v>
      </c>
      <c r="K3403">
        <v>162535.87</v>
      </c>
      <c r="L3403" t="s">
        <v>21</v>
      </c>
      <c r="M3403" t="s">
        <v>29</v>
      </c>
    </row>
    <row r="3404" spans="1:13">
      <c r="A3404" t="s">
        <v>5006</v>
      </c>
      <c r="B3404" s="9">
        <v>45243</v>
      </c>
      <c r="C3404" t="s">
        <v>2603</v>
      </c>
      <c r="D3404" t="s">
        <v>1130</v>
      </c>
      <c r="E3404" t="s">
        <v>17</v>
      </c>
      <c r="F3404" t="s">
        <v>46</v>
      </c>
      <c r="G3404" t="s">
        <v>19</v>
      </c>
      <c r="H3404" t="s">
        <v>50</v>
      </c>
      <c r="I3404">
        <v>1</v>
      </c>
      <c r="J3404">
        <v>1915.06</v>
      </c>
      <c r="K3404">
        <v>1915.06</v>
      </c>
      <c r="L3404" t="s">
        <v>28</v>
      </c>
      <c r="M3404" t="s">
        <v>29</v>
      </c>
    </row>
    <row r="3405" spans="1:13">
      <c r="A3405" t="s">
        <v>5007</v>
      </c>
      <c r="B3405" s="9">
        <v>45221</v>
      </c>
      <c r="C3405" t="s">
        <v>1891</v>
      </c>
      <c r="D3405" t="s">
        <v>1362</v>
      </c>
      <c r="E3405" t="s">
        <v>26</v>
      </c>
      <c r="F3405" t="s">
        <v>33</v>
      </c>
      <c r="G3405" t="s">
        <v>19</v>
      </c>
      <c r="H3405" t="s">
        <v>34</v>
      </c>
      <c r="I3405">
        <v>1</v>
      </c>
      <c r="J3405">
        <v>1425.04</v>
      </c>
      <c r="K3405">
        <v>1425.04</v>
      </c>
      <c r="L3405" t="s">
        <v>35</v>
      </c>
      <c r="M3405" t="s">
        <v>29</v>
      </c>
    </row>
    <row r="3406" spans="1:13">
      <c r="A3406" t="s">
        <v>5008</v>
      </c>
      <c r="B3406" s="9">
        <v>45208</v>
      </c>
      <c r="C3406" t="s">
        <v>1031</v>
      </c>
      <c r="D3406" t="s">
        <v>3086</v>
      </c>
      <c r="E3406" t="s">
        <v>61</v>
      </c>
      <c r="F3406" t="s">
        <v>18</v>
      </c>
      <c r="G3406" t="s">
        <v>42</v>
      </c>
      <c r="H3406" t="s">
        <v>20</v>
      </c>
      <c r="I3406">
        <v>4</v>
      </c>
      <c r="J3406">
        <v>25086.36</v>
      </c>
      <c r="K3406">
        <v>100345.45</v>
      </c>
      <c r="L3406" t="s">
        <v>28</v>
      </c>
      <c r="M3406" t="s">
        <v>29</v>
      </c>
    </row>
    <row r="3407" spans="1:13">
      <c r="A3407" t="s">
        <v>5009</v>
      </c>
      <c r="B3407" s="9">
        <v>44943</v>
      </c>
      <c r="C3407" t="s">
        <v>59</v>
      </c>
      <c r="D3407" t="s">
        <v>1971</v>
      </c>
      <c r="E3407" t="s">
        <v>17</v>
      </c>
      <c r="F3407" t="s">
        <v>27</v>
      </c>
      <c r="G3407" t="s">
        <v>42</v>
      </c>
      <c r="H3407" t="s">
        <v>20</v>
      </c>
      <c r="I3407">
        <v>3</v>
      </c>
      <c r="J3407">
        <v>33727.040000000001</v>
      </c>
      <c r="K3407">
        <v>101181.11</v>
      </c>
      <c r="L3407" t="s">
        <v>21</v>
      </c>
      <c r="M3407" t="s">
        <v>29</v>
      </c>
    </row>
    <row r="3408" spans="1:13">
      <c r="A3408" t="s">
        <v>5010</v>
      </c>
      <c r="B3408" s="9">
        <v>44997</v>
      </c>
      <c r="C3408" t="s">
        <v>482</v>
      </c>
      <c r="D3408" t="s">
        <v>714</v>
      </c>
      <c r="E3408" t="s">
        <v>17</v>
      </c>
      <c r="F3408" t="s">
        <v>27</v>
      </c>
      <c r="G3408" t="s">
        <v>42</v>
      </c>
      <c r="H3408" t="s">
        <v>50</v>
      </c>
      <c r="I3408">
        <v>5</v>
      </c>
      <c r="J3408">
        <v>2113.7600000000002</v>
      </c>
      <c r="K3408">
        <v>10568.8</v>
      </c>
      <c r="L3408" t="s">
        <v>35</v>
      </c>
      <c r="M3408" t="s">
        <v>29</v>
      </c>
    </row>
    <row r="3409" spans="1:13">
      <c r="A3409" t="s">
        <v>5011</v>
      </c>
      <c r="B3409" s="9">
        <v>45195</v>
      </c>
      <c r="C3409" t="s">
        <v>2780</v>
      </c>
      <c r="D3409" t="s">
        <v>686</v>
      </c>
      <c r="E3409" t="s">
        <v>17</v>
      </c>
      <c r="F3409" t="s">
        <v>33</v>
      </c>
      <c r="G3409" t="s">
        <v>19</v>
      </c>
      <c r="H3409" t="s">
        <v>20</v>
      </c>
      <c r="I3409">
        <v>3</v>
      </c>
      <c r="J3409">
        <v>38743.410000000003</v>
      </c>
      <c r="K3409">
        <v>116230.23</v>
      </c>
      <c r="L3409" t="s">
        <v>35</v>
      </c>
      <c r="M3409" t="s">
        <v>29</v>
      </c>
    </row>
    <row r="3410" spans="1:13">
      <c r="A3410" t="s">
        <v>5012</v>
      </c>
      <c r="B3410" s="9">
        <v>45251</v>
      </c>
      <c r="C3410" t="s">
        <v>1181</v>
      </c>
      <c r="D3410" t="s">
        <v>268</v>
      </c>
      <c r="E3410" t="s">
        <v>17</v>
      </c>
      <c r="F3410" t="s">
        <v>18</v>
      </c>
      <c r="G3410" t="s">
        <v>42</v>
      </c>
      <c r="H3410" t="s">
        <v>57</v>
      </c>
      <c r="I3410">
        <v>4</v>
      </c>
      <c r="J3410">
        <v>12131.58</v>
      </c>
      <c r="K3410">
        <v>48526.31</v>
      </c>
      <c r="L3410" t="s">
        <v>28</v>
      </c>
      <c r="M3410" t="s">
        <v>29</v>
      </c>
    </row>
    <row r="3411" spans="1:13">
      <c r="A3411" t="s">
        <v>5013</v>
      </c>
      <c r="B3411" s="9">
        <v>45231</v>
      </c>
      <c r="C3411" t="s">
        <v>247</v>
      </c>
      <c r="D3411" t="s">
        <v>759</v>
      </c>
      <c r="E3411" t="s">
        <v>26</v>
      </c>
      <c r="F3411" t="s">
        <v>46</v>
      </c>
      <c r="G3411" t="s">
        <v>19</v>
      </c>
      <c r="H3411" t="s">
        <v>57</v>
      </c>
      <c r="I3411">
        <v>5</v>
      </c>
      <c r="J3411">
        <v>10586.48</v>
      </c>
      <c r="K3411">
        <v>52932.38</v>
      </c>
      <c r="L3411" t="s">
        <v>28</v>
      </c>
      <c r="M3411" t="s">
        <v>22</v>
      </c>
    </row>
    <row r="3412" spans="1:13">
      <c r="A3412" t="s">
        <v>5014</v>
      </c>
      <c r="B3412" s="9">
        <v>45377</v>
      </c>
      <c r="C3412" t="s">
        <v>1776</v>
      </c>
      <c r="D3412" t="s">
        <v>1543</v>
      </c>
      <c r="E3412" t="s">
        <v>26</v>
      </c>
      <c r="F3412" t="s">
        <v>27</v>
      </c>
      <c r="G3412" t="s">
        <v>19</v>
      </c>
      <c r="H3412" t="s">
        <v>57</v>
      </c>
      <c r="I3412">
        <v>1</v>
      </c>
      <c r="J3412">
        <v>13609.57</v>
      </c>
      <c r="K3412">
        <v>13609.57</v>
      </c>
      <c r="L3412" t="s">
        <v>28</v>
      </c>
      <c r="M3412" t="s">
        <v>29</v>
      </c>
    </row>
    <row r="3413" spans="1:13">
      <c r="A3413" t="s">
        <v>5015</v>
      </c>
      <c r="B3413" s="9">
        <v>44933</v>
      </c>
      <c r="C3413" t="s">
        <v>1386</v>
      </c>
      <c r="D3413" t="s">
        <v>1233</v>
      </c>
      <c r="E3413" t="s">
        <v>17</v>
      </c>
      <c r="F3413" t="s">
        <v>33</v>
      </c>
      <c r="G3413" t="s">
        <v>19</v>
      </c>
      <c r="H3413" t="s">
        <v>50</v>
      </c>
      <c r="I3413">
        <v>3</v>
      </c>
      <c r="J3413">
        <v>1830.13</v>
      </c>
      <c r="K3413">
        <v>5490.4</v>
      </c>
      <c r="L3413" t="s">
        <v>35</v>
      </c>
      <c r="M3413" t="s">
        <v>29</v>
      </c>
    </row>
    <row r="3414" spans="1:13">
      <c r="A3414" t="s">
        <v>5016</v>
      </c>
      <c r="B3414" s="9">
        <v>45240</v>
      </c>
      <c r="C3414" t="s">
        <v>2459</v>
      </c>
      <c r="D3414" t="s">
        <v>1409</v>
      </c>
      <c r="E3414" t="s">
        <v>17</v>
      </c>
      <c r="F3414" t="s">
        <v>27</v>
      </c>
      <c r="G3414" t="s">
        <v>19</v>
      </c>
      <c r="H3414" t="s">
        <v>20</v>
      </c>
      <c r="I3414">
        <v>3</v>
      </c>
      <c r="J3414">
        <v>29576.62</v>
      </c>
      <c r="K3414">
        <v>88729.86</v>
      </c>
      <c r="L3414" t="s">
        <v>28</v>
      </c>
      <c r="M3414" t="s">
        <v>29</v>
      </c>
    </row>
    <row r="3415" spans="1:13">
      <c r="A3415" t="s">
        <v>5017</v>
      </c>
      <c r="B3415" s="9">
        <v>45029</v>
      </c>
      <c r="C3415" t="s">
        <v>376</v>
      </c>
      <c r="D3415" t="s">
        <v>3019</v>
      </c>
      <c r="E3415" t="s">
        <v>26</v>
      </c>
      <c r="F3415" t="s">
        <v>27</v>
      </c>
      <c r="G3415" t="s">
        <v>19</v>
      </c>
      <c r="H3415" t="s">
        <v>57</v>
      </c>
      <c r="I3415">
        <v>5</v>
      </c>
      <c r="J3415">
        <v>15328.11</v>
      </c>
      <c r="K3415">
        <v>76640.539999999994</v>
      </c>
      <c r="L3415" t="s">
        <v>28</v>
      </c>
      <c r="M3415" t="s">
        <v>29</v>
      </c>
    </row>
    <row r="3416" spans="1:13">
      <c r="A3416" t="s">
        <v>5018</v>
      </c>
      <c r="B3416" s="9">
        <v>45119</v>
      </c>
      <c r="C3416" t="s">
        <v>1276</v>
      </c>
      <c r="D3416" t="s">
        <v>1108</v>
      </c>
      <c r="E3416" t="s">
        <v>17</v>
      </c>
      <c r="F3416" t="s">
        <v>18</v>
      </c>
      <c r="G3416" t="s">
        <v>42</v>
      </c>
      <c r="H3416" t="s">
        <v>34</v>
      </c>
      <c r="I3416">
        <v>1</v>
      </c>
      <c r="J3416">
        <v>1016.82</v>
      </c>
      <c r="K3416">
        <v>1016.82</v>
      </c>
      <c r="L3416" t="s">
        <v>21</v>
      </c>
      <c r="M3416" t="s">
        <v>29</v>
      </c>
    </row>
    <row r="3417" spans="1:13">
      <c r="A3417" t="s">
        <v>5019</v>
      </c>
      <c r="B3417" s="9">
        <v>45455</v>
      </c>
      <c r="C3417" t="s">
        <v>894</v>
      </c>
      <c r="D3417" t="s">
        <v>1200</v>
      </c>
      <c r="E3417" t="s">
        <v>26</v>
      </c>
      <c r="F3417" t="s">
        <v>18</v>
      </c>
      <c r="G3417" t="s">
        <v>19</v>
      </c>
      <c r="H3417" t="s">
        <v>20</v>
      </c>
      <c r="I3417">
        <v>3</v>
      </c>
      <c r="J3417">
        <v>28801.38</v>
      </c>
      <c r="K3417">
        <v>86404.14</v>
      </c>
      <c r="L3417" t="s">
        <v>35</v>
      </c>
      <c r="M3417" t="s">
        <v>29</v>
      </c>
    </row>
    <row r="3418" spans="1:13">
      <c r="A3418" t="s">
        <v>5020</v>
      </c>
      <c r="B3418" s="9">
        <v>45097</v>
      </c>
      <c r="C3418" t="s">
        <v>1522</v>
      </c>
      <c r="D3418" t="s">
        <v>294</v>
      </c>
      <c r="E3418" t="s">
        <v>17</v>
      </c>
      <c r="F3418" t="s">
        <v>46</v>
      </c>
      <c r="G3418" t="s">
        <v>19</v>
      </c>
      <c r="H3418" t="s">
        <v>57</v>
      </c>
      <c r="I3418">
        <v>5</v>
      </c>
      <c r="J3418">
        <v>11666.22</v>
      </c>
      <c r="K3418">
        <v>58331.09</v>
      </c>
      <c r="L3418" t="s">
        <v>35</v>
      </c>
      <c r="M3418" t="s">
        <v>29</v>
      </c>
    </row>
    <row r="3419" spans="1:13">
      <c r="A3419" t="s">
        <v>5021</v>
      </c>
      <c r="B3419" s="9">
        <v>45463</v>
      </c>
      <c r="C3419" t="s">
        <v>1129</v>
      </c>
      <c r="D3419" t="s">
        <v>1712</v>
      </c>
      <c r="E3419" t="s">
        <v>26</v>
      </c>
      <c r="F3419" t="s">
        <v>27</v>
      </c>
      <c r="G3419" t="s">
        <v>19</v>
      </c>
      <c r="H3419" t="s">
        <v>20</v>
      </c>
      <c r="I3419">
        <v>3</v>
      </c>
      <c r="J3419">
        <v>26865.51</v>
      </c>
      <c r="K3419">
        <v>80596.539999999994</v>
      </c>
      <c r="L3419" t="s">
        <v>35</v>
      </c>
      <c r="M3419" t="s">
        <v>29</v>
      </c>
    </row>
    <row r="3420" spans="1:13">
      <c r="A3420" t="s">
        <v>5022</v>
      </c>
      <c r="B3420" s="9">
        <v>45177</v>
      </c>
      <c r="C3420" t="s">
        <v>4098</v>
      </c>
      <c r="D3420" t="s">
        <v>603</v>
      </c>
      <c r="E3420" t="s">
        <v>17</v>
      </c>
      <c r="F3420" t="s">
        <v>33</v>
      </c>
      <c r="G3420" t="s">
        <v>19</v>
      </c>
      <c r="H3420" t="s">
        <v>57</v>
      </c>
      <c r="I3420">
        <v>1</v>
      </c>
      <c r="J3420">
        <v>14443.93</v>
      </c>
      <c r="K3420">
        <v>14443.93</v>
      </c>
      <c r="L3420" t="s">
        <v>28</v>
      </c>
      <c r="M3420" t="s">
        <v>29</v>
      </c>
    </row>
    <row r="3421" spans="1:13">
      <c r="A3421" t="s">
        <v>5023</v>
      </c>
      <c r="B3421" s="9">
        <v>45313</v>
      </c>
      <c r="C3421" t="s">
        <v>1412</v>
      </c>
      <c r="D3421" t="s">
        <v>382</v>
      </c>
      <c r="E3421" t="s">
        <v>26</v>
      </c>
      <c r="F3421" t="s">
        <v>27</v>
      </c>
      <c r="G3421" t="s">
        <v>42</v>
      </c>
      <c r="H3421" t="s">
        <v>34</v>
      </c>
      <c r="I3421">
        <v>1</v>
      </c>
      <c r="J3421">
        <v>1248.9000000000001</v>
      </c>
      <c r="K3421">
        <v>1248.9000000000001</v>
      </c>
      <c r="L3421" t="s">
        <v>21</v>
      </c>
      <c r="M3421" t="s">
        <v>29</v>
      </c>
    </row>
    <row r="3422" spans="1:13">
      <c r="A3422" t="s">
        <v>5024</v>
      </c>
      <c r="B3422" s="9">
        <v>45133</v>
      </c>
      <c r="C3422" t="s">
        <v>1049</v>
      </c>
      <c r="D3422" t="s">
        <v>512</v>
      </c>
      <c r="E3422" t="s">
        <v>17</v>
      </c>
      <c r="F3422" t="s">
        <v>33</v>
      </c>
      <c r="G3422" t="s">
        <v>19</v>
      </c>
      <c r="H3422" t="s">
        <v>20</v>
      </c>
      <c r="I3422">
        <v>2</v>
      </c>
      <c r="J3422">
        <v>32422.83</v>
      </c>
      <c r="K3422">
        <v>64845.66</v>
      </c>
      <c r="L3422" t="s">
        <v>28</v>
      </c>
      <c r="M3422" t="s">
        <v>29</v>
      </c>
    </row>
    <row r="3423" spans="1:13">
      <c r="A3423" t="s">
        <v>5025</v>
      </c>
      <c r="B3423" s="9">
        <v>45467</v>
      </c>
      <c r="C3423" t="s">
        <v>488</v>
      </c>
      <c r="D3423" t="s">
        <v>2033</v>
      </c>
      <c r="E3423" t="s">
        <v>17</v>
      </c>
      <c r="F3423" t="s">
        <v>27</v>
      </c>
      <c r="G3423" t="s">
        <v>19</v>
      </c>
      <c r="H3423" t="s">
        <v>57</v>
      </c>
      <c r="I3423">
        <v>5</v>
      </c>
      <c r="J3423">
        <v>11427.02</v>
      </c>
      <c r="K3423">
        <v>57135.12</v>
      </c>
      <c r="L3423" t="s">
        <v>35</v>
      </c>
      <c r="M3423" t="s">
        <v>29</v>
      </c>
    </row>
    <row r="3424" spans="1:13">
      <c r="A3424" t="s">
        <v>5026</v>
      </c>
      <c r="B3424" s="9">
        <v>45342</v>
      </c>
      <c r="C3424" t="s">
        <v>662</v>
      </c>
      <c r="D3424" t="s">
        <v>483</v>
      </c>
      <c r="E3424" t="s">
        <v>26</v>
      </c>
      <c r="F3424" t="s">
        <v>33</v>
      </c>
      <c r="G3424" t="s">
        <v>42</v>
      </c>
      <c r="H3424" t="s">
        <v>57</v>
      </c>
      <c r="I3424">
        <v>4</v>
      </c>
      <c r="J3424">
        <v>15358.17</v>
      </c>
      <c r="K3424">
        <v>61432.69</v>
      </c>
      <c r="L3424" t="s">
        <v>28</v>
      </c>
      <c r="M3424" t="s">
        <v>29</v>
      </c>
    </row>
    <row r="3425" spans="1:13">
      <c r="A3425" t="s">
        <v>5027</v>
      </c>
      <c r="B3425" s="9">
        <v>45306</v>
      </c>
      <c r="C3425" t="s">
        <v>1123</v>
      </c>
      <c r="D3425" t="s">
        <v>85</v>
      </c>
      <c r="E3425" t="s">
        <v>17</v>
      </c>
      <c r="F3425" t="s">
        <v>27</v>
      </c>
      <c r="G3425" t="s">
        <v>42</v>
      </c>
      <c r="H3425" t="s">
        <v>34</v>
      </c>
      <c r="I3425">
        <v>3</v>
      </c>
      <c r="J3425">
        <v>1174.27</v>
      </c>
      <c r="K3425">
        <v>3522.82</v>
      </c>
      <c r="L3425" t="s">
        <v>35</v>
      </c>
      <c r="M3425" t="s">
        <v>29</v>
      </c>
    </row>
    <row r="3426" spans="1:13">
      <c r="A3426" t="s">
        <v>5028</v>
      </c>
      <c r="B3426" s="9">
        <v>45070</v>
      </c>
      <c r="C3426" t="s">
        <v>1792</v>
      </c>
      <c r="D3426" t="s">
        <v>3793</v>
      </c>
      <c r="E3426" t="s">
        <v>17</v>
      </c>
      <c r="F3426" t="s">
        <v>27</v>
      </c>
      <c r="G3426" t="s">
        <v>42</v>
      </c>
      <c r="H3426" t="s">
        <v>34</v>
      </c>
      <c r="I3426">
        <v>1</v>
      </c>
      <c r="J3426">
        <v>1068.77</v>
      </c>
      <c r="K3426">
        <v>1068.77</v>
      </c>
      <c r="L3426" t="s">
        <v>28</v>
      </c>
      <c r="M3426" t="s">
        <v>29</v>
      </c>
    </row>
    <row r="3427" spans="1:13">
      <c r="A3427" t="s">
        <v>5029</v>
      </c>
      <c r="B3427" s="9">
        <v>44951</v>
      </c>
      <c r="C3427" t="s">
        <v>839</v>
      </c>
      <c r="D3427" t="s">
        <v>1548</v>
      </c>
      <c r="E3427" t="s">
        <v>17</v>
      </c>
      <c r="F3427" t="s">
        <v>46</v>
      </c>
      <c r="G3427" t="s">
        <v>42</v>
      </c>
      <c r="H3427" t="s">
        <v>57</v>
      </c>
      <c r="I3427">
        <v>3</v>
      </c>
      <c r="J3427">
        <v>12975.35</v>
      </c>
      <c r="K3427">
        <v>38926.050000000003</v>
      </c>
      <c r="L3427" t="s">
        <v>28</v>
      </c>
      <c r="M3427" t="s">
        <v>29</v>
      </c>
    </row>
    <row r="3428" spans="1:13">
      <c r="A3428" t="s">
        <v>5030</v>
      </c>
      <c r="B3428" s="9">
        <v>44999</v>
      </c>
      <c r="C3428" t="s">
        <v>1522</v>
      </c>
      <c r="D3428" t="s">
        <v>1207</v>
      </c>
      <c r="E3428" t="s">
        <v>17</v>
      </c>
      <c r="F3428" t="s">
        <v>18</v>
      </c>
      <c r="G3428" t="s">
        <v>42</v>
      </c>
      <c r="H3428" t="s">
        <v>57</v>
      </c>
      <c r="I3428">
        <v>3</v>
      </c>
      <c r="J3428">
        <v>11873.65</v>
      </c>
      <c r="K3428">
        <v>35620.94</v>
      </c>
      <c r="L3428" t="s">
        <v>35</v>
      </c>
      <c r="M3428" t="s">
        <v>29</v>
      </c>
    </row>
    <row r="3429" spans="1:13">
      <c r="A3429" t="s">
        <v>5031</v>
      </c>
      <c r="B3429" s="9">
        <v>45019</v>
      </c>
      <c r="C3429" t="s">
        <v>774</v>
      </c>
      <c r="D3429" t="s">
        <v>1960</v>
      </c>
      <c r="E3429" t="s">
        <v>61</v>
      </c>
      <c r="F3429" t="s">
        <v>18</v>
      </c>
      <c r="G3429" t="s">
        <v>19</v>
      </c>
      <c r="H3429" t="s">
        <v>50</v>
      </c>
      <c r="I3429">
        <v>4</v>
      </c>
      <c r="J3429">
        <v>1932.87</v>
      </c>
      <c r="K3429">
        <v>7731.5</v>
      </c>
      <c r="L3429" t="s">
        <v>28</v>
      </c>
      <c r="M3429" t="s">
        <v>29</v>
      </c>
    </row>
    <row r="3430" spans="1:13">
      <c r="A3430" t="s">
        <v>5032</v>
      </c>
      <c r="B3430" s="9">
        <v>45431</v>
      </c>
      <c r="C3430" t="s">
        <v>131</v>
      </c>
      <c r="D3430" t="s">
        <v>451</v>
      </c>
      <c r="E3430" t="s">
        <v>26</v>
      </c>
      <c r="F3430" t="s">
        <v>33</v>
      </c>
      <c r="G3430" t="s">
        <v>42</v>
      </c>
      <c r="H3430" t="s">
        <v>50</v>
      </c>
      <c r="I3430">
        <v>1</v>
      </c>
      <c r="J3430">
        <v>2173.46</v>
      </c>
      <c r="K3430">
        <v>2173.46</v>
      </c>
      <c r="L3430" t="s">
        <v>35</v>
      </c>
      <c r="M3430" t="s">
        <v>29</v>
      </c>
    </row>
    <row r="3431" spans="1:13">
      <c r="A3431" t="s">
        <v>5033</v>
      </c>
      <c r="B3431" s="9">
        <v>45262</v>
      </c>
      <c r="C3431" t="s">
        <v>2581</v>
      </c>
      <c r="D3431" t="s">
        <v>4257</v>
      </c>
      <c r="E3431" t="s">
        <v>17</v>
      </c>
      <c r="F3431" t="s">
        <v>27</v>
      </c>
      <c r="G3431" t="s">
        <v>42</v>
      </c>
      <c r="H3431" t="s">
        <v>20</v>
      </c>
      <c r="I3431">
        <v>2</v>
      </c>
      <c r="J3431">
        <v>25228.54</v>
      </c>
      <c r="K3431">
        <v>50457.09</v>
      </c>
      <c r="L3431" t="s">
        <v>28</v>
      </c>
      <c r="M3431" t="s">
        <v>29</v>
      </c>
    </row>
    <row r="3432" spans="1:13">
      <c r="A3432" t="s">
        <v>5034</v>
      </c>
      <c r="B3432" s="9">
        <v>45351</v>
      </c>
      <c r="C3432" t="s">
        <v>836</v>
      </c>
      <c r="D3432" t="s">
        <v>1224</v>
      </c>
      <c r="E3432" t="s">
        <v>26</v>
      </c>
      <c r="F3432" t="s">
        <v>27</v>
      </c>
      <c r="G3432" t="s">
        <v>19</v>
      </c>
      <c r="H3432" t="s">
        <v>20</v>
      </c>
      <c r="I3432">
        <v>5</v>
      </c>
      <c r="J3432">
        <v>32140.98</v>
      </c>
      <c r="K3432">
        <v>160704.9</v>
      </c>
      <c r="L3432" t="s">
        <v>28</v>
      </c>
      <c r="M3432" t="s">
        <v>29</v>
      </c>
    </row>
    <row r="3433" spans="1:13">
      <c r="A3433" t="s">
        <v>5035</v>
      </c>
      <c r="B3433" s="9">
        <v>45425</v>
      </c>
      <c r="C3433" t="s">
        <v>630</v>
      </c>
      <c r="D3433" t="s">
        <v>82</v>
      </c>
      <c r="E3433" t="s">
        <v>17</v>
      </c>
      <c r="F3433" t="s">
        <v>18</v>
      </c>
      <c r="G3433" t="s">
        <v>42</v>
      </c>
      <c r="H3433" t="s">
        <v>50</v>
      </c>
      <c r="I3433">
        <v>3</v>
      </c>
      <c r="J3433">
        <v>2501.9699999999998</v>
      </c>
      <c r="K3433">
        <v>7505.9</v>
      </c>
      <c r="L3433" t="s">
        <v>28</v>
      </c>
      <c r="M3433" t="s">
        <v>22</v>
      </c>
    </row>
    <row r="3434" spans="1:13">
      <c r="A3434" t="s">
        <v>5036</v>
      </c>
      <c r="B3434" s="9">
        <v>45290</v>
      </c>
      <c r="C3434" t="s">
        <v>1574</v>
      </c>
      <c r="D3434" t="s">
        <v>2287</v>
      </c>
      <c r="E3434" t="s">
        <v>61</v>
      </c>
      <c r="F3434" t="s">
        <v>33</v>
      </c>
      <c r="G3434" t="s">
        <v>42</v>
      </c>
      <c r="H3434" t="s">
        <v>57</v>
      </c>
      <c r="I3434">
        <v>4</v>
      </c>
      <c r="J3434">
        <v>17562.41</v>
      </c>
      <c r="K3434">
        <v>70249.63</v>
      </c>
      <c r="L3434" t="s">
        <v>35</v>
      </c>
      <c r="M3434" t="s">
        <v>29</v>
      </c>
    </row>
    <row r="3435" spans="1:13">
      <c r="A3435" t="s">
        <v>5037</v>
      </c>
      <c r="B3435" s="9">
        <v>45125</v>
      </c>
      <c r="C3435" t="s">
        <v>1105</v>
      </c>
      <c r="D3435" t="s">
        <v>355</v>
      </c>
      <c r="E3435" t="s">
        <v>17</v>
      </c>
      <c r="F3435" t="s">
        <v>46</v>
      </c>
      <c r="G3435" t="s">
        <v>19</v>
      </c>
      <c r="H3435" t="s">
        <v>34</v>
      </c>
      <c r="I3435">
        <v>4</v>
      </c>
      <c r="J3435">
        <v>1215.5</v>
      </c>
      <c r="K3435">
        <v>4861.99</v>
      </c>
      <c r="L3435" t="s">
        <v>28</v>
      </c>
      <c r="M3435" t="s">
        <v>29</v>
      </c>
    </row>
    <row r="3436" spans="1:13">
      <c r="A3436" t="s">
        <v>5038</v>
      </c>
      <c r="B3436" s="9">
        <v>45339</v>
      </c>
      <c r="C3436" t="s">
        <v>2446</v>
      </c>
      <c r="D3436" t="s">
        <v>3522</v>
      </c>
      <c r="E3436" t="s">
        <v>26</v>
      </c>
      <c r="F3436" t="s">
        <v>46</v>
      </c>
      <c r="G3436" t="s">
        <v>19</v>
      </c>
      <c r="H3436" t="s">
        <v>20</v>
      </c>
      <c r="I3436">
        <v>5</v>
      </c>
      <c r="J3436">
        <v>35421.33</v>
      </c>
      <c r="K3436">
        <v>177106.65</v>
      </c>
      <c r="L3436" t="s">
        <v>28</v>
      </c>
      <c r="M3436" t="s">
        <v>29</v>
      </c>
    </row>
    <row r="3437" spans="1:13">
      <c r="A3437" t="s">
        <v>5039</v>
      </c>
      <c r="B3437" s="9">
        <v>45265</v>
      </c>
      <c r="C3437" t="s">
        <v>567</v>
      </c>
      <c r="D3437" t="s">
        <v>1241</v>
      </c>
      <c r="E3437" t="s">
        <v>17</v>
      </c>
      <c r="F3437" t="s">
        <v>46</v>
      </c>
      <c r="G3437" t="s">
        <v>42</v>
      </c>
      <c r="H3437" t="s">
        <v>57</v>
      </c>
      <c r="I3437">
        <v>5</v>
      </c>
      <c r="J3437">
        <v>13308.11</v>
      </c>
      <c r="K3437">
        <v>66540.56</v>
      </c>
      <c r="L3437" t="s">
        <v>21</v>
      </c>
      <c r="M3437" t="s">
        <v>22</v>
      </c>
    </row>
    <row r="3438" spans="1:13">
      <c r="A3438" t="s">
        <v>5040</v>
      </c>
      <c r="B3438" s="9">
        <v>45355</v>
      </c>
      <c r="C3438" t="s">
        <v>1959</v>
      </c>
      <c r="D3438" t="s">
        <v>2441</v>
      </c>
      <c r="E3438" t="s">
        <v>17</v>
      </c>
      <c r="F3438" t="s">
        <v>27</v>
      </c>
      <c r="G3438" t="s">
        <v>19</v>
      </c>
      <c r="H3438" t="s">
        <v>34</v>
      </c>
      <c r="I3438">
        <v>1</v>
      </c>
      <c r="J3438">
        <v>919.99</v>
      </c>
      <c r="K3438">
        <v>919.99</v>
      </c>
      <c r="L3438" t="s">
        <v>21</v>
      </c>
      <c r="M3438" t="s">
        <v>29</v>
      </c>
    </row>
    <row r="3439" spans="1:13">
      <c r="A3439" t="s">
        <v>5041</v>
      </c>
      <c r="B3439" s="9">
        <v>45065</v>
      </c>
      <c r="C3439" t="s">
        <v>1606</v>
      </c>
      <c r="D3439" t="s">
        <v>3522</v>
      </c>
      <c r="E3439" t="s">
        <v>17</v>
      </c>
      <c r="F3439" t="s">
        <v>33</v>
      </c>
      <c r="G3439" t="s">
        <v>19</v>
      </c>
      <c r="H3439" t="s">
        <v>34</v>
      </c>
      <c r="I3439">
        <v>3</v>
      </c>
      <c r="J3439">
        <v>1108.1600000000001</v>
      </c>
      <c r="K3439">
        <v>3324.49</v>
      </c>
      <c r="L3439" t="s">
        <v>35</v>
      </c>
      <c r="M3439" t="s">
        <v>29</v>
      </c>
    </row>
    <row r="3440" spans="1:13">
      <c r="A3440" t="s">
        <v>5042</v>
      </c>
      <c r="B3440" s="9">
        <v>45468</v>
      </c>
      <c r="C3440" t="s">
        <v>1608</v>
      </c>
      <c r="D3440" t="s">
        <v>584</v>
      </c>
      <c r="E3440" t="s">
        <v>17</v>
      </c>
      <c r="F3440" t="s">
        <v>18</v>
      </c>
      <c r="G3440" t="s">
        <v>42</v>
      </c>
      <c r="H3440" t="s">
        <v>57</v>
      </c>
      <c r="I3440">
        <v>3</v>
      </c>
      <c r="J3440">
        <v>14990.07</v>
      </c>
      <c r="K3440">
        <v>44970.22</v>
      </c>
      <c r="L3440" t="s">
        <v>35</v>
      </c>
      <c r="M3440" t="s">
        <v>22</v>
      </c>
    </row>
    <row r="3441" spans="1:13">
      <c r="A3441" t="s">
        <v>5043</v>
      </c>
      <c r="B3441" s="9">
        <v>44983</v>
      </c>
      <c r="C3441" t="s">
        <v>1118</v>
      </c>
      <c r="D3441" t="s">
        <v>3015</v>
      </c>
      <c r="E3441" t="s">
        <v>26</v>
      </c>
      <c r="F3441" t="s">
        <v>27</v>
      </c>
      <c r="G3441" t="s">
        <v>19</v>
      </c>
      <c r="H3441" t="s">
        <v>57</v>
      </c>
      <c r="I3441">
        <v>5</v>
      </c>
      <c r="J3441">
        <v>15930.25</v>
      </c>
      <c r="K3441">
        <v>79651.259999999995</v>
      </c>
      <c r="L3441" t="s">
        <v>35</v>
      </c>
      <c r="M3441" t="s">
        <v>29</v>
      </c>
    </row>
    <row r="3442" spans="1:13">
      <c r="A3442" t="s">
        <v>5044</v>
      </c>
      <c r="B3442" s="9">
        <v>45158</v>
      </c>
      <c r="C3442" t="s">
        <v>1503</v>
      </c>
      <c r="D3442" t="s">
        <v>533</v>
      </c>
      <c r="E3442" t="s">
        <v>17</v>
      </c>
      <c r="F3442" t="s">
        <v>27</v>
      </c>
      <c r="G3442" t="s">
        <v>19</v>
      </c>
      <c r="H3442" t="s">
        <v>20</v>
      </c>
      <c r="I3442">
        <v>2</v>
      </c>
      <c r="J3442">
        <v>38956.519999999997</v>
      </c>
      <c r="K3442">
        <v>77913.039999999994</v>
      </c>
      <c r="L3442" t="s">
        <v>35</v>
      </c>
      <c r="M3442" t="s">
        <v>22</v>
      </c>
    </row>
    <row r="3443" spans="1:13">
      <c r="A3443" t="s">
        <v>5045</v>
      </c>
      <c r="B3443" s="9">
        <v>45361</v>
      </c>
      <c r="C3443" t="s">
        <v>111</v>
      </c>
      <c r="D3443" t="s">
        <v>318</v>
      </c>
      <c r="E3443" t="s">
        <v>61</v>
      </c>
      <c r="F3443" t="s">
        <v>46</v>
      </c>
      <c r="G3443" t="s">
        <v>42</v>
      </c>
      <c r="H3443" t="s">
        <v>50</v>
      </c>
      <c r="I3443">
        <v>3</v>
      </c>
      <c r="J3443">
        <v>2069.91</v>
      </c>
      <c r="K3443">
        <v>6209.73</v>
      </c>
      <c r="L3443" t="s">
        <v>28</v>
      </c>
      <c r="M3443" t="s">
        <v>29</v>
      </c>
    </row>
    <row r="3444" spans="1:13">
      <c r="A3444" t="s">
        <v>5046</v>
      </c>
      <c r="B3444" s="9">
        <v>45310</v>
      </c>
      <c r="C3444" t="s">
        <v>2811</v>
      </c>
      <c r="D3444" t="s">
        <v>1927</v>
      </c>
      <c r="E3444" t="s">
        <v>17</v>
      </c>
      <c r="F3444" t="s">
        <v>33</v>
      </c>
      <c r="G3444" t="s">
        <v>42</v>
      </c>
      <c r="H3444" t="s">
        <v>57</v>
      </c>
      <c r="I3444">
        <v>4</v>
      </c>
      <c r="J3444">
        <v>12309.15</v>
      </c>
      <c r="K3444">
        <v>49236.6</v>
      </c>
      <c r="L3444" t="s">
        <v>28</v>
      </c>
      <c r="M3444" t="s">
        <v>29</v>
      </c>
    </row>
    <row r="3445" spans="1:13">
      <c r="A3445" t="s">
        <v>5047</v>
      </c>
      <c r="B3445" s="9">
        <v>45120</v>
      </c>
      <c r="C3445" t="s">
        <v>1630</v>
      </c>
      <c r="D3445" t="s">
        <v>248</v>
      </c>
      <c r="E3445" t="s">
        <v>26</v>
      </c>
      <c r="F3445" t="s">
        <v>33</v>
      </c>
      <c r="G3445" t="s">
        <v>19</v>
      </c>
      <c r="H3445" t="s">
        <v>50</v>
      </c>
      <c r="I3445">
        <v>5</v>
      </c>
      <c r="J3445">
        <v>2456.62</v>
      </c>
      <c r="K3445">
        <v>12283.12</v>
      </c>
      <c r="L3445" t="s">
        <v>35</v>
      </c>
      <c r="M3445" t="s">
        <v>29</v>
      </c>
    </row>
    <row r="3446" spans="1:13">
      <c r="A3446" t="s">
        <v>5048</v>
      </c>
      <c r="B3446" s="9">
        <v>45460</v>
      </c>
      <c r="C3446" t="s">
        <v>685</v>
      </c>
      <c r="D3446" t="s">
        <v>634</v>
      </c>
      <c r="E3446" t="s">
        <v>61</v>
      </c>
      <c r="F3446" t="s">
        <v>46</v>
      </c>
      <c r="G3446" t="s">
        <v>42</v>
      </c>
      <c r="H3446" t="s">
        <v>20</v>
      </c>
      <c r="I3446">
        <v>3</v>
      </c>
      <c r="J3446">
        <v>34405.269999999997</v>
      </c>
      <c r="K3446">
        <v>103215.8</v>
      </c>
      <c r="L3446" t="s">
        <v>35</v>
      </c>
      <c r="M3446" t="s">
        <v>29</v>
      </c>
    </row>
    <row r="3447" spans="1:13">
      <c r="A3447" t="s">
        <v>5049</v>
      </c>
      <c r="B3447" s="9">
        <v>45444</v>
      </c>
      <c r="C3447" t="s">
        <v>329</v>
      </c>
      <c r="D3447" t="s">
        <v>653</v>
      </c>
      <c r="E3447" t="s">
        <v>26</v>
      </c>
      <c r="F3447" t="s">
        <v>46</v>
      </c>
      <c r="G3447" t="s">
        <v>19</v>
      </c>
      <c r="H3447" t="s">
        <v>50</v>
      </c>
      <c r="I3447">
        <v>1</v>
      </c>
      <c r="J3447">
        <v>2022.43</v>
      </c>
      <c r="K3447">
        <v>2022.43</v>
      </c>
      <c r="L3447" t="s">
        <v>21</v>
      </c>
      <c r="M3447" t="s">
        <v>29</v>
      </c>
    </row>
    <row r="3448" spans="1:13">
      <c r="A3448" t="s">
        <v>5050</v>
      </c>
      <c r="B3448" s="9">
        <v>45111</v>
      </c>
      <c r="C3448" t="s">
        <v>69</v>
      </c>
      <c r="D3448" t="s">
        <v>1827</v>
      </c>
      <c r="E3448" t="s">
        <v>61</v>
      </c>
      <c r="F3448" t="s">
        <v>46</v>
      </c>
      <c r="G3448" t="s">
        <v>19</v>
      </c>
      <c r="H3448" t="s">
        <v>50</v>
      </c>
      <c r="I3448">
        <v>5</v>
      </c>
      <c r="J3448">
        <v>2484.34</v>
      </c>
      <c r="K3448">
        <v>12421.72</v>
      </c>
      <c r="L3448" t="s">
        <v>35</v>
      </c>
      <c r="M3448" t="s">
        <v>29</v>
      </c>
    </row>
    <row r="3449" spans="1:13">
      <c r="A3449" t="s">
        <v>5051</v>
      </c>
      <c r="B3449" s="9">
        <v>45218</v>
      </c>
      <c r="C3449" t="s">
        <v>751</v>
      </c>
      <c r="D3449" t="s">
        <v>697</v>
      </c>
      <c r="E3449" t="s">
        <v>26</v>
      </c>
      <c r="F3449" t="s">
        <v>27</v>
      </c>
      <c r="G3449" t="s">
        <v>19</v>
      </c>
      <c r="H3449" t="s">
        <v>34</v>
      </c>
      <c r="I3449">
        <v>4</v>
      </c>
      <c r="J3449">
        <v>1047.53</v>
      </c>
      <c r="K3449">
        <v>4190.1099999999997</v>
      </c>
      <c r="L3449" t="s">
        <v>21</v>
      </c>
      <c r="M3449" t="s">
        <v>29</v>
      </c>
    </row>
    <row r="3450" spans="1:13">
      <c r="A3450" t="s">
        <v>5052</v>
      </c>
      <c r="B3450" s="9">
        <v>45261</v>
      </c>
      <c r="C3450" t="s">
        <v>1303</v>
      </c>
      <c r="D3450" t="s">
        <v>2802</v>
      </c>
      <c r="E3450" t="s">
        <v>17</v>
      </c>
      <c r="F3450" t="s">
        <v>27</v>
      </c>
      <c r="G3450" t="s">
        <v>42</v>
      </c>
      <c r="H3450" t="s">
        <v>20</v>
      </c>
      <c r="I3450">
        <v>1</v>
      </c>
      <c r="J3450">
        <v>35688.01</v>
      </c>
      <c r="K3450">
        <v>35688.01</v>
      </c>
      <c r="L3450" t="s">
        <v>35</v>
      </c>
      <c r="M3450" t="s">
        <v>29</v>
      </c>
    </row>
    <row r="3451" spans="1:13">
      <c r="A3451" t="s">
        <v>5053</v>
      </c>
      <c r="B3451" s="9">
        <v>45042</v>
      </c>
      <c r="C3451" t="s">
        <v>3873</v>
      </c>
      <c r="D3451" t="s">
        <v>1060</v>
      </c>
      <c r="E3451" t="s">
        <v>26</v>
      </c>
      <c r="F3451" t="s">
        <v>27</v>
      </c>
      <c r="G3451" t="s">
        <v>19</v>
      </c>
      <c r="H3451" t="s">
        <v>57</v>
      </c>
      <c r="I3451">
        <v>5</v>
      </c>
      <c r="J3451">
        <v>12682.84</v>
      </c>
      <c r="K3451">
        <v>63414.18</v>
      </c>
      <c r="L3451" t="s">
        <v>35</v>
      </c>
      <c r="M3451" t="s">
        <v>29</v>
      </c>
    </row>
    <row r="3452" spans="1:13">
      <c r="A3452" t="s">
        <v>5054</v>
      </c>
      <c r="B3452" s="9">
        <v>44975</v>
      </c>
      <c r="C3452" t="s">
        <v>639</v>
      </c>
      <c r="D3452" t="s">
        <v>782</v>
      </c>
      <c r="E3452" t="s">
        <v>17</v>
      </c>
      <c r="F3452" t="s">
        <v>18</v>
      </c>
      <c r="G3452" t="s">
        <v>19</v>
      </c>
      <c r="H3452" t="s">
        <v>50</v>
      </c>
      <c r="I3452">
        <v>5</v>
      </c>
      <c r="J3452">
        <v>2490.36</v>
      </c>
      <c r="K3452">
        <v>12451.82</v>
      </c>
      <c r="L3452" t="s">
        <v>28</v>
      </c>
      <c r="M3452" t="s">
        <v>29</v>
      </c>
    </row>
    <row r="3453" spans="1:13">
      <c r="A3453" t="s">
        <v>5055</v>
      </c>
      <c r="B3453" s="9">
        <v>45008</v>
      </c>
      <c r="C3453" t="s">
        <v>1536</v>
      </c>
      <c r="D3453" t="s">
        <v>1530</v>
      </c>
      <c r="E3453" t="s">
        <v>17</v>
      </c>
      <c r="F3453" t="s">
        <v>18</v>
      </c>
      <c r="G3453" t="s">
        <v>42</v>
      </c>
      <c r="H3453" t="s">
        <v>20</v>
      </c>
      <c r="I3453">
        <v>3</v>
      </c>
      <c r="J3453">
        <v>37945.43</v>
      </c>
      <c r="K3453">
        <v>113836.28</v>
      </c>
      <c r="L3453" t="s">
        <v>35</v>
      </c>
      <c r="M3453" t="s">
        <v>29</v>
      </c>
    </row>
    <row r="3454" spans="1:13">
      <c r="A3454" t="s">
        <v>5056</v>
      </c>
      <c r="B3454" s="9">
        <v>45259</v>
      </c>
      <c r="C3454" t="s">
        <v>326</v>
      </c>
      <c r="D3454" t="s">
        <v>2528</v>
      </c>
      <c r="E3454" t="s">
        <v>17</v>
      </c>
      <c r="F3454" t="s">
        <v>33</v>
      </c>
      <c r="G3454" t="s">
        <v>19</v>
      </c>
      <c r="H3454" t="s">
        <v>34</v>
      </c>
      <c r="I3454">
        <v>1</v>
      </c>
      <c r="J3454">
        <v>1428.1</v>
      </c>
      <c r="K3454">
        <v>1428.1</v>
      </c>
      <c r="L3454" t="s">
        <v>21</v>
      </c>
      <c r="M3454" t="s">
        <v>29</v>
      </c>
    </row>
    <row r="3455" spans="1:13">
      <c r="A3455" t="s">
        <v>5057</v>
      </c>
      <c r="B3455" s="9">
        <v>45261</v>
      </c>
      <c r="C3455" t="s">
        <v>2694</v>
      </c>
      <c r="D3455" t="s">
        <v>3013</v>
      </c>
      <c r="E3455" t="s">
        <v>26</v>
      </c>
      <c r="F3455" t="s">
        <v>46</v>
      </c>
      <c r="G3455" t="s">
        <v>42</v>
      </c>
      <c r="H3455" t="s">
        <v>34</v>
      </c>
      <c r="I3455">
        <v>5</v>
      </c>
      <c r="J3455">
        <v>1386.64</v>
      </c>
      <c r="K3455">
        <v>6933.2</v>
      </c>
      <c r="L3455" t="s">
        <v>28</v>
      </c>
      <c r="M3455" t="s">
        <v>22</v>
      </c>
    </row>
    <row r="3456" spans="1:13">
      <c r="A3456" t="s">
        <v>5058</v>
      </c>
      <c r="B3456" s="9">
        <v>45458</v>
      </c>
      <c r="C3456" t="s">
        <v>705</v>
      </c>
      <c r="D3456" t="s">
        <v>172</v>
      </c>
      <c r="E3456" t="s">
        <v>17</v>
      </c>
      <c r="F3456" t="s">
        <v>46</v>
      </c>
      <c r="G3456" t="s">
        <v>19</v>
      </c>
      <c r="H3456" t="s">
        <v>50</v>
      </c>
      <c r="I3456">
        <v>4</v>
      </c>
      <c r="J3456">
        <v>2379.42</v>
      </c>
      <c r="K3456">
        <v>9517.69</v>
      </c>
      <c r="L3456" t="s">
        <v>21</v>
      </c>
      <c r="M3456" t="s">
        <v>29</v>
      </c>
    </row>
    <row r="3457" spans="1:13">
      <c r="A3457" t="s">
        <v>5059</v>
      </c>
      <c r="B3457" s="9">
        <v>45147</v>
      </c>
      <c r="C3457" t="s">
        <v>1564</v>
      </c>
      <c r="D3457" t="s">
        <v>2528</v>
      </c>
      <c r="E3457" t="s">
        <v>17</v>
      </c>
      <c r="F3457" t="s">
        <v>27</v>
      </c>
      <c r="G3457" t="s">
        <v>42</v>
      </c>
      <c r="H3457" t="s">
        <v>50</v>
      </c>
      <c r="I3457">
        <v>1</v>
      </c>
      <c r="J3457">
        <v>2360.44</v>
      </c>
      <c r="K3457">
        <v>2360.44</v>
      </c>
      <c r="L3457" t="s">
        <v>35</v>
      </c>
      <c r="M3457" t="s">
        <v>29</v>
      </c>
    </row>
    <row r="3458" spans="1:13">
      <c r="A3458" t="s">
        <v>5060</v>
      </c>
      <c r="B3458" s="9">
        <v>45249</v>
      </c>
      <c r="C3458" t="s">
        <v>1863</v>
      </c>
      <c r="D3458" t="s">
        <v>196</v>
      </c>
      <c r="E3458" t="s">
        <v>17</v>
      </c>
      <c r="F3458" t="s">
        <v>18</v>
      </c>
      <c r="G3458" t="s">
        <v>19</v>
      </c>
      <c r="H3458" t="s">
        <v>57</v>
      </c>
      <c r="I3458">
        <v>3</v>
      </c>
      <c r="J3458">
        <v>13782.75</v>
      </c>
      <c r="K3458">
        <v>41348.25</v>
      </c>
      <c r="L3458" t="s">
        <v>28</v>
      </c>
      <c r="M3458" t="s">
        <v>29</v>
      </c>
    </row>
    <row r="3459" spans="1:13">
      <c r="A3459" t="s">
        <v>5061</v>
      </c>
      <c r="B3459" s="9">
        <v>44929</v>
      </c>
      <c r="C3459" t="s">
        <v>2250</v>
      </c>
      <c r="D3459" t="s">
        <v>2397</v>
      </c>
      <c r="E3459" t="s">
        <v>61</v>
      </c>
      <c r="F3459" t="s">
        <v>46</v>
      </c>
      <c r="G3459" t="s">
        <v>19</v>
      </c>
      <c r="H3459" t="s">
        <v>20</v>
      </c>
      <c r="I3459">
        <v>2</v>
      </c>
      <c r="J3459">
        <v>24985.64</v>
      </c>
      <c r="K3459">
        <v>49971.27</v>
      </c>
      <c r="L3459" t="s">
        <v>21</v>
      </c>
      <c r="M3459" t="s">
        <v>22</v>
      </c>
    </row>
    <row r="3460" spans="1:13">
      <c r="A3460" t="s">
        <v>5062</v>
      </c>
      <c r="B3460" s="9">
        <v>45132</v>
      </c>
      <c r="C3460" t="s">
        <v>2895</v>
      </c>
      <c r="D3460" t="s">
        <v>1483</v>
      </c>
      <c r="E3460" t="s">
        <v>17</v>
      </c>
      <c r="F3460" t="s">
        <v>33</v>
      </c>
      <c r="G3460" t="s">
        <v>19</v>
      </c>
      <c r="H3460" t="s">
        <v>57</v>
      </c>
      <c r="I3460">
        <v>5</v>
      </c>
      <c r="J3460">
        <v>11744.66</v>
      </c>
      <c r="K3460">
        <v>58723.29</v>
      </c>
      <c r="L3460" t="s">
        <v>35</v>
      </c>
      <c r="M3460" t="s">
        <v>29</v>
      </c>
    </row>
    <row r="3461" spans="1:13">
      <c r="A3461" t="s">
        <v>5063</v>
      </c>
      <c r="B3461" s="9">
        <v>44966</v>
      </c>
      <c r="C3461" t="s">
        <v>395</v>
      </c>
      <c r="D3461" t="s">
        <v>1282</v>
      </c>
      <c r="E3461" t="s">
        <v>17</v>
      </c>
      <c r="F3461" t="s">
        <v>46</v>
      </c>
      <c r="G3461" t="s">
        <v>42</v>
      </c>
      <c r="H3461" t="s">
        <v>57</v>
      </c>
      <c r="I3461">
        <v>2</v>
      </c>
      <c r="J3461">
        <v>10943.92</v>
      </c>
      <c r="K3461">
        <v>21887.84</v>
      </c>
      <c r="L3461" t="s">
        <v>21</v>
      </c>
      <c r="M3461" t="s">
        <v>29</v>
      </c>
    </row>
    <row r="3462" spans="1:13">
      <c r="A3462" t="s">
        <v>5064</v>
      </c>
      <c r="B3462" s="9">
        <v>44985</v>
      </c>
      <c r="C3462" t="s">
        <v>2955</v>
      </c>
      <c r="D3462" t="s">
        <v>2156</v>
      </c>
      <c r="E3462" t="s">
        <v>17</v>
      </c>
      <c r="F3462" t="s">
        <v>27</v>
      </c>
      <c r="G3462" t="s">
        <v>42</v>
      </c>
      <c r="H3462" t="s">
        <v>34</v>
      </c>
      <c r="I3462">
        <v>5</v>
      </c>
      <c r="J3462">
        <v>1257.81</v>
      </c>
      <c r="K3462">
        <v>6289.07</v>
      </c>
      <c r="L3462" t="s">
        <v>35</v>
      </c>
      <c r="M3462" t="s">
        <v>29</v>
      </c>
    </row>
    <row r="3463" spans="1:13">
      <c r="A3463" t="s">
        <v>5065</v>
      </c>
      <c r="B3463" s="9">
        <v>45433</v>
      </c>
      <c r="C3463" t="s">
        <v>3437</v>
      </c>
      <c r="D3463" t="s">
        <v>2639</v>
      </c>
      <c r="E3463" t="s">
        <v>61</v>
      </c>
      <c r="F3463" t="s">
        <v>27</v>
      </c>
      <c r="G3463" t="s">
        <v>19</v>
      </c>
      <c r="H3463" t="s">
        <v>20</v>
      </c>
      <c r="I3463">
        <v>3</v>
      </c>
      <c r="J3463">
        <v>31731.61</v>
      </c>
      <c r="K3463">
        <v>95194.82</v>
      </c>
      <c r="L3463" t="s">
        <v>21</v>
      </c>
      <c r="M3463" t="s">
        <v>29</v>
      </c>
    </row>
    <row r="3464" spans="1:13">
      <c r="A3464" t="s">
        <v>5066</v>
      </c>
      <c r="B3464" s="9">
        <v>45048</v>
      </c>
      <c r="C3464" t="s">
        <v>1808</v>
      </c>
      <c r="D3464" t="s">
        <v>390</v>
      </c>
      <c r="E3464" t="s">
        <v>61</v>
      </c>
      <c r="F3464" t="s">
        <v>18</v>
      </c>
      <c r="G3464" t="s">
        <v>42</v>
      </c>
      <c r="H3464" t="s">
        <v>57</v>
      </c>
      <c r="I3464">
        <v>3</v>
      </c>
      <c r="J3464">
        <v>10978.27</v>
      </c>
      <c r="K3464">
        <v>32934.82</v>
      </c>
      <c r="L3464" t="s">
        <v>35</v>
      </c>
      <c r="M3464" t="s">
        <v>29</v>
      </c>
    </row>
    <row r="3465" spans="1:13">
      <c r="A3465" t="s">
        <v>5067</v>
      </c>
      <c r="B3465" s="9">
        <v>45405</v>
      </c>
      <c r="C3465" t="s">
        <v>207</v>
      </c>
      <c r="D3465" t="s">
        <v>2230</v>
      </c>
      <c r="E3465" t="s">
        <v>26</v>
      </c>
      <c r="F3465" t="s">
        <v>33</v>
      </c>
      <c r="G3465" t="s">
        <v>19</v>
      </c>
      <c r="H3465" t="s">
        <v>34</v>
      </c>
      <c r="I3465">
        <v>3</v>
      </c>
      <c r="J3465">
        <v>1254.3499999999999</v>
      </c>
      <c r="K3465">
        <v>3763.04</v>
      </c>
      <c r="L3465" t="s">
        <v>21</v>
      </c>
      <c r="M3465" t="s">
        <v>29</v>
      </c>
    </row>
    <row r="3466" spans="1:13">
      <c r="A3466" t="s">
        <v>5068</v>
      </c>
      <c r="B3466" s="9">
        <v>45022</v>
      </c>
      <c r="C3466" t="s">
        <v>1826</v>
      </c>
      <c r="D3466" t="s">
        <v>1224</v>
      </c>
      <c r="E3466" t="s">
        <v>61</v>
      </c>
      <c r="F3466" t="s">
        <v>33</v>
      </c>
      <c r="G3466" t="s">
        <v>42</v>
      </c>
      <c r="H3466" t="s">
        <v>50</v>
      </c>
      <c r="I3466">
        <v>3</v>
      </c>
      <c r="J3466">
        <v>2555.54</v>
      </c>
      <c r="K3466">
        <v>7666.63</v>
      </c>
      <c r="L3466" t="s">
        <v>28</v>
      </c>
      <c r="M3466" t="s">
        <v>29</v>
      </c>
    </row>
    <row r="3467" spans="1:13">
      <c r="A3467" t="s">
        <v>5069</v>
      </c>
      <c r="B3467" s="9">
        <v>45340</v>
      </c>
      <c r="C3467" t="s">
        <v>1072</v>
      </c>
      <c r="D3467" t="s">
        <v>178</v>
      </c>
      <c r="E3467" t="s">
        <v>17</v>
      </c>
      <c r="F3467" t="s">
        <v>46</v>
      </c>
      <c r="G3467" t="s">
        <v>42</v>
      </c>
      <c r="H3467" t="s">
        <v>57</v>
      </c>
      <c r="I3467">
        <v>1</v>
      </c>
      <c r="J3467">
        <v>15899.72</v>
      </c>
      <c r="K3467">
        <v>15899.72</v>
      </c>
      <c r="L3467" t="s">
        <v>35</v>
      </c>
      <c r="M3467" t="s">
        <v>22</v>
      </c>
    </row>
    <row r="3468" spans="1:13">
      <c r="A3468" t="s">
        <v>5070</v>
      </c>
      <c r="B3468" s="9">
        <v>45161</v>
      </c>
      <c r="C3468" t="s">
        <v>2155</v>
      </c>
      <c r="D3468" t="s">
        <v>881</v>
      </c>
      <c r="E3468" t="s">
        <v>61</v>
      </c>
      <c r="F3468" t="s">
        <v>33</v>
      </c>
      <c r="G3468" t="s">
        <v>42</v>
      </c>
      <c r="H3468" t="s">
        <v>50</v>
      </c>
      <c r="I3468">
        <v>1</v>
      </c>
      <c r="J3468">
        <v>2499.79</v>
      </c>
      <c r="K3468">
        <v>2499.79</v>
      </c>
      <c r="L3468" t="s">
        <v>35</v>
      </c>
      <c r="M3468" t="s">
        <v>29</v>
      </c>
    </row>
    <row r="3469" spans="1:13">
      <c r="A3469" t="s">
        <v>5071</v>
      </c>
      <c r="B3469" s="9">
        <v>44988</v>
      </c>
      <c r="C3469" t="s">
        <v>733</v>
      </c>
      <c r="D3469" t="s">
        <v>5072</v>
      </c>
      <c r="E3469" t="s">
        <v>17</v>
      </c>
      <c r="F3469" t="s">
        <v>46</v>
      </c>
      <c r="G3469" t="s">
        <v>42</v>
      </c>
      <c r="H3469" t="s">
        <v>20</v>
      </c>
      <c r="I3469">
        <v>5</v>
      </c>
      <c r="J3469">
        <v>27326.94</v>
      </c>
      <c r="K3469">
        <v>136634.71</v>
      </c>
      <c r="L3469" t="s">
        <v>21</v>
      </c>
      <c r="M3469" t="s">
        <v>29</v>
      </c>
    </row>
    <row r="3470" spans="1:13">
      <c r="A3470" t="s">
        <v>5073</v>
      </c>
      <c r="B3470" s="9">
        <v>45182</v>
      </c>
      <c r="C3470" t="s">
        <v>1717</v>
      </c>
      <c r="D3470" t="s">
        <v>82</v>
      </c>
      <c r="E3470" t="s">
        <v>17</v>
      </c>
      <c r="F3470" t="s">
        <v>46</v>
      </c>
      <c r="G3470" t="s">
        <v>42</v>
      </c>
      <c r="H3470" t="s">
        <v>57</v>
      </c>
      <c r="I3470">
        <v>1</v>
      </c>
      <c r="J3470">
        <v>10960.44</v>
      </c>
      <c r="K3470">
        <v>10960.44</v>
      </c>
      <c r="L3470" t="s">
        <v>35</v>
      </c>
      <c r="M3470" t="s">
        <v>29</v>
      </c>
    </row>
    <row r="3471" spans="1:13">
      <c r="A3471" t="s">
        <v>5074</v>
      </c>
      <c r="B3471" s="9">
        <v>45274</v>
      </c>
      <c r="C3471" t="s">
        <v>1463</v>
      </c>
      <c r="D3471" t="s">
        <v>1699</v>
      </c>
      <c r="E3471" t="s">
        <v>17</v>
      </c>
      <c r="F3471" t="s">
        <v>18</v>
      </c>
      <c r="G3471" t="s">
        <v>19</v>
      </c>
      <c r="H3471" t="s">
        <v>50</v>
      </c>
      <c r="I3471">
        <v>5</v>
      </c>
      <c r="J3471">
        <v>2771.43</v>
      </c>
      <c r="K3471">
        <v>13857.13</v>
      </c>
      <c r="L3471" t="s">
        <v>28</v>
      </c>
      <c r="M3471" t="s">
        <v>29</v>
      </c>
    </row>
    <row r="3472" spans="1:13">
      <c r="A3472" t="s">
        <v>5075</v>
      </c>
      <c r="B3472" s="9">
        <v>45050</v>
      </c>
      <c r="C3472" t="s">
        <v>1149</v>
      </c>
      <c r="D3472" t="s">
        <v>2935</v>
      </c>
      <c r="E3472" t="s">
        <v>26</v>
      </c>
      <c r="F3472" t="s">
        <v>33</v>
      </c>
      <c r="G3472" t="s">
        <v>42</v>
      </c>
      <c r="H3472" t="s">
        <v>50</v>
      </c>
      <c r="I3472">
        <v>1</v>
      </c>
      <c r="J3472">
        <v>2019.76</v>
      </c>
      <c r="K3472">
        <v>2019.76</v>
      </c>
      <c r="L3472" t="s">
        <v>21</v>
      </c>
      <c r="M3472" t="s">
        <v>22</v>
      </c>
    </row>
    <row r="3473" spans="1:13">
      <c r="A3473" t="s">
        <v>5076</v>
      </c>
      <c r="B3473" s="9">
        <v>45408</v>
      </c>
      <c r="C3473" t="s">
        <v>836</v>
      </c>
      <c r="D3473" t="s">
        <v>1095</v>
      </c>
      <c r="E3473" t="s">
        <v>26</v>
      </c>
      <c r="F3473" t="s">
        <v>27</v>
      </c>
      <c r="G3473" t="s">
        <v>42</v>
      </c>
      <c r="H3473" t="s">
        <v>20</v>
      </c>
      <c r="I3473">
        <v>1</v>
      </c>
      <c r="J3473">
        <v>33994.26</v>
      </c>
      <c r="K3473">
        <v>33994.26</v>
      </c>
      <c r="L3473" t="s">
        <v>21</v>
      </c>
      <c r="M3473" t="s">
        <v>29</v>
      </c>
    </row>
    <row r="3474" spans="1:13">
      <c r="A3474" t="s">
        <v>5077</v>
      </c>
      <c r="B3474" s="9">
        <v>45243</v>
      </c>
      <c r="C3474" t="s">
        <v>2167</v>
      </c>
      <c r="D3474" t="s">
        <v>2521</v>
      </c>
      <c r="E3474" t="s">
        <v>17</v>
      </c>
      <c r="F3474" t="s">
        <v>46</v>
      </c>
      <c r="G3474" t="s">
        <v>42</v>
      </c>
      <c r="H3474" t="s">
        <v>34</v>
      </c>
      <c r="I3474">
        <v>1</v>
      </c>
      <c r="J3474">
        <v>1131.1300000000001</v>
      </c>
      <c r="K3474">
        <v>1131.1300000000001</v>
      </c>
      <c r="L3474" t="s">
        <v>21</v>
      </c>
      <c r="M3474" t="s">
        <v>29</v>
      </c>
    </row>
    <row r="3475" spans="1:13">
      <c r="A3475" t="s">
        <v>5078</v>
      </c>
      <c r="B3475" s="9">
        <v>45430</v>
      </c>
      <c r="C3475" t="s">
        <v>326</v>
      </c>
      <c r="D3475" t="s">
        <v>202</v>
      </c>
      <c r="E3475" t="s">
        <v>61</v>
      </c>
      <c r="F3475" t="s">
        <v>46</v>
      </c>
      <c r="G3475" t="s">
        <v>19</v>
      </c>
      <c r="H3475" t="s">
        <v>34</v>
      </c>
      <c r="I3475">
        <v>4</v>
      </c>
      <c r="J3475">
        <v>1392.63</v>
      </c>
      <c r="K3475">
        <v>5570.53</v>
      </c>
      <c r="L3475" t="s">
        <v>28</v>
      </c>
      <c r="M3475" t="s">
        <v>29</v>
      </c>
    </row>
    <row r="3476" spans="1:13">
      <c r="A3476" t="s">
        <v>5079</v>
      </c>
      <c r="B3476" s="9">
        <v>44974</v>
      </c>
      <c r="C3476" t="s">
        <v>2605</v>
      </c>
      <c r="D3476" t="s">
        <v>1620</v>
      </c>
      <c r="E3476" t="s">
        <v>17</v>
      </c>
      <c r="F3476" t="s">
        <v>46</v>
      </c>
      <c r="G3476" t="s">
        <v>19</v>
      </c>
      <c r="H3476" t="s">
        <v>57</v>
      </c>
      <c r="I3476">
        <v>3</v>
      </c>
      <c r="J3476">
        <v>14643.3</v>
      </c>
      <c r="K3476">
        <v>43929.89</v>
      </c>
      <c r="L3476" t="s">
        <v>28</v>
      </c>
      <c r="M3476" t="s">
        <v>29</v>
      </c>
    </row>
    <row r="3477" spans="1:13">
      <c r="A3477" t="s">
        <v>5080</v>
      </c>
      <c r="B3477" s="9">
        <v>45335</v>
      </c>
      <c r="C3477" t="s">
        <v>1554</v>
      </c>
      <c r="D3477" t="s">
        <v>850</v>
      </c>
      <c r="E3477" t="s">
        <v>17</v>
      </c>
      <c r="F3477" t="s">
        <v>33</v>
      </c>
      <c r="G3477" t="s">
        <v>19</v>
      </c>
      <c r="H3477" t="s">
        <v>50</v>
      </c>
      <c r="I3477">
        <v>4</v>
      </c>
      <c r="J3477">
        <v>2475.02</v>
      </c>
      <c r="K3477">
        <v>9900.08</v>
      </c>
      <c r="L3477" t="s">
        <v>35</v>
      </c>
      <c r="M3477" t="s">
        <v>29</v>
      </c>
    </row>
    <row r="3478" spans="1:13">
      <c r="A3478" t="s">
        <v>5081</v>
      </c>
      <c r="B3478" s="9">
        <v>45062</v>
      </c>
      <c r="C3478" t="s">
        <v>794</v>
      </c>
      <c r="D3478" t="s">
        <v>1599</v>
      </c>
      <c r="E3478" t="s">
        <v>17</v>
      </c>
      <c r="F3478" t="s">
        <v>33</v>
      </c>
      <c r="G3478" t="s">
        <v>42</v>
      </c>
      <c r="H3478" t="s">
        <v>34</v>
      </c>
      <c r="I3478">
        <v>1</v>
      </c>
      <c r="J3478">
        <v>1031.7</v>
      </c>
      <c r="K3478">
        <v>1031.7</v>
      </c>
      <c r="L3478" t="s">
        <v>21</v>
      </c>
      <c r="M3478" t="s">
        <v>29</v>
      </c>
    </row>
    <row r="3479" spans="1:13">
      <c r="A3479" t="s">
        <v>5082</v>
      </c>
      <c r="B3479" s="9">
        <v>45127</v>
      </c>
      <c r="C3479" t="s">
        <v>2644</v>
      </c>
      <c r="D3479" t="s">
        <v>2863</v>
      </c>
      <c r="E3479" t="s">
        <v>26</v>
      </c>
      <c r="F3479" t="s">
        <v>33</v>
      </c>
      <c r="G3479" t="s">
        <v>19</v>
      </c>
      <c r="H3479" t="s">
        <v>57</v>
      </c>
      <c r="I3479">
        <v>1</v>
      </c>
      <c r="J3479">
        <v>17690.21</v>
      </c>
      <c r="K3479">
        <v>17690.21</v>
      </c>
      <c r="L3479" t="s">
        <v>28</v>
      </c>
      <c r="M3479" t="s">
        <v>22</v>
      </c>
    </row>
    <row r="3480" spans="1:13">
      <c r="A3480" t="s">
        <v>5083</v>
      </c>
      <c r="B3480" s="9">
        <v>45176</v>
      </c>
      <c r="C3480" t="s">
        <v>456</v>
      </c>
      <c r="D3480" t="s">
        <v>2149</v>
      </c>
      <c r="E3480" t="s">
        <v>26</v>
      </c>
      <c r="F3480" t="s">
        <v>46</v>
      </c>
      <c r="G3480" t="s">
        <v>19</v>
      </c>
      <c r="H3480" t="s">
        <v>50</v>
      </c>
      <c r="I3480">
        <v>4</v>
      </c>
      <c r="J3480">
        <v>2515.4699999999998</v>
      </c>
      <c r="K3480">
        <v>10061.870000000001</v>
      </c>
      <c r="L3480" t="s">
        <v>35</v>
      </c>
      <c r="M3480" t="s">
        <v>22</v>
      </c>
    </row>
    <row r="3481" spans="1:13">
      <c r="A3481" t="s">
        <v>5084</v>
      </c>
      <c r="B3481" s="9">
        <v>45240</v>
      </c>
      <c r="C3481" t="s">
        <v>1056</v>
      </c>
      <c r="D3481" t="s">
        <v>1882</v>
      </c>
      <c r="E3481" t="s">
        <v>17</v>
      </c>
      <c r="F3481" t="s">
        <v>27</v>
      </c>
      <c r="G3481" t="s">
        <v>19</v>
      </c>
      <c r="H3481" t="s">
        <v>57</v>
      </c>
      <c r="I3481">
        <v>5</v>
      </c>
      <c r="J3481">
        <v>10537.35</v>
      </c>
      <c r="K3481">
        <v>52686.76</v>
      </c>
      <c r="L3481" t="s">
        <v>28</v>
      </c>
      <c r="M3481" t="s">
        <v>29</v>
      </c>
    </row>
    <row r="3482" spans="1:13">
      <c r="A3482" t="s">
        <v>5085</v>
      </c>
      <c r="B3482" s="9">
        <v>45294</v>
      </c>
      <c r="C3482" t="s">
        <v>2647</v>
      </c>
      <c r="D3482" t="s">
        <v>3569</v>
      </c>
      <c r="E3482" t="s">
        <v>26</v>
      </c>
      <c r="F3482" t="s">
        <v>27</v>
      </c>
      <c r="G3482" t="s">
        <v>19</v>
      </c>
      <c r="H3482" t="s">
        <v>20</v>
      </c>
      <c r="I3482">
        <v>3</v>
      </c>
      <c r="J3482">
        <v>34231.440000000002</v>
      </c>
      <c r="K3482">
        <v>102694.32</v>
      </c>
      <c r="L3482" t="s">
        <v>28</v>
      </c>
      <c r="M3482" t="s">
        <v>29</v>
      </c>
    </row>
    <row r="3483" spans="1:13">
      <c r="A3483" t="s">
        <v>5086</v>
      </c>
      <c r="B3483" s="9">
        <v>45355</v>
      </c>
      <c r="C3483" t="s">
        <v>668</v>
      </c>
      <c r="D3483" t="s">
        <v>559</v>
      </c>
      <c r="E3483" t="s">
        <v>17</v>
      </c>
      <c r="F3483" t="s">
        <v>33</v>
      </c>
      <c r="G3483" t="s">
        <v>19</v>
      </c>
      <c r="H3483" t="s">
        <v>57</v>
      </c>
      <c r="I3483">
        <v>5</v>
      </c>
      <c r="J3483">
        <v>13228.99</v>
      </c>
      <c r="K3483">
        <v>66144.95</v>
      </c>
      <c r="L3483" t="s">
        <v>28</v>
      </c>
      <c r="M3483" t="s">
        <v>29</v>
      </c>
    </row>
    <row r="3484" spans="1:13">
      <c r="A3484" t="s">
        <v>5087</v>
      </c>
      <c r="B3484" s="9">
        <v>45406</v>
      </c>
      <c r="C3484" t="s">
        <v>956</v>
      </c>
      <c r="D3484" t="s">
        <v>1004</v>
      </c>
      <c r="E3484" t="s">
        <v>26</v>
      </c>
      <c r="F3484" t="s">
        <v>27</v>
      </c>
      <c r="G3484" t="s">
        <v>19</v>
      </c>
      <c r="H3484" t="s">
        <v>20</v>
      </c>
      <c r="I3484">
        <v>3</v>
      </c>
      <c r="J3484">
        <v>25061.96</v>
      </c>
      <c r="K3484">
        <v>75185.89</v>
      </c>
      <c r="L3484" t="s">
        <v>35</v>
      </c>
      <c r="M3484" t="s">
        <v>29</v>
      </c>
    </row>
    <row r="3485" spans="1:13">
      <c r="A3485" t="s">
        <v>5088</v>
      </c>
      <c r="B3485" s="9">
        <v>45240</v>
      </c>
      <c r="C3485" t="s">
        <v>1279</v>
      </c>
      <c r="D3485" t="s">
        <v>3090</v>
      </c>
      <c r="E3485" t="s">
        <v>61</v>
      </c>
      <c r="F3485" t="s">
        <v>46</v>
      </c>
      <c r="G3485" t="s">
        <v>42</v>
      </c>
      <c r="H3485" t="s">
        <v>50</v>
      </c>
      <c r="I3485">
        <v>2</v>
      </c>
      <c r="J3485">
        <v>2289.44</v>
      </c>
      <c r="K3485">
        <v>4578.87</v>
      </c>
      <c r="L3485" t="s">
        <v>28</v>
      </c>
      <c r="M3485" t="s">
        <v>29</v>
      </c>
    </row>
    <row r="3486" spans="1:13">
      <c r="A3486" t="s">
        <v>5089</v>
      </c>
      <c r="B3486" s="9">
        <v>45426</v>
      </c>
      <c r="C3486" t="s">
        <v>1266</v>
      </c>
      <c r="D3486" t="s">
        <v>184</v>
      </c>
      <c r="E3486" t="s">
        <v>17</v>
      </c>
      <c r="F3486" t="s">
        <v>33</v>
      </c>
      <c r="G3486" t="s">
        <v>42</v>
      </c>
      <c r="H3486" t="s">
        <v>50</v>
      </c>
      <c r="I3486">
        <v>3</v>
      </c>
      <c r="J3486">
        <v>2716.96</v>
      </c>
      <c r="K3486">
        <v>8150.87</v>
      </c>
      <c r="L3486" t="s">
        <v>28</v>
      </c>
      <c r="M3486" t="s">
        <v>29</v>
      </c>
    </row>
    <row r="3487" spans="1:13">
      <c r="A3487" t="s">
        <v>5090</v>
      </c>
      <c r="B3487" s="9">
        <v>45281</v>
      </c>
      <c r="C3487" t="s">
        <v>3858</v>
      </c>
      <c r="D3487" t="s">
        <v>935</v>
      </c>
      <c r="E3487" t="s">
        <v>61</v>
      </c>
      <c r="F3487" t="s">
        <v>33</v>
      </c>
      <c r="G3487" t="s">
        <v>19</v>
      </c>
      <c r="H3487" t="s">
        <v>50</v>
      </c>
      <c r="I3487">
        <v>5</v>
      </c>
      <c r="J3487">
        <v>2379.7399999999998</v>
      </c>
      <c r="K3487">
        <v>11898.68</v>
      </c>
      <c r="L3487" t="s">
        <v>28</v>
      </c>
      <c r="M3487" t="s">
        <v>29</v>
      </c>
    </row>
    <row r="3488" spans="1:13">
      <c r="A3488" t="s">
        <v>5091</v>
      </c>
      <c r="B3488" s="9">
        <v>45411</v>
      </c>
      <c r="C3488" t="s">
        <v>699</v>
      </c>
      <c r="D3488" t="s">
        <v>1182</v>
      </c>
      <c r="E3488" t="s">
        <v>26</v>
      </c>
      <c r="F3488" t="s">
        <v>46</v>
      </c>
      <c r="G3488" t="s">
        <v>42</v>
      </c>
      <c r="H3488" t="s">
        <v>57</v>
      </c>
      <c r="I3488">
        <v>3</v>
      </c>
      <c r="J3488">
        <v>15295.94</v>
      </c>
      <c r="K3488">
        <v>45887.83</v>
      </c>
      <c r="L3488" t="s">
        <v>21</v>
      </c>
      <c r="M3488" t="s">
        <v>29</v>
      </c>
    </row>
    <row r="3489" spans="1:13">
      <c r="A3489" t="s">
        <v>5092</v>
      </c>
      <c r="B3489" s="9">
        <v>45137</v>
      </c>
      <c r="C3489" t="s">
        <v>2281</v>
      </c>
      <c r="D3489" t="s">
        <v>1381</v>
      </c>
      <c r="E3489" t="s">
        <v>17</v>
      </c>
      <c r="F3489" t="s">
        <v>33</v>
      </c>
      <c r="G3489" t="s">
        <v>42</v>
      </c>
      <c r="H3489" t="s">
        <v>50</v>
      </c>
      <c r="I3489">
        <v>2</v>
      </c>
      <c r="J3489">
        <v>2549.6799999999998</v>
      </c>
      <c r="K3489">
        <v>5099.3500000000004</v>
      </c>
      <c r="L3489" t="s">
        <v>28</v>
      </c>
      <c r="M3489" t="s">
        <v>22</v>
      </c>
    </row>
    <row r="3490" spans="1:13">
      <c r="A3490" t="s">
        <v>5093</v>
      </c>
      <c r="B3490" s="9">
        <v>44970</v>
      </c>
      <c r="C3490" t="s">
        <v>989</v>
      </c>
      <c r="D3490" t="s">
        <v>2456</v>
      </c>
      <c r="E3490" t="s">
        <v>61</v>
      </c>
      <c r="F3490" t="s">
        <v>46</v>
      </c>
      <c r="G3490" t="s">
        <v>19</v>
      </c>
      <c r="H3490" t="s">
        <v>50</v>
      </c>
      <c r="I3490">
        <v>2</v>
      </c>
      <c r="J3490">
        <v>2588.77</v>
      </c>
      <c r="K3490">
        <v>5177.55</v>
      </c>
      <c r="L3490" t="s">
        <v>21</v>
      </c>
      <c r="M3490" t="s">
        <v>29</v>
      </c>
    </row>
    <row r="3491" spans="1:13">
      <c r="A3491" t="s">
        <v>5094</v>
      </c>
      <c r="B3491" s="9">
        <v>45467</v>
      </c>
      <c r="C3491" t="s">
        <v>2557</v>
      </c>
      <c r="D3491" t="s">
        <v>500</v>
      </c>
      <c r="E3491" t="s">
        <v>17</v>
      </c>
      <c r="F3491" t="s">
        <v>33</v>
      </c>
      <c r="G3491" t="s">
        <v>19</v>
      </c>
      <c r="H3491" t="s">
        <v>20</v>
      </c>
      <c r="I3491">
        <v>1</v>
      </c>
      <c r="J3491">
        <v>31282.93</v>
      </c>
      <c r="K3491">
        <v>31282.93</v>
      </c>
      <c r="L3491" t="s">
        <v>28</v>
      </c>
      <c r="M3491" t="s">
        <v>29</v>
      </c>
    </row>
    <row r="3492" spans="1:13">
      <c r="A3492" t="s">
        <v>5095</v>
      </c>
      <c r="B3492" s="9">
        <v>45018</v>
      </c>
      <c r="C3492" t="s">
        <v>373</v>
      </c>
      <c r="D3492" t="s">
        <v>503</v>
      </c>
      <c r="E3492" t="s">
        <v>17</v>
      </c>
      <c r="F3492" t="s">
        <v>27</v>
      </c>
      <c r="G3492" t="s">
        <v>42</v>
      </c>
      <c r="H3492" t="s">
        <v>50</v>
      </c>
      <c r="I3492">
        <v>2</v>
      </c>
      <c r="J3492">
        <v>2212.5100000000002</v>
      </c>
      <c r="K3492">
        <v>4425.01</v>
      </c>
      <c r="L3492" t="s">
        <v>21</v>
      </c>
      <c r="M3492" t="s">
        <v>29</v>
      </c>
    </row>
    <row r="3493" spans="1:13">
      <c r="A3493" t="s">
        <v>5096</v>
      </c>
      <c r="B3493" s="9">
        <v>45191</v>
      </c>
      <c r="C3493" t="s">
        <v>1297</v>
      </c>
      <c r="D3493" t="s">
        <v>1006</v>
      </c>
      <c r="E3493" t="s">
        <v>17</v>
      </c>
      <c r="F3493" t="s">
        <v>33</v>
      </c>
      <c r="G3493" t="s">
        <v>19</v>
      </c>
      <c r="H3493" t="s">
        <v>50</v>
      </c>
      <c r="I3493">
        <v>4</v>
      </c>
      <c r="J3493">
        <v>1755.73</v>
      </c>
      <c r="K3493">
        <v>7022.92</v>
      </c>
      <c r="L3493" t="s">
        <v>28</v>
      </c>
      <c r="M3493" t="s">
        <v>29</v>
      </c>
    </row>
    <row r="3494" spans="1:13">
      <c r="A3494" t="s">
        <v>5097</v>
      </c>
      <c r="B3494" s="9">
        <v>45146</v>
      </c>
      <c r="C3494" t="s">
        <v>558</v>
      </c>
      <c r="D3494" t="s">
        <v>3798</v>
      </c>
      <c r="E3494" t="s">
        <v>17</v>
      </c>
      <c r="F3494" t="s">
        <v>33</v>
      </c>
      <c r="G3494" t="s">
        <v>42</v>
      </c>
      <c r="H3494" t="s">
        <v>50</v>
      </c>
      <c r="I3494">
        <v>5</v>
      </c>
      <c r="J3494">
        <v>1942.78</v>
      </c>
      <c r="K3494">
        <v>9713.89</v>
      </c>
      <c r="L3494" t="s">
        <v>21</v>
      </c>
      <c r="M3494" t="s">
        <v>29</v>
      </c>
    </row>
    <row r="3495" spans="1:13">
      <c r="A3495" t="s">
        <v>5098</v>
      </c>
      <c r="B3495" s="9">
        <v>45368</v>
      </c>
      <c r="C3495" t="s">
        <v>703</v>
      </c>
      <c r="D3495" t="s">
        <v>972</v>
      </c>
      <c r="E3495" t="s">
        <v>26</v>
      </c>
      <c r="F3495" t="s">
        <v>33</v>
      </c>
      <c r="G3495" t="s">
        <v>19</v>
      </c>
      <c r="H3495" t="s">
        <v>34</v>
      </c>
      <c r="I3495">
        <v>4</v>
      </c>
      <c r="J3495">
        <v>1410.49</v>
      </c>
      <c r="K3495">
        <v>5641.94</v>
      </c>
      <c r="L3495" t="s">
        <v>21</v>
      </c>
      <c r="M3495" t="s">
        <v>29</v>
      </c>
    </row>
    <row r="3496" spans="1:13">
      <c r="A3496" t="s">
        <v>5099</v>
      </c>
      <c r="B3496" s="9">
        <v>45327</v>
      </c>
      <c r="C3496" t="s">
        <v>3493</v>
      </c>
      <c r="D3496" t="s">
        <v>4906</v>
      </c>
      <c r="E3496" t="s">
        <v>26</v>
      </c>
      <c r="F3496" t="s">
        <v>18</v>
      </c>
      <c r="G3496" t="s">
        <v>19</v>
      </c>
      <c r="H3496" t="s">
        <v>50</v>
      </c>
      <c r="I3496">
        <v>4</v>
      </c>
      <c r="J3496">
        <v>2803.02</v>
      </c>
      <c r="K3496">
        <v>11212.08</v>
      </c>
      <c r="L3496" t="s">
        <v>21</v>
      </c>
      <c r="M3496" t="s">
        <v>29</v>
      </c>
    </row>
    <row r="3497" spans="1:13">
      <c r="A3497" t="s">
        <v>5100</v>
      </c>
      <c r="B3497" s="9">
        <v>45326</v>
      </c>
      <c r="C3497" t="s">
        <v>37</v>
      </c>
      <c r="D3497" t="s">
        <v>553</v>
      </c>
      <c r="E3497" t="s">
        <v>61</v>
      </c>
      <c r="F3497" t="s">
        <v>27</v>
      </c>
      <c r="G3497" t="s">
        <v>42</v>
      </c>
      <c r="H3497" t="s">
        <v>57</v>
      </c>
      <c r="I3497">
        <v>5</v>
      </c>
      <c r="J3497">
        <v>12563.31</v>
      </c>
      <c r="K3497">
        <v>62816.57</v>
      </c>
      <c r="L3497" t="s">
        <v>28</v>
      </c>
      <c r="M3497" t="s">
        <v>29</v>
      </c>
    </row>
    <row r="3498" spans="1:13">
      <c r="A3498" t="s">
        <v>5101</v>
      </c>
      <c r="B3498" s="9">
        <v>45416</v>
      </c>
      <c r="C3498" t="s">
        <v>1655</v>
      </c>
      <c r="D3498" t="s">
        <v>163</v>
      </c>
      <c r="E3498" t="s">
        <v>17</v>
      </c>
      <c r="F3498" t="s">
        <v>46</v>
      </c>
      <c r="G3498" t="s">
        <v>19</v>
      </c>
      <c r="H3498" t="s">
        <v>20</v>
      </c>
      <c r="I3498">
        <v>4</v>
      </c>
      <c r="J3498">
        <v>31520.86</v>
      </c>
      <c r="K3498">
        <v>126083.44</v>
      </c>
      <c r="L3498" t="s">
        <v>35</v>
      </c>
      <c r="M3498" t="s">
        <v>29</v>
      </c>
    </row>
    <row r="3499" spans="1:13">
      <c r="A3499" t="s">
        <v>5102</v>
      </c>
      <c r="B3499" s="9">
        <v>45411</v>
      </c>
      <c r="C3499" t="s">
        <v>1711</v>
      </c>
      <c r="D3499" t="s">
        <v>2178</v>
      </c>
      <c r="E3499" t="s">
        <v>17</v>
      </c>
      <c r="F3499" t="s">
        <v>18</v>
      </c>
      <c r="G3499" t="s">
        <v>42</v>
      </c>
      <c r="H3499" t="s">
        <v>50</v>
      </c>
      <c r="I3499">
        <v>4</v>
      </c>
      <c r="J3499">
        <v>2924.9</v>
      </c>
      <c r="K3499">
        <v>11699.61</v>
      </c>
      <c r="L3499" t="s">
        <v>21</v>
      </c>
      <c r="M3499" t="s">
        <v>29</v>
      </c>
    </row>
    <row r="3500" spans="1:13">
      <c r="A3500" t="s">
        <v>5103</v>
      </c>
      <c r="B3500" s="9">
        <v>45396</v>
      </c>
      <c r="C3500" t="s">
        <v>1727</v>
      </c>
      <c r="D3500" t="s">
        <v>3365</v>
      </c>
      <c r="E3500" t="s">
        <v>17</v>
      </c>
      <c r="F3500" t="s">
        <v>27</v>
      </c>
      <c r="G3500" t="s">
        <v>19</v>
      </c>
      <c r="H3500" t="s">
        <v>57</v>
      </c>
      <c r="I3500">
        <v>4</v>
      </c>
      <c r="J3500">
        <v>12378.33</v>
      </c>
      <c r="K3500">
        <v>49513.33</v>
      </c>
      <c r="L3500" t="s">
        <v>21</v>
      </c>
      <c r="M3500" t="s">
        <v>29</v>
      </c>
    </row>
    <row r="3501" spans="1:13">
      <c r="A3501" t="s">
        <v>5104</v>
      </c>
      <c r="B3501" s="9">
        <v>45371</v>
      </c>
      <c r="C3501" t="s">
        <v>2112</v>
      </c>
      <c r="D3501" t="s">
        <v>787</v>
      </c>
      <c r="E3501" t="s">
        <v>17</v>
      </c>
      <c r="F3501" t="s">
        <v>33</v>
      </c>
      <c r="G3501" t="s">
        <v>19</v>
      </c>
      <c r="H3501" t="s">
        <v>20</v>
      </c>
      <c r="I3501">
        <v>2</v>
      </c>
      <c r="J3501">
        <v>33819.33</v>
      </c>
      <c r="K3501">
        <v>67638.649999999994</v>
      </c>
      <c r="L3501" t="s">
        <v>21</v>
      </c>
      <c r="M3501" t="s">
        <v>29</v>
      </c>
    </row>
    <row r="3502" spans="1:13">
      <c r="A3502" t="s">
        <v>5105</v>
      </c>
      <c r="B3502" s="9">
        <v>45195</v>
      </c>
      <c r="C3502" t="s">
        <v>1505</v>
      </c>
      <c r="D3502" t="s">
        <v>937</v>
      </c>
      <c r="E3502" t="s">
        <v>61</v>
      </c>
      <c r="F3502" t="s">
        <v>33</v>
      </c>
      <c r="G3502" t="s">
        <v>19</v>
      </c>
      <c r="H3502" t="s">
        <v>20</v>
      </c>
      <c r="I3502">
        <v>5</v>
      </c>
      <c r="J3502">
        <v>24886.400000000001</v>
      </c>
      <c r="K3502">
        <v>124431.98</v>
      </c>
      <c r="L3502" t="s">
        <v>21</v>
      </c>
      <c r="M3502" t="s">
        <v>22</v>
      </c>
    </row>
    <row r="3503" spans="1:13">
      <c r="A3503" t="s">
        <v>5106</v>
      </c>
      <c r="B3503" s="9">
        <v>45193</v>
      </c>
      <c r="C3503" t="s">
        <v>2330</v>
      </c>
      <c r="D3503" t="s">
        <v>2077</v>
      </c>
      <c r="E3503" t="s">
        <v>26</v>
      </c>
      <c r="F3503" t="s">
        <v>46</v>
      </c>
      <c r="G3503" t="s">
        <v>19</v>
      </c>
      <c r="H3503" t="s">
        <v>57</v>
      </c>
      <c r="I3503">
        <v>5</v>
      </c>
      <c r="J3503">
        <v>15148.01</v>
      </c>
      <c r="K3503">
        <v>75740.06</v>
      </c>
      <c r="L3503" t="s">
        <v>21</v>
      </c>
      <c r="M3503" t="s">
        <v>29</v>
      </c>
    </row>
    <row r="3504" spans="1:13">
      <c r="A3504" t="s">
        <v>5107</v>
      </c>
      <c r="B3504" s="9">
        <v>44980</v>
      </c>
      <c r="C3504" t="s">
        <v>2591</v>
      </c>
      <c r="D3504" t="s">
        <v>460</v>
      </c>
      <c r="E3504" t="s">
        <v>17</v>
      </c>
      <c r="F3504" t="s">
        <v>46</v>
      </c>
      <c r="G3504" t="s">
        <v>19</v>
      </c>
      <c r="H3504" t="s">
        <v>57</v>
      </c>
      <c r="I3504">
        <v>5</v>
      </c>
      <c r="J3504">
        <v>17475.55</v>
      </c>
      <c r="K3504">
        <v>87377.76</v>
      </c>
      <c r="L3504" t="s">
        <v>35</v>
      </c>
      <c r="M3504" t="s">
        <v>29</v>
      </c>
    </row>
    <row r="3505" spans="1:13">
      <c r="A3505" t="s">
        <v>5108</v>
      </c>
      <c r="B3505" s="9">
        <v>45454</v>
      </c>
      <c r="C3505" t="s">
        <v>894</v>
      </c>
      <c r="D3505" t="s">
        <v>1578</v>
      </c>
      <c r="E3505" t="s">
        <v>61</v>
      </c>
      <c r="F3505" t="s">
        <v>27</v>
      </c>
      <c r="G3505" t="s">
        <v>19</v>
      </c>
      <c r="H3505" t="s">
        <v>34</v>
      </c>
      <c r="I3505">
        <v>4</v>
      </c>
      <c r="J3505">
        <v>1370.85</v>
      </c>
      <c r="K3505">
        <v>5483.38</v>
      </c>
      <c r="L3505" t="s">
        <v>28</v>
      </c>
      <c r="M3505" t="s">
        <v>22</v>
      </c>
    </row>
    <row r="3506" spans="1:13">
      <c r="A3506" t="s">
        <v>5109</v>
      </c>
      <c r="B3506" s="9">
        <v>45446</v>
      </c>
      <c r="C3506" t="s">
        <v>361</v>
      </c>
      <c r="D3506" t="s">
        <v>41</v>
      </c>
      <c r="E3506" t="s">
        <v>26</v>
      </c>
      <c r="F3506" t="s">
        <v>27</v>
      </c>
      <c r="G3506" t="s">
        <v>19</v>
      </c>
      <c r="H3506" t="s">
        <v>34</v>
      </c>
      <c r="I3506">
        <v>2</v>
      </c>
      <c r="J3506">
        <v>1141.18</v>
      </c>
      <c r="K3506">
        <v>2282.36</v>
      </c>
      <c r="L3506" t="s">
        <v>35</v>
      </c>
      <c r="M3506" t="s">
        <v>29</v>
      </c>
    </row>
    <row r="3507" spans="1:13">
      <c r="A3507" t="s">
        <v>5110</v>
      </c>
      <c r="B3507" s="9">
        <v>44985</v>
      </c>
      <c r="C3507" t="s">
        <v>1107</v>
      </c>
      <c r="D3507" t="s">
        <v>2130</v>
      </c>
      <c r="E3507" t="s">
        <v>17</v>
      </c>
      <c r="F3507" t="s">
        <v>46</v>
      </c>
      <c r="G3507" t="s">
        <v>42</v>
      </c>
      <c r="H3507" t="s">
        <v>50</v>
      </c>
      <c r="I3507">
        <v>5</v>
      </c>
      <c r="J3507">
        <v>2562.0500000000002</v>
      </c>
      <c r="K3507">
        <v>12810.26</v>
      </c>
      <c r="L3507" t="s">
        <v>28</v>
      </c>
      <c r="M3507" t="s">
        <v>29</v>
      </c>
    </row>
    <row r="3508" spans="1:13">
      <c r="A3508" t="s">
        <v>5111</v>
      </c>
      <c r="B3508" s="9">
        <v>44966</v>
      </c>
      <c r="C3508" t="s">
        <v>55</v>
      </c>
      <c r="D3508" t="s">
        <v>5112</v>
      </c>
      <c r="E3508" t="s">
        <v>26</v>
      </c>
      <c r="F3508" t="s">
        <v>27</v>
      </c>
      <c r="G3508" t="s">
        <v>19</v>
      </c>
      <c r="H3508" t="s">
        <v>34</v>
      </c>
      <c r="I3508">
        <v>3</v>
      </c>
      <c r="J3508">
        <v>1181.8800000000001</v>
      </c>
      <c r="K3508">
        <v>3545.64</v>
      </c>
      <c r="L3508" t="s">
        <v>35</v>
      </c>
      <c r="M3508" t="s">
        <v>29</v>
      </c>
    </row>
    <row r="3509" spans="1:13">
      <c r="A3509" t="s">
        <v>5113</v>
      </c>
      <c r="B3509" s="9">
        <v>45163</v>
      </c>
      <c r="C3509" t="s">
        <v>740</v>
      </c>
      <c r="D3509" t="s">
        <v>305</v>
      </c>
      <c r="E3509" t="s">
        <v>17</v>
      </c>
      <c r="F3509" t="s">
        <v>46</v>
      </c>
      <c r="G3509" t="s">
        <v>42</v>
      </c>
      <c r="H3509" t="s">
        <v>57</v>
      </c>
      <c r="I3509">
        <v>5</v>
      </c>
      <c r="J3509">
        <v>11002.31</v>
      </c>
      <c r="K3509">
        <v>55011.53</v>
      </c>
      <c r="L3509" t="s">
        <v>28</v>
      </c>
      <c r="M3509" t="s">
        <v>29</v>
      </c>
    </row>
    <row r="3510" spans="1:13">
      <c r="A3510" t="s">
        <v>5114</v>
      </c>
      <c r="B3510" s="9">
        <v>45312</v>
      </c>
      <c r="C3510" t="s">
        <v>2581</v>
      </c>
      <c r="D3510" t="s">
        <v>2837</v>
      </c>
      <c r="E3510" t="s">
        <v>17</v>
      </c>
      <c r="F3510" t="s">
        <v>33</v>
      </c>
      <c r="G3510" t="s">
        <v>19</v>
      </c>
      <c r="H3510" t="s">
        <v>34</v>
      </c>
      <c r="I3510">
        <v>1</v>
      </c>
      <c r="J3510">
        <v>935.23</v>
      </c>
      <c r="K3510">
        <v>935.23</v>
      </c>
      <c r="L3510" t="s">
        <v>21</v>
      </c>
      <c r="M3510" t="s">
        <v>29</v>
      </c>
    </row>
    <row r="3511" spans="1:13">
      <c r="A3511" t="s">
        <v>5115</v>
      </c>
      <c r="B3511" s="9">
        <v>45226</v>
      </c>
      <c r="C3511" t="s">
        <v>725</v>
      </c>
      <c r="D3511" t="s">
        <v>1510</v>
      </c>
      <c r="E3511" t="s">
        <v>17</v>
      </c>
      <c r="F3511" t="s">
        <v>46</v>
      </c>
      <c r="G3511" t="s">
        <v>19</v>
      </c>
      <c r="H3511" t="s">
        <v>20</v>
      </c>
      <c r="I3511">
        <v>3</v>
      </c>
      <c r="J3511">
        <v>41366.800000000003</v>
      </c>
      <c r="K3511">
        <v>124100.41</v>
      </c>
      <c r="L3511" t="s">
        <v>28</v>
      </c>
      <c r="M3511" t="s">
        <v>29</v>
      </c>
    </row>
    <row r="3512" spans="1:13">
      <c r="A3512" t="s">
        <v>5116</v>
      </c>
      <c r="B3512" s="9">
        <v>45321</v>
      </c>
      <c r="C3512" t="s">
        <v>117</v>
      </c>
      <c r="D3512" t="s">
        <v>305</v>
      </c>
      <c r="E3512" t="s">
        <v>17</v>
      </c>
      <c r="F3512" t="s">
        <v>18</v>
      </c>
      <c r="G3512" t="s">
        <v>42</v>
      </c>
      <c r="H3512" t="s">
        <v>57</v>
      </c>
      <c r="I3512">
        <v>5</v>
      </c>
      <c r="J3512">
        <v>12419.77</v>
      </c>
      <c r="K3512">
        <v>62098.83</v>
      </c>
      <c r="L3512" t="s">
        <v>28</v>
      </c>
      <c r="M3512" t="s">
        <v>29</v>
      </c>
    </row>
    <row r="3513" spans="1:13">
      <c r="A3513" t="s">
        <v>5117</v>
      </c>
      <c r="B3513" s="9">
        <v>45133</v>
      </c>
      <c r="C3513" t="s">
        <v>351</v>
      </c>
      <c r="D3513" t="s">
        <v>686</v>
      </c>
      <c r="E3513" t="s">
        <v>17</v>
      </c>
      <c r="F3513" t="s">
        <v>46</v>
      </c>
      <c r="G3513" t="s">
        <v>19</v>
      </c>
      <c r="H3513" t="s">
        <v>50</v>
      </c>
      <c r="I3513">
        <v>4</v>
      </c>
      <c r="J3513">
        <v>2230.56</v>
      </c>
      <c r="K3513">
        <v>8922.25</v>
      </c>
      <c r="L3513" t="s">
        <v>21</v>
      </c>
      <c r="M3513" t="s">
        <v>29</v>
      </c>
    </row>
    <row r="3514" spans="1:13">
      <c r="A3514" t="s">
        <v>5118</v>
      </c>
      <c r="B3514" s="9">
        <v>45262</v>
      </c>
      <c r="C3514" t="s">
        <v>1835</v>
      </c>
      <c r="D3514" t="s">
        <v>175</v>
      </c>
      <c r="E3514" t="s">
        <v>17</v>
      </c>
      <c r="F3514" t="s">
        <v>46</v>
      </c>
      <c r="G3514" t="s">
        <v>19</v>
      </c>
      <c r="H3514" t="s">
        <v>20</v>
      </c>
      <c r="I3514">
        <v>5</v>
      </c>
      <c r="J3514">
        <v>33406.53</v>
      </c>
      <c r="K3514">
        <v>167032.63</v>
      </c>
      <c r="L3514" t="s">
        <v>21</v>
      </c>
      <c r="M3514" t="s">
        <v>29</v>
      </c>
    </row>
    <row r="3515" spans="1:13">
      <c r="A3515" t="s">
        <v>5119</v>
      </c>
      <c r="B3515" s="9">
        <v>45440</v>
      </c>
      <c r="C3515" t="s">
        <v>642</v>
      </c>
      <c r="D3515" t="s">
        <v>695</v>
      </c>
      <c r="E3515" t="s">
        <v>17</v>
      </c>
      <c r="F3515" t="s">
        <v>18</v>
      </c>
      <c r="G3515" t="s">
        <v>19</v>
      </c>
      <c r="H3515" t="s">
        <v>20</v>
      </c>
      <c r="I3515">
        <v>2</v>
      </c>
      <c r="J3515">
        <v>41634.81</v>
      </c>
      <c r="K3515">
        <v>83269.62</v>
      </c>
      <c r="L3515" t="s">
        <v>28</v>
      </c>
      <c r="M3515" t="s">
        <v>29</v>
      </c>
    </row>
    <row r="3516" spans="1:13">
      <c r="A3516" t="s">
        <v>5120</v>
      </c>
      <c r="B3516" s="9">
        <v>45104</v>
      </c>
      <c r="C3516" t="s">
        <v>3128</v>
      </c>
      <c r="D3516" t="s">
        <v>4944</v>
      </c>
      <c r="E3516" t="s">
        <v>26</v>
      </c>
      <c r="F3516" t="s">
        <v>18</v>
      </c>
      <c r="G3516" t="s">
        <v>42</v>
      </c>
      <c r="H3516" t="s">
        <v>20</v>
      </c>
      <c r="I3516">
        <v>2</v>
      </c>
      <c r="J3516">
        <v>36574.89</v>
      </c>
      <c r="K3516">
        <v>73149.77</v>
      </c>
      <c r="L3516" t="s">
        <v>28</v>
      </c>
      <c r="M3516" t="s">
        <v>29</v>
      </c>
    </row>
    <row r="3517" spans="1:13">
      <c r="A3517" t="s">
        <v>5121</v>
      </c>
      <c r="B3517" s="9">
        <v>45322</v>
      </c>
      <c r="C3517" t="s">
        <v>2427</v>
      </c>
      <c r="D3517" t="s">
        <v>1057</v>
      </c>
      <c r="E3517" t="s">
        <v>61</v>
      </c>
      <c r="F3517" t="s">
        <v>18</v>
      </c>
      <c r="G3517" t="s">
        <v>42</v>
      </c>
      <c r="H3517" t="s">
        <v>57</v>
      </c>
      <c r="I3517">
        <v>5</v>
      </c>
      <c r="J3517">
        <v>15221.99</v>
      </c>
      <c r="K3517">
        <v>76109.94</v>
      </c>
      <c r="L3517" t="s">
        <v>21</v>
      </c>
      <c r="M3517" t="s">
        <v>29</v>
      </c>
    </row>
    <row r="3518" spans="1:13">
      <c r="A3518" t="s">
        <v>5122</v>
      </c>
      <c r="B3518" s="9">
        <v>45297</v>
      </c>
      <c r="C3518" t="s">
        <v>1706</v>
      </c>
      <c r="D3518" t="s">
        <v>2077</v>
      </c>
      <c r="E3518" t="s">
        <v>26</v>
      </c>
      <c r="F3518" t="s">
        <v>18</v>
      </c>
      <c r="G3518" t="s">
        <v>19</v>
      </c>
      <c r="H3518" t="s">
        <v>57</v>
      </c>
      <c r="I3518">
        <v>4</v>
      </c>
      <c r="J3518">
        <v>14433</v>
      </c>
      <c r="K3518">
        <v>57732</v>
      </c>
      <c r="L3518" t="s">
        <v>35</v>
      </c>
      <c r="M3518" t="s">
        <v>29</v>
      </c>
    </row>
    <row r="3519" spans="1:13">
      <c r="A3519" t="s">
        <v>5123</v>
      </c>
      <c r="B3519" s="9">
        <v>45244</v>
      </c>
      <c r="C3519" t="s">
        <v>839</v>
      </c>
      <c r="D3519" t="s">
        <v>2988</v>
      </c>
      <c r="E3519" t="s">
        <v>17</v>
      </c>
      <c r="F3519" t="s">
        <v>46</v>
      </c>
      <c r="G3519" t="s">
        <v>19</v>
      </c>
      <c r="H3519" t="s">
        <v>50</v>
      </c>
      <c r="I3519">
        <v>4</v>
      </c>
      <c r="J3519">
        <v>2625.84</v>
      </c>
      <c r="K3519">
        <v>10503.37</v>
      </c>
      <c r="L3519" t="s">
        <v>21</v>
      </c>
      <c r="M3519" t="s">
        <v>29</v>
      </c>
    </row>
    <row r="3520" spans="1:13">
      <c r="A3520" t="s">
        <v>5124</v>
      </c>
      <c r="B3520" s="9">
        <v>45295</v>
      </c>
      <c r="C3520" t="s">
        <v>2208</v>
      </c>
      <c r="D3520" t="s">
        <v>1927</v>
      </c>
      <c r="E3520" t="s">
        <v>17</v>
      </c>
      <c r="F3520" t="s">
        <v>27</v>
      </c>
      <c r="G3520" t="s">
        <v>42</v>
      </c>
      <c r="H3520" t="s">
        <v>34</v>
      </c>
      <c r="I3520">
        <v>4</v>
      </c>
      <c r="J3520">
        <v>1238.4100000000001</v>
      </c>
      <c r="K3520">
        <v>4953.6400000000003</v>
      </c>
      <c r="L3520" t="s">
        <v>28</v>
      </c>
      <c r="M3520" t="s">
        <v>29</v>
      </c>
    </row>
    <row r="3521" spans="1:13">
      <c r="A3521" t="s">
        <v>5125</v>
      </c>
      <c r="B3521" s="9">
        <v>45310</v>
      </c>
      <c r="C3521" t="s">
        <v>1314</v>
      </c>
      <c r="D3521" t="s">
        <v>2492</v>
      </c>
      <c r="E3521" t="s">
        <v>17</v>
      </c>
      <c r="F3521" t="s">
        <v>18</v>
      </c>
      <c r="G3521" t="s">
        <v>19</v>
      </c>
      <c r="H3521" t="s">
        <v>34</v>
      </c>
      <c r="I3521">
        <v>5</v>
      </c>
      <c r="J3521">
        <v>1381.7</v>
      </c>
      <c r="K3521">
        <v>6908.52</v>
      </c>
      <c r="L3521" t="s">
        <v>28</v>
      </c>
      <c r="M3521" t="s">
        <v>22</v>
      </c>
    </row>
    <row r="3522" spans="1:13">
      <c r="A3522" t="s">
        <v>5126</v>
      </c>
      <c r="B3522" s="9">
        <v>44988</v>
      </c>
      <c r="C3522" t="s">
        <v>1797</v>
      </c>
      <c r="D3522" t="s">
        <v>678</v>
      </c>
      <c r="E3522" t="s">
        <v>17</v>
      </c>
      <c r="F3522" t="s">
        <v>33</v>
      </c>
      <c r="G3522" t="s">
        <v>19</v>
      </c>
      <c r="H3522" t="s">
        <v>34</v>
      </c>
      <c r="I3522">
        <v>5</v>
      </c>
      <c r="J3522">
        <v>1165.0999999999999</v>
      </c>
      <c r="K3522">
        <v>5825.51</v>
      </c>
      <c r="L3522" t="s">
        <v>28</v>
      </c>
      <c r="M3522" t="s">
        <v>29</v>
      </c>
    </row>
    <row r="3523" spans="1:13">
      <c r="A3523" t="s">
        <v>5127</v>
      </c>
      <c r="B3523" s="9">
        <v>45431</v>
      </c>
      <c r="C3523" t="s">
        <v>284</v>
      </c>
      <c r="D3523" t="s">
        <v>121</v>
      </c>
      <c r="E3523" t="s">
        <v>26</v>
      </c>
      <c r="F3523" t="s">
        <v>46</v>
      </c>
      <c r="G3523" t="s">
        <v>19</v>
      </c>
      <c r="H3523" t="s">
        <v>34</v>
      </c>
      <c r="I3523">
        <v>1</v>
      </c>
      <c r="J3523">
        <v>1092.9000000000001</v>
      </c>
      <c r="K3523">
        <v>1092.9000000000001</v>
      </c>
      <c r="L3523" t="s">
        <v>21</v>
      </c>
      <c r="M3523" t="s">
        <v>29</v>
      </c>
    </row>
    <row r="3524" spans="1:13">
      <c r="A3524" t="s">
        <v>5128</v>
      </c>
      <c r="B3524" s="9">
        <v>45165</v>
      </c>
      <c r="C3524" t="s">
        <v>1846</v>
      </c>
      <c r="D3524" t="s">
        <v>1438</v>
      </c>
      <c r="E3524" t="s">
        <v>26</v>
      </c>
      <c r="F3524" t="s">
        <v>27</v>
      </c>
      <c r="G3524" t="s">
        <v>19</v>
      </c>
      <c r="H3524" t="s">
        <v>20</v>
      </c>
      <c r="I3524">
        <v>2</v>
      </c>
      <c r="J3524">
        <v>38625.339999999997</v>
      </c>
      <c r="K3524">
        <v>77250.67</v>
      </c>
      <c r="L3524" t="s">
        <v>21</v>
      </c>
      <c r="M3524" t="s">
        <v>29</v>
      </c>
    </row>
    <row r="3525" spans="1:13">
      <c r="A3525" t="s">
        <v>5129</v>
      </c>
      <c r="B3525" s="9">
        <v>45121</v>
      </c>
      <c r="C3525" t="s">
        <v>3349</v>
      </c>
      <c r="D3525" t="s">
        <v>1557</v>
      </c>
      <c r="E3525" t="s">
        <v>26</v>
      </c>
      <c r="F3525" t="s">
        <v>33</v>
      </c>
      <c r="G3525" t="s">
        <v>19</v>
      </c>
      <c r="H3525" t="s">
        <v>57</v>
      </c>
      <c r="I3525">
        <v>3</v>
      </c>
      <c r="J3525">
        <v>16498.38</v>
      </c>
      <c r="K3525">
        <v>49495.13</v>
      </c>
      <c r="L3525" t="s">
        <v>35</v>
      </c>
      <c r="M3525" t="s">
        <v>29</v>
      </c>
    </row>
    <row r="3526" spans="1:13">
      <c r="A3526" t="s">
        <v>5130</v>
      </c>
      <c r="B3526" s="9">
        <v>45148</v>
      </c>
      <c r="C3526" t="s">
        <v>1752</v>
      </c>
      <c r="D3526" t="s">
        <v>2104</v>
      </c>
      <c r="E3526" t="s">
        <v>26</v>
      </c>
      <c r="F3526" t="s">
        <v>46</v>
      </c>
      <c r="G3526" t="s">
        <v>42</v>
      </c>
      <c r="H3526" t="s">
        <v>34</v>
      </c>
      <c r="I3526">
        <v>3</v>
      </c>
      <c r="J3526">
        <v>941.9</v>
      </c>
      <c r="K3526">
        <v>2825.71</v>
      </c>
      <c r="L3526" t="s">
        <v>28</v>
      </c>
      <c r="M3526" t="s">
        <v>22</v>
      </c>
    </row>
    <row r="3527" spans="1:13">
      <c r="A3527" t="s">
        <v>5131</v>
      </c>
      <c r="B3527" s="9">
        <v>44987</v>
      </c>
      <c r="C3527" t="s">
        <v>2834</v>
      </c>
      <c r="D3527" t="s">
        <v>1533</v>
      </c>
      <c r="E3527" t="s">
        <v>17</v>
      </c>
      <c r="F3527" t="s">
        <v>46</v>
      </c>
      <c r="G3527" t="s">
        <v>19</v>
      </c>
      <c r="H3527" t="s">
        <v>20</v>
      </c>
      <c r="I3527">
        <v>2</v>
      </c>
      <c r="J3527">
        <v>28643.86</v>
      </c>
      <c r="K3527">
        <v>57287.72</v>
      </c>
      <c r="L3527" t="s">
        <v>28</v>
      </c>
      <c r="M3527" t="s">
        <v>29</v>
      </c>
    </row>
    <row r="3528" spans="1:13">
      <c r="A3528" t="s">
        <v>5132</v>
      </c>
      <c r="B3528" s="9">
        <v>45055</v>
      </c>
      <c r="C3528" t="s">
        <v>1943</v>
      </c>
      <c r="D3528" t="s">
        <v>503</v>
      </c>
      <c r="E3528" t="s">
        <v>17</v>
      </c>
      <c r="F3528" t="s">
        <v>33</v>
      </c>
      <c r="G3528" t="s">
        <v>19</v>
      </c>
      <c r="H3528" t="s">
        <v>57</v>
      </c>
      <c r="I3528">
        <v>1</v>
      </c>
      <c r="J3528">
        <v>17689.79</v>
      </c>
      <c r="K3528">
        <v>17689.79</v>
      </c>
      <c r="L3528" t="s">
        <v>21</v>
      </c>
      <c r="M3528" t="s">
        <v>29</v>
      </c>
    </row>
    <row r="3529" spans="1:13">
      <c r="A3529" t="s">
        <v>5133</v>
      </c>
      <c r="B3529" s="9">
        <v>45082</v>
      </c>
      <c r="C3529" t="s">
        <v>210</v>
      </c>
      <c r="D3529" t="s">
        <v>5134</v>
      </c>
      <c r="E3529" t="s">
        <v>26</v>
      </c>
      <c r="F3529" t="s">
        <v>18</v>
      </c>
      <c r="G3529" t="s">
        <v>42</v>
      </c>
      <c r="H3529" t="s">
        <v>57</v>
      </c>
      <c r="I3529">
        <v>2</v>
      </c>
      <c r="J3529">
        <v>13830.82</v>
      </c>
      <c r="K3529">
        <v>27661.64</v>
      </c>
      <c r="L3529" t="s">
        <v>28</v>
      </c>
      <c r="M3529" t="s">
        <v>29</v>
      </c>
    </row>
    <row r="3530" spans="1:13">
      <c r="A3530" t="s">
        <v>5135</v>
      </c>
      <c r="B3530" s="9">
        <v>45304</v>
      </c>
      <c r="C3530" t="s">
        <v>235</v>
      </c>
      <c r="D3530" t="s">
        <v>3139</v>
      </c>
      <c r="E3530" t="s">
        <v>17</v>
      </c>
      <c r="F3530" t="s">
        <v>18</v>
      </c>
      <c r="G3530" t="s">
        <v>19</v>
      </c>
      <c r="H3530" t="s">
        <v>57</v>
      </c>
      <c r="I3530">
        <v>1</v>
      </c>
      <c r="J3530">
        <v>14397.46</v>
      </c>
      <c r="K3530">
        <v>14397.46</v>
      </c>
      <c r="L3530" t="s">
        <v>35</v>
      </c>
      <c r="M3530" t="s">
        <v>22</v>
      </c>
    </row>
    <row r="3531" spans="1:13">
      <c r="A3531" t="s">
        <v>5136</v>
      </c>
      <c r="B3531" s="9">
        <v>45363</v>
      </c>
      <c r="C3531" t="s">
        <v>87</v>
      </c>
      <c r="D3531" t="s">
        <v>239</v>
      </c>
      <c r="E3531" t="s">
        <v>17</v>
      </c>
      <c r="F3531" t="s">
        <v>33</v>
      </c>
      <c r="G3531" t="s">
        <v>19</v>
      </c>
      <c r="H3531" t="s">
        <v>20</v>
      </c>
      <c r="I3531">
        <v>1</v>
      </c>
      <c r="J3531">
        <v>29927.8</v>
      </c>
      <c r="K3531">
        <v>29927.8</v>
      </c>
      <c r="L3531" t="s">
        <v>21</v>
      </c>
      <c r="M3531" t="s">
        <v>29</v>
      </c>
    </row>
    <row r="3532" spans="1:13">
      <c r="A3532" t="s">
        <v>5137</v>
      </c>
      <c r="B3532" s="9">
        <v>45133</v>
      </c>
      <c r="C3532" t="s">
        <v>586</v>
      </c>
      <c r="D3532" t="s">
        <v>1679</v>
      </c>
      <c r="E3532" t="s">
        <v>17</v>
      </c>
      <c r="F3532" t="s">
        <v>27</v>
      </c>
      <c r="G3532" t="s">
        <v>19</v>
      </c>
      <c r="H3532" t="s">
        <v>34</v>
      </c>
      <c r="I3532">
        <v>4</v>
      </c>
      <c r="J3532">
        <v>1128.6400000000001</v>
      </c>
      <c r="K3532">
        <v>4514.57</v>
      </c>
      <c r="L3532" t="s">
        <v>28</v>
      </c>
      <c r="M3532" t="s">
        <v>29</v>
      </c>
    </row>
    <row r="3533" spans="1:13">
      <c r="A3533" t="s">
        <v>5138</v>
      </c>
      <c r="B3533" s="9">
        <v>45314</v>
      </c>
      <c r="C3533" t="s">
        <v>1586</v>
      </c>
      <c r="D3533" t="s">
        <v>1595</v>
      </c>
      <c r="E3533" t="s">
        <v>17</v>
      </c>
      <c r="F3533" t="s">
        <v>18</v>
      </c>
      <c r="G3533" t="s">
        <v>42</v>
      </c>
      <c r="H3533" t="s">
        <v>57</v>
      </c>
      <c r="I3533">
        <v>2</v>
      </c>
      <c r="J3533">
        <v>16075.17</v>
      </c>
      <c r="K3533">
        <v>32150.35</v>
      </c>
      <c r="L3533" t="s">
        <v>21</v>
      </c>
      <c r="M3533" t="s">
        <v>29</v>
      </c>
    </row>
    <row r="3534" spans="1:13">
      <c r="A3534" t="s">
        <v>5139</v>
      </c>
      <c r="B3534" s="9">
        <v>45406</v>
      </c>
      <c r="C3534" t="s">
        <v>978</v>
      </c>
      <c r="D3534" t="s">
        <v>4906</v>
      </c>
      <c r="E3534" t="s">
        <v>17</v>
      </c>
      <c r="F3534" t="s">
        <v>46</v>
      </c>
      <c r="G3534" t="s">
        <v>19</v>
      </c>
      <c r="H3534" t="s">
        <v>20</v>
      </c>
      <c r="I3534">
        <v>3</v>
      </c>
      <c r="J3534">
        <v>32941.040000000001</v>
      </c>
      <c r="K3534">
        <v>98823.12</v>
      </c>
      <c r="L3534" t="s">
        <v>21</v>
      </c>
      <c r="M3534" t="s">
        <v>29</v>
      </c>
    </row>
    <row r="3535" spans="1:13">
      <c r="A3535" t="s">
        <v>5140</v>
      </c>
      <c r="B3535" s="9">
        <v>45266</v>
      </c>
      <c r="C3535" t="s">
        <v>941</v>
      </c>
      <c r="D3535" t="s">
        <v>3784</v>
      </c>
      <c r="E3535" t="s">
        <v>26</v>
      </c>
      <c r="F3535" t="s">
        <v>46</v>
      </c>
      <c r="G3535" t="s">
        <v>19</v>
      </c>
      <c r="H3535" t="s">
        <v>57</v>
      </c>
      <c r="I3535">
        <v>5</v>
      </c>
      <c r="J3535">
        <v>12860.89</v>
      </c>
      <c r="K3535">
        <v>64304.43</v>
      </c>
      <c r="L3535" t="s">
        <v>35</v>
      </c>
      <c r="M3535" t="s">
        <v>29</v>
      </c>
    </row>
    <row r="3536" spans="1:13">
      <c r="A3536" t="s">
        <v>5141</v>
      </c>
      <c r="B3536" s="9">
        <v>45266</v>
      </c>
      <c r="C3536" t="s">
        <v>4715</v>
      </c>
      <c r="D3536" t="s">
        <v>2149</v>
      </c>
      <c r="E3536" t="s">
        <v>61</v>
      </c>
      <c r="F3536" t="s">
        <v>27</v>
      </c>
      <c r="G3536" t="s">
        <v>42</v>
      </c>
      <c r="H3536" t="s">
        <v>50</v>
      </c>
      <c r="I3536">
        <v>5</v>
      </c>
      <c r="J3536">
        <v>1870</v>
      </c>
      <c r="K3536">
        <v>9350.01</v>
      </c>
      <c r="L3536" t="s">
        <v>21</v>
      </c>
      <c r="M3536" t="s">
        <v>29</v>
      </c>
    </row>
    <row r="3537" spans="1:13">
      <c r="A3537" t="s">
        <v>5142</v>
      </c>
      <c r="B3537" s="9">
        <v>45130</v>
      </c>
      <c r="C3537" t="s">
        <v>335</v>
      </c>
      <c r="D3537" t="s">
        <v>759</v>
      </c>
      <c r="E3537" t="s">
        <v>17</v>
      </c>
      <c r="F3537" t="s">
        <v>46</v>
      </c>
      <c r="G3537" t="s">
        <v>42</v>
      </c>
      <c r="H3537" t="s">
        <v>50</v>
      </c>
      <c r="I3537">
        <v>2</v>
      </c>
      <c r="J3537">
        <v>2910.33</v>
      </c>
      <c r="K3537">
        <v>5820.65</v>
      </c>
      <c r="L3537" t="s">
        <v>28</v>
      </c>
      <c r="M3537" t="s">
        <v>29</v>
      </c>
    </row>
    <row r="3538" spans="1:13">
      <c r="A3538" t="s">
        <v>5143</v>
      </c>
      <c r="B3538" s="9">
        <v>45087</v>
      </c>
      <c r="C3538" t="s">
        <v>2869</v>
      </c>
      <c r="D3538" t="s">
        <v>1057</v>
      </c>
      <c r="E3538" t="s">
        <v>17</v>
      </c>
      <c r="F3538" t="s">
        <v>18</v>
      </c>
      <c r="G3538" t="s">
        <v>42</v>
      </c>
      <c r="H3538" t="s">
        <v>20</v>
      </c>
      <c r="I3538">
        <v>5</v>
      </c>
      <c r="J3538">
        <v>39754.01</v>
      </c>
      <c r="K3538">
        <v>198770.06</v>
      </c>
      <c r="L3538" t="s">
        <v>35</v>
      </c>
      <c r="M3538" t="s">
        <v>29</v>
      </c>
    </row>
    <row r="3539" spans="1:13">
      <c r="A3539" t="s">
        <v>5144</v>
      </c>
      <c r="B3539" s="9">
        <v>45466</v>
      </c>
      <c r="C3539" t="s">
        <v>1992</v>
      </c>
      <c r="D3539" t="s">
        <v>302</v>
      </c>
      <c r="E3539" t="s">
        <v>26</v>
      </c>
      <c r="F3539" t="s">
        <v>27</v>
      </c>
      <c r="G3539" t="s">
        <v>19</v>
      </c>
      <c r="H3539" t="s">
        <v>34</v>
      </c>
      <c r="I3539">
        <v>1</v>
      </c>
      <c r="J3539">
        <v>1314.82</v>
      </c>
      <c r="K3539">
        <v>1314.82</v>
      </c>
      <c r="L3539" t="s">
        <v>21</v>
      </c>
      <c r="M3539" t="s">
        <v>29</v>
      </c>
    </row>
    <row r="3540" spans="1:13">
      <c r="A3540" t="s">
        <v>5145</v>
      </c>
      <c r="B3540" s="9">
        <v>45318</v>
      </c>
      <c r="C3540" t="s">
        <v>720</v>
      </c>
      <c r="D3540" t="s">
        <v>627</v>
      </c>
      <c r="E3540" t="s">
        <v>17</v>
      </c>
      <c r="F3540" t="s">
        <v>18</v>
      </c>
      <c r="G3540" t="s">
        <v>19</v>
      </c>
      <c r="H3540" t="s">
        <v>34</v>
      </c>
      <c r="I3540">
        <v>5</v>
      </c>
      <c r="J3540">
        <v>1256.44</v>
      </c>
      <c r="K3540">
        <v>6282.21</v>
      </c>
      <c r="L3540" t="s">
        <v>28</v>
      </c>
      <c r="M3540" t="s">
        <v>29</v>
      </c>
    </row>
    <row r="3541" spans="1:13">
      <c r="A3541" t="s">
        <v>5146</v>
      </c>
      <c r="B3541" s="9">
        <v>45460</v>
      </c>
      <c r="C3541" t="s">
        <v>354</v>
      </c>
      <c r="D3541" t="s">
        <v>3019</v>
      </c>
      <c r="E3541" t="s">
        <v>17</v>
      </c>
      <c r="F3541" t="s">
        <v>27</v>
      </c>
      <c r="G3541" t="s">
        <v>19</v>
      </c>
      <c r="H3541" t="s">
        <v>57</v>
      </c>
      <c r="I3541">
        <v>1</v>
      </c>
      <c r="J3541">
        <v>14366.32</v>
      </c>
      <c r="K3541">
        <v>14366.32</v>
      </c>
      <c r="L3541" t="s">
        <v>21</v>
      </c>
      <c r="M3541" t="s">
        <v>22</v>
      </c>
    </row>
    <row r="3542" spans="1:13">
      <c r="A3542" t="s">
        <v>5147</v>
      </c>
      <c r="B3542" s="9">
        <v>44996</v>
      </c>
      <c r="C3542" t="s">
        <v>2544</v>
      </c>
      <c r="D3542" t="s">
        <v>302</v>
      </c>
      <c r="E3542" t="s">
        <v>17</v>
      </c>
      <c r="F3542" t="s">
        <v>33</v>
      </c>
      <c r="G3542" t="s">
        <v>19</v>
      </c>
      <c r="H3542" t="s">
        <v>34</v>
      </c>
      <c r="I3542">
        <v>1</v>
      </c>
      <c r="J3542">
        <v>1378.44</v>
      </c>
      <c r="K3542">
        <v>1378.44</v>
      </c>
      <c r="L3542" t="s">
        <v>21</v>
      </c>
      <c r="M3542" t="s">
        <v>22</v>
      </c>
    </row>
    <row r="3543" spans="1:13">
      <c r="A3543" t="s">
        <v>5148</v>
      </c>
      <c r="B3543" s="9">
        <v>45331</v>
      </c>
      <c r="C3543" t="s">
        <v>1551</v>
      </c>
      <c r="D3543" t="s">
        <v>5149</v>
      </c>
      <c r="E3543" t="s">
        <v>17</v>
      </c>
      <c r="F3543" t="s">
        <v>46</v>
      </c>
      <c r="G3543" t="s">
        <v>42</v>
      </c>
      <c r="H3543" t="s">
        <v>34</v>
      </c>
      <c r="I3543">
        <v>3</v>
      </c>
      <c r="J3543">
        <v>1315.02</v>
      </c>
      <c r="K3543">
        <v>3945.06</v>
      </c>
      <c r="L3543" t="s">
        <v>35</v>
      </c>
      <c r="M3543" t="s">
        <v>29</v>
      </c>
    </row>
    <row r="3544" spans="1:13">
      <c r="A3544" t="s">
        <v>5150</v>
      </c>
      <c r="B3544" s="9">
        <v>45443</v>
      </c>
      <c r="C3544" t="s">
        <v>1449</v>
      </c>
      <c r="D3544" t="s">
        <v>141</v>
      </c>
      <c r="E3544" t="s">
        <v>26</v>
      </c>
      <c r="F3544" t="s">
        <v>27</v>
      </c>
      <c r="G3544" t="s">
        <v>19</v>
      </c>
      <c r="H3544" t="s">
        <v>50</v>
      </c>
      <c r="I3544">
        <v>5</v>
      </c>
      <c r="J3544">
        <v>2770.01</v>
      </c>
      <c r="K3544">
        <v>13850.07</v>
      </c>
      <c r="L3544" t="s">
        <v>35</v>
      </c>
      <c r="M3544" t="s">
        <v>29</v>
      </c>
    </row>
    <row r="3545" spans="1:13">
      <c r="A3545" t="s">
        <v>5151</v>
      </c>
      <c r="B3545" s="9">
        <v>45046</v>
      </c>
      <c r="C3545" t="s">
        <v>1138</v>
      </c>
      <c r="D3545" t="s">
        <v>245</v>
      </c>
      <c r="E3545" t="s">
        <v>26</v>
      </c>
      <c r="F3545" t="s">
        <v>33</v>
      </c>
      <c r="G3545" t="s">
        <v>42</v>
      </c>
      <c r="H3545" t="s">
        <v>20</v>
      </c>
      <c r="I3545">
        <v>3</v>
      </c>
      <c r="J3545">
        <v>29917.13</v>
      </c>
      <c r="K3545">
        <v>89751.4</v>
      </c>
      <c r="L3545" t="s">
        <v>35</v>
      </c>
      <c r="M3545" t="s">
        <v>22</v>
      </c>
    </row>
    <row r="3546" spans="1:13">
      <c r="A3546" t="s">
        <v>5152</v>
      </c>
      <c r="B3546" s="9">
        <v>45143</v>
      </c>
      <c r="C3546" t="s">
        <v>1231</v>
      </c>
      <c r="D3546" t="s">
        <v>1562</v>
      </c>
      <c r="E3546" t="s">
        <v>17</v>
      </c>
      <c r="F3546" t="s">
        <v>18</v>
      </c>
      <c r="G3546" t="s">
        <v>19</v>
      </c>
      <c r="H3546" t="s">
        <v>50</v>
      </c>
      <c r="I3546">
        <v>5</v>
      </c>
      <c r="J3546">
        <v>2279.3200000000002</v>
      </c>
      <c r="K3546">
        <v>11396.61</v>
      </c>
      <c r="L3546" t="s">
        <v>35</v>
      </c>
      <c r="M3546" t="s">
        <v>29</v>
      </c>
    </row>
    <row r="3547" spans="1:13">
      <c r="A3547" t="s">
        <v>5153</v>
      </c>
      <c r="B3547" s="9">
        <v>44982</v>
      </c>
      <c r="C3547" t="s">
        <v>1730</v>
      </c>
      <c r="D3547" t="s">
        <v>935</v>
      </c>
      <c r="E3547" t="s">
        <v>17</v>
      </c>
      <c r="F3547" t="s">
        <v>33</v>
      </c>
      <c r="G3547" t="s">
        <v>19</v>
      </c>
      <c r="H3547" t="s">
        <v>20</v>
      </c>
      <c r="I3547">
        <v>1</v>
      </c>
      <c r="J3547">
        <v>36869.040000000001</v>
      </c>
      <c r="K3547">
        <v>36869.040000000001</v>
      </c>
      <c r="L3547" t="s">
        <v>28</v>
      </c>
      <c r="M3547" t="s">
        <v>29</v>
      </c>
    </row>
    <row r="3548" spans="1:13">
      <c r="A3548" t="s">
        <v>5154</v>
      </c>
      <c r="B3548" s="9">
        <v>45292</v>
      </c>
      <c r="C3548" t="s">
        <v>1616</v>
      </c>
      <c r="D3548" t="s">
        <v>1557</v>
      </c>
      <c r="E3548" t="s">
        <v>17</v>
      </c>
      <c r="F3548" t="s">
        <v>18</v>
      </c>
      <c r="G3548" t="s">
        <v>42</v>
      </c>
      <c r="H3548" t="s">
        <v>57</v>
      </c>
      <c r="I3548">
        <v>5</v>
      </c>
      <c r="J3548">
        <v>13282.97</v>
      </c>
      <c r="K3548">
        <v>66414.84</v>
      </c>
      <c r="L3548" t="s">
        <v>21</v>
      </c>
      <c r="M3548" t="s">
        <v>29</v>
      </c>
    </row>
    <row r="3549" spans="1:13">
      <c r="A3549" t="s">
        <v>5155</v>
      </c>
      <c r="B3549" s="9">
        <v>45430</v>
      </c>
      <c r="C3549" t="s">
        <v>2618</v>
      </c>
      <c r="D3549" t="s">
        <v>868</v>
      </c>
      <c r="E3549" t="s">
        <v>17</v>
      </c>
      <c r="F3549" t="s">
        <v>27</v>
      </c>
      <c r="G3549" t="s">
        <v>19</v>
      </c>
      <c r="H3549" t="s">
        <v>50</v>
      </c>
      <c r="I3549">
        <v>3</v>
      </c>
      <c r="J3549">
        <v>2367.4699999999998</v>
      </c>
      <c r="K3549">
        <v>7102.4</v>
      </c>
      <c r="L3549" t="s">
        <v>35</v>
      </c>
      <c r="M3549" t="s">
        <v>29</v>
      </c>
    </row>
    <row r="3550" spans="1:13">
      <c r="A3550" t="s">
        <v>5156</v>
      </c>
      <c r="B3550" s="9">
        <v>45381</v>
      </c>
      <c r="C3550" t="s">
        <v>1222</v>
      </c>
      <c r="D3550" t="s">
        <v>2966</v>
      </c>
      <c r="E3550" t="s">
        <v>61</v>
      </c>
      <c r="F3550" t="s">
        <v>27</v>
      </c>
      <c r="G3550" t="s">
        <v>42</v>
      </c>
      <c r="H3550" t="s">
        <v>20</v>
      </c>
      <c r="I3550">
        <v>4</v>
      </c>
      <c r="J3550">
        <v>35813.980000000003</v>
      </c>
      <c r="K3550">
        <v>143255.91</v>
      </c>
      <c r="L3550" t="s">
        <v>28</v>
      </c>
      <c r="M3550" t="s">
        <v>29</v>
      </c>
    </row>
    <row r="3551" spans="1:13">
      <c r="A3551" t="s">
        <v>5157</v>
      </c>
      <c r="B3551" s="9">
        <v>45030</v>
      </c>
      <c r="C3551" t="s">
        <v>652</v>
      </c>
      <c r="D3551" t="s">
        <v>158</v>
      </c>
      <c r="E3551" t="s">
        <v>26</v>
      </c>
      <c r="F3551" t="s">
        <v>46</v>
      </c>
      <c r="G3551" t="s">
        <v>42</v>
      </c>
      <c r="H3551" t="s">
        <v>34</v>
      </c>
      <c r="I3551">
        <v>3</v>
      </c>
      <c r="J3551">
        <v>1102.6600000000001</v>
      </c>
      <c r="K3551">
        <v>3307.97</v>
      </c>
      <c r="L3551" t="s">
        <v>35</v>
      </c>
      <c r="M3551" t="s">
        <v>29</v>
      </c>
    </row>
    <row r="3552" spans="1:13">
      <c r="A3552" t="s">
        <v>5158</v>
      </c>
      <c r="B3552" s="9">
        <v>45003</v>
      </c>
      <c r="C3552" t="s">
        <v>1637</v>
      </c>
      <c r="D3552" t="s">
        <v>996</v>
      </c>
      <c r="E3552" t="s">
        <v>17</v>
      </c>
      <c r="F3552" t="s">
        <v>46</v>
      </c>
      <c r="G3552" t="s">
        <v>19</v>
      </c>
      <c r="H3552" t="s">
        <v>20</v>
      </c>
      <c r="I3552">
        <v>4</v>
      </c>
      <c r="J3552">
        <v>38378.19</v>
      </c>
      <c r="K3552">
        <v>153512.76999999999</v>
      </c>
      <c r="L3552" t="s">
        <v>21</v>
      </c>
      <c r="M3552" t="s">
        <v>29</v>
      </c>
    </row>
    <row r="3553" spans="1:13">
      <c r="A3553" t="s">
        <v>5159</v>
      </c>
      <c r="B3553" s="9">
        <v>45156</v>
      </c>
      <c r="C3553" t="s">
        <v>511</v>
      </c>
      <c r="D3553" t="s">
        <v>2373</v>
      </c>
      <c r="E3553" t="s">
        <v>26</v>
      </c>
      <c r="F3553" t="s">
        <v>27</v>
      </c>
      <c r="G3553" t="s">
        <v>19</v>
      </c>
      <c r="H3553" t="s">
        <v>34</v>
      </c>
      <c r="I3553">
        <v>2</v>
      </c>
      <c r="J3553">
        <v>909.77</v>
      </c>
      <c r="K3553">
        <v>1819.53</v>
      </c>
      <c r="L3553" t="s">
        <v>35</v>
      </c>
      <c r="M3553" t="s">
        <v>29</v>
      </c>
    </row>
    <row r="3554" spans="1:13">
      <c r="A3554" t="s">
        <v>5160</v>
      </c>
      <c r="B3554" s="9">
        <v>45184</v>
      </c>
      <c r="C3554" t="s">
        <v>215</v>
      </c>
      <c r="D3554" t="s">
        <v>562</v>
      </c>
      <c r="E3554" t="s">
        <v>26</v>
      </c>
      <c r="F3554" t="s">
        <v>18</v>
      </c>
      <c r="G3554" t="s">
        <v>19</v>
      </c>
      <c r="H3554" t="s">
        <v>57</v>
      </c>
      <c r="I3554">
        <v>3</v>
      </c>
      <c r="J3554">
        <v>15885.42</v>
      </c>
      <c r="K3554">
        <v>47656.27</v>
      </c>
      <c r="L3554" t="s">
        <v>21</v>
      </c>
      <c r="M3554" t="s">
        <v>29</v>
      </c>
    </row>
    <row r="3555" spans="1:13">
      <c r="A3555" t="s">
        <v>5161</v>
      </c>
      <c r="B3555" s="9">
        <v>45190</v>
      </c>
      <c r="C3555" t="s">
        <v>351</v>
      </c>
      <c r="D3555" t="s">
        <v>489</v>
      </c>
      <c r="E3555" t="s">
        <v>26</v>
      </c>
      <c r="F3555" t="s">
        <v>18</v>
      </c>
      <c r="G3555" t="s">
        <v>42</v>
      </c>
      <c r="H3555" t="s">
        <v>34</v>
      </c>
      <c r="I3555">
        <v>5</v>
      </c>
      <c r="J3555">
        <v>927.13</v>
      </c>
      <c r="K3555">
        <v>4635.63</v>
      </c>
      <c r="L3555" t="s">
        <v>21</v>
      </c>
      <c r="M3555" t="s">
        <v>29</v>
      </c>
    </row>
    <row r="3556" spans="1:13">
      <c r="A3556" t="s">
        <v>5162</v>
      </c>
      <c r="B3556" s="9">
        <v>45257</v>
      </c>
      <c r="C3556" t="s">
        <v>2620</v>
      </c>
      <c r="D3556" t="s">
        <v>1068</v>
      </c>
      <c r="E3556" t="s">
        <v>17</v>
      </c>
      <c r="F3556" t="s">
        <v>27</v>
      </c>
      <c r="G3556" t="s">
        <v>19</v>
      </c>
      <c r="H3556" t="s">
        <v>20</v>
      </c>
      <c r="I3556">
        <v>4</v>
      </c>
      <c r="J3556">
        <v>40912.19</v>
      </c>
      <c r="K3556">
        <v>163648.78</v>
      </c>
      <c r="L3556" t="s">
        <v>28</v>
      </c>
      <c r="M3556" t="s">
        <v>29</v>
      </c>
    </row>
    <row r="3557" spans="1:13">
      <c r="A3557" t="s">
        <v>5163</v>
      </c>
      <c r="B3557" s="9">
        <v>45108</v>
      </c>
      <c r="C3557" t="s">
        <v>3126</v>
      </c>
      <c r="D3557" t="s">
        <v>787</v>
      </c>
      <c r="E3557" t="s">
        <v>17</v>
      </c>
      <c r="F3557" t="s">
        <v>18</v>
      </c>
      <c r="G3557" t="s">
        <v>42</v>
      </c>
      <c r="H3557" t="s">
        <v>50</v>
      </c>
      <c r="I3557">
        <v>5</v>
      </c>
      <c r="J3557">
        <v>2142.5500000000002</v>
      </c>
      <c r="K3557">
        <v>10712.74</v>
      </c>
      <c r="L3557" t="s">
        <v>35</v>
      </c>
      <c r="M3557" t="s">
        <v>22</v>
      </c>
    </row>
    <row r="3558" spans="1:13">
      <c r="A3558" t="s">
        <v>5164</v>
      </c>
      <c r="B3558" s="9">
        <v>44953</v>
      </c>
      <c r="C3558" t="s">
        <v>2100</v>
      </c>
      <c r="D3558" t="s">
        <v>1161</v>
      </c>
      <c r="E3558" t="s">
        <v>26</v>
      </c>
      <c r="F3558" t="s">
        <v>27</v>
      </c>
      <c r="G3558" t="s">
        <v>19</v>
      </c>
      <c r="H3558" t="s">
        <v>20</v>
      </c>
      <c r="I3558">
        <v>4</v>
      </c>
      <c r="J3558">
        <v>38420.07</v>
      </c>
      <c r="K3558">
        <v>153680.26999999999</v>
      </c>
      <c r="L3558" t="s">
        <v>35</v>
      </c>
      <c r="M3558" t="s">
        <v>29</v>
      </c>
    </row>
    <row r="3559" spans="1:13">
      <c r="A3559" t="s">
        <v>5165</v>
      </c>
      <c r="B3559" s="9">
        <v>45202</v>
      </c>
      <c r="C3559" t="s">
        <v>2136</v>
      </c>
      <c r="D3559" t="s">
        <v>3898</v>
      </c>
      <c r="E3559" t="s">
        <v>17</v>
      </c>
      <c r="F3559" t="s">
        <v>46</v>
      </c>
      <c r="G3559" t="s">
        <v>42</v>
      </c>
      <c r="H3559" t="s">
        <v>50</v>
      </c>
      <c r="I3559">
        <v>3</v>
      </c>
      <c r="J3559">
        <v>2401.77</v>
      </c>
      <c r="K3559">
        <v>7205.31</v>
      </c>
      <c r="L3559" t="s">
        <v>21</v>
      </c>
      <c r="M3559" t="s">
        <v>29</v>
      </c>
    </row>
    <row r="3560" spans="1:13">
      <c r="A3560" t="s">
        <v>5166</v>
      </c>
      <c r="B3560" s="9">
        <v>45225</v>
      </c>
      <c r="C3560" t="s">
        <v>1401</v>
      </c>
      <c r="D3560" t="s">
        <v>1939</v>
      </c>
      <c r="E3560" t="s">
        <v>61</v>
      </c>
      <c r="F3560" t="s">
        <v>18</v>
      </c>
      <c r="G3560" t="s">
        <v>42</v>
      </c>
      <c r="H3560" t="s">
        <v>20</v>
      </c>
      <c r="I3560">
        <v>3</v>
      </c>
      <c r="J3560">
        <v>26094.02</v>
      </c>
      <c r="K3560">
        <v>78282.070000000007</v>
      </c>
      <c r="L3560" t="s">
        <v>35</v>
      </c>
      <c r="M3560" t="s">
        <v>29</v>
      </c>
    </row>
    <row r="3561" spans="1:13">
      <c r="A3561" t="s">
        <v>5167</v>
      </c>
      <c r="B3561" s="9">
        <v>45017</v>
      </c>
      <c r="C3561" t="s">
        <v>1276</v>
      </c>
      <c r="D3561" t="s">
        <v>1445</v>
      </c>
      <c r="E3561" t="s">
        <v>26</v>
      </c>
      <c r="F3561" t="s">
        <v>46</v>
      </c>
      <c r="G3561" t="s">
        <v>19</v>
      </c>
      <c r="H3561" t="s">
        <v>20</v>
      </c>
      <c r="I3561">
        <v>5</v>
      </c>
      <c r="J3561">
        <v>34695.269999999997</v>
      </c>
      <c r="K3561">
        <v>173476.35</v>
      </c>
      <c r="L3561" t="s">
        <v>21</v>
      </c>
      <c r="M3561" t="s">
        <v>29</v>
      </c>
    </row>
    <row r="3562" spans="1:13">
      <c r="A3562" t="s">
        <v>5168</v>
      </c>
      <c r="B3562" s="9">
        <v>45406</v>
      </c>
      <c r="C3562" t="s">
        <v>3873</v>
      </c>
      <c r="D3562" t="s">
        <v>5112</v>
      </c>
      <c r="E3562" t="s">
        <v>61</v>
      </c>
      <c r="F3562" t="s">
        <v>33</v>
      </c>
      <c r="G3562" t="s">
        <v>19</v>
      </c>
      <c r="H3562" t="s">
        <v>57</v>
      </c>
      <c r="I3562">
        <v>3</v>
      </c>
      <c r="J3562">
        <v>17341.330000000002</v>
      </c>
      <c r="K3562">
        <v>52024</v>
      </c>
      <c r="L3562" t="s">
        <v>28</v>
      </c>
      <c r="M3562" t="s">
        <v>29</v>
      </c>
    </row>
    <row r="3563" spans="1:13">
      <c r="A3563" t="s">
        <v>5169</v>
      </c>
      <c r="B3563" s="9">
        <v>45384</v>
      </c>
      <c r="C3563" t="s">
        <v>1591</v>
      </c>
      <c r="D3563" t="s">
        <v>1144</v>
      </c>
      <c r="E3563" t="s">
        <v>17</v>
      </c>
      <c r="F3563" t="s">
        <v>46</v>
      </c>
      <c r="G3563" t="s">
        <v>19</v>
      </c>
      <c r="H3563" t="s">
        <v>34</v>
      </c>
      <c r="I3563">
        <v>5</v>
      </c>
      <c r="J3563">
        <v>934.34</v>
      </c>
      <c r="K3563">
        <v>4671.7</v>
      </c>
      <c r="L3563" t="s">
        <v>35</v>
      </c>
      <c r="M3563" t="s">
        <v>29</v>
      </c>
    </row>
    <row r="3564" spans="1:13">
      <c r="A3564" t="s">
        <v>5170</v>
      </c>
      <c r="B3564" s="9">
        <v>45377</v>
      </c>
      <c r="C3564" t="s">
        <v>978</v>
      </c>
      <c r="D3564" t="s">
        <v>1020</v>
      </c>
      <c r="E3564" t="s">
        <v>61</v>
      </c>
      <c r="F3564" t="s">
        <v>33</v>
      </c>
      <c r="G3564" t="s">
        <v>19</v>
      </c>
      <c r="H3564" t="s">
        <v>20</v>
      </c>
      <c r="I3564">
        <v>1</v>
      </c>
      <c r="J3564">
        <v>30122.87</v>
      </c>
      <c r="K3564">
        <v>30122.87</v>
      </c>
      <c r="L3564" t="s">
        <v>21</v>
      </c>
      <c r="M3564" t="s">
        <v>29</v>
      </c>
    </row>
    <row r="3565" spans="1:13">
      <c r="A3565" t="s">
        <v>5171</v>
      </c>
      <c r="B3565" s="9">
        <v>45291</v>
      </c>
      <c r="C3565" t="s">
        <v>1374</v>
      </c>
      <c r="D3565" t="s">
        <v>3188</v>
      </c>
      <c r="E3565" t="s">
        <v>17</v>
      </c>
      <c r="F3565" t="s">
        <v>46</v>
      </c>
      <c r="G3565" t="s">
        <v>19</v>
      </c>
      <c r="H3565" t="s">
        <v>50</v>
      </c>
      <c r="I3565">
        <v>4</v>
      </c>
      <c r="J3565">
        <v>2298.9499999999998</v>
      </c>
      <c r="K3565">
        <v>9195.7900000000009</v>
      </c>
      <c r="L3565" t="s">
        <v>35</v>
      </c>
      <c r="M3565" t="s">
        <v>29</v>
      </c>
    </row>
    <row r="3566" spans="1:13">
      <c r="A3566" t="s">
        <v>5172</v>
      </c>
      <c r="B3566" s="9">
        <v>45277</v>
      </c>
      <c r="C3566" t="s">
        <v>1538</v>
      </c>
      <c r="D3566" t="s">
        <v>509</v>
      </c>
      <c r="E3566" t="s">
        <v>61</v>
      </c>
      <c r="F3566" t="s">
        <v>46</v>
      </c>
      <c r="G3566" t="s">
        <v>19</v>
      </c>
      <c r="H3566" t="s">
        <v>34</v>
      </c>
      <c r="I3566">
        <v>5</v>
      </c>
      <c r="J3566">
        <v>1005.03</v>
      </c>
      <c r="K3566">
        <v>5025.16</v>
      </c>
      <c r="L3566" t="s">
        <v>35</v>
      </c>
      <c r="M3566" t="s">
        <v>29</v>
      </c>
    </row>
    <row r="3567" spans="1:13">
      <c r="A3567" t="s">
        <v>5173</v>
      </c>
      <c r="B3567" s="9">
        <v>45326</v>
      </c>
      <c r="C3567" t="s">
        <v>1881</v>
      </c>
      <c r="D3567" t="s">
        <v>156</v>
      </c>
      <c r="E3567" t="s">
        <v>17</v>
      </c>
      <c r="F3567" t="s">
        <v>18</v>
      </c>
      <c r="G3567" t="s">
        <v>42</v>
      </c>
      <c r="H3567" t="s">
        <v>57</v>
      </c>
      <c r="I3567">
        <v>4</v>
      </c>
      <c r="J3567">
        <v>17578.349999999999</v>
      </c>
      <c r="K3567">
        <v>70313.38</v>
      </c>
      <c r="L3567" t="s">
        <v>28</v>
      </c>
      <c r="M3567" t="s">
        <v>29</v>
      </c>
    </row>
    <row r="3568" spans="1:13">
      <c r="A3568" t="s">
        <v>5174</v>
      </c>
      <c r="B3568" s="9">
        <v>45179</v>
      </c>
      <c r="C3568" t="s">
        <v>4019</v>
      </c>
      <c r="D3568" t="s">
        <v>213</v>
      </c>
      <c r="E3568" t="s">
        <v>17</v>
      </c>
      <c r="F3568" t="s">
        <v>46</v>
      </c>
      <c r="G3568" t="s">
        <v>42</v>
      </c>
      <c r="H3568" t="s">
        <v>34</v>
      </c>
      <c r="I3568">
        <v>1</v>
      </c>
      <c r="J3568">
        <v>1066.5</v>
      </c>
      <c r="K3568">
        <v>1066.5</v>
      </c>
      <c r="L3568" t="s">
        <v>21</v>
      </c>
      <c r="M3568" t="s">
        <v>29</v>
      </c>
    </row>
    <row r="3569" spans="1:13">
      <c r="A3569" t="s">
        <v>5175</v>
      </c>
      <c r="B3569" s="9">
        <v>45385</v>
      </c>
      <c r="C3569" t="s">
        <v>430</v>
      </c>
      <c r="D3569" t="s">
        <v>1068</v>
      </c>
      <c r="E3569" t="s">
        <v>26</v>
      </c>
      <c r="F3569" t="s">
        <v>27</v>
      </c>
      <c r="G3569" t="s">
        <v>42</v>
      </c>
      <c r="H3569" t="s">
        <v>20</v>
      </c>
      <c r="I3569">
        <v>4</v>
      </c>
      <c r="J3569">
        <v>36016.089999999997</v>
      </c>
      <c r="K3569">
        <v>144064.34</v>
      </c>
      <c r="L3569" t="s">
        <v>28</v>
      </c>
      <c r="M3569" t="s">
        <v>29</v>
      </c>
    </row>
    <row r="3570" spans="1:13">
      <c r="A3570" t="s">
        <v>5176</v>
      </c>
      <c r="B3570" s="9">
        <v>45425</v>
      </c>
      <c r="C3570" t="s">
        <v>2192</v>
      </c>
      <c r="D3570" t="s">
        <v>1335</v>
      </c>
      <c r="E3570" t="s">
        <v>17</v>
      </c>
      <c r="F3570" t="s">
        <v>18</v>
      </c>
      <c r="G3570" t="s">
        <v>19</v>
      </c>
      <c r="H3570" t="s">
        <v>50</v>
      </c>
      <c r="I3570">
        <v>5</v>
      </c>
      <c r="J3570">
        <v>2029.9</v>
      </c>
      <c r="K3570">
        <v>10149.48</v>
      </c>
      <c r="L3570" t="s">
        <v>28</v>
      </c>
      <c r="M3570" t="s">
        <v>29</v>
      </c>
    </row>
    <row r="3571" spans="1:13">
      <c r="A3571" t="s">
        <v>5177</v>
      </c>
      <c r="B3571" s="9">
        <v>45434</v>
      </c>
      <c r="C3571" t="s">
        <v>1863</v>
      </c>
      <c r="D3571" t="s">
        <v>1176</v>
      </c>
      <c r="E3571" t="s">
        <v>17</v>
      </c>
      <c r="F3571" t="s">
        <v>18</v>
      </c>
      <c r="G3571" t="s">
        <v>42</v>
      </c>
      <c r="H3571" t="s">
        <v>50</v>
      </c>
      <c r="I3571">
        <v>3</v>
      </c>
      <c r="J3571">
        <v>2024.63</v>
      </c>
      <c r="K3571">
        <v>6073.9</v>
      </c>
      <c r="L3571" t="s">
        <v>28</v>
      </c>
      <c r="M3571" t="s">
        <v>29</v>
      </c>
    </row>
    <row r="3572" spans="1:13">
      <c r="A3572" t="s">
        <v>5178</v>
      </c>
      <c r="B3572" s="9">
        <v>45230</v>
      </c>
      <c r="C3572" t="s">
        <v>1616</v>
      </c>
      <c r="D3572" t="s">
        <v>1483</v>
      </c>
      <c r="E3572" t="s">
        <v>61</v>
      </c>
      <c r="F3572" t="s">
        <v>18</v>
      </c>
      <c r="G3572" t="s">
        <v>19</v>
      </c>
      <c r="H3572" t="s">
        <v>34</v>
      </c>
      <c r="I3572">
        <v>4</v>
      </c>
      <c r="J3572">
        <v>945.51</v>
      </c>
      <c r="K3572">
        <v>3782.04</v>
      </c>
      <c r="L3572" t="s">
        <v>21</v>
      </c>
      <c r="M3572" t="s">
        <v>29</v>
      </c>
    </row>
    <row r="3573" spans="1:13">
      <c r="A3573" t="s">
        <v>5179</v>
      </c>
      <c r="B3573" s="9">
        <v>45427</v>
      </c>
      <c r="C3573" t="s">
        <v>4618</v>
      </c>
      <c r="D3573" t="s">
        <v>3727</v>
      </c>
      <c r="E3573" t="s">
        <v>17</v>
      </c>
      <c r="F3573" t="s">
        <v>46</v>
      </c>
      <c r="G3573" t="s">
        <v>19</v>
      </c>
      <c r="H3573" t="s">
        <v>50</v>
      </c>
      <c r="I3573">
        <v>4</v>
      </c>
      <c r="J3573">
        <v>2293.52</v>
      </c>
      <c r="K3573">
        <v>9174.06</v>
      </c>
      <c r="L3573" t="s">
        <v>21</v>
      </c>
      <c r="M3573" t="s">
        <v>29</v>
      </c>
    </row>
    <row r="3574" spans="1:13">
      <c r="A3574" t="s">
        <v>5180</v>
      </c>
      <c r="B3574" s="9">
        <v>45092</v>
      </c>
      <c r="C3574" t="s">
        <v>447</v>
      </c>
      <c r="D3574" t="s">
        <v>1874</v>
      </c>
      <c r="E3574" t="s">
        <v>26</v>
      </c>
      <c r="F3574" t="s">
        <v>18</v>
      </c>
      <c r="G3574" t="s">
        <v>19</v>
      </c>
      <c r="H3574" t="s">
        <v>20</v>
      </c>
      <c r="I3574">
        <v>1</v>
      </c>
      <c r="J3574">
        <v>33825.019999999997</v>
      </c>
      <c r="K3574">
        <v>33825.019999999997</v>
      </c>
      <c r="L3574" t="s">
        <v>35</v>
      </c>
      <c r="M3574" t="s">
        <v>22</v>
      </c>
    </row>
    <row r="3575" spans="1:13">
      <c r="A3575" t="s">
        <v>5181</v>
      </c>
      <c r="B3575" s="9">
        <v>45341</v>
      </c>
      <c r="C3575" t="s">
        <v>3763</v>
      </c>
      <c r="D3575" t="s">
        <v>451</v>
      </c>
      <c r="E3575" t="s">
        <v>17</v>
      </c>
      <c r="F3575" t="s">
        <v>33</v>
      </c>
      <c r="G3575" t="s">
        <v>19</v>
      </c>
      <c r="H3575" t="s">
        <v>50</v>
      </c>
      <c r="I3575">
        <v>2</v>
      </c>
      <c r="J3575">
        <v>1763.44</v>
      </c>
      <c r="K3575">
        <v>3526.87</v>
      </c>
      <c r="L3575" t="s">
        <v>21</v>
      </c>
      <c r="M3575" t="s">
        <v>29</v>
      </c>
    </row>
    <row r="3576" spans="1:13">
      <c r="A3576" t="s">
        <v>5182</v>
      </c>
      <c r="B3576" s="9">
        <v>45388</v>
      </c>
      <c r="C3576" t="s">
        <v>1190</v>
      </c>
      <c r="D3576" t="s">
        <v>2898</v>
      </c>
      <c r="E3576" t="s">
        <v>26</v>
      </c>
      <c r="F3576" t="s">
        <v>33</v>
      </c>
      <c r="G3576" t="s">
        <v>19</v>
      </c>
      <c r="H3576" t="s">
        <v>50</v>
      </c>
      <c r="I3576">
        <v>3</v>
      </c>
      <c r="J3576">
        <v>2791.15</v>
      </c>
      <c r="K3576">
        <v>8373.4599999999991</v>
      </c>
      <c r="L3576" t="s">
        <v>28</v>
      </c>
      <c r="M3576" t="s">
        <v>29</v>
      </c>
    </row>
    <row r="3577" spans="1:13">
      <c r="A3577" t="s">
        <v>5183</v>
      </c>
      <c r="B3577" s="9">
        <v>45040</v>
      </c>
      <c r="C3577" t="s">
        <v>1105</v>
      </c>
      <c r="D3577" t="s">
        <v>2050</v>
      </c>
      <c r="E3577" t="s">
        <v>26</v>
      </c>
      <c r="F3577" t="s">
        <v>46</v>
      </c>
      <c r="G3577" t="s">
        <v>19</v>
      </c>
      <c r="H3577" t="s">
        <v>50</v>
      </c>
      <c r="I3577">
        <v>5</v>
      </c>
      <c r="J3577">
        <v>2390.94</v>
      </c>
      <c r="K3577">
        <v>11954.71</v>
      </c>
      <c r="L3577" t="s">
        <v>21</v>
      </c>
      <c r="M3577" t="s">
        <v>29</v>
      </c>
    </row>
    <row r="3578" spans="1:13">
      <c r="A3578" t="s">
        <v>5184</v>
      </c>
      <c r="B3578" s="9">
        <v>45359</v>
      </c>
      <c r="C3578" t="s">
        <v>59</v>
      </c>
      <c r="D3578" t="s">
        <v>2336</v>
      </c>
      <c r="E3578" t="s">
        <v>17</v>
      </c>
      <c r="F3578" t="s">
        <v>18</v>
      </c>
      <c r="G3578" t="s">
        <v>42</v>
      </c>
      <c r="H3578" t="s">
        <v>20</v>
      </c>
      <c r="I3578">
        <v>1</v>
      </c>
      <c r="J3578">
        <v>27251.17</v>
      </c>
      <c r="K3578">
        <v>27251.17</v>
      </c>
      <c r="L3578" t="s">
        <v>35</v>
      </c>
      <c r="M3578" t="s">
        <v>29</v>
      </c>
    </row>
    <row r="3579" spans="1:13">
      <c r="A3579" t="s">
        <v>5185</v>
      </c>
      <c r="B3579" s="9">
        <v>45282</v>
      </c>
      <c r="C3579" t="s">
        <v>699</v>
      </c>
      <c r="D3579" t="s">
        <v>2017</v>
      </c>
      <c r="E3579" t="s">
        <v>17</v>
      </c>
      <c r="F3579" t="s">
        <v>27</v>
      </c>
      <c r="G3579" t="s">
        <v>19</v>
      </c>
      <c r="H3579" t="s">
        <v>57</v>
      </c>
      <c r="I3579">
        <v>5</v>
      </c>
      <c r="J3579">
        <v>11004.7</v>
      </c>
      <c r="K3579">
        <v>55023.5</v>
      </c>
      <c r="L3579" t="s">
        <v>28</v>
      </c>
      <c r="M3579" t="s">
        <v>29</v>
      </c>
    </row>
    <row r="3580" spans="1:13">
      <c r="A3580" t="s">
        <v>5186</v>
      </c>
      <c r="B3580" s="9">
        <v>45133</v>
      </c>
      <c r="C3580" t="s">
        <v>828</v>
      </c>
      <c r="D3580" t="s">
        <v>538</v>
      </c>
      <c r="E3580" t="s">
        <v>26</v>
      </c>
      <c r="F3580" t="s">
        <v>27</v>
      </c>
      <c r="G3580" t="s">
        <v>42</v>
      </c>
      <c r="H3580" t="s">
        <v>50</v>
      </c>
      <c r="I3580">
        <v>5</v>
      </c>
      <c r="J3580">
        <v>1829</v>
      </c>
      <c r="K3580">
        <v>9145</v>
      </c>
      <c r="L3580" t="s">
        <v>35</v>
      </c>
      <c r="M3580" t="s">
        <v>29</v>
      </c>
    </row>
    <row r="3581" spans="1:13">
      <c r="A3581" t="s">
        <v>5187</v>
      </c>
      <c r="B3581" s="9">
        <v>45161</v>
      </c>
      <c r="C3581" t="s">
        <v>210</v>
      </c>
      <c r="D3581" t="s">
        <v>1576</v>
      </c>
      <c r="E3581" t="s">
        <v>17</v>
      </c>
      <c r="F3581" t="s">
        <v>33</v>
      </c>
      <c r="G3581" t="s">
        <v>19</v>
      </c>
      <c r="H3581" t="s">
        <v>57</v>
      </c>
      <c r="I3581">
        <v>4</v>
      </c>
      <c r="J3581">
        <v>12432.33</v>
      </c>
      <c r="K3581">
        <v>49729.3</v>
      </c>
      <c r="L3581" t="s">
        <v>21</v>
      </c>
      <c r="M3581" t="s">
        <v>29</v>
      </c>
    </row>
    <row r="3582" spans="1:13">
      <c r="A3582" t="s">
        <v>5188</v>
      </c>
      <c r="B3582" s="9">
        <v>45368</v>
      </c>
      <c r="C3582" t="s">
        <v>1536</v>
      </c>
      <c r="D3582" t="s">
        <v>64</v>
      </c>
      <c r="E3582" t="s">
        <v>17</v>
      </c>
      <c r="F3582" t="s">
        <v>46</v>
      </c>
      <c r="G3582" t="s">
        <v>19</v>
      </c>
      <c r="H3582" t="s">
        <v>34</v>
      </c>
      <c r="I3582">
        <v>1</v>
      </c>
      <c r="J3582">
        <v>1139.58</v>
      </c>
      <c r="K3582">
        <v>1139.58</v>
      </c>
      <c r="L3582" t="s">
        <v>35</v>
      </c>
      <c r="M3582" t="s">
        <v>22</v>
      </c>
    </row>
    <row r="3583" spans="1:13">
      <c r="A3583" t="s">
        <v>5189</v>
      </c>
      <c r="B3583" s="9">
        <v>45281</v>
      </c>
      <c r="C3583" t="s">
        <v>4213</v>
      </c>
      <c r="D3583" t="s">
        <v>854</v>
      </c>
      <c r="E3583" t="s">
        <v>26</v>
      </c>
      <c r="F3583" t="s">
        <v>46</v>
      </c>
      <c r="G3583" t="s">
        <v>19</v>
      </c>
      <c r="H3583" t="s">
        <v>34</v>
      </c>
      <c r="I3583">
        <v>1</v>
      </c>
      <c r="J3583">
        <v>1356.14</v>
      </c>
      <c r="K3583">
        <v>1356.14</v>
      </c>
      <c r="L3583" t="s">
        <v>35</v>
      </c>
      <c r="M3583" t="s">
        <v>29</v>
      </c>
    </row>
    <row r="3584" spans="1:13">
      <c r="A3584" t="s">
        <v>5190</v>
      </c>
      <c r="B3584" s="9">
        <v>45441</v>
      </c>
      <c r="C3584" t="s">
        <v>3300</v>
      </c>
      <c r="D3584" t="s">
        <v>1712</v>
      </c>
      <c r="E3584" t="s">
        <v>17</v>
      </c>
      <c r="F3584" t="s">
        <v>46</v>
      </c>
      <c r="G3584" t="s">
        <v>42</v>
      </c>
      <c r="H3584" t="s">
        <v>20</v>
      </c>
      <c r="I3584">
        <v>3</v>
      </c>
      <c r="J3584">
        <v>40301.89</v>
      </c>
      <c r="K3584">
        <v>120905.68</v>
      </c>
      <c r="L3584" t="s">
        <v>21</v>
      </c>
      <c r="M3584" t="s">
        <v>29</v>
      </c>
    </row>
    <row r="3585" spans="1:13">
      <c r="A3585" t="s">
        <v>5191</v>
      </c>
      <c r="B3585" s="9">
        <v>45134</v>
      </c>
      <c r="C3585" t="s">
        <v>616</v>
      </c>
      <c r="D3585" t="s">
        <v>1620</v>
      </c>
      <c r="E3585" t="s">
        <v>17</v>
      </c>
      <c r="F3585" t="s">
        <v>46</v>
      </c>
      <c r="G3585" t="s">
        <v>19</v>
      </c>
      <c r="H3585" t="s">
        <v>20</v>
      </c>
      <c r="I3585">
        <v>2</v>
      </c>
      <c r="J3585">
        <v>39065.74</v>
      </c>
      <c r="K3585">
        <v>78131.48</v>
      </c>
      <c r="L3585" t="s">
        <v>35</v>
      </c>
      <c r="M3585" t="s">
        <v>29</v>
      </c>
    </row>
    <row r="3586" spans="1:13">
      <c r="A3586" t="s">
        <v>5192</v>
      </c>
      <c r="B3586" s="9">
        <v>45051</v>
      </c>
      <c r="C3586" t="s">
        <v>883</v>
      </c>
      <c r="D3586" t="s">
        <v>736</v>
      </c>
      <c r="E3586" t="s">
        <v>26</v>
      </c>
      <c r="F3586" t="s">
        <v>46</v>
      </c>
      <c r="G3586" t="s">
        <v>19</v>
      </c>
      <c r="H3586" t="s">
        <v>20</v>
      </c>
      <c r="I3586">
        <v>5</v>
      </c>
      <c r="J3586">
        <v>30249.86</v>
      </c>
      <c r="K3586">
        <v>151249.29999999999</v>
      </c>
      <c r="L3586" t="s">
        <v>21</v>
      </c>
      <c r="M3586" t="s">
        <v>29</v>
      </c>
    </row>
    <row r="3587" spans="1:13">
      <c r="A3587" t="s">
        <v>5193</v>
      </c>
      <c r="B3587" s="9">
        <v>45064</v>
      </c>
      <c r="C3587" t="s">
        <v>3295</v>
      </c>
      <c r="D3587" t="s">
        <v>2935</v>
      </c>
      <c r="E3587" t="s">
        <v>17</v>
      </c>
      <c r="F3587" t="s">
        <v>18</v>
      </c>
      <c r="G3587" t="s">
        <v>19</v>
      </c>
      <c r="H3587" t="s">
        <v>20</v>
      </c>
      <c r="I3587">
        <v>3</v>
      </c>
      <c r="J3587">
        <v>29864.76</v>
      </c>
      <c r="K3587">
        <v>89594.28</v>
      </c>
      <c r="L3587" t="s">
        <v>28</v>
      </c>
      <c r="M3587" t="s">
        <v>22</v>
      </c>
    </row>
    <row r="3588" spans="1:13">
      <c r="A3588" t="s">
        <v>5194</v>
      </c>
      <c r="B3588" s="9">
        <v>45265</v>
      </c>
      <c r="C3588" t="s">
        <v>1784</v>
      </c>
      <c r="D3588" t="s">
        <v>49</v>
      </c>
      <c r="E3588" t="s">
        <v>17</v>
      </c>
      <c r="F3588" t="s">
        <v>18</v>
      </c>
      <c r="G3588" t="s">
        <v>19</v>
      </c>
      <c r="H3588" t="s">
        <v>57</v>
      </c>
      <c r="I3588">
        <v>3</v>
      </c>
      <c r="J3588">
        <v>17905.939999999999</v>
      </c>
      <c r="K3588">
        <v>53717.81</v>
      </c>
      <c r="L3588" t="s">
        <v>35</v>
      </c>
      <c r="M3588" t="s">
        <v>29</v>
      </c>
    </row>
    <row r="3589" spans="1:13">
      <c r="A3589" t="s">
        <v>5195</v>
      </c>
      <c r="B3589" s="9">
        <v>45463</v>
      </c>
      <c r="C3589" t="s">
        <v>1583</v>
      </c>
      <c r="D3589" t="s">
        <v>2416</v>
      </c>
      <c r="E3589" t="s">
        <v>17</v>
      </c>
      <c r="F3589" t="s">
        <v>18</v>
      </c>
      <c r="G3589" t="s">
        <v>42</v>
      </c>
      <c r="H3589" t="s">
        <v>20</v>
      </c>
      <c r="I3589">
        <v>5</v>
      </c>
      <c r="J3589">
        <v>36422.410000000003</v>
      </c>
      <c r="K3589">
        <v>182112.06</v>
      </c>
      <c r="L3589" t="s">
        <v>28</v>
      </c>
      <c r="M3589" t="s">
        <v>29</v>
      </c>
    </row>
    <row r="3590" spans="1:13">
      <c r="A3590" t="s">
        <v>5196</v>
      </c>
      <c r="B3590" s="9">
        <v>44994</v>
      </c>
      <c r="C3590" t="s">
        <v>114</v>
      </c>
      <c r="D3590" t="s">
        <v>678</v>
      </c>
      <c r="E3590" t="s">
        <v>26</v>
      </c>
      <c r="F3590" t="s">
        <v>27</v>
      </c>
      <c r="G3590" t="s">
        <v>19</v>
      </c>
      <c r="H3590" t="s">
        <v>57</v>
      </c>
      <c r="I3590">
        <v>4</v>
      </c>
      <c r="J3590">
        <v>12787.14</v>
      </c>
      <c r="K3590">
        <v>51148.56</v>
      </c>
      <c r="L3590" t="s">
        <v>21</v>
      </c>
      <c r="M3590" t="s">
        <v>29</v>
      </c>
    </row>
    <row r="3591" spans="1:13">
      <c r="A3591" t="s">
        <v>5197</v>
      </c>
      <c r="B3591" s="9">
        <v>45467</v>
      </c>
      <c r="C3591" t="s">
        <v>567</v>
      </c>
      <c r="D3591" t="s">
        <v>892</v>
      </c>
      <c r="E3591" t="s">
        <v>26</v>
      </c>
      <c r="F3591" t="s">
        <v>18</v>
      </c>
      <c r="G3591" t="s">
        <v>19</v>
      </c>
      <c r="H3591" t="s">
        <v>50</v>
      </c>
      <c r="I3591">
        <v>4</v>
      </c>
      <c r="J3591">
        <v>2161.35</v>
      </c>
      <c r="K3591">
        <v>8645.4</v>
      </c>
      <c r="L3591" t="s">
        <v>21</v>
      </c>
      <c r="M3591" t="s">
        <v>22</v>
      </c>
    </row>
    <row r="3592" spans="1:13">
      <c r="A3592" t="s">
        <v>5198</v>
      </c>
      <c r="B3592" s="9">
        <v>45309</v>
      </c>
      <c r="C3592" t="s">
        <v>2524</v>
      </c>
      <c r="D3592" t="s">
        <v>697</v>
      </c>
      <c r="E3592" t="s">
        <v>26</v>
      </c>
      <c r="F3592" t="s">
        <v>46</v>
      </c>
      <c r="G3592" t="s">
        <v>42</v>
      </c>
      <c r="H3592" t="s">
        <v>50</v>
      </c>
      <c r="I3592">
        <v>5</v>
      </c>
      <c r="J3592">
        <v>2293.31</v>
      </c>
      <c r="K3592">
        <v>11466.53</v>
      </c>
      <c r="L3592" t="s">
        <v>35</v>
      </c>
      <c r="M3592" t="s">
        <v>22</v>
      </c>
    </row>
    <row r="3593" spans="1:13">
      <c r="A3593" t="s">
        <v>5199</v>
      </c>
      <c r="B3593" s="9">
        <v>44945</v>
      </c>
      <c r="C3593" t="s">
        <v>468</v>
      </c>
      <c r="D3593" t="s">
        <v>1604</v>
      </c>
      <c r="E3593" t="s">
        <v>17</v>
      </c>
      <c r="F3593" t="s">
        <v>46</v>
      </c>
      <c r="G3593" t="s">
        <v>19</v>
      </c>
      <c r="H3593" t="s">
        <v>34</v>
      </c>
      <c r="I3593">
        <v>1</v>
      </c>
      <c r="J3593">
        <v>1213.08</v>
      </c>
      <c r="K3593">
        <v>1213.08</v>
      </c>
      <c r="L3593" t="s">
        <v>35</v>
      </c>
      <c r="M3593" t="s">
        <v>29</v>
      </c>
    </row>
    <row r="3594" spans="1:13">
      <c r="A3594" t="s">
        <v>5200</v>
      </c>
      <c r="B3594" s="9">
        <v>45376</v>
      </c>
      <c r="C3594" t="s">
        <v>2547</v>
      </c>
      <c r="D3594" t="s">
        <v>1420</v>
      </c>
      <c r="E3594" t="s">
        <v>17</v>
      </c>
      <c r="F3594" t="s">
        <v>27</v>
      </c>
      <c r="G3594" t="s">
        <v>42</v>
      </c>
      <c r="H3594" t="s">
        <v>34</v>
      </c>
      <c r="I3594">
        <v>2</v>
      </c>
      <c r="J3594">
        <v>1378.79</v>
      </c>
      <c r="K3594">
        <v>2757.57</v>
      </c>
      <c r="L3594" t="s">
        <v>21</v>
      </c>
      <c r="M3594" t="s">
        <v>29</v>
      </c>
    </row>
    <row r="3595" spans="1:13">
      <c r="A3595" t="s">
        <v>5201</v>
      </c>
      <c r="B3595" s="9">
        <v>45000</v>
      </c>
      <c r="C3595" t="s">
        <v>2530</v>
      </c>
      <c r="D3595" t="s">
        <v>1068</v>
      </c>
      <c r="E3595" t="s">
        <v>17</v>
      </c>
      <c r="F3595" t="s">
        <v>27</v>
      </c>
      <c r="G3595" t="s">
        <v>42</v>
      </c>
      <c r="H3595" t="s">
        <v>57</v>
      </c>
      <c r="I3595">
        <v>4</v>
      </c>
      <c r="J3595">
        <v>11987.3</v>
      </c>
      <c r="K3595">
        <v>47949.21</v>
      </c>
      <c r="L3595" t="s">
        <v>21</v>
      </c>
      <c r="M3595" t="s">
        <v>29</v>
      </c>
    </row>
    <row r="3596" spans="1:13">
      <c r="A3596" t="s">
        <v>5202</v>
      </c>
      <c r="B3596" s="9">
        <v>45202</v>
      </c>
      <c r="C3596" t="s">
        <v>278</v>
      </c>
      <c r="D3596" t="s">
        <v>3015</v>
      </c>
      <c r="E3596" t="s">
        <v>17</v>
      </c>
      <c r="F3596" t="s">
        <v>33</v>
      </c>
      <c r="G3596" t="s">
        <v>42</v>
      </c>
      <c r="H3596" t="s">
        <v>20</v>
      </c>
      <c r="I3596">
        <v>2</v>
      </c>
      <c r="J3596">
        <v>25977.06</v>
      </c>
      <c r="K3596">
        <v>51954.12</v>
      </c>
      <c r="L3596" t="s">
        <v>28</v>
      </c>
      <c r="M3596" t="s">
        <v>29</v>
      </c>
    </row>
    <row r="3597" spans="1:13">
      <c r="A3597" t="s">
        <v>5203</v>
      </c>
      <c r="B3597" s="9">
        <v>44974</v>
      </c>
      <c r="C3597" t="s">
        <v>1320</v>
      </c>
      <c r="D3597" t="s">
        <v>1203</v>
      </c>
      <c r="E3597" t="s">
        <v>61</v>
      </c>
      <c r="F3597" t="s">
        <v>27</v>
      </c>
      <c r="G3597" t="s">
        <v>19</v>
      </c>
      <c r="H3597" t="s">
        <v>34</v>
      </c>
      <c r="I3597">
        <v>3</v>
      </c>
      <c r="J3597">
        <v>1083.45</v>
      </c>
      <c r="K3597">
        <v>3250.35</v>
      </c>
      <c r="L3597" t="s">
        <v>28</v>
      </c>
      <c r="M3597" t="s">
        <v>29</v>
      </c>
    </row>
    <row r="3598" spans="1:13">
      <c r="A3598" t="s">
        <v>5204</v>
      </c>
      <c r="B3598" s="9">
        <v>45137</v>
      </c>
      <c r="C3598" t="s">
        <v>1169</v>
      </c>
      <c r="D3598" t="s">
        <v>1438</v>
      </c>
      <c r="E3598" t="s">
        <v>17</v>
      </c>
      <c r="F3598" t="s">
        <v>33</v>
      </c>
      <c r="G3598" t="s">
        <v>42</v>
      </c>
      <c r="H3598" t="s">
        <v>57</v>
      </c>
      <c r="I3598">
        <v>3</v>
      </c>
      <c r="J3598">
        <v>12340.92</v>
      </c>
      <c r="K3598">
        <v>37022.75</v>
      </c>
      <c r="L3598" t="s">
        <v>35</v>
      </c>
      <c r="M3598" t="s">
        <v>29</v>
      </c>
    </row>
    <row r="3599" spans="1:13">
      <c r="A3599" t="s">
        <v>5205</v>
      </c>
      <c r="B3599" s="9">
        <v>45466</v>
      </c>
      <c r="C3599" t="s">
        <v>5206</v>
      </c>
      <c r="D3599" t="s">
        <v>964</v>
      </c>
      <c r="E3599" t="s">
        <v>17</v>
      </c>
      <c r="F3599" t="s">
        <v>18</v>
      </c>
      <c r="G3599" t="s">
        <v>19</v>
      </c>
      <c r="H3599" t="s">
        <v>34</v>
      </c>
      <c r="I3599">
        <v>5</v>
      </c>
      <c r="J3599">
        <v>1185.6199999999999</v>
      </c>
      <c r="K3599">
        <v>5928.1</v>
      </c>
      <c r="L3599" t="s">
        <v>35</v>
      </c>
      <c r="M3599" t="s">
        <v>29</v>
      </c>
    </row>
    <row r="3600" spans="1:13">
      <c r="A3600" t="s">
        <v>5207</v>
      </c>
      <c r="B3600" s="9">
        <v>45117</v>
      </c>
      <c r="C3600" t="s">
        <v>1672</v>
      </c>
      <c r="D3600" t="s">
        <v>523</v>
      </c>
      <c r="E3600" t="s">
        <v>17</v>
      </c>
      <c r="F3600" t="s">
        <v>46</v>
      </c>
      <c r="G3600" t="s">
        <v>42</v>
      </c>
      <c r="H3600" t="s">
        <v>20</v>
      </c>
      <c r="I3600">
        <v>5</v>
      </c>
      <c r="J3600">
        <v>36736.26</v>
      </c>
      <c r="K3600">
        <v>183681.3</v>
      </c>
      <c r="L3600" t="s">
        <v>35</v>
      </c>
      <c r="M3600" t="s">
        <v>29</v>
      </c>
    </row>
    <row r="3601" spans="1:13">
      <c r="A3601" t="s">
        <v>5208</v>
      </c>
      <c r="B3601" s="9">
        <v>45241</v>
      </c>
      <c r="C3601" t="s">
        <v>3489</v>
      </c>
      <c r="D3601" t="s">
        <v>2124</v>
      </c>
      <c r="E3601" t="s">
        <v>26</v>
      </c>
      <c r="F3601" t="s">
        <v>33</v>
      </c>
      <c r="G3601" t="s">
        <v>19</v>
      </c>
      <c r="H3601" t="s">
        <v>57</v>
      </c>
      <c r="I3601">
        <v>5</v>
      </c>
      <c r="J3601">
        <v>12830.52</v>
      </c>
      <c r="K3601">
        <v>64152.6</v>
      </c>
      <c r="L3601" t="s">
        <v>35</v>
      </c>
      <c r="M3601" t="s">
        <v>29</v>
      </c>
    </row>
    <row r="3602" spans="1:13">
      <c r="A3602" t="s">
        <v>5209</v>
      </c>
      <c r="B3602" s="9">
        <v>45039</v>
      </c>
      <c r="C3602" t="s">
        <v>1763</v>
      </c>
      <c r="D3602" t="s">
        <v>1793</v>
      </c>
      <c r="E3602" t="s">
        <v>26</v>
      </c>
      <c r="F3602" t="s">
        <v>33</v>
      </c>
      <c r="G3602" t="s">
        <v>19</v>
      </c>
      <c r="H3602" t="s">
        <v>34</v>
      </c>
      <c r="I3602">
        <v>4</v>
      </c>
      <c r="J3602">
        <v>1251.27</v>
      </c>
      <c r="K3602">
        <v>5005.08</v>
      </c>
      <c r="L3602" t="s">
        <v>35</v>
      </c>
      <c r="M3602" t="s">
        <v>22</v>
      </c>
    </row>
    <row r="3603" spans="1:13">
      <c r="A3603" t="s">
        <v>5210</v>
      </c>
      <c r="B3603" s="9">
        <v>45096</v>
      </c>
      <c r="C3603" t="s">
        <v>1795</v>
      </c>
      <c r="D3603" t="s">
        <v>2585</v>
      </c>
      <c r="E3603" t="s">
        <v>26</v>
      </c>
      <c r="F3603" t="s">
        <v>33</v>
      </c>
      <c r="G3603" t="s">
        <v>42</v>
      </c>
      <c r="H3603" t="s">
        <v>20</v>
      </c>
      <c r="I3603">
        <v>2</v>
      </c>
      <c r="J3603">
        <v>30505.08</v>
      </c>
      <c r="K3603">
        <v>61010.15</v>
      </c>
      <c r="L3603" t="s">
        <v>35</v>
      </c>
      <c r="M3603" t="s">
        <v>29</v>
      </c>
    </row>
    <row r="3604" spans="1:13">
      <c r="A3604" t="s">
        <v>5211</v>
      </c>
      <c r="B3604" s="9">
        <v>45394</v>
      </c>
      <c r="C3604" t="s">
        <v>1419</v>
      </c>
      <c r="D3604" t="s">
        <v>523</v>
      </c>
      <c r="E3604" t="s">
        <v>61</v>
      </c>
      <c r="F3604" t="s">
        <v>27</v>
      </c>
      <c r="G3604" t="s">
        <v>19</v>
      </c>
      <c r="H3604" t="s">
        <v>57</v>
      </c>
      <c r="I3604">
        <v>3</v>
      </c>
      <c r="J3604">
        <v>15262.26</v>
      </c>
      <c r="K3604">
        <v>45786.78</v>
      </c>
      <c r="L3604" t="s">
        <v>35</v>
      </c>
      <c r="M3604" t="s">
        <v>29</v>
      </c>
    </row>
    <row r="3605" spans="1:13">
      <c r="A3605" t="s">
        <v>5212</v>
      </c>
      <c r="B3605" s="9">
        <v>44940</v>
      </c>
      <c r="C3605" t="s">
        <v>2633</v>
      </c>
      <c r="D3605" t="s">
        <v>1188</v>
      </c>
      <c r="E3605" t="s">
        <v>17</v>
      </c>
      <c r="F3605" t="s">
        <v>27</v>
      </c>
      <c r="G3605" t="s">
        <v>42</v>
      </c>
      <c r="H3605" t="s">
        <v>57</v>
      </c>
      <c r="I3605">
        <v>2</v>
      </c>
      <c r="J3605">
        <v>15247.96</v>
      </c>
      <c r="K3605">
        <v>30495.91</v>
      </c>
      <c r="L3605" t="s">
        <v>35</v>
      </c>
      <c r="M3605" t="s">
        <v>29</v>
      </c>
    </row>
    <row r="3606" spans="1:13">
      <c r="A3606" t="s">
        <v>5213</v>
      </c>
      <c r="B3606" s="9">
        <v>45214</v>
      </c>
      <c r="C3606" t="s">
        <v>1489</v>
      </c>
      <c r="D3606" t="s">
        <v>854</v>
      </c>
      <c r="E3606" t="s">
        <v>17</v>
      </c>
      <c r="F3606" t="s">
        <v>27</v>
      </c>
      <c r="G3606" t="s">
        <v>42</v>
      </c>
      <c r="H3606" t="s">
        <v>57</v>
      </c>
      <c r="I3606">
        <v>4</v>
      </c>
      <c r="J3606">
        <v>12586.2</v>
      </c>
      <c r="K3606">
        <v>50344.79</v>
      </c>
      <c r="L3606" t="s">
        <v>28</v>
      </c>
      <c r="M3606" t="s">
        <v>29</v>
      </c>
    </row>
    <row r="3607" spans="1:13">
      <c r="A3607" t="s">
        <v>5214</v>
      </c>
      <c r="B3607" s="9">
        <v>45115</v>
      </c>
      <c r="C3607" t="s">
        <v>471</v>
      </c>
      <c r="D3607" t="s">
        <v>2237</v>
      </c>
      <c r="E3607" t="s">
        <v>17</v>
      </c>
      <c r="F3607" t="s">
        <v>33</v>
      </c>
      <c r="G3607" t="s">
        <v>19</v>
      </c>
      <c r="H3607" t="s">
        <v>50</v>
      </c>
      <c r="I3607">
        <v>2</v>
      </c>
      <c r="J3607">
        <v>2544.65</v>
      </c>
      <c r="K3607">
        <v>5089.3100000000004</v>
      </c>
      <c r="L3607" t="s">
        <v>21</v>
      </c>
      <c r="M3607" t="s">
        <v>29</v>
      </c>
    </row>
    <row r="3608" spans="1:13">
      <c r="A3608" t="s">
        <v>5215</v>
      </c>
      <c r="B3608" s="9">
        <v>45081</v>
      </c>
      <c r="C3608" t="s">
        <v>605</v>
      </c>
      <c r="D3608" t="s">
        <v>2611</v>
      </c>
      <c r="E3608" t="s">
        <v>26</v>
      </c>
      <c r="F3608" t="s">
        <v>18</v>
      </c>
      <c r="G3608" t="s">
        <v>19</v>
      </c>
      <c r="H3608" t="s">
        <v>57</v>
      </c>
      <c r="I3608">
        <v>2</v>
      </c>
      <c r="J3608">
        <v>13357.16</v>
      </c>
      <c r="K3608">
        <v>26714.33</v>
      </c>
      <c r="L3608" t="s">
        <v>21</v>
      </c>
      <c r="M3608" t="s">
        <v>29</v>
      </c>
    </row>
    <row r="3609" spans="1:13">
      <c r="A3609" t="s">
        <v>5216</v>
      </c>
      <c r="B3609" s="9">
        <v>45397</v>
      </c>
      <c r="C3609" t="s">
        <v>4190</v>
      </c>
      <c r="D3609" t="s">
        <v>1818</v>
      </c>
      <c r="E3609" t="s">
        <v>26</v>
      </c>
      <c r="F3609" t="s">
        <v>46</v>
      </c>
      <c r="G3609" t="s">
        <v>19</v>
      </c>
      <c r="H3609" t="s">
        <v>34</v>
      </c>
      <c r="I3609">
        <v>5</v>
      </c>
      <c r="J3609">
        <v>1041.8699999999999</v>
      </c>
      <c r="K3609">
        <v>5209.3599999999997</v>
      </c>
      <c r="L3609" t="s">
        <v>35</v>
      </c>
      <c r="M3609" t="s">
        <v>29</v>
      </c>
    </row>
    <row r="3610" spans="1:13">
      <c r="A3610" t="s">
        <v>5217</v>
      </c>
      <c r="B3610" s="9">
        <v>45001</v>
      </c>
      <c r="C3610" t="s">
        <v>652</v>
      </c>
      <c r="D3610" t="s">
        <v>2988</v>
      </c>
      <c r="E3610" t="s">
        <v>17</v>
      </c>
      <c r="F3610" t="s">
        <v>27</v>
      </c>
      <c r="G3610" t="s">
        <v>42</v>
      </c>
      <c r="H3610" t="s">
        <v>57</v>
      </c>
      <c r="I3610">
        <v>2</v>
      </c>
      <c r="J3610">
        <v>12669.66</v>
      </c>
      <c r="K3610">
        <v>25339.32</v>
      </c>
      <c r="L3610" t="s">
        <v>21</v>
      </c>
      <c r="M3610" t="s">
        <v>22</v>
      </c>
    </row>
    <row r="3611" spans="1:13">
      <c r="A3611" t="s">
        <v>5218</v>
      </c>
      <c r="B3611" s="9">
        <v>45203</v>
      </c>
      <c r="C3611" t="s">
        <v>3397</v>
      </c>
      <c r="D3611" t="s">
        <v>2050</v>
      </c>
      <c r="E3611" t="s">
        <v>26</v>
      </c>
      <c r="F3611" t="s">
        <v>18</v>
      </c>
      <c r="G3611" t="s">
        <v>19</v>
      </c>
      <c r="H3611" t="s">
        <v>57</v>
      </c>
      <c r="I3611">
        <v>2</v>
      </c>
      <c r="J3611">
        <v>13092.34</v>
      </c>
      <c r="K3611">
        <v>26184.68</v>
      </c>
      <c r="L3611" t="s">
        <v>35</v>
      </c>
      <c r="M3611" t="s">
        <v>29</v>
      </c>
    </row>
    <row r="3612" spans="1:13">
      <c r="A3612" t="s">
        <v>5219</v>
      </c>
      <c r="B3612" s="9">
        <v>45269</v>
      </c>
      <c r="C3612" t="s">
        <v>1717</v>
      </c>
      <c r="D3612" t="s">
        <v>530</v>
      </c>
      <c r="E3612" t="s">
        <v>26</v>
      </c>
      <c r="F3612" t="s">
        <v>27</v>
      </c>
      <c r="G3612" t="s">
        <v>19</v>
      </c>
      <c r="H3612" t="s">
        <v>57</v>
      </c>
      <c r="I3612">
        <v>2</v>
      </c>
      <c r="J3612">
        <v>16400.59</v>
      </c>
      <c r="K3612">
        <v>32801.17</v>
      </c>
      <c r="L3612" t="s">
        <v>28</v>
      </c>
      <c r="M3612" t="s">
        <v>29</v>
      </c>
    </row>
    <row r="3613" spans="1:13">
      <c r="A3613" t="s">
        <v>5220</v>
      </c>
      <c r="B3613" s="9">
        <v>45351</v>
      </c>
      <c r="C3613" t="s">
        <v>1100</v>
      </c>
      <c r="D3613" t="s">
        <v>3968</v>
      </c>
      <c r="E3613" t="s">
        <v>61</v>
      </c>
      <c r="F3613" t="s">
        <v>27</v>
      </c>
      <c r="G3613" t="s">
        <v>42</v>
      </c>
      <c r="H3613" t="s">
        <v>57</v>
      </c>
      <c r="I3613">
        <v>1</v>
      </c>
      <c r="J3613">
        <v>12338.84</v>
      </c>
      <c r="K3613">
        <v>12338.84</v>
      </c>
      <c r="L3613" t="s">
        <v>35</v>
      </c>
      <c r="M3613" t="s">
        <v>29</v>
      </c>
    </row>
    <row r="3614" spans="1:13">
      <c r="A3614" t="s">
        <v>5221</v>
      </c>
      <c r="B3614" s="9">
        <v>45437</v>
      </c>
      <c r="C3614" t="s">
        <v>1853</v>
      </c>
      <c r="D3614" t="s">
        <v>1806</v>
      </c>
      <c r="E3614" t="s">
        <v>26</v>
      </c>
      <c r="F3614" t="s">
        <v>33</v>
      </c>
      <c r="G3614" t="s">
        <v>42</v>
      </c>
      <c r="H3614" t="s">
        <v>57</v>
      </c>
      <c r="I3614">
        <v>3</v>
      </c>
      <c r="J3614">
        <v>15614.91</v>
      </c>
      <c r="K3614">
        <v>46844.72</v>
      </c>
      <c r="L3614" t="s">
        <v>28</v>
      </c>
      <c r="M3614" t="s">
        <v>29</v>
      </c>
    </row>
    <row r="3615" spans="1:13">
      <c r="A3615" t="s">
        <v>5222</v>
      </c>
      <c r="B3615" s="9">
        <v>45108</v>
      </c>
      <c r="C3615" t="s">
        <v>1499</v>
      </c>
      <c r="D3615" t="s">
        <v>94</v>
      </c>
      <c r="E3615" t="s">
        <v>26</v>
      </c>
      <c r="F3615" t="s">
        <v>33</v>
      </c>
      <c r="G3615" t="s">
        <v>42</v>
      </c>
      <c r="H3615" t="s">
        <v>50</v>
      </c>
      <c r="I3615">
        <v>3</v>
      </c>
      <c r="J3615">
        <v>2875.78</v>
      </c>
      <c r="K3615">
        <v>8627.33</v>
      </c>
      <c r="L3615" t="s">
        <v>28</v>
      </c>
      <c r="M3615" t="s">
        <v>29</v>
      </c>
    </row>
    <row r="3616" spans="1:13">
      <c r="A3616" t="s">
        <v>5223</v>
      </c>
      <c r="B3616" s="9">
        <v>45384</v>
      </c>
      <c r="C3616" t="s">
        <v>2792</v>
      </c>
      <c r="D3616" t="s">
        <v>939</v>
      </c>
      <c r="E3616" t="s">
        <v>17</v>
      </c>
      <c r="F3616" t="s">
        <v>27</v>
      </c>
      <c r="G3616" t="s">
        <v>42</v>
      </c>
      <c r="H3616" t="s">
        <v>20</v>
      </c>
      <c r="I3616">
        <v>2</v>
      </c>
      <c r="J3616">
        <v>30632.51</v>
      </c>
      <c r="K3616">
        <v>61265.01</v>
      </c>
      <c r="L3616" t="s">
        <v>28</v>
      </c>
      <c r="M3616" t="s">
        <v>29</v>
      </c>
    </row>
    <row r="3617" spans="1:13">
      <c r="A3617" t="s">
        <v>5224</v>
      </c>
      <c r="B3617" s="9">
        <v>44990</v>
      </c>
      <c r="C3617" t="s">
        <v>995</v>
      </c>
      <c r="D3617" t="s">
        <v>3731</v>
      </c>
      <c r="E3617" t="s">
        <v>26</v>
      </c>
      <c r="F3617" t="s">
        <v>46</v>
      </c>
      <c r="G3617" t="s">
        <v>19</v>
      </c>
      <c r="H3617" t="s">
        <v>50</v>
      </c>
      <c r="I3617">
        <v>5</v>
      </c>
      <c r="J3617">
        <v>1786.89</v>
      </c>
      <c r="K3617">
        <v>8934.4500000000007</v>
      </c>
      <c r="L3617" t="s">
        <v>35</v>
      </c>
      <c r="M3617" t="s">
        <v>22</v>
      </c>
    </row>
    <row r="3618" spans="1:13">
      <c r="A3618" t="s">
        <v>5225</v>
      </c>
      <c r="B3618" s="9">
        <v>45186</v>
      </c>
      <c r="C3618" t="s">
        <v>740</v>
      </c>
      <c r="D3618" t="s">
        <v>3057</v>
      </c>
      <c r="E3618" t="s">
        <v>61</v>
      </c>
      <c r="F3618" t="s">
        <v>27</v>
      </c>
      <c r="G3618" t="s">
        <v>19</v>
      </c>
      <c r="H3618" t="s">
        <v>34</v>
      </c>
      <c r="I3618">
        <v>5</v>
      </c>
      <c r="J3618">
        <v>854.76</v>
      </c>
      <c r="K3618">
        <v>4273.82</v>
      </c>
      <c r="L3618" t="s">
        <v>28</v>
      </c>
      <c r="M3618" t="s">
        <v>22</v>
      </c>
    </row>
    <row r="3619" spans="1:13">
      <c r="A3619" t="s">
        <v>5226</v>
      </c>
      <c r="B3619" s="9">
        <v>45119</v>
      </c>
      <c r="C3619" t="s">
        <v>259</v>
      </c>
      <c r="D3619" t="s">
        <v>996</v>
      </c>
      <c r="E3619" t="s">
        <v>17</v>
      </c>
      <c r="F3619" t="s">
        <v>46</v>
      </c>
      <c r="G3619" t="s">
        <v>19</v>
      </c>
      <c r="H3619" t="s">
        <v>20</v>
      </c>
      <c r="I3619">
        <v>5</v>
      </c>
      <c r="J3619">
        <v>26941.3</v>
      </c>
      <c r="K3619">
        <v>134706.5</v>
      </c>
      <c r="L3619" t="s">
        <v>35</v>
      </c>
      <c r="M3619" t="s">
        <v>22</v>
      </c>
    </row>
    <row r="3620" spans="1:13">
      <c r="A3620" t="s">
        <v>5227</v>
      </c>
      <c r="B3620" s="9">
        <v>45332</v>
      </c>
      <c r="C3620" t="s">
        <v>1938</v>
      </c>
      <c r="D3620" t="s">
        <v>706</v>
      </c>
      <c r="E3620" t="s">
        <v>26</v>
      </c>
      <c r="F3620" t="s">
        <v>18</v>
      </c>
      <c r="G3620" t="s">
        <v>42</v>
      </c>
      <c r="H3620" t="s">
        <v>34</v>
      </c>
      <c r="I3620">
        <v>3</v>
      </c>
      <c r="J3620">
        <v>906.03</v>
      </c>
      <c r="K3620">
        <v>2718.08</v>
      </c>
      <c r="L3620" t="s">
        <v>28</v>
      </c>
      <c r="M3620" t="s">
        <v>22</v>
      </c>
    </row>
    <row r="3621" spans="1:13">
      <c r="A3621" t="s">
        <v>5228</v>
      </c>
      <c r="B3621" s="9">
        <v>45019</v>
      </c>
      <c r="C3621" t="s">
        <v>1384</v>
      </c>
      <c r="D3621" t="s">
        <v>2035</v>
      </c>
      <c r="E3621" t="s">
        <v>26</v>
      </c>
      <c r="F3621" t="s">
        <v>27</v>
      </c>
      <c r="G3621" t="s">
        <v>42</v>
      </c>
      <c r="H3621" t="s">
        <v>57</v>
      </c>
      <c r="I3621">
        <v>4</v>
      </c>
      <c r="J3621">
        <v>16110.64</v>
      </c>
      <c r="K3621">
        <v>64442.559999999998</v>
      </c>
      <c r="L3621" t="s">
        <v>28</v>
      </c>
      <c r="M3621" t="s">
        <v>29</v>
      </c>
    </row>
    <row r="3622" spans="1:13">
      <c r="A3622" t="s">
        <v>5229</v>
      </c>
      <c r="B3622" s="9">
        <v>45356</v>
      </c>
      <c r="C3622" t="s">
        <v>2596</v>
      </c>
      <c r="D3622" t="s">
        <v>672</v>
      </c>
      <c r="E3622" t="s">
        <v>17</v>
      </c>
      <c r="F3622" t="s">
        <v>46</v>
      </c>
      <c r="G3622" t="s">
        <v>42</v>
      </c>
      <c r="H3622" t="s">
        <v>34</v>
      </c>
      <c r="I3622">
        <v>2</v>
      </c>
      <c r="J3622">
        <v>1016.91</v>
      </c>
      <c r="K3622">
        <v>2033.82</v>
      </c>
      <c r="L3622" t="s">
        <v>21</v>
      </c>
      <c r="M3622" t="s">
        <v>29</v>
      </c>
    </row>
    <row r="3623" spans="1:13">
      <c r="A3623" t="s">
        <v>5230</v>
      </c>
      <c r="B3623" s="9">
        <v>45360</v>
      </c>
      <c r="C3623" t="s">
        <v>1374</v>
      </c>
      <c r="D3623" t="s">
        <v>1277</v>
      </c>
      <c r="E3623" t="s">
        <v>26</v>
      </c>
      <c r="F3623" t="s">
        <v>18</v>
      </c>
      <c r="G3623" t="s">
        <v>42</v>
      </c>
      <c r="H3623" t="s">
        <v>50</v>
      </c>
      <c r="I3623">
        <v>3</v>
      </c>
      <c r="J3623">
        <v>2565.64</v>
      </c>
      <c r="K3623">
        <v>7696.91</v>
      </c>
      <c r="L3623" t="s">
        <v>35</v>
      </c>
      <c r="M3623" t="s">
        <v>29</v>
      </c>
    </row>
    <row r="3624" spans="1:13">
      <c r="A3624" t="s">
        <v>5231</v>
      </c>
      <c r="B3624" s="9">
        <v>45330</v>
      </c>
      <c r="C3624" t="s">
        <v>3324</v>
      </c>
      <c r="D3624" t="s">
        <v>321</v>
      </c>
      <c r="E3624" t="s">
        <v>17</v>
      </c>
      <c r="F3624" t="s">
        <v>18</v>
      </c>
      <c r="G3624" t="s">
        <v>19</v>
      </c>
      <c r="H3624" t="s">
        <v>50</v>
      </c>
      <c r="I3624">
        <v>5</v>
      </c>
      <c r="J3624">
        <v>1803.07</v>
      </c>
      <c r="K3624">
        <v>9015.35</v>
      </c>
      <c r="L3624" t="s">
        <v>21</v>
      </c>
      <c r="M3624" t="s">
        <v>22</v>
      </c>
    </row>
    <row r="3625" spans="1:13">
      <c r="A3625" t="s">
        <v>5232</v>
      </c>
      <c r="B3625" s="9">
        <v>45360</v>
      </c>
      <c r="C3625" t="s">
        <v>630</v>
      </c>
      <c r="D3625" t="s">
        <v>634</v>
      </c>
      <c r="E3625" t="s">
        <v>61</v>
      </c>
      <c r="F3625" t="s">
        <v>33</v>
      </c>
      <c r="G3625" t="s">
        <v>19</v>
      </c>
      <c r="H3625" t="s">
        <v>57</v>
      </c>
      <c r="I3625">
        <v>3</v>
      </c>
      <c r="J3625">
        <v>12718.05</v>
      </c>
      <c r="K3625">
        <v>38154.160000000003</v>
      </c>
      <c r="L3625" t="s">
        <v>28</v>
      </c>
      <c r="M3625" t="s">
        <v>29</v>
      </c>
    </row>
    <row r="3626" spans="1:13">
      <c r="A3626" t="s">
        <v>5233</v>
      </c>
      <c r="B3626" s="9">
        <v>45038</v>
      </c>
      <c r="C3626" t="s">
        <v>1226</v>
      </c>
      <c r="D3626" t="s">
        <v>3542</v>
      </c>
      <c r="E3626" t="s">
        <v>26</v>
      </c>
      <c r="F3626" t="s">
        <v>18</v>
      </c>
      <c r="G3626" t="s">
        <v>19</v>
      </c>
      <c r="H3626" t="s">
        <v>57</v>
      </c>
      <c r="I3626">
        <v>3</v>
      </c>
      <c r="J3626">
        <v>12256.1</v>
      </c>
      <c r="K3626">
        <v>36768.29</v>
      </c>
      <c r="L3626" t="s">
        <v>21</v>
      </c>
      <c r="M3626" t="s">
        <v>29</v>
      </c>
    </row>
    <row r="3627" spans="1:13">
      <c r="A3627" t="s">
        <v>5234</v>
      </c>
      <c r="B3627" s="9">
        <v>45301</v>
      </c>
      <c r="C3627" t="s">
        <v>1166</v>
      </c>
      <c r="D3627" t="s">
        <v>2800</v>
      </c>
      <c r="E3627" t="s">
        <v>17</v>
      </c>
      <c r="F3627" t="s">
        <v>33</v>
      </c>
      <c r="G3627" t="s">
        <v>19</v>
      </c>
      <c r="H3627" t="s">
        <v>20</v>
      </c>
      <c r="I3627">
        <v>3</v>
      </c>
      <c r="J3627">
        <v>29345.41</v>
      </c>
      <c r="K3627">
        <v>88036.23</v>
      </c>
      <c r="L3627" t="s">
        <v>28</v>
      </c>
      <c r="M3627" t="s">
        <v>29</v>
      </c>
    </row>
    <row r="3628" spans="1:13">
      <c r="A3628" t="s">
        <v>5235</v>
      </c>
      <c r="B3628" s="9">
        <v>44985</v>
      </c>
      <c r="C3628" t="s">
        <v>2400</v>
      </c>
      <c r="D3628" t="s">
        <v>2333</v>
      </c>
      <c r="E3628" t="s">
        <v>17</v>
      </c>
      <c r="F3628" t="s">
        <v>18</v>
      </c>
      <c r="G3628" t="s">
        <v>42</v>
      </c>
      <c r="H3628" t="s">
        <v>50</v>
      </c>
      <c r="I3628">
        <v>5</v>
      </c>
      <c r="J3628">
        <v>1988.4</v>
      </c>
      <c r="K3628">
        <v>9941.99</v>
      </c>
      <c r="L3628" t="s">
        <v>21</v>
      </c>
      <c r="M3628" t="s">
        <v>29</v>
      </c>
    </row>
    <row r="3629" spans="1:13">
      <c r="A3629" t="s">
        <v>5236</v>
      </c>
      <c r="B3629" s="9">
        <v>44969</v>
      </c>
      <c r="C3629" t="s">
        <v>201</v>
      </c>
      <c r="D3629" t="s">
        <v>169</v>
      </c>
      <c r="E3629" t="s">
        <v>26</v>
      </c>
      <c r="F3629" t="s">
        <v>18</v>
      </c>
      <c r="G3629" t="s">
        <v>19</v>
      </c>
      <c r="H3629" t="s">
        <v>50</v>
      </c>
      <c r="I3629">
        <v>4</v>
      </c>
      <c r="J3629">
        <v>2522.4</v>
      </c>
      <c r="K3629">
        <v>10089.58</v>
      </c>
      <c r="L3629" t="s">
        <v>21</v>
      </c>
      <c r="M3629" t="s">
        <v>29</v>
      </c>
    </row>
    <row r="3630" spans="1:13">
      <c r="A3630" t="s">
        <v>5237</v>
      </c>
      <c r="B3630" s="9">
        <v>45133</v>
      </c>
      <c r="C3630" t="s">
        <v>482</v>
      </c>
      <c r="D3630" t="s">
        <v>2655</v>
      </c>
      <c r="E3630" t="s">
        <v>17</v>
      </c>
      <c r="F3630" t="s">
        <v>46</v>
      </c>
      <c r="G3630" t="s">
        <v>42</v>
      </c>
      <c r="H3630" t="s">
        <v>20</v>
      </c>
      <c r="I3630">
        <v>1</v>
      </c>
      <c r="J3630">
        <v>36096.78</v>
      </c>
      <c r="K3630">
        <v>36096.78</v>
      </c>
      <c r="L3630" t="s">
        <v>35</v>
      </c>
      <c r="M3630" t="s">
        <v>29</v>
      </c>
    </row>
    <row r="3631" spans="1:13">
      <c r="A3631" t="s">
        <v>5238</v>
      </c>
      <c r="B3631" s="9">
        <v>45222</v>
      </c>
      <c r="C3631" t="s">
        <v>1496</v>
      </c>
      <c r="D3631" t="s">
        <v>4480</v>
      </c>
      <c r="E3631" t="s">
        <v>17</v>
      </c>
      <c r="F3631" t="s">
        <v>46</v>
      </c>
      <c r="G3631" t="s">
        <v>42</v>
      </c>
      <c r="H3631" t="s">
        <v>50</v>
      </c>
      <c r="I3631">
        <v>2</v>
      </c>
      <c r="J3631">
        <v>1935.58</v>
      </c>
      <c r="K3631">
        <v>3871.16</v>
      </c>
      <c r="L3631" t="s">
        <v>35</v>
      </c>
      <c r="M3631" t="s">
        <v>29</v>
      </c>
    </row>
    <row r="3632" spans="1:13">
      <c r="A3632" t="s">
        <v>5239</v>
      </c>
      <c r="B3632" s="9">
        <v>45044</v>
      </c>
      <c r="C3632" t="s">
        <v>2320</v>
      </c>
      <c r="D3632" t="s">
        <v>5240</v>
      </c>
      <c r="E3632" t="s">
        <v>17</v>
      </c>
      <c r="F3632" t="s">
        <v>33</v>
      </c>
      <c r="G3632" t="s">
        <v>19</v>
      </c>
      <c r="H3632" t="s">
        <v>20</v>
      </c>
      <c r="I3632">
        <v>2</v>
      </c>
      <c r="J3632">
        <v>37470.050000000003</v>
      </c>
      <c r="K3632">
        <v>74940.11</v>
      </c>
      <c r="L3632" t="s">
        <v>21</v>
      </c>
      <c r="M3632" t="s">
        <v>29</v>
      </c>
    </row>
    <row r="3633" spans="1:13">
      <c r="A3633" t="s">
        <v>5241</v>
      </c>
      <c r="B3633" s="9">
        <v>45458</v>
      </c>
      <c r="C3633" t="s">
        <v>3669</v>
      </c>
      <c r="D3633" t="s">
        <v>877</v>
      </c>
      <c r="E3633" t="s">
        <v>17</v>
      </c>
      <c r="F3633" t="s">
        <v>27</v>
      </c>
      <c r="G3633" t="s">
        <v>19</v>
      </c>
      <c r="H3633" t="s">
        <v>50</v>
      </c>
      <c r="I3633">
        <v>3</v>
      </c>
      <c r="J3633">
        <v>2062.56</v>
      </c>
      <c r="K3633">
        <v>6187.67</v>
      </c>
      <c r="L3633" t="s">
        <v>21</v>
      </c>
      <c r="M3633" t="s">
        <v>22</v>
      </c>
    </row>
    <row r="3634" spans="1:13">
      <c r="A3634" t="s">
        <v>5242</v>
      </c>
      <c r="B3634" s="9">
        <v>45148</v>
      </c>
      <c r="C3634" t="s">
        <v>281</v>
      </c>
      <c r="D3634" t="s">
        <v>2147</v>
      </c>
      <c r="E3634" t="s">
        <v>17</v>
      </c>
      <c r="F3634" t="s">
        <v>46</v>
      </c>
      <c r="G3634" t="s">
        <v>19</v>
      </c>
      <c r="H3634" t="s">
        <v>34</v>
      </c>
      <c r="I3634">
        <v>4</v>
      </c>
      <c r="J3634">
        <v>1009.75</v>
      </c>
      <c r="K3634">
        <v>4039.01</v>
      </c>
      <c r="L3634" t="s">
        <v>35</v>
      </c>
      <c r="M3634" t="s">
        <v>29</v>
      </c>
    </row>
    <row r="3635" spans="1:13">
      <c r="A3635" t="s">
        <v>5243</v>
      </c>
      <c r="B3635" s="9">
        <v>45092</v>
      </c>
      <c r="C3635" t="s">
        <v>152</v>
      </c>
      <c r="D3635" t="s">
        <v>1381</v>
      </c>
      <c r="E3635" t="s">
        <v>26</v>
      </c>
      <c r="F3635" t="s">
        <v>18</v>
      </c>
      <c r="G3635" t="s">
        <v>19</v>
      </c>
      <c r="H3635" t="s">
        <v>34</v>
      </c>
      <c r="I3635">
        <v>5</v>
      </c>
      <c r="J3635">
        <v>1337.29</v>
      </c>
      <c r="K3635">
        <v>6686.43</v>
      </c>
      <c r="L3635" t="s">
        <v>28</v>
      </c>
      <c r="M3635" t="s">
        <v>29</v>
      </c>
    </row>
    <row r="3636" spans="1:13">
      <c r="A3636" t="s">
        <v>5244</v>
      </c>
      <c r="B3636" s="9">
        <v>45082</v>
      </c>
      <c r="C3636" t="s">
        <v>1752</v>
      </c>
      <c r="D3636" t="s">
        <v>1728</v>
      </c>
      <c r="E3636" t="s">
        <v>61</v>
      </c>
      <c r="F3636" t="s">
        <v>33</v>
      </c>
      <c r="G3636" t="s">
        <v>42</v>
      </c>
      <c r="H3636" t="s">
        <v>20</v>
      </c>
      <c r="I3636">
        <v>1</v>
      </c>
      <c r="J3636">
        <v>40270.400000000001</v>
      </c>
      <c r="K3636">
        <v>40270.400000000001</v>
      </c>
      <c r="L3636" t="s">
        <v>28</v>
      </c>
      <c r="M3636" t="s">
        <v>29</v>
      </c>
    </row>
    <row r="3637" spans="1:13">
      <c r="A3637" t="s">
        <v>5245</v>
      </c>
      <c r="B3637" s="9">
        <v>45110</v>
      </c>
      <c r="C3637" t="s">
        <v>1178</v>
      </c>
      <c r="D3637" t="s">
        <v>3784</v>
      </c>
      <c r="E3637" t="s">
        <v>26</v>
      </c>
      <c r="F3637" t="s">
        <v>33</v>
      </c>
      <c r="G3637" t="s">
        <v>19</v>
      </c>
      <c r="H3637" t="s">
        <v>20</v>
      </c>
      <c r="I3637">
        <v>1</v>
      </c>
      <c r="J3637">
        <v>38933.24</v>
      </c>
      <c r="K3637">
        <v>38933.24</v>
      </c>
      <c r="L3637" t="s">
        <v>28</v>
      </c>
      <c r="M3637" t="s">
        <v>29</v>
      </c>
    </row>
    <row r="3638" spans="1:13">
      <c r="A3638" t="s">
        <v>5246</v>
      </c>
      <c r="B3638" s="9">
        <v>45016</v>
      </c>
      <c r="C3638" t="s">
        <v>301</v>
      </c>
      <c r="D3638" t="s">
        <v>845</v>
      </c>
      <c r="E3638" t="s">
        <v>26</v>
      </c>
      <c r="F3638" t="s">
        <v>33</v>
      </c>
      <c r="G3638" t="s">
        <v>42</v>
      </c>
      <c r="H3638" t="s">
        <v>57</v>
      </c>
      <c r="I3638">
        <v>3</v>
      </c>
      <c r="J3638">
        <v>11608.22</v>
      </c>
      <c r="K3638">
        <v>34824.660000000003</v>
      </c>
      <c r="L3638" t="s">
        <v>28</v>
      </c>
      <c r="M3638" t="s">
        <v>29</v>
      </c>
    </row>
    <row r="3639" spans="1:13">
      <c r="A3639" t="s">
        <v>5247</v>
      </c>
      <c r="B3639" s="9">
        <v>45020</v>
      </c>
      <c r="C3639" t="s">
        <v>1360</v>
      </c>
      <c r="D3639" t="s">
        <v>2867</v>
      </c>
      <c r="E3639" t="s">
        <v>17</v>
      </c>
      <c r="F3639" t="s">
        <v>18</v>
      </c>
      <c r="G3639" t="s">
        <v>42</v>
      </c>
      <c r="H3639" t="s">
        <v>50</v>
      </c>
      <c r="I3639">
        <v>3</v>
      </c>
      <c r="J3639">
        <v>2999.08</v>
      </c>
      <c r="K3639">
        <v>8997.25</v>
      </c>
      <c r="L3639" t="s">
        <v>21</v>
      </c>
      <c r="M3639" t="s">
        <v>29</v>
      </c>
    </row>
    <row r="3640" spans="1:13">
      <c r="A3640" t="s">
        <v>5248</v>
      </c>
      <c r="B3640" s="9">
        <v>44939</v>
      </c>
      <c r="C3640" t="s">
        <v>55</v>
      </c>
      <c r="D3640" t="s">
        <v>939</v>
      </c>
      <c r="E3640" t="s">
        <v>17</v>
      </c>
      <c r="F3640" t="s">
        <v>46</v>
      </c>
      <c r="G3640" t="s">
        <v>19</v>
      </c>
      <c r="H3640" t="s">
        <v>34</v>
      </c>
      <c r="I3640">
        <v>5</v>
      </c>
      <c r="J3640">
        <v>1243.29</v>
      </c>
      <c r="K3640">
        <v>6216.47</v>
      </c>
      <c r="L3640" t="s">
        <v>28</v>
      </c>
      <c r="M3640" t="s">
        <v>22</v>
      </c>
    </row>
    <row r="3641" spans="1:13">
      <c r="A3641" t="s">
        <v>5249</v>
      </c>
      <c r="B3641" s="9">
        <v>45364</v>
      </c>
      <c r="C3641" t="s">
        <v>3065</v>
      </c>
      <c r="D3641" t="s">
        <v>1324</v>
      </c>
      <c r="E3641" t="s">
        <v>17</v>
      </c>
      <c r="F3641" t="s">
        <v>27</v>
      </c>
      <c r="G3641" t="s">
        <v>42</v>
      </c>
      <c r="H3641" t="s">
        <v>57</v>
      </c>
      <c r="I3641">
        <v>5</v>
      </c>
      <c r="J3641">
        <v>14330.01</v>
      </c>
      <c r="K3641">
        <v>71650.070000000007</v>
      </c>
      <c r="L3641" t="s">
        <v>21</v>
      </c>
      <c r="M3641" t="s">
        <v>22</v>
      </c>
    </row>
    <row r="3642" spans="1:13">
      <c r="A3642" t="s">
        <v>5250</v>
      </c>
      <c r="B3642" s="9">
        <v>45464</v>
      </c>
      <c r="C3642" t="s">
        <v>665</v>
      </c>
      <c r="D3642" t="s">
        <v>302</v>
      </c>
      <c r="E3642" t="s">
        <v>26</v>
      </c>
      <c r="F3642" t="s">
        <v>33</v>
      </c>
      <c r="G3642" t="s">
        <v>42</v>
      </c>
      <c r="H3642" t="s">
        <v>50</v>
      </c>
      <c r="I3642">
        <v>5</v>
      </c>
      <c r="J3642">
        <v>2943.55</v>
      </c>
      <c r="K3642">
        <v>14717.76</v>
      </c>
      <c r="L3642" t="s">
        <v>21</v>
      </c>
      <c r="M3642" t="s">
        <v>29</v>
      </c>
    </row>
    <row r="3643" spans="1:13">
      <c r="A3643" t="s">
        <v>5251</v>
      </c>
      <c r="B3643" s="9">
        <v>45076</v>
      </c>
      <c r="C3643" t="s">
        <v>2356</v>
      </c>
      <c r="D3643" t="s">
        <v>709</v>
      </c>
      <c r="E3643" t="s">
        <v>61</v>
      </c>
      <c r="F3643" t="s">
        <v>18</v>
      </c>
      <c r="G3643" t="s">
        <v>42</v>
      </c>
      <c r="H3643" t="s">
        <v>34</v>
      </c>
      <c r="I3643">
        <v>3</v>
      </c>
      <c r="J3643">
        <v>1330.43</v>
      </c>
      <c r="K3643">
        <v>3991.28</v>
      </c>
      <c r="L3643" t="s">
        <v>28</v>
      </c>
      <c r="M3643" t="s">
        <v>29</v>
      </c>
    </row>
    <row r="3644" spans="1:13">
      <c r="A3644" t="s">
        <v>5252</v>
      </c>
      <c r="B3644" s="9">
        <v>44934</v>
      </c>
      <c r="C3644" t="s">
        <v>1943</v>
      </c>
      <c r="D3644" t="s">
        <v>634</v>
      </c>
      <c r="E3644" t="s">
        <v>26</v>
      </c>
      <c r="F3644" t="s">
        <v>46</v>
      </c>
      <c r="G3644" t="s">
        <v>19</v>
      </c>
      <c r="H3644" t="s">
        <v>50</v>
      </c>
      <c r="I3644">
        <v>4</v>
      </c>
      <c r="J3644">
        <v>2614.6799999999998</v>
      </c>
      <c r="K3644">
        <v>10458.719999999999</v>
      </c>
      <c r="L3644" t="s">
        <v>28</v>
      </c>
      <c r="M3644" t="s">
        <v>29</v>
      </c>
    </row>
    <row r="3645" spans="1:13">
      <c r="A3645" t="s">
        <v>5253</v>
      </c>
      <c r="B3645" s="9">
        <v>44955</v>
      </c>
      <c r="C3645" t="s">
        <v>1900</v>
      </c>
      <c r="D3645" t="s">
        <v>1913</v>
      </c>
      <c r="E3645" t="s">
        <v>61</v>
      </c>
      <c r="F3645" t="s">
        <v>46</v>
      </c>
      <c r="G3645" t="s">
        <v>19</v>
      </c>
      <c r="H3645" t="s">
        <v>20</v>
      </c>
      <c r="I3645">
        <v>3</v>
      </c>
      <c r="J3645">
        <v>39171.949999999997</v>
      </c>
      <c r="K3645">
        <v>117515.86</v>
      </c>
      <c r="L3645" t="s">
        <v>28</v>
      </c>
      <c r="M3645" t="s">
        <v>29</v>
      </c>
    </row>
    <row r="3646" spans="1:13">
      <c r="A3646" t="s">
        <v>5254</v>
      </c>
      <c r="B3646" s="9">
        <v>45222</v>
      </c>
      <c r="C3646" t="s">
        <v>567</v>
      </c>
      <c r="D3646" t="s">
        <v>970</v>
      </c>
      <c r="E3646" t="s">
        <v>26</v>
      </c>
      <c r="F3646" t="s">
        <v>27</v>
      </c>
      <c r="G3646" t="s">
        <v>19</v>
      </c>
      <c r="H3646" t="s">
        <v>34</v>
      </c>
      <c r="I3646">
        <v>3</v>
      </c>
      <c r="J3646">
        <v>1071.28</v>
      </c>
      <c r="K3646">
        <v>3213.84</v>
      </c>
      <c r="L3646" t="s">
        <v>35</v>
      </c>
      <c r="M3646" t="s">
        <v>29</v>
      </c>
    </row>
    <row r="3647" spans="1:13">
      <c r="A3647" t="s">
        <v>5255</v>
      </c>
      <c r="B3647" s="9">
        <v>45266</v>
      </c>
      <c r="C3647" t="s">
        <v>517</v>
      </c>
      <c r="D3647" t="s">
        <v>257</v>
      </c>
      <c r="E3647" t="s">
        <v>17</v>
      </c>
      <c r="F3647" t="s">
        <v>33</v>
      </c>
      <c r="G3647" t="s">
        <v>19</v>
      </c>
      <c r="H3647" t="s">
        <v>34</v>
      </c>
      <c r="I3647">
        <v>1</v>
      </c>
      <c r="J3647">
        <v>1250.6600000000001</v>
      </c>
      <c r="K3647">
        <v>1250.6600000000001</v>
      </c>
      <c r="L3647" t="s">
        <v>21</v>
      </c>
      <c r="M3647" t="s">
        <v>29</v>
      </c>
    </row>
    <row r="3648" spans="1:13">
      <c r="A3648" t="s">
        <v>5256</v>
      </c>
      <c r="B3648" s="9">
        <v>45365</v>
      </c>
      <c r="C3648" t="s">
        <v>1910</v>
      </c>
      <c r="D3648" t="s">
        <v>647</v>
      </c>
      <c r="E3648" t="s">
        <v>17</v>
      </c>
      <c r="F3648" t="s">
        <v>18</v>
      </c>
      <c r="G3648" t="s">
        <v>42</v>
      </c>
      <c r="H3648" t="s">
        <v>57</v>
      </c>
      <c r="I3648">
        <v>5</v>
      </c>
      <c r="J3648">
        <v>11929.35</v>
      </c>
      <c r="K3648">
        <v>59646.75</v>
      </c>
      <c r="L3648" t="s">
        <v>28</v>
      </c>
      <c r="M3648" t="s">
        <v>22</v>
      </c>
    </row>
    <row r="3649" spans="1:13">
      <c r="A3649" t="s">
        <v>5257</v>
      </c>
      <c r="B3649" s="9">
        <v>45070</v>
      </c>
      <c r="C3649" t="s">
        <v>1190</v>
      </c>
      <c r="D3649" t="s">
        <v>1098</v>
      </c>
      <c r="E3649" t="s">
        <v>17</v>
      </c>
      <c r="F3649" t="s">
        <v>46</v>
      </c>
      <c r="G3649" t="s">
        <v>42</v>
      </c>
      <c r="H3649" t="s">
        <v>50</v>
      </c>
      <c r="I3649">
        <v>2</v>
      </c>
      <c r="J3649">
        <v>2985</v>
      </c>
      <c r="K3649">
        <v>5970</v>
      </c>
      <c r="L3649" t="s">
        <v>35</v>
      </c>
      <c r="M3649" t="s">
        <v>22</v>
      </c>
    </row>
    <row r="3650" spans="1:13">
      <c r="A3650" t="s">
        <v>5258</v>
      </c>
      <c r="B3650" s="9">
        <v>45445</v>
      </c>
      <c r="C3650" t="s">
        <v>160</v>
      </c>
      <c r="D3650" t="s">
        <v>368</v>
      </c>
      <c r="E3650" t="s">
        <v>17</v>
      </c>
      <c r="F3650" t="s">
        <v>18</v>
      </c>
      <c r="G3650" t="s">
        <v>42</v>
      </c>
      <c r="H3650" t="s">
        <v>20</v>
      </c>
      <c r="I3650">
        <v>5</v>
      </c>
      <c r="J3650">
        <v>34807.18</v>
      </c>
      <c r="K3650">
        <v>174035.9</v>
      </c>
      <c r="L3650" t="s">
        <v>21</v>
      </c>
      <c r="M3650" t="s">
        <v>29</v>
      </c>
    </row>
    <row r="3651" spans="1:13">
      <c r="A3651" t="s">
        <v>5259</v>
      </c>
      <c r="B3651" s="9">
        <v>44971</v>
      </c>
      <c r="C3651" t="s">
        <v>657</v>
      </c>
      <c r="D3651" t="s">
        <v>857</v>
      </c>
      <c r="E3651" t="s">
        <v>26</v>
      </c>
      <c r="F3651" t="s">
        <v>46</v>
      </c>
      <c r="G3651" t="s">
        <v>19</v>
      </c>
      <c r="H3651" t="s">
        <v>20</v>
      </c>
      <c r="I3651">
        <v>4</v>
      </c>
      <c r="J3651">
        <v>38749.15</v>
      </c>
      <c r="K3651">
        <v>154996.60999999999</v>
      </c>
      <c r="L3651" t="s">
        <v>21</v>
      </c>
      <c r="M3651" t="s">
        <v>29</v>
      </c>
    </row>
    <row r="3652" spans="1:13">
      <c r="A3652" t="s">
        <v>5260</v>
      </c>
      <c r="B3652" s="9">
        <v>45165</v>
      </c>
      <c r="C3652" t="s">
        <v>235</v>
      </c>
      <c r="D3652" t="s">
        <v>5261</v>
      </c>
      <c r="E3652" t="s">
        <v>17</v>
      </c>
      <c r="F3652" t="s">
        <v>33</v>
      </c>
      <c r="G3652" t="s">
        <v>19</v>
      </c>
      <c r="H3652" t="s">
        <v>50</v>
      </c>
      <c r="I3652">
        <v>4</v>
      </c>
      <c r="J3652">
        <v>2259.17</v>
      </c>
      <c r="K3652">
        <v>9036.7000000000007</v>
      </c>
      <c r="L3652" t="s">
        <v>21</v>
      </c>
      <c r="M3652" t="s">
        <v>29</v>
      </c>
    </row>
    <row r="3653" spans="1:13">
      <c r="A3653" t="s">
        <v>5262</v>
      </c>
      <c r="B3653" s="9">
        <v>45081</v>
      </c>
      <c r="C3653" t="s">
        <v>1786</v>
      </c>
      <c r="D3653" t="s">
        <v>3163</v>
      </c>
      <c r="E3653" t="s">
        <v>26</v>
      </c>
      <c r="F3653" t="s">
        <v>33</v>
      </c>
      <c r="G3653" t="s">
        <v>42</v>
      </c>
      <c r="H3653" t="s">
        <v>50</v>
      </c>
      <c r="I3653">
        <v>5</v>
      </c>
      <c r="J3653">
        <v>2698.24</v>
      </c>
      <c r="K3653">
        <v>13491.18</v>
      </c>
      <c r="L3653" t="s">
        <v>28</v>
      </c>
      <c r="M3653" t="s">
        <v>22</v>
      </c>
    </row>
    <row r="3654" spans="1:13">
      <c r="A3654" t="s">
        <v>5263</v>
      </c>
      <c r="B3654" s="9">
        <v>45107</v>
      </c>
      <c r="C3654" t="s">
        <v>137</v>
      </c>
      <c r="D3654" t="s">
        <v>166</v>
      </c>
      <c r="E3654" t="s">
        <v>26</v>
      </c>
      <c r="F3654" t="s">
        <v>27</v>
      </c>
      <c r="G3654" t="s">
        <v>19</v>
      </c>
      <c r="H3654" t="s">
        <v>20</v>
      </c>
      <c r="I3654">
        <v>5</v>
      </c>
      <c r="J3654">
        <v>31279.24</v>
      </c>
      <c r="K3654">
        <v>156396.18</v>
      </c>
      <c r="L3654" t="s">
        <v>28</v>
      </c>
      <c r="M3654" t="s">
        <v>29</v>
      </c>
    </row>
    <row r="3655" spans="1:13">
      <c r="A3655" t="s">
        <v>5264</v>
      </c>
      <c r="B3655" s="9">
        <v>45141</v>
      </c>
      <c r="C3655" t="s">
        <v>81</v>
      </c>
      <c r="D3655" t="s">
        <v>985</v>
      </c>
      <c r="E3655" t="s">
        <v>17</v>
      </c>
      <c r="F3655" t="s">
        <v>46</v>
      </c>
      <c r="G3655" t="s">
        <v>19</v>
      </c>
      <c r="H3655" t="s">
        <v>50</v>
      </c>
      <c r="I3655">
        <v>3</v>
      </c>
      <c r="J3655">
        <v>2487.5100000000002</v>
      </c>
      <c r="K3655">
        <v>7462.52</v>
      </c>
      <c r="L3655" t="s">
        <v>21</v>
      </c>
      <c r="M3655" t="s">
        <v>29</v>
      </c>
    </row>
    <row r="3656" spans="1:13">
      <c r="A3656" t="s">
        <v>5265</v>
      </c>
      <c r="B3656" s="9">
        <v>45014</v>
      </c>
      <c r="C3656" t="s">
        <v>1166</v>
      </c>
      <c r="D3656" t="s">
        <v>985</v>
      </c>
      <c r="E3656" t="s">
        <v>17</v>
      </c>
      <c r="F3656" t="s">
        <v>18</v>
      </c>
      <c r="G3656" t="s">
        <v>19</v>
      </c>
      <c r="H3656" t="s">
        <v>57</v>
      </c>
      <c r="I3656">
        <v>2</v>
      </c>
      <c r="J3656">
        <v>16336.01</v>
      </c>
      <c r="K3656">
        <v>32672.02</v>
      </c>
      <c r="L3656" t="s">
        <v>21</v>
      </c>
      <c r="M3656" t="s">
        <v>29</v>
      </c>
    </row>
    <row r="3657" spans="1:13">
      <c r="A3657" t="s">
        <v>5266</v>
      </c>
      <c r="B3657" s="9">
        <v>45182</v>
      </c>
      <c r="C3657" t="s">
        <v>3303</v>
      </c>
      <c r="D3657" t="s">
        <v>1458</v>
      </c>
      <c r="E3657" t="s">
        <v>17</v>
      </c>
      <c r="F3657" t="s">
        <v>46</v>
      </c>
      <c r="G3657" t="s">
        <v>19</v>
      </c>
      <c r="H3657" t="s">
        <v>50</v>
      </c>
      <c r="I3657">
        <v>3</v>
      </c>
      <c r="J3657">
        <v>1895.59</v>
      </c>
      <c r="K3657">
        <v>5686.78</v>
      </c>
      <c r="L3657" t="s">
        <v>35</v>
      </c>
      <c r="M3657" t="s">
        <v>29</v>
      </c>
    </row>
    <row r="3658" spans="1:13">
      <c r="A3658" t="s">
        <v>5267</v>
      </c>
      <c r="B3658" s="9">
        <v>45437</v>
      </c>
      <c r="C3658" t="s">
        <v>1711</v>
      </c>
      <c r="D3658" t="s">
        <v>2104</v>
      </c>
      <c r="E3658" t="s">
        <v>17</v>
      </c>
      <c r="F3658" t="s">
        <v>18</v>
      </c>
      <c r="G3658" t="s">
        <v>42</v>
      </c>
      <c r="H3658" t="s">
        <v>57</v>
      </c>
      <c r="I3658">
        <v>1</v>
      </c>
      <c r="J3658">
        <v>13175.89</v>
      </c>
      <c r="K3658">
        <v>13175.89</v>
      </c>
      <c r="L3658" t="s">
        <v>35</v>
      </c>
      <c r="M3658" t="s">
        <v>29</v>
      </c>
    </row>
    <row r="3659" spans="1:13">
      <c r="A3659" t="s">
        <v>5268</v>
      </c>
      <c r="B3659" s="9">
        <v>44999</v>
      </c>
      <c r="C3659" t="s">
        <v>1111</v>
      </c>
      <c r="D3659" t="s">
        <v>3542</v>
      </c>
      <c r="E3659" t="s">
        <v>26</v>
      </c>
      <c r="F3659" t="s">
        <v>27</v>
      </c>
      <c r="G3659" t="s">
        <v>19</v>
      </c>
      <c r="H3659" t="s">
        <v>57</v>
      </c>
      <c r="I3659">
        <v>1</v>
      </c>
      <c r="J3659">
        <v>14587.03</v>
      </c>
      <c r="K3659">
        <v>14587.03</v>
      </c>
      <c r="L3659" t="s">
        <v>21</v>
      </c>
      <c r="M3659" t="s">
        <v>29</v>
      </c>
    </row>
    <row r="3660" spans="1:13">
      <c r="A3660" t="s">
        <v>5269</v>
      </c>
      <c r="B3660" s="9">
        <v>45105</v>
      </c>
      <c r="C3660" t="s">
        <v>2226</v>
      </c>
      <c r="D3660" t="s">
        <v>404</v>
      </c>
      <c r="E3660" t="s">
        <v>17</v>
      </c>
      <c r="F3660" t="s">
        <v>46</v>
      </c>
      <c r="G3660" t="s">
        <v>42</v>
      </c>
      <c r="H3660" t="s">
        <v>50</v>
      </c>
      <c r="I3660">
        <v>4</v>
      </c>
      <c r="J3660">
        <v>2167.5</v>
      </c>
      <c r="K3660">
        <v>8669.99</v>
      </c>
      <c r="L3660" t="s">
        <v>35</v>
      </c>
      <c r="M3660" t="s">
        <v>29</v>
      </c>
    </row>
    <row r="3661" spans="1:13">
      <c r="A3661" t="s">
        <v>5270</v>
      </c>
      <c r="B3661" s="9">
        <v>45138</v>
      </c>
      <c r="C3661" t="s">
        <v>1951</v>
      </c>
      <c r="D3661" t="s">
        <v>1576</v>
      </c>
      <c r="E3661" t="s">
        <v>26</v>
      </c>
      <c r="F3661" t="s">
        <v>33</v>
      </c>
      <c r="G3661" t="s">
        <v>42</v>
      </c>
      <c r="H3661" t="s">
        <v>34</v>
      </c>
      <c r="I3661">
        <v>4</v>
      </c>
      <c r="J3661">
        <v>1025.5</v>
      </c>
      <c r="K3661">
        <v>4102</v>
      </c>
      <c r="L3661" t="s">
        <v>21</v>
      </c>
      <c r="M3661" t="s">
        <v>29</v>
      </c>
    </row>
    <row r="3662" spans="1:13">
      <c r="A3662" t="s">
        <v>5271</v>
      </c>
      <c r="B3662" s="9">
        <v>45160</v>
      </c>
      <c r="C3662" t="s">
        <v>2155</v>
      </c>
      <c r="D3662" t="s">
        <v>1879</v>
      </c>
      <c r="E3662" t="s">
        <v>61</v>
      </c>
      <c r="F3662" t="s">
        <v>18</v>
      </c>
      <c r="G3662" t="s">
        <v>19</v>
      </c>
      <c r="H3662" t="s">
        <v>34</v>
      </c>
      <c r="I3662">
        <v>2</v>
      </c>
      <c r="J3662">
        <v>1009</v>
      </c>
      <c r="K3662">
        <v>2018</v>
      </c>
      <c r="L3662" t="s">
        <v>35</v>
      </c>
      <c r="M3662" t="s">
        <v>29</v>
      </c>
    </row>
    <row r="3663" spans="1:13">
      <c r="A3663" t="s">
        <v>5272</v>
      </c>
      <c r="B3663" s="9">
        <v>45391</v>
      </c>
      <c r="C3663" t="s">
        <v>406</v>
      </c>
      <c r="D3663" t="s">
        <v>1731</v>
      </c>
      <c r="E3663" t="s">
        <v>61</v>
      </c>
      <c r="F3663" t="s">
        <v>33</v>
      </c>
      <c r="G3663" t="s">
        <v>42</v>
      </c>
      <c r="H3663" t="s">
        <v>57</v>
      </c>
      <c r="I3663">
        <v>4</v>
      </c>
      <c r="J3663">
        <v>12208.44</v>
      </c>
      <c r="K3663">
        <v>48833.75</v>
      </c>
      <c r="L3663" t="s">
        <v>21</v>
      </c>
      <c r="M3663" t="s">
        <v>29</v>
      </c>
    </row>
    <row r="3664" spans="1:13">
      <c r="A3664" t="s">
        <v>5273</v>
      </c>
      <c r="B3664" s="9">
        <v>45149</v>
      </c>
      <c r="C3664" t="s">
        <v>1266</v>
      </c>
      <c r="D3664" t="s">
        <v>868</v>
      </c>
      <c r="E3664" t="s">
        <v>61</v>
      </c>
      <c r="F3664" t="s">
        <v>27</v>
      </c>
      <c r="G3664" t="s">
        <v>19</v>
      </c>
      <c r="H3664" t="s">
        <v>50</v>
      </c>
      <c r="I3664">
        <v>1</v>
      </c>
      <c r="J3664">
        <v>2811.13</v>
      </c>
      <c r="K3664">
        <v>2811.13</v>
      </c>
      <c r="L3664" t="s">
        <v>28</v>
      </c>
      <c r="M3664" t="s">
        <v>29</v>
      </c>
    </row>
    <row r="3665" spans="1:13">
      <c r="A3665" t="s">
        <v>5274</v>
      </c>
      <c r="B3665" s="9">
        <v>45190</v>
      </c>
      <c r="C3665" t="s">
        <v>281</v>
      </c>
      <c r="D3665" t="s">
        <v>227</v>
      </c>
      <c r="E3665" t="s">
        <v>17</v>
      </c>
      <c r="F3665" t="s">
        <v>27</v>
      </c>
      <c r="G3665" t="s">
        <v>42</v>
      </c>
      <c r="H3665" t="s">
        <v>57</v>
      </c>
      <c r="I3665">
        <v>2</v>
      </c>
      <c r="J3665">
        <v>17427.669999999998</v>
      </c>
      <c r="K3665">
        <v>34855.339999999997</v>
      </c>
      <c r="L3665" t="s">
        <v>21</v>
      </c>
      <c r="M3665" t="s">
        <v>29</v>
      </c>
    </row>
    <row r="3666" spans="1:13">
      <c r="A3666" t="s">
        <v>5275</v>
      </c>
      <c r="B3666" s="9">
        <v>45133</v>
      </c>
      <c r="C3666" t="s">
        <v>1297</v>
      </c>
      <c r="D3666" t="s">
        <v>1035</v>
      </c>
      <c r="E3666" t="s">
        <v>17</v>
      </c>
      <c r="F3666" t="s">
        <v>18</v>
      </c>
      <c r="G3666" t="s">
        <v>19</v>
      </c>
      <c r="H3666" t="s">
        <v>50</v>
      </c>
      <c r="I3666">
        <v>1</v>
      </c>
      <c r="J3666">
        <v>2625.21</v>
      </c>
      <c r="K3666">
        <v>2625.21</v>
      </c>
      <c r="L3666" t="s">
        <v>28</v>
      </c>
      <c r="M3666" t="s">
        <v>29</v>
      </c>
    </row>
    <row r="3667" spans="1:13">
      <c r="A3667" t="s">
        <v>5276</v>
      </c>
      <c r="B3667" s="9">
        <v>45292</v>
      </c>
      <c r="C3667" t="s">
        <v>613</v>
      </c>
      <c r="D3667" t="s">
        <v>2451</v>
      </c>
      <c r="E3667" t="s">
        <v>17</v>
      </c>
      <c r="F3667" t="s">
        <v>46</v>
      </c>
      <c r="G3667" t="s">
        <v>42</v>
      </c>
      <c r="H3667" t="s">
        <v>50</v>
      </c>
      <c r="I3667">
        <v>5</v>
      </c>
      <c r="J3667">
        <v>1787.5</v>
      </c>
      <c r="K3667">
        <v>8937.5</v>
      </c>
      <c r="L3667" t="s">
        <v>21</v>
      </c>
      <c r="M3667" t="s">
        <v>29</v>
      </c>
    </row>
    <row r="3668" spans="1:13">
      <c r="A3668" t="s">
        <v>5277</v>
      </c>
      <c r="B3668" s="9">
        <v>45202</v>
      </c>
      <c r="C3668" t="s">
        <v>642</v>
      </c>
      <c r="D3668" t="s">
        <v>1517</v>
      </c>
      <c r="E3668" t="s">
        <v>17</v>
      </c>
      <c r="F3668" t="s">
        <v>33</v>
      </c>
      <c r="G3668" t="s">
        <v>19</v>
      </c>
      <c r="H3668" t="s">
        <v>20</v>
      </c>
      <c r="I3668">
        <v>5</v>
      </c>
      <c r="J3668">
        <v>38259.08</v>
      </c>
      <c r="K3668">
        <v>191295.4</v>
      </c>
      <c r="L3668" t="s">
        <v>28</v>
      </c>
      <c r="M3668" t="s">
        <v>29</v>
      </c>
    </row>
    <row r="3669" spans="1:13">
      <c r="A3669" t="s">
        <v>5278</v>
      </c>
      <c r="B3669" s="9">
        <v>45306</v>
      </c>
      <c r="C3669" t="s">
        <v>1763</v>
      </c>
      <c r="D3669" t="s">
        <v>1188</v>
      </c>
      <c r="E3669" t="s">
        <v>61</v>
      </c>
      <c r="F3669" t="s">
        <v>33</v>
      </c>
      <c r="G3669" t="s">
        <v>42</v>
      </c>
      <c r="H3669" t="s">
        <v>34</v>
      </c>
      <c r="I3669">
        <v>2</v>
      </c>
      <c r="J3669">
        <v>1159.1600000000001</v>
      </c>
      <c r="K3669">
        <v>2318.33</v>
      </c>
      <c r="L3669" t="s">
        <v>35</v>
      </c>
      <c r="M3669" t="s">
        <v>29</v>
      </c>
    </row>
    <row r="3670" spans="1:13">
      <c r="A3670" t="s">
        <v>5279</v>
      </c>
      <c r="B3670" s="9">
        <v>45235</v>
      </c>
      <c r="C3670" t="s">
        <v>1118</v>
      </c>
      <c r="D3670" t="s">
        <v>1050</v>
      </c>
      <c r="E3670" t="s">
        <v>26</v>
      </c>
      <c r="F3670" t="s">
        <v>18</v>
      </c>
      <c r="G3670" t="s">
        <v>42</v>
      </c>
      <c r="H3670" t="s">
        <v>34</v>
      </c>
      <c r="I3670">
        <v>3</v>
      </c>
      <c r="J3670">
        <v>1294.8699999999999</v>
      </c>
      <c r="K3670">
        <v>3884.6</v>
      </c>
      <c r="L3670" t="s">
        <v>28</v>
      </c>
      <c r="M3670" t="s">
        <v>29</v>
      </c>
    </row>
    <row r="3671" spans="1:13">
      <c r="A3671" t="s">
        <v>5280</v>
      </c>
      <c r="B3671" s="9">
        <v>45194</v>
      </c>
      <c r="C3671" t="s">
        <v>5281</v>
      </c>
      <c r="D3671" t="s">
        <v>222</v>
      </c>
      <c r="E3671" t="s">
        <v>17</v>
      </c>
      <c r="F3671" t="s">
        <v>18</v>
      </c>
      <c r="G3671" t="s">
        <v>19</v>
      </c>
      <c r="H3671" t="s">
        <v>20</v>
      </c>
      <c r="I3671">
        <v>4</v>
      </c>
      <c r="J3671">
        <v>32153.42</v>
      </c>
      <c r="K3671">
        <v>128613.69</v>
      </c>
      <c r="L3671" t="s">
        <v>35</v>
      </c>
      <c r="M3671" t="s">
        <v>22</v>
      </c>
    </row>
    <row r="3672" spans="1:13">
      <c r="A3672" t="s">
        <v>5282</v>
      </c>
      <c r="B3672" s="9">
        <v>44990</v>
      </c>
      <c r="C3672" t="s">
        <v>2172</v>
      </c>
      <c r="D3672" t="s">
        <v>2104</v>
      </c>
      <c r="E3672" t="s">
        <v>17</v>
      </c>
      <c r="F3672" t="s">
        <v>18</v>
      </c>
      <c r="G3672" t="s">
        <v>42</v>
      </c>
      <c r="H3672" t="s">
        <v>20</v>
      </c>
      <c r="I3672">
        <v>2</v>
      </c>
      <c r="J3672">
        <v>25222.43</v>
      </c>
      <c r="K3672">
        <v>50444.87</v>
      </c>
      <c r="L3672" t="s">
        <v>21</v>
      </c>
      <c r="M3672" t="s">
        <v>22</v>
      </c>
    </row>
    <row r="3673" spans="1:13">
      <c r="A3673" t="s">
        <v>5283</v>
      </c>
      <c r="B3673" s="9">
        <v>45276</v>
      </c>
      <c r="C3673" t="s">
        <v>485</v>
      </c>
      <c r="D3673" t="s">
        <v>2360</v>
      </c>
      <c r="E3673" t="s">
        <v>17</v>
      </c>
      <c r="F3673" t="s">
        <v>27</v>
      </c>
      <c r="G3673" t="s">
        <v>19</v>
      </c>
      <c r="H3673" t="s">
        <v>20</v>
      </c>
      <c r="I3673">
        <v>4</v>
      </c>
      <c r="J3673">
        <v>36430.54</v>
      </c>
      <c r="K3673">
        <v>145722.15</v>
      </c>
      <c r="L3673" t="s">
        <v>35</v>
      </c>
      <c r="M3673" t="s">
        <v>29</v>
      </c>
    </row>
    <row r="3674" spans="1:13">
      <c r="A3674" t="s">
        <v>5284</v>
      </c>
      <c r="B3674" s="9">
        <v>45420</v>
      </c>
      <c r="C3674" t="s">
        <v>2054</v>
      </c>
      <c r="D3674" t="s">
        <v>1351</v>
      </c>
      <c r="E3674" t="s">
        <v>26</v>
      </c>
      <c r="F3674" t="s">
        <v>27</v>
      </c>
      <c r="G3674" t="s">
        <v>19</v>
      </c>
      <c r="H3674" t="s">
        <v>57</v>
      </c>
      <c r="I3674">
        <v>1</v>
      </c>
      <c r="J3674">
        <v>13830.96</v>
      </c>
      <c r="K3674">
        <v>13830.96</v>
      </c>
      <c r="L3674" t="s">
        <v>35</v>
      </c>
      <c r="M3674" t="s">
        <v>29</v>
      </c>
    </row>
    <row r="3675" spans="1:13">
      <c r="A3675" t="s">
        <v>5285</v>
      </c>
      <c r="B3675" s="9">
        <v>45449</v>
      </c>
      <c r="C3675" t="s">
        <v>567</v>
      </c>
      <c r="D3675" t="s">
        <v>509</v>
      </c>
      <c r="E3675" t="s">
        <v>26</v>
      </c>
      <c r="F3675" t="s">
        <v>33</v>
      </c>
      <c r="G3675" t="s">
        <v>42</v>
      </c>
      <c r="H3675" t="s">
        <v>57</v>
      </c>
      <c r="I3675">
        <v>3</v>
      </c>
      <c r="J3675">
        <v>17055.330000000002</v>
      </c>
      <c r="K3675">
        <v>51165.98</v>
      </c>
      <c r="L3675" t="s">
        <v>35</v>
      </c>
      <c r="M3675" t="s">
        <v>29</v>
      </c>
    </row>
    <row r="3676" spans="1:13">
      <c r="A3676" t="s">
        <v>5286</v>
      </c>
      <c r="B3676" s="9">
        <v>45024</v>
      </c>
      <c r="C3676" t="s">
        <v>247</v>
      </c>
      <c r="D3676" t="s">
        <v>948</v>
      </c>
      <c r="E3676" t="s">
        <v>61</v>
      </c>
      <c r="F3676" t="s">
        <v>46</v>
      </c>
      <c r="G3676" t="s">
        <v>42</v>
      </c>
      <c r="H3676" t="s">
        <v>57</v>
      </c>
      <c r="I3676">
        <v>4</v>
      </c>
      <c r="J3676">
        <v>16036.03</v>
      </c>
      <c r="K3676">
        <v>64144.14</v>
      </c>
      <c r="L3676" t="s">
        <v>21</v>
      </c>
      <c r="M3676" t="s">
        <v>29</v>
      </c>
    </row>
    <row r="3677" spans="1:13">
      <c r="A3677" t="s">
        <v>5287</v>
      </c>
      <c r="B3677" s="9">
        <v>44997</v>
      </c>
      <c r="C3677" t="s">
        <v>2618</v>
      </c>
      <c r="D3677" t="s">
        <v>2310</v>
      </c>
      <c r="E3677" t="s">
        <v>61</v>
      </c>
      <c r="F3677" t="s">
        <v>18</v>
      </c>
      <c r="G3677" t="s">
        <v>19</v>
      </c>
      <c r="H3677" t="s">
        <v>57</v>
      </c>
      <c r="I3677">
        <v>5</v>
      </c>
      <c r="J3677">
        <v>13196.71</v>
      </c>
      <c r="K3677">
        <v>65983.570000000007</v>
      </c>
      <c r="L3677" t="s">
        <v>28</v>
      </c>
      <c r="M3677" t="s">
        <v>29</v>
      </c>
    </row>
    <row r="3678" spans="1:13">
      <c r="A3678" t="s">
        <v>5288</v>
      </c>
      <c r="B3678" s="9">
        <v>45290</v>
      </c>
      <c r="C3678" t="s">
        <v>931</v>
      </c>
      <c r="D3678" t="s">
        <v>544</v>
      </c>
      <c r="E3678" t="s">
        <v>17</v>
      </c>
      <c r="F3678" t="s">
        <v>27</v>
      </c>
      <c r="G3678" t="s">
        <v>19</v>
      </c>
      <c r="H3678" t="s">
        <v>57</v>
      </c>
      <c r="I3678">
        <v>5</v>
      </c>
      <c r="J3678">
        <v>15930.61</v>
      </c>
      <c r="K3678">
        <v>79653.070000000007</v>
      </c>
      <c r="L3678" t="s">
        <v>35</v>
      </c>
      <c r="M3678" t="s">
        <v>22</v>
      </c>
    </row>
    <row r="3679" spans="1:13">
      <c r="A3679" t="s">
        <v>5289</v>
      </c>
      <c r="B3679" s="9">
        <v>45202</v>
      </c>
      <c r="C3679" t="s">
        <v>1795</v>
      </c>
      <c r="D3679" t="s">
        <v>2090</v>
      </c>
      <c r="E3679" t="s">
        <v>17</v>
      </c>
      <c r="F3679" t="s">
        <v>46</v>
      </c>
      <c r="G3679" t="s">
        <v>42</v>
      </c>
      <c r="H3679" t="s">
        <v>34</v>
      </c>
      <c r="I3679">
        <v>1</v>
      </c>
      <c r="J3679">
        <v>1137.1300000000001</v>
      </c>
      <c r="K3679">
        <v>1137.1300000000001</v>
      </c>
      <c r="L3679" t="s">
        <v>21</v>
      </c>
      <c r="M3679" t="s">
        <v>29</v>
      </c>
    </row>
    <row r="3680" spans="1:13">
      <c r="A3680" t="s">
        <v>5290</v>
      </c>
      <c r="B3680" s="9">
        <v>44976</v>
      </c>
      <c r="C3680" t="s">
        <v>134</v>
      </c>
      <c r="D3680" t="s">
        <v>601</v>
      </c>
      <c r="E3680" t="s">
        <v>17</v>
      </c>
      <c r="F3680" t="s">
        <v>18</v>
      </c>
      <c r="G3680" t="s">
        <v>42</v>
      </c>
      <c r="H3680" t="s">
        <v>34</v>
      </c>
      <c r="I3680">
        <v>2</v>
      </c>
      <c r="J3680">
        <v>959.67</v>
      </c>
      <c r="K3680">
        <v>1919.33</v>
      </c>
      <c r="L3680" t="s">
        <v>35</v>
      </c>
      <c r="M3680" t="s">
        <v>29</v>
      </c>
    </row>
    <row r="3681" spans="1:13">
      <c r="A3681" t="s">
        <v>5291</v>
      </c>
      <c r="B3681" s="9">
        <v>45284</v>
      </c>
      <c r="C3681" t="s">
        <v>290</v>
      </c>
      <c r="D3681" t="s">
        <v>1642</v>
      </c>
      <c r="E3681" t="s">
        <v>17</v>
      </c>
      <c r="F3681" t="s">
        <v>46</v>
      </c>
      <c r="G3681" t="s">
        <v>19</v>
      </c>
      <c r="H3681" t="s">
        <v>50</v>
      </c>
      <c r="I3681">
        <v>4</v>
      </c>
      <c r="J3681">
        <v>2274.86</v>
      </c>
      <c r="K3681">
        <v>9099.43</v>
      </c>
      <c r="L3681" t="s">
        <v>28</v>
      </c>
      <c r="M3681" t="s">
        <v>29</v>
      </c>
    </row>
    <row r="3682" spans="1:13">
      <c r="A3682" t="s">
        <v>5292</v>
      </c>
      <c r="B3682" s="9">
        <v>45411</v>
      </c>
      <c r="C3682" t="s">
        <v>186</v>
      </c>
      <c r="D3682" t="s">
        <v>1570</v>
      </c>
      <c r="E3682" t="s">
        <v>61</v>
      </c>
      <c r="F3682" t="s">
        <v>18</v>
      </c>
      <c r="G3682" t="s">
        <v>19</v>
      </c>
      <c r="H3682" t="s">
        <v>34</v>
      </c>
      <c r="I3682">
        <v>1</v>
      </c>
      <c r="J3682">
        <v>973.54</v>
      </c>
      <c r="K3682">
        <v>973.54</v>
      </c>
      <c r="L3682" t="s">
        <v>35</v>
      </c>
      <c r="M3682" t="s">
        <v>29</v>
      </c>
    </row>
    <row r="3683" spans="1:13">
      <c r="A3683" t="s">
        <v>5293</v>
      </c>
      <c r="B3683" s="9">
        <v>45010</v>
      </c>
      <c r="C3683" t="s">
        <v>3533</v>
      </c>
      <c r="D3683" t="s">
        <v>1301</v>
      </c>
      <c r="E3683" t="s">
        <v>26</v>
      </c>
      <c r="F3683" t="s">
        <v>46</v>
      </c>
      <c r="G3683" t="s">
        <v>42</v>
      </c>
      <c r="H3683" t="s">
        <v>20</v>
      </c>
      <c r="I3683">
        <v>5</v>
      </c>
      <c r="J3683">
        <v>24587.09</v>
      </c>
      <c r="K3683">
        <v>122935.45</v>
      </c>
      <c r="L3683" t="s">
        <v>35</v>
      </c>
      <c r="M3683" t="s">
        <v>29</v>
      </c>
    </row>
    <row r="3684" spans="1:13">
      <c r="A3684" t="s">
        <v>5294</v>
      </c>
      <c r="B3684" s="9">
        <v>45222</v>
      </c>
      <c r="C3684" t="s">
        <v>3251</v>
      </c>
      <c r="D3684" t="s">
        <v>1197</v>
      </c>
      <c r="E3684" t="s">
        <v>26</v>
      </c>
      <c r="F3684" t="s">
        <v>33</v>
      </c>
      <c r="G3684" t="s">
        <v>42</v>
      </c>
      <c r="H3684" t="s">
        <v>34</v>
      </c>
      <c r="I3684">
        <v>5</v>
      </c>
      <c r="J3684">
        <v>988.08</v>
      </c>
      <c r="K3684">
        <v>4940.3900000000003</v>
      </c>
      <c r="L3684" t="s">
        <v>35</v>
      </c>
      <c r="M3684" t="s">
        <v>22</v>
      </c>
    </row>
    <row r="3685" spans="1:13">
      <c r="A3685" t="s">
        <v>5295</v>
      </c>
      <c r="B3685" s="9">
        <v>45162</v>
      </c>
      <c r="C3685" t="s">
        <v>941</v>
      </c>
      <c r="D3685" t="s">
        <v>1617</v>
      </c>
      <c r="E3685" t="s">
        <v>17</v>
      </c>
      <c r="F3685" t="s">
        <v>18</v>
      </c>
      <c r="G3685" t="s">
        <v>42</v>
      </c>
      <c r="H3685" t="s">
        <v>20</v>
      </c>
      <c r="I3685">
        <v>5</v>
      </c>
      <c r="J3685">
        <v>28166.62</v>
      </c>
      <c r="K3685">
        <v>140833.12</v>
      </c>
      <c r="L3685" t="s">
        <v>28</v>
      </c>
      <c r="M3685" t="s">
        <v>29</v>
      </c>
    </row>
    <row r="3686" spans="1:13">
      <c r="A3686" t="s">
        <v>5296</v>
      </c>
      <c r="B3686" s="9">
        <v>44982</v>
      </c>
      <c r="C3686" t="s">
        <v>1125</v>
      </c>
      <c r="D3686" t="s">
        <v>2050</v>
      </c>
      <c r="E3686" t="s">
        <v>17</v>
      </c>
      <c r="F3686" t="s">
        <v>18</v>
      </c>
      <c r="G3686" t="s">
        <v>19</v>
      </c>
      <c r="H3686" t="s">
        <v>34</v>
      </c>
      <c r="I3686">
        <v>3</v>
      </c>
      <c r="J3686">
        <v>842.6</v>
      </c>
      <c r="K3686">
        <v>2527.81</v>
      </c>
      <c r="L3686" t="s">
        <v>28</v>
      </c>
      <c r="M3686" t="s">
        <v>29</v>
      </c>
    </row>
    <row r="3687" spans="1:13">
      <c r="A3687" t="s">
        <v>5297</v>
      </c>
      <c r="B3687" s="9">
        <v>45286</v>
      </c>
      <c r="C3687" t="s">
        <v>2815</v>
      </c>
      <c r="D3687" t="s">
        <v>2601</v>
      </c>
      <c r="E3687" t="s">
        <v>17</v>
      </c>
      <c r="F3687" t="s">
        <v>33</v>
      </c>
      <c r="G3687" t="s">
        <v>42</v>
      </c>
      <c r="H3687" t="s">
        <v>57</v>
      </c>
      <c r="I3687">
        <v>3</v>
      </c>
      <c r="J3687">
        <v>16379.44</v>
      </c>
      <c r="K3687">
        <v>49138.32</v>
      </c>
      <c r="L3687" t="s">
        <v>21</v>
      </c>
      <c r="M3687" t="s">
        <v>29</v>
      </c>
    </row>
    <row r="3688" spans="1:13">
      <c r="A3688" t="s">
        <v>5298</v>
      </c>
      <c r="B3688" s="9">
        <v>45036</v>
      </c>
      <c r="C3688" t="s">
        <v>3237</v>
      </c>
      <c r="D3688" t="s">
        <v>3727</v>
      </c>
      <c r="E3688" t="s">
        <v>17</v>
      </c>
      <c r="F3688" t="s">
        <v>18</v>
      </c>
      <c r="G3688" t="s">
        <v>42</v>
      </c>
      <c r="H3688" t="s">
        <v>34</v>
      </c>
      <c r="I3688">
        <v>5</v>
      </c>
      <c r="J3688">
        <v>886.19</v>
      </c>
      <c r="K3688">
        <v>4430.95</v>
      </c>
      <c r="L3688" t="s">
        <v>35</v>
      </c>
      <c r="M3688" t="s">
        <v>29</v>
      </c>
    </row>
    <row r="3689" spans="1:13">
      <c r="A3689" t="s">
        <v>5299</v>
      </c>
      <c r="B3689" s="9">
        <v>45118</v>
      </c>
      <c r="C3689" t="s">
        <v>66</v>
      </c>
      <c r="D3689" t="s">
        <v>714</v>
      </c>
      <c r="E3689" t="s">
        <v>26</v>
      </c>
      <c r="F3689" t="s">
        <v>18</v>
      </c>
      <c r="G3689" t="s">
        <v>19</v>
      </c>
      <c r="H3689" t="s">
        <v>50</v>
      </c>
      <c r="I3689">
        <v>2</v>
      </c>
      <c r="J3689">
        <v>2311.3200000000002</v>
      </c>
      <c r="K3689">
        <v>4622.6499999999996</v>
      </c>
      <c r="L3689" t="s">
        <v>35</v>
      </c>
      <c r="M3689" t="s">
        <v>29</v>
      </c>
    </row>
    <row r="3690" spans="1:13">
      <c r="A3690" t="s">
        <v>5300</v>
      </c>
      <c r="B3690" s="9">
        <v>45019</v>
      </c>
      <c r="C3690" t="s">
        <v>540</v>
      </c>
      <c r="D3690" t="s">
        <v>2220</v>
      </c>
      <c r="E3690" t="s">
        <v>17</v>
      </c>
      <c r="F3690" t="s">
        <v>27</v>
      </c>
      <c r="G3690" t="s">
        <v>19</v>
      </c>
      <c r="H3690" t="s">
        <v>57</v>
      </c>
      <c r="I3690">
        <v>3</v>
      </c>
      <c r="J3690">
        <v>13634.12</v>
      </c>
      <c r="K3690">
        <v>40902.370000000003</v>
      </c>
      <c r="L3690" t="s">
        <v>35</v>
      </c>
      <c r="M3690" t="s">
        <v>29</v>
      </c>
    </row>
    <row r="3691" spans="1:13">
      <c r="A3691" t="s">
        <v>5301</v>
      </c>
      <c r="B3691" s="9">
        <v>44986</v>
      </c>
      <c r="C3691" t="s">
        <v>1826</v>
      </c>
      <c r="D3691" t="s">
        <v>3086</v>
      </c>
      <c r="E3691" t="s">
        <v>26</v>
      </c>
      <c r="F3691" t="s">
        <v>33</v>
      </c>
      <c r="G3691" t="s">
        <v>42</v>
      </c>
      <c r="H3691" t="s">
        <v>57</v>
      </c>
      <c r="I3691">
        <v>4</v>
      </c>
      <c r="J3691">
        <v>11860.56</v>
      </c>
      <c r="K3691">
        <v>47442.239999999998</v>
      </c>
      <c r="L3691" t="s">
        <v>35</v>
      </c>
      <c r="M3691" t="s">
        <v>29</v>
      </c>
    </row>
    <row r="3692" spans="1:13">
      <c r="A3692" t="s">
        <v>5302</v>
      </c>
      <c r="B3692" s="9">
        <v>44965</v>
      </c>
      <c r="C3692" t="s">
        <v>1427</v>
      </c>
      <c r="D3692" t="s">
        <v>233</v>
      </c>
      <c r="E3692" t="s">
        <v>26</v>
      </c>
      <c r="F3692" t="s">
        <v>27</v>
      </c>
      <c r="G3692" t="s">
        <v>19</v>
      </c>
      <c r="H3692" t="s">
        <v>50</v>
      </c>
      <c r="I3692">
        <v>3</v>
      </c>
      <c r="J3692">
        <v>2958.59</v>
      </c>
      <c r="K3692">
        <v>8875.76</v>
      </c>
      <c r="L3692" t="s">
        <v>28</v>
      </c>
      <c r="M3692" t="s">
        <v>22</v>
      </c>
    </row>
    <row r="3693" spans="1:13">
      <c r="A3693" t="s">
        <v>5303</v>
      </c>
      <c r="B3693" s="9">
        <v>45466</v>
      </c>
      <c r="C3693" t="s">
        <v>690</v>
      </c>
      <c r="D3693" t="s">
        <v>3883</v>
      </c>
      <c r="E3693" t="s">
        <v>17</v>
      </c>
      <c r="F3693" t="s">
        <v>33</v>
      </c>
      <c r="G3693" t="s">
        <v>42</v>
      </c>
      <c r="H3693" t="s">
        <v>34</v>
      </c>
      <c r="I3693">
        <v>4</v>
      </c>
      <c r="J3693">
        <v>1202.24</v>
      </c>
      <c r="K3693">
        <v>4808.96</v>
      </c>
      <c r="L3693" t="s">
        <v>28</v>
      </c>
      <c r="M3693" t="s">
        <v>29</v>
      </c>
    </row>
    <row r="3694" spans="1:13">
      <c r="A3694" t="s">
        <v>5304</v>
      </c>
      <c r="B3694" s="9">
        <v>44975</v>
      </c>
      <c r="C3694" t="s">
        <v>2560</v>
      </c>
      <c r="D3694" t="s">
        <v>695</v>
      </c>
      <c r="E3694" t="s">
        <v>26</v>
      </c>
      <c r="F3694" t="s">
        <v>46</v>
      </c>
      <c r="G3694" t="s">
        <v>42</v>
      </c>
      <c r="H3694" t="s">
        <v>34</v>
      </c>
      <c r="I3694">
        <v>3</v>
      </c>
      <c r="J3694">
        <v>1328.11</v>
      </c>
      <c r="K3694">
        <v>3984.32</v>
      </c>
      <c r="L3694" t="s">
        <v>35</v>
      </c>
      <c r="M3694" t="s">
        <v>29</v>
      </c>
    </row>
    <row r="3695" spans="1:13">
      <c r="A3695" t="s">
        <v>5305</v>
      </c>
      <c r="B3695" s="9">
        <v>45346</v>
      </c>
      <c r="C3695" t="s">
        <v>1603</v>
      </c>
      <c r="D3695" t="s">
        <v>262</v>
      </c>
      <c r="E3695" t="s">
        <v>17</v>
      </c>
      <c r="F3695" t="s">
        <v>33</v>
      </c>
      <c r="G3695" t="s">
        <v>42</v>
      </c>
      <c r="H3695" t="s">
        <v>50</v>
      </c>
      <c r="I3695">
        <v>5</v>
      </c>
      <c r="J3695">
        <v>2370.1799999999998</v>
      </c>
      <c r="K3695">
        <v>11850.88</v>
      </c>
      <c r="L3695" t="s">
        <v>35</v>
      </c>
      <c r="M3695" t="s">
        <v>22</v>
      </c>
    </row>
    <row r="3696" spans="1:13">
      <c r="A3696" t="s">
        <v>5306</v>
      </c>
      <c r="B3696" s="9">
        <v>44939</v>
      </c>
      <c r="C3696" t="s">
        <v>1143</v>
      </c>
      <c r="D3696" t="s">
        <v>1572</v>
      </c>
      <c r="E3696" t="s">
        <v>26</v>
      </c>
      <c r="F3696" t="s">
        <v>33</v>
      </c>
      <c r="G3696" t="s">
        <v>42</v>
      </c>
      <c r="H3696" t="s">
        <v>57</v>
      </c>
      <c r="I3696">
        <v>4</v>
      </c>
      <c r="J3696">
        <v>15921.09</v>
      </c>
      <c r="K3696">
        <v>63684.36</v>
      </c>
      <c r="L3696" t="s">
        <v>35</v>
      </c>
      <c r="M3696" t="s">
        <v>29</v>
      </c>
    </row>
    <row r="3697" spans="1:13">
      <c r="A3697" t="s">
        <v>5307</v>
      </c>
      <c r="B3697" s="9">
        <v>44962</v>
      </c>
      <c r="C3697" t="s">
        <v>2167</v>
      </c>
      <c r="D3697" t="s">
        <v>2050</v>
      </c>
      <c r="E3697" t="s">
        <v>26</v>
      </c>
      <c r="F3697" t="s">
        <v>27</v>
      </c>
      <c r="G3697" t="s">
        <v>19</v>
      </c>
      <c r="H3697" t="s">
        <v>50</v>
      </c>
      <c r="I3697">
        <v>2</v>
      </c>
      <c r="J3697">
        <v>2962.22</v>
      </c>
      <c r="K3697">
        <v>5924.45</v>
      </c>
      <c r="L3697" t="s">
        <v>35</v>
      </c>
      <c r="M3697" t="s">
        <v>22</v>
      </c>
    </row>
    <row r="3698" spans="1:13">
      <c r="A3698" t="s">
        <v>5308</v>
      </c>
      <c r="B3698" s="9">
        <v>45027</v>
      </c>
      <c r="C3698" t="s">
        <v>221</v>
      </c>
      <c r="D3698" t="s">
        <v>1407</v>
      </c>
      <c r="E3698" t="s">
        <v>61</v>
      </c>
      <c r="F3698" t="s">
        <v>18</v>
      </c>
      <c r="G3698" t="s">
        <v>19</v>
      </c>
      <c r="H3698" t="s">
        <v>20</v>
      </c>
      <c r="I3698">
        <v>3</v>
      </c>
      <c r="J3698">
        <v>30597.09</v>
      </c>
      <c r="K3698">
        <v>91791.28</v>
      </c>
      <c r="L3698" t="s">
        <v>21</v>
      </c>
      <c r="M3698" t="s">
        <v>29</v>
      </c>
    </row>
    <row r="3699" spans="1:13">
      <c r="A3699" t="s">
        <v>5309</v>
      </c>
      <c r="B3699" s="9">
        <v>45012</v>
      </c>
      <c r="C3699" t="s">
        <v>1118</v>
      </c>
      <c r="D3699" t="s">
        <v>584</v>
      </c>
      <c r="E3699" t="s">
        <v>17</v>
      </c>
      <c r="F3699" t="s">
        <v>33</v>
      </c>
      <c r="G3699" t="s">
        <v>42</v>
      </c>
      <c r="H3699" t="s">
        <v>20</v>
      </c>
      <c r="I3699">
        <v>3</v>
      </c>
      <c r="J3699">
        <v>33324.620000000003</v>
      </c>
      <c r="K3699">
        <v>99973.85</v>
      </c>
      <c r="L3699" t="s">
        <v>21</v>
      </c>
      <c r="M3699" t="s">
        <v>29</v>
      </c>
    </row>
    <row r="3700" spans="1:13">
      <c r="A3700" t="s">
        <v>5310</v>
      </c>
      <c r="B3700" s="9">
        <v>45442</v>
      </c>
      <c r="C3700" t="s">
        <v>5206</v>
      </c>
      <c r="D3700" t="s">
        <v>768</v>
      </c>
      <c r="E3700" t="s">
        <v>17</v>
      </c>
      <c r="F3700" t="s">
        <v>18</v>
      </c>
      <c r="G3700" t="s">
        <v>19</v>
      </c>
      <c r="H3700" t="s">
        <v>34</v>
      </c>
      <c r="I3700">
        <v>5</v>
      </c>
      <c r="J3700">
        <v>1148.72</v>
      </c>
      <c r="K3700">
        <v>5743.61</v>
      </c>
      <c r="L3700" t="s">
        <v>35</v>
      </c>
      <c r="M3700" t="s">
        <v>29</v>
      </c>
    </row>
    <row r="3701" spans="1:13">
      <c r="A3701" t="s">
        <v>5311</v>
      </c>
      <c r="B3701" s="9">
        <v>45149</v>
      </c>
      <c r="C3701" t="s">
        <v>354</v>
      </c>
      <c r="D3701" t="s">
        <v>339</v>
      </c>
      <c r="E3701" t="s">
        <v>17</v>
      </c>
      <c r="F3701" t="s">
        <v>33</v>
      </c>
      <c r="G3701" t="s">
        <v>19</v>
      </c>
      <c r="H3701" t="s">
        <v>57</v>
      </c>
      <c r="I3701">
        <v>4</v>
      </c>
      <c r="J3701">
        <v>17939.96</v>
      </c>
      <c r="K3701">
        <v>71759.839999999997</v>
      </c>
      <c r="L3701" t="s">
        <v>35</v>
      </c>
      <c r="M3701" t="s">
        <v>29</v>
      </c>
    </row>
    <row r="3702" spans="1:13">
      <c r="A3702" t="s">
        <v>5312</v>
      </c>
      <c r="B3702" s="9">
        <v>45264</v>
      </c>
      <c r="C3702" t="s">
        <v>1489</v>
      </c>
      <c r="D3702" t="s">
        <v>2516</v>
      </c>
      <c r="E3702" t="s">
        <v>17</v>
      </c>
      <c r="F3702" t="s">
        <v>27</v>
      </c>
      <c r="G3702" t="s">
        <v>19</v>
      </c>
      <c r="H3702" t="s">
        <v>20</v>
      </c>
      <c r="I3702">
        <v>5</v>
      </c>
      <c r="J3702">
        <v>28579.24</v>
      </c>
      <c r="K3702">
        <v>142896.18</v>
      </c>
      <c r="L3702" t="s">
        <v>35</v>
      </c>
      <c r="M3702" t="s">
        <v>29</v>
      </c>
    </row>
    <row r="3703" spans="1:13">
      <c r="A3703" t="s">
        <v>5313</v>
      </c>
      <c r="B3703" s="9">
        <v>45092</v>
      </c>
      <c r="C3703" t="s">
        <v>235</v>
      </c>
      <c r="D3703" t="s">
        <v>4501</v>
      </c>
      <c r="E3703" t="s">
        <v>26</v>
      </c>
      <c r="F3703" t="s">
        <v>33</v>
      </c>
      <c r="G3703" t="s">
        <v>19</v>
      </c>
      <c r="H3703" t="s">
        <v>50</v>
      </c>
      <c r="I3703">
        <v>4</v>
      </c>
      <c r="J3703">
        <v>2594.13</v>
      </c>
      <c r="K3703">
        <v>10376.540000000001</v>
      </c>
      <c r="L3703" t="s">
        <v>21</v>
      </c>
      <c r="M3703" t="s">
        <v>29</v>
      </c>
    </row>
    <row r="3704" spans="1:13">
      <c r="A3704" t="s">
        <v>5314</v>
      </c>
      <c r="B3704" s="9">
        <v>45309</v>
      </c>
      <c r="C3704" t="s">
        <v>2058</v>
      </c>
      <c r="D3704" t="s">
        <v>4558</v>
      </c>
      <c r="E3704" t="s">
        <v>61</v>
      </c>
      <c r="F3704" t="s">
        <v>46</v>
      </c>
      <c r="G3704" t="s">
        <v>42</v>
      </c>
      <c r="H3704" t="s">
        <v>34</v>
      </c>
      <c r="I3704">
        <v>3</v>
      </c>
      <c r="J3704">
        <v>922.94</v>
      </c>
      <c r="K3704">
        <v>2768.81</v>
      </c>
      <c r="L3704" t="s">
        <v>28</v>
      </c>
      <c r="M3704" t="s">
        <v>29</v>
      </c>
    </row>
    <row r="3705" spans="1:13">
      <c r="A3705" t="s">
        <v>5315</v>
      </c>
      <c r="B3705" s="9">
        <v>45302</v>
      </c>
      <c r="C3705" t="s">
        <v>4370</v>
      </c>
      <c r="D3705" t="s">
        <v>2383</v>
      </c>
      <c r="E3705" t="s">
        <v>17</v>
      </c>
      <c r="F3705" t="s">
        <v>33</v>
      </c>
      <c r="G3705" t="s">
        <v>19</v>
      </c>
      <c r="H3705" t="s">
        <v>34</v>
      </c>
      <c r="I3705">
        <v>3</v>
      </c>
      <c r="J3705">
        <v>1396.24</v>
      </c>
      <c r="K3705">
        <v>4188.7299999999996</v>
      </c>
      <c r="L3705" t="s">
        <v>21</v>
      </c>
      <c r="M3705" t="s">
        <v>29</v>
      </c>
    </row>
    <row r="3706" spans="1:13">
      <c r="A3706" t="s">
        <v>5316</v>
      </c>
      <c r="B3706" s="9">
        <v>45397</v>
      </c>
      <c r="C3706" t="s">
        <v>1343</v>
      </c>
      <c r="D3706" t="s">
        <v>2684</v>
      </c>
      <c r="E3706" t="s">
        <v>17</v>
      </c>
      <c r="F3706" t="s">
        <v>33</v>
      </c>
      <c r="G3706" t="s">
        <v>19</v>
      </c>
      <c r="H3706" t="s">
        <v>57</v>
      </c>
      <c r="I3706">
        <v>3</v>
      </c>
      <c r="J3706">
        <v>14927.86</v>
      </c>
      <c r="K3706">
        <v>44783.59</v>
      </c>
      <c r="L3706" t="s">
        <v>21</v>
      </c>
      <c r="M3706" t="s">
        <v>29</v>
      </c>
    </row>
    <row r="3707" spans="1:13">
      <c r="A3707" t="s">
        <v>5317</v>
      </c>
      <c r="B3707" s="9">
        <v>44957</v>
      </c>
      <c r="C3707" t="s">
        <v>4618</v>
      </c>
      <c r="D3707" t="s">
        <v>308</v>
      </c>
      <c r="E3707" t="s">
        <v>17</v>
      </c>
      <c r="F3707" t="s">
        <v>18</v>
      </c>
      <c r="G3707" t="s">
        <v>42</v>
      </c>
      <c r="H3707" t="s">
        <v>20</v>
      </c>
      <c r="I3707">
        <v>3</v>
      </c>
      <c r="J3707">
        <v>39539.699999999997</v>
      </c>
      <c r="K3707">
        <v>118619.11</v>
      </c>
      <c r="L3707" t="s">
        <v>35</v>
      </c>
      <c r="M3707" t="s">
        <v>29</v>
      </c>
    </row>
    <row r="3708" spans="1:13">
      <c r="A3708" t="s">
        <v>5318</v>
      </c>
      <c r="B3708" s="9">
        <v>45301</v>
      </c>
      <c r="C3708" t="s">
        <v>2340</v>
      </c>
      <c r="D3708" t="s">
        <v>3731</v>
      </c>
      <c r="E3708" t="s">
        <v>17</v>
      </c>
      <c r="F3708" t="s">
        <v>18</v>
      </c>
      <c r="G3708" t="s">
        <v>42</v>
      </c>
      <c r="H3708" t="s">
        <v>34</v>
      </c>
      <c r="I3708">
        <v>1</v>
      </c>
      <c r="J3708">
        <v>1377.14</v>
      </c>
      <c r="K3708">
        <v>1377.14</v>
      </c>
      <c r="L3708" t="s">
        <v>35</v>
      </c>
      <c r="M3708" t="s">
        <v>29</v>
      </c>
    </row>
    <row r="3709" spans="1:13">
      <c r="A3709" t="s">
        <v>5319</v>
      </c>
      <c r="B3709" s="9">
        <v>44937</v>
      </c>
      <c r="C3709" t="s">
        <v>1503</v>
      </c>
      <c r="D3709" t="s">
        <v>1689</v>
      </c>
      <c r="E3709" t="s">
        <v>17</v>
      </c>
      <c r="F3709" t="s">
        <v>46</v>
      </c>
      <c r="G3709" t="s">
        <v>42</v>
      </c>
      <c r="H3709" t="s">
        <v>50</v>
      </c>
      <c r="I3709">
        <v>3</v>
      </c>
      <c r="J3709">
        <v>2446.39</v>
      </c>
      <c r="K3709">
        <v>7339.16</v>
      </c>
      <c r="L3709" t="s">
        <v>28</v>
      </c>
      <c r="M3709" t="s">
        <v>29</v>
      </c>
    </row>
    <row r="3710" spans="1:13">
      <c r="A3710" t="s">
        <v>5320</v>
      </c>
      <c r="B3710" s="9">
        <v>45228</v>
      </c>
      <c r="C3710" t="s">
        <v>4733</v>
      </c>
      <c r="D3710" t="s">
        <v>2978</v>
      </c>
      <c r="E3710" t="s">
        <v>17</v>
      </c>
      <c r="F3710" t="s">
        <v>33</v>
      </c>
      <c r="G3710" t="s">
        <v>42</v>
      </c>
      <c r="H3710" t="s">
        <v>20</v>
      </c>
      <c r="I3710">
        <v>3</v>
      </c>
      <c r="J3710">
        <v>36435.129999999997</v>
      </c>
      <c r="K3710">
        <v>109305.38</v>
      </c>
      <c r="L3710" t="s">
        <v>35</v>
      </c>
      <c r="M3710" t="s">
        <v>29</v>
      </c>
    </row>
    <row r="3711" spans="1:13">
      <c r="A3711" t="s">
        <v>5321</v>
      </c>
      <c r="B3711" s="9">
        <v>45022</v>
      </c>
      <c r="C3711" t="s">
        <v>2854</v>
      </c>
      <c r="D3711" t="s">
        <v>802</v>
      </c>
      <c r="E3711" t="s">
        <v>26</v>
      </c>
      <c r="F3711" t="s">
        <v>18</v>
      </c>
      <c r="G3711" t="s">
        <v>42</v>
      </c>
      <c r="H3711" t="s">
        <v>34</v>
      </c>
      <c r="I3711">
        <v>4</v>
      </c>
      <c r="J3711">
        <v>1259.23</v>
      </c>
      <c r="K3711">
        <v>5036.93</v>
      </c>
      <c r="L3711" t="s">
        <v>35</v>
      </c>
      <c r="M3711" t="s">
        <v>29</v>
      </c>
    </row>
    <row r="3712" spans="1:13">
      <c r="A3712" t="s">
        <v>5322</v>
      </c>
      <c r="B3712" s="9">
        <v>45116</v>
      </c>
      <c r="C3712" t="s">
        <v>1451</v>
      </c>
      <c r="D3712" t="s">
        <v>577</v>
      </c>
      <c r="E3712" t="s">
        <v>17</v>
      </c>
      <c r="F3712" t="s">
        <v>33</v>
      </c>
      <c r="G3712" t="s">
        <v>42</v>
      </c>
      <c r="H3712" t="s">
        <v>34</v>
      </c>
      <c r="I3712">
        <v>3</v>
      </c>
      <c r="J3712">
        <v>1116.29</v>
      </c>
      <c r="K3712">
        <v>3348.87</v>
      </c>
      <c r="L3712" t="s">
        <v>28</v>
      </c>
      <c r="M3712" t="s">
        <v>29</v>
      </c>
    </row>
    <row r="3713" spans="1:13">
      <c r="A3713" t="s">
        <v>5323</v>
      </c>
      <c r="B3713" s="9">
        <v>45379</v>
      </c>
      <c r="C3713" t="s">
        <v>284</v>
      </c>
      <c r="D3713" t="s">
        <v>2187</v>
      </c>
      <c r="E3713" t="s">
        <v>17</v>
      </c>
      <c r="F3713" t="s">
        <v>27</v>
      </c>
      <c r="G3713" t="s">
        <v>19</v>
      </c>
      <c r="H3713" t="s">
        <v>20</v>
      </c>
      <c r="I3713">
        <v>3</v>
      </c>
      <c r="J3713">
        <v>32109.67</v>
      </c>
      <c r="K3713">
        <v>96329.01</v>
      </c>
      <c r="L3713" t="s">
        <v>35</v>
      </c>
      <c r="M3713" t="s">
        <v>29</v>
      </c>
    </row>
    <row r="3714" spans="1:13">
      <c r="A3714" t="s">
        <v>5324</v>
      </c>
      <c r="B3714" s="9">
        <v>45118</v>
      </c>
      <c r="C3714" t="s">
        <v>671</v>
      </c>
      <c r="D3714" t="s">
        <v>1831</v>
      </c>
      <c r="E3714" t="s">
        <v>26</v>
      </c>
      <c r="F3714" t="s">
        <v>27</v>
      </c>
      <c r="G3714" t="s">
        <v>42</v>
      </c>
      <c r="H3714" t="s">
        <v>20</v>
      </c>
      <c r="I3714">
        <v>4</v>
      </c>
      <c r="J3714">
        <v>27758.29</v>
      </c>
      <c r="K3714">
        <v>111033.18</v>
      </c>
      <c r="L3714" t="s">
        <v>35</v>
      </c>
      <c r="M3714" t="s">
        <v>29</v>
      </c>
    </row>
    <row r="3715" spans="1:13">
      <c r="A3715" t="s">
        <v>5325</v>
      </c>
      <c r="B3715" s="9">
        <v>45412</v>
      </c>
      <c r="C3715" t="s">
        <v>2603</v>
      </c>
      <c r="D3715" t="s">
        <v>571</v>
      </c>
      <c r="E3715" t="s">
        <v>17</v>
      </c>
      <c r="F3715" t="s">
        <v>46</v>
      </c>
      <c r="G3715" t="s">
        <v>19</v>
      </c>
      <c r="H3715" t="s">
        <v>57</v>
      </c>
      <c r="I3715">
        <v>3</v>
      </c>
      <c r="J3715">
        <v>13379.36</v>
      </c>
      <c r="K3715">
        <v>40138.080000000002</v>
      </c>
      <c r="L3715" t="s">
        <v>35</v>
      </c>
      <c r="M3715" t="s">
        <v>29</v>
      </c>
    </row>
    <row r="3716" spans="1:13">
      <c r="A3716" t="s">
        <v>5326</v>
      </c>
      <c r="B3716" s="9">
        <v>45192</v>
      </c>
      <c r="C3716" t="s">
        <v>3233</v>
      </c>
      <c r="D3716" t="s">
        <v>1345</v>
      </c>
      <c r="E3716" t="s">
        <v>26</v>
      </c>
      <c r="F3716" t="s">
        <v>27</v>
      </c>
      <c r="G3716" t="s">
        <v>42</v>
      </c>
      <c r="H3716" t="s">
        <v>50</v>
      </c>
      <c r="I3716">
        <v>3</v>
      </c>
      <c r="J3716">
        <v>2988.45</v>
      </c>
      <c r="K3716">
        <v>8965.34</v>
      </c>
      <c r="L3716" t="s">
        <v>21</v>
      </c>
      <c r="M3716" t="s">
        <v>29</v>
      </c>
    </row>
    <row r="3717" spans="1:13">
      <c r="A3717" t="s">
        <v>5327</v>
      </c>
      <c r="B3717" s="9">
        <v>45350</v>
      </c>
      <c r="C3717" t="s">
        <v>806</v>
      </c>
      <c r="D3717" t="s">
        <v>279</v>
      </c>
      <c r="E3717" t="s">
        <v>26</v>
      </c>
      <c r="F3717" t="s">
        <v>18</v>
      </c>
      <c r="G3717" t="s">
        <v>19</v>
      </c>
      <c r="H3717" t="s">
        <v>57</v>
      </c>
      <c r="I3717">
        <v>5</v>
      </c>
      <c r="J3717">
        <v>12523.96</v>
      </c>
      <c r="K3717">
        <v>62619.81</v>
      </c>
      <c r="L3717" t="s">
        <v>35</v>
      </c>
      <c r="M3717" t="s">
        <v>29</v>
      </c>
    </row>
    <row r="3718" spans="1:13">
      <c r="A3718" t="s">
        <v>5328</v>
      </c>
      <c r="B3718" s="9">
        <v>45054</v>
      </c>
      <c r="C3718" t="s">
        <v>717</v>
      </c>
      <c r="D3718" t="s">
        <v>1699</v>
      </c>
      <c r="E3718" t="s">
        <v>26</v>
      </c>
      <c r="F3718" t="s">
        <v>18</v>
      </c>
      <c r="G3718" t="s">
        <v>19</v>
      </c>
      <c r="H3718" t="s">
        <v>57</v>
      </c>
      <c r="I3718">
        <v>1</v>
      </c>
      <c r="J3718">
        <v>16218.31</v>
      </c>
      <c r="K3718">
        <v>16218.31</v>
      </c>
      <c r="L3718" t="s">
        <v>21</v>
      </c>
      <c r="M3718" t="s">
        <v>29</v>
      </c>
    </row>
    <row r="3719" spans="1:13">
      <c r="A3719" t="s">
        <v>5329</v>
      </c>
      <c r="B3719" s="9">
        <v>45164</v>
      </c>
      <c r="C3719" t="s">
        <v>546</v>
      </c>
      <c r="D3719" t="s">
        <v>371</v>
      </c>
      <c r="E3719" t="s">
        <v>17</v>
      </c>
      <c r="F3719" t="s">
        <v>46</v>
      </c>
      <c r="G3719" t="s">
        <v>19</v>
      </c>
      <c r="H3719" t="s">
        <v>50</v>
      </c>
      <c r="I3719">
        <v>4</v>
      </c>
      <c r="J3719">
        <v>1824.18</v>
      </c>
      <c r="K3719">
        <v>7296.74</v>
      </c>
      <c r="L3719" t="s">
        <v>35</v>
      </c>
      <c r="M3719" t="s">
        <v>29</v>
      </c>
    </row>
    <row r="3720" spans="1:13">
      <c r="A3720" t="s">
        <v>5330</v>
      </c>
      <c r="B3720" s="9">
        <v>45281</v>
      </c>
      <c r="C3720" t="s">
        <v>1505</v>
      </c>
      <c r="D3720" t="s">
        <v>1548</v>
      </c>
      <c r="E3720" t="s">
        <v>17</v>
      </c>
      <c r="F3720" t="s">
        <v>33</v>
      </c>
      <c r="G3720" t="s">
        <v>19</v>
      </c>
      <c r="H3720" t="s">
        <v>50</v>
      </c>
      <c r="I3720">
        <v>5</v>
      </c>
      <c r="J3720">
        <v>2334.34</v>
      </c>
      <c r="K3720">
        <v>11671.68</v>
      </c>
      <c r="L3720" t="s">
        <v>35</v>
      </c>
      <c r="M3720" t="s">
        <v>29</v>
      </c>
    </row>
    <row r="3721" spans="1:13">
      <c r="A3721" t="s">
        <v>5331</v>
      </c>
      <c r="B3721" s="9">
        <v>45038</v>
      </c>
      <c r="C3721" t="s">
        <v>532</v>
      </c>
      <c r="D3721" t="s">
        <v>1262</v>
      </c>
      <c r="E3721" t="s">
        <v>26</v>
      </c>
      <c r="F3721" t="s">
        <v>18</v>
      </c>
      <c r="G3721" t="s">
        <v>42</v>
      </c>
      <c r="H3721" t="s">
        <v>57</v>
      </c>
      <c r="I3721">
        <v>2</v>
      </c>
      <c r="J3721">
        <v>10938.08</v>
      </c>
      <c r="K3721">
        <v>21876.15</v>
      </c>
      <c r="L3721" t="s">
        <v>21</v>
      </c>
      <c r="M3721" t="s">
        <v>22</v>
      </c>
    </row>
    <row r="3722" spans="1:13">
      <c r="A3722" t="s">
        <v>5332</v>
      </c>
      <c r="B3722" s="9">
        <v>45372</v>
      </c>
      <c r="C3722" t="s">
        <v>1999</v>
      </c>
      <c r="D3722" t="s">
        <v>2731</v>
      </c>
      <c r="E3722" t="s">
        <v>26</v>
      </c>
      <c r="F3722" t="s">
        <v>27</v>
      </c>
      <c r="G3722" t="s">
        <v>42</v>
      </c>
      <c r="H3722" t="s">
        <v>20</v>
      </c>
      <c r="I3722">
        <v>2</v>
      </c>
      <c r="J3722">
        <v>32826.5</v>
      </c>
      <c r="K3722">
        <v>65653</v>
      </c>
      <c r="L3722" t="s">
        <v>21</v>
      </c>
      <c r="M3722" t="s">
        <v>29</v>
      </c>
    </row>
    <row r="3723" spans="1:13">
      <c r="A3723" t="s">
        <v>5333</v>
      </c>
      <c r="B3723" s="9">
        <v>45269</v>
      </c>
      <c r="C3723" t="s">
        <v>224</v>
      </c>
      <c r="D3723" t="s">
        <v>1150</v>
      </c>
      <c r="E3723" t="s">
        <v>17</v>
      </c>
      <c r="F3723" t="s">
        <v>18</v>
      </c>
      <c r="G3723" t="s">
        <v>42</v>
      </c>
      <c r="H3723" t="s">
        <v>50</v>
      </c>
      <c r="I3723">
        <v>1</v>
      </c>
      <c r="J3723">
        <v>1784.44</v>
      </c>
      <c r="K3723">
        <v>1784.44</v>
      </c>
      <c r="L3723" t="s">
        <v>35</v>
      </c>
      <c r="M3723" t="s">
        <v>29</v>
      </c>
    </row>
    <row r="3724" spans="1:13">
      <c r="A3724" t="s">
        <v>5334</v>
      </c>
      <c r="B3724" s="9">
        <v>45071</v>
      </c>
      <c r="C3724" t="s">
        <v>1245</v>
      </c>
      <c r="D3724" t="s">
        <v>2611</v>
      </c>
      <c r="E3724" t="s">
        <v>17</v>
      </c>
      <c r="F3724" t="s">
        <v>46</v>
      </c>
      <c r="G3724" t="s">
        <v>42</v>
      </c>
      <c r="H3724" t="s">
        <v>57</v>
      </c>
      <c r="I3724">
        <v>2</v>
      </c>
      <c r="J3724">
        <v>15099.71</v>
      </c>
      <c r="K3724">
        <v>30199.42</v>
      </c>
      <c r="L3724" t="s">
        <v>28</v>
      </c>
      <c r="M3724" t="s">
        <v>29</v>
      </c>
    </row>
    <row r="3725" spans="1:13">
      <c r="A3725" t="s">
        <v>5335</v>
      </c>
      <c r="B3725" s="9">
        <v>44991</v>
      </c>
      <c r="C3725" t="s">
        <v>1268</v>
      </c>
      <c r="D3725" t="s">
        <v>5261</v>
      </c>
      <c r="E3725" t="s">
        <v>17</v>
      </c>
      <c r="F3725" t="s">
        <v>27</v>
      </c>
      <c r="G3725" t="s">
        <v>19</v>
      </c>
      <c r="H3725" t="s">
        <v>20</v>
      </c>
      <c r="I3725">
        <v>1</v>
      </c>
      <c r="J3725">
        <v>34763.910000000003</v>
      </c>
      <c r="K3725">
        <v>34763.910000000003</v>
      </c>
      <c r="L3725" t="s">
        <v>35</v>
      </c>
      <c r="M3725" t="s">
        <v>29</v>
      </c>
    </row>
    <row r="3726" spans="1:13">
      <c r="A3726" t="s">
        <v>5336</v>
      </c>
      <c r="B3726" s="9">
        <v>45173</v>
      </c>
      <c r="C3726" t="s">
        <v>125</v>
      </c>
      <c r="D3726" t="s">
        <v>2800</v>
      </c>
      <c r="E3726" t="s">
        <v>17</v>
      </c>
      <c r="F3726" t="s">
        <v>27</v>
      </c>
      <c r="G3726" t="s">
        <v>42</v>
      </c>
      <c r="H3726" t="s">
        <v>34</v>
      </c>
      <c r="I3726">
        <v>2</v>
      </c>
      <c r="J3726">
        <v>1318.71</v>
      </c>
      <c r="K3726">
        <v>2637.41</v>
      </c>
      <c r="L3726" t="s">
        <v>21</v>
      </c>
      <c r="M3726" t="s">
        <v>29</v>
      </c>
    </row>
    <row r="3727" spans="1:13">
      <c r="A3727" t="s">
        <v>5337</v>
      </c>
      <c r="B3727" s="9">
        <v>45416</v>
      </c>
      <c r="C3727" t="s">
        <v>1881</v>
      </c>
      <c r="D3727" t="s">
        <v>97</v>
      </c>
      <c r="E3727" t="s">
        <v>26</v>
      </c>
      <c r="F3727" t="s">
        <v>27</v>
      </c>
      <c r="G3727" t="s">
        <v>19</v>
      </c>
      <c r="H3727" t="s">
        <v>20</v>
      </c>
      <c r="I3727">
        <v>2</v>
      </c>
      <c r="J3727">
        <v>34707.51</v>
      </c>
      <c r="K3727">
        <v>69415.02</v>
      </c>
      <c r="L3727" t="s">
        <v>35</v>
      </c>
      <c r="M3727" t="s">
        <v>29</v>
      </c>
    </row>
    <row r="3728" spans="1:13">
      <c r="A3728" t="s">
        <v>5338</v>
      </c>
      <c r="B3728" s="9">
        <v>45365</v>
      </c>
      <c r="C3728" t="s">
        <v>108</v>
      </c>
      <c r="D3728" t="s">
        <v>723</v>
      </c>
      <c r="E3728" t="s">
        <v>17</v>
      </c>
      <c r="F3728" t="s">
        <v>46</v>
      </c>
      <c r="G3728" t="s">
        <v>42</v>
      </c>
      <c r="H3728" t="s">
        <v>57</v>
      </c>
      <c r="I3728">
        <v>5</v>
      </c>
      <c r="J3728">
        <v>17444.990000000002</v>
      </c>
      <c r="K3728">
        <v>87224.97</v>
      </c>
      <c r="L3728" t="s">
        <v>35</v>
      </c>
      <c r="M3728" t="s">
        <v>29</v>
      </c>
    </row>
    <row r="3729" spans="1:13">
      <c r="A3729" t="s">
        <v>5339</v>
      </c>
      <c r="B3729" s="9">
        <v>45032</v>
      </c>
      <c r="C3729" t="s">
        <v>3852</v>
      </c>
      <c r="D3729" t="s">
        <v>763</v>
      </c>
      <c r="E3729" t="s">
        <v>17</v>
      </c>
      <c r="F3729" t="s">
        <v>46</v>
      </c>
      <c r="G3729" t="s">
        <v>19</v>
      </c>
      <c r="H3729" t="s">
        <v>50</v>
      </c>
      <c r="I3729">
        <v>2</v>
      </c>
      <c r="J3729">
        <v>2728.88</v>
      </c>
      <c r="K3729">
        <v>5457.76</v>
      </c>
      <c r="L3729" t="s">
        <v>21</v>
      </c>
      <c r="M3729" t="s">
        <v>29</v>
      </c>
    </row>
    <row r="3730" spans="1:13">
      <c r="A3730" t="s">
        <v>5340</v>
      </c>
      <c r="B3730" s="9">
        <v>45107</v>
      </c>
      <c r="C3730" t="s">
        <v>1633</v>
      </c>
      <c r="D3730" t="s">
        <v>2566</v>
      </c>
      <c r="E3730" t="s">
        <v>26</v>
      </c>
      <c r="F3730" t="s">
        <v>33</v>
      </c>
      <c r="G3730" t="s">
        <v>19</v>
      </c>
      <c r="H3730" t="s">
        <v>20</v>
      </c>
      <c r="I3730">
        <v>1</v>
      </c>
      <c r="J3730">
        <v>26821.49</v>
      </c>
      <c r="K3730">
        <v>26821.49</v>
      </c>
      <c r="L3730" t="s">
        <v>28</v>
      </c>
      <c r="M3730" t="s">
        <v>29</v>
      </c>
    </row>
    <row r="3731" spans="1:13">
      <c r="A3731" t="s">
        <v>5341</v>
      </c>
      <c r="B3731" s="9">
        <v>45110</v>
      </c>
      <c r="C3731" t="s">
        <v>520</v>
      </c>
      <c r="D3731" t="s">
        <v>103</v>
      </c>
      <c r="E3731" t="s">
        <v>17</v>
      </c>
      <c r="F3731" t="s">
        <v>33</v>
      </c>
      <c r="G3731" t="s">
        <v>42</v>
      </c>
      <c r="H3731" t="s">
        <v>20</v>
      </c>
      <c r="I3731">
        <v>3</v>
      </c>
      <c r="J3731">
        <v>29145.78</v>
      </c>
      <c r="K3731">
        <v>87437.34</v>
      </c>
      <c r="L3731" t="s">
        <v>28</v>
      </c>
      <c r="M3731" t="s">
        <v>29</v>
      </c>
    </row>
    <row r="3732" spans="1:13">
      <c r="A3732" t="s">
        <v>5342</v>
      </c>
      <c r="B3732" s="9">
        <v>45152</v>
      </c>
      <c r="C3732" t="s">
        <v>616</v>
      </c>
      <c r="D3732" t="s">
        <v>3090</v>
      </c>
      <c r="E3732" t="s">
        <v>26</v>
      </c>
      <c r="F3732" t="s">
        <v>33</v>
      </c>
      <c r="G3732" t="s">
        <v>42</v>
      </c>
      <c r="H3732" t="s">
        <v>20</v>
      </c>
      <c r="I3732">
        <v>3</v>
      </c>
      <c r="J3732">
        <v>24959.040000000001</v>
      </c>
      <c r="K3732">
        <v>74877.11</v>
      </c>
      <c r="L3732" t="s">
        <v>21</v>
      </c>
      <c r="M3732" t="s">
        <v>29</v>
      </c>
    </row>
    <row r="3733" spans="1:13">
      <c r="A3733" t="s">
        <v>5343</v>
      </c>
      <c r="B3733" s="9">
        <v>45015</v>
      </c>
      <c r="C3733" t="s">
        <v>1329</v>
      </c>
      <c r="D3733" t="s">
        <v>3005</v>
      </c>
      <c r="E3733" t="s">
        <v>26</v>
      </c>
      <c r="F3733" t="s">
        <v>46</v>
      </c>
      <c r="G3733" t="s">
        <v>42</v>
      </c>
      <c r="H3733" t="s">
        <v>50</v>
      </c>
      <c r="I3733">
        <v>3</v>
      </c>
      <c r="J3733">
        <v>2232.67</v>
      </c>
      <c r="K3733">
        <v>6698</v>
      </c>
      <c r="L3733" t="s">
        <v>21</v>
      </c>
      <c r="M3733" t="s">
        <v>22</v>
      </c>
    </row>
    <row r="3734" spans="1:13">
      <c r="A3734" t="s">
        <v>5344</v>
      </c>
      <c r="B3734" s="9">
        <v>45456</v>
      </c>
      <c r="C3734" t="s">
        <v>1270</v>
      </c>
      <c r="D3734" t="s">
        <v>752</v>
      </c>
      <c r="E3734" t="s">
        <v>17</v>
      </c>
      <c r="F3734" t="s">
        <v>27</v>
      </c>
      <c r="G3734" t="s">
        <v>42</v>
      </c>
      <c r="H3734" t="s">
        <v>50</v>
      </c>
      <c r="I3734">
        <v>1</v>
      </c>
      <c r="J3734">
        <v>2386.92</v>
      </c>
      <c r="K3734">
        <v>2386.92</v>
      </c>
      <c r="L3734" t="s">
        <v>35</v>
      </c>
      <c r="M3734" t="s">
        <v>29</v>
      </c>
    </row>
    <row r="3735" spans="1:13">
      <c r="A3735" t="s">
        <v>5345</v>
      </c>
      <c r="B3735" s="9">
        <v>45297</v>
      </c>
      <c r="C3735" t="s">
        <v>1505</v>
      </c>
      <c r="D3735" t="s">
        <v>492</v>
      </c>
      <c r="E3735" t="s">
        <v>26</v>
      </c>
      <c r="F3735" t="s">
        <v>27</v>
      </c>
      <c r="G3735" t="s">
        <v>19</v>
      </c>
      <c r="H3735" t="s">
        <v>20</v>
      </c>
      <c r="I3735">
        <v>1</v>
      </c>
      <c r="J3735">
        <v>41054.06</v>
      </c>
      <c r="K3735">
        <v>41054.06</v>
      </c>
      <c r="L3735" t="s">
        <v>21</v>
      </c>
      <c r="M3735" t="s">
        <v>22</v>
      </c>
    </row>
    <row r="3736" spans="1:13">
      <c r="A3736" t="s">
        <v>5346</v>
      </c>
      <c r="B3736" s="9">
        <v>45325</v>
      </c>
      <c r="C3736" t="s">
        <v>1440</v>
      </c>
      <c r="D3736" t="s">
        <v>2383</v>
      </c>
      <c r="E3736" t="s">
        <v>26</v>
      </c>
      <c r="F3736" t="s">
        <v>18</v>
      </c>
      <c r="G3736" t="s">
        <v>42</v>
      </c>
      <c r="H3736" t="s">
        <v>20</v>
      </c>
      <c r="I3736">
        <v>3</v>
      </c>
      <c r="J3736">
        <v>33639.68</v>
      </c>
      <c r="K3736">
        <v>100919.03999999999</v>
      </c>
      <c r="L3736" t="s">
        <v>21</v>
      </c>
      <c r="M3736" t="s">
        <v>29</v>
      </c>
    </row>
    <row r="3737" spans="1:13">
      <c r="A3737" t="s">
        <v>5347</v>
      </c>
      <c r="B3737" s="9">
        <v>45032</v>
      </c>
      <c r="C3737" t="s">
        <v>3533</v>
      </c>
      <c r="D3737" t="s">
        <v>683</v>
      </c>
      <c r="E3737" t="s">
        <v>17</v>
      </c>
      <c r="F3737" t="s">
        <v>33</v>
      </c>
      <c r="G3737" t="s">
        <v>42</v>
      </c>
      <c r="H3737" t="s">
        <v>57</v>
      </c>
      <c r="I3737">
        <v>2</v>
      </c>
      <c r="J3737">
        <v>16357.71</v>
      </c>
      <c r="K3737">
        <v>32715.42</v>
      </c>
      <c r="L3737" t="s">
        <v>35</v>
      </c>
      <c r="M3737" t="s">
        <v>29</v>
      </c>
    </row>
    <row r="3738" spans="1:13">
      <c r="A3738" t="s">
        <v>5348</v>
      </c>
      <c r="B3738" s="9">
        <v>45197</v>
      </c>
      <c r="C3738" t="s">
        <v>304</v>
      </c>
      <c r="D3738" t="s">
        <v>135</v>
      </c>
      <c r="E3738" t="s">
        <v>17</v>
      </c>
      <c r="F3738" t="s">
        <v>27</v>
      </c>
      <c r="G3738" t="s">
        <v>19</v>
      </c>
      <c r="H3738" t="s">
        <v>50</v>
      </c>
      <c r="I3738">
        <v>3</v>
      </c>
      <c r="J3738">
        <v>2085.0300000000002</v>
      </c>
      <c r="K3738">
        <v>6255.09</v>
      </c>
      <c r="L3738" t="s">
        <v>35</v>
      </c>
      <c r="M3738" t="s">
        <v>29</v>
      </c>
    </row>
    <row r="3739" spans="1:13">
      <c r="A3739" t="s">
        <v>5349</v>
      </c>
      <c r="B3739" s="9">
        <v>45429</v>
      </c>
      <c r="C3739" t="s">
        <v>2409</v>
      </c>
      <c r="D3739" t="s">
        <v>603</v>
      </c>
      <c r="E3739" t="s">
        <v>17</v>
      </c>
      <c r="F3739" t="s">
        <v>27</v>
      </c>
      <c r="G3739" t="s">
        <v>19</v>
      </c>
      <c r="H3739" t="s">
        <v>20</v>
      </c>
      <c r="I3739">
        <v>4</v>
      </c>
      <c r="J3739">
        <v>27180.27</v>
      </c>
      <c r="K3739">
        <v>108721.09</v>
      </c>
      <c r="L3739" t="s">
        <v>35</v>
      </c>
      <c r="M3739" t="s">
        <v>29</v>
      </c>
    </row>
    <row r="3740" spans="1:13">
      <c r="A3740" t="s">
        <v>5350</v>
      </c>
      <c r="B3740" s="9">
        <v>45451</v>
      </c>
      <c r="C3740" t="s">
        <v>791</v>
      </c>
      <c r="D3740" t="s">
        <v>1214</v>
      </c>
      <c r="E3740" t="s">
        <v>61</v>
      </c>
      <c r="F3740" t="s">
        <v>27</v>
      </c>
      <c r="G3740" t="s">
        <v>19</v>
      </c>
      <c r="H3740" t="s">
        <v>50</v>
      </c>
      <c r="I3740">
        <v>1</v>
      </c>
      <c r="J3740">
        <v>2763.55</v>
      </c>
      <c r="K3740">
        <v>2763.55</v>
      </c>
      <c r="L3740" t="s">
        <v>28</v>
      </c>
      <c r="M3740" t="s">
        <v>29</v>
      </c>
    </row>
    <row r="3741" spans="1:13">
      <c r="A3741" t="s">
        <v>5351</v>
      </c>
      <c r="B3741" s="9">
        <v>44958</v>
      </c>
      <c r="C3741" t="s">
        <v>3527</v>
      </c>
      <c r="D3741" t="s">
        <v>1144</v>
      </c>
      <c r="E3741" t="s">
        <v>26</v>
      </c>
      <c r="F3741" t="s">
        <v>27</v>
      </c>
      <c r="G3741" t="s">
        <v>42</v>
      </c>
      <c r="H3741" t="s">
        <v>50</v>
      </c>
      <c r="I3741">
        <v>4</v>
      </c>
      <c r="J3741">
        <v>2059.2800000000002</v>
      </c>
      <c r="K3741">
        <v>8237.1299999999992</v>
      </c>
      <c r="L3741" t="s">
        <v>28</v>
      </c>
      <c r="M3741" t="s">
        <v>29</v>
      </c>
    </row>
    <row r="3742" spans="1:13">
      <c r="A3742" t="s">
        <v>5352</v>
      </c>
      <c r="B3742" s="9">
        <v>45319</v>
      </c>
      <c r="C3742" t="s">
        <v>2488</v>
      </c>
      <c r="D3742" t="s">
        <v>1804</v>
      </c>
      <c r="E3742" t="s">
        <v>17</v>
      </c>
      <c r="F3742" t="s">
        <v>46</v>
      </c>
      <c r="G3742" t="s">
        <v>19</v>
      </c>
      <c r="H3742" t="s">
        <v>50</v>
      </c>
      <c r="I3742">
        <v>4</v>
      </c>
      <c r="J3742">
        <v>2839.17</v>
      </c>
      <c r="K3742">
        <v>11356.68</v>
      </c>
      <c r="L3742" t="s">
        <v>21</v>
      </c>
      <c r="M3742" t="s">
        <v>22</v>
      </c>
    </row>
    <row r="3743" spans="1:13">
      <c r="A3743" t="s">
        <v>5353</v>
      </c>
      <c r="B3743" s="9">
        <v>44966</v>
      </c>
      <c r="C3743" t="s">
        <v>5354</v>
      </c>
      <c r="D3743" t="s">
        <v>161</v>
      </c>
      <c r="E3743" t="s">
        <v>26</v>
      </c>
      <c r="F3743" t="s">
        <v>33</v>
      </c>
      <c r="G3743" t="s">
        <v>19</v>
      </c>
      <c r="H3743" t="s">
        <v>57</v>
      </c>
      <c r="I3743">
        <v>1</v>
      </c>
      <c r="J3743">
        <v>11773.87</v>
      </c>
      <c r="K3743">
        <v>11773.87</v>
      </c>
      <c r="L3743" t="s">
        <v>35</v>
      </c>
      <c r="M3743" t="s">
        <v>29</v>
      </c>
    </row>
    <row r="3744" spans="1:13">
      <c r="A3744" t="s">
        <v>5355</v>
      </c>
      <c r="B3744" s="9">
        <v>45144</v>
      </c>
      <c r="C3744" t="s">
        <v>3251</v>
      </c>
      <c r="D3744" t="s">
        <v>196</v>
      </c>
      <c r="E3744" t="s">
        <v>17</v>
      </c>
      <c r="F3744" t="s">
        <v>27</v>
      </c>
      <c r="G3744" t="s">
        <v>19</v>
      </c>
      <c r="H3744" t="s">
        <v>34</v>
      </c>
      <c r="I3744">
        <v>3</v>
      </c>
      <c r="J3744">
        <v>1350.95</v>
      </c>
      <c r="K3744">
        <v>4052.86</v>
      </c>
      <c r="L3744" t="s">
        <v>21</v>
      </c>
      <c r="M3744" t="s">
        <v>29</v>
      </c>
    </row>
    <row r="3745" spans="1:13">
      <c r="A3745" t="s">
        <v>5356</v>
      </c>
      <c r="B3745" s="9">
        <v>45008</v>
      </c>
      <c r="C3745" t="s">
        <v>774</v>
      </c>
      <c r="D3745" t="s">
        <v>1627</v>
      </c>
      <c r="E3745" t="s">
        <v>26</v>
      </c>
      <c r="F3745" t="s">
        <v>27</v>
      </c>
      <c r="G3745" t="s">
        <v>19</v>
      </c>
      <c r="H3745" t="s">
        <v>50</v>
      </c>
      <c r="I3745">
        <v>5</v>
      </c>
      <c r="J3745">
        <v>2716.06</v>
      </c>
      <c r="K3745">
        <v>13580.3</v>
      </c>
      <c r="L3745" t="s">
        <v>21</v>
      </c>
      <c r="M3745" t="s">
        <v>22</v>
      </c>
    </row>
    <row r="3746" spans="1:13">
      <c r="A3746" t="s">
        <v>5357</v>
      </c>
      <c r="B3746" s="9">
        <v>45127</v>
      </c>
      <c r="C3746" t="s">
        <v>2811</v>
      </c>
      <c r="D3746" t="s">
        <v>2911</v>
      </c>
      <c r="E3746" t="s">
        <v>26</v>
      </c>
      <c r="F3746" t="s">
        <v>27</v>
      </c>
      <c r="G3746" t="s">
        <v>42</v>
      </c>
      <c r="H3746" t="s">
        <v>50</v>
      </c>
      <c r="I3746">
        <v>4</v>
      </c>
      <c r="J3746">
        <v>2514.0300000000002</v>
      </c>
      <c r="K3746">
        <v>10056.1</v>
      </c>
      <c r="L3746" t="s">
        <v>28</v>
      </c>
      <c r="M3746" t="s">
        <v>29</v>
      </c>
    </row>
    <row r="3747" spans="1:13">
      <c r="A3747" t="s">
        <v>5358</v>
      </c>
      <c r="B3747" s="9">
        <v>45373</v>
      </c>
      <c r="C3747" t="s">
        <v>2647</v>
      </c>
      <c r="D3747" t="s">
        <v>1715</v>
      </c>
      <c r="E3747" t="s">
        <v>17</v>
      </c>
      <c r="F3747" t="s">
        <v>27</v>
      </c>
      <c r="G3747" t="s">
        <v>42</v>
      </c>
      <c r="H3747" t="s">
        <v>20</v>
      </c>
      <c r="I3747">
        <v>3</v>
      </c>
      <c r="J3747">
        <v>39378.86</v>
      </c>
      <c r="K3747">
        <v>118136.59</v>
      </c>
      <c r="L3747" t="s">
        <v>28</v>
      </c>
      <c r="M3747" t="s">
        <v>29</v>
      </c>
    </row>
    <row r="3748" spans="1:13">
      <c r="A3748" t="s">
        <v>5359</v>
      </c>
      <c r="B3748" s="9">
        <v>45354</v>
      </c>
      <c r="C3748" t="s">
        <v>1721</v>
      </c>
      <c r="D3748" t="s">
        <v>2473</v>
      </c>
      <c r="E3748" t="s">
        <v>26</v>
      </c>
      <c r="F3748" t="s">
        <v>18</v>
      </c>
      <c r="G3748" t="s">
        <v>19</v>
      </c>
      <c r="H3748" t="s">
        <v>50</v>
      </c>
      <c r="I3748">
        <v>5</v>
      </c>
      <c r="J3748">
        <v>2163.39</v>
      </c>
      <c r="K3748">
        <v>10816.94</v>
      </c>
      <c r="L3748" t="s">
        <v>21</v>
      </c>
      <c r="M3748" t="s">
        <v>29</v>
      </c>
    </row>
    <row r="3749" spans="1:13">
      <c r="A3749" t="s">
        <v>5360</v>
      </c>
      <c r="B3749" s="9">
        <v>44964</v>
      </c>
      <c r="C3749" t="s">
        <v>1508</v>
      </c>
      <c r="D3749" t="s">
        <v>939</v>
      </c>
      <c r="E3749" t="s">
        <v>26</v>
      </c>
      <c r="F3749" t="s">
        <v>27</v>
      </c>
      <c r="G3749" t="s">
        <v>19</v>
      </c>
      <c r="H3749" t="s">
        <v>34</v>
      </c>
      <c r="I3749">
        <v>4</v>
      </c>
      <c r="J3749">
        <v>939.62</v>
      </c>
      <c r="K3749">
        <v>3758.48</v>
      </c>
      <c r="L3749" t="s">
        <v>35</v>
      </c>
      <c r="M3749" t="s">
        <v>29</v>
      </c>
    </row>
    <row r="3750" spans="1:13">
      <c r="A3750" t="s">
        <v>5361</v>
      </c>
      <c r="B3750" s="9">
        <v>45137</v>
      </c>
      <c r="C3750" t="s">
        <v>5281</v>
      </c>
      <c r="D3750" t="s">
        <v>899</v>
      </c>
      <c r="E3750" t="s">
        <v>26</v>
      </c>
      <c r="F3750" t="s">
        <v>27</v>
      </c>
      <c r="G3750" t="s">
        <v>19</v>
      </c>
      <c r="H3750" t="s">
        <v>50</v>
      </c>
      <c r="I3750">
        <v>3</v>
      </c>
      <c r="J3750">
        <v>1946.3</v>
      </c>
      <c r="K3750">
        <v>5838.9</v>
      </c>
      <c r="L3750" t="s">
        <v>28</v>
      </c>
      <c r="M3750" t="s">
        <v>29</v>
      </c>
    </row>
    <row r="3751" spans="1:13">
      <c r="A3751" t="s">
        <v>5362</v>
      </c>
      <c r="B3751" s="9">
        <v>45370</v>
      </c>
      <c r="C3751" t="s">
        <v>3763</v>
      </c>
      <c r="D3751" t="s">
        <v>2566</v>
      </c>
      <c r="E3751" t="s">
        <v>17</v>
      </c>
      <c r="F3751" t="s">
        <v>27</v>
      </c>
      <c r="G3751" t="s">
        <v>42</v>
      </c>
      <c r="H3751" t="s">
        <v>57</v>
      </c>
      <c r="I3751">
        <v>4</v>
      </c>
      <c r="J3751">
        <v>12527.69</v>
      </c>
      <c r="K3751">
        <v>50110.77</v>
      </c>
      <c r="L3751" t="s">
        <v>28</v>
      </c>
      <c r="M3751" t="s">
        <v>22</v>
      </c>
    </row>
    <row r="3752" spans="1:13">
      <c r="A3752" t="s">
        <v>5363</v>
      </c>
      <c r="B3752" s="9">
        <v>45253</v>
      </c>
      <c r="C3752" t="s">
        <v>1312</v>
      </c>
      <c r="D3752" t="s">
        <v>53</v>
      </c>
      <c r="E3752" t="s">
        <v>26</v>
      </c>
      <c r="F3752" t="s">
        <v>18</v>
      </c>
      <c r="G3752" t="s">
        <v>19</v>
      </c>
      <c r="H3752" t="s">
        <v>20</v>
      </c>
      <c r="I3752">
        <v>3</v>
      </c>
      <c r="J3752">
        <v>32308.97</v>
      </c>
      <c r="K3752">
        <v>96926.92</v>
      </c>
      <c r="L3752" t="s">
        <v>28</v>
      </c>
      <c r="M3752" t="s">
        <v>29</v>
      </c>
    </row>
    <row r="3753" spans="1:13">
      <c r="A3753" t="s">
        <v>5364</v>
      </c>
      <c r="B3753" s="9">
        <v>45153</v>
      </c>
      <c r="C3753" t="s">
        <v>2320</v>
      </c>
      <c r="D3753" t="s">
        <v>2505</v>
      </c>
      <c r="E3753" t="s">
        <v>61</v>
      </c>
      <c r="F3753" t="s">
        <v>46</v>
      </c>
      <c r="G3753" t="s">
        <v>19</v>
      </c>
      <c r="H3753" t="s">
        <v>34</v>
      </c>
      <c r="I3753">
        <v>2</v>
      </c>
      <c r="J3753">
        <v>1365.61</v>
      </c>
      <c r="K3753">
        <v>2731.23</v>
      </c>
      <c r="L3753" t="s">
        <v>21</v>
      </c>
      <c r="M3753" t="s">
        <v>29</v>
      </c>
    </row>
    <row r="3754" spans="1:13">
      <c r="A3754" t="s">
        <v>5365</v>
      </c>
      <c r="B3754" s="9">
        <v>44974</v>
      </c>
      <c r="C3754" t="s">
        <v>623</v>
      </c>
      <c r="D3754" t="s">
        <v>2835</v>
      </c>
      <c r="E3754" t="s">
        <v>17</v>
      </c>
      <c r="F3754" t="s">
        <v>18</v>
      </c>
      <c r="G3754" t="s">
        <v>42</v>
      </c>
      <c r="H3754" t="s">
        <v>57</v>
      </c>
      <c r="I3754">
        <v>2</v>
      </c>
      <c r="J3754">
        <v>11171.52</v>
      </c>
      <c r="K3754">
        <v>22343.03</v>
      </c>
      <c r="L3754" t="s">
        <v>28</v>
      </c>
      <c r="M3754" t="s">
        <v>29</v>
      </c>
    </row>
    <row r="3755" spans="1:13">
      <c r="A3755" t="s">
        <v>5366</v>
      </c>
      <c r="B3755" s="9">
        <v>44944</v>
      </c>
      <c r="C3755" t="s">
        <v>2518</v>
      </c>
      <c r="D3755" t="s">
        <v>2574</v>
      </c>
      <c r="E3755" t="s">
        <v>17</v>
      </c>
      <c r="F3755" t="s">
        <v>27</v>
      </c>
      <c r="G3755" t="s">
        <v>19</v>
      </c>
      <c r="H3755" t="s">
        <v>34</v>
      </c>
      <c r="I3755">
        <v>1</v>
      </c>
      <c r="J3755">
        <v>1389.15</v>
      </c>
      <c r="K3755">
        <v>1389.15</v>
      </c>
      <c r="L3755" t="s">
        <v>35</v>
      </c>
      <c r="M3755" t="s">
        <v>29</v>
      </c>
    </row>
    <row r="3756" spans="1:13">
      <c r="A3756" t="s">
        <v>5367</v>
      </c>
      <c r="B3756" s="9">
        <v>45365</v>
      </c>
      <c r="C3756" t="s">
        <v>3500</v>
      </c>
      <c r="D3756" t="s">
        <v>121</v>
      </c>
      <c r="E3756" t="s">
        <v>17</v>
      </c>
      <c r="F3756" t="s">
        <v>46</v>
      </c>
      <c r="G3756" t="s">
        <v>42</v>
      </c>
      <c r="H3756" t="s">
        <v>20</v>
      </c>
      <c r="I3756">
        <v>5</v>
      </c>
      <c r="J3756">
        <v>40696.160000000003</v>
      </c>
      <c r="K3756">
        <v>203480.79</v>
      </c>
      <c r="L3756" t="s">
        <v>28</v>
      </c>
      <c r="M3756" t="s">
        <v>29</v>
      </c>
    </row>
    <row r="3757" spans="1:13">
      <c r="A3757" t="s">
        <v>5368</v>
      </c>
      <c r="B3757" s="9">
        <v>45113</v>
      </c>
      <c r="C3757" t="s">
        <v>3078</v>
      </c>
      <c r="D3757" t="s">
        <v>3793</v>
      </c>
      <c r="E3757" t="s">
        <v>26</v>
      </c>
      <c r="F3757" t="s">
        <v>27</v>
      </c>
      <c r="G3757" t="s">
        <v>19</v>
      </c>
      <c r="H3757" t="s">
        <v>50</v>
      </c>
      <c r="I3757">
        <v>4</v>
      </c>
      <c r="J3757">
        <v>2659.05</v>
      </c>
      <c r="K3757">
        <v>10636.18</v>
      </c>
      <c r="L3757" t="s">
        <v>21</v>
      </c>
      <c r="M3757" t="s">
        <v>29</v>
      </c>
    </row>
    <row r="3758" spans="1:13">
      <c r="A3758" t="s">
        <v>5369</v>
      </c>
      <c r="B3758" s="9">
        <v>45271</v>
      </c>
      <c r="C3758" t="s">
        <v>323</v>
      </c>
      <c r="D3758" t="s">
        <v>2423</v>
      </c>
      <c r="E3758" t="s">
        <v>26</v>
      </c>
      <c r="F3758" t="s">
        <v>46</v>
      </c>
      <c r="G3758" t="s">
        <v>42</v>
      </c>
      <c r="H3758" t="s">
        <v>20</v>
      </c>
      <c r="I3758">
        <v>4</v>
      </c>
      <c r="J3758">
        <v>40254.959999999999</v>
      </c>
      <c r="K3758">
        <v>161019.85</v>
      </c>
      <c r="L3758" t="s">
        <v>21</v>
      </c>
      <c r="M3758" t="s">
        <v>29</v>
      </c>
    </row>
    <row r="3759" spans="1:13">
      <c r="A3759" t="s">
        <v>5370</v>
      </c>
      <c r="B3759" s="9">
        <v>45150</v>
      </c>
      <c r="C3759" t="s">
        <v>4665</v>
      </c>
      <c r="D3759" t="s">
        <v>49</v>
      </c>
      <c r="E3759" t="s">
        <v>17</v>
      </c>
      <c r="F3759" t="s">
        <v>27</v>
      </c>
      <c r="G3759" t="s">
        <v>19</v>
      </c>
      <c r="H3759" t="s">
        <v>20</v>
      </c>
      <c r="I3759">
        <v>3</v>
      </c>
      <c r="J3759">
        <v>37974.769999999997</v>
      </c>
      <c r="K3759">
        <v>113924.3</v>
      </c>
      <c r="L3759" t="s">
        <v>21</v>
      </c>
      <c r="M3759" t="s">
        <v>29</v>
      </c>
    </row>
    <row r="3760" spans="1:13">
      <c r="A3760" t="s">
        <v>5371</v>
      </c>
      <c r="B3760" s="9">
        <v>45414</v>
      </c>
      <c r="C3760" t="s">
        <v>995</v>
      </c>
      <c r="D3760" t="s">
        <v>1930</v>
      </c>
      <c r="E3760" t="s">
        <v>61</v>
      </c>
      <c r="F3760" t="s">
        <v>27</v>
      </c>
      <c r="G3760" t="s">
        <v>19</v>
      </c>
      <c r="H3760" t="s">
        <v>50</v>
      </c>
      <c r="I3760">
        <v>5</v>
      </c>
      <c r="J3760">
        <v>2410.38</v>
      </c>
      <c r="K3760">
        <v>12051.88</v>
      </c>
      <c r="L3760" t="s">
        <v>21</v>
      </c>
      <c r="M3760" t="s">
        <v>29</v>
      </c>
    </row>
    <row r="3761" spans="1:13">
      <c r="A3761" t="s">
        <v>5372</v>
      </c>
      <c r="B3761" s="9">
        <v>45155</v>
      </c>
      <c r="C3761" t="s">
        <v>2922</v>
      </c>
      <c r="D3761" t="s">
        <v>768</v>
      </c>
      <c r="E3761" t="s">
        <v>17</v>
      </c>
      <c r="F3761" t="s">
        <v>46</v>
      </c>
      <c r="G3761" t="s">
        <v>19</v>
      </c>
      <c r="H3761" t="s">
        <v>57</v>
      </c>
      <c r="I3761">
        <v>4</v>
      </c>
      <c r="J3761">
        <v>15005.63</v>
      </c>
      <c r="K3761">
        <v>60022.51</v>
      </c>
      <c r="L3761" t="s">
        <v>35</v>
      </c>
      <c r="M3761" t="s">
        <v>29</v>
      </c>
    </row>
    <row r="3762" spans="1:13">
      <c r="A3762" t="s">
        <v>5373</v>
      </c>
      <c r="B3762" s="9">
        <v>45316</v>
      </c>
      <c r="C3762" t="s">
        <v>341</v>
      </c>
      <c r="D3762" t="s">
        <v>562</v>
      </c>
      <c r="E3762" t="s">
        <v>26</v>
      </c>
      <c r="F3762" t="s">
        <v>46</v>
      </c>
      <c r="G3762" t="s">
        <v>42</v>
      </c>
      <c r="H3762" t="s">
        <v>34</v>
      </c>
      <c r="I3762">
        <v>5</v>
      </c>
      <c r="J3762">
        <v>1216.93</v>
      </c>
      <c r="K3762">
        <v>6084.67</v>
      </c>
      <c r="L3762" t="s">
        <v>21</v>
      </c>
      <c r="M3762" t="s">
        <v>29</v>
      </c>
    </row>
    <row r="3763" spans="1:13">
      <c r="A3763" t="s">
        <v>5374</v>
      </c>
      <c r="B3763" s="9">
        <v>45114</v>
      </c>
      <c r="C3763" t="s">
        <v>995</v>
      </c>
      <c r="D3763" t="s">
        <v>747</v>
      </c>
      <c r="E3763" t="s">
        <v>17</v>
      </c>
      <c r="F3763" t="s">
        <v>27</v>
      </c>
      <c r="G3763" t="s">
        <v>42</v>
      </c>
      <c r="H3763" t="s">
        <v>57</v>
      </c>
      <c r="I3763">
        <v>5</v>
      </c>
      <c r="J3763">
        <v>11451.7</v>
      </c>
      <c r="K3763">
        <v>57258.5</v>
      </c>
      <c r="L3763" t="s">
        <v>28</v>
      </c>
      <c r="M3763" t="s">
        <v>29</v>
      </c>
    </row>
    <row r="3764" spans="1:13">
      <c r="A3764" t="s">
        <v>5375</v>
      </c>
      <c r="B3764" s="9">
        <v>45196</v>
      </c>
      <c r="C3764" t="s">
        <v>3763</v>
      </c>
      <c r="D3764" t="s">
        <v>1351</v>
      </c>
      <c r="E3764" t="s">
        <v>17</v>
      </c>
      <c r="F3764" t="s">
        <v>18</v>
      </c>
      <c r="G3764" t="s">
        <v>19</v>
      </c>
      <c r="H3764" t="s">
        <v>50</v>
      </c>
      <c r="I3764">
        <v>2</v>
      </c>
      <c r="J3764">
        <v>1991.32</v>
      </c>
      <c r="K3764">
        <v>3982.64</v>
      </c>
      <c r="L3764" t="s">
        <v>35</v>
      </c>
      <c r="M3764" t="s">
        <v>29</v>
      </c>
    </row>
    <row r="3765" spans="1:13">
      <c r="A3765" t="s">
        <v>5376</v>
      </c>
      <c r="B3765" s="9">
        <v>45236</v>
      </c>
      <c r="C3765" t="s">
        <v>1075</v>
      </c>
      <c r="D3765" t="s">
        <v>156</v>
      </c>
      <c r="E3765" t="s">
        <v>17</v>
      </c>
      <c r="F3765" t="s">
        <v>18</v>
      </c>
      <c r="G3765" t="s">
        <v>42</v>
      </c>
      <c r="H3765" t="s">
        <v>34</v>
      </c>
      <c r="I3765">
        <v>4</v>
      </c>
      <c r="J3765">
        <v>1154.02</v>
      </c>
      <c r="K3765">
        <v>4616.08</v>
      </c>
      <c r="L3765" t="s">
        <v>21</v>
      </c>
      <c r="M3765" t="s">
        <v>29</v>
      </c>
    </row>
    <row r="3766" spans="1:13">
      <c r="A3766" t="s">
        <v>5377</v>
      </c>
      <c r="B3766" s="9">
        <v>45058</v>
      </c>
      <c r="C3766" t="s">
        <v>3340</v>
      </c>
      <c r="D3766" t="s">
        <v>1490</v>
      </c>
      <c r="E3766" t="s">
        <v>17</v>
      </c>
      <c r="F3766" t="s">
        <v>18</v>
      </c>
      <c r="G3766" t="s">
        <v>42</v>
      </c>
      <c r="H3766" t="s">
        <v>50</v>
      </c>
      <c r="I3766">
        <v>4</v>
      </c>
      <c r="J3766">
        <v>1894.04</v>
      </c>
      <c r="K3766">
        <v>7576.14</v>
      </c>
      <c r="L3766" t="s">
        <v>21</v>
      </c>
      <c r="M3766" t="s">
        <v>29</v>
      </c>
    </row>
    <row r="3767" spans="1:13">
      <c r="A3767" t="s">
        <v>5378</v>
      </c>
      <c r="B3767" s="9">
        <v>44998</v>
      </c>
      <c r="C3767" t="s">
        <v>804</v>
      </c>
      <c r="D3767" t="s">
        <v>2338</v>
      </c>
      <c r="E3767" t="s">
        <v>26</v>
      </c>
      <c r="F3767" t="s">
        <v>18</v>
      </c>
      <c r="G3767" t="s">
        <v>42</v>
      </c>
      <c r="H3767" t="s">
        <v>57</v>
      </c>
      <c r="I3767">
        <v>1</v>
      </c>
      <c r="J3767">
        <v>17737.34</v>
      </c>
      <c r="K3767">
        <v>17737.34</v>
      </c>
      <c r="L3767" t="s">
        <v>35</v>
      </c>
      <c r="M3767" t="s">
        <v>29</v>
      </c>
    </row>
    <row r="3768" spans="1:13">
      <c r="A3768" t="s">
        <v>5379</v>
      </c>
      <c r="B3768" s="9">
        <v>45113</v>
      </c>
      <c r="C3768" t="s">
        <v>1041</v>
      </c>
      <c r="D3768" t="s">
        <v>2253</v>
      </c>
      <c r="E3768" t="s">
        <v>26</v>
      </c>
      <c r="F3768" t="s">
        <v>46</v>
      </c>
      <c r="G3768" t="s">
        <v>42</v>
      </c>
      <c r="H3768" t="s">
        <v>20</v>
      </c>
      <c r="I3768">
        <v>5</v>
      </c>
      <c r="J3768">
        <v>33374.730000000003</v>
      </c>
      <c r="K3768">
        <v>166873.64000000001</v>
      </c>
      <c r="L3768" t="s">
        <v>28</v>
      </c>
      <c r="M3768" t="s">
        <v>29</v>
      </c>
    </row>
    <row r="3769" spans="1:13">
      <c r="A3769" t="s">
        <v>5380</v>
      </c>
      <c r="B3769" s="9">
        <v>45412</v>
      </c>
      <c r="C3769" t="s">
        <v>3733</v>
      </c>
      <c r="D3769" t="s">
        <v>208</v>
      </c>
      <c r="E3769" t="s">
        <v>17</v>
      </c>
      <c r="F3769" t="s">
        <v>46</v>
      </c>
      <c r="G3769" t="s">
        <v>19</v>
      </c>
      <c r="H3769" t="s">
        <v>34</v>
      </c>
      <c r="I3769">
        <v>3</v>
      </c>
      <c r="J3769">
        <v>1068.05</v>
      </c>
      <c r="K3769">
        <v>3204.16</v>
      </c>
      <c r="L3769" t="s">
        <v>35</v>
      </c>
      <c r="M3769" t="s">
        <v>29</v>
      </c>
    </row>
    <row r="3770" spans="1:13">
      <c r="A3770" t="s">
        <v>5381</v>
      </c>
      <c r="B3770" s="9">
        <v>45117</v>
      </c>
      <c r="C3770" t="s">
        <v>1229</v>
      </c>
      <c r="D3770" t="s">
        <v>1241</v>
      </c>
      <c r="E3770" t="s">
        <v>17</v>
      </c>
      <c r="F3770" t="s">
        <v>18</v>
      </c>
      <c r="G3770" t="s">
        <v>42</v>
      </c>
      <c r="H3770" t="s">
        <v>50</v>
      </c>
      <c r="I3770">
        <v>2</v>
      </c>
      <c r="J3770">
        <v>1946.93</v>
      </c>
      <c r="K3770">
        <v>3893.85</v>
      </c>
      <c r="L3770" t="s">
        <v>28</v>
      </c>
      <c r="M3770" t="s">
        <v>29</v>
      </c>
    </row>
    <row r="3771" spans="1:13">
      <c r="A3771" t="s">
        <v>5382</v>
      </c>
      <c r="B3771" s="9">
        <v>45348</v>
      </c>
      <c r="C3771" t="s">
        <v>2385</v>
      </c>
      <c r="D3771" t="s">
        <v>3005</v>
      </c>
      <c r="E3771" t="s">
        <v>17</v>
      </c>
      <c r="F3771" t="s">
        <v>33</v>
      </c>
      <c r="G3771" t="s">
        <v>19</v>
      </c>
      <c r="H3771" t="s">
        <v>34</v>
      </c>
      <c r="I3771">
        <v>1</v>
      </c>
      <c r="J3771">
        <v>1089.92</v>
      </c>
      <c r="K3771">
        <v>1089.92</v>
      </c>
      <c r="L3771" t="s">
        <v>28</v>
      </c>
      <c r="M3771" t="s">
        <v>29</v>
      </c>
    </row>
    <row r="3772" spans="1:13">
      <c r="A3772" t="s">
        <v>5383</v>
      </c>
      <c r="B3772" s="9">
        <v>45046</v>
      </c>
      <c r="C3772" t="s">
        <v>2317</v>
      </c>
      <c r="D3772" t="s">
        <v>658</v>
      </c>
      <c r="E3772" t="s">
        <v>26</v>
      </c>
      <c r="F3772" t="s">
        <v>33</v>
      </c>
      <c r="G3772" t="s">
        <v>19</v>
      </c>
      <c r="H3772" t="s">
        <v>34</v>
      </c>
      <c r="I3772">
        <v>2</v>
      </c>
      <c r="J3772">
        <v>1021.46</v>
      </c>
      <c r="K3772">
        <v>2042.91</v>
      </c>
      <c r="L3772" t="s">
        <v>21</v>
      </c>
      <c r="M3772" t="s">
        <v>29</v>
      </c>
    </row>
    <row r="3773" spans="1:13">
      <c r="A3773" t="s">
        <v>5384</v>
      </c>
      <c r="B3773" s="9">
        <v>45146</v>
      </c>
      <c r="C3773" t="s">
        <v>1467</v>
      </c>
      <c r="D3773" t="s">
        <v>2147</v>
      </c>
      <c r="E3773" t="s">
        <v>26</v>
      </c>
      <c r="F3773" t="s">
        <v>33</v>
      </c>
      <c r="G3773" t="s">
        <v>19</v>
      </c>
      <c r="H3773" t="s">
        <v>57</v>
      </c>
      <c r="I3773">
        <v>3</v>
      </c>
      <c r="J3773">
        <v>11159.45</v>
      </c>
      <c r="K3773">
        <v>33478.36</v>
      </c>
      <c r="L3773" t="s">
        <v>35</v>
      </c>
      <c r="M3773" t="s">
        <v>29</v>
      </c>
    </row>
    <row r="3774" spans="1:13">
      <c r="A3774" t="s">
        <v>5385</v>
      </c>
      <c r="B3774" s="9">
        <v>44979</v>
      </c>
      <c r="C3774" t="s">
        <v>852</v>
      </c>
      <c r="D3774" t="s">
        <v>608</v>
      </c>
      <c r="E3774" t="s">
        <v>17</v>
      </c>
      <c r="F3774" t="s">
        <v>27</v>
      </c>
      <c r="G3774" t="s">
        <v>42</v>
      </c>
      <c r="H3774" t="s">
        <v>20</v>
      </c>
      <c r="I3774">
        <v>1</v>
      </c>
      <c r="J3774">
        <v>41422.589999999997</v>
      </c>
      <c r="K3774">
        <v>41422.589999999997</v>
      </c>
      <c r="L3774" t="s">
        <v>35</v>
      </c>
      <c r="M3774" t="s">
        <v>29</v>
      </c>
    </row>
    <row r="3775" spans="1:13">
      <c r="A3775" t="s">
        <v>5386</v>
      </c>
      <c r="B3775" s="9">
        <v>45377</v>
      </c>
      <c r="C3775" t="s">
        <v>4715</v>
      </c>
      <c r="D3775" t="s">
        <v>1033</v>
      </c>
      <c r="E3775" t="s">
        <v>26</v>
      </c>
      <c r="F3775" t="s">
        <v>18</v>
      </c>
      <c r="G3775" t="s">
        <v>42</v>
      </c>
      <c r="H3775" t="s">
        <v>34</v>
      </c>
      <c r="I3775">
        <v>2</v>
      </c>
      <c r="J3775">
        <v>998.99</v>
      </c>
      <c r="K3775">
        <v>1997.97</v>
      </c>
      <c r="L3775" t="s">
        <v>21</v>
      </c>
      <c r="M3775" t="s">
        <v>29</v>
      </c>
    </row>
    <row r="3776" spans="1:13">
      <c r="A3776" t="s">
        <v>5387</v>
      </c>
      <c r="B3776" s="9">
        <v>45338</v>
      </c>
      <c r="C3776" t="s">
        <v>232</v>
      </c>
      <c r="D3776" t="s">
        <v>2802</v>
      </c>
      <c r="E3776" t="s">
        <v>17</v>
      </c>
      <c r="F3776" t="s">
        <v>27</v>
      </c>
      <c r="G3776" t="s">
        <v>42</v>
      </c>
      <c r="H3776" t="s">
        <v>57</v>
      </c>
      <c r="I3776">
        <v>3</v>
      </c>
      <c r="J3776">
        <v>15678.53</v>
      </c>
      <c r="K3776">
        <v>47035.58</v>
      </c>
      <c r="L3776" t="s">
        <v>21</v>
      </c>
      <c r="M3776" t="s">
        <v>29</v>
      </c>
    </row>
    <row r="3777" spans="1:13">
      <c r="A3777" t="s">
        <v>5388</v>
      </c>
      <c r="B3777" s="9">
        <v>45163</v>
      </c>
      <c r="C3777" t="s">
        <v>3467</v>
      </c>
      <c r="D3777" t="s">
        <v>2126</v>
      </c>
      <c r="E3777" t="s">
        <v>61</v>
      </c>
      <c r="F3777" t="s">
        <v>46</v>
      </c>
      <c r="G3777" t="s">
        <v>42</v>
      </c>
      <c r="H3777" t="s">
        <v>34</v>
      </c>
      <c r="I3777">
        <v>1</v>
      </c>
      <c r="J3777">
        <v>894.79</v>
      </c>
      <c r="K3777">
        <v>894.79</v>
      </c>
      <c r="L3777" t="s">
        <v>28</v>
      </c>
      <c r="M3777" t="s">
        <v>29</v>
      </c>
    </row>
    <row r="3778" spans="1:13">
      <c r="A3778" t="s">
        <v>5389</v>
      </c>
      <c r="B3778" s="9">
        <v>45332</v>
      </c>
      <c r="C3778" t="s">
        <v>1661</v>
      </c>
      <c r="D3778" t="s">
        <v>1731</v>
      </c>
      <c r="E3778" t="s">
        <v>61</v>
      </c>
      <c r="F3778" t="s">
        <v>46</v>
      </c>
      <c r="G3778" t="s">
        <v>42</v>
      </c>
      <c r="H3778" t="s">
        <v>20</v>
      </c>
      <c r="I3778">
        <v>3</v>
      </c>
      <c r="J3778">
        <v>40480.46</v>
      </c>
      <c r="K3778">
        <v>121441.37</v>
      </c>
      <c r="L3778" t="s">
        <v>21</v>
      </c>
      <c r="M3778" t="s">
        <v>29</v>
      </c>
    </row>
    <row r="3779" spans="1:13">
      <c r="A3779" t="s">
        <v>5390</v>
      </c>
      <c r="B3779" s="9">
        <v>45348</v>
      </c>
      <c r="C3779" t="s">
        <v>517</v>
      </c>
      <c r="D3779" t="s">
        <v>1081</v>
      </c>
      <c r="E3779" t="s">
        <v>26</v>
      </c>
      <c r="F3779" t="s">
        <v>33</v>
      </c>
      <c r="G3779" t="s">
        <v>19</v>
      </c>
      <c r="H3779" t="s">
        <v>34</v>
      </c>
      <c r="I3779">
        <v>1</v>
      </c>
      <c r="J3779">
        <v>1194.45</v>
      </c>
      <c r="K3779">
        <v>1194.45</v>
      </c>
      <c r="L3779" t="s">
        <v>35</v>
      </c>
      <c r="M3779" t="s">
        <v>29</v>
      </c>
    </row>
    <row r="3780" spans="1:13">
      <c r="A3780" t="s">
        <v>5391</v>
      </c>
      <c r="B3780" s="9">
        <v>45173</v>
      </c>
      <c r="C3780" t="s">
        <v>1388</v>
      </c>
      <c r="D3780" t="s">
        <v>49</v>
      </c>
      <c r="E3780" t="s">
        <v>61</v>
      </c>
      <c r="F3780" t="s">
        <v>33</v>
      </c>
      <c r="G3780" t="s">
        <v>19</v>
      </c>
      <c r="H3780" t="s">
        <v>20</v>
      </c>
      <c r="I3780">
        <v>4</v>
      </c>
      <c r="J3780">
        <v>35995.26</v>
      </c>
      <c r="K3780">
        <v>143981.04</v>
      </c>
      <c r="L3780" t="s">
        <v>21</v>
      </c>
      <c r="M3780" t="s">
        <v>29</v>
      </c>
    </row>
    <row r="3781" spans="1:13">
      <c r="A3781" t="s">
        <v>5392</v>
      </c>
      <c r="B3781" s="9">
        <v>44998</v>
      </c>
      <c r="C3781" t="s">
        <v>3795</v>
      </c>
      <c r="D3781" t="s">
        <v>1402</v>
      </c>
      <c r="E3781" t="s">
        <v>26</v>
      </c>
      <c r="F3781" t="s">
        <v>46</v>
      </c>
      <c r="G3781" t="s">
        <v>19</v>
      </c>
      <c r="H3781" t="s">
        <v>57</v>
      </c>
      <c r="I3781">
        <v>4</v>
      </c>
      <c r="J3781">
        <v>16363.38</v>
      </c>
      <c r="K3781">
        <v>65453.53</v>
      </c>
      <c r="L3781" t="s">
        <v>21</v>
      </c>
      <c r="M3781" t="s">
        <v>22</v>
      </c>
    </row>
    <row r="3782" spans="1:13">
      <c r="A3782" t="s">
        <v>5393</v>
      </c>
      <c r="B3782" s="9">
        <v>45111</v>
      </c>
      <c r="C3782" t="s">
        <v>870</v>
      </c>
      <c r="D3782" t="s">
        <v>193</v>
      </c>
      <c r="E3782" t="s">
        <v>26</v>
      </c>
      <c r="F3782" t="s">
        <v>33</v>
      </c>
      <c r="G3782" t="s">
        <v>19</v>
      </c>
      <c r="H3782" t="s">
        <v>57</v>
      </c>
      <c r="I3782">
        <v>2</v>
      </c>
      <c r="J3782">
        <v>15044.36</v>
      </c>
      <c r="K3782">
        <v>30088.73</v>
      </c>
      <c r="L3782" t="s">
        <v>21</v>
      </c>
      <c r="M3782" t="s">
        <v>29</v>
      </c>
    </row>
    <row r="3783" spans="1:13">
      <c r="A3783" t="s">
        <v>5394</v>
      </c>
      <c r="B3783" s="9">
        <v>44932</v>
      </c>
      <c r="C3783" t="s">
        <v>293</v>
      </c>
      <c r="D3783" t="s">
        <v>265</v>
      </c>
      <c r="E3783" t="s">
        <v>26</v>
      </c>
      <c r="F3783" t="s">
        <v>33</v>
      </c>
      <c r="G3783" t="s">
        <v>19</v>
      </c>
      <c r="H3783" t="s">
        <v>20</v>
      </c>
      <c r="I3783">
        <v>5</v>
      </c>
      <c r="J3783">
        <v>25740.880000000001</v>
      </c>
      <c r="K3783">
        <v>128704.4</v>
      </c>
      <c r="L3783" t="s">
        <v>21</v>
      </c>
      <c r="M3783" t="s">
        <v>29</v>
      </c>
    </row>
    <row r="3784" spans="1:13">
      <c r="A3784" t="s">
        <v>5395</v>
      </c>
      <c r="B3784" s="9">
        <v>45132</v>
      </c>
      <c r="C3784" t="s">
        <v>1141</v>
      </c>
      <c r="D3784" t="s">
        <v>60</v>
      </c>
      <c r="E3784" t="s">
        <v>17</v>
      </c>
      <c r="F3784" t="s">
        <v>46</v>
      </c>
      <c r="G3784" t="s">
        <v>19</v>
      </c>
      <c r="H3784" t="s">
        <v>20</v>
      </c>
      <c r="I3784">
        <v>5</v>
      </c>
      <c r="J3784">
        <v>32017.69</v>
      </c>
      <c r="K3784">
        <v>160088.46</v>
      </c>
      <c r="L3784" t="s">
        <v>21</v>
      </c>
      <c r="M3784" t="s">
        <v>29</v>
      </c>
    </row>
    <row r="3785" spans="1:13">
      <c r="A3785" t="s">
        <v>5396</v>
      </c>
      <c r="B3785" s="9">
        <v>45470</v>
      </c>
      <c r="C3785" t="s">
        <v>244</v>
      </c>
      <c r="D3785" t="s">
        <v>1981</v>
      </c>
      <c r="E3785" t="s">
        <v>17</v>
      </c>
      <c r="F3785" t="s">
        <v>27</v>
      </c>
      <c r="G3785" t="s">
        <v>42</v>
      </c>
      <c r="H3785" t="s">
        <v>57</v>
      </c>
      <c r="I3785">
        <v>3</v>
      </c>
      <c r="J3785">
        <v>12465.23</v>
      </c>
      <c r="K3785">
        <v>37395.68</v>
      </c>
      <c r="L3785" t="s">
        <v>28</v>
      </c>
      <c r="M3785" t="s">
        <v>29</v>
      </c>
    </row>
    <row r="3786" spans="1:13">
      <c r="A3786" t="s">
        <v>5397</v>
      </c>
      <c r="B3786" s="9">
        <v>45313</v>
      </c>
      <c r="C3786" t="s">
        <v>2770</v>
      </c>
      <c r="D3786" t="s">
        <v>1493</v>
      </c>
      <c r="E3786" t="s">
        <v>17</v>
      </c>
      <c r="F3786" t="s">
        <v>33</v>
      </c>
      <c r="G3786" t="s">
        <v>42</v>
      </c>
      <c r="H3786" t="s">
        <v>20</v>
      </c>
      <c r="I3786">
        <v>1</v>
      </c>
      <c r="J3786">
        <v>33017.550000000003</v>
      </c>
      <c r="K3786">
        <v>33017.550000000003</v>
      </c>
      <c r="L3786" t="s">
        <v>21</v>
      </c>
      <c r="M3786" t="s">
        <v>29</v>
      </c>
    </row>
    <row r="3787" spans="1:13">
      <c r="A3787" t="s">
        <v>5398</v>
      </c>
      <c r="B3787" s="9">
        <v>45002</v>
      </c>
      <c r="C3787" t="s">
        <v>2167</v>
      </c>
      <c r="D3787" t="s">
        <v>606</v>
      </c>
      <c r="E3787" t="s">
        <v>26</v>
      </c>
      <c r="F3787" t="s">
        <v>27</v>
      </c>
      <c r="G3787" t="s">
        <v>42</v>
      </c>
      <c r="H3787" t="s">
        <v>20</v>
      </c>
      <c r="I3787">
        <v>4</v>
      </c>
      <c r="J3787">
        <v>31575.69</v>
      </c>
      <c r="K3787">
        <v>126302.76</v>
      </c>
      <c r="L3787" t="s">
        <v>21</v>
      </c>
      <c r="M3787" t="s">
        <v>29</v>
      </c>
    </row>
    <row r="3788" spans="1:13">
      <c r="A3788" t="s">
        <v>5399</v>
      </c>
      <c r="B3788" s="9">
        <v>45103</v>
      </c>
      <c r="C3788" t="s">
        <v>555</v>
      </c>
      <c r="D3788" t="s">
        <v>897</v>
      </c>
      <c r="E3788" t="s">
        <v>17</v>
      </c>
      <c r="F3788" t="s">
        <v>33</v>
      </c>
      <c r="G3788" t="s">
        <v>42</v>
      </c>
      <c r="H3788" t="s">
        <v>50</v>
      </c>
      <c r="I3788">
        <v>5</v>
      </c>
      <c r="J3788">
        <v>2783.17</v>
      </c>
      <c r="K3788">
        <v>13915.83</v>
      </c>
      <c r="L3788" t="s">
        <v>35</v>
      </c>
      <c r="M3788" t="s">
        <v>29</v>
      </c>
    </row>
    <row r="3789" spans="1:13">
      <c r="A3789" t="s">
        <v>5400</v>
      </c>
      <c r="B3789" s="9">
        <v>45275</v>
      </c>
      <c r="C3789" t="s">
        <v>168</v>
      </c>
      <c r="D3789" t="s">
        <v>2451</v>
      </c>
      <c r="E3789" t="s">
        <v>17</v>
      </c>
      <c r="F3789" t="s">
        <v>18</v>
      </c>
      <c r="G3789" t="s">
        <v>19</v>
      </c>
      <c r="H3789" t="s">
        <v>34</v>
      </c>
      <c r="I3789">
        <v>4</v>
      </c>
      <c r="J3789">
        <v>988.23</v>
      </c>
      <c r="K3789">
        <v>3952.91</v>
      </c>
      <c r="L3789" t="s">
        <v>21</v>
      </c>
      <c r="M3789" t="s">
        <v>29</v>
      </c>
    </row>
    <row r="3790" spans="1:13">
      <c r="A3790" t="s">
        <v>5401</v>
      </c>
      <c r="B3790" s="9">
        <v>45181</v>
      </c>
      <c r="C3790" t="s">
        <v>1786</v>
      </c>
      <c r="D3790" t="s">
        <v>5149</v>
      </c>
      <c r="E3790" t="s">
        <v>17</v>
      </c>
      <c r="F3790" t="s">
        <v>27</v>
      </c>
      <c r="G3790" t="s">
        <v>42</v>
      </c>
      <c r="H3790" t="s">
        <v>57</v>
      </c>
      <c r="I3790">
        <v>3</v>
      </c>
      <c r="J3790">
        <v>12009.76</v>
      </c>
      <c r="K3790">
        <v>36029.269999999997</v>
      </c>
      <c r="L3790" t="s">
        <v>35</v>
      </c>
      <c r="M3790" t="s">
        <v>29</v>
      </c>
    </row>
    <row r="3791" spans="1:13">
      <c r="A3791" t="s">
        <v>5402</v>
      </c>
      <c r="B3791" s="9">
        <v>45234</v>
      </c>
      <c r="C3791" t="s">
        <v>3033</v>
      </c>
      <c r="D3791" t="s">
        <v>2220</v>
      </c>
      <c r="E3791" t="s">
        <v>17</v>
      </c>
      <c r="F3791" t="s">
        <v>27</v>
      </c>
      <c r="G3791" t="s">
        <v>19</v>
      </c>
      <c r="H3791" t="s">
        <v>57</v>
      </c>
      <c r="I3791">
        <v>3</v>
      </c>
      <c r="J3791">
        <v>17685.650000000001</v>
      </c>
      <c r="K3791">
        <v>53056.94</v>
      </c>
      <c r="L3791" t="s">
        <v>35</v>
      </c>
      <c r="M3791" t="s">
        <v>29</v>
      </c>
    </row>
    <row r="3792" spans="1:13">
      <c r="A3792" t="s">
        <v>5403</v>
      </c>
      <c r="B3792" s="9">
        <v>45271</v>
      </c>
      <c r="C3792" t="s">
        <v>3293</v>
      </c>
      <c r="D3792" t="s">
        <v>814</v>
      </c>
      <c r="E3792" t="s">
        <v>26</v>
      </c>
      <c r="F3792" t="s">
        <v>33</v>
      </c>
      <c r="G3792" t="s">
        <v>19</v>
      </c>
      <c r="H3792" t="s">
        <v>50</v>
      </c>
      <c r="I3792">
        <v>1</v>
      </c>
      <c r="J3792">
        <v>2936.9</v>
      </c>
      <c r="K3792">
        <v>2936.9</v>
      </c>
      <c r="L3792" t="s">
        <v>35</v>
      </c>
      <c r="M3792" t="s">
        <v>29</v>
      </c>
    </row>
    <row r="3793" spans="1:13">
      <c r="A3793" t="s">
        <v>5404</v>
      </c>
      <c r="B3793" s="9">
        <v>45053</v>
      </c>
      <c r="C3793" t="s">
        <v>3300</v>
      </c>
      <c r="D3793" t="s">
        <v>1324</v>
      </c>
      <c r="E3793" t="s">
        <v>61</v>
      </c>
      <c r="F3793" t="s">
        <v>27</v>
      </c>
      <c r="G3793" t="s">
        <v>42</v>
      </c>
      <c r="H3793" t="s">
        <v>20</v>
      </c>
      <c r="I3793">
        <v>5</v>
      </c>
      <c r="J3793">
        <v>41885.64</v>
      </c>
      <c r="K3793">
        <v>209428.18</v>
      </c>
      <c r="L3793" t="s">
        <v>35</v>
      </c>
      <c r="M3793" t="s">
        <v>22</v>
      </c>
    </row>
    <row r="3794" spans="1:13">
      <c r="A3794" t="s">
        <v>5405</v>
      </c>
      <c r="B3794" s="9">
        <v>45213</v>
      </c>
      <c r="C3794" t="s">
        <v>433</v>
      </c>
      <c r="D3794" t="s">
        <v>227</v>
      </c>
      <c r="E3794" t="s">
        <v>26</v>
      </c>
      <c r="F3794" t="s">
        <v>18</v>
      </c>
      <c r="G3794" t="s">
        <v>19</v>
      </c>
      <c r="H3794" t="s">
        <v>20</v>
      </c>
      <c r="I3794">
        <v>3</v>
      </c>
      <c r="J3794">
        <v>34446.660000000003</v>
      </c>
      <c r="K3794">
        <v>103339.98</v>
      </c>
      <c r="L3794" t="s">
        <v>28</v>
      </c>
      <c r="M3794" t="s">
        <v>29</v>
      </c>
    </row>
    <row r="3795" spans="1:13">
      <c r="A3795" t="s">
        <v>5406</v>
      </c>
      <c r="B3795" s="9">
        <v>45413</v>
      </c>
      <c r="C3795" t="s">
        <v>784</v>
      </c>
      <c r="D3795" t="s">
        <v>1407</v>
      </c>
      <c r="E3795" t="s">
        <v>26</v>
      </c>
      <c r="F3795" t="s">
        <v>46</v>
      </c>
      <c r="G3795" t="s">
        <v>19</v>
      </c>
      <c r="H3795" t="s">
        <v>20</v>
      </c>
      <c r="I3795">
        <v>3</v>
      </c>
      <c r="J3795">
        <v>26480.02</v>
      </c>
      <c r="K3795">
        <v>79440.06</v>
      </c>
      <c r="L3795" t="s">
        <v>28</v>
      </c>
      <c r="M3795" t="s">
        <v>29</v>
      </c>
    </row>
    <row r="3796" spans="1:13">
      <c r="A3796" t="s">
        <v>5407</v>
      </c>
      <c r="B3796" s="9">
        <v>45309</v>
      </c>
      <c r="C3796" t="s">
        <v>2560</v>
      </c>
      <c r="D3796" t="s">
        <v>1251</v>
      </c>
      <c r="E3796" t="s">
        <v>26</v>
      </c>
      <c r="F3796" t="s">
        <v>18</v>
      </c>
      <c r="G3796" t="s">
        <v>19</v>
      </c>
      <c r="H3796" t="s">
        <v>57</v>
      </c>
      <c r="I3796">
        <v>4</v>
      </c>
      <c r="J3796">
        <v>17101.259999999998</v>
      </c>
      <c r="K3796">
        <v>68405.03</v>
      </c>
      <c r="L3796" t="s">
        <v>35</v>
      </c>
      <c r="M3796" t="s">
        <v>29</v>
      </c>
    </row>
    <row r="3797" spans="1:13">
      <c r="A3797" t="s">
        <v>5408</v>
      </c>
      <c r="B3797" s="9">
        <v>45332</v>
      </c>
      <c r="C3797" t="s">
        <v>1711</v>
      </c>
      <c r="D3797" t="s">
        <v>2835</v>
      </c>
      <c r="E3797" t="s">
        <v>17</v>
      </c>
      <c r="F3797" t="s">
        <v>46</v>
      </c>
      <c r="G3797" t="s">
        <v>42</v>
      </c>
      <c r="H3797" t="s">
        <v>50</v>
      </c>
      <c r="I3797">
        <v>2</v>
      </c>
      <c r="J3797">
        <v>1931.39</v>
      </c>
      <c r="K3797">
        <v>3862.79</v>
      </c>
      <c r="L3797" t="s">
        <v>28</v>
      </c>
      <c r="M3797" t="s">
        <v>29</v>
      </c>
    </row>
    <row r="3798" spans="1:13">
      <c r="A3798" t="s">
        <v>5409</v>
      </c>
      <c r="B3798" s="9">
        <v>45314</v>
      </c>
      <c r="C3798" t="s">
        <v>583</v>
      </c>
      <c r="D3798" t="s">
        <v>407</v>
      </c>
      <c r="E3798" t="s">
        <v>17</v>
      </c>
      <c r="F3798" t="s">
        <v>18</v>
      </c>
      <c r="G3798" t="s">
        <v>42</v>
      </c>
      <c r="H3798" t="s">
        <v>34</v>
      </c>
      <c r="I3798">
        <v>5</v>
      </c>
      <c r="J3798">
        <v>933.36</v>
      </c>
      <c r="K3798">
        <v>4666.78</v>
      </c>
      <c r="L3798" t="s">
        <v>28</v>
      </c>
      <c r="M3798" t="s">
        <v>29</v>
      </c>
    </row>
    <row r="3799" spans="1:13">
      <c r="A3799" t="s">
        <v>5410</v>
      </c>
      <c r="B3799" s="9">
        <v>45451</v>
      </c>
      <c r="C3799" t="s">
        <v>2729</v>
      </c>
      <c r="D3799" t="s">
        <v>568</v>
      </c>
      <c r="E3799" t="s">
        <v>61</v>
      </c>
      <c r="F3799" t="s">
        <v>18</v>
      </c>
      <c r="G3799" t="s">
        <v>19</v>
      </c>
      <c r="H3799" t="s">
        <v>50</v>
      </c>
      <c r="I3799">
        <v>1</v>
      </c>
      <c r="J3799">
        <v>1991.75</v>
      </c>
      <c r="K3799">
        <v>1991.75</v>
      </c>
      <c r="L3799" t="s">
        <v>21</v>
      </c>
      <c r="M3799" t="s">
        <v>29</v>
      </c>
    </row>
    <row r="3800" spans="1:13">
      <c r="A3800" t="s">
        <v>5411</v>
      </c>
      <c r="B3800" s="9">
        <v>45202</v>
      </c>
      <c r="C3800" t="s">
        <v>791</v>
      </c>
      <c r="D3800" t="s">
        <v>448</v>
      </c>
      <c r="E3800" t="s">
        <v>17</v>
      </c>
      <c r="F3800" t="s">
        <v>27</v>
      </c>
      <c r="G3800" t="s">
        <v>42</v>
      </c>
      <c r="H3800" t="s">
        <v>57</v>
      </c>
      <c r="I3800">
        <v>1</v>
      </c>
      <c r="J3800">
        <v>15400.64</v>
      </c>
      <c r="K3800">
        <v>15400.64</v>
      </c>
      <c r="L3800" t="s">
        <v>28</v>
      </c>
      <c r="M3800" t="s">
        <v>29</v>
      </c>
    </row>
    <row r="3801" spans="1:13">
      <c r="A3801" t="s">
        <v>5412</v>
      </c>
      <c r="B3801" s="9">
        <v>45426</v>
      </c>
      <c r="C3801" t="s">
        <v>1786</v>
      </c>
      <c r="D3801" t="s">
        <v>2285</v>
      </c>
      <c r="E3801" t="s">
        <v>17</v>
      </c>
      <c r="F3801" t="s">
        <v>18</v>
      </c>
      <c r="G3801" t="s">
        <v>19</v>
      </c>
      <c r="H3801" t="s">
        <v>34</v>
      </c>
      <c r="I3801">
        <v>4</v>
      </c>
      <c r="J3801">
        <v>904.32</v>
      </c>
      <c r="K3801">
        <v>3617.28</v>
      </c>
      <c r="L3801" t="s">
        <v>35</v>
      </c>
      <c r="M3801" t="s">
        <v>29</v>
      </c>
    </row>
    <row r="3802" spans="1:13">
      <c r="A3802" t="s">
        <v>5413</v>
      </c>
      <c r="B3802" s="9">
        <v>45263</v>
      </c>
      <c r="C3802" t="s">
        <v>1907</v>
      </c>
      <c r="D3802" t="s">
        <v>2692</v>
      </c>
      <c r="E3802" t="s">
        <v>26</v>
      </c>
      <c r="F3802" t="s">
        <v>33</v>
      </c>
      <c r="G3802" t="s">
        <v>19</v>
      </c>
      <c r="H3802" t="s">
        <v>20</v>
      </c>
      <c r="I3802">
        <v>1</v>
      </c>
      <c r="J3802">
        <v>38119.93</v>
      </c>
      <c r="K3802">
        <v>38119.93</v>
      </c>
      <c r="L3802" t="s">
        <v>35</v>
      </c>
      <c r="M3802" t="s">
        <v>29</v>
      </c>
    </row>
    <row r="3803" spans="1:13">
      <c r="A3803" t="s">
        <v>5414</v>
      </c>
      <c r="B3803" s="9">
        <v>45407</v>
      </c>
      <c r="C3803" t="s">
        <v>453</v>
      </c>
      <c r="D3803" t="s">
        <v>889</v>
      </c>
      <c r="E3803" t="s">
        <v>17</v>
      </c>
      <c r="F3803" t="s">
        <v>33</v>
      </c>
      <c r="G3803" t="s">
        <v>19</v>
      </c>
      <c r="H3803" t="s">
        <v>50</v>
      </c>
      <c r="I3803">
        <v>3</v>
      </c>
      <c r="J3803">
        <v>1822.81</v>
      </c>
      <c r="K3803">
        <v>5468.44</v>
      </c>
      <c r="L3803" t="s">
        <v>35</v>
      </c>
      <c r="M3803" t="s">
        <v>29</v>
      </c>
    </row>
    <row r="3804" spans="1:13">
      <c r="A3804" t="s">
        <v>5415</v>
      </c>
      <c r="B3804" s="9">
        <v>45199</v>
      </c>
      <c r="C3804" t="s">
        <v>471</v>
      </c>
      <c r="D3804" t="s">
        <v>251</v>
      </c>
      <c r="E3804" t="s">
        <v>17</v>
      </c>
      <c r="F3804" t="s">
        <v>33</v>
      </c>
      <c r="G3804" t="s">
        <v>42</v>
      </c>
      <c r="H3804" t="s">
        <v>50</v>
      </c>
      <c r="I3804">
        <v>5</v>
      </c>
      <c r="J3804">
        <v>1888.06</v>
      </c>
      <c r="K3804">
        <v>9440.2900000000009</v>
      </c>
      <c r="L3804" t="s">
        <v>35</v>
      </c>
      <c r="M3804" t="s">
        <v>29</v>
      </c>
    </row>
    <row r="3805" spans="1:13">
      <c r="A3805" t="s">
        <v>5416</v>
      </c>
      <c r="B3805" s="9">
        <v>44984</v>
      </c>
      <c r="C3805" t="s">
        <v>546</v>
      </c>
      <c r="D3805" t="s">
        <v>2240</v>
      </c>
      <c r="E3805" t="s">
        <v>17</v>
      </c>
      <c r="F3805" t="s">
        <v>33</v>
      </c>
      <c r="G3805" t="s">
        <v>19</v>
      </c>
      <c r="H3805" t="s">
        <v>57</v>
      </c>
      <c r="I3805">
        <v>1</v>
      </c>
      <c r="J3805">
        <v>13758.65</v>
      </c>
      <c r="K3805">
        <v>13758.65</v>
      </c>
      <c r="L3805" t="s">
        <v>21</v>
      </c>
      <c r="M3805" t="s">
        <v>29</v>
      </c>
    </row>
    <row r="3806" spans="1:13">
      <c r="A3806" t="s">
        <v>5417</v>
      </c>
      <c r="B3806" s="9">
        <v>45254</v>
      </c>
      <c r="C3806" t="s">
        <v>2129</v>
      </c>
      <c r="D3806" t="s">
        <v>262</v>
      </c>
      <c r="E3806" t="s">
        <v>17</v>
      </c>
      <c r="F3806" t="s">
        <v>27</v>
      </c>
      <c r="G3806" t="s">
        <v>19</v>
      </c>
      <c r="H3806" t="s">
        <v>50</v>
      </c>
      <c r="I3806">
        <v>5</v>
      </c>
      <c r="J3806">
        <v>2223.96</v>
      </c>
      <c r="K3806">
        <v>11119.82</v>
      </c>
      <c r="L3806" t="s">
        <v>28</v>
      </c>
      <c r="M3806" t="s">
        <v>29</v>
      </c>
    </row>
    <row r="3807" spans="1:13">
      <c r="A3807" t="s">
        <v>5418</v>
      </c>
      <c r="B3807" s="9">
        <v>45035</v>
      </c>
      <c r="C3807" t="s">
        <v>2420</v>
      </c>
      <c r="D3807" t="s">
        <v>881</v>
      </c>
      <c r="E3807" t="s">
        <v>17</v>
      </c>
      <c r="F3807" t="s">
        <v>33</v>
      </c>
      <c r="G3807" t="s">
        <v>19</v>
      </c>
      <c r="H3807" t="s">
        <v>34</v>
      </c>
      <c r="I3807">
        <v>1</v>
      </c>
      <c r="J3807">
        <v>1433.82</v>
      </c>
      <c r="K3807">
        <v>1433.82</v>
      </c>
      <c r="L3807" t="s">
        <v>35</v>
      </c>
      <c r="M3807" t="s">
        <v>29</v>
      </c>
    </row>
    <row r="3808" spans="1:13">
      <c r="A3808" t="s">
        <v>5419</v>
      </c>
      <c r="B3808" s="9">
        <v>45205</v>
      </c>
      <c r="C3808" t="s">
        <v>1743</v>
      </c>
      <c r="D3808" t="s">
        <v>871</v>
      </c>
      <c r="E3808" t="s">
        <v>17</v>
      </c>
      <c r="F3808" t="s">
        <v>18</v>
      </c>
      <c r="G3808" t="s">
        <v>19</v>
      </c>
      <c r="H3808" t="s">
        <v>50</v>
      </c>
      <c r="I3808">
        <v>2</v>
      </c>
      <c r="J3808">
        <v>2958.58</v>
      </c>
      <c r="K3808">
        <v>5917.16</v>
      </c>
      <c r="L3808" t="s">
        <v>21</v>
      </c>
      <c r="M3808" t="s">
        <v>22</v>
      </c>
    </row>
    <row r="3809" spans="1:13">
      <c r="A3809" t="s">
        <v>5420</v>
      </c>
      <c r="B3809" s="9">
        <v>45254</v>
      </c>
      <c r="C3809" t="s">
        <v>247</v>
      </c>
      <c r="D3809" t="s">
        <v>2401</v>
      </c>
      <c r="E3809" t="s">
        <v>26</v>
      </c>
      <c r="F3809" t="s">
        <v>33</v>
      </c>
      <c r="G3809" t="s">
        <v>42</v>
      </c>
      <c r="H3809" t="s">
        <v>57</v>
      </c>
      <c r="I3809">
        <v>2</v>
      </c>
      <c r="J3809">
        <v>11922.61</v>
      </c>
      <c r="K3809">
        <v>23845.23</v>
      </c>
      <c r="L3809" t="s">
        <v>35</v>
      </c>
      <c r="M3809" t="s">
        <v>29</v>
      </c>
    </row>
    <row r="3810" spans="1:13">
      <c r="A3810" t="s">
        <v>5421</v>
      </c>
      <c r="B3810" s="9">
        <v>45241</v>
      </c>
      <c r="C3810" t="s">
        <v>1003</v>
      </c>
      <c r="D3810" t="s">
        <v>318</v>
      </c>
      <c r="E3810" t="s">
        <v>26</v>
      </c>
      <c r="F3810" t="s">
        <v>27</v>
      </c>
      <c r="G3810" t="s">
        <v>19</v>
      </c>
      <c r="H3810" t="s">
        <v>50</v>
      </c>
      <c r="I3810">
        <v>5</v>
      </c>
      <c r="J3810">
        <v>2933.33</v>
      </c>
      <c r="K3810">
        <v>14666.66</v>
      </c>
      <c r="L3810" t="s">
        <v>28</v>
      </c>
      <c r="M3810" t="s">
        <v>29</v>
      </c>
    </row>
    <row r="3811" spans="1:13">
      <c r="A3811" t="s">
        <v>5422</v>
      </c>
      <c r="B3811" s="9">
        <v>45400</v>
      </c>
      <c r="C3811" t="s">
        <v>1903</v>
      </c>
      <c r="D3811" t="s">
        <v>1011</v>
      </c>
      <c r="E3811" t="s">
        <v>17</v>
      </c>
      <c r="F3811" t="s">
        <v>46</v>
      </c>
      <c r="G3811" t="s">
        <v>19</v>
      </c>
      <c r="H3811" t="s">
        <v>34</v>
      </c>
      <c r="I3811">
        <v>2</v>
      </c>
      <c r="J3811">
        <v>1255.3599999999999</v>
      </c>
      <c r="K3811">
        <v>2510.71</v>
      </c>
      <c r="L3811" t="s">
        <v>21</v>
      </c>
      <c r="M3811" t="s">
        <v>29</v>
      </c>
    </row>
    <row r="3812" spans="1:13">
      <c r="A3812" t="s">
        <v>5423</v>
      </c>
      <c r="B3812" s="9">
        <v>45037</v>
      </c>
      <c r="C3812" t="s">
        <v>72</v>
      </c>
      <c r="D3812" t="s">
        <v>889</v>
      </c>
      <c r="E3812" t="s">
        <v>61</v>
      </c>
      <c r="F3812" t="s">
        <v>18</v>
      </c>
      <c r="G3812" t="s">
        <v>19</v>
      </c>
      <c r="H3812" t="s">
        <v>34</v>
      </c>
      <c r="I3812">
        <v>2</v>
      </c>
      <c r="J3812">
        <v>1085.31</v>
      </c>
      <c r="K3812">
        <v>2170.61</v>
      </c>
      <c r="L3812" t="s">
        <v>28</v>
      </c>
      <c r="M3812" t="s">
        <v>29</v>
      </c>
    </row>
    <row r="3813" spans="1:13">
      <c r="A3813" t="s">
        <v>5424</v>
      </c>
      <c r="B3813" s="9">
        <v>45155</v>
      </c>
      <c r="C3813" t="s">
        <v>2129</v>
      </c>
      <c r="D3813" t="s">
        <v>672</v>
      </c>
      <c r="E3813" t="s">
        <v>17</v>
      </c>
      <c r="F3813" t="s">
        <v>18</v>
      </c>
      <c r="G3813" t="s">
        <v>19</v>
      </c>
      <c r="H3813" t="s">
        <v>57</v>
      </c>
      <c r="I3813">
        <v>3</v>
      </c>
      <c r="J3813">
        <v>16047.23</v>
      </c>
      <c r="K3813">
        <v>48141.7</v>
      </c>
      <c r="L3813" t="s">
        <v>21</v>
      </c>
      <c r="M3813" t="s">
        <v>29</v>
      </c>
    </row>
    <row r="3814" spans="1:13">
      <c r="A3814" t="s">
        <v>5425</v>
      </c>
      <c r="B3814" s="9">
        <v>45423</v>
      </c>
      <c r="C3814" t="s">
        <v>2107</v>
      </c>
      <c r="D3814" t="s">
        <v>2473</v>
      </c>
      <c r="E3814" t="s">
        <v>17</v>
      </c>
      <c r="F3814" t="s">
        <v>27</v>
      </c>
      <c r="G3814" t="s">
        <v>42</v>
      </c>
      <c r="H3814" t="s">
        <v>20</v>
      </c>
      <c r="I3814">
        <v>1</v>
      </c>
      <c r="J3814">
        <v>40252.47</v>
      </c>
      <c r="K3814">
        <v>40252.47</v>
      </c>
      <c r="L3814" t="s">
        <v>35</v>
      </c>
      <c r="M3814" t="s">
        <v>29</v>
      </c>
    </row>
    <row r="3815" spans="1:13">
      <c r="A3815" t="s">
        <v>5426</v>
      </c>
      <c r="B3815" s="9">
        <v>45082</v>
      </c>
      <c r="C3815" t="s">
        <v>1181</v>
      </c>
      <c r="D3815" t="s">
        <v>2377</v>
      </c>
      <c r="E3815" t="s">
        <v>17</v>
      </c>
      <c r="F3815" t="s">
        <v>46</v>
      </c>
      <c r="G3815" t="s">
        <v>19</v>
      </c>
      <c r="H3815" t="s">
        <v>57</v>
      </c>
      <c r="I3815">
        <v>2</v>
      </c>
      <c r="J3815">
        <v>11851.06</v>
      </c>
      <c r="K3815">
        <v>23702.12</v>
      </c>
      <c r="L3815" t="s">
        <v>35</v>
      </c>
      <c r="M3815" t="s">
        <v>29</v>
      </c>
    </row>
    <row r="3816" spans="1:13">
      <c r="A3816" t="s">
        <v>5427</v>
      </c>
      <c r="B3816" s="9">
        <v>45399</v>
      </c>
      <c r="C3816" t="s">
        <v>1736</v>
      </c>
      <c r="D3816" t="s">
        <v>94</v>
      </c>
      <c r="E3816" t="s">
        <v>26</v>
      </c>
      <c r="F3816" t="s">
        <v>33</v>
      </c>
      <c r="G3816" t="s">
        <v>19</v>
      </c>
      <c r="H3816" t="s">
        <v>20</v>
      </c>
      <c r="I3816">
        <v>5</v>
      </c>
      <c r="J3816">
        <v>27929.72</v>
      </c>
      <c r="K3816">
        <v>139648.62</v>
      </c>
      <c r="L3816" t="s">
        <v>28</v>
      </c>
      <c r="M3816" t="s">
        <v>29</v>
      </c>
    </row>
    <row r="3817" spans="1:13">
      <c r="A3817" t="s">
        <v>5428</v>
      </c>
      <c r="B3817" s="9">
        <v>45198</v>
      </c>
      <c r="C3817" t="s">
        <v>1166</v>
      </c>
      <c r="D3817" t="s">
        <v>178</v>
      </c>
      <c r="E3817" t="s">
        <v>17</v>
      </c>
      <c r="F3817" t="s">
        <v>46</v>
      </c>
      <c r="G3817" t="s">
        <v>19</v>
      </c>
      <c r="H3817" t="s">
        <v>34</v>
      </c>
      <c r="I3817">
        <v>3</v>
      </c>
      <c r="J3817">
        <v>1085.23</v>
      </c>
      <c r="K3817">
        <v>3255.7</v>
      </c>
      <c r="L3817" t="s">
        <v>28</v>
      </c>
      <c r="M3817" t="s">
        <v>29</v>
      </c>
    </row>
    <row r="3818" spans="1:13">
      <c r="A3818" t="s">
        <v>5429</v>
      </c>
      <c r="B3818" s="9">
        <v>44928</v>
      </c>
      <c r="C3818" t="s">
        <v>1767</v>
      </c>
      <c r="D3818" t="s">
        <v>3569</v>
      </c>
      <c r="E3818" t="s">
        <v>26</v>
      </c>
      <c r="F3818" t="s">
        <v>18</v>
      </c>
      <c r="G3818" t="s">
        <v>19</v>
      </c>
      <c r="H3818" t="s">
        <v>50</v>
      </c>
      <c r="I3818">
        <v>2</v>
      </c>
      <c r="J3818">
        <v>1961.51</v>
      </c>
      <c r="K3818">
        <v>3923.03</v>
      </c>
      <c r="L3818" t="s">
        <v>21</v>
      </c>
      <c r="M3818" t="s">
        <v>29</v>
      </c>
    </row>
    <row r="3819" spans="1:13">
      <c r="A3819" t="s">
        <v>5430</v>
      </c>
      <c r="B3819" s="9">
        <v>45437</v>
      </c>
      <c r="C3819" t="s">
        <v>1725</v>
      </c>
      <c r="D3819" t="s">
        <v>73</v>
      </c>
      <c r="E3819" t="s">
        <v>26</v>
      </c>
      <c r="F3819" t="s">
        <v>18</v>
      </c>
      <c r="G3819" t="s">
        <v>42</v>
      </c>
      <c r="H3819" t="s">
        <v>50</v>
      </c>
      <c r="I3819">
        <v>5</v>
      </c>
      <c r="J3819">
        <v>2200.5</v>
      </c>
      <c r="K3819">
        <v>11002.48</v>
      </c>
      <c r="L3819" t="s">
        <v>28</v>
      </c>
      <c r="M3819" t="s">
        <v>29</v>
      </c>
    </row>
    <row r="3820" spans="1:13">
      <c r="A3820" t="s">
        <v>5431</v>
      </c>
      <c r="B3820" s="9">
        <v>45212</v>
      </c>
      <c r="C3820" t="s">
        <v>4019</v>
      </c>
      <c r="D3820" t="s">
        <v>153</v>
      </c>
      <c r="E3820" t="s">
        <v>17</v>
      </c>
      <c r="F3820" t="s">
        <v>18</v>
      </c>
      <c r="G3820" t="s">
        <v>42</v>
      </c>
      <c r="H3820" t="s">
        <v>34</v>
      </c>
      <c r="I3820">
        <v>1</v>
      </c>
      <c r="J3820">
        <v>1227.4100000000001</v>
      </c>
      <c r="K3820">
        <v>1227.4100000000001</v>
      </c>
      <c r="L3820" t="s">
        <v>28</v>
      </c>
      <c r="M3820" t="s">
        <v>29</v>
      </c>
    </row>
    <row r="3821" spans="1:13">
      <c r="A3821" t="s">
        <v>5432</v>
      </c>
      <c r="B3821" s="9">
        <v>44939</v>
      </c>
      <c r="C3821" t="s">
        <v>1559</v>
      </c>
      <c r="D3821" t="s">
        <v>1777</v>
      </c>
      <c r="E3821" t="s">
        <v>26</v>
      </c>
      <c r="F3821" t="s">
        <v>46</v>
      </c>
      <c r="G3821" t="s">
        <v>42</v>
      </c>
      <c r="H3821" t="s">
        <v>57</v>
      </c>
      <c r="I3821">
        <v>2</v>
      </c>
      <c r="J3821">
        <v>16596.14</v>
      </c>
      <c r="K3821">
        <v>33192.269999999997</v>
      </c>
      <c r="L3821" t="s">
        <v>35</v>
      </c>
      <c r="M3821" t="s">
        <v>29</v>
      </c>
    </row>
    <row r="3822" spans="1:13">
      <c r="A3822" t="s">
        <v>5433</v>
      </c>
      <c r="B3822" s="9">
        <v>45424</v>
      </c>
      <c r="C3822" t="s">
        <v>2088</v>
      </c>
      <c r="D3822" t="s">
        <v>2736</v>
      </c>
      <c r="E3822" t="s">
        <v>61</v>
      </c>
      <c r="F3822" t="s">
        <v>33</v>
      </c>
      <c r="G3822" t="s">
        <v>19</v>
      </c>
      <c r="H3822" t="s">
        <v>50</v>
      </c>
      <c r="I3822">
        <v>5</v>
      </c>
      <c r="J3822">
        <v>2127.42</v>
      </c>
      <c r="K3822">
        <v>10637.09</v>
      </c>
      <c r="L3822" t="s">
        <v>35</v>
      </c>
      <c r="M3822" t="s">
        <v>29</v>
      </c>
    </row>
    <row r="3823" spans="1:13">
      <c r="A3823" t="s">
        <v>5434</v>
      </c>
      <c r="B3823" s="9">
        <v>45164</v>
      </c>
      <c r="C3823" t="s">
        <v>3666</v>
      </c>
      <c r="D3823" t="s">
        <v>2145</v>
      </c>
      <c r="E3823" t="s">
        <v>17</v>
      </c>
      <c r="F3823" t="s">
        <v>18</v>
      </c>
      <c r="G3823" t="s">
        <v>42</v>
      </c>
      <c r="H3823" t="s">
        <v>57</v>
      </c>
      <c r="I3823">
        <v>5</v>
      </c>
      <c r="J3823">
        <v>12612.98</v>
      </c>
      <c r="K3823">
        <v>63064.9</v>
      </c>
      <c r="L3823" t="s">
        <v>35</v>
      </c>
      <c r="M3823" t="s">
        <v>29</v>
      </c>
    </row>
    <row r="3824" spans="1:13">
      <c r="A3824" t="s">
        <v>5435</v>
      </c>
      <c r="B3824" s="9">
        <v>45020</v>
      </c>
      <c r="C3824" t="s">
        <v>3877</v>
      </c>
      <c r="D3824" t="s">
        <v>115</v>
      </c>
      <c r="E3824" t="s">
        <v>17</v>
      </c>
      <c r="F3824" t="s">
        <v>27</v>
      </c>
      <c r="G3824" t="s">
        <v>42</v>
      </c>
      <c r="H3824" t="s">
        <v>50</v>
      </c>
      <c r="I3824">
        <v>4</v>
      </c>
      <c r="J3824">
        <v>2724.68</v>
      </c>
      <c r="K3824">
        <v>10898.71</v>
      </c>
      <c r="L3824" t="s">
        <v>35</v>
      </c>
      <c r="M3824" t="s">
        <v>29</v>
      </c>
    </row>
    <row r="3825" spans="1:13">
      <c r="A3825" t="s">
        <v>5436</v>
      </c>
      <c r="B3825" s="9">
        <v>45264</v>
      </c>
      <c r="C3825" t="s">
        <v>75</v>
      </c>
      <c r="D3825" t="s">
        <v>97</v>
      </c>
      <c r="E3825" t="s">
        <v>26</v>
      </c>
      <c r="F3825" t="s">
        <v>33</v>
      </c>
      <c r="G3825" t="s">
        <v>19</v>
      </c>
      <c r="H3825" t="s">
        <v>20</v>
      </c>
      <c r="I3825">
        <v>5</v>
      </c>
      <c r="J3825">
        <v>31167.96</v>
      </c>
      <c r="K3825">
        <v>155839.79</v>
      </c>
      <c r="L3825" t="s">
        <v>35</v>
      </c>
      <c r="M3825" t="s">
        <v>29</v>
      </c>
    </row>
    <row r="3826" spans="1:13">
      <c r="A3826" t="s">
        <v>5437</v>
      </c>
      <c r="B3826" s="9">
        <v>45097</v>
      </c>
      <c r="C3826" t="s">
        <v>117</v>
      </c>
      <c r="D3826" t="s">
        <v>2248</v>
      </c>
      <c r="E3826" t="s">
        <v>26</v>
      </c>
      <c r="F3826" t="s">
        <v>18</v>
      </c>
      <c r="G3826" t="s">
        <v>42</v>
      </c>
      <c r="H3826" t="s">
        <v>50</v>
      </c>
      <c r="I3826">
        <v>4</v>
      </c>
      <c r="J3826">
        <v>2773.09</v>
      </c>
      <c r="K3826">
        <v>11092.38</v>
      </c>
      <c r="L3826" t="s">
        <v>35</v>
      </c>
      <c r="M3826" t="s">
        <v>29</v>
      </c>
    </row>
    <row r="3827" spans="1:13">
      <c r="A3827" t="s">
        <v>5438</v>
      </c>
      <c r="B3827" s="9">
        <v>45393</v>
      </c>
      <c r="C3827" t="s">
        <v>273</v>
      </c>
      <c r="D3827" t="s">
        <v>2932</v>
      </c>
      <c r="E3827" t="s">
        <v>17</v>
      </c>
      <c r="F3827" t="s">
        <v>33</v>
      </c>
      <c r="G3827" t="s">
        <v>42</v>
      </c>
      <c r="H3827" t="s">
        <v>20</v>
      </c>
      <c r="I3827">
        <v>1</v>
      </c>
      <c r="J3827">
        <v>41884.160000000003</v>
      </c>
      <c r="K3827">
        <v>41884.160000000003</v>
      </c>
      <c r="L3827" t="s">
        <v>35</v>
      </c>
      <c r="M3827" t="s">
        <v>29</v>
      </c>
    </row>
    <row r="3828" spans="1:13">
      <c r="A3828" t="s">
        <v>5439</v>
      </c>
      <c r="B3828" s="9">
        <v>45069</v>
      </c>
      <c r="C3828" t="s">
        <v>1097</v>
      </c>
      <c r="D3828" t="s">
        <v>1898</v>
      </c>
      <c r="E3828" t="s">
        <v>17</v>
      </c>
      <c r="F3828" t="s">
        <v>27</v>
      </c>
      <c r="G3828" t="s">
        <v>19</v>
      </c>
      <c r="H3828" t="s">
        <v>50</v>
      </c>
      <c r="I3828">
        <v>1</v>
      </c>
      <c r="J3828">
        <v>2974.59</v>
      </c>
      <c r="K3828">
        <v>2974.59</v>
      </c>
      <c r="L3828" t="s">
        <v>21</v>
      </c>
      <c r="M3828" t="s">
        <v>29</v>
      </c>
    </row>
    <row r="3829" spans="1:13">
      <c r="A3829" t="s">
        <v>5440</v>
      </c>
      <c r="B3829" s="9">
        <v>45127</v>
      </c>
      <c r="C3829" t="s">
        <v>626</v>
      </c>
      <c r="D3829" t="s">
        <v>1391</v>
      </c>
      <c r="E3829" t="s">
        <v>17</v>
      </c>
      <c r="F3829" t="s">
        <v>46</v>
      </c>
      <c r="G3829" t="s">
        <v>19</v>
      </c>
      <c r="H3829" t="s">
        <v>50</v>
      </c>
      <c r="I3829">
        <v>3</v>
      </c>
      <c r="J3829">
        <v>2578.36</v>
      </c>
      <c r="K3829">
        <v>7735.08</v>
      </c>
      <c r="L3829" t="s">
        <v>35</v>
      </c>
      <c r="M3829" t="s">
        <v>29</v>
      </c>
    </row>
    <row r="3830" spans="1:13">
      <c r="A3830" t="s">
        <v>5441</v>
      </c>
      <c r="B3830" s="9">
        <v>45106</v>
      </c>
      <c r="C3830" t="s">
        <v>315</v>
      </c>
      <c r="D3830" t="s">
        <v>445</v>
      </c>
      <c r="E3830" t="s">
        <v>17</v>
      </c>
      <c r="F3830" t="s">
        <v>18</v>
      </c>
      <c r="G3830" t="s">
        <v>42</v>
      </c>
      <c r="H3830" t="s">
        <v>50</v>
      </c>
      <c r="I3830">
        <v>4</v>
      </c>
      <c r="J3830">
        <v>2219.02</v>
      </c>
      <c r="K3830">
        <v>8876.07</v>
      </c>
      <c r="L3830" t="s">
        <v>35</v>
      </c>
      <c r="M3830" t="s">
        <v>29</v>
      </c>
    </row>
    <row r="3831" spans="1:13">
      <c r="A3831" t="s">
        <v>5442</v>
      </c>
      <c r="B3831" s="9">
        <v>45290</v>
      </c>
      <c r="C3831" t="s">
        <v>1401</v>
      </c>
      <c r="D3831" t="s">
        <v>506</v>
      </c>
      <c r="E3831" t="s">
        <v>17</v>
      </c>
      <c r="F3831" t="s">
        <v>27</v>
      </c>
      <c r="G3831" t="s">
        <v>19</v>
      </c>
      <c r="H3831" t="s">
        <v>50</v>
      </c>
      <c r="I3831">
        <v>5</v>
      </c>
      <c r="J3831">
        <v>1831.86</v>
      </c>
      <c r="K3831">
        <v>9159.31</v>
      </c>
      <c r="L3831" t="s">
        <v>35</v>
      </c>
      <c r="M3831" t="s">
        <v>29</v>
      </c>
    </row>
    <row r="3832" spans="1:13">
      <c r="A3832" t="s">
        <v>5443</v>
      </c>
      <c r="B3832" s="9">
        <v>45405</v>
      </c>
      <c r="C3832" t="s">
        <v>384</v>
      </c>
      <c r="D3832" t="s">
        <v>297</v>
      </c>
      <c r="E3832" t="s">
        <v>61</v>
      </c>
      <c r="F3832" t="s">
        <v>18</v>
      </c>
      <c r="G3832" t="s">
        <v>42</v>
      </c>
      <c r="H3832" t="s">
        <v>50</v>
      </c>
      <c r="I3832">
        <v>3</v>
      </c>
      <c r="J3832">
        <v>2672.55</v>
      </c>
      <c r="K3832">
        <v>8017.65</v>
      </c>
      <c r="L3832" t="s">
        <v>35</v>
      </c>
      <c r="M3832" t="s">
        <v>22</v>
      </c>
    </row>
    <row r="3833" spans="1:13">
      <c r="A3833" t="s">
        <v>5444</v>
      </c>
      <c r="B3833" s="9">
        <v>45397</v>
      </c>
      <c r="C3833" t="s">
        <v>1593</v>
      </c>
      <c r="D3833" t="s">
        <v>887</v>
      </c>
      <c r="E3833" t="s">
        <v>26</v>
      </c>
      <c r="F3833" t="s">
        <v>18</v>
      </c>
      <c r="G3833" t="s">
        <v>42</v>
      </c>
      <c r="H3833" t="s">
        <v>57</v>
      </c>
      <c r="I3833">
        <v>3</v>
      </c>
      <c r="J3833">
        <v>17834.75</v>
      </c>
      <c r="K3833">
        <v>53504.26</v>
      </c>
      <c r="L3833" t="s">
        <v>35</v>
      </c>
      <c r="M3833" t="s">
        <v>29</v>
      </c>
    </row>
    <row r="3834" spans="1:13">
      <c r="A3834" t="s">
        <v>5445</v>
      </c>
      <c r="B3834" s="9">
        <v>45310</v>
      </c>
      <c r="C3834" t="s">
        <v>152</v>
      </c>
      <c r="D3834" t="s">
        <v>3552</v>
      </c>
      <c r="E3834" t="s">
        <v>17</v>
      </c>
      <c r="F3834" t="s">
        <v>46</v>
      </c>
      <c r="G3834" t="s">
        <v>42</v>
      </c>
      <c r="H3834" t="s">
        <v>20</v>
      </c>
      <c r="I3834">
        <v>1</v>
      </c>
      <c r="J3834">
        <v>25689.73</v>
      </c>
      <c r="K3834">
        <v>25689.73</v>
      </c>
      <c r="L3834" t="s">
        <v>28</v>
      </c>
      <c r="M3834" t="s">
        <v>29</v>
      </c>
    </row>
    <row r="3835" spans="1:13">
      <c r="A3835" t="s">
        <v>5446</v>
      </c>
      <c r="B3835" s="9">
        <v>45343</v>
      </c>
      <c r="C3835" t="s">
        <v>108</v>
      </c>
      <c r="D3835" t="s">
        <v>923</v>
      </c>
      <c r="E3835" t="s">
        <v>26</v>
      </c>
      <c r="F3835" t="s">
        <v>46</v>
      </c>
      <c r="G3835" t="s">
        <v>19</v>
      </c>
      <c r="H3835" t="s">
        <v>20</v>
      </c>
      <c r="I3835">
        <v>5</v>
      </c>
      <c r="J3835">
        <v>24607.93</v>
      </c>
      <c r="K3835">
        <v>123039.67</v>
      </c>
      <c r="L3835" t="s">
        <v>28</v>
      </c>
      <c r="M3835" t="s">
        <v>29</v>
      </c>
    </row>
    <row r="3836" spans="1:13">
      <c r="A3836" t="s">
        <v>5447</v>
      </c>
      <c r="B3836" s="9">
        <v>45234</v>
      </c>
      <c r="C3836" t="s">
        <v>2391</v>
      </c>
      <c r="D3836" t="s">
        <v>454</v>
      </c>
      <c r="E3836" t="s">
        <v>61</v>
      </c>
      <c r="F3836" t="s">
        <v>33</v>
      </c>
      <c r="G3836" t="s">
        <v>19</v>
      </c>
      <c r="H3836" t="s">
        <v>50</v>
      </c>
      <c r="I3836">
        <v>4</v>
      </c>
      <c r="J3836">
        <v>2789.72</v>
      </c>
      <c r="K3836">
        <v>11158.88</v>
      </c>
      <c r="L3836" t="s">
        <v>35</v>
      </c>
      <c r="M3836" t="s">
        <v>29</v>
      </c>
    </row>
    <row r="3837" spans="1:13">
      <c r="A3837" t="s">
        <v>5448</v>
      </c>
      <c r="B3837" s="9">
        <v>45293</v>
      </c>
      <c r="C3837" t="s">
        <v>210</v>
      </c>
      <c r="D3837" t="s">
        <v>562</v>
      </c>
      <c r="E3837" t="s">
        <v>17</v>
      </c>
      <c r="F3837" t="s">
        <v>27</v>
      </c>
      <c r="G3837" t="s">
        <v>19</v>
      </c>
      <c r="H3837" t="s">
        <v>57</v>
      </c>
      <c r="I3837">
        <v>1</v>
      </c>
      <c r="J3837">
        <v>11266.94</v>
      </c>
      <c r="K3837">
        <v>11266.94</v>
      </c>
      <c r="L3837" t="s">
        <v>35</v>
      </c>
      <c r="M3837" t="s">
        <v>29</v>
      </c>
    </row>
    <row r="3838" spans="1:13">
      <c r="A3838" t="s">
        <v>5449</v>
      </c>
      <c r="B3838" s="9">
        <v>44927</v>
      </c>
      <c r="C3838" t="s">
        <v>1314</v>
      </c>
      <c r="D3838" t="s">
        <v>85</v>
      </c>
      <c r="E3838" t="s">
        <v>17</v>
      </c>
      <c r="F3838" t="s">
        <v>27</v>
      </c>
      <c r="G3838" t="s">
        <v>42</v>
      </c>
      <c r="H3838" t="s">
        <v>57</v>
      </c>
      <c r="I3838">
        <v>3</v>
      </c>
      <c r="J3838">
        <v>11112.17</v>
      </c>
      <c r="K3838">
        <v>33336.519999999997</v>
      </c>
      <c r="L3838" t="s">
        <v>35</v>
      </c>
      <c r="M3838" t="s">
        <v>29</v>
      </c>
    </row>
    <row r="3839" spans="1:13">
      <c r="A3839" t="s">
        <v>5450</v>
      </c>
      <c r="B3839" s="9">
        <v>44970</v>
      </c>
      <c r="C3839" t="s">
        <v>1212</v>
      </c>
      <c r="D3839" t="s">
        <v>118</v>
      </c>
      <c r="E3839" t="s">
        <v>17</v>
      </c>
      <c r="F3839" t="s">
        <v>46</v>
      </c>
      <c r="G3839" t="s">
        <v>42</v>
      </c>
      <c r="H3839" t="s">
        <v>34</v>
      </c>
      <c r="I3839">
        <v>2</v>
      </c>
      <c r="J3839">
        <v>1386.2</v>
      </c>
      <c r="K3839">
        <v>2772.4</v>
      </c>
      <c r="L3839" t="s">
        <v>21</v>
      </c>
      <c r="M3839" t="s">
        <v>29</v>
      </c>
    </row>
    <row r="3840" spans="1:13">
      <c r="A3840" t="s">
        <v>5451</v>
      </c>
      <c r="B3840" s="9">
        <v>45024</v>
      </c>
      <c r="C3840" t="s">
        <v>989</v>
      </c>
      <c r="D3840" t="s">
        <v>3338</v>
      </c>
      <c r="E3840" t="s">
        <v>26</v>
      </c>
      <c r="F3840" t="s">
        <v>18</v>
      </c>
      <c r="G3840" t="s">
        <v>42</v>
      </c>
      <c r="H3840" t="s">
        <v>34</v>
      </c>
      <c r="I3840">
        <v>3</v>
      </c>
      <c r="J3840">
        <v>887.74</v>
      </c>
      <c r="K3840">
        <v>2663.21</v>
      </c>
      <c r="L3840" t="s">
        <v>35</v>
      </c>
      <c r="M3840" t="s">
        <v>29</v>
      </c>
    </row>
    <row r="3841" spans="1:13">
      <c r="A3841" t="s">
        <v>5452</v>
      </c>
      <c r="B3841" s="9">
        <v>45191</v>
      </c>
      <c r="C3841" t="s">
        <v>108</v>
      </c>
      <c r="D3841" t="s">
        <v>64</v>
      </c>
      <c r="E3841" t="s">
        <v>17</v>
      </c>
      <c r="F3841" t="s">
        <v>33</v>
      </c>
      <c r="G3841" t="s">
        <v>19</v>
      </c>
      <c r="H3841" t="s">
        <v>57</v>
      </c>
      <c r="I3841">
        <v>2</v>
      </c>
      <c r="J3841">
        <v>11355.13</v>
      </c>
      <c r="K3841">
        <v>22710.26</v>
      </c>
      <c r="L3841" t="s">
        <v>21</v>
      </c>
      <c r="M3841" t="s">
        <v>29</v>
      </c>
    </row>
    <row r="3842" spans="1:13">
      <c r="A3842" t="s">
        <v>5453</v>
      </c>
      <c r="B3842" s="9">
        <v>45066</v>
      </c>
      <c r="C3842" t="s">
        <v>497</v>
      </c>
      <c r="D3842" t="s">
        <v>1793</v>
      </c>
      <c r="E3842" t="s">
        <v>61</v>
      </c>
      <c r="F3842" t="s">
        <v>46</v>
      </c>
      <c r="G3842" t="s">
        <v>42</v>
      </c>
      <c r="H3842" t="s">
        <v>34</v>
      </c>
      <c r="I3842">
        <v>1</v>
      </c>
      <c r="J3842">
        <v>1181.74</v>
      </c>
      <c r="K3842">
        <v>1181.74</v>
      </c>
      <c r="L3842" t="s">
        <v>21</v>
      </c>
      <c r="M3842" t="s">
        <v>29</v>
      </c>
    </row>
    <row r="3843" spans="1:13">
      <c r="A3843" t="s">
        <v>5454</v>
      </c>
      <c r="B3843" s="9">
        <v>45407</v>
      </c>
      <c r="C3843" t="s">
        <v>2019</v>
      </c>
      <c r="D3843" t="s">
        <v>3026</v>
      </c>
      <c r="E3843" t="s">
        <v>17</v>
      </c>
      <c r="F3843" t="s">
        <v>33</v>
      </c>
      <c r="G3843" t="s">
        <v>42</v>
      </c>
      <c r="H3843" t="s">
        <v>20</v>
      </c>
      <c r="I3843">
        <v>4</v>
      </c>
      <c r="J3843">
        <v>37744.25</v>
      </c>
      <c r="K3843">
        <v>150976.99</v>
      </c>
      <c r="L3843" t="s">
        <v>35</v>
      </c>
      <c r="M3843" t="s">
        <v>29</v>
      </c>
    </row>
    <row r="3844" spans="1:13">
      <c r="A3844" t="s">
        <v>5455</v>
      </c>
      <c r="B3844" s="9">
        <v>45163</v>
      </c>
      <c r="C3844" t="s">
        <v>4203</v>
      </c>
      <c r="D3844" t="s">
        <v>38</v>
      </c>
      <c r="E3844" t="s">
        <v>17</v>
      </c>
      <c r="F3844" t="s">
        <v>33</v>
      </c>
      <c r="G3844" t="s">
        <v>19</v>
      </c>
      <c r="H3844" t="s">
        <v>57</v>
      </c>
      <c r="I3844">
        <v>5</v>
      </c>
      <c r="J3844">
        <v>13496.79</v>
      </c>
      <c r="K3844">
        <v>67483.960000000006</v>
      </c>
      <c r="L3844" t="s">
        <v>28</v>
      </c>
      <c r="M3844" t="s">
        <v>29</v>
      </c>
    </row>
    <row r="3845" spans="1:13">
      <c r="A3845" t="s">
        <v>5456</v>
      </c>
      <c r="B3845" s="9">
        <v>44998</v>
      </c>
      <c r="C3845" t="s">
        <v>1780</v>
      </c>
      <c r="D3845" t="s">
        <v>3163</v>
      </c>
      <c r="E3845" t="s">
        <v>17</v>
      </c>
      <c r="F3845" t="s">
        <v>27</v>
      </c>
      <c r="G3845" t="s">
        <v>19</v>
      </c>
      <c r="H3845" t="s">
        <v>34</v>
      </c>
      <c r="I3845">
        <v>2</v>
      </c>
      <c r="J3845">
        <v>1092.3499999999999</v>
      </c>
      <c r="K3845">
        <v>2184.71</v>
      </c>
      <c r="L3845" t="s">
        <v>35</v>
      </c>
      <c r="M3845" t="s">
        <v>29</v>
      </c>
    </row>
    <row r="3846" spans="1:13">
      <c r="A3846" t="s">
        <v>5457</v>
      </c>
      <c r="B3846" s="9">
        <v>45116</v>
      </c>
      <c r="C3846" t="s">
        <v>2512</v>
      </c>
      <c r="D3846" t="s">
        <v>2832</v>
      </c>
      <c r="E3846" t="s">
        <v>17</v>
      </c>
      <c r="F3846" t="s">
        <v>33</v>
      </c>
      <c r="G3846" t="s">
        <v>42</v>
      </c>
      <c r="H3846" t="s">
        <v>57</v>
      </c>
      <c r="I3846">
        <v>5</v>
      </c>
      <c r="J3846">
        <v>15244.69</v>
      </c>
      <c r="K3846">
        <v>76223.47</v>
      </c>
      <c r="L3846" t="s">
        <v>35</v>
      </c>
      <c r="M3846" t="s">
        <v>29</v>
      </c>
    </row>
    <row r="3847" spans="1:13">
      <c r="A3847" t="s">
        <v>5458</v>
      </c>
      <c r="B3847" s="9">
        <v>45194</v>
      </c>
      <c r="C3847" t="s">
        <v>896</v>
      </c>
      <c r="D3847" t="s">
        <v>728</v>
      </c>
      <c r="E3847" t="s">
        <v>26</v>
      </c>
      <c r="F3847" t="s">
        <v>27</v>
      </c>
      <c r="G3847" t="s">
        <v>42</v>
      </c>
      <c r="H3847" t="s">
        <v>34</v>
      </c>
      <c r="I3847">
        <v>1</v>
      </c>
      <c r="J3847">
        <v>1143.26</v>
      </c>
      <c r="K3847">
        <v>1143.26</v>
      </c>
      <c r="L3847" t="s">
        <v>28</v>
      </c>
      <c r="M3847" t="s">
        <v>29</v>
      </c>
    </row>
    <row r="3848" spans="1:13">
      <c r="A3848" t="s">
        <v>5459</v>
      </c>
      <c r="B3848" s="9">
        <v>45247</v>
      </c>
      <c r="C3848" t="s">
        <v>831</v>
      </c>
      <c r="D3848" t="s">
        <v>996</v>
      </c>
      <c r="E3848" t="s">
        <v>61</v>
      </c>
      <c r="F3848" t="s">
        <v>18</v>
      </c>
      <c r="G3848" t="s">
        <v>42</v>
      </c>
      <c r="H3848" t="s">
        <v>57</v>
      </c>
      <c r="I3848">
        <v>1</v>
      </c>
      <c r="J3848">
        <v>10639.71</v>
      </c>
      <c r="K3848">
        <v>10639.71</v>
      </c>
      <c r="L3848" t="s">
        <v>28</v>
      </c>
      <c r="M3848" t="s">
        <v>29</v>
      </c>
    </row>
    <row r="3849" spans="1:13">
      <c r="A3849" t="s">
        <v>5460</v>
      </c>
      <c r="B3849" s="9">
        <v>45033</v>
      </c>
      <c r="C3849" t="s">
        <v>392</v>
      </c>
      <c r="D3849" t="s">
        <v>1309</v>
      </c>
      <c r="E3849" t="s">
        <v>17</v>
      </c>
      <c r="F3849" t="s">
        <v>18</v>
      </c>
      <c r="G3849" t="s">
        <v>19</v>
      </c>
      <c r="H3849" t="s">
        <v>50</v>
      </c>
      <c r="I3849">
        <v>1</v>
      </c>
      <c r="J3849">
        <v>1891.98</v>
      </c>
      <c r="K3849">
        <v>1891.98</v>
      </c>
      <c r="L3849" t="s">
        <v>35</v>
      </c>
      <c r="M3849" t="s">
        <v>29</v>
      </c>
    </row>
    <row r="3850" spans="1:13">
      <c r="A3850" t="s">
        <v>5461</v>
      </c>
      <c r="B3850" s="9">
        <v>45158</v>
      </c>
      <c r="C3850" t="s">
        <v>1070</v>
      </c>
      <c r="D3850" t="s">
        <v>420</v>
      </c>
      <c r="E3850" t="s">
        <v>61</v>
      </c>
      <c r="F3850" t="s">
        <v>46</v>
      </c>
      <c r="G3850" t="s">
        <v>19</v>
      </c>
      <c r="H3850" t="s">
        <v>20</v>
      </c>
      <c r="I3850">
        <v>4</v>
      </c>
      <c r="J3850">
        <v>34678</v>
      </c>
      <c r="K3850">
        <v>138712</v>
      </c>
      <c r="L3850" t="s">
        <v>35</v>
      </c>
      <c r="M3850" t="s">
        <v>29</v>
      </c>
    </row>
    <row r="3851" spans="1:13">
      <c r="A3851" t="s">
        <v>5462</v>
      </c>
      <c r="B3851" s="9">
        <v>44968</v>
      </c>
      <c r="C3851" t="s">
        <v>1323</v>
      </c>
      <c r="D3851" t="s">
        <v>2611</v>
      </c>
      <c r="E3851" t="s">
        <v>26</v>
      </c>
      <c r="F3851" t="s">
        <v>18</v>
      </c>
      <c r="G3851" t="s">
        <v>42</v>
      </c>
      <c r="H3851" t="s">
        <v>34</v>
      </c>
      <c r="I3851">
        <v>2</v>
      </c>
      <c r="J3851">
        <v>1316.2</v>
      </c>
      <c r="K3851">
        <v>2632.4</v>
      </c>
      <c r="L3851" t="s">
        <v>21</v>
      </c>
      <c r="M3851" t="s">
        <v>29</v>
      </c>
    </row>
    <row r="3852" spans="1:13">
      <c r="A3852" t="s">
        <v>5463</v>
      </c>
      <c r="B3852" s="9">
        <v>45065</v>
      </c>
      <c r="C3852" t="s">
        <v>4019</v>
      </c>
      <c r="D3852" t="s">
        <v>2104</v>
      </c>
      <c r="E3852" t="s">
        <v>17</v>
      </c>
      <c r="F3852" t="s">
        <v>27</v>
      </c>
      <c r="G3852" t="s">
        <v>42</v>
      </c>
      <c r="H3852" t="s">
        <v>50</v>
      </c>
      <c r="I3852">
        <v>5</v>
      </c>
      <c r="J3852">
        <v>2703.88</v>
      </c>
      <c r="K3852">
        <v>13519.39</v>
      </c>
      <c r="L3852" t="s">
        <v>28</v>
      </c>
      <c r="M3852" t="s">
        <v>29</v>
      </c>
    </row>
    <row r="3853" spans="1:13">
      <c r="A3853" t="s">
        <v>5464</v>
      </c>
      <c r="B3853" s="9">
        <v>45199</v>
      </c>
      <c r="C3853" t="s">
        <v>66</v>
      </c>
      <c r="D3853" t="s">
        <v>2228</v>
      </c>
      <c r="E3853" t="s">
        <v>26</v>
      </c>
      <c r="F3853" t="s">
        <v>33</v>
      </c>
      <c r="G3853" t="s">
        <v>42</v>
      </c>
      <c r="H3853" t="s">
        <v>57</v>
      </c>
      <c r="I3853">
        <v>3</v>
      </c>
      <c r="J3853">
        <v>16050.42</v>
      </c>
      <c r="K3853">
        <v>48151.27</v>
      </c>
      <c r="L3853" t="s">
        <v>21</v>
      </c>
      <c r="M3853" t="s">
        <v>29</v>
      </c>
    </row>
    <row r="3854" spans="1:13">
      <c r="A3854" t="s">
        <v>5465</v>
      </c>
      <c r="B3854" s="9">
        <v>45407</v>
      </c>
      <c r="C3854" t="s">
        <v>3183</v>
      </c>
      <c r="D3854" t="s">
        <v>362</v>
      </c>
      <c r="E3854" t="s">
        <v>17</v>
      </c>
      <c r="F3854" t="s">
        <v>33</v>
      </c>
      <c r="G3854" t="s">
        <v>42</v>
      </c>
      <c r="H3854" t="s">
        <v>50</v>
      </c>
      <c r="I3854">
        <v>1</v>
      </c>
      <c r="J3854">
        <v>2714.09</v>
      </c>
      <c r="K3854">
        <v>2714.09</v>
      </c>
      <c r="L3854" t="s">
        <v>21</v>
      </c>
      <c r="M3854" t="s">
        <v>29</v>
      </c>
    </row>
    <row r="3855" spans="1:13">
      <c r="A3855" t="s">
        <v>5466</v>
      </c>
      <c r="B3855" s="9">
        <v>45342</v>
      </c>
      <c r="C3855" t="s">
        <v>896</v>
      </c>
      <c r="D3855" t="s">
        <v>1566</v>
      </c>
      <c r="E3855" t="s">
        <v>26</v>
      </c>
      <c r="F3855" t="s">
        <v>18</v>
      </c>
      <c r="G3855" t="s">
        <v>19</v>
      </c>
      <c r="H3855" t="s">
        <v>20</v>
      </c>
      <c r="I3855">
        <v>5</v>
      </c>
      <c r="J3855">
        <v>25277.759999999998</v>
      </c>
      <c r="K3855">
        <v>126388.8</v>
      </c>
      <c r="L3855" t="s">
        <v>21</v>
      </c>
      <c r="M3855" t="s">
        <v>29</v>
      </c>
    </row>
    <row r="3856" spans="1:13">
      <c r="A3856" t="s">
        <v>5467</v>
      </c>
      <c r="B3856" s="9">
        <v>45432</v>
      </c>
      <c r="C3856" t="s">
        <v>3996</v>
      </c>
      <c r="D3856" t="s">
        <v>1081</v>
      </c>
      <c r="E3856" t="s">
        <v>17</v>
      </c>
      <c r="F3856" t="s">
        <v>27</v>
      </c>
      <c r="G3856" t="s">
        <v>42</v>
      </c>
      <c r="H3856" t="s">
        <v>34</v>
      </c>
      <c r="I3856">
        <v>5</v>
      </c>
      <c r="J3856">
        <v>1377.06</v>
      </c>
      <c r="K3856">
        <v>6885.3</v>
      </c>
      <c r="L3856" t="s">
        <v>21</v>
      </c>
      <c r="M3856" t="s">
        <v>29</v>
      </c>
    </row>
    <row r="3857" spans="1:13">
      <c r="A3857" t="s">
        <v>5468</v>
      </c>
      <c r="B3857" s="9">
        <v>45350</v>
      </c>
      <c r="C3857" t="s">
        <v>250</v>
      </c>
      <c r="D3857" t="s">
        <v>850</v>
      </c>
      <c r="E3857" t="s">
        <v>26</v>
      </c>
      <c r="F3857" t="s">
        <v>33</v>
      </c>
      <c r="G3857" t="s">
        <v>19</v>
      </c>
      <c r="H3857" t="s">
        <v>34</v>
      </c>
      <c r="I3857">
        <v>4</v>
      </c>
      <c r="J3857">
        <v>1373.57</v>
      </c>
      <c r="K3857">
        <v>5494.28</v>
      </c>
      <c r="L3857" t="s">
        <v>28</v>
      </c>
      <c r="M3857" t="s">
        <v>29</v>
      </c>
    </row>
    <row r="3858" spans="1:13">
      <c r="A3858" t="s">
        <v>5469</v>
      </c>
      <c r="B3858" s="9">
        <v>45333</v>
      </c>
      <c r="C3858" t="s">
        <v>1019</v>
      </c>
      <c r="D3858" t="s">
        <v>213</v>
      </c>
      <c r="E3858" t="s">
        <v>17</v>
      </c>
      <c r="F3858" t="s">
        <v>18</v>
      </c>
      <c r="G3858" t="s">
        <v>19</v>
      </c>
      <c r="H3858" t="s">
        <v>57</v>
      </c>
      <c r="I3858">
        <v>2</v>
      </c>
      <c r="J3858">
        <v>14489.43</v>
      </c>
      <c r="K3858">
        <v>28978.86</v>
      </c>
      <c r="L3858" t="s">
        <v>28</v>
      </c>
      <c r="M3858" t="s">
        <v>29</v>
      </c>
    </row>
    <row r="3859" spans="1:13">
      <c r="A3859" t="s">
        <v>5470</v>
      </c>
      <c r="B3859" s="9">
        <v>45316</v>
      </c>
      <c r="C3859" t="s">
        <v>2893</v>
      </c>
      <c r="D3859" t="s">
        <v>161</v>
      </c>
      <c r="E3859" t="s">
        <v>26</v>
      </c>
      <c r="F3859" t="s">
        <v>27</v>
      </c>
      <c r="G3859" t="s">
        <v>19</v>
      </c>
      <c r="H3859" t="s">
        <v>20</v>
      </c>
      <c r="I3859">
        <v>4</v>
      </c>
      <c r="J3859">
        <v>28850.400000000001</v>
      </c>
      <c r="K3859">
        <v>115401.60000000001</v>
      </c>
      <c r="L3859" t="s">
        <v>28</v>
      </c>
      <c r="M3859" t="s">
        <v>29</v>
      </c>
    </row>
    <row r="3860" spans="1:13">
      <c r="A3860" t="s">
        <v>5471</v>
      </c>
      <c r="B3860" s="9">
        <v>45268</v>
      </c>
      <c r="C3860" t="s">
        <v>928</v>
      </c>
      <c r="D3860" t="s">
        <v>4930</v>
      </c>
      <c r="E3860" t="s">
        <v>26</v>
      </c>
      <c r="F3860" t="s">
        <v>27</v>
      </c>
      <c r="G3860" t="s">
        <v>42</v>
      </c>
      <c r="H3860" t="s">
        <v>50</v>
      </c>
      <c r="I3860">
        <v>4</v>
      </c>
      <c r="J3860">
        <v>2490.2199999999998</v>
      </c>
      <c r="K3860">
        <v>9960.89</v>
      </c>
      <c r="L3860" t="s">
        <v>35</v>
      </c>
      <c r="M3860" t="s">
        <v>29</v>
      </c>
    </row>
    <row r="3861" spans="1:13">
      <c r="A3861" t="s">
        <v>5472</v>
      </c>
      <c r="B3861" s="9">
        <v>45419</v>
      </c>
      <c r="C3861" t="s">
        <v>2281</v>
      </c>
      <c r="D3861" t="s">
        <v>64</v>
      </c>
      <c r="E3861" t="s">
        <v>17</v>
      </c>
      <c r="F3861" t="s">
        <v>33</v>
      </c>
      <c r="G3861" t="s">
        <v>42</v>
      </c>
      <c r="H3861" t="s">
        <v>57</v>
      </c>
      <c r="I3861">
        <v>5</v>
      </c>
      <c r="J3861">
        <v>14684.14</v>
      </c>
      <c r="K3861">
        <v>73420.72</v>
      </c>
      <c r="L3861" t="s">
        <v>21</v>
      </c>
      <c r="M3861" t="s">
        <v>29</v>
      </c>
    </row>
    <row r="3862" spans="1:13">
      <c r="A3862" t="s">
        <v>5473</v>
      </c>
      <c r="B3862" s="9">
        <v>45118</v>
      </c>
      <c r="C3862" t="s">
        <v>1564</v>
      </c>
      <c r="D3862" t="s">
        <v>492</v>
      </c>
      <c r="E3862" t="s">
        <v>17</v>
      </c>
      <c r="F3862" t="s">
        <v>46</v>
      </c>
      <c r="G3862" t="s">
        <v>19</v>
      </c>
      <c r="H3862" t="s">
        <v>34</v>
      </c>
      <c r="I3862">
        <v>2</v>
      </c>
      <c r="J3862">
        <v>973.77</v>
      </c>
      <c r="K3862">
        <v>1947.55</v>
      </c>
      <c r="L3862" t="s">
        <v>35</v>
      </c>
      <c r="M3862" t="s">
        <v>29</v>
      </c>
    </row>
    <row r="3863" spans="1:13">
      <c r="A3863" t="s">
        <v>5474</v>
      </c>
      <c r="B3863" s="9">
        <v>45425</v>
      </c>
      <c r="C3863" t="s">
        <v>1626</v>
      </c>
      <c r="D3863" t="s">
        <v>775</v>
      </c>
      <c r="E3863" t="s">
        <v>17</v>
      </c>
      <c r="F3863" t="s">
        <v>46</v>
      </c>
      <c r="G3863" t="s">
        <v>19</v>
      </c>
      <c r="H3863" t="s">
        <v>50</v>
      </c>
      <c r="I3863">
        <v>2</v>
      </c>
      <c r="J3863">
        <v>2503.91</v>
      </c>
      <c r="K3863">
        <v>5007.83</v>
      </c>
      <c r="L3863" t="s">
        <v>28</v>
      </c>
      <c r="M3863" t="s">
        <v>22</v>
      </c>
    </row>
    <row r="3864" spans="1:13">
      <c r="A3864" t="s">
        <v>5475</v>
      </c>
      <c r="B3864" s="9">
        <v>45159</v>
      </c>
      <c r="C3864" t="s">
        <v>1551</v>
      </c>
      <c r="D3864" t="s">
        <v>3245</v>
      </c>
      <c r="E3864" t="s">
        <v>26</v>
      </c>
      <c r="F3864" t="s">
        <v>27</v>
      </c>
      <c r="G3864" t="s">
        <v>42</v>
      </c>
      <c r="H3864" t="s">
        <v>57</v>
      </c>
      <c r="I3864">
        <v>2</v>
      </c>
      <c r="J3864">
        <v>16479.71</v>
      </c>
      <c r="K3864">
        <v>32959.410000000003</v>
      </c>
      <c r="L3864" t="s">
        <v>28</v>
      </c>
      <c r="M3864" t="s">
        <v>29</v>
      </c>
    </row>
    <row r="3865" spans="1:13">
      <c r="A3865" t="s">
        <v>5476</v>
      </c>
      <c r="B3865" s="9">
        <v>45153</v>
      </c>
      <c r="C3865" t="s">
        <v>1776</v>
      </c>
      <c r="D3865" t="s">
        <v>842</v>
      </c>
      <c r="E3865" t="s">
        <v>17</v>
      </c>
      <c r="F3865" t="s">
        <v>27</v>
      </c>
      <c r="G3865" t="s">
        <v>42</v>
      </c>
      <c r="H3865" t="s">
        <v>50</v>
      </c>
      <c r="I3865">
        <v>1</v>
      </c>
      <c r="J3865">
        <v>2757.63</v>
      </c>
      <c r="K3865">
        <v>2757.63</v>
      </c>
      <c r="L3865" t="s">
        <v>35</v>
      </c>
      <c r="M3865" t="s">
        <v>29</v>
      </c>
    </row>
    <row r="3866" spans="1:13">
      <c r="A3866" t="s">
        <v>5477</v>
      </c>
      <c r="B3866" s="9">
        <v>45297</v>
      </c>
      <c r="C3866" t="s">
        <v>2603</v>
      </c>
      <c r="D3866" t="s">
        <v>1927</v>
      </c>
      <c r="E3866" t="s">
        <v>26</v>
      </c>
      <c r="F3866" t="s">
        <v>18</v>
      </c>
      <c r="G3866" t="s">
        <v>42</v>
      </c>
      <c r="H3866" t="s">
        <v>50</v>
      </c>
      <c r="I3866">
        <v>2</v>
      </c>
      <c r="J3866">
        <v>1824.62</v>
      </c>
      <c r="K3866">
        <v>3649.24</v>
      </c>
      <c r="L3866" t="s">
        <v>21</v>
      </c>
      <c r="M3866" t="s">
        <v>29</v>
      </c>
    </row>
    <row r="3867" spans="1:13">
      <c r="A3867" t="s">
        <v>5478</v>
      </c>
      <c r="B3867" s="9">
        <v>45065</v>
      </c>
      <c r="C3867" t="s">
        <v>2389</v>
      </c>
      <c r="D3867" t="s">
        <v>2574</v>
      </c>
      <c r="E3867" t="s">
        <v>17</v>
      </c>
      <c r="F3867" t="s">
        <v>27</v>
      </c>
      <c r="G3867" t="s">
        <v>19</v>
      </c>
      <c r="H3867" t="s">
        <v>57</v>
      </c>
      <c r="I3867">
        <v>5</v>
      </c>
      <c r="J3867">
        <v>11978.72</v>
      </c>
      <c r="K3867">
        <v>59893.62</v>
      </c>
      <c r="L3867" t="s">
        <v>28</v>
      </c>
      <c r="M3867" t="s">
        <v>29</v>
      </c>
    </row>
    <row r="3868" spans="1:13">
      <c r="A3868" t="s">
        <v>5479</v>
      </c>
      <c r="B3868" s="9">
        <v>45075</v>
      </c>
      <c r="C3868" t="s">
        <v>1013</v>
      </c>
      <c r="D3868" t="s">
        <v>2528</v>
      </c>
      <c r="E3868" t="s">
        <v>17</v>
      </c>
      <c r="F3868" t="s">
        <v>18</v>
      </c>
      <c r="G3868" t="s">
        <v>19</v>
      </c>
      <c r="H3868" t="s">
        <v>50</v>
      </c>
      <c r="I3868">
        <v>1</v>
      </c>
      <c r="J3868">
        <v>2585.2800000000002</v>
      </c>
      <c r="K3868">
        <v>2585.2800000000002</v>
      </c>
      <c r="L3868" t="s">
        <v>21</v>
      </c>
      <c r="M3868" t="s">
        <v>29</v>
      </c>
    </row>
    <row r="3869" spans="1:13">
      <c r="A3869" t="s">
        <v>5480</v>
      </c>
      <c r="B3869" s="9">
        <v>45041</v>
      </c>
      <c r="C3869" t="s">
        <v>307</v>
      </c>
      <c r="D3869" t="s">
        <v>365</v>
      </c>
      <c r="E3869" t="s">
        <v>17</v>
      </c>
      <c r="F3869" t="s">
        <v>18</v>
      </c>
      <c r="G3869" t="s">
        <v>19</v>
      </c>
      <c r="H3869" t="s">
        <v>50</v>
      </c>
      <c r="I3869">
        <v>3</v>
      </c>
      <c r="J3869">
        <v>2824.79</v>
      </c>
      <c r="K3869">
        <v>8474.3700000000008</v>
      </c>
      <c r="L3869" t="s">
        <v>21</v>
      </c>
      <c r="M3869" t="s">
        <v>29</v>
      </c>
    </row>
    <row r="3870" spans="1:13">
      <c r="A3870" t="s">
        <v>5481</v>
      </c>
      <c r="B3870" s="9">
        <v>45376</v>
      </c>
      <c r="C3870" t="s">
        <v>811</v>
      </c>
      <c r="D3870" t="s">
        <v>213</v>
      </c>
      <c r="E3870" t="s">
        <v>17</v>
      </c>
      <c r="F3870" t="s">
        <v>18</v>
      </c>
      <c r="G3870" t="s">
        <v>19</v>
      </c>
      <c r="H3870" t="s">
        <v>20</v>
      </c>
      <c r="I3870">
        <v>4</v>
      </c>
      <c r="J3870">
        <v>33621.300000000003</v>
      </c>
      <c r="K3870">
        <v>134485.20000000001</v>
      </c>
      <c r="L3870" t="s">
        <v>28</v>
      </c>
      <c r="M3870" t="s">
        <v>22</v>
      </c>
    </row>
    <row r="3871" spans="1:13">
      <c r="A3871" t="s">
        <v>5482</v>
      </c>
      <c r="B3871" s="9">
        <v>44989</v>
      </c>
      <c r="C3871" t="s">
        <v>1003</v>
      </c>
      <c r="D3871" t="s">
        <v>1864</v>
      </c>
      <c r="E3871" t="s">
        <v>26</v>
      </c>
      <c r="F3871" t="s">
        <v>27</v>
      </c>
      <c r="G3871" t="s">
        <v>19</v>
      </c>
      <c r="H3871" t="s">
        <v>20</v>
      </c>
      <c r="I3871">
        <v>2</v>
      </c>
      <c r="J3871">
        <v>36881.699999999997</v>
      </c>
      <c r="K3871">
        <v>73763.399999999994</v>
      </c>
      <c r="L3871" t="s">
        <v>35</v>
      </c>
      <c r="M3871" t="s">
        <v>29</v>
      </c>
    </row>
    <row r="3872" spans="1:13">
      <c r="A3872" t="s">
        <v>5483</v>
      </c>
      <c r="B3872" s="9">
        <v>45030</v>
      </c>
      <c r="C3872" t="s">
        <v>459</v>
      </c>
      <c r="D3872" t="s">
        <v>279</v>
      </c>
      <c r="E3872" t="s">
        <v>61</v>
      </c>
      <c r="F3872" t="s">
        <v>27</v>
      </c>
      <c r="G3872" t="s">
        <v>19</v>
      </c>
      <c r="H3872" t="s">
        <v>34</v>
      </c>
      <c r="I3872">
        <v>3</v>
      </c>
      <c r="J3872">
        <v>852.64</v>
      </c>
      <c r="K3872">
        <v>2557.9299999999998</v>
      </c>
      <c r="L3872" t="s">
        <v>21</v>
      </c>
      <c r="M3872" t="s">
        <v>29</v>
      </c>
    </row>
    <row r="3873" spans="1:13">
      <c r="A3873" t="s">
        <v>5484</v>
      </c>
      <c r="B3873" s="9">
        <v>45199</v>
      </c>
      <c r="C3873" t="s">
        <v>3136</v>
      </c>
      <c r="D3873" t="s">
        <v>4241</v>
      </c>
      <c r="E3873" t="s">
        <v>17</v>
      </c>
      <c r="F3873" t="s">
        <v>18</v>
      </c>
      <c r="G3873" t="s">
        <v>19</v>
      </c>
      <c r="H3873" t="s">
        <v>20</v>
      </c>
      <c r="I3873">
        <v>2</v>
      </c>
      <c r="J3873">
        <v>35147.360000000001</v>
      </c>
      <c r="K3873">
        <v>70294.73</v>
      </c>
      <c r="L3873" t="s">
        <v>35</v>
      </c>
      <c r="M3873" t="s">
        <v>29</v>
      </c>
    </row>
    <row r="3874" spans="1:13">
      <c r="A3874" t="s">
        <v>5485</v>
      </c>
      <c r="B3874" s="9">
        <v>44932</v>
      </c>
      <c r="C3874" t="s">
        <v>564</v>
      </c>
      <c r="D3874" t="s">
        <v>1345</v>
      </c>
      <c r="E3874" t="s">
        <v>17</v>
      </c>
      <c r="F3874" t="s">
        <v>33</v>
      </c>
      <c r="G3874" t="s">
        <v>19</v>
      </c>
      <c r="H3874" t="s">
        <v>57</v>
      </c>
      <c r="I3874">
        <v>4</v>
      </c>
      <c r="J3874">
        <v>17714.32</v>
      </c>
      <c r="K3874">
        <v>70857.27</v>
      </c>
      <c r="L3874" t="s">
        <v>21</v>
      </c>
      <c r="M3874" t="s">
        <v>29</v>
      </c>
    </row>
    <row r="3875" spans="1:13">
      <c r="A3875" t="s">
        <v>5486</v>
      </c>
      <c r="B3875" s="9">
        <v>45073</v>
      </c>
      <c r="C3875" t="s">
        <v>2437</v>
      </c>
      <c r="D3875" t="s">
        <v>1815</v>
      </c>
      <c r="E3875" t="s">
        <v>17</v>
      </c>
      <c r="F3875" t="s">
        <v>27</v>
      </c>
      <c r="G3875" t="s">
        <v>42</v>
      </c>
      <c r="H3875" t="s">
        <v>50</v>
      </c>
      <c r="I3875">
        <v>5</v>
      </c>
      <c r="J3875">
        <v>2576.27</v>
      </c>
      <c r="K3875">
        <v>12881.34</v>
      </c>
      <c r="L3875" t="s">
        <v>21</v>
      </c>
      <c r="M3875" t="s">
        <v>29</v>
      </c>
    </row>
    <row r="3876" spans="1:13">
      <c r="A3876" t="s">
        <v>5487</v>
      </c>
      <c r="B3876" s="9">
        <v>45110</v>
      </c>
      <c r="C3876" t="s">
        <v>304</v>
      </c>
      <c r="D3876" t="s">
        <v>1420</v>
      </c>
      <c r="E3876" t="s">
        <v>26</v>
      </c>
      <c r="F3876" t="s">
        <v>46</v>
      </c>
      <c r="G3876" t="s">
        <v>19</v>
      </c>
      <c r="H3876" t="s">
        <v>34</v>
      </c>
      <c r="I3876">
        <v>5</v>
      </c>
      <c r="J3876">
        <v>1393.37</v>
      </c>
      <c r="K3876">
        <v>6966.83</v>
      </c>
      <c r="L3876" t="s">
        <v>28</v>
      </c>
      <c r="M3876" t="s">
        <v>29</v>
      </c>
    </row>
    <row r="3877" spans="1:13">
      <c r="A3877" t="s">
        <v>5488</v>
      </c>
      <c r="B3877" s="9">
        <v>44954</v>
      </c>
      <c r="C3877" t="s">
        <v>549</v>
      </c>
      <c r="D3877" t="s">
        <v>16</v>
      </c>
      <c r="E3877" t="s">
        <v>17</v>
      </c>
      <c r="F3877" t="s">
        <v>33</v>
      </c>
      <c r="G3877" t="s">
        <v>19</v>
      </c>
      <c r="H3877" t="s">
        <v>20</v>
      </c>
      <c r="I3877">
        <v>4</v>
      </c>
      <c r="J3877">
        <v>34405.17</v>
      </c>
      <c r="K3877">
        <v>137620.66</v>
      </c>
      <c r="L3877" t="s">
        <v>35</v>
      </c>
      <c r="M3877" t="s">
        <v>29</v>
      </c>
    </row>
    <row r="3878" spans="1:13">
      <c r="A3878" t="s">
        <v>5489</v>
      </c>
      <c r="B3878" s="9">
        <v>45045</v>
      </c>
      <c r="C3878" t="s">
        <v>3293</v>
      </c>
      <c r="D3878" t="s">
        <v>1994</v>
      </c>
      <c r="E3878" t="s">
        <v>26</v>
      </c>
      <c r="F3878" t="s">
        <v>46</v>
      </c>
      <c r="G3878" t="s">
        <v>42</v>
      </c>
      <c r="H3878" t="s">
        <v>50</v>
      </c>
      <c r="I3878">
        <v>3</v>
      </c>
      <c r="J3878">
        <v>2804.22</v>
      </c>
      <c r="K3878">
        <v>8412.67</v>
      </c>
      <c r="L3878" t="s">
        <v>21</v>
      </c>
      <c r="M3878" t="s">
        <v>22</v>
      </c>
    </row>
    <row r="3879" spans="1:13">
      <c r="A3879" t="s">
        <v>5490</v>
      </c>
      <c r="B3879" s="9">
        <v>45219</v>
      </c>
      <c r="C3879" t="s">
        <v>3563</v>
      </c>
      <c r="D3879" t="s">
        <v>2176</v>
      </c>
      <c r="E3879" t="s">
        <v>61</v>
      </c>
      <c r="F3879" t="s">
        <v>27</v>
      </c>
      <c r="G3879" t="s">
        <v>42</v>
      </c>
      <c r="H3879" t="s">
        <v>57</v>
      </c>
      <c r="I3879">
        <v>1</v>
      </c>
      <c r="J3879">
        <v>11431.22</v>
      </c>
      <c r="K3879">
        <v>11431.22</v>
      </c>
      <c r="L3879" t="s">
        <v>35</v>
      </c>
      <c r="M3879" t="s">
        <v>22</v>
      </c>
    </row>
    <row r="3880" spans="1:13">
      <c r="A3880" t="s">
        <v>5491</v>
      </c>
      <c r="B3880" s="9">
        <v>45297</v>
      </c>
      <c r="C3880" t="s">
        <v>2518</v>
      </c>
      <c r="D3880" t="s">
        <v>678</v>
      </c>
      <c r="E3880" t="s">
        <v>17</v>
      </c>
      <c r="F3880" t="s">
        <v>33</v>
      </c>
      <c r="G3880" t="s">
        <v>42</v>
      </c>
      <c r="H3880" t="s">
        <v>50</v>
      </c>
      <c r="I3880">
        <v>1</v>
      </c>
      <c r="J3880">
        <v>1904.39</v>
      </c>
      <c r="K3880">
        <v>1904.39</v>
      </c>
      <c r="L3880" t="s">
        <v>21</v>
      </c>
      <c r="M3880" t="s">
        <v>29</v>
      </c>
    </row>
    <row r="3881" spans="1:13">
      <c r="A3881" t="s">
        <v>5492</v>
      </c>
      <c r="B3881" s="9">
        <v>45170</v>
      </c>
      <c r="C3881" t="s">
        <v>586</v>
      </c>
      <c r="D3881" t="s">
        <v>355</v>
      </c>
      <c r="E3881" t="s">
        <v>26</v>
      </c>
      <c r="F3881" t="s">
        <v>27</v>
      </c>
      <c r="G3881" t="s">
        <v>42</v>
      </c>
      <c r="H3881" t="s">
        <v>57</v>
      </c>
      <c r="I3881">
        <v>2</v>
      </c>
      <c r="J3881">
        <v>11401.34</v>
      </c>
      <c r="K3881">
        <v>22802.69</v>
      </c>
      <c r="L3881" t="s">
        <v>35</v>
      </c>
      <c r="M3881" t="s">
        <v>29</v>
      </c>
    </row>
    <row r="3882" spans="1:13">
      <c r="A3882" t="s">
        <v>5493</v>
      </c>
      <c r="B3882" s="9">
        <v>45144</v>
      </c>
      <c r="C3882" t="s">
        <v>779</v>
      </c>
      <c r="D3882" t="s">
        <v>45</v>
      </c>
      <c r="E3882" t="s">
        <v>17</v>
      </c>
      <c r="F3882" t="s">
        <v>27</v>
      </c>
      <c r="G3882" t="s">
        <v>42</v>
      </c>
      <c r="H3882" t="s">
        <v>50</v>
      </c>
      <c r="I3882">
        <v>4</v>
      </c>
      <c r="J3882">
        <v>2361.06</v>
      </c>
      <c r="K3882">
        <v>9444.25</v>
      </c>
      <c r="L3882" t="s">
        <v>35</v>
      </c>
      <c r="M3882" t="s">
        <v>29</v>
      </c>
    </row>
    <row r="3883" spans="1:13">
      <c r="A3883" t="s">
        <v>5494</v>
      </c>
      <c r="B3883" s="9">
        <v>45103</v>
      </c>
      <c r="C3883" t="s">
        <v>192</v>
      </c>
      <c r="D3883" t="s">
        <v>2193</v>
      </c>
      <c r="E3883" t="s">
        <v>17</v>
      </c>
      <c r="F3883" t="s">
        <v>33</v>
      </c>
      <c r="G3883" t="s">
        <v>42</v>
      </c>
      <c r="H3883" t="s">
        <v>34</v>
      </c>
      <c r="I3883">
        <v>4</v>
      </c>
      <c r="J3883">
        <v>1038.1600000000001</v>
      </c>
      <c r="K3883">
        <v>4152.63</v>
      </c>
      <c r="L3883" t="s">
        <v>28</v>
      </c>
      <c r="M3883" t="s">
        <v>29</v>
      </c>
    </row>
    <row r="3884" spans="1:13">
      <c r="A3884" t="s">
        <v>5495</v>
      </c>
      <c r="B3884" s="9">
        <v>45225</v>
      </c>
      <c r="C3884" t="s">
        <v>1353</v>
      </c>
      <c r="D3884" t="s">
        <v>1262</v>
      </c>
      <c r="E3884" t="s">
        <v>17</v>
      </c>
      <c r="F3884" t="s">
        <v>27</v>
      </c>
      <c r="G3884" t="s">
        <v>42</v>
      </c>
      <c r="H3884" t="s">
        <v>34</v>
      </c>
      <c r="I3884">
        <v>1</v>
      </c>
      <c r="J3884">
        <v>1271.51</v>
      </c>
      <c r="K3884">
        <v>1271.51</v>
      </c>
      <c r="L3884" t="s">
        <v>21</v>
      </c>
      <c r="M3884" t="s">
        <v>29</v>
      </c>
    </row>
    <row r="3885" spans="1:13">
      <c r="A3885" t="s">
        <v>5496</v>
      </c>
      <c r="B3885" s="9">
        <v>44984</v>
      </c>
      <c r="C3885" t="s">
        <v>24</v>
      </c>
      <c r="D3885" t="s">
        <v>3784</v>
      </c>
      <c r="E3885" t="s">
        <v>17</v>
      </c>
      <c r="F3885" t="s">
        <v>33</v>
      </c>
      <c r="G3885" t="s">
        <v>42</v>
      </c>
      <c r="H3885" t="s">
        <v>20</v>
      </c>
      <c r="I3885">
        <v>3</v>
      </c>
      <c r="J3885">
        <v>40295.879999999997</v>
      </c>
      <c r="K3885">
        <v>120887.65</v>
      </c>
      <c r="L3885" t="s">
        <v>21</v>
      </c>
      <c r="M3885" t="s">
        <v>29</v>
      </c>
    </row>
    <row r="3886" spans="1:13">
      <c r="A3886" t="s">
        <v>5497</v>
      </c>
      <c r="B3886" s="9">
        <v>45195</v>
      </c>
      <c r="C3886" t="s">
        <v>896</v>
      </c>
      <c r="D3886" t="s">
        <v>2731</v>
      </c>
      <c r="E3886" t="s">
        <v>17</v>
      </c>
      <c r="F3886" t="s">
        <v>27</v>
      </c>
      <c r="G3886" t="s">
        <v>19</v>
      </c>
      <c r="H3886" t="s">
        <v>20</v>
      </c>
      <c r="I3886">
        <v>4</v>
      </c>
      <c r="J3886">
        <v>35339.06</v>
      </c>
      <c r="K3886">
        <v>141356.24</v>
      </c>
      <c r="L3886" t="s">
        <v>21</v>
      </c>
      <c r="M3886" t="s">
        <v>29</v>
      </c>
    </row>
    <row r="3887" spans="1:13">
      <c r="A3887" t="s">
        <v>5498</v>
      </c>
      <c r="B3887" s="9">
        <v>45234</v>
      </c>
      <c r="C3887" t="s">
        <v>2675</v>
      </c>
      <c r="D3887" t="s">
        <v>598</v>
      </c>
      <c r="E3887" t="s">
        <v>17</v>
      </c>
      <c r="F3887" t="s">
        <v>18</v>
      </c>
      <c r="G3887" t="s">
        <v>19</v>
      </c>
      <c r="H3887" t="s">
        <v>50</v>
      </c>
      <c r="I3887">
        <v>5</v>
      </c>
      <c r="J3887">
        <v>2016.51</v>
      </c>
      <c r="K3887">
        <v>10082.57</v>
      </c>
      <c r="L3887" t="s">
        <v>21</v>
      </c>
      <c r="M3887" t="s">
        <v>29</v>
      </c>
    </row>
    <row r="3888" spans="1:13">
      <c r="A3888" t="s">
        <v>5499</v>
      </c>
      <c r="B3888" s="9">
        <v>45214</v>
      </c>
      <c r="C3888" t="s">
        <v>1063</v>
      </c>
      <c r="D3888" t="s">
        <v>330</v>
      </c>
      <c r="E3888" t="s">
        <v>17</v>
      </c>
      <c r="F3888" t="s">
        <v>46</v>
      </c>
      <c r="G3888" t="s">
        <v>42</v>
      </c>
      <c r="H3888" t="s">
        <v>50</v>
      </c>
      <c r="I3888">
        <v>5</v>
      </c>
      <c r="J3888">
        <v>2913.6</v>
      </c>
      <c r="K3888">
        <v>14567.98</v>
      </c>
      <c r="L3888" t="s">
        <v>28</v>
      </c>
      <c r="M3888" t="s">
        <v>29</v>
      </c>
    </row>
    <row r="3889" spans="1:13">
      <c r="A3889" t="s">
        <v>5500</v>
      </c>
      <c r="B3889" s="9">
        <v>45031</v>
      </c>
      <c r="C3889" t="s">
        <v>1442</v>
      </c>
      <c r="D3889" t="s">
        <v>1248</v>
      </c>
      <c r="E3889" t="s">
        <v>17</v>
      </c>
      <c r="F3889" t="s">
        <v>18</v>
      </c>
      <c r="G3889" t="s">
        <v>19</v>
      </c>
      <c r="H3889" t="s">
        <v>20</v>
      </c>
      <c r="I3889">
        <v>4</v>
      </c>
      <c r="J3889">
        <v>33737.5</v>
      </c>
      <c r="K3889">
        <v>134950.01</v>
      </c>
      <c r="L3889" t="s">
        <v>28</v>
      </c>
      <c r="M3889" t="s">
        <v>29</v>
      </c>
    </row>
    <row r="3890" spans="1:13">
      <c r="A3890" t="s">
        <v>5501</v>
      </c>
      <c r="B3890" s="9">
        <v>45154</v>
      </c>
      <c r="C3890" t="s">
        <v>465</v>
      </c>
      <c r="D3890" t="s">
        <v>460</v>
      </c>
      <c r="E3890" t="s">
        <v>26</v>
      </c>
      <c r="F3890" t="s">
        <v>27</v>
      </c>
      <c r="G3890" t="s">
        <v>42</v>
      </c>
      <c r="H3890" t="s">
        <v>20</v>
      </c>
      <c r="I3890">
        <v>3</v>
      </c>
      <c r="J3890">
        <v>37099.050000000003</v>
      </c>
      <c r="K3890">
        <v>111297.14</v>
      </c>
      <c r="L3890" t="s">
        <v>21</v>
      </c>
      <c r="M3890" t="s">
        <v>29</v>
      </c>
    </row>
    <row r="3891" spans="1:13">
      <c r="A3891" t="s">
        <v>5502</v>
      </c>
      <c r="B3891" s="9">
        <v>45173</v>
      </c>
      <c r="C3891" t="s">
        <v>722</v>
      </c>
      <c r="D3891" t="s">
        <v>396</v>
      </c>
      <c r="E3891" t="s">
        <v>61</v>
      </c>
      <c r="F3891" t="s">
        <v>27</v>
      </c>
      <c r="G3891" t="s">
        <v>19</v>
      </c>
      <c r="H3891" t="s">
        <v>50</v>
      </c>
      <c r="I3891">
        <v>5</v>
      </c>
      <c r="J3891">
        <v>2863.13</v>
      </c>
      <c r="K3891">
        <v>14315.66</v>
      </c>
      <c r="L3891" t="s">
        <v>35</v>
      </c>
      <c r="M3891" t="s">
        <v>29</v>
      </c>
    </row>
    <row r="3892" spans="1:13">
      <c r="A3892" t="s">
        <v>5503</v>
      </c>
      <c r="B3892" s="9">
        <v>45420</v>
      </c>
      <c r="C3892" t="s">
        <v>657</v>
      </c>
      <c r="D3892" t="s">
        <v>2971</v>
      </c>
      <c r="E3892" t="s">
        <v>17</v>
      </c>
      <c r="F3892" t="s">
        <v>27</v>
      </c>
      <c r="G3892" t="s">
        <v>19</v>
      </c>
      <c r="H3892" t="s">
        <v>50</v>
      </c>
      <c r="I3892">
        <v>3</v>
      </c>
      <c r="J3892">
        <v>2987.29</v>
      </c>
      <c r="K3892">
        <v>8961.8700000000008</v>
      </c>
      <c r="L3892" t="s">
        <v>28</v>
      </c>
      <c r="M3892" t="s">
        <v>29</v>
      </c>
    </row>
    <row r="3893" spans="1:13">
      <c r="A3893" t="s">
        <v>5504</v>
      </c>
      <c r="B3893" s="9">
        <v>45009</v>
      </c>
      <c r="C3893" t="s">
        <v>3722</v>
      </c>
      <c r="D3893" t="s">
        <v>506</v>
      </c>
      <c r="E3893" t="s">
        <v>17</v>
      </c>
      <c r="F3893" t="s">
        <v>18</v>
      </c>
      <c r="G3893" t="s">
        <v>42</v>
      </c>
      <c r="H3893" t="s">
        <v>50</v>
      </c>
      <c r="I3893">
        <v>1</v>
      </c>
      <c r="J3893">
        <v>2382.58</v>
      </c>
      <c r="K3893">
        <v>2382.58</v>
      </c>
      <c r="L3893" t="s">
        <v>35</v>
      </c>
      <c r="M3893" t="s">
        <v>29</v>
      </c>
    </row>
    <row r="3894" spans="1:13">
      <c r="A3894" t="s">
        <v>5505</v>
      </c>
      <c r="B3894" s="9">
        <v>45112</v>
      </c>
      <c r="C3894" t="s">
        <v>2097</v>
      </c>
      <c r="D3894" t="s">
        <v>233</v>
      </c>
      <c r="E3894" t="s">
        <v>17</v>
      </c>
      <c r="F3894" t="s">
        <v>27</v>
      </c>
      <c r="G3894" t="s">
        <v>19</v>
      </c>
      <c r="H3894" t="s">
        <v>34</v>
      </c>
      <c r="I3894">
        <v>2</v>
      </c>
      <c r="J3894">
        <v>1324.84</v>
      </c>
      <c r="K3894">
        <v>2649.68</v>
      </c>
      <c r="L3894" t="s">
        <v>35</v>
      </c>
      <c r="M3894" t="s">
        <v>29</v>
      </c>
    </row>
    <row r="3895" spans="1:13">
      <c r="A3895" t="s">
        <v>5506</v>
      </c>
      <c r="B3895" s="9">
        <v>45178</v>
      </c>
      <c r="C3895" t="s">
        <v>84</v>
      </c>
      <c r="D3895" t="s">
        <v>271</v>
      </c>
      <c r="E3895" t="s">
        <v>61</v>
      </c>
      <c r="F3895" t="s">
        <v>33</v>
      </c>
      <c r="G3895" t="s">
        <v>42</v>
      </c>
      <c r="H3895" t="s">
        <v>57</v>
      </c>
      <c r="I3895">
        <v>1</v>
      </c>
      <c r="J3895">
        <v>14751.5</v>
      </c>
      <c r="K3895">
        <v>14751.5</v>
      </c>
      <c r="L3895" t="s">
        <v>35</v>
      </c>
      <c r="M3895" t="s">
        <v>29</v>
      </c>
    </row>
    <row r="3896" spans="1:13">
      <c r="A3896" t="s">
        <v>5507</v>
      </c>
      <c r="B3896" s="9">
        <v>45281</v>
      </c>
      <c r="C3896" t="s">
        <v>3578</v>
      </c>
      <c r="D3896" t="s">
        <v>1023</v>
      </c>
      <c r="E3896" t="s">
        <v>26</v>
      </c>
      <c r="F3896" t="s">
        <v>46</v>
      </c>
      <c r="G3896" t="s">
        <v>42</v>
      </c>
      <c r="H3896" t="s">
        <v>57</v>
      </c>
      <c r="I3896">
        <v>2</v>
      </c>
      <c r="J3896">
        <v>14148.4</v>
      </c>
      <c r="K3896">
        <v>28296.81</v>
      </c>
      <c r="L3896" t="s">
        <v>21</v>
      </c>
      <c r="M3896" t="s">
        <v>29</v>
      </c>
    </row>
    <row r="3897" spans="1:13">
      <c r="A3897" t="s">
        <v>5508</v>
      </c>
      <c r="B3897" s="9">
        <v>45136</v>
      </c>
      <c r="C3897" t="s">
        <v>2605</v>
      </c>
      <c r="D3897" t="s">
        <v>2251</v>
      </c>
      <c r="E3897" t="s">
        <v>17</v>
      </c>
      <c r="F3897" t="s">
        <v>27</v>
      </c>
      <c r="G3897" t="s">
        <v>42</v>
      </c>
      <c r="H3897" t="s">
        <v>20</v>
      </c>
      <c r="I3897">
        <v>5</v>
      </c>
      <c r="J3897">
        <v>33909.97</v>
      </c>
      <c r="K3897">
        <v>169549.85</v>
      </c>
      <c r="L3897" t="s">
        <v>28</v>
      </c>
      <c r="M3897" t="s">
        <v>29</v>
      </c>
    </row>
    <row r="3898" spans="1:13">
      <c r="A3898" t="s">
        <v>5509</v>
      </c>
      <c r="B3898" s="9">
        <v>45373</v>
      </c>
      <c r="C3898" t="s">
        <v>693</v>
      </c>
      <c r="D3898" t="s">
        <v>3156</v>
      </c>
      <c r="E3898" t="s">
        <v>17</v>
      </c>
      <c r="F3898" t="s">
        <v>27</v>
      </c>
      <c r="G3898" t="s">
        <v>19</v>
      </c>
      <c r="H3898" t="s">
        <v>34</v>
      </c>
      <c r="I3898">
        <v>2</v>
      </c>
      <c r="J3898">
        <v>1130.57</v>
      </c>
      <c r="K3898">
        <v>2261.13</v>
      </c>
      <c r="L3898" t="s">
        <v>21</v>
      </c>
      <c r="M3898" t="s">
        <v>29</v>
      </c>
    </row>
    <row r="3899" spans="1:13">
      <c r="A3899" t="s">
        <v>5510</v>
      </c>
      <c r="B3899" s="9">
        <v>45386</v>
      </c>
      <c r="C3899" t="s">
        <v>198</v>
      </c>
      <c r="D3899" t="s">
        <v>565</v>
      </c>
      <c r="E3899" t="s">
        <v>17</v>
      </c>
      <c r="F3899" t="s">
        <v>46</v>
      </c>
      <c r="G3899" t="s">
        <v>42</v>
      </c>
      <c r="H3899" t="s">
        <v>50</v>
      </c>
      <c r="I3899">
        <v>2</v>
      </c>
      <c r="J3899">
        <v>2276.29</v>
      </c>
      <c r="K3899">
        <v>4552.57</v>
      </c>
      <c r="L3899" t="s">
        <v>35</v>
      </c>
      <c r="M3899" t="s">
        <v>29</v>
      </c>
    </row>
    <row r="3900" spans="1:13">
      <c r="A3900" t="s">
        <v>5511</v>
      </c>
      <c r="B3900" s="9">
        <v>45398</v>
      </c>
      <c r="C3900" t="s">
        <v>1412</v>
      </c>
      <c r="D3900" t="s">
        <v>5512</v>
      </c>
      <c r="E3900" t="s">
        <v>17</v>
      </c>
      <c r="F3900" t="s">
        <v>46</v>
      </c>
      <c r="G3900" t="s">
        <v>42</v>
      </c>
      <c r="H3900" t="s">
        <v>50</v>
      </c>
      <c r="I3900">
        <v>4</v>
      </c>
      <c r="J3900">
        <v>2654.65</v>
      </c>
      <c r="K3900">
        <v>10618.6</v>
      </c>
      <c r="L3900" t="s">
        <v>21</v>
      </c>
      <c r="M3900" t="s">
        <v>29</v>
      </c>
    </row>
    <row r="3901" spans="1:13">
      <c r="A3901" t="s">
        <v>5513</v>
      </c>
      <c r="B3901" s="9">
        <v>45296</v>
      </c>
      <c r="C3901" t="s">
        <v>1881</v>
      </c>
      <c r="D3901" t="s">
        <v>67</v>
      </c>
      <c r="E3901" t="s">
        <v>61</v>
      </c>
      <c r="F3901" t="s">
        <v>46</v>
      </c>
      <c r="G3901" t="s">
        <v>42</v>
      </c>
      <c r="H3901" t="s">
        <v>20</v>
      </c>
      <c r="I3901">
        <v>2</v>
      </c>
      <c r="J3901">
        <v>28869.33</v>
      </c>
      <c r="K3901">
        <v>57738.65</v>
      </c>
      <c r="L3901" t="s">
        <v>35</v>
      </c>
      <c r="M3901" t="s">
        <v>29</v>
      </c>
    </row>
    <row r="3902" spans="1:13">
      <c r="A3902" t="s">
        <v>5514</v>
      </c>
      <c r="B3902" s="9">
        <v>45418</v>
      </c>
      <c r="C3902" t="s">
        <v>3493</v>
      </c>
      <c r="D3902" t="s">
        <v>1434</v>
      </c>
      <c r="E3902" t="s">
        <v>61</v>
      </c>
      <c r="F3902" t="s">
        <v>18</v>
      </c>
      <c r="G3902" t="s">
        <v>42</v>
      </c>
      <c r="H3902" t="s">
        <v>20</v>
      </c>
      <c r="I3902">
        <v>4</v>
      </c>
      <c r="J3902">
        <v>35286.68</v>
      </c>
      <c r="K3902">
        <v>141146.70000000001</v>
      </c>
      <c r="L3902" t="s">
        <v>21</v>
      </c>
      <c r="M3902" t="s">
        <v>29</v>
      </c>
    </row>
    <row r="3903" spans="1:13">
      <c r="A3903" t="s">
        <v>5515</v>
      </c>
      <c r="B3903" s="9">
        <v>45063</v>
      </c>
      <c r="C3903" t="s">
        <v>517</v>
      </c>
      <c r="D3903" t="s">
        <v>911</v>
      </c>
      <c r="E3903" t="s">
        <v>17</v>
      </c>
      <c r="F3903" t="s">
        <v>18</v>
      </c>
      <c r="G3903" t="s">
        <v>42</v>
      </c>
      <c r="H3903" t="s">
        <v>34</v>
      </c>
      <c r="I3903">
        <v>2</v>
      </c>
      <c r="J3903">
        <v>1267.78</v>
      </c>
      <c r="K3903">
        <v>2535.5500000000002</v>
      </c>
      <c r="L3903" t="s">
        <v>21</v>
      </c>
      <c r="M3903" t="s">
        <v>29</v>
      </c>
    </row>
    <row r="3904" spans="1:13">
      <c r="A3904" t="s">
        <v>5516</v>
      </c>
      <c r="B3904" s="9">
        <v>45293</v>
      </c>
      <c r="C3904" t="s">
        <v>5517</v>
      </c>
      <c r="D3904" t="s">
        <v>3019</v>
      </c>
      <c r="E3904" t="s">
        <v>17</v>
      </c>
      <c r="F3904" t="s">
        <v>27</v>
      </c>
      <c r="G3904" t="s">
        <v>42</v>
      </c>
      <c r="H3904" t="s">
        <v>57</v>
      </c>
      <c r="I3904">
        <v>4</v>
      </c>
      <c r="J3904">
        <v>17190.68</v>
      </c>
      <c r="K3904">
        <v>68762.73</v>
      </c>
      <c r="L3904" t="s">
        <v>28</v>
      </c>
      <c r="M3904" t="s">
        <v>29</v>
      </c>
    </row>
    <row r="3905" spans="1:13">
      <c r="A3905" t="s">
        <v>5518</v>
      </c>
      <c r="B3905" s="9">
        <v>45110</v>
      </c>
      <c r="C3905" t="s">
        <v>5519</v>
      </c>
      <c r="D3905" t="s">
        <v>2639</v>
      </c>
      <c r="E3905" t="s">
        <v>17</v>
      </c>
      <c r="F3905" t="s">
        <v>46</v>
      </c>
      <c r="G3905" t="s">
        <v>42</v>
      </c>
      <c r="H3905" t="s">
        <v>57</v>
      </c>
      <c r="I3905">
        <v>5</v>
      </c>
      <c r="J3905">
        <v>12989.08</v>
      </c>
      <c r="K3905">
        <v>64945.39</v>
      </c>
      <c r="L3905" t="s">
        <v>28</v>
      </c>
      <c r="M3905" t="s">
        <v>29</v>
      </c>
    </row>
    <row r="3906" spans="1:13">
      <c r="A3906" t="s">
        <v>5520</v>
      </c>
      <c r="B3906" s="9">
        <v>45213</v>
      </c>
      <c r="C3906" t="s">
        <v>2002</v>
      </c>
      <c r="D3906" t="s">
        <v>2230</v>
      </c>
      <c r="E3906" t="s">
        <v>17</v>
      </c>
      <c r="F3906" t="s">
        <v>27</v>
      </c>
      <c r="G3906" t="s">
        <v>19</v>
      </c>
      <c r="H3906" t="s">
        <v>50</v>
      </c>
      <c r="I3906">
        <v>5</v>
      </c>
      <c r="J3906">
        <v>2825.75</v>
      </c>
      <c r="K3906">
        <v>14128.74</v>
      </c>
      <c r="L3906" t="s">
        <v>35</v>
      </c>
      <c r="M3906" t="s">
        <v>29</v>
      </c>
    </row>
    <row r="3907" spans="1:13">
      <c r="A3907" t="s">
        <v>5521</v>
      </c>
      <c r="B3907" s="9">
        <v>45398</v>
      </c>
      <c r="C3907" t="s">
        <v>1489</v>
      </c>
      <c r="D3907" t="s">
        <v>3015</v>
      </c>
      <c r="E3907" t="s">
        <v>61</v>
      </c>
      <c r="F3907" t="s">
        <v>27</v>
      </c>
      <c r="G3907" t="s">
        <v>19</v>
      </c>
      <c r="H3907" t="s">
        <v>20</v>
      </c>
      <c r="I3907">
        <v>2</v>
      </c>
      <c r="J3907">
        <v>41042.6</v>
      </c>
      <c r="K3907">
        <v>82085.19</v>
      </c>
      <c r="L3907" t="s">
        <v>35</v>
      </c>
      <c r="M3907" t="s">
        <v>29</v>
      </c>
    </row>
    <row r="3908" spans="1:13">
      <c r="A3908" t="s">
        <v>5522</v>
      </c>
      <c r="B3908" s="9">
        <v>45301</v>
      </c>
      <c r="C3908" t="s">
        <v>674</v>
      </c>
      <c r="D3908" t="s">
        <v>390</v>
      </c>
      <c r="E3908" t="s">
        <v>17</v>
      </c>
      <c r="F3908" t="s">
        <v>27</v>
      </c>
      <c r="G3908" t="s">
        <v>19</v>
      </c>
      <c r="H3908" t="s">
        <v>34</v>
      </c>
      <c r="I3908">
        <v>3</v>
      </c>
      <c r="J3908">
        <v>1229.21</v>
      </c>
      <c r="K3908">
        <v>3687.62</v>
      </c>
      <c r="L3908" t="s">
        <v>35</v>
      </c>
      <c r="M3908" t="s">
        <v>29</v>
      </c>
    </row>
    <row r="3909" spans="1:13">
      <c r="A3909" t="s">
        <v>5523</v>
      </c>
      <c r="B3909" s="9">
        <v>45463</v>
      </c>
      <c r="C3909" t="s">
        <v>293</v>
      </c>
      <c r="D3909" t="s">
        <v>556</v>
      </c>
      <c r="E3909" t="s">
        <v>17</v>
      </c>
      <c r="F3909" t="s">
        <v>18</v>
      </c>
      <c r="G3909" t="s">
        <v>19</v>
      </c>
      <c r="H3909" t="s">
        <v>50</v>
      </c>
      <c r="I3909">
        <v>5</v>
      </c>
      <c r="J3909">
        <v>2714.29</v>
      </c>
      <c r="K3909">
        <v>13571.46</v>
      </c>
      <c r="L3909" t="s">
        <v>21</v>
      </c>
      <c r="M3909" t="s">
        <v>29</v>
      </c>
    </row>
    <row r="3910" spans="1:13">
      <c r="A3910" t="s">
        <v>5524</v>
      </c>
      <c r="B3910" s="9">
        <v>45437</v>
      </c>
      <c r="C3910" t="s">
        <v>1415</v>
      </c>
      <c r="D3910" t="s">
        <v>3552</v>
      </c>
      <c r="E3910" t="s">
        <v>17</v>
      </c>
      <c r="F3910" t="s">
        <v>46</v>
      </c>
      <c r="G3910" t="s">
        <v>42</v>
      </c>
      <c r="H3910" t="s">
        <v>57</v>
      </c>
      <c r="I3910">
        <v>1</v>
      </c>
      <c r="J3910">
        <v>13542.8</v>
      </c>
      <c r="K3910">
        <v>13542.8</v>
      </c>
      <c r="L3910" t="s">
        <v>35</v>
      </c>
      <c r="M3910" t="s">
        <v>29</v>
      </c>
    </row>
    <row r="3911" spans="1:13">
      <c r="A3911" t="s">
        <v>5525</v>
      </c>
      <c r="B3911" s="9">
        <v>45176</v>
      </c>
      <c r="C3911" t="s">
        <v>711</v>
      </c>
      <c r="D3911" t="s">
        <v>297</v>
      </c>
      <c r="E3911" t="s">
        <v>26</v>
      </c>
      <c r="F3911" t="s">
        <v>27</v>
      </c>
      <c r="G3911" t="s">
        <v>19</v>
      </c>
      <c r="H3911" t="s">
        <v>57</v>
      </c>
      <c r="I3911">
        <v>1</v>
      </c>
      <c r="J3911">
        <v>17641.02</v>
      </c>
      <c r="K3911">
        <v>17641.02</v>
      </c>
      <c r="L3911" t="s">
        <v>28</v>
      </c>
      <c r="M3911" t="s">
        <v>22</v>
      </c>
    </row>
    <row r="3912" spans="1:13">
      <c r="A3912" t="s">
        <v>5526</v>
      </c>
      <c r="B3912" s="9">
        <v>45436</v>
      </c>
      <c r="C3912" t="s">
        <v>59</v>
      </c>
      <c r="D3912" t="s">
        <v>695</v>
      </c>
      <c r="E3912" t="s">
        <v>26</v>
      </c>
      <c r="F3912" t="s">
        <v>18</v>
      </c>
      <c r="G3912" t="s">
        <v>42</v>
      </c>
      <c r="H3912" t="s">
        <v>34</v>
      </c>
      <c r="I3912">
        <v>4</v>
      </c>
      <c r="J3912">
        <v>1242.52</v>
      </c>
      <c r="K3912">
        <v>4970.07</v>
      </c>
      <c r="L3912" t="s">
        <v>35</v>
      </c>
      <c r="M3912" t="s">
        <v>29</v>
      </c>
    </row>
    <row r="3913" spans="1:13">
      <c r="A3913" t="s">
        <v>5527</v>
      </c>
      <c r="B3913" s="9">
        <v>44999</v>
      </c>
      <c r="C3913" t="s">
        <v>4019</v>
      </c>
      <c r="D3913" t="s">
        <v>2971</v>
      </c>
      <c r="E3913" t="s">
        <v>17</v>
      </c>
      <c r="F3913" t="s">
        <v>33</v>
      </c>
      <c r="G3913" t="s">
        <v>19</v>
      </c>
      <c r="H3913" t="s">
        <v>50</v>
      </c>
      <c r="I3913">
        <v>3</v>
      </c>
      <c r="J3913">
        <v>2137.6999999999998</v>
      </c>
      <c r="K3913">
        <v>6413.09</v>
      </c>
      <c r="L3913" t="s">
        <v>35</v>
      </c>
      <c r="M3913" t="s">
        <v>29</v>
      </c>
    </row>
    <row r="3914" spans="1:13">
      <c r="A3914" t="s">
        <v>5528</v>
      </c>
      <c r="B3914" s="9">
        <v>45208</v>
      </c>
      <c r="C3914" t="s">
        <v>2557</v>
      </c>
      <c r="D3914" t="s">
        <v>1368</v>
      </c>
      <c r="E3914" t="s">
        <v>17</v>
      </c>
      <c r="F3914" t="s">
        <v>33</v>
      </c>
      <c r="G3914" t="s">
        <v>19</v>
      </c>
      <c r="H3914" t="s">
        <v>34</v>
      </c>
      <c r="I3914">
        <v>4</v>
      </c>
      <c r="J3914">
        <v>1082.56</v>
      </c>
      <c r="K3914">
        <v>4330.2299999999996</v>
      </c>
      <c r="L3914" t="s">
        <v>21</v>
      </c>
      <c r="M3914" t="s">
        <v>29</v>
      </c>
    </row>
    <row r="3915" spans="1:13">
      <c r="A3915" t="s">
        <v>5529</v>
      </c>
      <c r="B3915" s="9">
        <v>45286</v>
      </c>
      <c r="C3915" t="s">
        <v>3726</v>
      </c>
      <c r="D3915" t="s">
        <v>1589</v>
      </c>
      <c r="E3915" t="s">
        <v>17</v>
      </c>
      <c r="F3915" t="s">
        <v>27</v>
      </c>
      <c r="G3915" t="s">
        <v>19</v>
      </c>
      <c r="H3915" t="s">
        <v>50</v>
      </c>
      <c r="I3915">
        <v>2</v>
      </c>
      <c r="J3915">
        <v>2522.19</v>
      </c>
      <c r="K3915">
        <v>5044.3900000000003</v>
      </c>
      <c r="L3915" t="s">
        <v>28</v>
      </c>
      <c r="M3915" t="s">
        <v>29</v>
      </c>
    </row>
    <row r="3916" spans="1:13">
      <c r="A3916" t="s">
        <v>5530</v>
      </c>
      <c r="B3916" s="9">
        <v>44936</v>
      </c>
      <c r="C3916" t="s">
        <v>3303</v>
      </c>
      <c r="D3916" t="s">
        <v>3365</v>
      </c>
      <c r="E3916" t="s">
        <v>61</v>
      </c>
      <c r="F3916" t="s">
        <v>27</v>
      </c>
      <c r="G3916" t="s">
        <v>19</v>
      </c>
      <c r="H3916" t="s">
        <v>57</v>
      </c>
      <c r="I3916">
        <v>5</v>
      </c>
      <c r="J3916">
        <v>12256.01</v>
      </c>
      <c r="K3916">
        <v>61280.07</v>
      </c>
      <c r="L3916" t="s">
        <v>35</v>
      </c>
      <c r="M3916" t="s">
        <v>29</v>
      </c>
    </row>
    <row r="3917" spans="1:13">
      <c r="A3917" t="s">
        <v>5531</v>
      </c>
      <c r="B3917" s="9">
        <v>45137</v>
      </c>
      <c r="C3917" t="s">
        <v>1141</v>
      </c>
      <c r="D3917" t="s">
        <v>1827</v>
      </c>
      <c r="E3917" t="s">
        <v>17</v>
      </c>
      <c r="F3917" t="s">
        <v>46</v>
      </c>
      <c r="G3917" t="s">
        <v>19</v>
      </c>
      <c r="H3917" t="s">
        <v>20</v>
      </c>
      <c r="I3917">
        <v>3</v>
      </c>
      <c r="J3917">
        <v>37693.5</v>
      </c>
      <c r="K3917">
        <v>113080.51</v>
      </c>
      <c r="L3917" t="s">
        <v>28</v>
      </c>
      <c r="M3917" t="s">
        <v>29</v>
      </c>
    </row>
    <row r="3918" spans="1:13">
      <c r="A3918" t="s">
        <v>5532</v>
      </c>
      <c r="B3918" s="9">
        <v>45078</v>
      </c>
      <c r="C3918" t="s">
        <v>2668</v>
      </c>
      <c r="D3918" t="s">
        <v>339</v>
      </c>
      <c r="E3918" t="s">
        <v>17</v>
      </c>
      <c r="F3918" t="s">
        <v>46</v>
      </c>
      <c r="G3918" t="s">
        <v>19</v>
      </c>
      <c r="H3918" t="s">
        <v>20</v>
      </c>
      <c r="I3918">
        <v>4</v>
      </c>
      <c r="J3918">
        <v>28432.1</v>
      </c>
      <c r="K3918">
        <v>113728.41</v>
      </c>
      <c r="L3918" t="s">
        <v>35</v>
      </c>
      <c r="M3918" t="s">
        <v>29</v>
      </c>
    </row>
    <row r="3919" spans="1:13">
      <c r="A3919" t="s">
        <v>5533</v>
      </c>
      <c r="B3919" s="9">
        <v>44931</v>
      </c>
      <c r="C3919" t="s">
        <v>1149</v>
      </c>
      <c r="D3919" t="s">
        <v>404</v>
      </c>
      <c r="E3919" t="s">
        <v>17</v>
      </c>
      <c r="F3919" t="s">
        <v>27</v>
      </c>
      <c r="G3919" t="s">
        <v>42</v>
      </c>
      <c r="H3919" t="s">
        <v>57</v>
      </c>
      <c r="I3919">
        <v>4</v>
      </c>
      <c r="J3919">
        <v>14938.42</v>
      </c>
      <c r="K3919">
        <v>59753.68</v>
      </c>
      <c r="L3919" t="s">
        <v>28</v>
      </c>
      <c r="M3919" t="s">
        <v>29</v>
      </c>
    </row>
    <row r="3920" spans="1:13">
      <c r="A3920" t="s">
        <v>5534</v>
      </c>
      <c r="B3920" s="9">
        <v>45121</v>
      </c>
      <c r="C3920" t="s">
        <v>1008</v>
      </c>
      <c r="D3920" t="s">
        <v>1286</v>
      </c>
      <c r="E3920" t="s">
        <v>26</v>
      </c>
      <c r="F3920" t="s">
        <v>18</v>
      </c>
      <c r="G3920" t="s">
        <v>19</v>
      </c>
      <c r="H3920" t="s">
        <v>20</v>
      </c>
      <c r="I3920">
        <v>1</v>
      </c>
      <c r="J3920">
        <v>36697.61</v>
      </c>
      <c r="K3920">
        <v>36697.61</v>
      </c>
      <c r="L3920" t="s">
        <v>35</v>
      </c>
      <c r="M3920" t="s">
        <v>29</v>
      </c>
    </row>
    <row r="3921" spans="1:13">
      <c r="A3921" t="s">
        <v>5535</v>
      </c>
      <c r="B3921" s="9">
        <v>45209</v>
      </c>
      <c r="C3921" t="s">
        <v>78</v>
      </c>
      <c r="D3921" t="s">
        <v>2935</v>
      </c>
      <c r="E3921" t="s">
        <v>17</v>
      </c>
      <c r="F3921" t="s">
        <v>27</v>
      </c>
      <c r="G3921" t="s">
        <v>19</v>
      </c>
      <c r="H3921" t="s">
        <v>20</v>
      </c>
      <c r="I3921">
        <v>2</v>
      </c>
      <c r="J3921">
        <v>39545.589999999997</v>
      </c>
      <c r="K3921">
        <v>79091.179999999993</v>
      </c>
      <c r="L3921" t="s">
        <v>35</v>
      </c>
      <c r="M3921" t="s">
        <v>29</v>
      </c>
    </row>
    <row r="3922" spans="1:13">
      <c r="A3922" t="s">
        <v>5536</v>
      </c>
      <c r="B3922" s="9">
        <v>45390</v>
      </c>
      <c r="C3922" t="s">
        <v>347</v>
      </c>
      <c r="D3922" t="s">
        <v>3219</v>
      </c>
      <c r="E3922" t="s">
        <v>17</v>
      </c>
      <c r="F3922" t="s">
        <v>46</v>
      </c>
      <c r="G3922" t="s">
        <v>42</v>
      </c>
      <c r="H3922" t="s">
        <v>50</v>
      </c>
      <c r="I3922">
        <v>4</v>
      </c>
      <c r="J3922">
        <v>2667.38</v>
      </c>
      <c r="K3922">
        <v>10669.5</v>
      </c>
      <c r="L3922" t="s">
        <v>21</v>
      </c>
      <c r="M3922" t="s">
        <v>29</v>
      </c>
    </row>
    <row r="3923" spans="1:13">
      <c r="A3923" t="s">
        <v>5537</v>
      </c>
      <c r="B3923" s="9">
        <v>45039</v>
      </c>
      <c r="C3923" t="s">
        <v>2444</v>
      </c>
      <c r="D3923" t="s">
        <v>451</v>
      </c>
      <c r="E3923" t="s">
        <v>26</v>
      </c>
      <c r="F3923" t="s">
        <v>46</v>
      </c>
      <c r="G3923" t="s">
        <v>19</v>
      </c>
      <c r="H3923" t="s">
        <v>34</v>
      </c>
      <c r="I3923">
        <v>1</v>
      </c>
      <c r="J3923">
        <v>1319.3</v>
      </c>
      <c r="K3923">
        <v>1319.3</v>
      </c>
      <c r="L3923" t="s">
        <v>21</v>
      </c>
      <c r="M3923" t="s">
        <v>29</v>
      </c>
    </row>
    <row r="3924" spans="1:13">
      <c r="A3924" t="s">
        <v>5538</v>
      </c>
      <c r="B3924" s="9">
        <v>45197</v>
      </c>
      <c r="C3924" t="s">
        <v>284</v>
      </c>
      <c r="D3924" t="s">
        <v>3384</v>
      </c>
      <c r="E3924" t="s">
        <v>26</v>
      </c>
      <c r="F3924" t="s">
        <v>18</v>
      </c>
      <c r="G3924" t="s">
        <v>19</v>
      </c>
      <c r="H3924" t="s">
        <v>50</v>
      </c>
      <c r="I3924">
        <v>3</v>
      </c>
      <c r="J3924">
        <v>2891.16</v>
      </c>
      <c r="K3924">
        <v>8673.49</v>
      </c>
      <c r="L3924" t="s">
        <v>28</v>
      </c>
      <c r="M3924" t="s">
        <v>29</v>
      </c>
    </row>
    <row r="3925" spans="1:13">
      <c r="A3925" t="s">
        <v>5539</v>
      </c>
      <c r="B3925" s="9">
        <v>45089</v>
      </c>
      <c r="C3925" t="s">
        <v>1190</v>
      </c>
      <c r="D3925" t="s">
        <v>506</v>
      </c>
      <c r="E3925" t="s">
        <v>26</v>
      </c>
      <c r="F3925" t="s">
        <v>27</v>
      </c>
      <c r="G3925" t="s">
        <v>19</v>
      </c>
      <c r="H3925" t="s">
        <v>34</v>
      </c>
      <c r="I3925">
        <v>4</v>
      </c>
      <c r="J3925">
        <v>1198.6600000000001</v>
      </c>
      <c r="K3925">
        <v>4794.6499999999996</v>
      </c>
      <c r="L3925" t="s">
        <v>28</v>
      </c>
      <c r="M3925" t="s">
        <v>29</v>
      </c>
    </row>
    <row r="3926" spans="1:13">
      <c r="A3926" t="s">
        <v>5540</v>
      </c>
      <c r="B3926" s="9">
        <v>45386</v>
      </c>
      <c r="C3926" t="s">
        <v>1505</v>
      </c>
      <c r="D3926" t="s">
        <v>1246</v>
      </c>
      <c r="E3926" t="s">
        <v>61</v>
      </c>
      <c r="F3926" t="s">
        <v>46</v>
      </c>
      <c r="G3926" t="s">
        <v>19</v>
      </c>
      <c r="H3926" t="s">
        <v>34</v>
      </c>
      <c r="I3926">
        <v>1</v>
      </c>
      <c r="J3926">
        <v>1347.77</v>
      </c>
      <c r="K3926">
        <v>1347.77</v>
      </c>
      <c r="L3926" t="s">
        <v>28</v>
      </c>
      <c r="M3926" t="s">
        <v>29</v>
      </c>
    </row>
    <row r="3927" spans="1:13">
      <c r="A3927" t="s">
        <v>5541</v>
      </c>
      <c r="B3927" s="9">
        <v>45031</v>
      </c>
      <c r="C3927" t="s">
        <v>4160</v>
      </c>
      <c r="D3927" t="s">
        <v>1927</v>
      </c>
      <c r="E3927" t="s">
        <v>17</v>
      </c>
      <c r="F3927" t="s">
        <v>27</v>
      </c>
      <c r="G3927" t="s">
        <v>42</v>
      </c>
      <c r="H3927" t="s">
        <v>20</v>
      </c>
      <c r="I3927">
        <v>2</v>
      </c>
      <c r="J3927">
        <v>28557.759999999998</v>
      </c>
      <c r="K3927">
        <v>57115.53</v>
      </c>
      <c r="L3927" t="s">
        <v>28</v>
      </c>
      <c r="M3927" t="s">
        <v>29</v>
      </c>
    </row>
    <row r="3928" spans="1:13">
      <c r="A3928" t="s">
        <v>5542</v>
      </c>
      <c r="B3928" s="9">
        <v>45208</v>
      </c>
      <c r="C3928" t="s">
        <v>1846</v>
      </c>
      <c r="D3928" t="s">
        <v>1948</v>
      </c>
      <c r="E3928" t="s">
        <v>17</v>
      </c>
      <c r="F3928" t="s">
        <v>46</v>
      </c>
      <c r="G3928" t="s">
        <v>19</v>
      </c>
      <c r="H3928" t="s">
        <v>34</v>
      </c>
      <c r="I3928">
        <v>5</v>
      </c>
      <c r="J3928">
        <v>1328.84</v>
      </c>
      <c r="K3928">
        <v>6644.2</v>
      </c>
      <c r="L3928" t="s">
        <v>21</v>
      </c>
      <c r="M3928" t="s">
        <v>29</v>
      </c>
    </row>
    <row r="3929" spans="1:13">
      <c r="A3929" t="s">
        <v>5543</v>
      </c>
      <c r="B3929" s="9">
        <v>45088</v>
      </c>
      <c r="C3929" t="s">
        <v>3791</v>
      </c>
      <c r="D3929" t="s">
        <v>913</v>
      </c>
      <c r="E3929" t="s">
        <v>61</v>
      </c>
      <c r="F3929" t="s">
        <v>33</v>
      </c>
      <c r="G3929" t="s">
        <v>42</v>
      </c>
      <c r="H3929" t="s">
        <v>34</v>
      </c>
      <c r="I3929">
        <v>3</v>
      </c>
      <c r="J3929">
        <v>973.01</v>
      </c>
      <c r="K3929">
        <v>2919.04</v>
      </c>
      <c r="L3929" t="s">
        <v>28</v>
      </c>
      <c r="M3929" t="s">
        <v>29</v>
      </c>
    </row>
    <row r="3930" spans="1:13">
      <c r="A3930" t="s">
        <v>5544</v>
      </c>
      <c r="B3930" s="9">
        <v>45277</v>
      </c>
      <c r="C3930" t="s">
        <v>2852</v>
      </c>
      <c r="D3930" t="s">
        <v>1179</v>
      </c>
      <c r="E3930" t="s">
        <v>17</v>
      </c>
      <c r="F3930" t="s">
        <v>33</v>
      </c>
      <c r="G3930" t="s">
        <v>42</v>
      </c>
      <c r="H3930" t="s">
        <v>57</v>
      </c>
      <c r="I3930">
        <v>4</v>
      </c>
      <c r="J3930">
        <v>17509.72</v>
      </c>
      <c r="K3930">
        <v>70038.880000000005</v>
      </c>
      <c r="L3930" t="s">
        <v>35</v>
      </c>
      <c r="M3930" t="s">
        <v>29</v>
      </c>
    </row>
    <row r="3931" spans="1:13">
      <c r="A3931" t="s">
        <v>5545</v>
      </c>
      <c r="B3931" s="9">
        <v>45360</v>
      </c>
      <c r="C3931" t="s">
        <v>5354</v>
      </c>
      <c r="D3931" t="s">
        <v>845</v>
      </c>
      <c r="E3931" t="s">
        <v>26</v>
      </c>
      <c r="F3931" t="s">
        <v>33</v>
      </c>
      <c r="G3931" t="s">
        <v>19</v>
      </c>
      <c r="H3931" t="s">
        <v>34</v>
      </c>
      <c r="I3931">
        <v>1</v>
      </c>
      <c r="J3931">
        <v>1037.98</v>
      </c>
      <c r="K3931">
        <v>1037.98</v>
      </c>
      <c r="L3931" t="s">
        <v>35</v>
      </c>
      <c r="M3931" t="s">
        <v>29</v>
      </c>
    </row>
    <row r="3932" spans="1:13">
      <c r="A3932" t="s">
        <v>5546</v>
      </c>
      <c r="B3932" s="9">
        <v>45066</v>
      </c>
      <c r="C3932" t="s">
        <v>685</v>
      </c>
      <c r="D3932" t="s">
        <v>5149</v>
      </c>
      <c r="E3932" t="s">
        <v>26</v>
      </c>
      <c r="F3932" t="s">
        <v>46</v>
      </c>
      <c r="G3932" t="s">
        <v>42</v>
      </c>
      <c r="H3932" t="s">
        <v>57</v>
      </c>
      <c r="I3932">
        <v>4</v>
      </c>
      <c r="J3932">
        <v>11788.78</v>
      </c>
      <c r="K3932">
        <v>47155.14</v>
      </c>
      <c r="L3932" t="s">
        <v>35</v>
      </c>
      <c r="M3932" t="s">
        <v>29</v>
      </c>
    </row>
    <row r="3933" spans="1:13">
      <c r="A3933" t="s">
        <v>5547</v>
      </c>
      <c r="B3933" s="9">
        <v>45397</v>
      </c>
      <c r="C3933" t="s">
        <v>1449</v>
      </c>
      <c r="D3933" t="s">
        <v>1546</v>
      </c>
      <c r="E3933" t="s">
        <v>17</v>
      </c>
      <c r="F3933" t="s">
        <v>18</v>
      </c>
      <c r="G3933" t="s">
        <v>19</v>
      </c>
      <c r="H3933" t="s">
        <v>50</v>
      </c>
      <c r="I3933">
        <v>5</v>
      </c>
      <c r="J3933">
        <v>1935.21</v>
      </c>
      <c r="K3933">
        <v>9676.0499999999993</v>
      </c>
      <c r="L3933" t="s">
        <v>21</v>
      </c>
      <c r="M3933" t="s">
        <v>29</v>
      </c>
    </row>
    <row r="3934" spans="1:13">
      <c r="A3934" t="s">
        <v>5548</v>
      </c>
      <c r="B3934" s="9">
        <v>45058</v>
      </c>
      <c r="C3934" t="s">
        <v>367</v>
      </c>
      <c r="D3934" t="s">
        <v>1156</v>
      </c>
      <c r="E3934" t="s">
        <v>17</v>
      </c>
      <c r="F3934" t="s">
        <v>33</v>
      </c>
      <c r="G3934" t="s">
        <v>19</v>
      </c>
      <c r="H3934" t="s">
        <v>20</v>
      </c>
      <c r="I3934">
        <v>4</v>
      </c>
      <c r="J3934">
        <v>27777.26</v>
      </c>
      <c r="K3934">
        <v>111109.06</v>
      </c>
      <c r="L3934" t="s">
        <v>28</v>
      </c>
      <c r="M3934" t="s">
        <v>22</v>
      </c>
    </row>
    <row r="3935" spans="1:13">
      <c r="A3935" t="s">
        <v>5549</v>
      </c>
      <c r="B3935" s="9">
        <v>45013</v>
      </c>
      <c r="C3935" t="s">
        <v>465</v>
      </c>
      <c r="D3935" t="s">
        <v>1844</v>
      </c>
      <c r="E3935" t="s">
        <v>26</v>
      </c>
      <c r="F3935" t="s">
        <v>46</v>
      </c>
      <c r="G3935" t="s">
        <v>19</v>
      </c>
      <c r="H3935" t="s">
        <v>34</v>
      </c>
      <c r="I3935">
        <v>4</v>
      </c>
      <c r="J3935">
        <v>1108.52</v>
      </c>
      <c r="K3935">
        <v>4434.1000000000004</v>
      </c>
      <c r="L3935" t="s">
        <v>35</v>
      </c>
      <c r="M3935" t="s">
        <v>29</v>
      </c>
    </row>
    <row r="3936" spans="1:13">
      <c r="A3936" t="s">
        <v>5550</v>
      </c>
      <c r="B3936" s="9">
        <v>45109</v>
      </c>
      <c r="C3936" t="s">
        <v>4733</v>
      </c>
      <c r="D3936" t="s">
        <v>4548</v>
      </c>
      <c r="E3936" t="s">
        <v>26</v>
      </c>
      <c r="F3936" t="s">
        <v>27</v>
      </c>
      <c r="G3936" t="s">
        <v>19</v>
      </c>
      <c r="H3936" t="s">
        <v>57</v>
      </c>
      <c r="I3936">
        <v>1</v>
      </c>
      <c r="J3936">
        <v>14416.12</v>
      </c>
      <c r="K3936">
        <v>14416.12</v>
      </c>
      <c r="L3936" t="s">
        <v>35</v>
      </c>
      <c r="M3936" t="s">
        <v>29</v>
      </c>
    </row>
    <row r="3937" spans="1:13">
      <c r="A3937" t="s">
        <v>5551</v>
      </c>
      <c r="B3937" s="9">
        <v>45294</v>
      </c>
      <c r="C3937" t="s">
        <v>633</v>
      </c>
      <c r="D3937" t="s">
        <v>1362</v>
      </c>
      <c r="E3937" t="s">
        <v>26</v>
      </c>
      <c r="F3937" t="s">
        <v>33</v>
      </c>
      <c r="G3937" t="s">
        <v>42</v>
      </c>
      <c r="H3937" t="s">
        <v>50</v>
      </c>
      <c r="I3937">
        <v>5</v>
      </c>
      <c r="J3937">
        <v>2892.23</v>
      </c>
      <c r="K3937">
        <v>14461.16</v>
      </c>
      <c r="L3937" t="s">
        <v>21</v>
      </c>
      <c r="M3937" t="s">
        <v>29</v>
      </c>
    </row>
    <row r="3938" spans="1:13">
      <c r="A3938" t="s">
        <v>5552</v>
      </c>
      <c r="B3938" s="9">
        <v>45055</v>
      </c>
      <c r="C3938" t="s">
        <v>1419</v>
      </c>
      <c r="D3938" t="s">
        <v>2660</v>
      </c>
      <c r="E3938" t="s">
        <v>17</v>
      </c>
      <c r="F3938" t="s">
        <v>18</v>
      </c>
      <c r="G3938" t="s">
        <v>19</v>
      </c>
      <c r="H3938" t="s">
        <v>50</v>
      </c>
      <c r="I3938">
        <v>3</v>
      </c>
      <c r="J3938">
        <v>2226.27</v>
      </c>
      <c r="K3938">
        <v>6678.81</v>
      </c>
      <c r="L3938" t="s">
        <v>21</v>
      </c>
      <c r="M3938" t="s">
        <v>29</v>
      </c>
    </row>
    <row r="3939" spans="1:13">
      <c r="A3939" t="s">
        <v>5553</v>
      </c>
      <c r="B3939" s="9">
        <v>45172</v>
      </c>
      <c r="C3939" t="s">
        <v>529</v>
      </c>
      <c r="D3939" t="s">
        <v>1033</v>
      </c>
      <c r="E3939" t="s">
        <v>17</v>
      </c>
      <c r="F3939" t="s">
        <v>18</v>
      </c>
      <c r="G3939" t="s">
        <v>42</v>
      </c>
      <c r="H3939" t="s">
        <v>50</v>
      </c>
      <c r="I3939">
        <v>1</v>
      </c>
      <c r="J3939">
        <v>2021.85</v>
      </c>
      <c r="K3939">
        <v>2021.85</v>
      </c>
      <c r="L3939" t="s">
        <v>21</v>
      </c>
      <c r="M3939" t="s">
        <v>29</v>
      </c>
    </row>
    <row r="3940" spans="1:13">
      <c r="A3940" t="s">
        <v>5554</v>
      </c>
      <c r="B3940" s="9">
        <v>45304</v>
      </c>
      <c r="C3940" t="s">
        <v>1657</v>
      </c>
      <c r="D3940" t="s">
        <v>3239</v>
      </c>
      <c r="E3940" t="s">
        <v>17</v>
      </c>
      <c r="F3940" t="s">
        <v>18</v>
      </c>
      <c r="G3940" t="s">
        <v>42</v>
      </c>
      <c r="H3940" t="s">
        <v>57</v>
      </c>
      <c r="I3940">
        <v>5</v>
      </c>
      <c r="J3940">
        <v>16078.66</v>
      </c>
      <c r="K3940">
        <v>80393.289999999994</v>
      </c>
      <c r="L3940" t="s">
        <v>35</v>
      </c>
      <c r="M3940" t="s">
        <v>29</v>
      </c>
    </row>
    <row r="3941" spans="1:13">
      <c r="A3941" t="s">
        <v>5555</v>
      </c>
      <c r="B3941" s="9">
        <v>45075</v>
      </c>
      <c r="C3941" t="s">
        <v>1968</v>
      </c>
      <c r="D3941" t="s">
        <v>4343</v>
      </c>
      <c r="E3941" t="s">
        <v>17</v>
      </c>
      <c r="F3941" t="s">
        <v>27</v>
      </c>
      <c r="G3941" t="s">
        <v>19</v>
      </c>
      <c r="H3941" t="s">
        <v>57</v>
      </c>
      <c r="I3941">
        <v>5</v>
      </c>
      <c r="J3941">
        <v>11509.91</v>
      </c>
      <c r="K3941">
        <v>57549.54</v>
      </c>
      <c r="L3941" t="s">
        <v>21</v>
      </c>
      <c r="M3941" t="s">
        <v>29</v>
      </c>
    </row>
    <row r="3942" spans="1:13">
      <c r="A3942" t="s">
        <v>5556</v>
      </c>
      <c r="B3942" s="9">
        <v>45359</v>
      </c>
      <c r="C3942" t="s">
        <v>1745</v>
      </c>
      <c r="D3942" t="s">
        <v>3264</v>
      </c>
      <c r="E3942" t="s">
        <v>17</v>
      </c>
      <c r="F3942" t="s">
        <v>27</v>
      </c>
      <c r="G3942" t="s">
        <v>42</v>
      </c>
      <c r="H3942" t="s">
        <v>20</v>
      </c>
      <c r="I3942">
        <v>4</v>
      </c>
      <c r="J3942">
        <v>40114.959999999999</v>
      </c>
      <c r="K3942">
        <v>160459.84</v>
      </c>
      <c r="L3942" t="s">
        <v>35</v>
      </c>
      <c r="M3942" t="s">
        <v>29</v>
      </c>
    </row>
    <row r="3943" spans="1:13">
      <c r="A3943" t="s">
        <v>5557</v>
      </c>
      <c r="B3943" s="9">
        <v>45395</v>
      </c>
      <c r="C3943" t="s">
        <v>1951</v>
      </c>
      <c r="D3943" t="s">
        <v>752</v>
      </c>
      <c r="E3943" t="s">
        <v>61</v>
      </c>
      <c r="F3943" t="s">
        <v>18</v>
      </c>
      <c r="G3943" t="s">
        <v>42</v>
      </c>
      <c r="H3943" t="s">
        <v>34</v>
      </c>
      <c r="I3943">
        <v>2</v>
      </c>
      <c r="J3943">
        <v>1085.6400000000001</v>
      </c>
      <c r="K3943">
        <v>2171.2800000000002</v>
      </c>
      <c r="L3943" t="s">
        <v>28</v>
      </c>
      <c r="M3943" t="s">
        <v>29</v>
      </c>
    </row>
    <row r="3944" spans="1:13">
      <c r="A3944" t="s">
        <v>5558</v>
      </c>
      <c r="B3944" s="9">
        <v>45372</v>
      </c>
      <c r="C3944" t="s">
        <v>3089</v>
      </c>
      <c r="D3944" t="s">
        <v>905</v>
      </c>
      <c r="E3944" t="s">
        <v>26</v>
      </c>
      <c r="F3944" t="s">
        <v>18</v>
      </c>
      <c r="G3944" t="s">
        <v>19</v>
      </c>
      <c r="H3944" t="s">
        <v>50</v>
      </c>
      <c r="I3944">
        <v>2</v>
      </c>
      <c r="J3944">
        <v>2517.3000000000002</v>
      </c>
      <c r="K3944">
        <v>5034.6000000000004</v>
      </c>
      <c r="L3944" t="s">
        <v>35</v>
      </c>
      <c r="M3944" t="s">
        <v>29</v>
      </c>
    </row>
    <row r="3945" spans="1:13">
      <c r="A3945" t="s">
        <v>5559</v>
      </c>
      <c r="B3945" s="9">
        <v>45407</v>
      </c>
      <c r="C3945" t="s">
        <v>883</v>
      </c>
      <c r="D3945" t="s">
        <v>1984</v>
      </c>
      <c r="E3945" t="s">
        <v>26</v>
      </c>
      <c r="F3945" t="s">
        <v>18</v>
      </c>
      <c r="G3945" t="s">
        <v>19</v>
      </c>
      <c r="H3945" t="s">
        <v>20</v>
      </c>
      <c r="I3945">
        <v>3</v>
      </c>
      <c r="J3945">
        <v>27758.23</v>
      </c>
      <c r="K3945">
        <v>83274.679999999993</v>
      </c>
      <c r="L3945" t="s">
        <v>28</v>
      </c>
      <c r="M3945" t="s">
        <v>29</v>
      </c>
    </row>
    <row r="3946" spans="1:13">
      <c r="A3946" t="s">
        <v>5560</v>
      </c>
      <c r="B3946" s="9">
        <v>45220</v>
      </c>
      <c r="C3946" t="s">
        <v>201</v>
      </c>
      <c r="D3946" t="s">
        <v>2137</v>
      </c>
      <c r="E3946" t="s">
        <v>17</v>
      </c>
      <c r="F3946" t="s">
        <v>27</v>
      </c>
      <c r="G3946" t="s">
        <v>19</v>
      </c>
      <c r="H3946" t="s">
        <v>57</v>
      </c>
      <c r="I3946">
        <v>4</v>
      </c>
      <c r="J3946">
        <v>11591.47</v>
      </c>
      <c r="K3946">
        <v>46365.87</v>
      </c>
      <c r="L3946" t="s">
        <v>35</v>
      </c>
      <c r="M3946" t="s">
        <v>29</v>
      </c>
    </row>
    <row r="3947" spans="1:13">
      <c r="A3947" t="s">
        <v>5561</v>
      </c>
      <c r="B3947" s="9">
        <v>45069</v>
      </c>
      <c r="C3947" t="s">
        <v>59</v>
      </c>
      <c r="D3947" t="s">
        <v>251</v>
      </c>
      <c r="E3947" t="s">
        <v>17</v>
      </c>
      <c r="F3947" t="s">
        <v>27</v>
      </c>
      <c r="G3947" t="s">
        <v>19</v>
      </c>
      <c r="H3947" t="s">
        <v>20</v>
      </c>
      <c r="I3947">
        <v>2</v>
      </c>
      <c r="J3947">
        <v>38479.69</v>
      </c>
      <c r="K3947">
        <v>76959.38</v>
      </c>
      <c r="L3947" t="s">
        <v>28</v>
      </c>
      <c r="M3947" t="s">
        <v>29</v>
      </c>
    </row>
    <row r="3948" spans="1:13">
      <c r="A3948" t="s">
        <v>5562</v>
      </c>
      <c r="B3948" s="9">
        <v>45176</v>
      </c>
      <c r="C3948" t="s">
        <v>347</v>
      </c>
      <c r="D3948" t="s">
        <v>2310</v>
      </c>
      <c r="E3948" t="s">
        <v>61</v>
      </c>
      <c r="F3948" t="s">
        <v>46</v>
      </c>
      <c r="G3948" t="s">
        <v>19</v>
      </c>
      <c r="H3948" t="s">
        <v>50</v>
      </c>
      <c r="I3948">
        <v>1</v>
      </c>
      <c r="J3948">
        <v>2287.13</v>
      </c>
      <c r="K3948">
        <v>2287.13</v>
      </c>
      <c r="L3948" t="s">
        <v>35</v>
      </c>
      <c r="M3948" t="s">
        <v>29</v>
      </c>
    </row>
    <row r="3949" spans="1:13">
      <c r="A3949" t="s">
        <v>5563</v>
      </c>
      <c r="B3949" s="9">
        <v>45228</v>
      </c>
      <c r="C3949" t="s">
        <v>4213</v>
      </c>
      <c r="D3949" t="s">
        <v>3360</v>
      </c>
      <c r="E3949" t="s">
        <v>17</v>
      </c>
      <c r="F3949" t="s">
        <v>33</v>
      </c>
      <c r="G3949" t="s">
        <v>19</v>
      </c>
      <c r="H3949" t="s">
        <v>50</v>
      </c>
      <c r="I3949">
        <v>3</v>
      </c>
      <c r="J3949">
        <v>2983.43</v>
      </c>
      <c r="K3949">
        <v>8950.2900000000009</v>
      </c>
      <c r="L3949" t="s">
        <v>35</v>
      </c>
      <c r="M3949" t="s">
        <v>29</v>
      </c>
    </row>
    <row r="3950" spans="1:13">
      <c r="A3950" t="s">
        <v>5564</v>
      </c>
      <c r="B3950" s="9">
        <v>44951</v>
      </c>
      <c r="C3950" t="s">
        <v>232</v>
      </c>
      <c r="D3950" t="s">
        <v>1704</v>
      </c>
      <c r="E3950" t="s">
        <v>17</v>
      </c>
      <c r="F3950" t="s">
        <v>27</v>
      </c>
      <c r="G3950" t="s">
        <v>42</v>
      </c>
      <c r="H3950" t="s">
        <v>20</v>
      </c>
      <c r="I3950">
        <v>4</v>
      </c>
      <c r="J3950">
        <v>33675.21</v>
      </c>
      <c r="K3950">
        <v>134700.85999999999</v>
      </c>
      <c r="L3950" t="s">
        <v>35</v>
      </c>
      <c r="M3950" t="s">
        <v>29</v>
      </c>
    </row>
    <row r="3951" spans="1:13">
      <c r="A3951" t="s">
        <v>5565</v>
      </c>
      <c r="B3951" s="9">
        <v>44996</v>
      </c>
      <c r="C3951" t="s">
        <v>40</v>
      </c>
      <c r="D3951" t="s">
        <v>601</v>
      </c>
      <c r="E3951" t="s">
        <v>17</v>
      </c>
      <c r="F3951" t="s">
        <v>18</v>
      </c>
      <c r="G3951" t="s">
        <v>42</v>
      </c>
      <c r="H3951" t="s">
        <v>50</v>
      </c>
      <c r="I3951">
        <v>1</v>
      </c>
      <c r="J3951">
        <v>2807.07</v>
      </c>
      <c r="K3951">
        <v>2807.07</v>
      </c>
      <c r="L3951" t="s">
        <v>35</v>
      </c>
      <c r="M3951" t="s">
        <v>29</v>
      </c>
    </row>
    <row r="3952" spans="1:13">
      <c r="A3952" t="s">
        <v>5566</v>
      </c>
      <c r="B3952" s="9">
        <v>45038</v>
      </c>
      <c r="C3952" t="s">
        <v>5567</v>
      </c>
      <c r="D3952" t="s">
        <v>2425</v>
      </c>
      <c r="E3952" t="s">
        <v>61</v>
      </c>
      <c r="F3952" t="s">
        <v>33</v>
      </c>
      <c r="G3952" t="s">
        <v>19</v>
      </c>
      <c r="H3952" t="s">
        <v>57</v>
      </c>
      <c r="I3952">
        <v>2</v>
      </c>
      <c r="J3952">
        <v>17849.73</v>
      </c>
      <c r="K3952">
        <v>35699.46</v>
      </c>
      <c r="L3952" t="s">
        <v>21</v>
      </c>
      <c r="M3952" t="s">
        <v>29</v>
      </c>
    </row>
    <row r="3953" spans="1:13">
      <c r="A3953" t="s">
        <v>5568</v>
      </c>
      <c r="B3953" s="9">
        <v>45290</v>
      </c>
      <c r="C3953" t="s">
        <v>2139</v>
      </c>
      <c r="D3953" t="s">
        <v>2973</v>
      </c>
      <c r="E3953" t="s">
        <v>61</v>
      </c>
      <c r="F3953" t="s">
        <v>27</v>
      </c>
      <c r="G3953" t="s">
        <v>19</v>
      </c>
      <c r="H3953" t="s">
        <v>50</v>
      </c>
      <c r="I3953">
        <v>2</v>
      </c>
      <c r="J3953">
        <v>2101.44</v>
      </c>
      <c r="K3953">
        <v>4202.88</v>
      </c>
      <c r="L3953" t="s">
        <v>35</v>
      </c>
      <c r="M3953" t="s">
        <v>22</v>
      </c>
    </row>
    <row r="3954" spans="1:13">
      <c r="A3954" t="s">
        <v>5569</v>
      </c>
      <c r="B3954" s="9">
        <v>45229</v>
      </c>
      <c r="C3954" t="s">
        <v>210</v>
      </c>
      <c r="D3954" t="s">
        <v>3049</v>
      </c>
      <c r="E3954" t="s">
        <v>17</v>
      </c>
      <c r="F3954" t="s">
        <v>33</v>
      </c>
      <c r="G3954" t="s">
        <v>19</v>
      </c>
      <c r="H3954" t="s">
        <v>34</v>
      </c>
      <c r="I3954">
        <v>2</v>
      </c>
      <c r="J3954">
        <v>1320.53</v>
      </c>
      <c r="K3954">
        <v>2641.06</v>
      </c>
      <c r="L3954" t="s">
        <v>35</v>
      </c>
      <c r="M3954" t="s">
        <v>29</v>
      </c>
    </row>
    <row r="3955" spans="1:13">
      <c r="A3955" t="s">
        <v>5570</v>
      </c>
      <c r="B3955" s="9">
        <v>45397</v>
      </c>
      <c r="C3955" t="s">
        <v>3631</v>
      </c>
      <c r="D3955" t="s">
        <v>2104</v>
      </c>
      <c r="E3955" t="s">
        <v>61</v>
      </c>
      <c r="F3955" t="s">
        <v>46</v>
      </c>
      <c r="G3955" t="s">
        <v>19</v>
      </c>
      <c r="H3955" t="s">
        <v>34</v>
      </c>
      <c r="I3955">
        <v>2</v>
      </c>
      <c r="J3955">
        <v>853.2</v>
      </c>
      <c r="K3955">
        <v>1706.41</v>
      </c>
      <c r="L3955" t="s">
        <v>21</v>
      </c>
      <c r="M3955" t="s">
        <v>29</v>
      </c>
    </row>
    <row r="3956" spans="1:13">
      <c r="A3956" t="s">
        <v>5571</v>
      </c>
      <c r="B3956" s="9">
        <v>45017</v>
      </c>
      <c r="C3956" t="s">
        <v>1353</v>
      </c>
      <c r="D3956" t="s">
        <v>1620</v>
      </c>
      <c r="E3956" t="s">
        <v>17</v>
      </c>
      <c r="F3956" t="s">
        <v>27</v>
      </c>
      <c r="G3956" t="s">
        <v>19</v>
      </c>
      <c r="H3956" t="s">
        <v>50</v>
      </c>
      <c r="I3956">
        <v>5</v>
      </c>
      <c r="J3956">
        <v>2599.69</v>
      </c>
      <c r="K3956">
        <v>12998.46</v>
      </c>
      <c r="L3956" t="s">
        <v>21</v>
      </c>
      <c r="M3956" t="s">
        <v>29</v>
      </c>
    </row>
    <row r="3957" spans="1:13">
      <c r="A3957" t="s">
        <v>5572</v>
      </c>
      <c r="B3957" s="9">
        <v>45456</v>
      </c>
      <c r="C3957" t="s">
        <v>2175</v>
      </c>
      <c r="D3957" t="s">
        <v>1856</v>
      </c>
      <c r="E3957" t="s">
        <v>17</v>
      </c>
      <c r="F3957" t="s">
        <v>18</v>
      </c>
      <c r="G3957" t="s">
        <v>42</v>
      </c>
      <c r="H3957" t="s">
        <v>20</v>
      </c>
      <c r="I3957">
        <v>3</v>
      </c>
      <c r="J3957">
        <v>37541.019999999997</v>
      </c>
      <c r="K3957">
        <v>112623.06</v>
      </c>
      <c r="L3957" t="s">
        <v>21</v>
      </c>
      <c r="M3957" t="s">
        <v>29</v>
      </c>
    </row>
    <row r="3958" spans="1:13">
      <c r="A3958" t="s">
        <v>5573</v>
      </c>
      <c r="B3958" s="9">
        <v>45118</v>
      </c>
      <c r="C3958" t="s">
        <v>3224</v>
      </c>
      <c r="D3958" t="s">
        <v>738</v>
      </c>
      <c r="E3958" t="s">
        <v>26</v>
      </c>
      <c r="F3958" t="s">
        <v>18</v>
      </c>
      <c r="G3958" t="s">
        <v>19</v>
      </c>
      <c r="H3958" t="s">
        <v>50</v>
      </c>
      <c r="I3958">
        <v>3</v>
      </c>
      <c r="J3958">
        <v>2346.6999999999998</v>
      </c>
      <c r="K3958">
        <v>7040.11</v>
      </c>
      <c r="L3958" t="s">
        <v>21</v>
      </c>
      <c r="M3958" t="s">
        <v>29</v>
      </c>
    </row>
    <row r="3959" spans="1:13">
      <c r="A3959" t="s">
        <v>5574</v>
      </c>
      <c r="B3959" s="9">
        <v>45168</v>
      </c>
      <c r="C3959" t="s">
        <v>1756</v>
      </c>
      <c r="D3959" t="s">
        <v>3360</v>
      </c>
      <c r="E3959" t="s">
        <v>61</v>
      </c>
      <c r="F3959" t="s">
        <v>46</v>
      </c>
      <c r="G3959" t="s">
        <v>19</v>
      </c>
      <c r="H3959" t="s">
        <v>34</v>
      </c>
      <c r="I3959">
        <v>2</v>
      </c>
      <c r="J3959">
        <v>937.26</v>
      </c>
      <c r="K3959">
        <v>1874.53</v>
      </c>
      <c r="L3959" t="s">
        <v>21</v>
      </c>
      <c r="M3959" t="s">
        <v>29</v>
      </c>
    </row>
    <row r="3960" spans="1:13">
      <c r="A3960" t="s">
        <v>5575</v>
      </c>
      <c r="B3960" s="9">
        <v>45064</v>
      </c>
      <c r="C3960" t="s">
        <v>2729</v>
      </c>
      <c r="D3960" t="s">
        <v>239</v>
      </c>
      <c r="E3960" t="s">
        <v>26</v>
      </c>
      <c r="F3960" t="s">
        <v>46</v>
      </c>
      <c r="G3960" t="s">
        <v>19</v>
      </c>
      <c r="H3960" t="s">
        <v>57</v>
      </c>
      <c r="I3960">
        <v>3</v>
      </c>
      <c r="J3960">
        <v>15125.4</v>
      </c>
      <c r="K3960">
        <v>45376.21</v>
      </c>
      <c r="L3960" t="s">
        <v>21</v>
      </c>
      <c r="M3960" t="s">
        <v>29</v>
      </c>
    </row>
    <row r="3961" spans="1:13">
      <c r="A3961" t="s">
        <v>5576</v>
      </c>
      <c r="B3961" s="9">
        <v>45271</v>
      </c>
      <c r="C3961" t="s">
        <v>5577</v>
      </c>
      <c r="D3961" t="s">
        <v>2726</v>
      </c>
      <c r="E3961" t="s">
        <v>26</v>
      </c>
      <c r="F3961" t="s">
        <v>46</v>
      </c>
      <c r="G3961" t="s">
        <v>42</v>
      </c>
      <c r="H3961" t="s">
        <v>34</v>
      </c>
      <c r="I3961">
        <v>1</v>
      </c>
      <c r="J3961">
        <v>1378.52</v>
      </c>
      <c r="K3961">
        <v>1378.52</v>
      </c>
      <c r="L3961" t="s">
        <v>21</v>
      </c>
      <c r="M3961" t="s">
        <v>22</v>
      </c>
    </row>
    <row r="3962" spans="1:13">
      <c r="A3962" t="s">
        <v>5578</v>
      </c>
      <c r="B3962" s="9">
        <v>45106</v>
      </c>
      <c r="C3962" t="s">
        <v>2544</v>
      </c>
      <c r="D3962" t="s">
        <v>2023</v>
      </c>
      <c r="E3962" t="s">
        <v>26</v>
      </c>
      <c r="F3962" t="s">
        <v>46</v>
      </c>
      <c r="G3962" t="s">
        <v>42</v>
      </c>
      <c r="H3962" t="s">
        <v>50</v>
      </c>
      <c r="I3962">
        <v>1</v>
      </c>
      <c r="J3962">
        <v>2914.15</v>
      </c>
      <c r="K3962">
        <v>2914.15</v>
      </c>
      <c r="L3962" t="s">
        <v>21</v>
      </c>
      <c r="M3962" t="s">
        <v>29</v>
      </c>
    </row>
    <row r="3963" spans="1:13">
      <c r="A3963" t="s">
        <v>5579</v>
      </c>
      <c r="B3963" s="9">
        <v>45429</v>
      </c>
      <c r="C3963" t="s">
        <v>450</v>
      </c>
      <c r="D3963" t="s">
        <v>1301</v>
      </c>
      <c r="E3963" t="s">
        <v>26</v>
      </c>
      <c r="F3963" t="s">
        <v>46</v>
      </c>
      <c r="G3963" t="s">
        <v>19</v>
      </c>
      <c r="H3963" t="s">
        <v>50</v>
      </c>
      <c r="I3963">
        <v>3</v>
      </c>
      <c r="J3963">
        <v>2682.63</v>
      </c>
      <c r="K3963">
        <v>8047.88</v>
      </c>
      <c r="L3963" t="s">
        <v>21</v>
      </c>
      <c r="M3963" t="s">
        <v>29</v>
      </c>
    </row>
    <row r="3964" spans="1:13">
      <c r="A3964" t="s">
        <v>5580</v>
      </c>
      <c r="B3964" s="9">
        <v>45129</v>
      </c>
      <c r="C3964" t="s">
        <v>2427</v>
      </c>
      <c r="D3964" t="s">
        <v>73</v>
      </c>
      <c r="E3964" t="s">
        <v>61</v>
      </c>
      <c r="F3964" t="s">
        <v>27</v>
      </c>
      <c r="G3964" t="s">
        <v>19</v>
      </c>
      <c r="H3964" t="s">
        <v>20</v>
      </c>
      <c r="I3964">
        <v>2</v>
      </c>
      <c r="J3964">
        <v>29114.98</v>
      </c>
      <c r="K3964">
        <v>58229.96</v>
      </c>
      <c r="L3964" t="s">
        <v>21</v>
      </c>
      <c r="M3964" t="s">
        <v>29</v>
      </c>
    </row>
    <row r="3965" spans="1:13">
      <c r="A3965" t="s">
        <v>5581</v>
      </c>
      <c r="B3965" s="9">
        <v>45118</v>
      </c>
      <c r="C3965" t="s">
        <v>633</v>
      </c>
      <c r="D3965" t="s">
        <v>2574</v>
      </c>
      <c r="E3965" t="s">
        <v>26</v>
      </c>
      <c r="F3965" t="s">
        <v>27</v>
      </c>
      <c r="G3965" t="s">
        <v>19</v>
      </c>
      <c r="H3965" t="s">
        <v>50</v>
      </c>
      <c r="I3965">
        <v>4</v>
      </c>
      <c r="J3965">
        <v>2837.91</v>
      </c>
      <c r="K3965">
        <v>11351.63</v>
      </c>
      <c r="L3965" t="s">
        <v>21</v>
      </c>
      <c r="M3965" t="s">
        <v>29</v>
      </c>
    </row>
    <row r="3966" spans="1:13">
      <c r="A3966" t="s">
        <v>5582</v>
      </c>
      <c r="B3966" s="9">
        <v>44931</v>
      </c>
      <c r="C3966" t="s">
        <v>1843</v>
      </c>
      <c r="D3966" t="s">
        <v>3188</v>
      </c>
      <c r="E3966" t="s">
        <v>61</v>
      </c>
      <c r="F3966" t="s">
        <v>33</v>
      </c>
      <c r="G3966" t="s">
        <v>19</v>
      </c>
      <c r="H3966" t="s">
        <v>50</v>
      </c>
      <c r="I3966">
        <v>2</v>
      </c>
      <c r="J3966">
        <v>2861.03</v>
      </c>
      <c r="K3966">
        <v>5722.06</v>
      </c>
      <c r="L3966" t="s">
        <v>28</v>
      </c>
      <c r="M3966" t="s">
        <v>29</v>
      </c>
    </row>
    <row r="3967" spans="1:13">
      <c r="A3967" t="s">
        <v>5583</v>
      </c>
      <c r="B3967" s="9">
        <v>45163</v>
      </c>
      <c r="C3967" t="s">
        <v>1350</v>
      </c>
      <c r="D3967" t="s">
        <v>1822</v>
      </c>
      <c r="E3967" t="s">
        <v>61</v>
      </c>
      <c r="F3967" t="s">
        <v>46</v>
      </c>
      <c r="G3967" t="s">
        <v>42</v>
      </c>
      <c r="H3967" t="s">
        <v>57</v>
      </c>
      <c r="I3967">
        <v>5</v>
      </c>
      <c r="J3967">
        <v>13254.32</v>
      </c>
      <c r="K3967">
        <v>66271.58</v>
      </c>
      <c r="L3967" t="s">
        <v>35</v>
      </c>
      <c r="M3967" t="s">
        <v>29</v>
      </c>
    </row>
    <row r="3968" spans="1:13">
      <c r="A3968" t="s">
        <v>5584</v>
      </c>
      <c r="B3968" s="9">
        <v>45237</v>
      </c>
      <c r="C3968" t="s">
        <v>1681</v>
      </c>
      <c r="D3968" t="s">
        <v>1239</v>
      </c>
      <c r="E3968" t="s">
        <v>17</v>
      </c>
      <c r="F3968" t="s">
        <v>18</v>
      </c>
      <c r="G3968" t="s">
        <v>42</v>
      </c>
      <c r="H3968" t="s">
        <v>57</v>
      </c>
      <c r="I3968">
        <v>4</v>
      </c>
      <c r="J3968">
        <v>11872.36</v>
      </c>
      <c r="K3968">
        <v>47489.45</v>
      </c>
      <c r="L3968" t="s">
        <v>35</v>
      </c>
      <c r="M3968" t="s">
        <v>29</v>
      </c>
    </row>
    <row r="3969" spans="1:13">
      <c r="A3969" t="s">
        <v>5585</v>
      </c>
      <c r="B3969" s="9">
        <v>44982</v>
      </c>
      <c r="C3969" t="s">
        <v>370</v>
      </c>
      <c r="D3969" t="s">
        <v>196</v>
      </c>
      <c r="E3969" t="s">
        <v>26</v>
      </c>
      <c r="F3969" t="s">
        <v>18</v>
      </c>
      <c r="G3969" t="s">
        <v>42</v>
      </c>
      <c r="H3969" t="s">
        <v>57</v>
      </c>
      <c r="I3969">
        <v>5</v>
      </c>
      <c r="J3969">
        <v>17059.95</v>
      </c>
      <c r="K3969">
        <v>85299.73</v>
      </c>
      <c r="L3969" t="s">
        <v>21</v>
      </c>
      <c r="M3969" t="s">
        <v>29</v>
      </c>
    </row>
    <row r="3970" spans="1:13">
      <c r="A3970" t="s">
        <v>5586</v>
      </c>
      <c r="B3970" s="9">
        <v>45369</v>
      </c>
      <c r="C3970" t="s">
        <v>5354</v>
      </c>
      <c r="D3970" t="s">
        <v>1246</v>
      </c>
      <c r="E3970" t="s">
        <v>17</v>
      </c>
      <c r="F3970" t="s">
        <v>46</v>
      </c>
      <c r="G3970" t="s">
        <v>19</v>
      </c>
      <c r="H3970" t="s">
        <v>20</v>
      </c>
      <c r="I3970">
        <v>3</v>
      </c>
      <c r="J3970">
        <v>39989.199999999997</v>
      </c>
      <c r="K3970">
        <v>119967.61</v>
      </c>
      <c r="L3970" t="s">
        <v>21</v>
      </c>
      <c r="M3970" t="s">
        <v>29</v>
      </c>
    </row>
    <row r="3971" spans="1:13">
      <c r="A3971" t="s">
        <v>5587</v>
      </c>
      <c r="B3971" s="9">
        <v>45163</v>
      </c>
      <c r="C3971" t="s">
        <v>186</v>
      </c>
      <c r="D3971" t="s">
        <v>3819</v>
      </c>
      <c r="E3971" t="s">
        <v>17</v>
      </c>
      <c r="F3971" t="s">
        <v>46</v>
      </c>
      <c r="G3971" t="s">
        <v>19</v>
      </c>
      <c r="H3971" t="s">
        <v>20</v>
      </c>
      <c r="I3971">
        <v>5</v>
      </c>
      <c r="J3971">
        <v>26265.86</v>
      </c>
      <c r="K3971">
        <v>131329.28</v>
      </c>
      <c r="L3971" t="s">
        <v>28</v>
      </c>
      <c r="M3971" t="s">
        <v>29</v>
      </c>
    </row>
    <row r="3972" spans="1:13">
      <c r="A3972" t="s">
        <v>5588</v>
      </c>
      <c r="B3972" s="9">
        <v>45123</v>
      </c>
      <c r="C3972" t="s">
        <v>2594</v>
      </c>
      <c r="D3972" t="s">
        <v>812</v>
      </c>
      <c r="E3972" t="s">
        <v>26</v>
      </c>
      <c r="F3972" t="s">
        <v>46</v>
      </c>
      <c r="G3972" t="s">
        <v>42</v>
      </c>
      <c r="H3972" t="s">
        <v>34</v>
      </c>
      <c r="I3972">
        <v>3</v>
      </c>
      <c r="J3972">
        <v>1420.19</v>
      </c>
      <c r="K3972">
        <v>4260.57</v>
      </c>
      <c r="L3972" t="s">
        <v>21</v>
      </c>
      <c r="M3972" t="s">
        <v>29</v>
      </c>
    </row>
    <row r="3973" spans="1:13">
      <c r="A3973" t="s">
        <v>5589</v>
      </c>
      <c r="B3973" s="9">
        <v>45440</v>
      </c>
      <c r="C3973" t="s">
        <v>779</v>
      </c>
      <c r="D3973" t="s">
        <v>115</v>
      </c>
      <c r="E3973" t="s">
        <v>17</v>
      </c>
      <c r="F3973" t="s">
        <v>46</v>
      </c>
      <c r="G3973" t="s">
        <v>19</v>
      </c>
      <c r="H3973" t="s">
        <v>20</v>
      </c>
      <c r="I3973">
        <v>5</v>
      </c>
      <c r="J3973">
        <v>33828.910000000003</v>
      </c>
      <c r="K3973">
        <v>169144.55</v>
      </c>
      <c r="L3973" t="s">
        <v>28</v>
      </c>
      <c r="M3973" t="s">
        <v>22</v>
      </c>
    </row>
    <row r="3974" spans="1:13">
      <c r="A3974" t="s">
        <v>5590</v>
      </c>
      <c r="B3974" s="9">
        <v>45375</v>
      </c>
      <c r="C3974" t="s">
        <v>3533</v>
      </c>
      <c r="D3974" t="s">
        <v>141</v>
      </c>
      <c r="E3974" t="s">
        <v>17</v>
      </c>
      <c r="F3974" t="s">
        <v>46</v>
      </c>
      <c r="G3974" t="s">
        <v>42</v>
      </c>
      <c r="H3974" t="s">
        <v>57</v>
      </c>
      <c r="I3974">
        <v>4</v>
      </c>
      <c r="J3974">
        <v>17952.98</v>
      </c>
      <c r="K3974">
        <v>71811.91</v>
      </c>
      <c r="L3974" t="s">
        <v>35</v>
      </c>
      <c r="M3974" t="s">
        <v>29</v>
      </c>
    </row>
    <row r="3975" spans="1:13">
      <c r="A3975" t="s">
        <v>5591</v>
      </c>
      <c r="B3975" s="9">
        <v>45286</v>
      </c>
      <c r="C3975" t="s">
        <v>1395</v>
      </c>
      <c r="D3975" t="s">
        <v>2159</v>
      </c>
      <c r="E3975" t="s">
        <v>61</v>
      </c>
      <c r="F3975" t="s">
        <v>18</v>
      </c>
      <c r="G3975" t="s">
        <v>19</v>
      </c>
      <c r="H3975" t="s">
        <v>20</v>
      </c>
      <c r="I3975">
        <v>5</v>
      </c>
      <c r="J3975">
        <v>32287.64</v>
      </c>
      <c r="K3975">
        <v>161438.22</v>
      </c>
      <c r="L3975" t="s">
        <v>35</v>
      </c>
      <c r="M3975" t="s">
        <v>22</v>
      </c>
    </row>
    <row r="3976" spans="1:13">
      <c r="A3976" t="s">
        <v>5592</v>
      </c>
      <c r="B3976" s="9">
        <v>44956</v>
      </c>
      <c r="C3976" t="s">
        <v>281</v>
      </c>
      <c r="D3976" t="s">
        <v>2315</v>
      </c>
      <c r="E3976" t="s">
        <v>17</v>
      </c>
      <c r="F3976" t="s">
        <v>33</v>
      </c>
      <c r="G3976" t="s">
        <v>19</v>
      </c>
      <c r="H3976" t="s">
        <v>50</v>
      </c>
      <c r="I3976">
        <v>2</v>
      </c>
      <c r="J3976">
        <v>2416.6</v>
      </c>
      <c r="K3976">
        <v>4833.21</v>
      </c>
      <c r="L3976" t="s">
        <v>21</v>
      </c>
      <c r="M3976" t="s">
        <v>29</v>
      </c>
    </row>
    <row r="3977" spans="1:13">
      <c r="A3977" t="s">
        <v>5593</v>
      </c>
      <c r="B3977" s="9">
        <v>45034</v>
      </c>
      <c r="C3977" t="s">
        <v>552</v>
      </c>
      <c r="D3977" t="s">
        <v>1604</v>
      </c>
      <c r="E3977" t="s">
        <v>17</v>
      </c>
      <c r="F3977" t="s">
        <v>46</v>
      </c>
      <c r="G3977" t="s">
        <v>42</v>
      </c>
      <c r="H3977" t="s">
        <v>20</v>
      </c>
      <c r="I3977">
        <v>3</v>
      </c>
      <c r="J3977">
        <v>29156.45</v>
      </c>
      <c r="K3977">
        <v>87469.35</v>
      </c>
      <c r="L3977" t="s">
        <v>28</v>
      </c>
      <c r="M3977" t="s">
        <v>29</v>
      </c>
    </row>
    <row r="3978" spans="1:13">
      <c r="A3978" t="s">
        <v>5594</v>
      </c>
      <c r="B3978" s="9">
        <v>45371</v>
      </c>
      <c r="C3978" t="s">
        <v>485</v>
      </c>
      <c r="D3978" t="s">
        <v>38</v>
      </c>
      <c r="E3978" t="s">
        <v>61</v>
      </c>
      <c r="F3978" t="s">
        <v>46</v>
      </c>
      <c r="G3978" t="s">
        <v>19</v>
      </c>
      <c r="H3978" t="s">
        <v>50</v>
      </c>
      <c r="I3978">
        <v>1</v>
      </c>
      <c r="J3978">
        <v>2873.68</v>
      </c>
      <c r="K3978">
        <v>2873.68</v>
      </c>
      <c r="L3978" t="s">
        <v>28</v>
      </c>
      <c r="M3978" t="s">
        <v>29</v>
      </c>
    </row>
    <row r="3979" spans="1:13">
      <c r="A3979" t="s">
        <v>5595</v>
      </c>
      <c r="B3979" s="9">
        <v>45364</v>
      </c>
      <c r="C3979" t="s">
        <v>1588</v>
      </c>
      <c r="D3979" t="s">
        <v>2423</v>
      </c>
      <c r="E3979" t="s">
        <v>17</v>
      </c>
      <c r="F3979" t="s">
        <v>46</v>
      </c>
      <c r="G3979" t="s">
        <v>19</v>
      </c>
      <c r="H3979" t="s">
        <v>34</v>
      </c>
      <c r="I3979">
        <v>5</v>
      </c>
      <c r="J3979">
        <v>1106.23</v>
      </c>
      <c r="K3979">
        <v>5531.14</v>
      </c>
      <c r="L3979" t="s">
        <v>35</v>
      </c>
      <c r="M3979" t="s">
        <v>29</v>
      </c>
    </row>
    <row r="3980" spans="1:13">
      <c r="A3980" t="s">
        <v>5596</v>
      </c>
      <c r="B3980" s="9">
        <v>45383</v>
      </c>
      <c r="C3980" t="s">
        <v>1166</v>
      </c>
      <c r="D3980" t="s">
        <v>3691</v>
      </c>
      <c r="E3980" t="s">
        <v>17</v>
      </c>
      <c r="F3980" t="s">
        <v>27</v>
      </c>
      <c r="G3980" t="s">
        <v>19</v>
      </c>
      <c r="H3980" t="s">
        <v>50</v>
      </c>
      <c r="I3980">
        <v>3</v>
      </c>
      <c r="J3980">
        <v>2768.27</v>
      </c>
      <c r="K3980">
        <v>8304.7999999999993</v>
      </c>
      <c r="L3980" t="s">
        <v>35</v>
      </c>
      <c r="M3980" t="s">
        <v>29</v>
      </c>
    </row>
    <row r="3981" spans="1:13">
      <c r="A3981" t="s">
        <v>5597</v>
      </c>
      <c r="B3981" s="9">
        <v>45421</v>
      </c>
      <c r="C3981" t="s">
        <v>2987</v>
      </c>
      <c r="D3981" t="s">
        <v>3593</v>
      </c>
      <c r="E3981" t="s">
        <v>17</v>
      </c>
      <c r="F3981" t="s">
        <v>18</v>
      </c>
      <c r="G3981" t="s">
        <v>42</v>
      </c>
      <c r="H3981" t="s">
        <v>57</v>
      </c>
      <c r="I3981">
        <v>1</v>
      </c>
      <c r="J3981">
        <v>11098.01</v>
      </c>
      <c r="K3981">
        <v>11098.01</v>
      </c>
      <c r="L3981" t="s">
        <v>28</v>
      </c>
      <c r="M3981" t="s">
        <v>29</v>
      </c>
    </row>
    <row r="3982" spans="1:13">
      <c r="A3982" t="s">
        <v>5598</v>
      </c>
      <c r="B3982" s="9">
        <v>45173</v>
      </c>
      <c r="C3982" t="s">
        <v>3769</v>
      </c>
      <c r="D3982" t="s">
        <v>288</v>
      </c>
      <c r="E3982" t="s">
        <v>17</v>
      </c>
      <c r="F3982" t="s">
        <v>18</v>
      </c>
      <c r="G3982" t="s">
        <v>19</v>
      </c>
      <c r="H3982" t="s">
        <v>34</v>
      </c>
      <c r="I3982">
        <v>3</v>
      </c>
      <c r="J3982">
        <v>1312.95</v>
      </c>
      <c r="K3982">
        <v>3938.84</v>
      </c>
      <c r="L3982" t="s">
        <v>28</v>
      </c>
      <c r="M3982" t="s">
        <v>29</v>
      </c>
    </row>
    <row r="3983" spans="1:13">
      <c r="A3983" t="s">
        <v>5599</v>
      </c>
      <c r="B3983" s="9">
        <v>45469</v>
      </c>
      <c r="C3983" t="s">
        <v>1222</v>
      </c>
      <c r="D3983" t="s">
        <v>222</v>
      </c>
      <c r="E3983" t="s">
        <v>26</v>
      </c>
      <c r="F3983" t="s">
        <v>33</v>
      </c>
      <c r="G3983" t="s">
        <v>19</v>
      </c>
      <c r="H3983" t="s">
        <v>34</v>
      </c>
      <c r="I3983">
        <v>3</v>
      </c>
      <c r="J3983">
        <v>1134.1500000000001</v>
      </c>
      <c r="K3983">
        <v>3402.44</v>
      </c>
      <c r="L3983" t="s">
        <v>35</v>
      </c>
      <c r="M3983" t="s">
        <v>29</v>
      </c>
    </row>
    <row r="3984" spans="1:13">
      <c r="A3984" t="s">
        <v>5600</v>
      </c>
      <c r="B3984" s="9">
        <v>45365</v>
      </c>
      <c r="C3984" t="s">
        <v>1356</v>
      </c>
      <c r="D3984" t="s">
        <v>2932</v>
      </c>
      <c r="E3984" t="s">
        <v>26</v>
      </c>
      <c r="F3984" t="s">
        <v>27</v>
      </c>
      <c r="G3984" t="s">
        <v>42</v>
      </c>
      <c r="H3984" t="s">
        <v>34</v>
      </c>
      <c r="I3984">
        <v>1</v>
      </c>
      <c r="J3984">
        <v>843.24</v>
      </c>
      <c r="K3984">
        <v>843.24</v>
      </c>
      <c r="L3984" t="s">
        <v>28</v>
      </c>
      <c r="M3984" t="s">
        <v>29</v>
      </c>
    </row>
    <row r="3985" spans="1:13">
      <c r="A3985" t="s">
        <v>5601</v>
      </c>
      <c r="B3985" s="9">
        <v>45204</v>
      </c>
      <c r="C3985" t="s">
        <v>2382</v>
      </c>
      <c r="D3985" t="s">
        <v>647</v>
      </c>
      <c r="E3985" t="s">
        <v>17</v>
      </c>
      <c r="F3985" t="s">
        <v>27</v>
      </c>
      <c r="G3985" t="s">
        <v>19</v>
      </c>
      <c r="H3985" t="s">
        <v>57</v>
      </c>
      <c r="I3985">
        <v>1</v>
      </c>
      <c r="J3985">
        <v>12196.97</v>
      </c>
      <c r="K3985">
        <v>12196.97</v>
      </c>
      <c r="L3985" t="s">
        <v>35</v>
      </c>
      <c r="M3985" t="s">
        <v>29</v>
      </c>
    </row>
    <row r="3986" spans="1:13">
      <c r="A3986" t="s">
        <v>5602</v>
      </c>
      <c r="B3986" s="9">
        <v>45037</v>
      </c>
      <c r="C3986" t="s">
        <v>3340</v>
      </c>
      <c r="D3986" t="s">
        <v>553</v>
      </c>
      <c r="E3986" t="s">
        <v>26</v>
      </c>
      <c r="F3986" t="s">
        <v>27</v>
      </c>
      <c r="G3986" t="s">
        <v>42</v>
      </c>
      <c r="H3986" t="s">
        <v>50</v>
      </c>
      <c r="I3986">
        <v>4</v>
      </c>
      <c r="J3986">
        <v>1992.16</v>
      </c>
      <c r="K3986">
        <v>7968.65</v>
      </c>
      <c r="L3986" t="s">
        <v>28</v>
      </c>
      <c r="M3986" t="s">
        <v>29</v>
      </c>
    </row>
    <row r="3987" spans="1:13">
      <c r="A3987" t="s">
        <v>5603</v>
      </c>
      <c r="B3987" s="9">
        <v>45311</v>
      </c>
      <c r="C3987" t="s">
        <v>1748</v>
      </c>
      <c r="D3987" t="s">
        <v>129</v>
      </c>
      <c r="E3987" t="s">
        <v>17</v>
      </c>
      <c r="F3987" t="s">
        <v>33</v>
      </c>
      <c r="G3987" t="s">
        <v>19</v>
      </c>
      <c r="H3987" t="s">
        <v>34</v>
      </c>
      <c r="I3987">
        <v>5</v>
      </c>
      <c r="J3987">
        <v>1291.06</v>
      </c>
      <c r="K3987">
        <v>6455.29</v>
      </c>
      <c r="L3987" t="s">
        <v>21</v>
      </c>
      <c r="M3987" t="s">
        <v>29</v>
      </c>
    </row>
    <row r="3988" spans="1:13">
      <c r="A3988" t="s">
        <v>5604</v>
      </c>
      <c r="B3988" s="9">
        <v>45117</v>
      </c>
      <c r="C3988" t="s">
        <v>320</v>
      </c>
      <c r="D3988" t="s">
        <v>1979</v>
      </c>
      <c r="E3988" t="s">
        <v>17</v>
      </c>
      <c r="F3988" t="s">
        <v>33</v>
      </c>
      <c r="G3988" t="s">
        <v>42</v>
      </c>
      <c r="H3988" t="s">
        <v>57</v>
      </c>
      <c r="I3988">
        <v>5</v>
      </c>
      <c r="J3988">
        <v>14079.02</v>
      </c>
      <c r="K3988">
        <v>70395.08</v>
      </c>
      <c r="L3988" t="s">
        <v>35</v>
      </c>
      <c r="M3988" t="s">
        <v>22</v>
      </c>
    </row>
    <row r="3989" spans="1:13">
      <c r="A3989" t="s">
        <v>5605</v>
      </c>
      <c r="B3989" s="9">
        <v>45416</v>
      </c>
      <c r="C3989" t="s">
        <v>2675</v>
      </c>
      <c r="D3989" t="s">
        <v>336</v>
      </c>
      <c r="E3989" t="s">
        <v>26</v>
      </c>
      <c r="F3989" t="s">
        <v>33</v>
      </c>
      <c r="G3989" t="s">
        <v>19</v>
      </c>
      <c r="H3989" t="s">
        <v>34</v>
      </c>
      <c r="I3989">
        <v>3</v>
      </c>
      <c r="J3989">
        <v>935.83</v>
      </c>
      <c r="K3989">
        <v>2807.49</v>
      </c>
      <c r="L3989" t="s">
        <v>28</v>
      </c>
      <c r="M3989" t="s">
        <v>29</v>
      </c>
    </row>
    <row r="3990" spans="1:13">
      <c r="A3990" t="s">
        <v>5606</v>
      </c>
      <c r="B3990" s="9">
        <v>45352</v>
      </c>
      <c r="C3990" t="s">
        <v>1378</v>
      </c>
      <c r="D3990" t="s">
        <v>998</v>
      </c>
      <c r="E3990" t="s">
        <v>26</v>
      </c>
      <c r="F3990" t="s">
        <v>27</v>
      </c>
      <c r="G3990" t="s">
        <v>42</v>
      </c>
      <c r="H3990" t="s">
        <v>34</v>
      </c>
      <c r="I3990">
        <v>2</v>
      </c>
      <c r="J3990">
        <v>994.08</v>
      </c>
      <c r="K3990">
        <v>1988.16</v>
      </c>
      <c r="L3990" t="s">
        <v>35</v>
      </c>
      <c r="M3990" t="s">
        <v>29</v>
      </c>
    </row>
    <row r="3991" spans="1:13">
      <c r="A3991" t="s">
        <v>5607</v>
      </c>
      <c r="B3991" s="9">
        <v>45331</v>
      </c>
      <c r="C3991" t="s">
        <v>4294</v>
      </c>
      <c r="D3991" t="s">
        <v>2075</v>
      </c>
      <c r="E3991" t="s">
        <v>26</v>
      </c>
      <c r="F3991" t="s">
        <v>18</v>
      </c>
      <c r="G3991" t="s">
        <v>42</v>
      </c>
      <c r="H3991" t="s">
        <v>57</v>
      </c>
      <c r="I3991">
        <v>2</v>
      </c>
      <c r="J3991">
        <v>14280.58</v>
      </c>
      <c r="K3991">
        <v>28561.15</v>
      </c>
      <c r="L3991" t="s">
        <v>28</v>
      </c>
      <c r="M3991" t="s">
        <v>29</v>
      </c>
    </row>
    <row r="3992" spans="1:13">
      <c r="A3992" t="s">
        <v>5608</v>
      </c>
      <c r="B3992" s="9">
        <v>45261</v>
      </c>
      <c r="C3992" t="s">
        <v>2088</v>
      </c>
      <c r="D3992" t="s">
        <v>5609</v>
      </c>
      <c r="E3992" t="s">
        <v>17</v>
      </c>
      <c r="F3992" t="s">
        <v>27</v>
      </c>
      <c r="G3992" t="s">
        <v>42</v>
      </c>
      <c r="H3992" t="s">
        <v>20</v>
      </c>
      <c r="I3992">
        <v>3</v>
      </c>
      <c r="J3992">
        <v>24843.67</v>
      </c>
      <c r="K3992">
        <v>74531.009999999995</v>
      </c>
      <c r="L3992" t="s">
        <v>21</v>
      </c>
      <c r="M3992" t="s">
        <v>29</v>
      </c>
    </row>
    <row r="3993" spans="1:13">
      <c r="A3993" t="s">
        <v>5610</v>
      </c>
      <c r="B3993" s="9">
        <v>45135</v>
      </c>
      <c r="C3993" t="s">
        <v>155</v>
      </c>
      <c r="D3993" t="s">
        <v>915</v>
      </c>
      <c r="E3993" t="s">
        <v>17</v>
      </c>
      <c r="F3993" t="s">
        <v>33</v>
      </c>
      <c r="G3993" t="s">
        <v>19</v>
      </c>
      <c r="H3993" t="s">
        <v>34</v>
      </c>
      <c r="I3993">
        <v>4</v>
      </c>
      <c r="J3993">
        <v>1094.48</v>
      </c>
      <c r="K3993">
        <v>4377.8999999999996</v>
      </c>
      <c r="L3993" t="s">
        <v>21</v>
      </c>
      <c r="M3993" t="s">
        <v>29</v>
      </c>
    </row>
    <row r="3994" spans="1:13">
      <c r="A3994" t="s">
        <v>5611</v>
      </c>
      <c r="B3994" s="9">
        <v>44948</v>
      </c>
      <c r="C3994" t="s">
        <v>1347</v>
      </c>
      <c r="D3994" t="s">
        <v>1465</v>
      </c>
      <c r="E3994" t="s">
        <v>17</v>
      </c>
      <c r="F3994" t="s">
        <v>27</v>
      </c>
      <c r="G3994" t="s">
        <v>19</v>
      </c>
      <c r="H3994" t="s">
        <v>20</v>
      </c>
      <c r="I3994">
        <v>1</v>
      </c>
      <c r="J3994">
        <v>36366.07</v>
      </c>
      <c r="K3994">
        <v>36366.07</v>
      </c>
      <c r="L3994" t="s">
        <v>21</v>
      </c>
      <c r="M3994" t="s">
        <v>29</v>
      </c>
    </row>
    <row r="3995" spans="1:13">
      <c r="A3995" t="s">
        <v>5612</v>
      </c>
      <c r="B3995" s="9">
        <v>45134</v>
      </c>
      <c r="C3995" t="s">
        <v>3271</v>
      </c>
      <c r="D3995" t="s">
        <v>3691</v>
      </c>
      <c r="E3995" t="s">
        <v>17</v>
      </c>
      <c r="F3995" t="s">
        <v>46</v>
      </c>
      <c r="G3995" t="s">
        <v>42</v>
      </c>
      <c r="H3995" t="s">
        <v>34</v>
      </c>
      <c r="I3995">
        <v>3</v>
      </c>
      <c r="J3995">
        <v>1150.6500000000001</v>
      </c>
      <c r="K3995">
        <v>3451.96</v>
      </c>
      <c r="L3995" t="s">
        <v>35</v>
      </c>
      <c r="M3995" t="s">
        <v>29</v>
      </c>
    </row>
    <row r="3996" spans="1:13">
      <c r="A3996" t="s">
        <v>5613</v>
      </c>
      <c r="B3996" s="9">
        <v>44934</v>
      </c>
      <c r="C3996" t="s">
        <v>320</v>
      </c>
      <c r="D3996" t="s">
        <v>3274</v>
      </c>
      <c r="E3996" t="s">
        <v>26</v>
      </c>
      <c r="F3996" t="s">
        <v>27</v>
      </c>
      <c r="G3996" t="s">
        <v>19</v>
      </c>
      <c r="H3996" t="s">
        <v>20</v>
      </c>
      <c r="I3996">
        <v>5</v>
      </c>
      <c r="J3996">
        <v>34966.74</v>
      </c>
      <c r="K3996">
        <v>174833.71</v>
      </c>
      <c r="L3996" t="s">
        <v>21</v>
      </c>
      <c r="M3996" t="s">
        <v>29</v>
      </c>
    </row>
    <row r="3997" spans="1:13">
      <c r="A3997" t="s">
        <v>5614</v>
      </c>
      <c r="B3997" s="9">
        <v>45455</v>
      </c>
      <c r="C3997" t="s">
        <v>3041</v>
      </c>
      <c r="D3997" t="s">
        <v>700</v>
      </c>
      <c r="E3997" t="s">
        <v>17</v>
      </c>
      <c r="F3997" t="s">
        <v>27</v>
      </c>
      <c r="G3997" t="s">
        <v>19</v>
      </c>
      <c r="H3997" t="s">
        <v>50</v>
      </c>
      <c r="I3997">
        <v>2</v>
      </c>
      <c r="J3997">
        <v>2158.27</v>
      </c>
      <c r="K3997">
        <v>4316.55</v>
      </c>
      <c r="L3997" t="s">
        <v>35</v>
      </c>
      <c r="M3997" t="s">
        <v>29</v>
      </c>
    </row>
    <row r="3998" spans="1:13">
      <c r="A3998" t="s">
        <v>5615</v>
      </c>
      <c r="B3998" s="9">
        <v>45092</v>
      </c>
      <c r="C3998" t="s">
        <v>1388</v>
      </c>
      <c r="D3998" t="s">
        <v>1668</v>
      </c>
      <c r="E3998" t="s">
        <v>26</v>
      </c>
      <c r="F3998" t="s">
        <v>18</v>
      </c>
      <c r="G3998" t="s">
        <v>42</v>
      </c>
      <c r="H3998" t="s">
        <v>20</v>
      </c>
      <c r="I3998">
        <v>2</v>
      </c>
      <c r="J3998">
        <v>27703.83</v>
      </c>
      <c r="K3998">
        <v>55407.65</v>
      </c>
      <c r="L3998" t="s">
        <v>21</v>
      </c>
      <c r="M3998" t="s">
        <v>29</v>
      </c>
    </row>
    <row r="3999" spans="1:13">
      <c r="A3999" t="s">
        <v>5616</v>
      </c>
      <c r="B3999" s="9">
        <v>45422</v>
      </c>
      <c r="C3999" t="s">
        <v>250</v>
      </c>
      <c r="D3999" t="s">
        <v>706</v>
      </c>
      <c r="E3999" t="s">
        <v>17</v>
      </c>
      <c r="F3999" t="s">
        <v>18</v>
      </c>
      <c r="G3999" t="s">
        <v>19</v>
      </c>
      <c r="H3999" t="s">
        <v>20</v>
      </c>
      <c r="I3999">
        <v>2</v>
      </c>
      <c r="J3999">
        <v>38670.47</v>
      </c>
      <c r="K3999">
        <v>77340.95</v>
      </c>
      <c r="L3999" t="s">
        <v>35</v>
      </c>
      <c r="M3999" t="s">
        <v>29</v>
      </c>
    </row>
    <row r="4000" spans="1:13">
      <c r="A4000" t="s">
        <v>5617</v>
      </c>
      <c r="B4000" s="9">
        <v>45355</v>
      </c>
      <c r="C4000" t="s">
        <v>81</v>
      </c>
      <c r="D4000" t="s">
        <v>193</v>
      </c>
      <c r="E4000" t="s">
        <v>17</v>
      </c>
      <c r="F4000" t="s">
        <v>18</v>
      </c>
      <c r="G4000" t="s">
        <v>42</v>
      </c>
      <c r="H4000" t="s">
        <v>20</v>
      </c>
      <c r="I4000">
        <v>4</v>
      </c>
      <c r="J4000">
        <v>40348.61</v>
      </c>
      <c r="K4000">
        <v>161394.44</v>
      </c>
      <c r="L4000" t="s">
        <v>21</v>
      </c>
      <c r="M4000" t="s">
        <v>22</v>
      </c>
    </row>
    <row r="4001" spans="1:13">
      <c r="A4001" t="s">
        <v>5618</v>
      </c>
      <c r="B4001" s="9">
        <v>45089</v>
      </c>
      <c r="C4001" t="s">
        <v>1276</v>
      </c>
      <c r="D4001" t="s">
        <v>2302</v>
      </c>
      <c r="E4001" t="s">
        <v>17</v>
      </c>
      <c r="F4001" t="s">
        <v>46</v>
      </c>
      <c r="G4001" t="s">
        <v>19</v>
      </c>
      <c r="H4001" t="s">
        <v>20</v>
      </c>
      <c r="I4001">
        <v>5</v>
      </c>
      <c r="J4001">
        <v>33437.96</v>
      </c>
      <c r="K4001">
        <v>167189.79999999999</v>
      </c>
      <c r="L4001" t="s">
        <v>28</v>
      </c>
      <c r="M4001" t="s">
        <v>29</v>
      </c>
    </row>
    <row r="4002" spans="1:13">
      <c r="A4002" t="s">
        <v>5619</v>
      </c>
      <c r="B4002" s="9">
        <v>45292</v>
      </c>
      <c r="C4002" t="s">
        <v>3561</v>
      </c>
      <c r="D4002" t="s">
        <v>1701</v>
      </c>
      <c r="E4002" t="s">
        <v>17</v>
      </c>
      <c r="F4002" t="s">
        <v>18</v>
      </c>
      <c r="G4002" t="s">
        <v>42</v>
      </c>
      <c r="H4002" t="s">
        <v>50</v>
      </c>
      <c r="I4002">
        <v>4</v>
      </c>
      <c r="J4002">
        <v>2131.3000000000002</v>
      </c>
      <c r="K4002">
        <v>8525.2099999999991</v>
      </c>
      <c r="L4002" t="s">
        <v>28</v>
      </c>
      <c r="M400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01"/>
  <sheetViews>
    <sheetView workbookViewId="0">
      <selection activeCell="N6" sqref="N6"/>
    </sheetView>
  </sheetViews>
  <sheetFormatPr defaultRowHeight="14.4"/>
  <cols>
    <col min="1" max="1" width="16" customWidth="1"/>
    <col min="2" max="2" width="21" customWidth="1"/>
    <col min="3" max="3" width="13" customWidth="1"/>
    <col min="4" max="4" width="19.88671875" customWidth="1"/>
    <col min="5" max="5" width="24.44140625" customWidth="1"/>
    <col min="6" max="6" width="12.44140625" customWidth="1"/>
    <col min="7" max="7" width="13.44140625" customWidth="1"/>
    <col min="8" max="8" width="18" customWidth="1"/>
    <col min="9" max="9" width="10" customWidth="1"/>
    <col min="10" max="10" width="12" customWidth="1"/>
    <col min="11" max="11" width="11" customWidth="1"/>
    <col min="12" max="12" width="16" customWidth="1"/>
    <col min="13" max="13" width="10" customWidth="1"/>
    <col min="14" max="14" width="38" customWidth="1"/>
    <col min="15" max="15" width="45" customWidth="1"/>
    <col min="16" max="16" width="24" customWidth="1"/>
  </cols>
  <sheetData>
    <row r="1" spans="1:17">
      <c r="A1" s="10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5620</v>
      </c>
      <c r="O1" s="10" t="s">
        <v>5621</v>
      </c>
      <c r="P1" s="10" t="s">
        <v>5622</v>
      </c>
      <c r="Q1" s="15" t="s">
        <v>5623</v>
      </c>
    </row>
    <row r="2" spans="1:17">
      <c r="A2" t="s">
        <v>14</v>
      </c>
      <c r="B2" s="2">
        <v>45029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3">
        <v>5</v>
      </c>
      <c r="J2" s="4">
        <v>35866.07</v>
      </c>
      <c r="K2" s="4">
        <v>179330.37</v>
      </c>
      <c r="L2" t="s">
        <v>21</v>
      </c>
      <c r="M2" t="s">
        <v>22</v>
      </c>
      <c r="N2">
        <f>IF(COUNTIF($C$2:C2,C2)=1,1,0)</f>
        <v>1</v>
      </c>
      <c r="O2">
        <f t="shared" ref="O2:O65" si="0">IF(OR(M2="Yes",M2="YES",M2=TRUE,M2=1),1,0)</f>
        <v>1</v>
      </c>
      <c r="P2" t="str">
        <f t="shared" ref="P2:P65" si="1">TEXT(B2,"yyyy-mm")</f>
        <v>2023-04</v>
      </c>
      <c r="Q2" s="3">
        <f>IF(AND(IF(dashboard!$B$4="All",TRUE,$F2=dashboard!$B$4),IF(dashboard!$B$5="All",TRUE,$E2=dashboard!$B$5),IF(dashboard!$B$6="All",TRUE,$G2=dashboard!$B$6),IF(dashboard!$B$7="All",TRUE,$M2=dashboard!$B$7),$P2&gt;=dashboard!$B$8,$P2&lt;=dashboard!$B$9,COUNTIFS($C$2:C2,$C2,$F$2:F2,IF(dashboard!$B$4="All","*",dashboard!$B$4),$E$2:E2,IF(dashboard!$B$5="All","*",dashboard!$B$5),$G$2:G2,IF(dashboard!$B$6="All","*",dashboard!$B$6),$M$2:M2,IF(dashboard!$B$7="All","*",dashboard!$B$7),$P$2:P2,"&gt;="&amp;dashboard!$B$8,$P$2:P2,"&lt;="&amp;dashboard!$B$9)=1),1,0)</f>
        <v>0</v>
      </c>
    </row>
    <row r="3" spans="1:17">
      <c r="A3" t="s">
        <v>23</v>
      </c>
      <c r="B3" s="2">
        <v>45362</v>
      </c>
      <c r="C3" t="s">
        <v>24</v>
      </c>
      <c r="D3" t="s">
        <v>25</v>
      </c>
      <c r="E3" t="s">
        <v>26</v>
      </c>
      <c r="F3" t="s">
        <v>27</v>
      </c>
      <c r="G3" t="s">
        <v>19</v>
      </c>
      <c r="H3" t="s">
        <v>20</v>
      </c>
      <c r="I3" s="3">
        <v>1</v>
      </c>
      <c r="J3" s="4">
        <v>34676.53</v>
      </c>
      <c r="K3" s="4">
        <v>34676.53</v>
      </c>
      <c r="L3" t="s">
        <v>28</v>
      </c>
      <c r="M3" t="s">
        <v>29</v>
      </c>
      <c r="N3">
        <f>IF(COUNTIF($C$2:C3,C3)=1,1,0)</f>
        <v>1</v>
      </c>
      <c r="O3">
        <f t="shared" si="0"/>
        <v>0</v>
      </c>
      <c r="P3" t="str">
        <f t="shared" si="1"/>
        <v>2024-03</v>
      </c>
      <c r="Q3" s="3">
        <f>IF(AND(IF(dashboard!$B$4="All",TRUE,$F3=dashboard!$B$4),IF(dashboard!$B$5="All",TRUE,$E3=dashboard!$B$5),IF(dashboard!$B$6="All",TRUE,$G3=dashboard!$B$6),IF(dashboard!$B$7="All",TRUE,$M3=dashboard!$B$7),$P3&gt;=dashboard!$B$8,$P3&lt;=dashboard!$B$9,COUNTIFS($C$2:C3,$C3,$F$2:F3,IF(dashboard!$B$4="All","*",dashboard!$B$4),$E$2:E3,IF(dashboard!$B$5="All","*",dashboard!$B$5),$G$2:G3,IF(dashboard!$B$6="All","*",dashboard!$B$6),$M$2:M3,IF(dashboard!$B$7="All","*",dashboard!$B$7),$P$2:P3,"&gt;="&amp;dashboard!$B$8,$P$2:P3,"&lt;="&amp;dashboard!$B$9)=1),1,0)</f>
        <v>0</v>
      </c>
    </row>
    <row r="4" spans="1:17">
      <c r="A4" t="s">
        <v>30</v>
      </c>
      <c r="B4" s="2">
        <v>45197</v>
      </c>
      <c r="C4" t="s">
        <v>31</v>
      </c>
      <c r="D4" t="s">
        <v>32</v>
      </c>
      <c r="E4" t="s">
        <v>17</v>
      </c>
      <c r="F4" t="s">
        <v>33</v>
      </c>
      <c r="G4" t="s">
        <v>19</v>
      </c>
      <c r="H4" t="s">
        <v>34</v>
      </c>
      <c r="I4" s="3">
        <v>3</v>
      </c>
      <c r="J4" s="4">
        <v>1380.83</v>
      </c>
      <c r="K4" s="4">
        <v>4142.4799999999996</v>
      </c>
      <c r="L4" t="s">
        <v>35</v>
      </c>
      <c r="M4" t="s">
        <v>29</v>
      </c>
      <c r="N4">
        <f>IF(COUNTIF($C$2:C4,C4)=1,1,0)</f>
        <v>1</v>
      </c>
      <c r="O4">
        <f t="shared" si="0"/>
        <v>0</v>
      </c>
      <c r="P4" t="str">
        <f t="shared" si="1"/>
        <v>2023-09</v>
      </c>
      <c r="Q4" s="3">
        <f>IF(AND(IF(dashboard!$B$4="All",TRUE,$F4=dashboard!$B$4),IF(dashboard!$B$5="All",TRUE,$E4=dashboard!$B$5),IF(dashboard!$B$6="All",TRUE,$G4=dashboard!$B$6),IF(dashboard!$B$7="All",TRUE,$M4=dashboard!$B$7),$P4&gt;=dashboard!$B$8,$P4&lt;=dashboard!$B$9,COUNTIFS($C$2:C4,$C4,$F$2:F4,IF(dashboard!$B$4="All","*",dashboard!$B$4),$E$2:E4,IF(dashboard!$B$5="All","*",dashboard!$B$5),$G$2:G4,IF(dashboard!$B$6="All","*",dashboard!$B$6),$M$2:M4,IF(dashboard!$B$7="All","*",dashboard!$B$7),$P$2:P4,"&gt;="&amp;dashboard!$B$8,$P$2:P4,"&lt;="&amp;dashboard!$B$9)=1),1,0)</f>
        <v>1</v>
      </c>
    </row>
    <row r="5" spans="1:17">
      <c r="A5" t="s">
        <v>36</v>
      </c>
      <c r="B5" s="2">
        <v>45033</v>
      </c>
      <c r="C5" t="s">
        <v>37</v>
      </c>
      <c r="D5" t="s">
        <v>38</v>
      </c>
      <c r="E5" t="s">
        <v>26</v>
      </c>
      <c r="F5" t="s">
        <v>18</v>
      </c>
      <c r="G5" t="s">
        <v>19</v>
      </c>
      <c r="H5" t="s">
        <v>20</v>
      </c>
      <c r="I5" s="3">
        <v>1</v>
      </c>
      <c r="J5" s="4">
        <v>24873.14</v>
      </c>
      <c r="K5" s="4">
        <v>24873.14</v>
      </c>
      <c r="L5" t="s">
        <v>35</v>
      </c>
      <c r="M5" t="s">
        <v>29</v>
      </c>
      <c r="N5">
        <f>IF(COUNTIF($C$2:C5,C5)=1,1,0)</f>
        <v>1</v>
      </c>
      <c r="O5">
        <f t="shared" si="0"/>
        <v>0</v>
      </c>
      <c r="P5" t="str">
        <f t="shared" si="1"/>
        <v>2023-04</v>
      </c>
      <c r="Q5" s="3">
        <f>IF(AND(IF(dashboard!$B$4="All",TRUE,$F5=dashboard!$B$4),IF(dashboard!$B$5="All",TRUE,$E5=dashboard!$B$5),IF(dashboard!$B$6="All",TRUE,$G5=dashboard!$B$6),IF(dashboard!$B$7="All",TRUE,$M5=dashboard!$B$7),$P5&gt;=dashboard!$B$8,$P5&lt;=dashboard!$B$9,COUNTIFS($C$2:C5,$C5,$F$2:F5,IF(dashboard!$B$4="All","*",dashboard!$B$4),$E$2:E5,IF(dashboard!$B$5="All","*",dashboard!$B$5),$G$2:G5,IF(dashboard!$B$6="All","*",dashboard!$B$6),$M$2:M5,IF(dashboard!$B$7="All","*",dashboard!$B$7),$P$2:P5,"&gt;="&amp;dashboard!$B$8,$P$2:P5,"&lt;="&amp;dashboard!$B$9)=1),1,0)</f>
        <v>0</v>
      </c>
    </row>
    <row r="6" spans="1:17">
      <c r="A6" t="s">
        <v>39</v>
      </c>
      <c r="B6" s="2">
        <v>44998</v>
      </c>
      <c r="C6" t="s">
        <v>40</v>
      </c>
      <c r="D6" t="s">
        <v>41</v>
      </c>
      <c r="E6" t="s">
        <v>17</v>
      </c>
      <c r="F6" t="s">
        <v>27</v>
      </c>
      <c r="G6" t="s">
        <v>42</v>
      </c>
      <c r="H6" t="s">
        <v>20</v>
      </c>
      <c r="I6" s="3">
        <v>2</v>
      </c>
      <c r="J6" s="4">
        <v>27213.1</v>
      </c>
      <c r="K6" s="4">
        <v>54426.2</v>
      </c>
      <c r="L6" t="s">
        <v>28</v>
      </c>
      <c r="M6" t="s">
        <v>29</v>
      </c>
      <c r="N6">
        <f>IF(COUNTIF($C$2:C6,C6)=1,1,0)</f>
        <v>1</v>
      </c>
      <c r="O6">
        <f t="shared" si="0"/>
        <v>0</v>
      </c>
      <c r="P6" t="str">
        <f t="shared" si="1"/>
        <v>2023-03</v>
      </c>
      <c r="Q6" s="3">
        <f>IF(AND(IF(dashboard!$B$4="All",TRUE,$F6=dashboard!$B$4),IF(dashboard!$B$5="All",TRUE,$E6=dashboard!$B$5),IF(dashboard!$B$6="All",TRUE,$G6=dashboard!$B$6),IF(dashboard!$B$7="All",TRUE,$M6=dashboard!$B$7),$P6&gt;=dashboard!$B$8,$P6&lt;=dashboard!$B$9,COUNTIFS($C$2:C6,$C6,$F$2:F6,IF(dashboard!$B$4="All","*",dashboard!$B$4),$E$2:E6,IF(dashboard!$B$5="All","*",dashboard!$B$5),$G$2:G6,IF(dashboard!$B$6="All","*",dashboard!$B$6),$M$2:M6,IF(dashboard!$B$7="All","*",dashboard!$B$7),$P$2:P6,"&gt;="&amp;dashboard!$B$8,$P$2:P6,"&lt;="&amp;dashboard!$B$9)=1),1,0)</f>
        <v>0</v>
      </c>
    </row>
    <row r="7" spans="1:17">
      <c r="A7" t="s">
        <v>43</v>
      </c>
      <c r="B7" s="2">
        <v>44947</v>
      </c>
      <c r="C7" t="s">
        <v>44</v>
      </c>
      <c r="D7" t="s">
        <v>45</v>
      </c>
      <c r="E7" t="s">
        <v>26</v>
      </c>
      <c r="F7" t="s">
        <v>46</v>
      </c>
      <c r="G7" t="s">
        <v>19</v>
      </c>
      <c r="H7" t="s">
        <v>20</v>
      </c>
      <c r="I7" s="3">
        <v>1</v>
      </c>
      <c r="J7" s="4">
        <v>35426.58</v>
      </c>
      <c r="K7" s="4">
        <v>35426.58</v>
      </c>
      <c r="L7" t="s">
        <v>21</v>
      </c>
      <c r="M7" t="s">
        <v>29</v>
      </c>
      <c r="N7">
        <f>IF(COUNTIF($C$2:C7,C7)=1,1,0)</f>
        <v>1</v>
      </c>
      <c r="O7">
        <f t="shared" si="0"/>
        <v>0</v>
      </c>
      <c r="P7" t="str">
        <f t="shared" si="1"/>
        <v>2023-01</v>
      </c>
      <c r="Q7" s="3">
        <f>IF(AND(IF(dashboard!$B$4="All",TRUE,$F7=dashboard!$B$4),IF(dashboard!$B$5="All",TRUE,$E7=dashboard!$B$5),IF(dashboard!$B$6="All",TRUE,$G7=dashboard!$B$6),IF(dashboard!$B$7="All",TRUE,$M7=dashboard!$B$7),$P7&gt;=dashboard!$B$8,$P7&lt;=dashboard!$B$9,COUNTIFS($C$2:C7,$C7,$F$2:F7,IF(dashboard!$B$4="All","*",dashboard!$B$4),$E$2:E7,IF(dashboard!$B$5="All","*",dashboard!$B$5),$G$2:G7,IF(dashboard!$B$6="All","*",dashboard!$B$6),$M$2:M7,IF(dashboard!$B$7="All","*",dashboard!$B$7),$P$2:P7,"&gt;="&amp;dashboard!$B$8,$P$2:P7,"&lt;="&amp;dashboard!$B$9)=1),1,0)</f>
        <v>0</v>
      </c>
    </row>
    <row r="8" spans="1:17">
      <c r="A8" t="s">
        <v>47</v>
      </c>
      <c r="B8" s="2">
        <v>45048</v>
      </c>
      <c r="C8" t="s">
        <v>48</v>
      </c>
      <c r="D8" t="s">
        <v>49</v>
      </c>
      <c r="E8" t="s">
        <v>17</v>
      </c>
      <c r="F8" t="s">
        <v>46</v>
      </c>
      <c r="G8" t="s">
        <v>19</v>
      </c>
      <c r="H8" t="s">
        <v>50</v>
      </c>
      <c r="I8" s="3">
        <v>4</v>
      </c>
      <c r="J8" s="4">
        <v>1832.29</v>
      </c>
      <c r="K8" s="4">
        <v>7329.14</v>
      </c>
      <c r="L8" t="s">
        <v>35</v>
      </c>
      <c r="M8" t="s">
        <v>22</v>
      </c>
      <c r="N8">
        <f>IF(COUNTIF($C$2:C8,C8)=1,1,0)</f>
        <v>1</v>
      </c>
      <c r="O8">
        <f t="shared" si="0"/>
        <v>1</v>
      </c>
      <c r="P8" t="str">
        <f t="shared" si="1"/>
        <v>2023-05</v>
      </c>
      <c r="Q8" s="3">
        <f>IF(AND(IF(dashboard!$B$4="All",TRUE,$F8=dashboard!$B$4),IF(dashboard!$B$5="All",TRUE,$E8=dashboard!$B$5),IF(dashboard!$B$6="All",TRUE,$G8=dashboard!$B$6),IF(dashboard!$B$7="All",TRUE,$M8=dashboard!$B$7),$P8&gt;=dashboard!$B$8,$P8&lt;=dashboard!$B$9,COUNTIFS($C$2:C8,$C8,$F$2:F8,IF(dashboard!$B$4="All","*",dashboard!$B$4),$E$2:E8,IF(dashboard!$B$5="All","*",dashboard!$B$5),$G$2:G8,IF(dashboard!$B$6="All","*",dashboard!$B$6),$M$2:M8,IF(dashboard!$B$7="All","*",dashboard!$B$7),$P$2:P8,"&gt;="&amp;dashboard!$B$8,$P$2:P8,"&lt;="&amp;dashboard!$B$9)=1),1,0)</f>
        <v>0</v>
      </c>
    </row>
    <row r="9" spans="1:17">
      <c r="A9" t="s">
        <v>51</v>
      </c>
      <c r="B9" s="2">
        <v>45393</v>
      </c>
      <c r="C9" t="s">
        <v>52</v>
      </c>
      <c r="D9" t="s">
        <v>53</v>
      </c>
      <c r="E9" t="s">
        <v>17</v>
      </c>
      <c r="F9" t="s">
        <v>27</v>
      </c>
      <c r="G9" t="s">
        <v>42</v>
      </c>
      <c r="H9" t="s">
        <v>34</v>
      </c>
      <c r="I9" s="3">
        <v>4</v>
      </c>
      <c r="J9" s="4">
        <v>1226.98</v>
      </c>
      <c r="K9" s="4">
        <v>4907.93</v>
      </c>
      <c r="L9" t="s">
        <v>35</v>
      </c>
      <c r="M9" t="s">
        <v>29</v>
      </c>
      <c r="N9">
        <f>IF(COUNTIF($C$2:C9,C9)=1,1,0)</f>
        <v>1</v>
      </c>
      <c r="O9">
        <f t="shared" si="0"/>
        <v>0</v>
      </c>
      <c r="P9" t="str">
        <f t="shared" si="1"/>
        <v>2024-04</v>
      </c>
      <c r="Q9" s="3">
        <f>IF(AND(IF(dashboard!$B$4="All",TRUE,$F9=dashboard!$B$4),IF(dashboard!$B$5="All",TRUE,$E9=dashboard!$B$5),IF(dashboard!$B$6="All",TRUE,$G9=dashboard!$B$6),IF(dashboard!$B$7="All",TRUE,$M9=dashboard!$B$7),$P9&gt;=dashboard!$B$8,$P9&lt;=dashboard!$B$9,COUNTIFS($C$2:C9,$C9,$F$2:F9,IF(dashboard!$B$4="All","*",dashboard!$B$4),$E$2:E9,IF(dashboard!$B$5="All","*",dashboard!$B$5),$G$2:G9,IF(dashboard!$B$6="All","*",dashboard!$B$6),$M$2:M9,IF(dashboard!$B$7="All","*",dashboard!$B$7),$P$2:P9,"&gt;="&amp;dashboard!$B$8,$P$2:P9,"&lt;="&amp;dashboard!$B$9)=1),1,0)</f>
        <v>0</v>
      </c>
    </row>
    <row r="10" spans="1:17">
      <c r="A10" t="s">
        <v>54</v>
      </c>
      <c r="B10" s="2">
        <v>45141</v>
      </c>
      <c r="C10" t="s">
        <v>55</v>
      </c>
      <c r="D10" t="s">
        <v>56</v>
      </c>
      <c r="E10" t="s">
        <v>26</v>
      </c>
      <c r="F10" t="s">
        <v>18</v>
      </c>
      <c r="G10" t="s">
        <v>42</v>
      </c>
      <c r="H10" t="s">
        <v>57</v>
      </c>
      <c r="I10" s="3">
        <v>2</v>
      </c>
      <c r="J10" s="4">
        <v>17880.91</v>
      </c>
      <c r="K10" s="4">
        <v>35761.82</v>
      </c>
      <c r="L10" t="s">
        <v>35</v>
      </c>
      <c r="M10" t="s">
        <v>29</v>
      </c>
      <c r="N10">
        <f>IF(COUNTIF($C$2:C10,C10)=1,1,0)</f>
        <v>1</v>
      </c>
      <c r="O10">
        <f t="shared" si="0"/>
        <v>0</v>
      </c>
      <c r="P10" t="str">
        <f t="shared" si="1"/>
        <v>2023-08</v>
      </c>
      <c r="Q10" s="3">
        <f>IF(AND(IF(dashboard!$B$4="All",TRUE,$F10=dashboard!$B$4),IF(dashboard!$B$5="All",TRUE,$E10=dashboard!$B$5),IF(dashboard!$B$6="All",TRUE,$G10=dashboard!$B$6),IF(dashboard!$B$7="All",TRUE,$M10=dashboard!$B$7),$P10&gt;=dashboard!$B$8,$P10&lt;=dashboard!$B$9,COUNTIFS($C$2:C10,$C10,$F$2:F10,IF(dashboard!$B$4="All","*",dashboard!$B$4),$E$2:E10,IF(dashboard!$B$5="All","*",dashboard!$B$5),$G$2:G10,IF(dashboard!$B$6="All","*",dashboard!$B$6),$M$2:M10,IF(dashboard!$B$7="All","*",dashboard!$B$7),$P$2:P10,"&gt;="&amp;dashboard!$B$8,$P$2:P10,"&lt;="&amp;dashboard!$B$9)=1),1,0)</f>
        <v>0</v>
      </c>
    </row>
    <row r="11" spans="1:17">
      <c r="A11" t="s">
        <v>58</v>
      </c>
      <c r="B11" s="2">
        <v>45257</v>
      </c>
      <c r="C11" t="s">
        <v>59</v>
      </c>
      <c r="D11" t="s">
        <v>60</v>
      </c>
      <c r="E11" t="s">
        <v>61</v>
      </c>
      <c r="F11" t="s">
        <v>27</v>
      </c>
      <c r="G11" t="s">
        <v>42</v>
      </c>
      <c r="H11" t="s">
        <v>57</v>
      </c>
      <c r="I11" s="3">
        <v>1</v>
      </c>
      <c r="J11" s="4">
        <v>17091.060000000001</v>
      </c>
      <c r="K11" s="4">
        <v>17091.060000000001</v>
      </c>
      <c r="L11" t="s">
        <v>35</v>
      </c>
      <c r="M11" t="s">
        <v>29</v>
      </c>
      <c r="N11">
        <f>IF(COUNTIF($C$2:C11,C11)=1,1,0)</f>
        <v>1</v>
      </c>
      <c r="O11">
        <f t="shared" si="0"/>
        <v>0</v>
      </c>
      <c r="P11" t="str">
        <f t="shared" si="1"/>
        <v>2023-11</v>
      </c>
      <c r="Q11" s="3">
        <f>IF(AND(IF(dashboard!$B$4="All",TRUE,$F11=dashboard!$B$4),IF(dashboard!$B$5="All",TRUE,$E11=dashboard!$B$5),IF(dashboard!$B$6="All",TRUE,$G11=dashboard!$B$6),IF(dashboard!$B$7="All",TRUE,$M11=dashboard!$B$7),$P11&gt;=dashboard!$B$8,$P11&lt;=dashboard!$B$9,COUNTIFS($C$2:C11,$C11,$F$2:F11,IF(dashboard!$B$4="All","*",dashboard!$B$4),$E$2:E11,IF(dashboard!$B$5="All","*",dashboard!$B$5),$G$2:G11,IF(dashboard!$B$6="All","*",dashboard!$B$6),$M$2:M11,IF(dashboard!$B$7="All","*",dashboard!$B$7),$P$2:P11,"&gt;="&amp;dashboard!$B$8,$P$2:P11,"&lt;="&amp;dashboard!$B$9)=1),1,0)</f>
        <v>0</v>
      </c>
    </row>
    <row r="12" spans="1:17">
      <c r="A12" t="s">
        <v>62</v>
      </c>
      <c r="B12" s="2">
        <v>45385</v>
      </c>
      <c r="C12" t="s">
        <v>63</v>
      </c>
      <c r="D12" t="s">
        <v>64</v>
      </c>
      <c r="E12" t="s">
        <v>26</v>
      </c>
      <c r="F12" t="s">
        <v>27</v>
      </c>
      <c r="G12" t="s">
        <v>42</v>
      </c>
      <c r="H12" t="s">
        <v>34</v>
      </c>
      <c r="I12" s="3">
        <v>3</v>
      </c>
      <c r="J12" s="4">
        <v>1194.55</v>
      </c>
      <c r="K12" s="4">
        <v>3583.65</v>
      </c>
      <c r="L12" t="s">
        <v>35</v>
      </c>
      <c r="M12" t="s">
        <v>29</v>
      </c>
      <c r="N12">
        <f>IF(COUNTIF($C$2:C12,C12)=1,1,0)</f>
        <v>1</v>
      </c>
      <c r="O12">
        <f t="shared" si="0"/>
        <v>0</v>
      </c>
      <c r="P12" t="str">
        <f t="shared" si="1"/>
        <v>2024-04</v>
      </c>
      <c r="Q12" s="3">
        <f>IF(AND(IF(dashboard!$B$4="All",TRUE,$F12=dashboard!$B$4),IF(dashboard!$B$5="All",TRUE,$E12=dashboard!$B$5),IF(dashboard!$B$6="All",TRUE,$G12=dashboard!$B$6),IF(dashboard!$B$7="All",TRUE,$M12=dashboard!$B$7),$P12&gt;=dashboard!$B$8,$P12&lt;=dashboard!$B$9,COUNTIFS($C$2:C12,$C12,$F$2:F12,IF(dashboard!$B$4="All","*",dashboard!$B$4),$E$2:E12,IF(dashboard!$B$5="All","*",dashboard!$B$5),$G$2:G12,IF(dashboard!$B$6="All","*",dashboard!$B$6),$M$2:M12,IF(dashboard!$B$7="All","*",dashboard!$B$7),$P$2:P12,"&gt;="&amp;dashboard!$B$8,$P$2:P12,"&lt;="&amp;dashboard!$B$9)=1),1,0)</f>
        <v>0</v>
      </c>
    </row>
    <row r="13" spans="1:17">
      <c r="A13" t="s">
        <v>65</v>
      </c>
      <c r="B13" s="2">
        <v>45014</v>
      </c>
      <c r="C13" t="s">
        <v>66</v>
      </c>
      <c r="D13" t="s">
        <v>67</v>
      </c>
      <c r="E13" t="s">
        <v>61</v>
      </c>
      <c r="F13" t="s">
        <v>18</v>
      </c>
      <c r="G13" t="s">
        <v>19</v>
      </c>
      <c r="H13" t="s">
        <v>50</v>
      </c>
      <c r="I13" s="3">
        <v>2</v>
      </c>
      <c r="J13" s="4">
        <v>2867.47</v>
      </c>
      <c r="K13" s="4">
        <v>5734.94</v>
      </c>
      <c r="L13" t="s">
        <v>35</v>
      </c>
      <c r="M13" t="s">
        <v>22</v>
      </c>
      <c r="N13">
        <f>IF(COUNTIF($C$2:C13,C13)=1,1,0)</f>
        <v>1</v>
      </c>
      <c r="O13">
        <f t="shared" si="0"/>
        <v>1</v>
      </c>
      <c r="P13" t="str">
        <f t="shared" si="1"/>
        <v>2023-03</v>
      </c>
      <c r="Q13" s="3">
        <f>IF(AND(IF(dashboard!$B$4="All",TRUE,$F13=dashboard!$B$4),IF(dashboard!$B$5="All",TRUE,$E13=dashboard!$B$5),IF(dashboard!$B$6="All",TRUE,$G13=dashboard!$B$6),IF(dashboard!$B$7="All",TRUE,$M13=dashboard!$B$7),$P13&gt;=dashboard!$B$8,$P13&lt;=dashboard!$B$9,COUNTIFS($C$2:C13,$C13,$F$2:F13,IF(dashboard!$B$4="All","*",dashboard!$B$4),$E$2:E13,IF(dashboard!$B$5="All","*",dashboard!$B$5),$G$2:G13,IF(dashboard!$B$6="All","*",dashboard!$B$6),$M$2:M13,IF(dashboard!$B$7="All","*",dashboard!$B$7),$P$2:P13,"&gt;="&amp;dashboard!$B$8,$P$2:P13,"&lt;="&amp;dashboard!$B$9)=1),1,0)</f>
        <v>0</v>
      </c>
    </row>
    <row r="14" spans="1:17">
      <c r="A14" t="s">
        <v>68</v>
      </c>
      <c r="B14" s="2">
        <v>45299</v>
      </c>
      <c r="C14" t="s">
        <v>69</v>
      </c>
      <c r="D14" t="s">
        <v>70</v>
      </c>
      <c r="E14" t="s">
        <v>17</v>
      </c>
      <c r="F14" t="s">
        <v>33</v>
      </c>
      <c r="G14" t="s">
        <v>19</v>
      </c>
      <c r="H14" t="s">
        <v>20</v>
      </c>
      <c r="I14" s="3">
        <v>4</v>
      </c>
      <c r="J14" s="4">
        <v>26534.69</v>
      </c>
      <c r="K14" s="4">
        <v>106138.77</v>
      </c>
      <c r="L14" t="s">
        <v>28</v>
      </c>
      <c r="M14" t="s">
        <v>29</v>
      </c>
      <c r="N14">
        <f>IF(COUNTIF($C$2:C14,C14)=1,1,0)</f>
        <v>1</v>
      </c>
      <c r="O14">
        <f t="shared" si="0"/>
        <v>0</v>
      </c>
      <c r="P14" t="str">
        <f t="shared" si="1"/>
        <v>2024-01</v>
      </c>
      <c r="Q14" s="3">
        <f>IF(AND(IF(dashboard!$B$4="All",TRUE,$F14=dashboard!$B$4),IF(dashboard!$B$5="All",TRUE,$E14=dashboard!$B$5),IF(dashboard!$B$6="All",TRUE,$G14=dashboard!$B$6),IF(dashboard!$B$7="All",TRUE,$M14=dashboard!$B$7),$P14&gt;=dashboard!$B$8,$P14&lt;=dashboard!$B$9,COUNTIFS($C$2:C14,$C14,$F$2:F14,IF(dashboard!$B$4="All","*",dashboard!$B$4),$E$2:E14,IF(dashboard!$B$5="All","*",dashboard!$B$5),$G$2:G14,IF(dashboard!$B$6="All","*",dashboard!$B$6),$M$2:M14,IF(dashboard!$B$7="All","*",dashboard!$B$7),$P$2:P14,"&gt;="&amp;dashboard!$B$8,$P$2:P14,"&lt;="&amp;dashboard!$B$9)=1),1,0)</f>
        <v>1</v>
      </c>
    </row>
    <row r="15" spans="1:17">
      <c r="A15" t="s">
        <v>71</v>
      </c>
      <c r="B15" s="2">
        <v>45026</v>
      </c>
      <c r="C15" t="s">
        <v>72</v>
      </c>
      <c r="D15" t="s">
        <v>73</v>
      </c>
      <c r="E15" t="s">
        <v>17</v>
      </c>
      <c r="F15" t="s">
        <v>33</v>
      </c>
      <c r="G15" t="s">
        <v>42</v>
      </c>
      <c r="H15" t="s">
        <v>20</v>
      </c>
      <c r="I15" s="3">
        <v>2</v>
      </c>
      <c r="J15" s="4">
        <v>32457.15</v>
      </c>
      <c r="K15" s="4">
        <v>64914.3</v>
      </c>
      <c r="L15" t="s">
        <v>21</v>
      </c>
      <c r="M15" t="s">
        <v>29</v>
      </c>
      <c r="N15">
        <f>IF(COUNTIF($C$2:C15,C15)=1,1,0)</f>
        <v>1</v>
      </c>
      <c r="O15">
        <f t="shared" si="0"/>
        <v>0</v>
      </c>
      <c r="P15" t="str">
        <f t="shared" si="1"/>
        <v>2023-04</v>
      </c>
      <c r="Q15" s="3">
        <f>IF(AND(IF(dashboard!$B$4="All",TRUE,$F15=dashboard!$B$4),IF(dashboard!$B$5="All",TRUE,$E15=dashboard!$B$5),IF(dashboard!$B$6="All",TRUE,$G15=dashboard!$B$6),IF(dashboard!$B$7="All",TRUE,$M15=dashboard!$B$7),$P15&gt;=dashboard!$B$8,$P15&lt;=dashboard!$B$9,COUNTIFS($C$2:C15,$C15,$F$2:F15,IF(dashboard!$B$4="All","*",dashboard!$B$4),$E$2:E15,IF(dashboard!$B$5="All","*",dashboard!$B$5),$G$2:G15,IF(dashboard!$B$6="All","*",dashboard!$B$6),$M$2:M15,IF(dashboard!$B$7="All","*",dashboard!$B$7),$P$2:P15,"&gt;="&amp;dashboard!$B$8,$P$2:P15,"&lt;="&amp;dashboard!$B$9)=1),1,0)</f>
        <v>1</v>
      </c>
    </row>
    <row r="16" spans="1:17">
      <c r="A16" t="s">
        <v>74</v>
      </c>
      <c r="B16" s="2">
        <v>45057</v>
      </c>
      <c r="C16" t="s">
        <v>75</v>
      </c>
      <c r="D16" t="s">
        <v>76</v>
      </c>
      <c r="E16" t="s">
        <v>17</v>
      </c>
      <c r="F16" t="s">
        <v>46</v>
      </c>
      <c r="G16" t="s">
        <v>42</v>
      </c>
      <c r="H16" t="s">
        <v>50</v>
      </c>
      <c r="I16" s="3">
        <v>1</v>
      </c>
      <c r="J16" s="4">
        <v>2285.85</v>
      </c>
      <c r="K16" s="4">
        <v>2285.85</v>
      </c>
      <c r="L16" t="s">
        <v>21</v>
      </c>
      <c r="M16" t="s">
        <v>29</v>
      </c>
      <c r="N16">
        <f>IF(COUNTIF($C$2:C16,C16)=1,1,0)</f>
        <v>1</v>
      </c>
      <c r="O16">
        <f t="shared" si="0"/>
        <v>0</v>
      </c>
      <c r="P16" t="str">
        <f t="shared" si="1"/>
        <v>2023-05</v>
      </c>
      <c r="Q16" s="3">
        <f>IF(AND(IF(dashboard!$B$4="All",TRUE,$F16=dashboard!$B$4),IF(dashboard!$B$5="All",TRUE,$E16=dashboard!$B$5),IF(dashboard!$B$6="All",TRUE,$G16=dashboard!$B$6),IF(dashboard!$B$7="All",TRUE,$M16=dashboard!$B$7),$P16&gt;=dashboard!$B$8,$P16&lt;=dashboard!$B$9,COUNTIFS($C$2:C16,$C16,$F$2:F16,IF(dashboard!$B$4="All","*",dashboard!$B$4),$E$2:E16,IF(dashboard!$B$5="All","*",dashboard!$B$5),$G$2:G16,IF(dashboard!$B$6="All","*",dashboard!$B$6),$M$2:M16,IF(dashboard!$B$7="All","*",dashboard!$B$7),$P$2:P16,"&gt;="&amp;dashboard!$B$8,$P$2:P16,"&lt;="&amp;dashboard!$B$9)=1),1,0)</f>
        <v>0</v>
      </c>
    </row>
    <row r="17" spans="1:17">
      <c r="A17" t="s">
        <v>77</v>
      </c>
      <c r="B17" s="2">
        <v>45235</v>
      </c>
      <c r="C17" t="s">
        <v>78</v>
      </c>
      <c r="D17" t="s">
        <v>79</v>
      </c>
      <c r="E17" t="s">
        <v>17</v>
      </c>
      <c r="F17" t="s">
        <v>33</v>
      </c>
      <c r="G17" t="s">
        <v>19</v>
      </c>
      <c r="H17" t="s">
        <v>57</v>
      </c>
      <c r="I17" s="3">
        <v>1</v>
      </c>
      <c r="J17" s="4">
        <v>13023.36</v>
      </c>
      <c r="K17" s="4">
        <v>13023.36</v>
      </c>
      <c r="L17" t="s">
        <v>21</v>
      </c>
      <c r="M17" t="s">
        <v>29</v>
      </c>
      <c r="N17">
        <f>IF(COUNTIF($C$2:C17,C17)=1,1,0)</f>
        <v>1</v>
      </c>
      <c r="O17">
        <f t="shared" si="0"/>
        <v>0</v>
      </c>
      <c r="P17" t="str">
        <f t="shared" si="1"/>
        <v>2023-11</v>
      </c>
      <c r="Q17" s="3">
        <f>IF(AND(IF(dashboard!$B$4="All",TRUE,$F17=dashboard!$B$4),IF(dashboard!$B$5="All",TRUE,$E17=dashboard!$B$5),IF(dashboard!$B$6="All",TRUE,$G17=dashboard!$B$6),IF(dashboard!$B$7="All",TRUE,$M17=dashboard!$B$7),$P17&gt;=dashboard!$B$8,$P17&lt;=dashboard!$B$9,COUNTIFS($C$2:C17,$C17,$F$2:F17,IF(dashboard!$B$4="All","*",dashboard!$B$4),$E$2:E17,IF(dashboard!$B$5="All","*",dashboard!$B$5),$G$2:G17,IF(dashboard!$B$6="All","*",dashboard!$B$6),$M$2:M17,IF(dashboard!$B$7="All","*",dashboard!$B$7),$P$2:P17,"&gt;="&amp;dashboard!$B$8,$P$2:P17,"&lt;="&amp;dashboard!$B$9)=1),1,0)</f>
        <v>1</v>
      </c>
    </row>
    <row r="18" spans="1:17">
      <c r="A18" t="s">
        <v>80</v>
      </c>
      <c r="B18" s="2">
        <v>45270</v>
      </c>
      <c r="C18" t="s">
        <v>81</v>
      </c>
      <c r="D18" t="s">
        <v>82</v>
      </c>
      <c r="E18" t="s">
        <v>26</v>
      </c>
      <c r="F18" t="s">
        <v>27</v>
      </c>
      <c r="G18" t="s">
        <v>19</v>
      </c>
      <c r="H18" t="s">
        <v>34</v>
      </c>
      <c r="I18" s="3">
        <v>1</v>
      </c>
      <c r="J18" s="4">
        <v>840.12</v>
      </c>
      <c r="K18" s="4">
        <v>840.12</v>
      </c>
      <c r="L18" t="s">
        <v>21</v>
      </c>
      <c r="M18" t="s">
        <v>29</v>
      </c>
      <c r="N18">
        <f>IF(COUNTIF($C$2:C18,C18)=1,1,0)</f>
        <v>1</v>
      </c>
      <c r="O18">
        <f t="shared" si="0"/>
        <v>0</v>
      </c>
      <c r="P18" t="str">
        <f t="shared" si="1"/>
        <v>2023-12</v>
      </c>
      <c r="Q18" s="3">
        <f>IF(AND(IF(dashboard!$B$4="All",TRUE,$F18=dashboard!$B$4),IF(dashboard!$B$5="All",TRUE,$E18=dashboard!$B$5),IF(dashboard!$B$6="All",TRUE,$G18=dashboard!$B$6),IF(dashboard!$B$7="All",TRUE,$M18=dashboard!$B$7),$P18&gt;=dashboard!$B$8,$P18&lt;=dashboard!$B$9,COUNTIFS($C$2:C18,$C18,$F$2:F18,IF(dashboard!$B$4="All","*",dashboard!$B$4),$E$2:E18,IF(dashboard!$B$5="All","*",dashboard!$B$5),$G$2:G18,IF(dashboard!$B$6="All","*",dashboard!$B$6),$M$2:M18,IF(dashboard!$B$7="All","*",dashboard!$B$7),$P$2:P18,"&gt;="&amp;dashboard!$B$8,$P$2:P18,"&lt;="&amp;dashboard!$B$9)=1),1,0)</f>
        <v>0</v>
      </c>
    </row>
    <row r="19" spans="1:17">
      <c r="A19" t="s">
        <v>83</v>
      </c>
      <c r="B19" s="2">
        <v>45418</v>
      </c>
      <c r="C19" t="s">
        <v>84</v>
      </c>
      <c r="D19" t="s">
        <v>85</v>
      </c>
      <c r="E19" t="s">
        <v>26</v>
      </c>
      <c r="F19" t="s">
        <v>18</v>
      </c>
      <c r="G19" t="s">
        <v>42</v>
      </c>
      <c r="H19" t="s">
        <v>34</v>
      </c>
      <c r="I19" s="3">
        <v>5</v>
      </c>
      <c r="J19" s="4">
        <v>1374.62</v>
      </c>
      <c r="K19" s="4">
        <v>6873.09</v>
      </c>
      <c r="L19" t="s">
        <v>28</v>
      </c>
      <c r="M19" t="s">
        <v>29</v>
      </c>
      <c r="N19">
        <f>IF(COUNTIF($C$2:C19,C19)=1,1,0)</f>
        <v>1</v>
      </c>
      <c r="O19">
        <f t="shared" si="0"/>
        <v>0</v>
      </c>
      <c r="P19" t="str">
        <f t="shared" si="1"/>
        <v>2024-05</v>
      </c>
      <c r="Q19" s="3">
        <f>IF(AND(IF(dashboard!$B$4="All",TRUE,$F19=dashboard!$B$4),IF(dashboard!$B$5="All",TRUE,$E19=dashboard!$B$5),IF(dashboard!$B$6="All",TRUE,$G19=dashboard!$B$6),IF(dashboard!$B$7="All",TRUE,$M19=dashboard!$B$7),$P19&gt;=dashboard!$B$8,$P19&lt;=dashboard!$B$9,COUNTIFS($C$2:C19,$C19,$F$2:F19,IF(dashboard!$B$4="All","*",dashboard!$B$4),$E$2:E19,IF(dashboard!$B$5="All","*",dashboard!$B$5),$G$2:G19,IF(dashboard!$B$6="All","*",dashboard!$B$6),$M$2:M19,IF(dashboard!$B$7="All","*",dashboard!$B$7),$P$2:P19,"&gt;="&amp;dashboard!$B$8,$P$2:P19,"&lt;="&amp;dashboard!$B$9)=1),1,0)</f>
        <v>0</v>
      </c>
    </row>
    <row r="20" spans="1:17">
      <c r="A20" t="s">
        <v>86</v>
      </c>
      <c r="B20" s="2">
        <v>45340</v>
      </c>
      <c r="C20" t="s">
        <v>87</v>
      </c>
      <c r="D20" t="s">
        <v>88</v>
      </c>
      <c r="E20" t="s">
        <v>26</v>
      </c>
      <c r="F20" t="s">
        <v>46</v>
      </c>
      <c r="G20" t="s">
        <v>19</v>
      </c>
      <c r="H20" t="s">
        <v>50</v>
      </c>
      <c r="I20" s="3">
        <v>1</v>
      </c>
      <c r="J20" s="4">
        <v>2722.13</v>
      </c>
      <c r="K20" s="4">
        <v>2722.13</v>
      </c>
      <c r="L20" t="s">
        <v>28</v>
      </c>
      <c r="M20" t="s">
        <v>22</v>
      </c>
      <c r="N20">
        <f>IF(COUNTIF($C$2:C20,C20)=1,1,0)</f>
        <v>1</v>
      </c>
      <c r="O20">
        <f t="shared" si="0"/>
        <v>1</v>
      </c>
      <c r="P20" t="str">
        <f t="shared" si="1"/>
        <v>2024-02</v>
      </c>
      <c r="Q20" s="3">
        <f>IF(AND(IF(dashboard!$B$4="All",TRUE,$F20=dashboard!$B$4),IF(dashboard!$B$5="All",TRUE,$E20=dashboard!$B$5),IF(dashboard!$B$6="All",TRUE,$G20=dashboard!$B$6),IF(dashboard!$B$7="All",TRUE,$M20=dashboard!$B$7),$P20&gt;=dashboard!$B$8,$P20&lt;=dashboard!$B$9,COUNTIFS($C$2:C20,$C20,$F$2:F20,IF(dashboard!$B$4="All","*",dashboard!$B$4),$E$2:E20,IF(dashboard!$B$5="All","*",dashboard!$B$5),$G$2:G20,IF(dashboard!$B$6="All","*",dashboard!$B$6),$M$2:M20,IF(dashboard!$B$7="All","*",dashboard!$B$7),$P$2:P20,"&gt;="&amp;dashboard!$B$8,$P$2:P20,"&lt;="&amp;dashboard!$B$9)=1),1,0)</f>
        <v>0</v>
      </c>
    </row>
    <row r="21" spans="1:17">
      <c r="A21" t="s">
        <v>89</v>
      </c>
      <c r="B21" s="2">
        <v>45312</v>
      </c>
      <c r="C21" t="s">
        <v>90</v>
      </c>
      <c r="D21" t="s">
        <v>91</v>
      </c>
      <c r="E21" t="s">
        <v>26</v>
      </c>
      <c r="F21" t="s">
        <v>33</v>
      </c>
      <c r="G21" t="s">
        <v>19</v>
      </c>
      <c r="H21" t="s">
        <v>20</v>
      </c>
      <c r="I21" s="3">
        <v>4</v>
      </c>
      <c r="J21" s="4">
        <v>35925.01</v>
      </c>
      <c r="K21" s="4">
        <v>143700.03</v>
      </c>
      <c r="L21" t="s">
        <v>21</v>
      </c>
      <c r="M21" t="s">
        <v>29</v>
      </c>
      <c r="N21">
        <f>IF(COUNTIF($C$2:C21,C21)=1,1,0)</f>
        <v>1</v>
      </c>
      <c r="O21">
        <f t="shared" si="0"/>
        <v>0</v>
      </c>
      <c r="P21" t="str">
        <f t="shared" si="1"/>
        <v>2024-01</v>
      </c>
      <c r="Q21" s="3">
        <f>IF(AND(IF(dashboard!$B$4="All",TRUE,$F21=dashboard!$B$4),IF(dashboard!$B$5="All",TRUE,$E21=dashboard!$B$5),IF(dashboard!$B$6="All",TRUE,$G21=dashboard!$B$6),IF(dashboard!$B$7="All",TRUE,$M21=dashboard!$B$7),$P21&gt;=dashboard!$B$8,$P21&lt;=dashboard!$B$9,COUNTIFS($C$2:C21,$C21,$F$2:F21,IF(dashboard!$B$4="All","*",dashboard!$B$4),$E$2:E21,IF(dashboard!$B$5="All","*",dashboard!$B$5),$G$2:G21,IF(dashboard!$B$6="All","*",dashboard!$B$6),$M$2:M21,IF(dashboard!$B$7="All","*",dashboard!$B$7),$P$2:P21,"&gt;="&amp;dashboard!$B$8,$P$2:P21,"&lt;="&amp;dashboard!$B$9)=1),1,0)</f>
        <v>1</v>
      </c>
    </row>
    <row r="22" spans="1:17">
      <c r="A22" t="s">
        <v>92</v>
      </c>
      <c r="B22" s="2">
        <v>45118</v>
      </c>
      <c r="C22" t="s">
        <v>93</v>
      </c>
      <c r="D22" t="s">
        <v>94</v>
      </c>
      <c r="E22" t="s">
        <v>26</v>
      </c>
      <c r="F22" t="s">
        <v>27</v>
      </c>
      <c r="G22" t="s">
        <v>19</v>
      </c>
      <c r="H22" t="s">
        <v>20</v>
      </c>
      <c r="I22" s="3">
        <v>4</v>
      </c>
      <c r="J22" s="4">
        <v>26756.92</v>
      </c>
      <c r="K22" s="4">
        <v>107027.68</v>
      </c>
      <c r="L22" t="s">
        <v>35</v>
      </c>
      <c r="M22" t="s">
        <v>29</v>
      </c>
      <c r="N22">
        <f>IF(COUNTIF($C$2:C22,C22)=1,1,0)</f>
        <v>1</v>
      </c>
      <c r="O22">
        <f t="shared" si="0"/>
        <v>0</v>
      </c>
      <c r="P22" t="str">
        <f t="shared" si="1"/>
        <v>2023-07</v>
      </c>
      <c r="Q22" s="3">
        <f>IF(AND(IF(dashboard!$B$4="All",TRUE,$F22=dashboard!$B$4),IF(dashboard!$B$5="All",TRUE,$E22=dashboard!$B$5),IF(dashboard!$B$6="All",TRUE,$G22=dashboard!$B$6),IF(dashboard!$B$7="All",TRUE,$M22=dashboard!$B$7),$P22&gt;=dashboard!$B$8,$P22&lt;=dashboard!$B$9,COUNTIFS($C$2:C22,$C22,$F$2:F22,IF(dashboard!$B$4="All","*",dashboard!$B$4),$E$2:E22,IF(dashboard!$B$5="All","*",dashboard!$B$5),$G$2:G22,IF(dashboard!$B$6="All","*",dashboard!$B$6),$M$2:M22,IF(dashboard!$B$7="All","*",dashboard!$B$7),$P$2:P22,"&gt;="&amp;dashboard!$B$8,$P$2:P22,"&lt;="&amp;dashboard!$B$9)=1),1,0)</f>
        <v>0</v>
      </c>
    </row>
    <row r="23" spans="1:17">
      <c r="A23" t="s">
        <v>95</v>
      </c>
      <c r="B23" s="2">
        <v>45203</v>
      </c>
      <c r="C23" t="s">
        <v>96</v>
      </c>
      <c r="D23" t="s">
        <v>97</v>
      </c>
      <c r="E23" t="s">
        <v>17</v>
      </c>
      <c r="F23" t="s">
        <v>46</v>
      </c>
      <c r="G23" t="s">
        <v>42</v>
      </c>
      <c r="H23" t="s">
        <v>20</v>
      </c>
      <c r="I23" s="3">
        <v>5</v>
      </c>
      <c r="J23" s="4">
        <v>31118.59</v>
      </c>
      <c r="K23" s="4">
        <v>155592.95000000001</v>
      </c>
      <c r="L23" t="s">
        <v>21</v>
      </c>
      <c r="M23" t="s">
        <v>22</v>
      </c>
      <c r="N23">
        <f>IF(COUNTIF($C$2:C23,C23)=1,1,0)</f>
        <v>1</v>
      </c>
      <c r="O23">
        <f t="shared" si="0"/>
        <v>1</v>
      </c>
      <c r="P23" t="str">
        <f t="shared" si="1"/>
        <v>2023-10</v>
      </c>
      <c r="Q23" s="3">
        <f>IF(AND(IF(dashboard!$B$4="All",TRUE,$F23=dashboard!$B$4),IF(dashboard!$B$5="All",TRUE,$E23=dashboard!$B$5),IF(dashboard!$B$6="All",TRUE,$G23=dashboard!$B$6),IF(dashboard!$B$7="All",TRUE,$M23=dashboard!$B$7),$P23&gt;=dashboard!$B$8,$P23&lt;=dashboard!$B$9,COUNTIFS($C$2:C23,$C23,$F$2:F23,IF(dashboard!$B$4="All","*",dashboard!$B$4),$E$2:E23,IF(dashboard!$B$5="All","*",dashboard!$B$5),$G$2:G23,IF(dashboard!$B$6="All","*",dashboard!$B$6),$M$2:M23,IF(dashboard!$B$7="All","*",dashboard!$B$7),$P$2:P23,"&gt;="&amp;dashboard!$B$8,$P$2:P23,"&lt;="&amp;dashboard!$B$9)=1),1,0)</f>
        <v>0</v>
      </c>
    </row>
    <row r="24" spans="1:17">
      <c r="A24" t="s">
        <v>98</v>
      </c>
      <c r="B24" s="2">
        <v>45087</v>
      </c>
      <c r="C24" t="s">
        <v>99</v>
      </c>
      <c r="D24" t="s">
        <v>100</v>
      </c>
      <c r="E24" t="s">
        <v>17</v>
      </c>
      <c r="F24" t="s">
        <v>18</v>
      </c>
      <c r="G24" t="s">
        <v>42</v>
      </c>
      <c r="H24" t="s">
        <v>34</v>
      </c>
      <c r="I24" s="3">
        <v>4</v>
      </c>
      <c r="J24" s="4">
        <v>1394.6</v>
      </c>
      <c r="K24" s="4">
        <v>5578.38</v>
      </c>
      <c r="L24" t="s">
        <v>35</v>
      </c>
      <c r="M24" t="s">
        <v>29</v>
      </c>
      <c r="N24">
        <f>IF(COUNTIF($C$2:C24,C24)=1,1,0)</f>
        <v>1</v>
      </c>
      <c r="O24">
        <f t="shared" si="0"/>
        <v>0</v>
      </c>
      <c r="P24" t="str">
        <f t="shared" si="1"/>
        <v>2023-06</v>
      </c>
      <c r="Q24" s="3">
        <f>IF(AND(IF(dashboard!$B$4="All",TRUE,$F24=dashboard!$B$4),IF(dashboard!$B$5="All",TRUE,$E24=dashboard!$B$5),IF(dashboard!$B$6="All",TRUE,$G24=dashboard!$B$6),IF(dashboard!$B$7="All",TRUE,$M24=dashboard!$B$7),$P24&gt;=dashboard!$B$8,$P24&lt;=dashboard!$B$9,COUNTIFS($C$2:C24,$C24,$F$2:F24,IF(dashboard!$B$4="All","*",dashboard!$B$4),$E$2:E24,IF(dashboard!$B$5="All","*",dashboard!$B$5),$G$2:G24,IF(dashboard!$B$6="All","*",dashboard!$B$6),$M$2:M24,IF(dashboard!$B$7="All","*",dashboard!$B$7),$P$2:P24,"&gt;="&amp;dashboard!$B$8,$P$2:P24,"&lt;="&amp;dashboard!$B$9)=1),1,0)</f>
        <v>0</v>
      </c>
    </row>
    <row r="25" spans="1:17">
      <c r="A25" t="s">
        <v>101</v>
      </c>
      <c r="B25" s="2">
        <v>45386</v>
      </c>
      <c r="C25" t="s">
        <v>102</v>
      </c>
      <c r="D25" t="s">
        <v>103</v>
      </c>
      <c r="E25" t="s">
        <v>26</v>
      </c>
      <c r="F25" t="s">
        <v>33</v>
      </c>
      <c r="G25" t="s">
        <v>19</v>
      </c>
      <c r="H25" t="s">
        <v>57</v>
      </c>
      <c r="I25" s="3">
        <v>4</v>
      </c>
      <c r="J25" s="4">
        <v>15126.97</v>
      </c>
      <c r="K25" s="4">
        <v>60507.89</v>
      </c>
      <c r="L25" t="s">
        <v>35</v>
      </c>
      <c r="M25" t="s">
        <v>29</v>
      </c>
      <c r="N25">
        <f>IF(COUNTIF($C$2:C25,C25)=1,1,0)</f>
        <v>1</v>
      </c>
      <c r="O25">
        <f t="shared" si="0"/>
        <v>0</v>
      </c>
      <c r="P25" t="str">
        <f t="shared" si="1"/>
        <v>2024-04</v>
      </c>
      <c r="Q25" s="3">
        <f>IF(AND(IF(dashboard!$B$4="All",TRUE,$F25=dashboard!$B$4),IF(dashboard!$B$5="All",TRUE,$E25=dashboard!$B$5),IF(dashboard!$B$6="All",TRUE,$G25=dashboard!$B$6),IF(dashboard!$B$7="All",TRUE,$M25=dashboard!$B$7),$P25&gt;=dashboard!$B$8,$P25&lt;=dashboard!$B$9,COUNTIFS($C$2:C25,$C25,$F$2:F25,IF(dashboard!$B$4="All","*",dashboard!$B$4),$E$2:E25,IF(dashboard!$B$5="All","*",dashboard!$B$5),$G$2:G25,IF(dashboard!$B$6="All","*",dashboard!$B$6),$M$2:M25,IF(dashboard!$B$7="All","*",dashboard!$B$7),$P$2:P25,"&gt;="&amp;dashboard!$B$8,$P$2:P25,"&lt;="&amp;dashboard!$B$9)=1),1,0)</f>
        <v>1</v>
      </c>
    </row>
    <row r="26" spans="1:17">
      <c r="A26" t="s">
        <v>104</v>
      </c>
      <c r="B26" s="2">
        <v>45240</v>
      </c>
      <c r="C26" t="s">
        <v>105</v>
      </c>
      <c r="D26" t="s">
        <v>106</v>
      </c>
      <c r="E26" t="s">
        <v>17</v>
      </c>
      <c r="F26" t="s">
        <v>27</v>
      </c>
      <c r="G26" t="s">
        <v>19</v>
      </c>
      <c r="H26" t="s">
        <v>34</v>
      </c>
      <c r="I26" s="3">
        <v>2</v>
      </c>
      <c r="J26" s="4">
        <v>1202.05</v>
      </c>
      <c r="K26" s="4">
        <v>2404.09</v>
      </c>
      <c r="L26" t="s">
        <v>28</v>
      </c>
      <c r="M26" t="s">
        <v>29</v>
      </c>
      <c r="N26">
        <f>IF(COUNTIF($C$2:C26,C26)=1,1,0)</f>
        <v>1</v>
      </c>
      <c r="O26">
        <f t="shared" si="0"/>
        <v>0</v>
      </c>
      <c r="P26" t="str">
        <f t="shared" si="1"/>
        <v>2023-11</v>
      </c>
      <c r="Q26" s="3">
        <f>IF(AND(IF(dashboard!$B$4="All",TRUE,$F26=dashboard!$B$4),IF(dashboard!$B$5="All",TRUE,$E26=dashboard!$B$5),IF(dashboard!$B$6="All",TRUE,$G26=dashboard!$B$6),IF(dashboard!$B$7="All",TRUE,$M26=dashboard!$B$7),$P26&gt;=dashboard!$B$8,$P26&lt;=dashboard!$B$9,COUNTIFS($C$2:C26,$C26,$F$2:F26,IF(dashboard!$B$4="All","*",dashboard!$B$4),$E$2:E26,IF(dashboard!$B$5="All","*",dashboard!$B$5),$G$2:G26,IF(dashboard!$B$6="All","*",dashboard!$B$6),$M$2:M26,IF(dashboard!$B$7="All","*",dashboard!$B$7),$P$2:P26,"&gt;="&amp;dashboard!$B$8,$P$2:P26,"&lt;="&amp;dashboard!$B$9)=1),1,0)</f>
        <v>0</v>
      </c>
    </row>
    <row r="27" spans="1:17">
      <c r="A27" t="s">
        <v>107</v>
      </c>
      <c r="B27" s="2">
        <v>44948</v>
      </c>
      <c r="C27" t="s">
        <v>108</v>
      </c>
      <c r="D27" t="s">
        <v>109</v>
      </c>
      <c r="E27" t="s">
        <v>17</v>
      </c>
      <c r="F27" t="s">
        <v>18</v>
      </c>
      <c r="G27" t="s">
        <v>19</v>
      </c>
      <c r="H27" t="s">
        <v>50</v>
      </c>
      <c r="I27" s="3">
        <v>1</v>
      </c>
      <c r="J27" s="4">
        <v>2891.41</v>
      </c>
      <c r="K27" s="4">
        <v>2891.41</v>
      </c>
      <c r="L27" t="s">
        <v>35</v>
      </c>
      <c r="M27" t="s">
        <v>29</v>
      </c>
      <c r="N27">
        <f>IF(COUNTIF($C$2:C27,C27)=1,1,0)</f>
        <v>1</v>
      </c>
      <c r="O27">
        <f t="shared" si="0"/>
        <v>0</v>
      </c>
      <c r="P27" t="str">
        <f t="shared" si="1"/>
        <v>2023-01</v>
      </c>
      <c r="Q27" s="3">
        <f>IF(AND(IF(dashboard!$B$4="All",TRUE,$F27=dashboard!$B$4),IF(dashboard!$B$5="All",TRUE,$E27=dashboard!$B$5),IF(dashboard!$B$6="All",TRUE,$G27=dashboard!$B$6),IF(dashboard!$B$7="All",TRUE,$M27=dashboard!$B$7),$P27&gt;=dashboard!$B$8,$P27&lt;=dashboard!$B$9,COUNTIFS($C$2:C27,$C27,$F$2:F27,IF(dashboard!$B$4="All","*",dashboard!$B$4),$E$2:E27,IF(dashboard!$B$5="All","*",dashboard!$B$5),$G$2:G27,IF(dashboard!$B$6="All","*",dashboard!$B$6),$M$2:M27,IF(dashboard!$B$7="All","*",dashboard!$B$7),$P$2:P27,"&gt;="&amp;dashboard!$B$8,$P$2:P27,"&lt;="&amp;dashboard!$B$9)=1),1,0)</f>
        <v>0</v>
      </c>
    </row>
    <row r="28" spans="1:17">
      <c r="A28" t="s">
        <v>110</v>
      </c>
      <c r="B28" s="2">
        <v>45179</v>
      </c>
      <c r="C28" t="s">
        <v>111</v>
      </c>
      <c r="D28" t="s">
        <v>112</v>
      </c>
      <c r="E28" t="s">
        <v>17</v>
      </c>
      <c r="F28" t="s">
        <v>27</v>
      </c>
      <c r="G28" t="s">
        <v>19</v>
      </c>
      <c r="H28" t="s">
        <v>34</v>
      </c>
      <c r="I28" s="3">
        <v>2</v>
      </c>
      <c r="J28" s="4">
        <v>1175.9000000000001</v>
      </c>
      <c r="K28" s="4">
        <v>2351.8000000000002</v>
      </c>
      <c r="L28" t="s">
        <v>28</v>
      </c>
      <c r="M28" t="s">
        <v>29</v>
      </c>
      <c r="N28">
        <f>IF(COUNTIF($C$2:C28,C28)=1,1,0)</f>
        <v>1</v>
      </c>
      <c r="O28">
        <f t="shared" si="0"/>
        <v>0</v>
      </c>
      <c r="P28" t="str">
        <f t="shared" si="1"/>
        <v>2023-09</v>
      </c>
      <c r="Q28" s="3">
        <f>IF(AND(IF(dashboard!$B$4="All",TRUE,$F28=dashboard!$B$4),IF(dashboard!$B$5="All",TRUE,$E28=dashboard!$B$5),IF(dashboard!$B$6="All",TRUE,$G28=dashboard!$B$6),IF(dashboard!$B$7="All",TRUE,$M28=dashboard!$B$7),$P28&gt;=dashboard!$B$8,$P28&lt;=dashboard!$B$9,COUNTIFS($C$2:C28,$C28,$F$2:F28,IF(dashboard!$B$4="All","*",dashboard!$B$4),$E$2:E28,IF(dashboard!$B$5="All","*",dashboard!$B$5),$G$2:G28,IF(dashboard!$B$6="All","*",dashboard!$B$6),$M$2:M28,IF(dashboard!$B$7="All","*",dashboard!$B$7),$P$2:P28,"&gt;="&amp;dashboard!$B$8,$P$2:P28,"&lt;="&amp;dashboard!$B$9)=1),1,0)</f>
        <v>0</v>
      </c>
    </row>
    <row r="29" spans="1:17">
      <c r="A29" t="s">
        <v>113</v>
      </c>
      <c r="B29" s="2">
        <v>45401</v>
      </c>
      <c r="C29" t="s">
        <v>114</v>
      </c>
      <c r="D29" t="s">
        <v>115</v>
      </c>
      <c r="E29" t="s">
        <v>26</v>
      </c>
      <c r="F29" t="s">
        <v>27</v>
      </c>
      <c r="G29" t="s">
        <v>19</v>
      </c>
      <c r="H29" t="s">
        <v>50</v>
      </c>
      <c r="I29" s="3">
        <v>2</v>
      </c>
      <c r="J29" s="4">
        <v>2497.0300000000002</v>
      </c>
      <c r="K29" s="4">
        <v>4994.0600000000004</v>
      </c>
      <c r="L29" t="s">
        <v>21</v>
      </c>
      <c r="M29" t="s">
        <v>29</v>
      </c>
      <c r="N29">
        <f>IF(COUNTIF($C$2:C29,C29)=1,1,0)</f>
        <v>1</v>
      </c>
      <c r="O29">
        <f t="shared" si="0"/>
        <v>0</v>
      </c>
      <c r="P29" t="str">
        <f t="shared" si="1"/>
        <v>2024-04</v>
      </c>
      <c r="Q29" s="3">
        <f>IF(AND(IF(dashboard!$B$4="All",TRUE,$F29=dashboard!$B$4),IF(dashboard!$B$5="All",TRUE,$E29=dashboard!$B$5),IF(dashboard!$B$6="All",TRUE,$G29=dashboard!$B$6),IF(dashboard!$B$7="All",TRUE,$M29=dashboard!$B$7),$P29&gt;=dashboard!$B$8,$P29&lt;=dashboard!$B$9,COUNTIFS($C$2:C29,$C29,$F$2:F29,IF(dashboard!$B$4="All","*",dashboard!$B$4),$E$2:E29,IF(dashboard!$B$5="All","*",dashboard!$B$5),$G$2:G29,IF(dashboard!$B$6="All","*",dashboard!$B$6),$M$2:M29,IF(dashboard!$B$7="All","*",dashboard!$B$7),$P$2:P29,"&gt;="&amp;dashboard!$B$8,$P$2:P29,"&lt;="&amp;dashboard!$B$9)=1),1,0)</f>
        <v>0</v>
      </c>
    </row>
    <row r="30" spans="1:17">
      <c r="A30" t="s">
        <v>116</v>
      </c>
      <c r="B30" s="2">
        <v>44985</v>
      </c>
      <c r="C30" t="s">
        <v>117</v>
      </c>
      <c r="D30" t="s">
        <v>118</v>
      </c>
      <c r="E30" t="s">
        <v>17</v>
      </c>
      <c r="F30" t="s">
        <v>27</v>
      </c>
      <c r="G30" t="s">
        <v>19</v>
      </c>
      <c r="H30" t="s">
        <v>34</v>
      </c>
      <c r="I30" s="3">
        <v>4</v>
      </c>
      <c r="J30" s="4">
        <v>1047.43</v>
      </c>
      <c r="K30" s="4">
        <v>4189.72</v>
      </c>
      <c r="L30" t="s">
        <v>28</v>
      </c>
      <c r="M30" t="s">
        <v>29</v>
      </c>
      <c r="N30">
        <f>IF(COUNTIF($C$2:C30,C30)=1,1,0)</f>
        <v>1</v>
      </c>
      <c r="O30">
        <f t="shared" si="0"/>
        <v>0</v>
      </c>
      <c r="P30" t="str">
        <f t="shared" si="1"/>
        <v>2023-02</v>
      </c>
      <c r="Q30" s="3">
        <f>IF(AND(IF(dashboard!$B$4="All",TRUE,$F30=dashboard!$B$4),IF(dashboard!$B$5="All",TRUE,$E30=dashboard!$B$5),IF(dashboard!$B$6="All",TRUE,$G30=dashboard!$B$6),IF(dashboard!$B$7="All",TRUE,$M30=dashboard!$B$7),$P30&gt;=dashboard!$B$8,$P30&lt;=dashboard!$B$9,COUNTIFS($C$2:C30,$C30,$F$2:F30,IF(dashboard!$B$4="All","*",dashboard!$B$4),$E$2:E30,IF(dashboard!$B$5="All","*",dashboard!$B$5),$G$2:G30,IF(dashboard!$B$6="All","*",dashboard!$B$6),$M$2:M30,IF(dashboard!$B$7="All","*",dashboard!$B$7),$P$2:P30,"&gt;="&amp;dashboard!$B$8,$P$2:P30,"&lt;="&amp;dashboard!$B$9)=1),1,0)</f>
        <v>0</v>
      </c>
    </row>
    <row r="31" spans="1:17">
      <c r="A31" t="s">
        <v>119</v>
      </c>
      <c r="B31" s="2">
        <v>45437</v>
      </c>
      <c r="C31" t="s">
        <v>120</v>
      </c>
      <c r="D31" t="s">
        <v>121</v>
      </c>
      <c r="E31" t="s">
        <v>26</v>
      </c>
      <c r="F31" t="s">
        <v>18</v>
      </c>
      <c r="G31" t="s">
        <v>19</v>
      </c>
      <c r="H31" t="s">
        <v>57</v>
      </c>
      <c r="I31" s="3">
        <v>3</v>
      </c>
      <c r="J31" s="4">
        <v>13285.81</v>
      </c>
      <c r="K31" s="4">
        <v>39857.42</v>
      </c>
      <c r="L31" t="s">
        <v>35</v>
      </c>
      <c r="M31" t="s">
        <v>29</v>
      </c>
      <c r="N31">
        <f>IF(COUNTIF($C$2:C31,C31)=1,1,0)</f>
        <v>1</v>
      </c>
      <c r="O31">
        <f t="shared" si="0"/>
        <v>0</v>
      </c>
      <c r="P31" t="str">
        <f t="shared" si="1"/>
        <v>2024-05</v>
      </c>
      <c r="Q31" s="3">
        <f>IF(AND(IF(dashboard!$B$4="All",TRUE,$F31=dashboard!$B$4),IF(dashboard!$B$5="All",TRUE,$E31=dashboard!$B$5),IF(dashboard!$B$6="All",TRUE,$G31=dashboard!$B$6),IF(dashboard!$B$7="All",TRUE,$M31=dashboard!$B$7),$P31&gt;=dashboard!$B$8,$P31&lt;=dashboard!$B$9,COUNTIFS($C$2:C31,$C31,$F$2:F31,IF(dashboard!$B$4="All","*",dashboard!$B$4),$E$2:E31,IF(dashboard!$B$5="All","*",dashboard!$B$5),$G$2:G31,IF(dashboard!$B$6="All","*",dashboard!$B$6),$M$2:M31,IF(dashboard!$B$7="All","*",dashboard!$B$7),$P$2:P31,"&gt;="&amp;dashboard!$B$8,$P$2:P31,"&lt;="&amp;dashboard!$B$9)=1),1,0)</f>
        <v>0</v>
      </c>
    </row>
    <row r="32" spans="1:17">
      <c r="A32" t="s">
        <v>122</v>
      </c>
      <c r="B32" s="2">
        <v>45402</v>
      </c>
      <c r="C32" t="s">
        <v>15</v>
      </c>
      <c r="D32" t="s">
        <v>123</v>
      </c>
      <c r="E32" t="s">
        <v>26</v>
      </c>
      <c r="F32" t="s">
        <v>46</v>
      </c>
      <c r="G32" t="s">
        <v>42</v>
      </c>
      <c r="H32" t="s">
        <v>50</v>
      </c>
      <c r="I32" s="3">
        <v>1</v>
      </c>
      <c r="J32" s="4">
        <v>2607.0100000000002</v>
      </c>
      <c r="K32" s="4">
        <v>2607.0100000000002</v>
      </c>
      <c r="L32" t="s">
        <v>35</v>
      </c>
      <c r="M32" t="s">
        <v>29</v>
      </c>
      <c r="N32">
        <f>IF(COUNTIF($C$2:C32,C32)=1,1,0)</f>
        <v>0</v>
      </c>
      <c r="O32">
        <f t="shared" si="0"/>
        <v>0</v>
      </c>
      <c r="P32" t="str">
        <f t="shared" si="1"/>
        <v>2024-04</v>
      </c>
      <c r="Q32" s="3">
        <f>IF(AND(IF(dashboard!$B$4="All",TRUE,$F32=dashboard!$B$4),IF(dashboard!$B$5="All",TRUE,$E32=dashboard!$B$5),IF(dashboard!$B$6="All",TRUE,$G32=dashboard!$B$6),IF(dashboard!$B$7="All",TRUE,$M32=dashboard!$B$7),$P32&gt;=dashboard!$B$8,$P32&lt;=dashboard!$B$9,COUNTIFS($C$2:C32,$C32,$F$2:F32,IF(dashboard!$B$4="All","*",dashboard!$B$4),$E$2:E32,IF(dashboard!$B$5="All","*",dashboard!$B$5),$G$2:G32,IF(dashboard!$B$6="All","*",dashboard!$B$6),$M$2:M32,IF(dashboard!$B$7="All","*",dashboard!$B$7),$P$2:P32,"&gt;="&amp;dashboard!$B$8,$P$2:P32,"&lt;="&amp;dashboard!$B$9)=1),1,0)</f>
        <v>0</v>
      </c>
    </row>
    <row r="33" spans="1:17">
      <c r="A33" t="s">
        <v>124</v>
      </c>
      <c r="B33" s="2">
        <v>45116</v>
      </c>
      <c r="C33" t="s">
        <v>125</v>
      </c>
      <c r="D33" t="s">
        <v>126</v>
      </c>
      <c r="E33" t="s">
        <v>17</v>
      </c>
      <c r="F33" t="s">
        <v>27</v>
      </c>
      <c r="G33" t="s">
        <v>42</v>
      </c>
      <c r="H33" t="s">
        <v>20</v>
      </c>
      <c r="I33" s="3">
        <v>3</v>
      </c>
      <c r="J33" s="4">
        <v>30107.62</v>
      </c>
      <c r="K33" s="4">
        <v>90322.85</v>
      </c>
      <c r="L33" t="s">
        <v>35</v>
      </c>
      <c r="M33" t="s">
        <v>29</v>
      </c>
      <c r="N33">
        <f>IF(COUNTIF($C$2:C33,C33)=1,1,0)</f>
        <v>1</v>
      </c>
      <c r="O33">
        <f t="shared" si="0"/>
        <v>0</v>
      </c>
      <c r="P33" t="str">
        <f t="shared" si="1"/>
        <v>2023-07</v>
      </c>
      <c r="Q33" s="3">
        <f>IF(AND(IF(dashboard!$B$4="All",TRUE,$F33=dashboard!$B$4),IF(dashboard!$B$5="All",TRUE,$E33=dashboard!$B$5),IF(dashboard!$B$6="All",TRUE,$G33=dashboard!$B$6),IF(dashboard!$B$7="All",TRUE,$M33=dashboard!$B$7),$P33&gt;=dashboard!$B$8,$P33&lt;=dashboard!$B$9,COUNTIFS($C$2:C33,$C33,$F$2:F33,IF(dashboard!$B$4="All","*",dashboard!$B$4),$E$2:E33,IF(dashboard!$B$5="All","*",dashboard!$B$5),$G$2:G33,IF(dashboard!$B$6="All","*",dashboard!$B$6),$M$2:M33,IF(dashboard!$B$7="All","*",dashboard!$B$7),$P$2:P33,"&gt;="&amp;dashboard!$B$8,$P$2:P33,"&lt;="&amp;dashboard!$B$9)=1),1,0)</f>
        <v>0</v>
      </c>
    </row>
    <row r="34" spans="1:17">
      <c r="A34" t="s">
        <v>127</v>
      </c>
      <c r="B34" s="2">
        <v>45170</v>
      </c>
      <c r="C34" t="s">
        <v>128</v>
      </c>
      <c r="D34" t="s">
        <v>129</v>
      </c>
      <c r="E34" t="s">
        <v>26</v>
      </c>
      <c r="F34" t="s">
        <v>46</v>
      </c>
      <c r="G34" t="s">
        <v>19</v>
      </c>
      <c r="H34" t="s">
        <v>20</v>
      </c>
      <c r="I34" s="3">
        <v>4</v>
      </c>
      <c r="J34" s="4">
        <v>34284.39</v>
      </c>
      <c r="K34" s="4">
        <v>137137.54999999999</v>
      </c>
      <c r="L34" t="s">
        <v>21</v>
      </c>
      <c r="M34" t="s">
        <v>29</v>
      </c>
      <c r="N34">
        <f>IF(COUNTIF($C$2:C34,C34)=1,1,0)</f>
        <v>1</v>
      </c>
      <c r="O34">
        <f t="shared" si="0"/>
        <v>0</v>
      </c>
      <c r="P34" t="str">
        <f t="shared" si="1"/>
        <v>2023-09</v>
      </c>
      <c r="Q34" s="3">
        <f>IF(AND(IF(dashboard!$B$4="All",TRUE,$F34=dashboard!$B$4),IF(dashboard!$B$5="All",TRUE,$E34=dashboard!$B$5),IF(dashboard!$B$6="All",TRUE,$G34=dashboard!$B$6),IF(dashboard!$B$7="All",TRUE,$M34=dashboard!$B$7),$P34&gt;=dashboard!$B$8,$P34&lt;=dashboard!$B$9,COUNTIFS($C$2:C34,$C34,$F$2:F34,IF(dashboard!$B$4="All","*",dashboard!$B$4),$E$2:E34,IF(dashboard!$B$5="All","*",dashboard!$B$5),$G$2:G34,IF(dashboard!$B$6="All","*",dashboard!$B$6),$M$2:M34,IF(dashboard!$B$7="All","*",dashboard!$B$7),$P$2:P34,"&gt;="&amp;dashboard!$B$8,$P$2:P34,"&lt;="&amp;dashboard!$B$9)=1),1,0)</f>
        <v>0</v>
      </c>
    </row>
    <row r="35" spans="1:17">
      <c r="A35" t="s">
        <v>130</v>
      </c>
      <c r="B35" s="2">
        <v>45431</v>
      </c>
      <c r="C35" t="s">
        <v>131</v>
      </c>
      <c r="D35" t="s">
        <v>132</v>
      </c>
      <c r="E35" t="s">
        <v>26</v>
      </c>
      <c r="F35" t="s">
        <v>46</v>
      </c>
      <c r="G35" t="s">
        <v>19</v>
      </c>
      <c r="H35" t="s">
        <v>34</v>
      </c>
      <c r="I35" s="3">
        <v>5</v>
      </c>
      <c r="J35" s="4">
        <v>1007.52</v>
      </c>
      <c r="K35" s="4">
        <v>5037.59</v>
      </c>
      <c r="L35" t="s">
        <v>28</v>
      </c>
      <c r="M35" t="s">
        <v>22</v>
      </c>
      <c r="N35">
        <f>IF(COUNTIF($C$2:C35,C35)=1,1,0)</f>
        <v>1</v>
      </c>
      <c r="O35">
        <f t="shared" si="0"/>
        <v>1</v>
      </c>
      <c r="P35" t="str">
        <f t="shared" si="1"/>
        <v>2024-05</v>
      </c>
      <c r="Q35" s="3">
        <f>IF(AND(IF(dashboard!$B$4="All",TRUE,$F35=dashboard!$B$4),IF(dashboard!$B$5="All",TRUE,$E35=dashboard!$B$5),IF(dashboard!$B$6="All",TRUE,$G35=dashboard!$B$6),IF(dashboard!$B$7="All",TRUE,$M35=dashboard!$B$7),$P35&gt;=dashboard!$B$8,$P35&lt;=dashboard!$B$9,COUNTIFS($C$2:C35,$C35,$F$2:F35,IF(dashboard!$B$4="All","*",dashboard!$B$4),$E$2:E35,IF(dashboard!$B$5="All","*",dashboard!$B$5),$G$2:G35,IF(dashboard!$B$6="All","*",dashboard!$B$6),$M$2:M35,IF(dashboard!$B$7="All","*",dashboard!$B$7),$P$2:P35,"&gt;="&amp;dashboard!$B$8,$P$2:P35,"&lt;="&amp;dashboard!$B$9)=1),1,0)</f>
        <v>0</v>
      </c>
    </row>
    <row r="36" spans="1:17">
      <c r="A36" t="s">
        <v>133</v>
      </c>
      <c r="B36" s="2">
        <v>45057</v>
      </c>
      <c r="C36" t="s">
        <v>134</v>
      </c>
      <c r="D36" t="s">
        <v>135</v>
      </c>
      <c r="E36" t="s">
        <v>26</v>
      </c>
      <c r="F36" t="s">
        <v>33</v>
      </c>
      <c r="G36" t="s">
        <v>42</v>
      </c>
      <c r="H36" t="s">
        <v>34</v>
      </c>
      <c r="I36" s="3">
        <v>2</v>
      </c>
      <c r="J36" s="4">
        <v>939.68</v>
      </c>
      <c r="K36" s="4">
        <v>1879.35</v>
      </c>
      <c r="L36" t="s">
        <v>21</v>
      </c>
      <c r="M36" t="s">
        <v>29</v>
      </c>
      <c r="N36">
        <f>IF(COUNTIF($C$2:C36,C36)=1,1,0)</f>
        <v>1</v>
      </c>
      <c r="O36">
        <f t="shared" si="0"/>
        <v>0</v>
      </c>
      <c r="P36" t="str">
        <f t="shared" si="1"/>
        <v>2023-05</v>
      </c>
      <c r="Q36" s="3">
        <f>IF(AND(IF(dashboard!$B$4="All",TRUE,$F36=dashboard!$B$4),IF(dashboard!$B$5="All",TRUE,$E36=dashboard!$B$5),IF(dashboard!$B$6="All",TRUE,$G36=dashboard!$B$6),IF(dashboard!$B$7="All",TRUE,$M36=dashboard!$B$7),$P36&gt;=dashboard!$B$8,$P36&lt;=dashboard!$B$9,COUNTIFS($C$2:C36,$C36,$F$2:F36,IF(dashboard!$B$4="All","*",dashboard!$B$4),$E$2:E36,IF(dashboard!$B$5="All","*",dashboard!$B$5),$G$2:G36,IF(dashboard!$B$6="All","*",dashboard!$B$6),$M$2:M36,IF(dashboard!$B$7="All","*",dashboard!$B$7),$P$2:P36,"&gt;="&amp;dashboard!$B$8,$P$2:P36,"&lt;="&amp;dashboard!$B$9)=1),1,0)</f>
        <v>1</v>
      </c>
    </row>
    <row r="37" spans="1:17">
      <c r="A37" t="s">
        <v>136</v>
      </c>
      <c r="B37" s="2">
        <v>45411</v>
      </c>
      <c r="C37" t="s">
        <v>137</v>
      </c>
      <c r="D37" t="s">
        <v>138</v>
      </c>
      <c r="E37" t="s">
        <v>26</v>
      </c>
      <c r="F37" t="s">
        <v>33</v>
      </c>
      <c r="G37" t="s">
        <v>19</v>
      </c>
      <c r="H37" t="s">
        <v>57</v>
      </c>
      <c r="I37" s="3">
        <v>4</v>
      </c>
      <c r="J37" s="4">
        <v>13908.02</v>
      </c>
      <c r="K37" s="4">
        <v>55632.07</v>
      </c>
      <c r="L37" t="s">
        <v>28</v>
      </c>
      <c r="M37" t="s">
        <v>29</v>
      </c>
      <c r="N37">
        <f>IF(COUNTIF($C$2:C37,C37)=1,1,0)</f>
        <v>1</v>
      </c>
      <c r="O37">
        <f t="shared" si="0"/>
        <v>0</v>
      </c>
      <c r="P37" t="str">
        <f t="shared" si="1"/>
        <v>2024-04</v>
      </c>
      <c r="Q37" s="3">
        <f>IF(AND(IF(dashboard!$B$4="All",TRUE,$F37=dashboard!$B$4),IF(dashboard!$B$5="All",TRUE,$E37=dashboard!$B$5),IF(dashboard!$B$6="All",TRUE,$G37=dashboard!$B$6),IF(dashboard!$B$7="All",TRUE,$M37=dashboard!$B$7),$P37&gt;=dashboard!$B$8,$P37&lt;=dashboard!$B$9,COUNTIFS($C$2:C37,$C37,$F$2:F37,IF(dashboard!$B$4="All","*",dashboard!$B$4),$E$2:E37,IF(dashboard!$B$5="All","*",dashboard!$B$5),$G$2:G37,IF(dashboard!$B$6="All","*",dashboard!$B$6),$M$2:M37,IF(dashboard!$B$7="All","*",dashboard!$B$7),$P$2:P37,"&gt;="&amp;dashboard!$B$8,$P$2:P37,"&lt;="&amp;dashboard!$B$9)=1),1,0)</f>
        <v>1</v>
      </c>
    </row>
    <row r="38" spans="1:17">
      <c r="A38" t="s">
        <v>139</v>
      </c>
      <c r="B38" s="2">
        <v>44947</v>
      </c>
      <c r="C38" t="s">
        <v>140</v>
      </c>
      <c r="D38" t="s">
        <v>141</v>
      </c>
      <c r="E38" t="s">
        <v>17</v>
      </c>
      <c r="F38" t="s">
        <v>46</v>
      </c>
      <c r="G38" t="s">
        <v>42</v>
      </c>
      <c r="H38" t="s">
        <v>57</v>
      </c>
      <c r="I38" s="3">
        <v>4</v>
      </c>
      <c r="J38" s="4">
        <v>12130.85</v>
      </c>
      <c r="K38" s="4">
        <v>48523.38</v>
      </c>
      <c r="L38" t="s">
        <v>21</v>
      </c>
      <c r="M38" t="s">
        <v>29</v>
      </c>
      <c r="N38">
        <f>IF(COUNTIF($C$2:C38,C38)=1,1,0)</f>
        <v>1</v>
      </c>
      <c r="O38">
        <f t="shared" si="0"/>
        <v>0</v>
      </c>
      <c r="P38" t="str">
        <f t="shared" si="1"/>
        <v>2023-01</v>
      </c>
      <c r="Q38" s="3">
        <f>IF(AND(IF(dashboard!$B$4="All",TRUE,$F38=dashboard!$B$4),IF(dashboard!$B$5="All",TRUE,$E38=dashboard!$B$5),IF(dashboard!$B$6="All",TRUE,$G38=dashboard!$B$6),IF(dashboard!$B$7="All",TRUE,$M38=dashboard!$B$7),$P38&gt;=dashboard!$B$8,$P38&lt;=dashboard!$B$9,COUNTIFS($C$2:C38,$C38,$F$2:F38,IF(dashboard!$B$4="All","*",dashboard!$B$4),$E$2:E38,IF(dashboard!$B$5="All","*",dashboard!$B$5),$G$2:G38,IF(dashboard!$B$6="All","*",dashboard!$B$6),$M$2:M38,IF(dashboard!$B$7="All","*",dashboard!$B$7),$P$2:P38,"&gt;="&amp;dashboard!$B$8,$P$2:P38,"&lt;="&amp;dashboard!$B$9)=1),1,0)</f>
        <v>0</v>
      </c>
    </row>
    <row r="39" spans="1:17">
      <c r="A39" t="s">
        <v>142</v>
      </c>
      <c r="B39" s="2">
        <v>45093</v>
      </c>
      <c r="C39" t="s">
        <v>143</v>
      </c>
      <c r="D39" t="s">
        <v>144</v>
      </c>
      <c r="E39" t="s">
        <v>26</v>
      </c>
      <c r="F39" t="s">
        <v>33</v>
      </c>
      <c r="G39" t="s">
        <v>19</v>
      </c>
      <c r="H39" t="s">
        <v>20</v>
      </c>
      <c r="I39" s="3">
        <v>3</v>
      </c>
      <c r="J39" s="4">
        <v>40223.65</v>
      </c>
      <c r="K39" s="4">
        <v>120670.95</v>
      </c>
      <c r="L39" t="s">
        <v>21</v>
      </c>
      <c r="M39" t="s">
        <v>29</v>
      </c>
      <c r="N39">
        <f>IF(COUNTIF($C$2:C39,C39)=1,1,0)</f>
        <v>1</v>
      </c>
      <c r="O39">
        <f t="shared" si="0"/>
        <v>0</v>
      </c>
      <c r="P39" t="str">
        <f t="shared" si="1"/>
        <v>2023-06</v>
      </c>
      <c r="Q39" s="3">
        <f>IF(AND(IF(dashboard!$B$4="All",TRUE,$F39=dashboard!$B$4),IF(dashboard!$B$5="All",TRUE,$E39=dashboard!$B$5),IF(dashboard!$B$6="All",TRUE,$G39=dashboard!$B$6),IF(dashboard!$B$7="All",TRUE,$M39=dashboard!$B$7),$P39&gt;=dashboard!$B$8,$P39&lt;=dashboard!$B$9,COUNTIFS($C$2:C39,$C39,$F$2:F39,IF(dashboard!$B$4="All","*",dashboard!$B$4),$E$2:E39,IF(dashboard!$B$5="All","*",dashboard!$B$5),$G$2:G39,IF(dashboard!$B$6="All","*",dashboard!$B$6),$M$2:M39,IF(dashboard!$B$7="All","*",dashboard!$B$7),$P$2:P39,"&gt;="&amp;dashboard!$B$8,$P$2:P39,"&lt;="&amp;dashboard!$B$9)=1),1,0)</f>
        <v>1</v>
      </c>
    </row>
    <row r="40" spans="1:17">
      <c r="A40" t="s">
        <v>145</v>
      </c>
      <c r="B40" s="2">
        <v>45200</v>
      </c>
      <c r="C40" t="s">
        <v>146</v>
      </c>
      <c r="D40" t="s">
        <v>147</v>
      </c>
      <c r="E40" t="s">
        <v>17</v>
      </c>
      <c r="F40" t="s">
        <v>33</v>
      </c>
      <c r="G40" t="s">
        <v>42</v>
      </c>
      <c r="H40" t="s">
        <v>34</v>
      </c>
      <c r="I40" s="3">
        <v>5</v>
      </c>
      <c r="J40" s="4">
        <v>1022.17</v>
      </c>
      <c r="K40" s="4">
        <v>5110.84</v>
      </c>
      <c r="L40" t="s">
        <v>35</v>
      </c>
      <c r="M40" t="s">
        <v>29</v>
      </c>
      <c r="N40">
        <f>IF(COUNTIF($C$2:C40,C40)=1,1,0)</f>
        <v>1</v>
      </c>
      <c r="O40">
        <f t="shared" si="0"/>
        <v>0</v>
      </c>
      <c r="P40" t="str">
        <f t="shared" si="1"/>
        <v>2023-10</v>
      </c>
      <c r="Q40" s="3">
        <f>IF(AND(IF(dashboard!$B$4="All",TRUE,$F40=dashboard!$B$4),IF(dashboard!$B$5="All",TRUE,$E40=dashboard!$B$5),IF(dashboard!$B$6="All",TRUE,$G40=dashboard!$B$6),IF(dashboard!$B$7="All",TRUE,$M40=dashboard!$B$7),$P40&gt;=dashboard!$B$8,$P40&lt;=dashboard!$B$9,COUNTIFS($C$2:C40,$C40,$F$2:F40,IF(dashboard!$B$4="All","*",dashboard!$B$4),$E$2:E40,IF(dashboard!$B$5="All","*",dashboard!$B$5),$G$2:G40,IF(dashboard!$B$6="All","*",dashboard!$B$6),$M$2:M40,IF(dashboard!$B$7="All","*",dashboard!$B$7),$P$2:P40,"&gt;="&amp;dashboard!$B$8,$P$2:P40,"&lt;="&amp;dashboard!$B$9)=1),1,0)</f>
        <v>1</v>
      </c>
    </row>
    <row r="41" spans="1:17">
      <c r="A41" t="s">
        <v>148</v>
      </c>
      <c r="B41" s="2">
        <v>45314</v>
      </c>
      <c r="C41" t="s">
        <v>149</v>
      </c>
      <c r="D41" t="s">
        <v>150</v>
      </c>
      <c r="E41" t="s">
        <v>61</v>
      </c>
      <c r="F41" t="s">
        <v>46</v>
      </c>
      <c r="G41" t="s">
        <v>42</v>
      </c>
      <c r="H41" t="s">
        <v>50</v>
      </c>
      <c r="I41" s="3">
        <v>2</v>
      </c>
      <c r="J41" s="4">
        <v>2496.75</v>
      </c>
      <c r="K41" s="4">
        <v>4993.51</v>
      </c>
      <c r="L41" t="s">
        <v>21</v>
      </c>
      <c r="M41" t="s">
        <v>29</v>
      </c>
      <c r="N41">
        <f>IF(COUNTIF($C$2:C41,C41)=1,1,0)</f>
        <v>1</v>
      </c>
      <c r="O41">
        <f t="shared" si="0"/>
        <v>0</v>
      </c>
      <c r="P41" t="str">
        <f t="shared" si="1"/>
        <v>2024-01</v>
      </c>
      <c r="Q41" s="3">
        <f>IF(AND(IF(dashboard!$B$4="All",TRUE,$F41=dashboard!$B$4),IF(dashboard!$B$5="All",TRUE,$E41=dashboard!$B$5),IF(dashboard!$B$6="All",TRUE,$G41=dashboard!$B$6),IF(dashboard!$B$7="All",TRUE,$M41=dashboard!$B$7),$P41&gt;=dashboard!$B$8,$P41&lt;=dashboard!$B$9,COUNTIFS($C$2:C41,$C41,$F$2:F41,IF(dashboard!$B$4="All","*",dashboard!$B$4),$E$2:E41,IF(dashboard!$B$5="All","*",dashboard!$B$5),$G$2:G41,IF(dashboard!$B$6="All","*",dashboard!$B$6),$M$2:M41,IF(dashboard!$B$7="All","*",dashboard!$B$7),$P$2:P41,"&gt;="&amp;dashboard!$B$8,$P$2:P41,"&lt;="&amp;dashboard!$B$9)=1),1,0)</f>
        <v>0</v>
      </c>
    </row>
    <row r="42" spans="1:17">
      <c r="A42" t="s">
        <v>151</v>
      </c>
      <c r="B42" s="2">
        <v>45242</v>
      </c>
      <c r="C42" t="s">
        <v>152</v>
      </c>
      <c r="D42" t="s">
        <v>153</v>
      </c>
      <c r="E42" t="s">
        <v>26</v>
      </c>
      <c r="F42" t="s">
        <v>18</v>
      </c>
      <c r="G42" t="s">
        <v>42</v>
      </c>
      <c r="H42" t="s">
        <v>57</v>
      </c>
      <c r="I42" s="3">
        <v>5</v>
      </c>
      <c r="J42" s="4">
        <v>12475.81</v>
      </c>
      <c r="K42" s="4">
        <v>62379.07</v>
      </c>
      <c r="L42" t="s">
        <v>21</v>
      </c>
      <c r="M42" t="s">
        <v>29</v>
      </c>
      <c r="N42">
        <f>IF(COUNTIF($C$2:C42,C42)=1,1,0)</f>
        <v>1</v>
      </c>
      <c r="O42">
        <f t="shared" si="0"/>
        <v>0</v>
      </c>
      <c r="P42" t="str">
        <f t="shared" si="1"/>
        <v>2023-11</v>
      </c>
      <c r="Q42" s="3">
        <f>IF(AND(IF(dashboard!$B$4="All",TRUE,$F42=dashboard!$B$4),IF(dashboard!$B$5="All",TRUE,$E42=dashboard!$B$5),IF(dashboard!$B$6="All",TRUE,$G42=dashboard!$B$6),IF(dashboard!$B$7="All",TRUE,$M42=dashboard!$B$7),$P42&gt;=dashboard!$B$8,$P42&lt;=dashboard!$B$9,COUNTIFS($C$2:C42,$C42,$F$2:F42,IF(dashboard!$B$4="All","*",dashboard!$B$4),$E$2:E42,IF(dashboard!$B$5="All","*",dashboard!$B$5),$G$2:G42,IF(dashboard!$B$6="All","*",dashboard!$B$6),$M$2:M42,IF(dashboard!$B$7="All","*",dashboard!$B$7),$P$2:P42,"&gt;="&amp;dashboard!$B$8,$P$2:P42,"&lt;="&amp;dashboard!$B$9)=1),1,0)</f>
        <v>0</v>
      </c>
    </row>
    <row r="43" spans="1:17">
      <c r="A43" t="s">
        <v>154</v>
      </c>
      <c r="B43" s="2">
        <v>44940</v>
      </c>
      <c r="C43" t="s">
        <v>155</v>
      </c>
      <c r="D43" t="s">
        <v>156</v>
      </c>
      <c r="E43" t="s">
        <v>26</v>
      </c>
      <c r="F43" t="s">
        <v>33</v>
      </c>
      <c r="G43" t="s">
        <v>42</v>
      </c>
      <c r="H43" t="s">
        <v>50</v>
      </c>
      <c r="I43" s="3">
        <v>5</v>
      </c>
      <c r="J43" s="4">
        <v>2072.52</v>
      </c>
      <c r="K43" s="4">
        <v>10362.620000000001</v>
      </c>
      <c r="L43" t="s">
        <v>28</v>
      </c>
      <c r="M43" t="s">
        <v>29</v>
      </c>
      <c r="N43">
        <f>IF(COUNTIF($C$2:C43,C43)=1,1,0)</f>
        <v>1</v>
      </c>
      <c r="O43">
        <f t="shared" si="0"/>
        <v>0</v>
      </c>
      <c r="P43" t="str">
        <f t="shared" si="1"/>
        <v>2023-01</v>
      </c>
      <c r="Q43" s="3">
        <f>IF(AND(IF(dashboard!$B$4="All",TRUE,$F43=dashboard!$B$4),IF(dashboard!$B$5="All",TRUE,$E43=dashboard!$B$5),IF(dashboard!$B$6="All",TRUE,$G43=dashboard!$B$6),IF(dashboard!$B$7="All",TRUE,$M43=dashboard!$B$7),$P43&gt;=dashboard!$B$8,$P43&lt;=dashboard!$B$9,COUNTIFS($C$2:C43,$C43,$F$2:F43,IF(dashboard!$B$4="All","*",dashboard!$B$4),$E$2:E43,IF(dashboard!$B$5="All","*",dashboard!$B$5),$G$2:G43,IF(dashboard!$B$6="All","*",dashboard!$B$6),$M$2:M43,IF(dashboard!$B$7="All","*",dashboard!$B$7),$P$2:P43,"&gt;="&amp;dashboard!$B$8,$P$2:P43,"&lt;="&amp;dashboard!$B$9)=1),1,0)</f>
        <v>1</v>
      </c>
    </row>
    <row r="44" spans="1:17">
      <c r="A44" t="s">
        <v>157</v>
      </c>
      <c r="B44" s="2">
        <v>45168</v>
      </c>
      <c r="C44" t="s">
        <v>152</v>
      </c>
      <c r="D44" t="s">
        <v>158</v>
      </c>
      <c r="E44" t="s">
        <v>17</v>
      </c>
      <c r="F44" t="s">
        <v>33</v>
      </c>
      <c r="G44" t="s">
        <v>42</v>
      </c>
      <c r="H44" t="s">
        <v>50</v>
      </c>
      <c r="I44" s="3">
        <v>5</v>
      </c>
      <c r="J44" s="4">
        <v>2188.3000000000002</v>
      </c>
      <c r="K44" s="4">
        <v>10941.48</v>
      </c>
      <c r="L44" t="s">
        <v>21</v>
      </c>
      <c r="M44" t="s">
        <v>29</v>
      </c>
      <c r="N44">
        <f>IF(COUNTIF($C$2:C44,C44)=1,1,0)</f>
        <v>0</v>
      </c>
      <c r="O44">
        <f t="shared" si="0"/>
        <v>0</v>
      </c>
      <c r="P44" t="str">
        <f t="shared" si="1"/>
        <v>2023-08</v>
      </c>
      <c r="Q44" s="3">
        <f>IF(AND(IF(dashboard!$B$4="All",TRUE,$F44=dashboard!$B$4),IF(dashboard!$B$5="All",TRUE,$E44=dashboard!$B$5),IF(dashboard!$B$6="All",TRUE,$G44=dashboard!$B$6),IF(dashboard!$B$7="All",TRUE,$M44=dashboard!$B$7),$P44&gt;=dashboard!$B$8,$P44&lt;=dashboard!$B$9,COUNTIFS($C$2:C44,$C44,$F$2:F44,IF(dashboard!$B$4="All","*",dashboard!$B$4),$E$2:E44,IF(dashboard!$B$5="All","*",dashboard!$B$5),$G$2:G44,IF(dashboard!$B$6="All","*",dashboard!$B$6),$M$2:M44,IF(dashboard!$B$7="All","*",dashboard!$B$7),$P$2:P44,"&gt;="&amp;dashboard!$B$8,$P$2:P44,"&lt;="&amp;dashboard!$B$9)=1),1,0)</f>
        <v>1</v>
      </c>
    </row>
    <row r="45" spans="1:17">
      <c r="A45" t="s">
        <v>159</v>
      </c>
      <c r="B45" s="2">
        <v>45272</v>
      </c>
      <c r="C45" t="s">
        <v>160</v>
      </c>
      <c r="D45" t="s">
        <v>161</v>
      </c>
      <c r="E45" t="s">
        <v>17</v>
      </c>
      <c r="F45" t="s">
        <v>18</v>
      </c>
      <c r="G45" t="s">
        <v>19</v>
      </c>
      <c r="H45" t="s">
        <v>57</v>
      </c>
      <c r="I45" s="3">
        <v>1</v>
      </c>
      <c r="J45" s="4">
        <v>17369.060000000001</v>
      </c>
      <c r="K45" s="4">
        <v>17369.060000000001</v>
      </c>
      <c r="L45" t="s">
        <v>35</v>
      </c>
      <c r="M45" t="s">
        <v>29</v>
      </c>
      <c r="N45">
        <f>IF(COUNTIF($C$2:C45,C45)=1,1,0)</f>
        <v>1</v>
      </c>
      <c r="O45">
        <f t="shared" si="0"/>
        <v>0</v>
      </c>
      <c r="P45" t="str">
        <f t="shared" si="1"/>
        <v>2023-12</v>
      </c>
      <c r="Q45" s="3">
        <f>IF(AND(IF(dashboard!$B$4="All",TRUE,$F45=dashboard!$B$4),IF(dashboard!$B$5="All",TRUE,$E45=dashboard!$B$5),IF(dashboard!$B$6="All",TRUE,$G45=dashboard!$B$6),IF(dashboard!$B$7="All",TRUE,$M45=dashboard!$B$7),$P45&gt;=dashboard!$B$8,$P45&lt;=dashboard!$B$9,COUNTIFS($C$2:C45,$C45,$F$2:F45,IF(dashboard!$B$4="All","*",dashboard!$B$4),$E$2:E45,IF(dashboard!$B$5="All","*",dashboard!$B$5),$G$2:G45,IF(dashboard!$B$6="All","*",dashboard!$B$6),$M$2:M45,IF(dashboard!$B$7="All","*",dashboard!$B$7),$P$2:P45,"&gt;="&amp;dashboard!$B$8,$P$2:P45,"&lt;="&amp;dashboard!$B$9)=1),1,0)</f>
        <v>0</v>
      </c>
    </row>
    <row r="46" spans="1:17">
      <c r="A46" t="s">
        <v>162</v>
      </c>
      <c r="B46" s="2">
        <v>45266</v>
      </c>
      <c r="C46" t="s">
        <v>66</v>
      </c>
      <c r="D46" t="s">
        <v>163</v>
      </c>
      <c r="E46" t="s">
        <v>17</v>
      </c>
      <c r="F46" t="s">
        <v>18</v>
      </c>
      <c r="G46" t="s">
        <v>19</v>
      </c>
      <c r="H46" t="s">
        <v>34</v>
      </c>
      <c r="I46" s="3">
        <v>5</v>
      </c>
      <c r="J46" s="4">
        <v>1074.9000000000001</v>
      </c>
      <c r="K46" s="4">
        <v>5374.49</v>
      </c>
      <c r="L46" t="s">
        <v>21</v>
      </c>
      <c r="M46" t="s">
        <v>29</v>
      </c>
      <c r="N46">
        <f>IF(COUNTIF($C$2:C46,C46)=1,1,0)</f>
        <v>0</v>
      </c>
      <c r="O46">
        <f t="shared" si="0"/>
        <v>0</v>
      </c>
      <c r="P46" t="str">
        <f t="shared" si="1"/>
        <v>2023-12</v>
      </c>
      <c r="Q46" s="3">
        <f>IF(AND(IF(dashboard!$B$4="All",TRUE,$F46=dashboard!$B$4),IF(dashboard!$B$5="All",TRUE,$E46=dashboard!$B$5),IF(dashboard!$B$6="All",TRUE,$G46=dashboard!$B$6),IF(dashboard!$B$7="All",TRUE,$M46=dashboard!$B$7),$P46&gt;=dashboard!$B$8,$P46&lt;=dashboard!$B$9,COUNTIFS($C$2:C46,$C46,$F$2:F46,IF(dashboard!$B$4="All","*",dashboard!$B$4),$E$2:E46,IF(dashboard!$B$5="All","*",dashboard!$B$5),$G$2:G46,IF(dashboard!$B$6="All","*",dashboard!$B$6),$M$2:M46,IF(dashboard!$B$7="All","*",dashboard!$B$7),$P$2:P46,"&gt;="&amp;dashboard!$B$8,$P$2:P46,"&lt;="&amp;dashboard!$B$9)=1),1,0)</f>
        <v>0</v>
      </c>
    </row>
    <row r="47" spans="1:17">
      <c r="A47" t="s">
        <v>164</v>
      </c>
      <c r="B47" s="2">
        <v>45018</v>
      </c>
      <c r="C47" t="s">
        <v>165</v>
      </c>
      <c r="D47" t="s">
        <v>166</v>
      </c>
      <c r="E47" t="s">
        <v>17</v>
      </c>
      <c r="F47" t="s">
        <v>18</v>
      </c>
      <c r="G47" t="s">
        <v>19</v>
      </c>
      <c r="H47" t="s">
        <v>50</v>
      </c>
      <c r="I47" s="3">
        <v>4</v>
      </c>
      <c r="J47" s="4">
        <v>2776.58</v>
      </c>
      <c r="K47" s="4">
        <v>11106.33</v>
      </c>
      <c r="L47" t="s">
        <v>28</v>
      </c>
      <c r="M47" t="s">
        <v>29</v>
      </c>
      <c r="N47">
        <f>IF(COUNTIF($C$2:C47,C47)=1,1,0)</f>
        <v>1</v>
      </c>
      <c r="O47">
        <f t="shared" si="0"/>
        <v>0</v>
      </c>
      <c r="P47" t="str">
        <f t="shared" si="1"/>
        <v>2023-04</v>
      </c>
      <c r="Q47" s="3">
        <f>IF(AND(IF(dashboard!$B$4="All",TRUE,$F47=dashboard!$B$4),IF(dashboard!$B$5="All",TRUE,$E47=dashboard!$B$5),IF(dashboard!$B$6="All",TRUE,$G47=dashboard!$B$6),IF(dashboard!$B$7="All",TRUE,$M47=dashboard!$B$7),$P47&gt;=dashboard!$B$8,$P47&lt;=dashboard!$B$9,COUNTIFS($C$2:C47,$C47,$F$2:F47,IF(dashboard!$B$4="All","*",dashboard!$B$4),$E$2:E47,IF(dashboard!$B$5="All","*",dashboard!$B$5),$G$2:G47,IF(dashboard!$B$6="All","*",dashboard!$B$6),$M$2:M47,IF(dashboard!$B$7="All","*",dashboard!$B$7),$P$2:P47,"&gt;="&amp;dashboard!$B$8,$P$2:P47,"&lt;="&amp;dashboard!$B$9)=1),1,0)</f>
        <v>0</v>
      </c>
    </row>
    <row r="48" spans="1:17">
      <c r="A48" t="s">
        <v>167</v>
      </c>
      <c r="B48" s="2">
        <v>45293</v>
      </c>
      <c r="C48" t="s">
        <v>168</v>
      </c>
      <c r="D48" t="s">
        <v>169</v>
      </c>
      <c r="E48" t="s">
        <v>17</v>
      </c>
      <c r="F48" t="s">
        <v>46</v>
      </c>
      <c r="G48" t="s">
        <v>42</v>
      </c>
      <c r="H48" t="s">
        <v>34</v>
      </c>
      <c r="I48" s="3">
        <v>1</v>
      </c>
      <c r="J48" s="4">
        <v>958.38</v>
      </c>
      <c r="K48" s="4">
        <v>958.38</v>
      </c>
      <c r="L48" t="s">
        <v>28</v>
      </c>
      <c r="M48" t="s">
        <v>22</v>
      </c>
      <c r="N48">
        <f>IF(COUNTIF($C$2:C48,C48)=1,1,0)</f>
        <v>1</v>
      </c>
      <c r="O48">
        <f t="shared" si="0"/>
        <v>1</v>
      </c>
      <c r="P48" t="str">
        <f t="shared" si="1"/>
        <v>2024-01</v>
      </c>
      <c r="Q48" s="3">
        <f>IF(AND(IF(dashboard!$B$4="All",TRUE,$F48=dashboard!$B$4),IF(dashboard!$B$5="All",TRUE,$E48=dashboard!$B$5),IF(dashboard!$B$6="All",TRUE,$G48=dashboard!$B$6),IF(dashboard!$B$7="All",TRUE,$M48=dashboard!$B$7),$P48&gt;=dashboard!$B$8,$P48&lt;=dashboard!$B$9,COUNTIFS($C$2:C48,$C48,$F$2:F48,IF(dashboard!$B$4="All","*",dashboard!$B$4),$E$2:E48,IF(dashboard!$B$5="All","*",dashboard!$B$5),$G$2:G48,IF(dashboard!$B$6="All","*",dashboard!$B$6),$M$2:M48,IF(dashboard!$B$7="All","*",dashboard!$B$7),$P$2:P48,"&gt;="&amp;dashboard!$B$8,$P$2:P48,"&lt;="&amp;dashboard!$B$9)=1),1,0)</f>
        <v>0</v>
      </c>
    </row>
    <row r="49" spans="1:17">
      <c r="A49" t="s">
        <v>170</v>
      </c>
      <c r="B49" s="2">
        <v>45381</v>
      </c>
      <c r="C49" t="s">
        <v>171</v>
      </c>
      <c r="D49" t="s">
        <v>172</v>
      </c>
      <c r="E49" t="s">
        <v>17</v>
      </c>
      <c r="F49" t="s">
        <v>18</v>
      </c>
      <c r="G49" t="s">
        <v>42</v>
      </c>
      <c r="H49" t="s">
        <v>50</v>
      </c>
      <c r="I49" s="3">
        <v>1</v>
      </c>
      <c r="J49" s="4">
        <v>1810.21</v>
      </c>
      <c r="K49" s="4">
        <v>1810.21</v>
      </c>
      <c r="L49" t="s">
        <v>21</v>
      </c>
      <c r="M49" t="s">
        <v>29</v>
      </c>
      <c r="N49">
        <f>IF(COUNTIF($C$2:C49,C49)=1,1,0)</f>
        <v>1</v>
      </c>
      <c r="O49">
        <f t="shared" si="0"/>
        <v>0</v>
      </c>
      <c r="P49" t="str">
        <f t="shared" si="1"/>
        <v>2024-03</v>
      </c>
      <c r="Q49" s="3">
        <f>IF(AND(IF(dashboard!$B$4="All",TRUE,$F49=dashboard!$B$4),IF(dashboard!$B$5="All",TRUE,$E49=dashboard!$B$5),IF(dashboard!$B$6="All",TRUE,$G49=dashboard!$B$6),IF(dashboard!$B$7="All",TRUE,$M49=dashboard!$B$7),$P49&gt;=dashboard!$B$8,$P49&lt;=dashboard!$B$9,COUNTIFS($C$2:C49,$C49,$F$2:F49,IF(dashboard!$B$4="All","*",dashboard!$B$4),$E$2:E49,IF(dashboard!$B$5="All","*",dashboard!$B$5),$G$2:G49,IF(dashboard!$B$6="All","*",dashboard!$B$6),$M$2:M49,IF(dashboard!$B$7="All","*",dashboard!$B$7),$P$2:P49,"&gt;="&amp;dashboard!$B$8,$P$2:P49,"&lt;="&amp;dashboard!$B$9)=1),1,0)</f>
        <v>0</v>
      </c>
    </row>
    <row r="50" spans="1:17">
      <c r="A50" t="s">
        <v>173</v>
      </c>
      <c r="B50" s="2">
        <v>45354</v>
      </c>
      <c r="C50" t="s">
        <v>174</v>
      </c>
      <c r="D50" t="s">
        <v>175</v>
      </c>
      <c r="E50" t="s">
        <v>17</v>
      </c>
      <c r="F50" t="s">
        <v>46</v>
      </c>
      <c r="G50" t="s">
        <v>19</v>
      </c>
      <c r="H50" t="s">
        <v>34</v>
      </c>
      <c r="I50" s="3">
        <v>5</v>
      </c>
      <c r="J50" s="4">
        <v>1309.01</v>
      </c>
      <c r="K50" s="4">
        <v>6545.03</v>
      </c>
      <c r="L50" t="s">
        <v>21</v>
      </c>
      <c r="M50" t="s">
        <v>22</v>
      </c>
      <c r="N50">
        <f>IF(COUNTIF($C$2:C50,C50)=1,1,0)</f>
        <v>1</v>
      </c>
      <c r="O50">
        <f t="shared" si="0"/>
        <v>1</v>
      </c>
      <c r="P50" t="str">
        <f t="shared" si="1"/>
        <v>2024-03</v>
      </c>
      <c r="Q50" s="3">
        <f>IF(AND(IF(dashboard!$B$4="All",TRUE,$F50=dashboard!$B$4),IF(dashboard!$B$5="All",TRUE,$E50=dashboard!$B$5),IF(dashboard!$B$6="All",TRUE,$G50=dashboard!$B$6),IF(dashboard!$B$7="All",TRUE,$M50=dashboard!$B$7),$P50&gt;=dashboard!$B$8,$P50&lt;=dashboard!$B$9,COUNTIFS($C$2:C50,$C50,$F$2:F50,IF(dashboard!$B$4="All","*",dashboard!$B$4),$E$2:E50,IF(dashboard!$B$5="All","*",dashboard!$B$5),$G$2:G50,IF(dashboard!$B$6="All","*",dashboard!$B$6),$M$2:M50,IF(dashboard!$B$7="All","*",dashboard!$B$7),$P$2:P50,"&gt;="&amp;dashboard!$B$8,$P$2:P50,"&lt;="&amp;dashboard!$B$9)=1),1,0)</f>
        <v>0</v>
      </c>
    </row>
    <row r="51" spans="1:17">
      <c r="A51" t="s">
        <v>176</v>
      </c>
      <c r="B51" s="2">
        <v>45435</v>
      </c>
      <c r="C51" t="s">
        <v>177</v>
      </c>
      <c r="D51" t="s">
        <v>178</v>
      </c>
      <c r="E51" t="s">
        <v>61</v>
      </c>
      <c r="F51" t="s">
        <v>27</v>
      </c>
      <c r="G51" t="s">
        <v>19</v>
      </c>
      <c r="H51" t="s">
        <v>34</v>
      </c>
      <c r="I51" s="3">
        <v>4</v>
      </c>
      <c r="J51" s="4">
        <v>1165.1199999999999</v>
      </c>
      <c r="K51" s="4">
        <v>4660.5</v>
      </c>
      <c r="L51" t="s">
        <v>28</v>
      </c>
      <c r="M51" t="s">
        <v>29</v>
      </c>
      <c r="N51">
        <f>IF(COUNTIF($C$2:C51,C51)=1,1,0)</f>
        <v>1</v>
      </c>
      <c r="O51">
        <f t="shared" si="0"/>
        <v>0</v>
      </c>
      <c r="P51" t="str">
        <f t="shared" si="1"/>
        <v>2024-05</v>
      </c>
      <c r="Q51" s="3">
        <f>IF(AND(IF(dashboard!$B$4="All",TRUE,$F51=dashboard!$B$4),IF(dashboard!$B$5="All",TRUE,$E51=dashboard!$B$5),IF(dashboard!$B$6="All",TRUE,$G51=dashboard!$B$6),IF(dashboard!$B$7="All",TRUE,$M51=dashboard!$B$7),$P51&gt;=dashboard!$B$8,$P51&lt;=dashboard!$B$9,COUNTIFS($C$2:C51,$C51,$F$2:F51,IF(dashboard!$B$4="All","*",dashboard!$B$4),$E$2:E51,IF(dashboard!$B$5="All","*",dashboard!$B$5),$G$2:G51,IF(dashboard!$B$6="All","*",dashboard!$B$6),$M$2:M51,IF(dashboard!$B$7="All","*",dashboard!$B$7),$P$2:P51,"&gt;="&amp;dashboard!$B$8,$P$2:P51,"&lt;="&amp;dashboard!$B$9)=1),1,0)</f>
        <v>0</v>
      </c>
    </row>
    <row r="52" spans="1:17">
      <c r="A52" t="s">
        <v>179</v>
      </c>
      <c r="B52" s="2">
        <v>44961</v>
      </c>
      <c r="C52" t="s">
        <v>180</v>
      </c>
      <c r="D52" t="s">
        <v>181</v>
      </c>
      <c r="E52" t="s">
        <v>17</v>
      </c>
      <c r="F52" t="s">
        <v>27</v>
      </c>
      <c r="G52" t="s">
        <v>42</v>
      </c>
      <c r="H52" t="s">
        <v>34</v>
      </c>
      <c r="I52" s="3">
        <v>2</v>
      </c>
      <c r="J52" s="4">
        <v>1142.24</v>
      </c>
      <c r="K52" s="4">
        <v>2284.4699999999998</v>
      </c>
      <c r="L52" t="s">
        <v>35</v>
      </c>
      <c r="M52" t="s">
        <v>29</v>
      </c>
      <c r="N52">
        <f>IF(COUNTIF($C$2:C52,C52)=1,1,0)</f>
        <v>1</v>
      </c>
      <c r="O52">
        <f t="shared" si="0"/>
        <v>0</v>
      </c>
      <c r="P52" t="str">
        <f t="shared" si="1"/>
        <v>2023-02</v>
      </c>
      <c r="Q52" s="3">
        <f>IF(AND(IF(dashboard!$B$4="All",TRUE,$F52=dashboard!$B$4),IF(dashboard!$B$5="All",TRUE,$E52=dashboard!$B$5),IF(dashboard!$B$6="All",TRUE,$G52=dashboard!$B$6),IF(dashboard!$B$7="All",TRUE,$M52=dashboard!$B$7),$P52&gt;=dashboard!$B$8,$P52&lt;=dashboard!$B$9,COUNTIFS($C$2:C52,$C52,$F$2:F52,IF(dashboard!$B$4="All","*",dashboard!$B$4),$E$2:E52,IF(dashboard!$B$5="All","*",dashboard!$B$5),$G$2:G52,IF(dashboard!$B$6="All","*",dashboard!$B$6),$M$2:M52,IF(dashboard!$B$7="All","*",dashboard!$B$7),$P$2:P52,"&gt;="&amp;dashboard!$B$8,$P$2:P52,"&lt;="&amp;dashboard!$B$9)=1),1,0)</f>
        <v>0</v>
      </c>
    </row>
    <row r="53" spans="1:17">
      <c r="A53" t="s">
        <v>182</v>
      </c>
      <c r="B53" s="2">
        <v>45132</v>
      </c>
      <c r="C53" t="s">
        <v>183</v>
      </c>
      <c r="D53" t="s">
        <v>184</v>
      </c>
      <c r="E53" t="s">
        <v>61</v>
      </c>
      <c r="F53" t="s">
        <v>18</v>
      </c>
      <c r="G53" t="s">
        <v>19</v>
      </c>
      <c r="H53" t="s">
        <v>34</v>
      </c>
      <c r="I53" s="3">
        <v>5</v>
      </c>
      <c r="J53" s="4">
        <v>1003.32</v>
      </c>
      <c r="K53" s="4">
        <v>5016.62</v>
      </c>
      <c r="L53" t="s">
        <v>21</v>
      </c>
      <c r="M53" t="s">
        <v>29</v>
      </c>
      <c r="N53">
        <f>IF(COUNTIF($C$2:C53,C53)=1,1,0)</f>
        <v>1</v>
      </c>
      <c r="O53">
        <f t="shared" si="0"/>
        <v>0</v>
      </c>
      <c r="P53" t="str">
        <f t="shared" si="1"/>
        <v>2023-07</v>
      </c>
      <c r="Q53" s="3">
        <f>IF(AND(IF(dashboard!$B$4="All",TRUE,$F53=dashboard!$B$4),IF(dashboard!$B$5="All",TRUE,$E53=dashboard!$B$5),IF(dashboard!$B$6="All",TRUE,$G53=dashboard!$B$6),IF(dashboard!$B$7="All",TRUE,$M53=dashboard!$B$7),$P53&gt;=dashboard!$B$8,$P53&lt;=dashboard!$B$9,COUNTIFS($C$2:C53,$C53,$F$2:F53,IF(dashboard!$B$4="All","*",dashboard!$B$4),$E$2:E53,IF(dashboard!$B$5="All","*",dashboard!$B$5),$G$2:G53,IF(dashboard!$B$6="All","*",dashboard!$B$6),$M$2:M53,IF(dashboard!$B$7="All","*",dashboard!$B$7),$P$2:P53,"&gt;="&amp;dashboard!$B$8,$P$2:P53,"&lt;="&amp;dashboard!$B$9)=1),1,0)</f>
        <v>0</v>
      </c>
    </row>
    <row r="54" spans="1:17">
      <c r="A54" t="s">
        <v>185</v>
      </c>
      <c r="B54" s="2">
        <v>45007</v>
      </c>
      <c r="C54" t="s">
        <v>186</v>
      </c>
      <c r="D54" t="s">
        <v>187</v>
      </c>
      <c r="E54" t="s">
        <v>61</v>
      </c>
      <c r="F54" t="s">
        <v>18</v>
      </c>
      <c r="G54" t="s">
        <v>19</v>
      </c>
      <c r="H54" t="s">
        <v>57</v>
      </c>
      <c r="I54" s="3">
        <v>1</v>
      </c>
      <c r="J54" s="4">
        <v>11042.38</v>
      </c>
      <c r="K54" s="4">
        <v>11042.38</v>
      </c>
      <c r="L54" t="s">
        <v>35</v>
      </c>
      <c r="M54" t="s">
        <v>29</v>
      </c>
      <c r="N54">
        <f>IF(COUNTIF($C$2:C54,C54)=1,1,0)</f>
        <v>1</v>
      </c>
      <c r="O54">
        <f t="shared" si="0"/>
        <v>0</v>
      </c>
      <c r="P54" t="str">
        <f t="shared" si="1"/>
        <v>2023-03</v>
      </c>
      <c r="Q54" s="3">
        <f>IF(AND(IF(dashboard!$B$4="All",TRUE,$F54=dashboard!$B$4),IF(dashboard!$B$5="All",TRUE,$E54=dashboard!$B$5),IF(dashboard!$B$6="All",TRUE,$G54=dashboard!$B$6),IF(dashboard!$B$7="All",TRUE,$M54=dashboard!$B$7),$P54&gt;=dashboard!$B$8,$P54&lt;=dashboard!$B$9,COUNTIFS($C$2:C54,$C54,$F$2:F54,IF(dashboard!$B$4="All","*",dashboard!$B$4),$E$2:E54,IF(dashboard!$B$5="All","*",dashboard!$B$5),$G$2:G54,IF(dashboard!$B$6="All","*",dashboard!$B$6),$M$2:M54,IF(dashboard!$B$7="All","*",dashboard!$B$7),$P$2:P54,"&gt;="&amp;dashboard!$B$8,$P$2:P54,"&lt;="&amp;dashboard!$B$9)=1),1,0)</f>
        <v>0</v>
      </c>
    </row>
    <row r="55" spans="1:17">
      <c r="A55" t="s">
        <v>188</v>
      </c>
      <c r="B55" s="2">
        <v>45314</v>
      </c>
      <c r="C55" t="s">
        <v>189</v>
      </c>
      <c r="D55" t="s">
        <v>190</v>
      </c>
      <c r="E55" t="s">
        <v>17</v>
      </c>
      <c r="F55" t="s">
        <v>27</v>
      </c>
      <c r="G55" t="s">
        <v>42</v>
      </c>
      <c r="H55" t="s">
        <v>50</v>
      </c>
      <c r="I55" s="3">
        <v>2</v>
      </c>
      <c r="J55" s="4">
        <v>2353.58</v>
      </c>
      <c r="K55" s="4">
        <v>4707.1499999999996</v>
      </c>
      <c r="L55" t="s">
        <v>35</v>
      </c>
      <c r="M55" t="s">
        <v>29</v>
      </c>
      <c r="N55">
        <f>IF(COUNTIF($C$2:C55,C55)=1,1,0)</f>
        <v>1</v>
      </c>
      <c r="O55">
        <f t="shared" si="0"/>
        <v>0</v>
      </c>
      <c r="P55" t="str">
        <f t="shared" si="1"/>
        <v>2024-01</v>
      </c>
      <c r="Q55" s="3">
        <f>IF(AND(IF(dashboard!$B$4="All",TRUE,$F55=dashboard!$B$4),IF(dashboard!$B$5="All",TRUE,$E55=dashboard!$B$5),IF(dashboard!$B$6="All",TRUE,$G55=dashboard!$B$6),IF(dashboard!$B$7="All",TRUE,$M55=dashboard!$B$7),$P55&gt;=dashboard!$B$8,$P55&lt;=dashboard!$B$9,COUNTIFS($C$2:C55,$C55,$F$2:F55,IF(dashboard!$B$4="All","*",dashboard!$B$4),$E$2:E55,IF(dashboard!$B$5="All","*",dashboard!$B$5),$G$2:G55,IF(dashboard!$B$6="All","*",dashboard!$B$6),$M$2:M55,IF(dashboard!$B$7="All","*",dashboard!$B$7),$P$2:P55,"&gt;="&amp;dashboard!$B$8,$P$2:P55,"&lt;="&amp;dashboard!$B$9)=1),1,0)</f>
        <v>0</v>
      </c>
    </row>
    <row r="56" spans="1:17">
      <c r="A56" t="s">
        <v>191</v>
      </c>
      <c r="B56" s="2">
        <v>44928</v>
      </c>
      <c r="C56" t="s">
        <v>192</v>
      </c>
      <c r="D56" t="s">
        <v>193</v>
      </c>
      <c r="E56" t="s">
        <v>26</v>
      </c>
      <c r="F56" t="s">
        <v>46</v>
      </c>
      <c r="G56" t="s">
        <v>19</v>
      </c>
      <c r="H56" t="s">
        <v>34</v>
      </c>
      <c r="I56" s="3">
        <v>2</v>
      </c>
      <c r="J56" s="4">
        <v>1360.34</v>
      </c>
      <c r="K56" s="4">
        <v>2720.67</v>
      </c>
      <c r="L56" t="s">
        <v>21</v>
      </c>
      <c r="M56" t="s">
        <v>29</v>
      </c>
      <c r="N56">
        <f>IF(COUNTIF($C$2:C56,C56)=1,1,0)</f>
        <v>1</v>
      </c>
      <c r="O56">
        <f t="shared" si="0"/>
        <v>0</v>
      </c>
      <c r="P56" t="str">
        <f t="shared" si="1"/>
        <v>2023-01</v>
      </c>
      <c r="Q56" s="3">
        <f>IF(AND(IF(dashboard!$B$4="All",TRUE,$F56=dashboard!$B$4),IF(dashboard!$B$5="All",TRUE,$E56=dashboard!$B$5),IF(dashboard!$B$6="All",TRUE,$G56=dashboard!$B$6),IF(dashboard!$B$7="All",TRUE,$M56=dashboard!$B$7),$P56&gt;=dashboard!$B$8,$P56&lt;=dashboard!$B$9,COUNTIFS($C$2:C56,$C56,$F$2:F56,IF(dashboard!$B$4="All","*",dashboard!$B$4),$E$2:E56,IF(dashboard!$B$5="All","*",dashboard!$B$5),$G$2:G56,IF(dashboard!$B$6="All","*",dashboard!$B$6),$M$2:M56,IF(dashboard!$B$7="All","*",dashboard!$B$7),$P$2:P56,"&gt;="&amp;dashboard!$B$8,$P$2:P56,"&lt;="&amp;dashboard!$B$9)=1),1,0)</f>
        <v>0</v>
      </c>
    </row>
    <row r="57" spans="1:17">
      <c r="A57" t="s">
        <v>194</v>
      </c>
      <c r="B57" s="2">
        <v>45316</v>
      </c>
      <c r="C57" t="s">
        <v>195</v>
      </c>
      <c r="D57" t="s">
        <v>196</v>
      </c>
      <c r="E57" t="s">
        <v>17</v>
      </c>
      <c r="F57" t="s">
        <v>46</v>
      </c>
      <c r="G57" t="s">
        <v>19</v>
      </c>
      <c r="H57" t="s">
        <v>20</v>
      </c>
      <c r="I57" s="3">
        <v>1</v>
      </c>
      <c r="J57" s="4">
        <v>26600.39</v>
      </c>
      <c r="K57" s="4">
        <v>26600.39</v>
      </c>
      <c r="L57" t="s">
        <v>35</v>
      </c>
      <c r="M57" t="s">
        <v>29</v>
      </c>
      <c r="N57">
        <f>IF(COUNTIF($C$2:C57,C57)=1,1,0)</f>
        <v>1</v>
      </c>
      <c r="O57">
        <f t="shared" si="0"/>
        <v>0</v>
      </c>
      <c r="P57" t="str">
        <f t="shared" si="1"/>
        <v>2024-01</v>
      </c>
      <c r="Q57" s="3">
        <f>IF(AND(IF(dashboard!$B$4="All",TRUE,$F57=dashboard!$B$4),IF(dashboard!$B$5="All",TRUE,$E57=dashboard!$B$5),IF(dashboard!$B$6="All",TRUE,$G57=dashboard!$B$6),IF(dashboard!$B$7="All",TRUE,$M57=dashboard!$B$7),$P57&gt;=dashboard!$B$8,$P57&lt;=dashboard!$B$9,COUNTIFS($C$2:C57,$C57,$F$2:F57,IF(dashboard!$B$4="All","*",dashboard!$B$4),$E$2:E57,IF(dashboard!$B$5="All","*",dashboard!$B$5),$G$2:G57,IF(dashboard!$B$6="All","*",dashboard!$B$6),$M$2:M57,IF(dashboard!$B$7="All","*",dashboard!$B$7),$P$2:P57,"&gt;="&amp;dashboard!$B$8,$P$2:P57,"&lt;="&amp;dashboard!$B$9)=1),1,0)</f>
        <v>0</v>
      </c>
    </row>
    <row r="58" spans="1:17">
      <c r="A58" t="s">
        <v>197</v>
      </c>
      <c r="B58" s="2">
        <v>45032</v>
      </c>
      <c r="C58" t="s">
        <v>198</v>
      </c>
      <c r="D58" t="s">
        <v>199</v>
      </c>
      <c r="E58" t="s">
        <v>26</v>
      </c>
      <c r="F58" t="s">
        <v>18</v>
      </c>
      <c r="G58" t="s">
        <v>19</v>
      </c>
      <c r="H58" t="s">
        <v>50</v>
      </c>
      <c r="I58" s="3">
        <v>2</v>
      </c>
      <c r="J58" s="4">
        <v>2911.46</v>
      </c>
      <c r="K58" s="4">
        <v>5822.93</v>
      </c>
      <c r="L58" t="s">
        <v>28</v>
      </c>
      <c r="M58" t="s">
        <v>29</v>
      </c>
      <c r="N58">
        <f>IF(COUNTIF($C$2:C58,C58)=1,1,0)</f>
        <v>1</v>
      </c>
      <c r="O58">
        <f t="shared" si="0"/>
        <v>0</v>
      </c>
      <c r="P58" t="str">
        <f t="shared" si="1"/>
        <v>2023-04</v>
      </c>
      <c r="Q58" s="3">
        <f>IF(AND(IF(dashboard!$B$4="All",TRUE,$F58=dashboard!$B$4),IF(dashboard!$B$5="All",TRUE,$E58=dashboard!$B$5),IF(dashboard!$B$6="All",TRUE,$G58=dashboard!$B$6),IF(dashboard!$B$7="All",TRUE,$M58=dashboard!$B$7),$P58&gt;=dashboard!$B$8,$P58&lt;=dashboard!$B$9,COUNTIFS($C$2:C58,$C58,$F$2:F58,IF(dashboard!$B$4="All","*",dashboard!$B$4),$E$2:E58,IF(dashboard!$B$5="All","*",dashboard!$B$5),$G$2:G58,IF(dashboard!$B$6="All","*",dashboard!$B$6),$M$2:M58,IF(dashboard!$B$7="All","*",dashboard!$B$7),$P$2:P58,"&gt;="&amp;dashboard!$B$8,$P$2:P58,"&lt;="&amp;dashboard!$B$9)=1),1,0)</f>
        <v>0</v>
      </c>
    </row>
    <row r="59" spans="1:17">
      <c r="A59" t="s">
        <v>200</v>
      </c>
      <c r="B59" s="2">
        <v>45403</v>
      </c>
      <c r="C59" t="s">
        <v>201</v>
      </c>
      <c r="D59" t="s">
        <v>202</v>
      </c>
      <c r="E59" t="s">
        <v>17</v>
      </c>
      <c r="F59" t="s">
        <v>18</v>
      </c>
      <c r="G59" t="s">
        <v>19</v>
      </c>
      <c r="H59" t="s">
        <v>50</v>
      </c>
      <c r="I59" s="3">
        <v>4</v>
      </c>
      <c r="J59" s="4">
        <v>2093.41</v>
      </c>
      <c r="K59" s="4">
        <v>8373.65</v>
      </c>
      <c r="L59" t="s">
        <v>35</v>
      </c>
      <c r="M59" t="s">
        <v>29</v>
      </c>
      <c r="N59">
        <f>IF(COUNTIF($C$2:C59,C59)=1,1,0)</f>
        <v>1</v>
      </c>
      <c r="O59">
        <f t="shared" si="0"/>
        <v>0</v>
      </c>
      <c r="P59" t="str">
        <f t="shared" si="1"/>
        <v>2024-04</v>
      </c>
      <c r="Q59" s="3">
        <f>IF(AND(IF(dashboard!$B$4="All",TRUE,$F59=dashboard!$B$4),IF(dashboard!$B$5="All",TRUE,$E59=dashboard!$B$5),IF(dashboard!$B$6="All",TRUE,$G59=dashboard!$B$6),IF(dashboard!$B$7="All",TRUE,$M59=dashboard!$B$7),$P59&gt;=dashboard!$B$8,$P59&lt;=dashboard!$B$9,COUNTIFS($C$2:C59,$C59,$F$2:F59,IF(dashboard!$B$4="All","*",dashboard!$B$4),$E$2:E59,IF(dashboard!$B$5="All","*",dashboard!$B$5),$G$2:G59,IF(dashboard!$B$6="All","*",dashboard!$B$6),$M$2:M59,IF(dashboard!$B$7="All","*",dashboard!$B$7),$P$2:P59,"&gt;="&amp;dashboard!$B$8,$P$2:P59,"&lt;="&amp;dashboard!$B$9)=1),1,0)</f>
        <v>0</v>
      </c>
    </row>
    <row r="60" spans="1:17">
      <c r="A60" t="s">
        <v>203</v>
      </c>
      <c r="B60" s="2">
        <v>45328</v>
      </c>
      <c r="C60" t="s">
        <v>204</v>
      </c>
      <c r="D60" t="s">
        <v>205</v>
      </c>
      <c r="E60" t="s">
        <v>17</v>
      </c>
      <c r="F60" t="s">
        <v>18</v>
      </c>
      <c r="G60" t="s">
        <v>19</v>
      </c>
      <c r="H60" t="s">
        <v>34</v>
      </c>
      <c r="I60" s="3">
        <v>4</v>
      </c>
      <c r="J60" s="4">
        <v>1159.31</v>
      </c>
      <c r="K60" s="4">
        <v>4637.25</v>
      </c>
      <c r="L60" t="s">
        <v>28</v>
      </c>
      <c r="M60" t="s">
        <v>29</v>
      </c>
      <c r="N60">
        <f>IF(COUNTIF($C$2:C60,C60)=1,1,0)</f>
        <v>1</v>
      </c>
      <c r="O60">
        <f t="shared" si="0"/>
        <v>0</v>
      </c>
      <c r="P60" t="str">
        <f t="shared" si="1"/>
        <v>2024-02</v>
      </c>
      <c r="Q60" s="3">
        <f>IF(AND(IF(dashboard!$B$4="All",TRUE,$F60=dashboard!$B$4),IF(dashboard!$B$5="All",TRUE,$E60=dashboard!$B$5),IF(dashboard!$B$6="All",TRUE,$G60=dashboard!$B$6),IF(dashboard!$B$7="All",TRUE,$M60=dashboard!$B$7),$P60&gt;=dashboard!$B$8,$P60&lt;=dashboard!$B$9,COUNTIFS($C$2:C60,$C60,$F$2:F60,IF(dashboard!$B$4="All","*",dashboard!$B$4),$E$2:E60,IF(dashboard!$B$5="All","*",dashboard!$B$5),$G$2:G60,IF(dashboard!$B$6="All","*",dashboard!$B$6),$M$2:M60,IF(dashboard!$B$7="All","*",dashboard!$B$7),$P$2:P60,"&gt;="&amp;dashboard!$B$8,$P$2:P60,"&lt;="&amp;dashboard!$B$9)=1),1,0)</f>
        <v>0</v>
      </c>
    </row>
    <row r="61" spans="1:17">
      <c r="A61" t="s">
        <v>206</v>
      </c>
      <c r="B61" s="2">
        <v>45088</v>
      </c>
      <c r="C61" t="s">
        <v>207</v>
      </c>
      <c r="D61" t="s">
        <v>208</v>
      </c>
      <c r="E61" t="s">
        <v>26</v>
      </c>
      <c r="F61" t="s">
        <v>27</v>
      </c>
      <c r="G61" t="s">
        <v>19</v>
      </c>
      <c r="H61" t="s">
        <v>50</v>
      </c>
      <c r="I61" s="3">
        <v>5</v>
      </c>
      <c r="J61" s="4">
        <v>1833.14</v>
      </c>
      <c r="K61" s="4">
        <v>9165.68</v>
      </c>
      <c r="L61" t="s">
        <v>21</v>
      </c>
      <c r="M61" t="s">
        <v>29</v>
      </c>
      <c r="N61">
        <f>IF(COUNTIF($C$2:C61,C61)=1,1,0)</f>
        <v>1</v>
      </c>
      <c r="O61">
        <f t="shared" si="0"/>
        <v>0</v>
      </c>
      <c r="P61" t="str">
        <f t="shared" si="1"/>
        <v>2023-06</v>
      </c>
      <c r="Q61" s="3">
        <f>IF(AND(IF(dashboard!$B$4="All",TRUE,$F61=dashboard!$B$4),IF(dashboard!$B$5="All",TRUE,$E61=dashboard!$B$5),IF(dashboard!$B$6="All",TRUE,$G61=dashboard!$B$6),IF(dashboard!$B$7="All",TRUE,$M61=dashboard!$B$7),$P61&gt;=dashboard!$B$8,$P61&lt;=dashboard!$B$9,COUNTIFS($C$2:C61,$C61,$F$2:F61,IF(dashboard!$B$4="All","*",dashboard!$B$4),$E$2:E61,IF(dashboard!$B$5="All","*",dashboard!$B$5),$G$2:G61,IF(dashboard!$B$6="All","*",dashboard!$B$6),$M$2:M61,IF(dashboard!$B$7="All","*",dashboard!$B$7),$P$2:P61,"&gt;="&amp;dashboard!$B$8,$P$2:P61,"&lt;="&amp;dashboard!$B$9)=1),1,0)</f>
        <v>0</v>
      </c>
    </row>
    <row r="62" spans="1:17">
      <c r="A62" t="s">
        <v>209</v>
      </c>
      <c r="B62" s="2">
        <v>45128</v>
      </c>
      <c r="C62" t="s">
        <v>210</v>
      </c>
      <c r="D62" t="s">
        <v>211</v>
      </c>
      <c r="E62" t="s">
        <v>17</v>
      </c>
      <c r="F62" t="s">
        <v>33</v>
      </c>
      <c r="G62" t="s">
        <v>19</v>
      </c>
      <c r="H62" t="s">
        <v>20</v>
      </c>
      <c r="I62" s="3">
        <v>5</v>
      </c>
      <c r="J62" s="4">
        <v>31938.32</v>
      </c>
      <c r="K62" s="4">
        <v>159691.57999999999</v>
      </c>
      <c r="L62" t="s">
        <v>35</v>
      </c>
      <c r="M62" t="s">
        <v>29</v>
      </c>
      <c r="N62">
        <f>IF(COUNTIF($C$2:C62,C62)=1,1,0)</f>
        <v>1</v>
      </c>
      <c r="O62">
        <f t="shared" si="0"/>
        <v>0</v>
      </c>
      <c r="P62" t="str">
        <f t="shared" si="1"/>
        <v>2023-07</v>
      </c>
      <c r="Q62" s="3">
        <f>IF(AND(IF(dashboard!$B$4="All",TRUE,$F62=dashboard!$B$4),IF(dashboard!$B$5="All",TRUE,$E62=dashboard!$B$5),IF(dashboard!$B$6="All",TRUE,$G62=dashboard!$B$6),IF(dashboard!$B$7="All",TRUE,$M62=dashboard!$B$7),$P62&gt;=dashboard!$B$8,$P62&lt;=dashboard!$B$9,COUNTIFS($C$2:C62,$C62,$F$2:F62,IF(dashboard!$B$4="All","*",dashboard!$B$4),$E$2:E62,IF(dashboard!$B$5="All","*",dashboard!$B$5),$G$2:G62,IF(dashboard!$B$6="All","*",dashboard!$B$6),$M$2:M62,IF(dashboard!$B$7="All","*",dashboard!$B$7),$P$2:P62,"&gt;="&amp;dashboard!$B$8,$P$2:P62,"&lt;="&amp;dashboard!$B$9)=1),1,0)</f>
        <v>1</v>
      </c>
    </row>
    <row r="63" spans="1:17">
      <c r="A63" t="s">
        <v>212</v>
      </c>
      <c r="B63" s="2">
        <v>45196</v>
      </c>
      <c r="C63" t="s">
        <v>149</v>
      </c>
      <c r="D63" t="s">
        <v>213</v>
      </c>
      <c r="E63" t="s">
        <v>26</v>
      </c>
      <c r="F63" t="s">
        <v>18</v>
      </c>
      <c r="G63" t="s">
        <v>19</v>
      </c>
      <c r="H63" t="s">
        <v>20</v>
      </c>
      <c r="I63" s="3">
        <v>2</v>
      </c>
      <c r="J63" s="4">
        <v>26703.21</v>
      </c>
      <c r="K63" s="4">
        <v>53406.43</v>
      </c>
      <c r="L63" t="s">
        <v>28</v>
      </c>
      <c r="M63" t="s">
        <v>29</v>
      </c>
      <c r="N63">
        <f>IF(COUNTIF($C$2:C63,C63)=1,1,0)</f>
        <v>0</v>
      </c>
      <c r="O63">
        <f t="shared" si="0"/>
        <v>0</v>
      </c>
      <c r="P63" t="str">
        <f t="shared" si="1"/>
        <v>2023-09</v>
      </c>
      <c r="Q63" s="3">
        <f>IF(AND(IF(dashboard!$B$4="All",TRUE,$F63=dashboard!$B$4),IF(dashboard!$B$5="All",TRUE,$E63=dashboard!$B$5),IF(dashboard!$B$6="All",TRUE,$G63=dashboard!$B$6),IF(dashboard!$B$7="All",TRUE,$M63=dashboard!$B$7),$P63&gt;=dashboard!$B$8,$P63&lt;=dashboard!$B$9,COUNTIFS($C$2:C63,$C63,$F$2:F63,IF(dashboard!$B$4="All","*",dashboard!$B$4),$E$2:E63,IF(dashboard!$B$5="All","*",dashboard!$B$5),$G$2:G63,IF(dashboard!$B$6="All","*",dashboard!$B$6),$M$2:M63,IF(dashboard!$B$7="All","*",dashboard!$B$7),$P$2:P63,"&gt;="&amp;dashboard!$B$8,$P$2:P63,"&lt;="&amp;dashboard!$B$9)=1),1,0)</f>
        <v>0</v>
      </c>
    </row>
    <row r="64" spans="1:17">
      <c r="A64" t="s">
        <v>214</v>
      </c>
      <c r="B64" s="2">
        <v>45197</v>
      </c>
      <c r="C64" t="s">
        <v>215</v>
      </c>
      <c r="D64" t="s">
        <v>216</v>
      </c>
      <c r="E64" t="s">
        <v>17</v>
      </c>
      <c r="F64" t="s">
        <v>46</v>
      </c>
      <c r="G64" t="s">
        <v>19</v>
      </c>
      <c r="H64" t="s">
        <v>20</v>
      </c>
      <c r="I64" s="3">
        <v>1</v>
      </c>
      <c r="J64" s="4">
        <v>25339.54</v>
      </c>
      <c r="K64" s="4">
        <v>25339.54</v>
      </c>
      <c r="L64" t="s">
        <v>28</v>
      </c>
      <c r="M64" t="s">
        <v>29</v>
      </c>
      <c r="N64">
        <f>IF(COUNTIF($C$2:C64,C64)=1,1,0)</f>
        <v>1</v>
      </c>
      <c r="O64">
        <f t="shared" si="0"/>
        <v>0</v>
      </c>
      <c r="P64" t="str">
        <f t="shared" si="1"/>
        <v>2023-09</v>
      </c>
      <c r="Q64" s="3">
        <f>IF(AND(IF(dashboard!$B$4="All",TRUE,$F64=dashboard!$B$4),IF(dashboard!$B$5="All",TRUE,$E64=dashboard!$B$5),IF(dashboard!$B$6="All",TRUE,$G64=dashboard!$B$6),IF(dashboard!$B$7="All",TRUE,$M64=dashboard!$B$7),$P64&gt;=dashboard!$B$8,$P64&lt;=dashboard!$B$9,COUNTIFS($C$2:C64,$C64,$F$2:F64,IF(dashboard!$B$4="All","*",dashboard!$B$4),$E$2:E64,IF(dashboard!$B$5="All","*",dashboard!$B$5),$G$2:G64,IF(dashboard!$B$6="All","*",dashboard!$B$6),$M$2:M64,IF(dashboard!$B$7="All","*",dashboard!$B$7),$P$2:P64,"&gt;="&amp;dashboard!$B$8,$P$2:P64,"&lt;="&amp;dashboard!$B$9)=1),1,0)</f>
        <v>0</v>
      </c>
    </row>
    <row r="65" spans="1:17">
      <c r="A65" t="s">
        <v>217</v>
      </c>
      <c r="B65" s="2">
        <v>45382</v>
      </c>
      <c r="C65" t="s">
        <v>218</v>
      </c>
      <c r="D65" t="s">
        <v>219</v>
      </c>
      <c r="E65" t="s">
        <v>17</v>
      </c>
      <c r="F65" t="s">
        <v>33</v>
      </c>
      <c r="G65" t="s">
        <v>19</v>
      </c>
      <c r="H65" t="s">
        <v>50</v>
      </c>
      <c r="I65" s="3">
        <v>4</v>
      </c>
      <c r="J65" s="4">
        <v>2958.2</v>
      </c>
      <c r="K65" s="4">
        <v>11832.79</v>
      </c>
      <c r="L65" t="s">
        <v>21</v>
      </c>
      <c r="M65" t="s">
        <v>29</v>
      </c>
      <c r="N65">
        <f>IF(COUNTIF($C$2:C65,C65)=1,1,0)</f>
        <v>1</v>
      </c>
      <c r="O65">
        <f t="shared" si="0"/>
        <v>0</v>
      </c>
      <c r="P65" t="str">
        <f t="shared" si="1"/>
        <v>2024-03</v>
      </c>
      <c r="Q65" s="3">
        <f>IF(AND(IF(dashboard!$B$4="All",TRUE,$F65=dashboard!$B$4),IF(dashboard!$B$5="All",TRUE,$E65=dashboard!$B$5),IF(dashboard!$B$6="All",TRUE,$G65=dashboard!$B$6),IF(dashboard!$B$7="All",TRUE,$M65=dashboard!$B$7),$P65&gt;=dashboard!$B$8,$P65&lt;=dashboard!$B$9,COUNTIFS($C$2:C65,$C65,$F$2:F65,IF(dashboard!$B$4="All","*",dashboard!$B$4),$E$2:E65,IF(dashboard!$B$5="All","*",dashboard!$B$5),$G$2:G65,IF(dashboard!$B$6="All","*",dashboard!$B$6),$M$2:M65,IF(dashboard!$B$7="All","*",dashboard!$B$7),$P$2:P65,"&gt;="&amp;dashboard!$B$8,$P$2:P65,"&lt;="&amp;dashboard!$B$9)=1),1,0)</f>
        <v>1</v>
      </c>
    </row>
    <row r="66" spans="1:17">
      <c r="A66" t="s">
        <v>220</v>
      </c>
      <c r="B66" s="2">
        <v>45388</v>
      </c>
      <c r="C66" t="s">
        <v>221</v>
      </c>
      <c r="D66" t="s">
        <v>222</v>
      </c>
      <c r="E66" t="s">
        <v>17</v>
      </c>
      <c r="F66" t="s">
        <v>46</v>
      </c>
      <c r="G66" t="s">
        <v>42</v>
      </c>
      <c r="H66" t="s">
        <v>50</v>
      </c>
      <c r="I66" s="3">
        <v>3</v>
      </c>
      <c r="J66" s="4">
        <v>2662.62</v>
      </c>
      <c r="K66" s="4">
        <v>7987.85</v>
      </c>
      <c r="L66" t="s">
        <v>35</v>
      </c>
      <c r="M66" t="s">
        <v>22</v>
      </c>
      <c r="N66">
        <f>IF(COUNTIF($C$2:C66,C66)=1,1,0)</f>
        <v>1</v>
      </c>
      <c r="O66">
        <f t="shared" ref="O66:O129" si="2">IF(OR(M66="Yes",M66="YES",M66=TRUE,M66=1),1,0)</f>
        <v>1</v>
      </c>
      <c r="P66" t="str">
        <f t="shared" ref="P66:P129" si="3">TEXT(B66,"yyyy-mm")</f>
        <v>2024-04</v>
      </c>
      <c r="Q66" s="3">
        <f>IF(AND(IF(dashboard!$B$4="All",TRUE,$F66=dashboard!$B$4),IF(dashboard!$B$5="All",TRUE,$E66=dashboard!$B$5),IF(dashboard!$B$6="All",TRUE,$G66=dashboard!$B$6),IF(dashboard!$B$7="All",TRUE,$M66=dashboard!$B$7),$P66&gt;=dashboard!$B$8,$P66&lt;=dashboard!$B$9,COUNTIFS($C$2:C66,$C66,$F$2:F66,IF(dashboard!$B$4="All","*",dashboard!$B$4),$E$2:E66,IF(dashboard!$B$5="All","*",dashboard!$B$5),$G$2:G66,IF(dashboard!$B$6="All","*",dashboard!$B$6),$M$2:M66,IF(dashboard!$B$7="All","*",dashboard!$B$7),$P$2:P66,"&gt;="&amp;dashboard!$B$8,$P$2:P66,"&lt;="&amp;dashboard!$B$9)=1),1,0)</f>
        <v>0</v>
      </c>
    </row>
    <row r="67" spans="1:17">
      <c r="A67" t="s">
        <v>223</v>
      </c>
      <c r="B67" s="2">
        <v>45178</v>
      </c>
      <c r="C67" t="s">
        <v>224</v>
      </c>
      <c r="D67" t="s">
        <v>225</v>
      </c>
      <c r="E67" t="s">
        <v>17</v>
      </c>
      <c r="F67" t="s">
        <v>33</v>
      </c>
      <c r="G67" t="s">
        <v>19</v>
      </c>
      <c r="H67" t="s">
        <v>34</v>
      </c>
      <c r="I67" s="3">
        <v>5</v>
      </c>
      <c r="J67" s="4">
        <v>1271.43</v>
      </c>
      <c r="K67" s="4">
        <v>6357.17</v>
      </c>
      <c r="L67" t="s">
        <v>28</v>
      </c>
      <c r="M67" t="s">
        <v>29</v>
      </c>
      <c r="N67">
        <f>IF(COUNTIF($C$2:C67,C67)=1,1,0)</f>
        <v>1</v>
      </c>
      <c r="O67">
        <f t="shared" si="2"/>
        <v>0</v>
      </c>
      <c r="P67" t="str">
        <f t="shared" si="3"/>
        <v>2023-09</v>
      </c>
      <c r="Q67" s="3">
        <f>IF(AND(IF(dashboard!$B$4="All",TRUE,$F67=dashboard!$B$4),IF(dashboard!$B$5="All",TRUE,$E67=dashboard!$B$5),IF(dashboard!$B$6="All",TRUE,$G67=dashboard!$B$6),IF(dashboard!$B$7="All",TRUE,$M67=dashboard!$B$7),$P67&gt;=dashboard!$B$8,$P67&lt;=dashboard!$B$9,COUNTIFS($C$2:C67,$C67,$F$2:F67,IF(dashboard!$B$4="All","*",dashboard!$B$4),$E$2:E67,IF(dashboard!$B$5="All","*",dashboard!$B$5),$G$2:G67,IF(dashboard!$B$6="All","*",dashboard!$B$6),$M$2:M67,IF(dashboard!$B$7="All","*",dashboard!$B$7),$P$2:P67,"&gt;="&amp;dashboard!$B$8,$P$2:P67,"&lt;="&amp;dashboard!$B$9)=1),1,0)</f>
        <v>1</v>
      </c>
    </row>
    <row r="68" spans="1:17">
      <c r="A68" t="s">
        <v>226</v>
      </c>
      <c r="B68" s="2">
        <v>45222</v>
      </c>
      <c r="C68" t="s">
        <v>114</v>
      </c>
      <c r="D68" t="s">
        <v>227</v>
      </c>
      <c r="E68" t="s">
        <v>17</v>
      </c>
      <c r="F68" t="s">
        <v>27</v>
      </c>
      <c r="G68" t="s">
        <v>42</v>
      </c>
      <c r="H68" t="s">
        <v>50</v>
      </c>
      <c r="I68" s="3">
        <v>4</v>
      </c>
      <c r="J68" s="4">
        <v>1863.19</v>
      </c>
      <c r="K68" s="4">
        <v>7452.75</v>
      </c>
      <c r="L68" t="s">
        <v>28</v>
      </c>
      <c r="M68" t="s">
        <v>29</v>
      </c>
      <c r="N68">
        <f>IF(COUNTIF($C$2:C68,C68)=1,1,0)</f>
        <v>0</v>
      </c>
      <c r="O68">
        <f t="shared" si="2"/>
        <v>0</v>
      </c>
      <c r="P68" t="str">
        <f t="shared" si="3"/>
        <v>2023-10</v>
      </c>
      <c r="Q68" s="3">
        <f>IF(AND(IF(dashboard!$B$4="All",TRUE,$F68=dashboard!$B$4),IF(dashboard!$B$5="All",TRUE,$E68=dashboard!$B$5),IF(dashboard!$B$6="All",TRUE,$G68=dashboard!$B$6),IF(dashboard!$B$7="All",TRUE,$M68=dashboard!$B$7),$P68&gt;=dashboard!$B$8,$P68&lt;=dashboard!$B$9,COUNTIFS($C$2:C68,$C68,$F$2:F68,IF(dashboard!$B$4="All","*",dashboard!$B$4),$E$2:E68,IF(dashboard!$B$5="All","*",dashboard!$B$5),$G$2:G68,IF(dashboard!$B$6="All","*",dashboard!$B$6),$M$2:M68,IF(dashboard!$B$7="All","*",dashboard!$B$7),$P$2:P68,"&gt;="&amp;dashboard!$B$8,$P$2:P68,"&lt;="&amp;dashboard!$B$9)=1),1,0)</f>
        <v>0</v>
      </c>
    </row>
    <row r="69" spans="1:17">
      <c r="A69" t="s">
        <v>228</v>
      </c>
      <c r="B69" s="2">
        <v>45264</v>
      </c>
      <c r="C69" t="s">
        <v>229</v>
      </c>
      <c r="D69" t="s">
        <v>230</v>
      </c>
      <c r="E69" t="s">
        <v>17</v>
      </c>
      <c r="F69" t="s">
        <v>33</v>
      </c>
      <c r="G69" t="s">
        <v>42</v>
      </c>
      <c r="H69" t="s">
        <v>50</v>
      </c>
      <c r="I69" s="3">
        <v>2</v>
      </c>
      <c r="J69" s="4">
        <v>2911.69</v>
      </c>
      <c r="K69" s="4">
        <v>5823.38</v>
      </c>
      <c r="L69" t="s">
        <v>21</v>
      </c>
      <c r="M69" t="s">
        <v>29</v>
      </c>
      <c r="N69">
        <f>IF(COUNTIF($C$2:C69,C69)=1,1,0)</f>
        <v>1</v>
      </c>
      <c r="O69">
        <f t="shared" si="2"/>
        <v>0</v>
      </c>
      <c r="P69" t="str">
        <f t="shared" si="3"/>
        <v>2023-12</v>
      </c>
      <c r="Q69" s="3">
        <f>IF(AND(IF(dashboard!$B$4="All",TRUE,$F69=dashboard!$B$4),IF(dashboard!$B$5="All",TRUE,$E69=dashboard!$B$5),IF(dashboard!$B$6="All",TRUE,$G69=dashboard!$B$6),IF(dashboard!$B$7="All",TRUE,$M69=dashboard!$B$7),$P69&gt;=dashboard!$B$8,$P69&lt;=dashboard!$B$9,COUNTIFS($C$2:C69,$C69,$F$2:F69,IF(dashboard!$B$4="All","*",dashboard!$B$4),$E$2:E69,IF(dashboard!$B$5="All","*",dashboard!$B$5),$G$2:G69,IF(dashboard!$B$6="All","*",dashboard!$B$6),$M$2:M69,IF(dashboard!$B$7="All","*",dashboard!$B$7),$P$2:P69,"&gt;="&amp;dashboard!$B$8,$P$2:P69,"&lt;="&amp;dashboard!$B$9)=1),1,0)</f>
        <v>1</v>
      </c>
    </row>
    <row r="70" spans="1:17">
      <c r="A70" t="s">
        <v>231</v>
      </c>
      <c r="B70" s="2">
        <v>44979</v>
      </c>
      <c r="C70" t="s">
        <v>232</v>
      </c>
      <c r="D70" t="s">
        <v>233</v>
      </c>
      <c r="E70" t="s">
        <v>17</v>
      </c>
      <c r="F70" t="s">
        <v>46</v>
      </c>
      <c r="G70" t="s">
        <v>19</v>
      </c>
      <c r="H70" t="s">
        <v>34</v>
      </c>
      <c r="I70" s="3">
        <v>4</v>
      </c>
      <c r="J70" s="4">
        <v>1121.68</v>
      </c>
      <c r="K70" s="4">
        <v>4486.72</v>
      </c>
      <c r="L70" t="s">
        <v>35</v>
      </c>
      <c r="M70" t="s">
        <v>22</v>
      </c>
      <c r="N70">
        <f>IF(COUNTIF($C$2:C70,C70)=1,1,0)</f>
        <v>1</v>
      </c>
      <c r="O70">
        <f t="shared" si="2"/>
        <v>1</v>
      </c>
      <c r="P70" t="str">
        <f t="shared" si="3"/>
        <v>2023-02</v>
      </c>
      <c r="Q70" s="3">
        <f>IF(AND(IF(dashboard!$B$4="All",TRUE,$F70=dashboard!$B$4),IF(dashboard!$B$5="All",TRUE,$E70=dashboard!$B$5),IF(dashboard!$B$6="All",TRUE,$G70=dashboard!$B$6),IF(dashboard!$B$7="All",TRUE,$M70=dashboard!$B$7),$P70&gt;=dashboard!$B$8,$P70&lt;=dashboard!$B$9,COUNTIFS($C$2:C70,$C70,$F$2:F70,IF(dashboard!$B$4="All","*",dashboard!$B$4),$E$2:E70,IF(dashboard!$B$5="All","*",dashboard!$B$5),$G$2:G70,IF(dashboard!$B$6="All","*",dashboard!$B$6),$M$2:M70,IF(dashboard!$B$7="All","*",dashboard!$B$7),$P$2:P70,"&gt;="&amp;dashboard!$B$8,$P$2:P70,"&lt;="&amp;dashboard!$B$9)=1),1,0)</f>
        <v>0</v>
      </c>
    </row>
    <row r="71" spans="1:17">
      <c r="A71" t="s">
        <v>234</v>
      </c>
      <c r="B71" s="2">
        <v>45143</v>
      </c>
      <c r="C71" t="s">
        <v>235</v>
      </c>
      <c r="D71" t="s">
        <v>236</v>
      </c>
      <c r="E71" t="s">
        <v>26</v>
      </c>
      <c r="F71" t="s">
        <v>33</v>
      </c>
      <c r="G71" t="s">
        <v>42</v>
      </c>
      <c r="H71" t="s">
        <v>20</v>
      </c>
      <c r="I71" s="3">
        <v>4</v>
      </c>
      <c r="J71" s="4">
        <v>39414.97</v>
      </c>
      <c r="K71" s="4">
        <v>157659.88</v>
      </c>
      <c r="L71" t="s">
        <v>35</v>
      </c>
      <c r="M71" t="s">
        <v>29</v>
      </c>
      <c r="N71">
        <f>IF(COUNTIF($C$2:C71,C71)=1,1,0)</f>
        <v>1</v>
      </c>
      <c r="O71">
        <f t="shared" si="2"/>
        <v>0</v>
      </c>
      <c r="P71" t="str">
        <f t="shared" si="3"/>
        <v>2023-08</v>
      </c>
      <c r="Q71" s="3">
        <f>IF(AND(IF(dashboard!$B$4="All",TRUE,$F71=dashboard!$B$4),IF(dashboard!$B$5="All",TRUE,$E71=dashboard!$B$5),IF(dashboard!$B$6="All",TRUE,$G71=dashboard!$B$6),IF(dashboard!$B$7="All",TRUE,$M71=dashboard!$B$7),$P71&gt;=dashboard!$B$8,$P71&lt;=dashboard!$B$9,COUNTIFS($C$2:C71,$C71,$F$2:F71,IF(dashboard!$B$4="All","*",dashboard!$B$4),$E$2:E71,IF(dashboard!$B$5="All","*",dashboard!$B$5),$G$2:G71,IF(dashboard!$B$6="All","*",dashboard!$B$6),$M$2:M71,IF(dashboard!$B$7="All","*",dashboard!$B$7),$P$2:P71,"&gt;="&amp;dashboard!$B$8,$P$2:P71,"&lt;="&amp;dashboard!$B$9)=1),1,0)</f>
        <v>1</v>
      </c>
    </row>
    <row r="72" spans="1:17">
      <c r="A72" t="s">
        <v>237</v>
      </c>
      <c r="B72" s="2">
        <v>45114</v>
      </c>
      <c r="C72" t="s">
        <v>238</v>
      </c>
      <c r="D72" t="s">
        <v>239</v>
      </c>
      <c r="E72" t="s">
        <v>17</v>
      </c>
      <c r="F72" t="s">
        <v>27</v>
      </c>
      <c r="G72" t="s">
        <v>19</v>
      </c>
      <c r="H72" t="s">
        <v>34</v>
      </c>
      <c r="I72" s="3">
        <v>2</v>
      </c>
      <c r="J72" s="4">
        <v>847.56</v>
      </c>
      <c r="K72" s="4">
        <v>1695.12</v>
      </c>
      <c r="L72" t="s">
        <v>28</v>
      </c>
      <c r="M72" t="s">
        <v>29</v>
      </c>
      <c r="N72">
        <f>IF(COUNTIF($C$2:C72,C72)=1,1,0)</f>
        <v>1</v>
      </c>
      <c r="O72">
        <f t="shared" si="2"/>
        <v>0</v>
      </c>
      <c r="P72" t="str">
        <f t="shared" si="3"/>
        <v>2023-07</v>
      </c>
      <c r="Q72" s="3">
        <f>IF(AND(IF(dashboard!$B$4="All",TRUE,$F72=dashboard!$B$4),IF(dashboard!$B$5="All",TRUE,$E72=dashboard!$B$5),IF(dashboard!$B$6="All",TRUE,$G72=dashboard!$B$6),IF(dashboard!$B$7="All",TRUE,$M72=dashboard!$B$7),$P72&gt;=dashboard!$B$8,$P72&lt;=dashboard!$B$9,COUNTIFS($C$2:C72,$C72,$F$2:F72,IF(dashboard!$B$4="All","*",dashboard!$B$4),$E$2:E72,IF(dashboard!$B$5="All","*",dashboard!$B$5),$G$2:G72,IF(dashboard!$B$6="All","*",dashboard!$B$6),$M$2:M72,IF(dashboard!$B$7="All","*",dashboard!$B$7),$P$2:P72,"&gt;="&amp;dashboard!$B$8,$P$2:P72,"&lt;="&amp;dashboard!$B$9)=1),1,0)</f>
        <v>0</v>
      </c>
    </row>
    <row r="73" spans="1:17">
      <c r="A73" t="s">
        <v>240</v>
      </c>
      <c r="B73" s="2">
        <v>45306</v>
      </c>
      <c r="C73" t="s">
        <v>241</v>
      </c>
      <c r="D73" t="s">
        <v>242</v>
      </c>
      <c r="E73" t="s">
        <v>26</v>
      </c>
      <c r="F73" t="s">
        <v>46</v>
      </c>
      <c r="G73" t="s">
        <v>42</v>
      </c>
      <c r="H73" t="s">
        <v>57</v>
      </c>
      <c r="I73" s="3">
        <v>5</v>
      </c>
      <c r="J73" s="4">
        <v>12736.55</v>
      </c>
      <c r="K73" s="4">
        <v>63682.74</v>
      </c>
      <c r="L73" t="s">
        <v>35</v>
      </c>
      <c r="M73" t="s">
        <v>29</v>
      </c>
      <c r="N73">
        <f>IF(COUNTIF($C$2:C73,C73)=1,1,0)</f>
        <v>1</v>
      </c>
      <c r="O73">
        <f t="shared" si="2"/>
        <v>0</v>
      </c>
      <c r="P73" t="str">
        <f t="shared" si="3"/>
        <v>2024-01</v>
      </c>
      <c r="Q73" s="3">
        <f>IF(AND(IF(dashboard!$B$4="All",TRUE,$F73=dashboard!$B$4),IF(dashboard!$B$5="All",TRUE,$E73=dashboard!$B$5),IF(dashboard!$B$6="All",TRUE,$G73=dashboard!$B$6),IF(dashboard!$B$7="All",TRUE,$M73=dashboard!$B$7),$P73&gt;=dashboard!$B$8,$P73&lt;=dashboard!$B$9,COUNTIFS($C$2:C73,$C73,$F$2:F73,IF(dashboard!$B$4="All","*",dashboard!$B$4),$E$2:E73,IF(dashboard!$B$5="All","*",dashboard!$B$5),$G$2:G73,IF(dashboard!$B$6="All","*",dashboard!$B$6),$M$2:M73,IF(dashboard!$B$7="All","*",dashboard!$B$7),$P$2:P73,"&gt;="&amp;dashboard!$B$8,$P$2:P73,"&lt;="&amp;dashboard!$B$9)=1),1,0)</f>
        <v>0</v>
      </c>
    </row>
    <row r="74" spans="1:17">
      <c r="A74" t="s">
        <v>243</v>
      </c>
      <c r="B74" s="2">
        <v>45419</v>
      </c>
      <c r="C74" t="s">
        <v>244</v>
      </c>
      <c r="D74" t="s">
        <v>245</v>
      </c>
      <c r="E74" t="s">
        <v>17</v>
      </c>
      <c r="F74" t="s">
        <v>18</v>
      </c>
      <c r="G74" t="s">
        <v>19</v>
      </c>
      <c r="H74" t="s">
        <v>50</v>
      </c>
      <c r="I74" s="3">
        <v>5</v>
      </c>
      <c r="J74" s="4">
        <v>2995.06</v>
      </c>
      <c r="K74" s="4">
        <v>14975.29</v>
      </c>
      <c r="L74" t="s">
        <v>35</v>
      </c>
      <c r="M74" t="s">
        <v>29</v>
      </c>
      <c r="N74">
        <f>IF(COUNTIF($C$2:C74,C74)=1,1,0)</f>
        <v>1</v>
      </c>
      <c r="O74">
        <f t="shared" si="2"/>
        <v>0</v>
      </c>
      <c r="P74" t="str">
        <f t="shared" si="3"/>
        <v>2024-05</v>
      </c>
      <c r="Q74" s="3">
        <f>IF(AND(IF(dashboard!$B$4="All",TRUE,$F74=dashboard!$B$4),IF(dashboard!$B$5="All",TRUE,$E74=dashboard!$B$5),IF(dashboard!$B$6="All",TRUE,$G74=dashboard!$B$6),IF(dashboard!$B$7="All",TRUE,$M74=dashboard!$B$7),$P74&gt;=dashboard!$B$8,$P74&lt;=dashboard!$B$9,COUNTIFS($C$2:C74,$C74,$F$2:F74,IF(dashboard!$B$4="All","*",dashboard!$B$4),$E$2:E74,IF(dashboard!$B$5="All","*",dashboard!$B$5),$G$2:G74,IF(dashboard!$B$6="All","*",dashboard!$B$6),$M$2:M74,IF(dashboard!$B$7="All","*",dashboard!$B$7),$P$2:P74,"&gt;="&amp;dashboard!$B$8,$P$2:P74,"&lt;="&amp;dashboard!$B$9)=1),1,0)</f>
        <v>0</v>
      </c>
    </row>
    <row r="75" spans="1:17">
      <c r="A75" t="s">
        <v>246</v>
      </c>
      <c r="B75" s="2">
        <v>44967</v>
      </c>
      <c r="C75" t="s">
        <v>247</v>
      </c>
      <c r="D75" t="s">
        <v>248</v>
      </c>
      <c r="E75" t="s">
        <v>61</v>
      </c>
      <c r="F75" t="s">
        <v>33</v>
      </c>
      <c r="G75" t="s">
        <v>42</v>
      </c>
      <c r="H75" t="s">
        <v>50</v>
      </c>
      <c r="I75" s="3">
        <v>3</v>
      </c>
      <c r="J75" s="4">
        <v>2284.8000000000002</v>
      </c>
      <c r="K75" s="4">
        <v>6854.39</v>
      </c>
      <c r="L75" t="s">
        <v>35</v>
      </c>
      <c r="M75" t="s">
        <v>29</v>
      </c>
      <c r="N75">
        <f>IF(COUNTIF($C$2:C75,C75)=1,1,0)</f>
        <v>1</v>
      </c>
      <c r="O75">
        <f t="shared" si="2"/>
        <v>0</v>
      </c>
      <c r="P75" t="str">
        <f t="shared" si="3"/>
        <v>2023-02</v>
      </c>
      <c r="Q75" s="3">
        <f>IF(AND(IF(dashboard!$B$4="All",TRUE,$F75=dashboard!$B$4),IF(dashboard!$B$5="All",TRUE,$E75=dashboard!$B$5),IF(dashboard!$B$6="All",TRUE,$G75=dashboard!$B$6),IF(dashboard!$B$7="All",TRUE,$M75=dashboard!$B$7),$P75&gt;=dashboard!$B$8,$P75&lt;=dashboard!$B$9,COUNTIFS($C$2:C75,$C75,$F$2:F75,IF(dashboard!$B$4="All","*",dashboard!$B$4),$E$2:E75,IF(dashboard!$B$5="All","*",dashboard!$B$5),$G$2:G75,IF(dashboard!$B$6="All","*",dashboard!$B$6),$M$2:M75,IF(dashboard!$B$7="All","*",dashboard!$B$7),$P$2:P75,"&gt;="&amp;dashboard!$B$8,$P$2:P75,"&lt;="&amp;dashboard!$B$9)=1),1,0)</f>
        <v>1</v>
      </c>
    </row>
    <row r="76" spans="1:17">
      <c r="A76" t="s">
        <v>249</v>
      </c>
      <c r="B76" s="2">
        <v>45083</v>
      </c>
      <c r="C76" t="s">
        <v>250</v>
      </c>
      <c r="D76" t="s">
        <v>251</v>
      </c>
      <c r="E76" t="s">
        <v>17</v>
      </c>
      <c r="F76" t="s">
        <v>46</v>
      </c>
      <c r="G76" t="s">
        <v>19</v>
      </c>
      <c r="H76" t="s">
        <v>57</v>
      </c>
      <c r="I76" s="3">
        <v>3</v>
      </c>
      <c r="J76" s="4">
        <v>17163.7</v>
      </c>
      <c r="K76" s="4">
        <v>51491.1</v>
      </c>
      <c r="L76" t="s">
        <v>35</v>
      </c>
      <c r="M76" t="s">
        <v>29</v>
      </c>
      <c r="N76">
        <f>IF(COUNTIF($C$2:C76,C76)=1,1,0)</f>
        <v>1</v>
      </c>
      <c r="O76">
        <f t="shared" si="2"/>
        <v>0</v>
      </c>
      <c r="P76" t="str">
        <f t="shared" si="3"/>
        <v>2023-06</v>
      </c>
      <c r="Q76" s="3">
        <f>IF(AND(IF(dashboard!$B$4="All",TRUE,$F76=dashboard!$B$4),IF(dashboard!$B$5="All",TRUE,$E76=dashboard!$B$5),IF(dashboard!$B$6="All",TRUE,$G76=dashboard!$B$6),IF(dashboard!$B$7="All",TRUE,$M76=dashboard!$B$7),$P76&gt;=dashboard!$B$8,$P76&lt;=dashboard!$B$9,COUNTIFS($C$2:C76,$C76,$F$2:F76,IF(dashboard!$B$4="All","*",dashboard!$B$4),$E$2:E76,IF(dashboard!$B$5="All","*",dashboard!$B$5),$G$2:G76,IF(dashboard!$B$6="All","*",dashboard!$B$6),$M$2:M76,IF(dashboard!$B$7="All","*",dashboard!$B$7),$P$2:P76,"&gt;="&amp;dashboard!$B$8,$P$2:P76,"&lt;="&amp;dashboard!$B$9)=1),1,0)</f>
        <v>0</v>
      </c>
    </row>
    <row r="77" spans="1:17">
      <c r="A77" t="s">
        <v>252</v>
      </c>
      <c r="B77" s="2">
        <v>44941</v>
      </c>
      <c r="C77" t="s">
        <v>253</v>
      </c>
      <c r="D77" t="s">
        <v>254</v>
      </c>
      <c r="E77" t="s">
        <v>17</v>
      </c>
      <c r="F77" t="s">
        <v>33</v>
      </c>
      <c r="G77" t="s">
        <v>42</v>
      </c>
      <c r="H77" t="s">
        <v>57</v>
      </c>
      <c r="I77" s="3">
        <v>5</v>
      </c>
      <c r="J77" s="4">
        <v>12959.99</v>
      </c>
      <c r="K77" s="4">
        <v>64799.94</v>
      </c>
      <c r="L77" t="s">
        <v>35</v>
      </c>
      <c r="M77" t="s">
        <v>29</v>
      </c>
      <c r="N77">
        <f>IF(COUNTIF($C$2:C77,C77)=1,1,0)</f>
        <v>1</v>
      </c>
      <c r="O77">
        <f t="shared" si="2"/>
        <v>0</v>
      </c>
      <c r="P77" t="str">
        <f t="shared" si="3"/>
        <v>2023-01</v>
      </c>
      <c r="Q77" s="3">
        <f>IF(AND(IF(dashboard!$B$4="All",TRUE,$F77=dashboard!$B$4),IF(dashboard!$B$5="All",TRUE,$E77=dashboard!$B$5),IF(dashboard!$B$6="All",TRUE,$G77=dashboard!$B$6),IF(dashboard!$B$7="All",TRUE,$M77=dashboard!$B$7),$P77&gt;=dashboard!$B$8,$P77&lt;=dashboard!$B$9,COUNTIFS($C$2:C77,$C77,$F$2:F77,IF(dashboard!$B$4="All","*",dashboard!$B$4),$E$2:E77,IF(dashboard!$B$5="All","*",dashboard!$B$5),$G$2:G77,IF(dashboard!$B$6="All","*",dashboard!$B$6),$M$2:M77,IF(dashboard!$B$7="All","*",dashboard!$B$7),$P$2:P77,"&gt;="&amp;dashboard!$B$8,$P$2:P77,"&lt;="&amp;dashboard!$B$9)=1),1,0)</f>
        <v>1</v>
      </c>
    </row>
    <row r="78" spans="1:17">
      <c r="A78" t="s">
        <v>255</v>
      </c>
      <c r="B78" s="2">
        <v>44991</v>
      </c>
      <c r="C78" t="s">
        <v>256</v>
      </c>
      <c r="D78" t="s">
        <v>257</v>
      </c>
      <c r="E78" t="s">
        <v>17</v>
      </c>
      <c r="F78" t="s">
        <v>27</v>
      </c>
      <c r="G78" t="s">
        <v>19</v>
      </c>
      <c r="H78" t="s">
        <v>57</v>
      </c>
      <c r="I78" s="3">
        <v>5</v>
      </c>
      <c r="J78" s="4">
        <v>14439.97</v>
      </c>
      <c r="K78" s="4">
        <v>72199.839999999997</v>
      </c>
      <c r="L78" t="s">
        <v>35</v>
      </c>
      <c r="M78" t="s">
        <v>29</v>
      </c>
      <c r="N78">
        <f>IF(COUNTIF($C$2:C78,C78)=1,1,0)</f>
        <v>1</v>
      </c>
      <c r="O78">
        <f t="shared" si="2"/>
        <v>0</v>
      </c>
      <c r="P78" t="str">
        <f t="shared" si="3"/>
        <v>2023-03</v>
      </c>
      <c r="Q78" s="3">
        <f>IF(AND(IF(dashboard!$B$4="All",TRUE,$F78=dashboard!$B$4),IF(dashboard!$B$5="All",TRUE,$E78=dashboard!$B$5),IF(dashboard!$B$6="All",TRUE,$G78=dashboard!$B$6),IF(dashboard!$B$7="All",TRUE,$M78=dashboard!$B$7),$P78&gt;=dashboard!$B$8,$P78&lt;=dashboard!$B$9,COUNTIFS($C$2:C78,$C78,$F$2:F78,IF(dashboard!$B$4="All","*",dashboard!$B$4),$E$2:E78,IF(dashboard!$B$5="All","*",dashboard!$B$5),$G$2:G78,IF(dashboard!$B$6="All","*",dashboard!$B$6),$M$2:M78,IF(dashboard!$B$7="All","*",dashboard!$B$7),$P$2:P78,"&gt;="&amp;dashboard!$B$8,$P$2:P78,"&lt;="&amp;dashboard!$B$9)=1),1,0)</f>
        <v>0</v>
      </c>
    </row>
    <row r="79" spans="1:17">
      <c r="A79" t="s">
        <v>258</v>
      </c>
      <c r="B79" s="2">
        <v>45447</v>
      </c>
      <c r="C79" t="s">
        <v>259</v>
      </c>
      <c r="D79" t="s">
        <v>32</v>
      </c>
      <c r="E79" t="s">
        <v>17</v>
      </c>
      <c r="F79" t="s">
        <v>46</v>
      </c>
      <c r="G79" t="s">
        <v>42</v>
      </c>
      <c r="H79" t="s">
        <v>34</v>
      </c>
      <c r="I79" s="3">
        <v>5</v>
      </c>
      <c r="J79" s="4">
        <v>1352.53</v>
      </c>
      <c r="K79" s="4">
        <v>6762.66</v>
      </c>
      <c r="L79" t="s">
        <v>35</v>
      </c>
      <c r="M79" t="s">
        <v>29</v>
      </c>
      <c r="N79">
        <f>IF(COUNTIF($C$2:C79,C79)=1,1,0)</f>
        <v>1</v>
      </c>
      <c r="O79">
        <f t="shared" si="2"/>
        <v>0</v>
      </c>
      <c r="P79" t="str">
        <f t="shared" si="3"/>
        <v>2024-06</v>
      </c>
      <c r="Q79" s="3">
        <f>IF(AND(IF(dashboard!$B$4="All",TRUE,$F79=dashboard!$B$4),IF(dashboard!$B$5="All",TRUE,$E79=dashboard!$B$5),IF(dashboard!$B$6="All",TRUE,$G79=dashboard!$B$6),IF(dashboard!$B$7="All",TRUE,$M79=dashboard!$B$7),$P79&gt;=dashboard!$B$8,$P79&lt;=dashboard!$B$9,COUNTIFS($C$2:C79,$C79,$F$2:F79,IF(dashboard!$B$4="All","*",dashboard!$B$4),$E$2:E79,IF(dashboard!$B$5="All","*",dashboard!$B$5),$G$2:G79,IF(dashboard!$B$6="All","*",dashboard!$B$6),$M$2:M79,IF(dashboard!$B$7="All","*",dashboard!$B$7),$P$2:P79,"&gt;="&amp;dashboard!$B$8,$P$2:P79,"&lt;="&amp;dashboard!$B$9)=1),1,0)</f>
        <v>0</v>
      </c>
    </row>
    <row r="80" spans="1:17">
      <c r="A80" t="s">
        <v>260</v>
      </c>
      <c r="B80" s="2">
        <v>45270</v>
      </c>
      <c r="C80" t="s">
        <v>261</v>
      </c>
      <c r="D80" t="s">
        <v>262</v>
      </c>
      <c r="E80" t="s">
        <v>26</v>
      </c>
      <c r="F80" t="s">
        <v>18</v>
      </c>
      <c r="G80" t="s">
        <v>19</v>
      </c>
      <c r="H80" t="s">
        <v>20</v>
      </c>
      <c r="I80" s="3">
        <v>5</v>
      </c>
      <c r="J80" s="4">
        <v>35101.86</v>
      </c>
      <c r="K80" s="4">
        <v>175509.3</v>
      </c>
      <c r="L80" t="s">
        <v>28</v>
      </c>
      <c r="M80" t="s">
        <v>29</v>
      </c>
      <c r="N80">
        <f>IF(COUNTIF($C$2:C80,C80)=1,1,0)</f>
        <v>1</v>
      </c>
      <c r="O80">
        <f t="shared" si="2"/>
        <v>0</v>
      </c>
      <c r="P80" t="str">
        <f t="shared" si="3"/>
        <v>2023-12</v>
      </c>
      <c r="Q80" s="3">
        <f>IF(AND(IF(dashboard!$B$4="All",TRUE,$F80=dashboard!$B$4),IF(dashboard!$B$5="All",TRUE,$E80=dashboard!$B$5),IF(dashboard!$B$6="All",TRUE,$G80=dashboard!$B$6),IF(dashboard!$B$7="All",TRUE,$M80=dashboard!$B$7),$P80&gt;=dashboard!$B$8,$P80&lt;=dashboard!$B$9,COUNTIFS($C$2:C80,$C80,$F$2:F80,IF(dashboard!$B$4="All","*",dashboard!$B$4),$E$2:E80,IF(dashboard!$B$5="All","*",dashboard!$B$5),$G$2:G80,IF(dashboard!$B$6="All","*",dashboard!$B$6),$M$2:M80,IF(dashboard!$B$7="All","*",dashboard!$B$7),$P$2:P80,"&gt;="&amp;dashboard!$B$8,$P$2:P80,"&lt;="&amp;dashboard!$B$9)=1),1,0)</f>
        <v>0</v>
      </c>
    </row>
    <row r="81" spans="1:17">
      <c r="A81" t="s">
        <v>263</v>
      </c>
      <c r="B81" s="2">
        <v>45055</v>
      </c>
      <c r="C81" t="s">
        <v>264</v>
      </c>
      <c r="D81" t="s">
        <v>265</v>
      </c>
      <c r="E81" t="s">
        <v>17</v>
      </c>
      <c r="F81" t="s">
        <v>18</v>
      </c>
      <c r="G81" t="s">
        <v>42</v>
      </c>
      <c r="H81" t="s">
        <v>34</v>
      </c>
      <c r="I81" s="3">
        <v>4</v>
      </c>
      <c r="J81" s="4">
        <v>1275.1199999999999</v>
      </c>
      <c r="K81" s="4">
        <v>5100.46</v>
      </c>
      <c r="L81" t="s">
        <v>28</v>
      </c>
      <c r="M81" t="s">
        <v>29</v>
      </c>
      <c r="N81">
        <f>IF(COUNTIF($C$2:C81,C81)=1,1,0)</f>
        <v>1</v>
      </c>
      <c r="O81">
        <f t="shared" si="2"/>
        <v>0</v>
      </c>
      <c r="P81" t="str">
        <f t="shared" si="3"/>
        <v>2023-05</v>
      </c>
      <c r="Q81" s="3">
        <f>IF(AND(IF(dashboard!$B$4="All",TRUE,$F81=dashboard!$B$4),IF(dashboard!$B$5="All",TRUE,$E81=dashboard!$B$5),IF(dashboard!$B$6="All",TRUE,$G81=dashboard!$B$6),IF(dashboard!$B$7="All",TRUE,$M81=dashboard!$B$7),$P81&gt;=dashboard!$B$8,$P81&lt;=dashboard!$B$9,COUNTIFS($C$2:C81,$C81,$F$2:F81,IF(dashboard!$B$4="All","*",dashboard!$B$4),$E$2:E81,IF(dashboard!$B$5="All","*",dashboard!$B$5),$G$2:G81,IF(dashboard!$B$6="All","*",dashboard!$B$6),$M$2:M81,IF(dashboard!$B$7="All","*",dashboard!$B$7),$P$2:P81,"&gt;="&amp;dashboard!$B$8,$P$2:P81,"&lt;="&amp;dashboard!$B$9)=1),1,0)</f>
        <v>0</v>
      </c>
    </row>
    <row r="82" spans="1:17">
      <c r="A82" t="s">
        <v>266</v>
      </c>
      <c r="B82" s="2">
        <v>45398</v>
      </c>
      <c r="C82" t="s">
        <v>267</v>
      </c>
      <c r="D82" t="s">
        <v>268</v>
      </c>
      <c r="E82" t="s">
        <v>61</v>
      </c>
      <c r="F82" t="s">
        <v>33</v>
      </c>
      <c r="G82" t="s">
        <v>19</v>
      </c>
      <c r="H82" t="s">
        <v>57</v>
      </c>
      <c r="I82" s="3">
        <v>3</v>
      </c>
      <c r="J82" s="4">
        <v>12216.25</v>
      </c>
      <c r="K82" s="4">
        <v>36648.75</v>
      </c>
      <c r="L82" t="s">
        <v>35</v>
      </c>
      <c r="M82" t="s">
        <v>29</v>
      </c>
      <c r="N82">
        <f>IF(COUNTIF($C$2:C82,C82)=1,1,0)</f>
        <v>1</v>
      </c>
      <c r="O82">
        <f t="shared" si="2"/>
        <v>0</v>
      </c>
      <c r="P82" t="str">
        <f t="shared" si="3"/>
        <v>2024-04</v>
      </c>
      <c r="Q82" s="3">
        <f>IF(AND(IF(dashboard!$B$4="All",TRUE,$F82=dashboard!$B$4),IF(dashboard!$B$5="All",TRUE,$E82=dashboard!$B$5),IF(dashboard!$B$6="All",TRUE,$G82=dashboard!$B$6),IF(dashboard!$B$7="All",TRUE,$M82=dashboard!$B$7),$P82&gt;=dashboard!$B$8,$P82&lt;=dashboard!$B$9,COUNTIFS($C$2:C82,$C82,$F$2:F82,IF(dashboard!$B$4="All","*",dashboard!$B$4),$E$2:E82,IF(dashboard!$B$5="All","*",dashboard!$B$5),$G$2:G82,IF(dashboard!$B$6="All","*",dashboard!$B$6),$M$2:M82,IF(dashboard!$B$7="All","*",dashboard!$B$7),$P$2:P82,"&gt;="&amp;dashboard!$B$8,$P$2:P82,"&lt;="&amp;dashboard!$B$9)=1),1,0)</f>
        <v>1</v>
      </c>
    </row>
    <row r="83" spans="1:17">
      <c r="A83" t="s">
        <v>269</v>
      </c>
      <c r="B83" s="2">
        <v>44989</v>
      </c>
      <c r="C83" t="s">
        <v>270</v>
      </c>
      <c r="D83" t="s">
        <v>271</v>
      </c>
      <c r="E83" t="s">
        <v>17</v>
      </c>
      <c r="F83" t="s">
        <v>27</v>
      </c>
      <c r="G83" t="s">
        <v>19</v>
      </c>
      <c r="H83" t="s">
        <v>34</v>
      </c>
      <c r="I83" s="3">
        <v>2</v>
      </c>
      <c r="J83" s="4">
        <v>933.53</v>
      </c>
      <c r="K83" s="4">
        <v>1867.07</v>
      </c>
      <c r="L83" t="s">
        <v>35</v>
      </c>
      <c r="M83" t="s">
        <v>29</v>
      </c>
      <c r="N83">
        <f>IF(COUNTIF($C$2:C83,C83)=1,1,0)</f>
        <v>1</v>
      </c>
      <c r="O83">
        <f t="shared" si="2"/>
        <v>0</v>
      </c>
      <c r="P83" t="str">
        <f t="shared" si="3"/>
        <v>2023-03</v>
      </c>
      <c r="Q83" s="3">
        <f>IF(AND(IF(dashboard!$B$4="All",TRUE,$F83=dashboard!$B$4),IF(dashboard!$B$5="All",TRUE,$E83=dashboard!$B$5),IF(dashboard!$B$6="All",TRUE,$G83=dashboard!$B$6),IF(dashboard!$B$7="All",TRUE,$M83=dashboard!$B$7),$P83&gt;=dashboard!$B$8,$P83&lt;=dashboard!$B$9,COUNTIFS($C$2:C83,$C83,$F$2:F83,IF(dashboard!$B$4="All","*",dashboard!$B$4),$E$2:E83,IF(dashboard!$B$5="All","*",dashboard!$B$5),$G$2:G83,IF(dashboard!$B$6="All","*",dashboard!$B$6),$M$2:M83,IF(dashboard!$B$7="All","*",dashboard!$B$7),$P$2:P83,"&gt;="&amp;dashboard!$B$8,$P$2:P83,"&lt;="&amp;dashboard!$B$9)=1),1,0)</f>
        <v>0</v>
      </c>
    </row>
    <row r="84" spans="1:17">
      <c r="A84" t="s">
        <v>272</v>
      </c>
      <c r="B84" s="2">
        <v>45065</v>
      </c>
      <c r="C84" t="s">
        <v>273</v>
      </c>
      <c r="D84" t="s">
        <v>153</v>
      </c>
      <c r="E84" t="s">
        <v>17</v>
      </c>
      <c r="F84" t="s">
        <v>27</v>
      </c>
      <c r="G84" t="s">
        <v>42</v>
      </c>
      <c r="H84" t="s">
        <v>50</v>
      </c>
      <c r="I84" s="3">
        <v>1</v>
      </c>
      <c r="J84" s="4">
        <v>2037.88</v>
      </c>
      <c r="K84" s="4">
        <v>2037.88</v>
      </c>
      <c r="L84" t="s">
        <v>21</v>
      </c>
      <c r="M84" t="s">
        <v>22</v>
      </c>
      <c r="N84">
        <f>IF(COUNTIF($C$2:C84,C84)=1,1,0)</f>
        <v>1</v>
      </c>
      <c r="O84">
        <f t="shared" si="2"/>
        <v>1</v>
      </c>
      <c r="P84" t="str">
        <f t="shared" si="3"/>
        <v>2023-05</v>
      </c>
      <c r="Q84" s="3">
        <f>IF(AND(IF(dashboard!$B$4="All",TRUE,$F84=dashboard!$B$4),IF(dashboard!$B$5="All",TRUE,$E84=dashboard!$B$5),IF(dashboard!$B$6="All",TRUE,$G84=dashboard!$B$6),IF(dashboard!$B$7="All",TRUE,$M84=dashboard!$B$7),$P84&gt;=dashboard!$B$8,$P84&lt;=dashboard!$B$9,COUNTIFS($C$2:C84,$C84,$F$2:F84,IF(dashboard!$B$4="All","*",dashboard!$B$4),$E$2:E84,IF(dashboard!$B$5="All","*",dashboard!$B$5),$G$2:G84,IF(dashboard!$B$6="All","*",dashboard!$B$6),$M$2:M84,IF(dashboard!$B$7="All","*",dashboard!$B$7),$P$2:P84,"&gt;="&amp;dashboard!$B$8,$P$2:P84,"&lt;="&amp;dashboard!$B$9)=1),1,0)</f>
        <v>0</v>
      </c>
    </row>
    <row r="85" spans="1:17">
      <c r="A85" t="s">
        <v>274</v>
      </c>
      <c r="B85" s="2">
        <v>45425</v>
      </c>
      <c r="C85" t="s">
        <v>275</v>
      </c>
      <c r="D85" t="s">
        <v>276</v>
      </c>
      <c r="E85" t="s">
        <v>26</v>
      </c>
      <c r="F85" t="s">
        <v>33</v>
      </c>
      <c r="G85" t="s">
        <v>42</v>
      </c>
      <c r="H85" t="s">
        <v>34</v>
      </c>
      <c r="I85" s="3">
        <v>2</v>
      </c>
      <c r="J85" s="4">
        <v>1135.83</v>
      </c>
      <c r="K85" s="4">
        <v>2271.66</v>
      </c>
      <c r="L85" t="s">
        <v>28</v>
      </c>
      <c r="M85" t="s">
        <v>29</v>
      </c>
      <c r="N85">
        <f>IF(COUNTIF($C$2:C85,C85)=1,1,0)</f>
        <v>1</v>
      </c>
      <c r="O85">
        <f t="shared" si="2"/>
        <v>0</v>
      </c>
      <c r="P85" t="str">
        <f t="shared" si="3"/>
        <v>2024-05</v>
      </c>
      <c r="Q85" s="3">
        <f>IF(AND(IF(dashboard!$B$4="All",TRUE,$F85=dashboard!$B$4),IF(dashboard!$B$5="All",TRUE,$E85=dashboard!$B$5),IF(dashboard!$B$6="All",TRUE,$G85=dashboard!$B$6),IF(dashboard!$B$7="All",TRUE,$M85=dashboard!$B$7),$P85&gt;=dashboard!$B$8,$P85&lt;=dashboard!$B$9,COUNTIFS($C$2:C85,$C85,$F$2:F85,IF(dashboard!$B$4="All","*",dashboard!$B$4),$E$2:E85,IF(dashboard!$B$5="All","*",dashboard!$B$5),$G$2:G85,IF(dashboard!$B$6="All","*",dashboard!$B$6),$M$2:M85,IF(dashboard!$B$7="All","*",dashboard!$B$7),$P$2:P85,"&gt;="&amp;dashboard!$B$8,$P$2:P85,"&lt;="&amp;dashboard!$B$9)=1),1,0)</f>
        <v>1</v>
      </c>
    </row>
    <row r="86" spans="1:17">
      <c r="A86" t="s">
        <v>277</v>
      </c>
      <c r="B86" s="2">
        <v>45318</v>
      </c>
      <c r="C86" t="s">
        <v>278</v>
      </c>
      <c r="D86" t="s">
        <v>279</v>
      </c>
      <c r="E86" t="s">
        <v>17</v>
      </c>
      <c r="F86" t="s">
        <v>46</v>
      </c>
      <c r="G86" t="s">
        <v>19</v>
      </c>
      <c r="H86" t="s">
        <v>57</v>
      </c>
      <c r="I86" s="3">
        <v>1</v>
      </c>
      <c r="J86" s="4">
        <v>16507.240000000002</v>
      </c>
      <c r="K86" s="4">
        <v>16507.240000000002</v>
      </c>
      <c r="L86" t="s">
        <v>21</v>
      </c>
      <c r="M86" t="s">
        <v>29</v>
      </c>
      <c r="N86">
        <f>IF(COUNTIF($C$2:C86,C86)=1,1,0)</f>
        <v>1</v>
      </c>
      <c r="O86">
        <f t="shared" si="2"/>
        <v>0</v>
      </c>
      <c r="P86" t="str">
        <f t="shared" si="3"/>
        <v>2024-01</v>
      </c>
      <c r="Q86" s="3">
        <f>IF(AND(IF(dashboard!$B$4="All",TRUE,$F86=dashboard!$B$4),IF(dashboard!$B$5="All",TRUE,$E86=dashboard!$B$5),IF(dashboard!$B$6="All",TRUE,$G86=dashboard!$B$6),IF(dashboard!$B$7="All",TRUE,$M86=dashboard!$B$7),$P86&gt;=dashboard!$B$8,$P86&lt;=dashboard!$B$9,COUNTIFS($C$2:C86,$C86,$F$2:F86,IF(dashboard!$B$4="All","*",dashboard!$B$4),$E$2:E86,IF(dashboard!$B$5="All","*",dashboard!$B$5),$G$2:G86,IF(dashboard!$B$6="All","*",dashboard!$B$6),$M$2:M86,IF(dashboard!$B$7="All","*",dashboard!$B$7),$P$2:P86,"&gt;="&amp;dashboard!$B$8,$P$2:P86,"&lt;="&amp;dashboard!$B$9)=1),1,0)</f>
        <v>0</v>
      </c>
    </row>
    <row r="87" spans="1:17">
      <c r="A87" t="s">
        <v>280</v>
      </c>
      <c r="B87" s="2">
        <v>45345</v>
      </c>
      <c r="C87" t="s">
        <v>281</v>
      </c>
      <c r="D87" t="s">
        <v>282</v>
      </c>
      <c r="E87" t="s">
        <v>26</v>
      </c>
      <c r="F87" t="s">
        <v>46</v>
      </c>
      <c r="G87" t="s">
        <v>42</v>
      </c>
      <c r="H87" t="s">
        <v>50</v>
      </c>
      <c r="I87" s="3">
        <v>4</v>
      </c>
      <c r="J87" s="4">
        <v>2192.4899999999998</v>
      </c>
      <c r="K87" s="4">
        <v>8769.9699999999993</v>
      </c>
      <c r="L87" t="s">
        <v>28</v>
      </c>
      <c r="M87" t="s">
        <v>29</v>
      </c>
      <c r="N87">
        <f>IF(COUNTIF($C$2:C87,C87)=1,1,0)</f>
        <v>1</v>
      </c>
      <c r="O87">
        <f t="shared" si="2"/>
        <v>0</v>
      </c>
      <c r="P87" t="str">
        <f t="shared" si="3"/>
        <v>2024-02</v>
      </c>
      <c r="Q87" s="3">
        <f>IF(AND(IF(dashboard!$B$4="All",TRUE,$F87=dashboard!$B$4),IF(dashboard!$B$5="All",TRUE,$E87=dashboard!$B$5),IF(dashboard!$B$6="All",TRUE,$G87=dashboard!$B$6),IF(dashboard!$B$7="All",TRUE,$M87=dashboard!$B$7),$P87&gt;=dashboard!$B$8,$P87&lt;=dashboard!$B$9,COUNTIFS($C$2:C87,$C87,$F$2:F87,IF(dashboard!$B$4="All","*",dashboard!$B$4),$E$2:E87,IF(dashboard!$B$5="All","*",dashboard!$B$5),$G$2:G87,IF(dashboard!$B$6="All","*",dashboard!$B$6),$M$2:M87,IF(dashboard!$B$7="All","*",dashboard!$B$7),$P$2:P87,"&gt;="&amp;dashboard!$B$8,$P$2:P87,"&lt;="&amp;dashboard!$B$9)=1),1,0)</f>
        <v>0</v>
      </c>
    </row>
    <row r="88" spans="1:17">
      <c r="A88" t="s">
        <v>283</v>
      </c>
      <c r="B88" s="2">
        <v>45215</v>
      </c>
      <c r="C88" t="s">
        <v>284</v>
      </c>
      <c r="D88" t="s">
        <v>285</v>
      </c>
      <c r="E88" t="s">
        <v>17</v>
      </c>
      <c r="F88" t="s">
        <v>33</v>
      </c>
      <c r="G88" t="s">
        <v>42</v>
      </c>
      <c r="H88" t="s">
        <v>20</v>
      </c>
      <c r="I88" s="3">
        <v>3</v>
      </c>
      <c r="J88" s="4">
        <v>34384.28</v>
      </c>
      <c r="K88" s="4">
        <v>103152.83</v>
      </c>
      <c r="L88" t="s">
        <v>21</v>
      </c>
      <c r="M88" t="s">
        <v>29</v>
      </c>
      <c r="N88">
        <f>IF(COUNTIF($C$2:C88,C88)=1,1,0)</f>
        <v>1</v>
      </c>
      <c r="O88">
        <f t="shared" si="2"/>
        <v>0</v>
      </c>
      <c r="P88" t="str">
        <f t="shared" si="3"/>
        <v>2023-10</v>
      </c>
      <c r="Q88" s="3">
        <f>IF(AND(IF(dashboard!$B$4="All",TRUE,$F88=dashboard!$B$4),IF(dashboard!$B$5="All",TRUE,$E88=dashboard!$B$5),IF(dashboard!$B$6="All",TRUE,$G88=dashboard!$B$6),IF(dashboard!$B$7="All",TRUE,$M88=dashboard!$B$7),$P88&gt;=dashboard!$B$8,$P88&lt;=dashboard!$B$9,COUNTIFS($C$2:C88,$C88,$F$2:F88,IF(dashboard!$B$4="All","*",dashboard!$B$4),$E$2:E88,IF(dashboard!$B$5="All","*",dashboard!$B$5),$G$2:G88,IF(dashboard!$B$6="All","*",dashboard!$B$6),$M$2:M88,IF(dashboard!$B$7="All","*",dashboard!$B$7),$P$2:P88,"&gt;="&amp;dashboard!$B$8,$P$2:P88,"&lt;="&amp;dashboard!$B$9)=1),1,0)</f>
        <v>1</v>
      </c>
    </row>
    <row r="89" spans="1:17">
      <c r="A89" t="s">
        <v>286</v>
      </c>
      <c r="B89" s="2">
        <v>45305</v>
      </c>
      <c r="C89" t="s">
        <v>287</v>
      </c>
      <c r="D89" t="s">
        <v>288</v>
      </c>
      <c r="E89" t="s">
        <v>26</v>
      </c>
      <c r="F89" t="s">
        <v>46</v>
      </c>
      <c r="G89" t="s">
        <v>42</v>
      </c>
      <c r="H89" t="s">
        <v>34</v>
      </c>
      <c r="I89" s="3">
        <v>1</v>
      </c>
      <c r="J89" s="4">
        <v>1322.89</v>
      </c>
      <c r="K89" s="4">
        <v>1322.89</v>
      </c>
      <c r="L89" t="s">
        <v>21</v>
      </c>
      <c r="M89" t="s">
        <v>29</v>
      </c>
      <c r="N89">
        <f>IF(COUNTIF($C$2:C89,C89)=1,1,0)</f>
        <v>1</v>
      </c>
      <c r="O89">
        <f t="shared" si="2"/>
        <v>0</v>
      </c>
      <c r="P89" t="str">
        <f t="shared" si="3"/>
        <v>2024-01</v>
      </c>
      <c r="Q89" s="3">
        <f>IF(AND(IF(dashboard!$B$4="All",TRUE,$F89=dashboard!$B$4),IF(dashboard!$B$5="All",TRUE,$E89=dashboard!$B$5),IF(dashboard!$B$6="All",TRUE,$G89=dashboard!$B$6),IF(dashboard!$B$7="All",TRUE,$M89=dashboard!$B$7),$P89&gt;=dashboard!$B$8,$P89&lt;=dashboard!$B$9,COUNTIFS($C$2:C89,$C89,$F$2:F89,IF(dashboard!$B$4="All","*",dashboard!$B$4),$E$2:E89,IF(dashboard!$B$5="All","*",dashboard!$B$5),$G$2:G89,IF(dashboard!$B$6="All","*",dashboard!$B$6),$M$2:M89,IF(dashboard!$B$7="All","*",dashboard!$B$7),$P$2:P89,"&gt;="&amp;dashboard!$B$8,$P$2:P89,"&lt;="&amp;dashboard!$B$9)=1),1,0)</f>
        <v>0</v>
      </c>
    </row>
    <row r="90" spans="1:17">
      <c r="A90" t="s">
        <v>289</v>
      </c>
      <c r="B90" s="2">
        <v>45416</v>
      </c>
      <c r="C90" t="s">
        <v>290</v>
      </c>
      <c r="D90" t="s">
        <v>291</v>
      </c>
      <c r="E90" t="s">
        <v>17</v>
      </c>
      <c r="F90" t="s">
        <v>46</v>
      </c>
      <c r="G90" t="s">
        <v>19</v>
      </c>
      <c r="H90" t="s">
        <v>34</v>
      </c>
      <c r="I90" s="3">
        <v>5</v>
      </c>
      <c r="J90" s="4">
        <v>983.27</v>
      </c>
      <c r="K90" s="4">
        <v>4916.33</v>
      </c>
      <c r="L90" t="s">
        <v>21</v>
      </c>
      <c r="M90" t="s">
        <v>29</v>
      </c>
      <c r="N90">
        <f>IF(COUNTIF($C$2:C90,C90)=1,1,0)</f>
        <v>1</v>
      </c>
      <c r="O90">
        <f t="shared" si="2"/>
        <v>0</v>
      </c>
      <c r="P90" t="str">
        <f t="shared" si="3"/>
        <v>2024-05</v>
      </c>
      <c r="Q90" s="3">
        <f>IF(AND(IF(dashboard!$B$4="All",TRUE,$F90=dashboard!$B$4),IF(dashboard!$B$5="All",TRUE,$E90=dashboard!$B$5),IF(dashboard!$B$6="All",TRUE,$G90=dashboard!$B$6),IF(dashboard!$B$7="All",TRUE,$M90=dashboard!$B$7),$P90&gt;=dashboard!$B$8,$P90&lt;=dashboard!$B$9,COUNTIFS($C$2:C90,$C90,$F$2:F90,IF(dashboard!$B$4="All","*",dashboard!$B$4),$E$2:E90,IF(dashboard!$B$5="All","*",dashboard!$B$5),$G$2:G90,IF(dashboard!$B$6="All","*",dashboard!$B$6),$M$2:M90,IF(dashboard!$B$7="All","*",dashboard!$B$7),$P$2:P90,"&gt;="&amp;dashboard!$B$8,$P$2:P90,"&lt;="&amp;dashboard!$B$9)=1),1,0)</f>
        <v>0</v>
      </c>
    </row>
    <row r="91" spans="1:17">
      <c r="A91" t="s">
        <v>292</v>
      </c>
      <c r="B91" s="2">
        <v>45157</v>
      </c>
      <c r="C91" t="s">
        <v>293</v>
      </c>
      <c r="D91" t="s">
        <v>294</v>
      </c>
      <c r="E91" t="s">
        <v>26</v>
      </c>
      <c r="F91" t="s">
        <v>46</v>
      </c>
      <c r="G91" t="s">
        <v>19</v>
      </c>
      <c r="H91" t="s">
        <v>57</v>
      </c>
      <c r="I91" s="3">
        <v>4</v>
      </c>
      <c r="J91" s="4">
        <v>17122.32</v>
      </c>
      <c r="K91" s="4">
        <v>68489.27</v>
      </c>
      <c r="L91" t="s">
        <v>28</v>
      </c>
      <c r="M91" t="s">
        <v>29</v>
      </c>
      <c r="N91">
        <f>IF(COUNTIF($C$2:C91,C91)=1,1,0)</f>
        <v>1</v>
      </c>
      <c r="O91">
        <f t="shared" si="2"/>
        <v>0</v>
      </c>
      <c r="P91" t="str">
        <f t="shared" si="3"/>
        <v>2023-08</v>
      </c>
      <c r="Q91" s="3">
        <f>IF(AND(IF(dashboard!$B$4="All",TRUE,$F91=dashboard!$B$4),IF(dashboard!$B$5="All",TRUE,$E91=dashboard!$B$5),IF(dashboard!$B$6="All",TRUE,$G91=dashboard!$B$6),IF(dashboard!$B$7="All",TRUE,$M91=dashboard!$B$7),$P91&gt;=dashboard!$B$8,$P91&lt;=dashboard!$B$9,COUNTIFS($C$2:C91,$C91,$F$2:F91,IF(dashboard!$B$4="All","*",dashboard!$B$4),$E$2:E91,IF(dashboard!$B$5="All","*",dashboard!$B$5),$G$2:G91,IF(dashboard!$B$6="All","*",dashboard!$B$6),$M$2:M91,IF(dashboard!$B$7="All","*",dashboard!$B$7),$P$2:P91,"&gt;="&amp;dashboard!$B$8,$P$2:P91,"&lt;="&amp;dashboard!$B$9)=1),1,0)</f>
        <v>0</v>
      </c>
    </row>
    <row r="92" spans="1:17">
      <c r="A92" t="s">
        <v>295</v>
      </c>
      <c r="B92" s="2">
        <v>44967</v>
      </c>
      <c r="C92" t="s">
        <v>296</v>
      </c>
      <c r="D92" t="s">
        <v>297</v>
      </c>
      <c r="E92" t="s">
        <v>26</v>
      </c>
      <c r="F92" t="s">
        <v>33</v>
      </c>
      <c r="G92" t="s">
        <v>42</v>
      </c>
      <c r="H92" t="s">
        <v>20</v>
      </c>
      <c r="I92" s="3">
        <v>1</v>
      </c>
      <c r="J92" s="4">
        <v>41178.94</v>
      </c>
      <c r="K92" s="4">
        <v>41178.94</v>
      </c>
      <c r="L92" t="s">
        <v>28</v>
      </c>
      <c r="M92" t="s">
        <v>29</v>
      </c>
      <c r="N92">
        <f>IF(COUNTIF($C$2:C92,C92)=1,1,0)</f>
        <v>1</v>
      </c>
      <c r="O92">
        <f t="shared" si="2"/>
        <v>0</v>
      </c>
      <c r="P92" t="str">
        <f t="shared" si="3"/>
        <v>2023-02</v>
      </c>
      <c r="Q92" s="3">
        <f>IF(AND(IF(dashboard!$B$4="All",TRUE,$F92=dashboard!$B$4),IF(dashboard!$B$5="All",TRUE,$E92=dashboard!$B$5),IF(dashboard!$B$6="All",TRUE,$G92=dashboard!$B$6),IF(dashboard!$B$7="All",TRUE,$M92=dashboard!$B$7),$P92&gt;=dashboard!$B$8,$P92&lt;=dashboard!$B$9,COUNTIFS($C$2:C92,$C92,$F$2:F92,IF(dashboard!$B$4="All","*",dashboard!$B$4),$E$2:E92,IF(dashboard!$B$5="All","*",dashboard!$B$5),$G$2:G92,IF(dashboard!$B$6="All","*",dashboard!$B$6),$M$2:M92,IF(dashboard!$B$7="All","*",dashboard!$B$7),$P$2:P92,"&gt;="&amp;dashboard!$B$8,$P$2:P92,"&lt;="&amp;dashboard!$B$9)=1),1,0)</f>
        <v>1</v>
      </c>
    </row>
    <row r="93" spans="1:17">
      <c r="A93" t="s">
        <v>298</v>
      </c>
      <c r="B93" s="2">
        <v>44954</v>
      </c>
      <c r="C93" t="s">
        <v>299</v>
      </c>
      <c r="D93" t="s">
        <v>271</v>
      </c>
      <c r="E93" t="s">
        <v>17</v>
      </c>
      <c r="F93" t="s">
        <v>18</v>
      </c>
      <c r="G93" t="s">
        <v>19</v>
      </c>
      <c r="H93" t="s">
        <v>50</v>
      </c>
      <c r="I93" s="3">
        <v>5</v>
      </c>
      <c r="J93" s="4">
        <v>1798.71</v>
      </c>
      <c r="K93" s="4">
        <v>8993.56</v>
      </c>
      <c r="L93" t="s">
        <v>35</v>
      </c>
      <c r="M93" t="s">
        <v>29</v>
      </c>
      <c r="N93">
        <f>IF(COUNTIF($C$2:C93,C93)=1,1,0)</f>
        <v>1</v>
      </c>
      <c r="O93">
        <f t="shared" si="2"/>
        <v>0</v>
      </c>
      <c r="P93" t="str">
        <f t="shared" si="3"/>
        <v>2023-01</v>
      </c>
      <c r="Q93" s="3">
        <f>IF(AND(IF(dashboard!$B$4="All",TRUE,$F93=dashboard!$B$4),IF(dashboard!$B$5="All",TRUE,$E93=dashboard!$B$5),IF(dashboard!$B$6="All",TRUE,$G93=dashboard!$B$6),IF(dashboard!$B$7="All",TRUE,$M93=dashboard!$B$7),$P93&gt;=dashboard!$B$8,$P93&lt;=dashboard!$B$9,COUNTIFS($C$2:C93,$C93,$F$2:F93,IF(dashboard!$B$4="All","*",dashboard!$B$4),$E$2:E93,IF(dashboard!$B$5="All","*",dashboard!$B$5),$G$2:G93,IF(dashboard!$B$6="All","*",dashboard!$B$6),$M$2:M93,IF(dashboard!$B$7="All","*",dashboard!$B$7),$P$2:P93,"&gt;="&amp;dashboard!$B$8,$P$2:P93,"&lt;="&amp;dashboard!$B$9)=1),1,0)</f>
        <v>0</v>
      </c>
    </row>
    <row r="94" spans="1:17">
      <c r="A94" t="s">
        <v>300</v>
      </c>
      <c r="B94" s="2">
        <v>45061</v>
      </c>
      <c r="C94" t="s">
        <v>301</v>
      </c>
      <c r="D94" t="s">
        <v>302</v>
      </c>
      <c r="E94" t="s">
        <v>17</v>
      </c>
      <c r="F94" t="s">
        <v>27</v>
      </c>
      <c r="G94" t="s">
        <v>19</v>
      </c>
      <c r="H94" t="s">
        <v>57</v>
      </c>
      <c r="I94" s="3">
        <v>4</v>
      </c>
      <c r="J94" s="4">
        <v>10943.33</v>
      </c>
      <c r="K94" s="4">
        <v>43773.33</v>
      </c>
      <c r="L94" t="s">
        <v>28</v>
      </c>
      <c r="M94" t="s">
        <v>29</v>
      </c>
      <c r="N94">
        <f>IF(COUNTIF($C$2:C94,C94)=1,1,0)</f>
        <v>1</v>
      </c>
      <c r="O94">
        <f t="shared" si="2"/>
        <v>0</v>
      </c>
      <c r="P94" t="str">
        <f t="shared" si="3"/>
        <v>2023-05</v>
      </c>
      <c r="Q94" s="3">
        <f>IF(AND(IF(dashboard!$B$4="All",TRUE,$F94=dashboard!$B$4),IF(dashboard!$B$5="All",TRUE,$E94=dashboard!$B$5),IF(dashboard!$B$6="All",TRUE,$G94=dashboard!$B$6),IF(dashboard!$B$7="All",TRUE,$M94=dashboard!$B$7),$P94&gt;=dashboard!$B$8,$P94&lt;=dashboard!$B$9,COUNTIFS($C$2:C94,$C94,$F$2:F94,IF(dashboard!$B$4="All","*",dashboard!$B$4),$E$2:E94,IF(dashboard!$B$5="All","*",dashboard!$B$5),$G$2:G94,IF(dashboard!$B$6="All","*",dashboard!$B$6),$M$2:M94,IF(dashboard!$B$7="All","*",dashboard!$B$7),$P$2:P94,"&gt;="&amp;dashboard!$B$8,$P$2:P94,"&lt;="&amp;dashboard!$B$9)=1),1,0)</f>
        <v>0</v>
      </c>
    </row>
    <row r="95" spans="1:17">
      <c r="A95" t="s">
        <v>303</v>
      </c>
      <c r="B95" s="2">
        <v>45127</v>
      </c>
      <c r="C95" t="s">
        <v>304</v>
      </c>
      <c r="D95" t="s">
        <v>305</v>
      </c>
      <c r="E95" t="s">
        <v>17</v>
      </c>
      <c r="F95" t="s">
        <v>18</v>
      </c>
      <c r="G95" t="s">
        <v>19</v>
      </c>
      <c r="H95" t="s">
        <v>57</v>
      </c>
      <c r="I95" s="3">
        <v>1</v>
      </c>
      <c r="J95" s="4">
        <v>11182.2</v>
      </c>
      <c r="K95" s="4">
        <v>11182.2</v>
      </c>
      <c r="L95" t="s">
        <v>28</v>
      </c>
      <c r="M95" t="s">
        <v>29</v>
      </c>
      <c r="N95">
        <f>IF(COUNTIF($C$2:C95,C95)=1,1,0)</f>
        <v>1</v>
      </c>
      <c r="O95">
        <f t="shared" si="2"/>
        <v>0</v>
      </c>
      <c r="P95" t="str">
        <f t="shared" si="3"/>
        <v>2023-07</v>
      </c>
      <c r="Q95" s="3">
        <f>IF(AND(IF(dashboard!$B$4="All",TRUE,$F95=dashboard!$B$4),IF(dashboard!$B$5="All",TRUE,$E95=dashboard!$B$5),IF(dashboard!$B$6="All",TRUE,$G95=dashboard!$B$6),IF(dashboard!$B$7="All",TRUE,$M95=dashboard!$B$7),$P95&gt;=dashboard!$B$8,$P95&lt;=dashboard!$B$9,COUNTIFS($C$2:C95,$C95,$F$2:F95,IF(dashboard!$B$4="All","*",dashboard!$B$4),$E$2:E95,IF(dashboard!$B$5="All","*",dashboard!$B$5),$G$2:G95,IF(dashboard!$B$6="All","*",dashboard!$B$6),$M$2:M95,IF(dashboard!$B$7="All","*",dashboard!$B$7),$P$2:P95,"&gt;="&amp;dashboard!$B$8,$P$2:P95,"&lt;="&amp;dashboard!$B$9)=1),1,0)</f>
        <v>0</v>
      </c>
    </row>
    <row r="96" spans="1:17">
      <c r="A96" t="s">
        <v>306</v>
      </c>
      <c r="B96" s="2">
        <v>44959</v>
      </c>
      <c r="C96" t="s">
        <v>307</v>
      </c>
      <c r="D96" t="s">
        <v>308</v>
      </c>
      <c r="E96" t="s">
        <v>61</v>
      </c>
      <c r="F96" t="s">
        <v>46</v>
      </c>
      <c r="G96" t="s">
        <v>19</v>
      </c>
      <c r="H96" t="s">
        <v>34</v>
      </c>
      <c r="I96" s="3">
        <v>5</v>
      </c>
      <c r="J96" s="4">
        <v>1306.06</v>
      </c>
      <c r="K96" s="4">
        <v>6530.31</v>
      </c>
      <c r="L96" t="s">
        <v>28</v>
      </c>
      <c r="M96" t="s">
        <v>29</v>
      </c>
      <c r="N96">
        <f>IF(COUNTIF($C$2:C96,C96)=1,1,0)</f>
        <v>1</v>
      </c>
      <c r="O96">
        <f t="shared" si="2"/>
        <v>0</v>
      </c>
      <c r="P96" t="str">
        <f t="shared" si="3"/>
        <v>2023-02</v>
      </c>
      <c r="Q96" s="3">
        <f>IF(AND(IF(dashboard!$B$4="All",TRUE,$F96=dashboard!$B$4),IF(dashboard!$B$5="All",TRUE,$E96=dashboard!$B$5),IF(dashboard!$B$6="All",TRUE,$G96=dashboard!$B$6),IF(dashboard!$B$7="All",TRUE,$M96=dashboard!$B$7),$P96&gt;=dashboard!$B$8,$P96&lt;=dashboard!$B$9,COUNTIFS($C$2:C96,$C96,$F$2:F96,IF(dashboard!$B$4="All","*",dashboard!$B$4),$E$2:E96,IF(dashboard!$B$5="All","*",dashboard!$B$5),$G$2:G96,IF(dashboard!$B$6="All","*",dashboard!$B$6),$M$2:M96,IF(dashboard!$B$7="All","*",dashboard!$B$7),$P$2:P96,"&gt;="&amp;dashboard!$B$8,$P$2:P96,"&lt;="&amp;dashboard!$B$9)=1),1,0)</f>
        <v>0</v>
      </c>
    </row>
    <row r="97" spans="1:17">
      <c r="A97" t="s">
        <v>309</v>
      </c>
      <c r="B97" s="2">
        <v>44974</v>
      </c>
      <c r="C97" t="s">
        <v>310</v>
      </c>
      <c r="D97" t="s">
        <v>311</v>
      </c>
      <c r="E97" t="s">
        <v>17</v>
      </c>
      <c r="F97" t="s">
        <v>33</v>
      </c>
      <c r="G97" t="s">
        <v>42</v>
      </c>
      <c r="H97" t="s">
        <v>20</v>
      </c>
      <c r="I97" s="3">
        <v>3</v>
      </c>
      <c r="J97" s="4">
        <v>27813.4</v>
      </c>
      <c r="K97" s="4">
        <v>83440.19</v>
      </c>
      <c r="L97" t="s">
        <v>28</v>
      </c>
      <c r="M97" t="s">
        <v>22</v>
      </c>
      <c r="N97">
        <f>IF(COUNTIF($C$2:C97,C97)=1,1,0)</f>
        <v>1</v>
      </c>
      <c r="O97">
        <f t="shared" si="2"/>
        <v>1</v>
      </c>
      <c r="P97" t="str">
        <f t="shared" si="3"/>
        <v>2023-02</v>
      </c>
      <c r="Q97" s="3">
        <f>IF(AND(IF(dashboard!$B$4="All",TRUE,$F97=dashboard!$B$4),IF(dashboard!$B$5="All",TRUE,$E97=dashboard!$B$5),IF(dashboard!$B$6="All",TRUE,$G97=dashboard!$B$6),IF(dashboard!$B$7="All",TRUE,$M97=dashboard!$B$7),$P97&gt;=dashboard!$B$8,$P97&lt;=dashboard!$B$9,COUNTIFS($C$2:C97,$C97,$F$2:F97,IF(dashboard!$B$4="All","*",dashboard!$B$4),$E$2:E97,IF(dashboard!$B$5="All","*",dashboard!$B$5),$G$2:G97,IF(dashboard!$B$6="All","*",dashboard!$B$6),$M$2:M97,IF(dashboard!$B$7="All","*",dashboard!$B$7),$P$2:P97,"&gt;="&amp;dashboard!$B$8,$P$2:P97,"&lt;="&amp;dashboard!$B$9)=1),1,0)</f>
        <v>1</v>
      </c>
    </row>
    <row r="98" spans="1:17">
      <c r="A98" t="s">
        <v>312</v>
      </c>
      <c r="B98" s="2">
        <v>45429</v>
      </c>
      <c r="C98" t="s">
        <v>313</v>
      </c>
      <c r="D98" t="s">
        <v>175</v>
      </c>
      <c r="E98" t="s">
        <v>17</v>
      </c>
      <c r="F98" t="s">
        <v>27</v>
      </c>
      <c r="G98" t="s">
        <v>42</v>
      </c>
      <c r="H98" t="s">
        <v>57</v>
      </c>
      <c r="I98" s="3">
        <v>4</v>
      </c>
      <c r="J98" s="4">
        <v>15942.72</v>
      </c>
      <c r="K98" s="4">
        <v>63770.879999999997</v>
      </c>
      <c r="L98" t="s">
        <v>35</v>
      </c>
      <c r="M98" t="s">
        <v>29</v>
      </c>
      <c r="N98">
        <f>IF(COUNTIF($C$2:C98,C98)=1,1,0)</f>
        <v>1</v>
      </c>
      <c r="O98">
        <f t="shared" si="2"/>
        <v>0</v>
      </c>
      <c r="P98" t="str">
        <f t="shared" si="3"/>
        <v>2024-05</v>
      </c>
      <c r="Q98" s="3">
        <f>IF(AND(IF(dashboard!$B$4="All",TRUE,$F98=dashboard!$B$4),IF(dashboard!$B$5="All",TRUE,$E98=dashboard!$B$5),IF(dashboard!$B$6="All",TRUE,$G98=dashboard!$B$6),IF(dashboard!$B$7="All",TRUE,$M98=dashboard!$B$7),$P98&gt;=dashboard!$B$8,$P98&lt;=dashboard!$B$9,COUNTIFS($C$2:C98,$C98,$F$2:F98,IF(dashboard!$B$4="All","*",dashboard!$B$4),$E$2:E98,IF(dashboard!$B$5="All","*",dashboard!$B$5),$G$2:G98,IF(dashboard!$B$6="All","*",dashboard!$B$6),$M$2:M98,IF(dashboard!$B$7="All","*",dashboard!$B$7),$P$2:P98,"&gt;="&amp;dashboard!$B$8,$P$2:P98,"&lt;="&amp;dashboard!$B$9)=1),1,0)</f>
        <v>0</v>
      </c>
    </row>
    <row r="99" spans="1:17">
      <c r="A99" t="s">
        <v>314</v>
      </c>
      <c r="B99" s="2">
        <v>45333</v>
      </c>
      <c r="C99" t="s">
        <v>315</v>
      </c>
      <c r="D99" t="s">
        <v>316</v>
      </c>
      <c r="E99" t="s">
        <v>17</v>
      </c>
      <c r="F99" t="s">
        <v>46</v>
      </c>
      <c r="G99" t="s">
        <v>19</v>
      </c>
      <c r="H99" t="s">
        <v>34</v>
      </c>
      <c r="I99" s="3">
        <v>1</v>
      </c>
      <c r="J99" s="4">
        <v>1104.77</v>
      </c>
      <c r="K99" s="4">
        <v>1104.77</v>
      </c>
      <c r="L99" t="s">
        <v>35</v>
      </c>
      <c r="M99" t="s">
        <v>29</v>
      </c>
      <c r="N99">
        <f>IF(COUNTIF($C$2:C99,C99)=1,1,0)</f>
        <v>1</v>
      </c>
      <c r="O99">
        <f t="shared" si="2"/>
        <v>0</v>
      </c>
      <c r="P99" t="str">
        <f t="shared" si="3"/>
        <v>2024-02</v>
      </c>
      <c r="Q99" s="3">
        <f>IF(AND(IF(dashboard!$B$4="All",TRUE,$F99=dashboard!$B$4),IF(dashboard!$B$5="All",TRUE,$E99=dashboard!$B$5),IF(dashboard!$B$6="All",TRUE,$G99=dashboard!$B$6),IF(dashboard!$B$7="All",TRUE,$M99=dashboard!$B$7),$P99&gt;=dashboard!$B$8,$P99&lt;=dashboard!$B$9,COUNTIFS($C$2:C99,$C99,$F$2:F99,IF(dashboard!$B$4="All","*",dashboard!$B$4),$E$2:E99,IF(dashboard!$B$5="All","*",dashboard!$B$5),$G$2:G99,IF(dashboard!$B$6="All","*",dashboard!$B$6),$M$2:M99,IF(dashboard!$B$7="All","*",dashboard!$B$7),$P$2:P99,"&gt;="&amp;dashboard!$B$8,$P$2:P99,"&lt;="&amp;dashboard!$B$9)=1),1,0)</f>
        <v>0</v>
      </c>
    </row>
    <row r="100" spans="1:17">
      <c r="A100" t="s">
        <v>317</v>
      </c>
      <c r="B100" s="2">
        <v>45025</v>
      </c>
      <c r="C100" t="s">
        <v>259</v>
      </c>
      <c r="D100" t="s">
        <v>318</v>
      </c>
      <c r="E100" t="s">
        <v>17</v>
      </c>
      <c r="F100" t="s">
        <v>27</v>
      </c>
      <c r="G100" t="s">
        <v>19</v>
      </c>
      <c r="H100" t="s">
        <v>50</v>
      </c>
      <c r="I100" s="3">
        <v>5</v>
      </c>
      <c r="J100" s="4">
        <v>2795.32</v>
      </c>
      <c r="K100" s="4">
        <v>13976.59</v>
      </c>
      <c r="L100" t="s">
        <v>28</v>
      </c>
      <c r="M100" t="s">
        <v>29</v>
      </c>
      <c r="N100">
        <f>IF(COUNTIF($C$2:C100,C100)=1,1,0)</f>
        <v>0</v>
      </c>
      <c r="O100">
        <f t="shared" si="2"/>
        <v>0</v>
      </c>
      <c r="P100" t="str">
        <f t="shared" si="3"/>
        <v>2023-04</v>
      </c>
      <c r="Q100" s="3">
        <f>IF(AND(IF(dashboard!$B$4="All",TRUE,$F100=dashboard!$B$4),IF(dashboard!$B$5="All",TRUE,$E100=dashboard!$B$5),IF(dashboard!$B$6="All",TRUE,$G100=dashboard!$B$6),IF(dashboard!$B$7="All",TRUE,$M100=dashboard!$B$7),$P100&gt;=dashboard!$B$8,$P100&lt;=dashboard!$B$9,COUNTIFS($C$2:C100,$C100,$F$2:F100,IF(dashboard!$B$4="All","*",dashboard!$B$4),$E$2:E100,IF(dashboard!$B$5="All","*",dashboard!$B$5),$G$2:G100,IF(dashboard!$B$6="All","*",dashboard!$B$6),$M$2:M100,IF(dashboard!$B$7="All","*",dashboard!$B$7),$P$2:P100,"&gt;="&amp;dashboard!$B$8,$P$2:P100,"&lt;="&amp;dashboard!$B$9)=1),1,0)</f>
        <v>0</v>
      </c>
    </row>
    <row r="101" spans="1:17">
      <c r="A101" t="s">
        <v>319</v>
      </c>
      <c r="B101" s="2">
        <v>45473</v>
      </c>
      <c r="C101" t="s">
        <v>320</v>
      </c>
      <c r="D101" t="s">
        <v>321</v>
      </c>
      <c r="E101" t="s">
        <v>26</v>
      </c>
      <c r="F101" t="s">
        <v>27</v>
      </c>
      <c r="G101" t="s">
        <v>19</v>
      </c>
      <c r="H101" t="s">
        <v>57</v>
      </c>
      <c r="I101" s="3">
        <v>3</v>
      </c>
      <c r="J101" s="4">
        <v>16564.169999999998</v>
      </c>
      <c r="K101" s="4">
        <v>49692.5</v>
      </c>
      <c r="L101" t="s">
        <v>21</v>
      </c>
      <c r="M101" t="s">
        <v>22</v>
      </c>
      <c r="N101">
        <f>IF(COUNTIF($C$2:C101,C101)=1,1,0)</f>
        <v>1</v>
      </c>
      <c r="O101">
        <f t="shared" si="2"/>
        <v>1</v>
      </c>
      <c r="P101" t="str">
        <f t="shared" si="3"/>
        <v>2024-06</v>
      </c>
      <c r="Q101" s="3">
        <f>IF(AND(IF(dashboard!$B$4="All",TRUE,$F101=dashboard!$B$4),IF(dashboard!$B$5="All",TRUE,$E101=dashboard!$B$5),IF(dashboard!$B$6="All",TRUE,$G101=dashboard!$B$6),IF(dashboard!$B$7="All",TRUE,$M101=dashboard!$B$7),$P101&gt;=dashboard!$B$8,$P101&lt;=dashboard!$B$9,COUNTIFS($C$2:C101,$C101,$F$2:F101,IF(dashboard!$B$4="All","*",dashboard!$B$4),$E$2:E101,IF(dashboard!$B$5="All","*",dashboard!$B$5),$G$2:G101,IF(dashboard!$B$6="All","*",dashboard!$B$6),$M$2:M101,IF(dashboard!$B$7="All","*",dashboard!$B$7),$P$2:P101,"&gt;="&amp;dashboard!$B$8,$P$2:P101,"&lt;="&amp;dashboard!$B$9)=1),1,0)</f>
        <v>0</v>
      </c>
    </row>
    <row r="102" spans="1:17">
      <c r="A102" t="s">
        <v>322</v>
      </c>
      <c r="B102" s="2">
        <v>45388</v>
      </c>
      <c r="C102" t="s">
        <v>323</v>
      </c>
      <c r="D102" t="s">
        <v>324</v>
      </c>
      <c r="E102" t="s">
        <v>61</v>
      </c>
      <c r="F102" t="s">
        <v>18</v>
      </c>
      <c r="G102" t="s">
        <v>19</v>
      </c>
      <c r="H102" t="s">
        <v>50</v>
      </c>
      <c r="I102" s="3">
        <v>5</v>
      </c>
      <c r="J102" s="4">
        <v>2949.58</v>
      </c>
      <c r="K102" s="4">
        <v>14747.89</v>
      </c>
      <c r="L102" t="s">
        <v>21</v>
      </c>
      <c r="M102" t="s">
        <v>29</v>
      </c>
      <c r="N102">
        <f>IF(COUNTIF($C$2:C102,C102)=1,1,0)</f>
        <v>1</v>
      </c>
      <c r="O102">
        <f t="shared" si="2"/>
        <v>0</v>
      </c>
      <c r="P102" t="str">
        <f t="shared" si="3"/>
        <v>2024-04</v>
      </c>
      <c r="Q102" s="3">
        <f>IF(AND(IF(dashboard!$B$4="All",TRUE,$F102=dashboard!$B$4),IF(dashboard!$B$5="All",TRUE,$E102=dashboard!$B$5),IF(dashboard!$B$6="All",TRUE,$G102=dashboard!$B$6),IF(dashboard!$B$7="All",TRUE,$M102=dashboard!$B$7),$P102&gt;=dashboard!$B$8,$P102&lt;=dashboard!$B$9,COUNTIFS($C$2:C102,$C102,$F$2:F102,IF(dashboard!$B$4="All","*",dashboard!$B$4),$E$2:E102,IF(dashboard!$B$5="All","*",dashboard!$B$5),$G$2:G102,IF(dashboard!$B$6="All","*",dashboard!$B$6),$M$2:M102,IF(dashboard!$B$7="All","*",dashboard!$B$7),$P$2:P102,"&gt;="&amp;dashboard!$B$8,$P$2:P102,"&lt;="&amp;dashboard!$B$9)=1),1,0)</f>
        <v>0</v>
      </c>
    </row>
    <row r="103" spans="1:17">
      <c r="A103" t="s">
        <v>325</v>
      </c>
      <c r="B103" s="2">
        <v>44931</v>
      </c>
      <c r="C103" t="s">
        <v>326</v>
      </c>
      <c r="D103" t="s">
        <v>327</v>
      </c>
      <c r="E103" t="s">
        <v>17</v>
      </c>
      <c r="F103" t="s">
        <v>46</v>
      </c>
      <c r="G103" t="s">
        <v>19</v>
      </c>
      <c r="H103" t="s">
        <v>50</v>
      </c>
      <c r="I103" s="3">
        <v>3</v>
      </c>
      <c r="J103" s="4">
        <v>2063.8000000000002</v>
      </c>
      <c r="K103" s="4">
        <v>6191.39</v>
      </c>
      <c r="L103" t="s">
        <v>28</v>
      </c>
      <c r="M103" t="s">
        <v>29</v>
      </c>
      <c r="N103">
        <f>IF(COUNTIF($C$2:C103,C103)=1,1,0)</f>
        <v>1</v>
      </c>
      <c r="O103">
        <f t="shared" si="2"/>
        <v>0</v>
      </c>
      <c r="P103" t="str">
        <f t="shared" si="3"/>
        <v>2023-01</v>
      </c>
      <c r="Q103" s="3">
        <f>IF(AND(IF(dashboard!$B$4="All",TRUE,$F103=dashboard!$B$4),IF(dashboard!$B$5="All",TRUE,$E103=dashboard!$B$5),IF(dashboard!$B$6="All",TRUE,$G103=dashboard!$B$6),IF(dashboard!$B$7="All",TRUE,$M103=dashboard!$B$7),$P103&gt;=dashboard!$B$8,$P103&lt;=dashboard!$B$9,COUNTIFS($C$2:C103,$C103,$F$2:F103,IF(dashboard!$B$4="All","*",dashboard!$B$4),$E$2:E103,IF(dashboard!$B$5="All","*",dashboard!$B$5),$G$2:G103,IF(dashboard!$B$6="All","*",dashboard!$B$6),$M$2:M103,IF(dashboard!$B$7="All","*",dashboard!$B$7),$P$2:P103,"&gt;="&amp;dashboard!$B$8,$P$2:P103,"&lt;="&amp;dashboard!$B$9)=1),1,0)</f>
        <v>0</v>
      </c>
    </row>
    <row r="104" spans="1:17">
      <c r="A104" t="s">
        <v>328</v>
      </c>
      <c r="B104" s="2">
        <v>45144</v>
      </c>
      <c r="C104" t="s">
        <v>329</v>
      </c>
      <c r="D104" t="s">
        <v>330</v>
      </c>
      <c r="E104" t="s">
        <v>26</v>
      </c>
      <c r="F104" t="s">
        <v>27</v>
      </c>
      <c r="G104" t="s">
        <v>42</v>
      </c>
      <c r="H104" t="s">
        <v>34</v>
      </c>
      <c r="I104" s="3">
        <v>1</v>
      </c>
      <c r="J104" s="4">
        <v>977.54</v>
      </c>
      <c r="K104" s="4">
        <v>977.54</v>
      </c>
      <c r="L104" t="s">
        <v>35</v>
      </c>
      <c r="M104" t="s">
        <v>22</v>
      </c>
      <c r="N104">
        <f>IF(COUNTIF($C$2:C104,C104)=1,1,0)</f>
        <v>1</v>
      </c>
      <c r="O104">
        <f t="shared" si="2"/>
        <v>1</v>
      </c>
      <c r="P104" t="str">
        <f t="shared" si="3"/>
        <v>2023-08</v>
      </c>
      <c r="Q104" s="3">
        <f>IF(AND(IF(dashboard!$B$4="All",TRUE,$F104=dashboard!$B$4),IF(dashboard!$B$5="All",TRUE,$E104=dashboard!$B$5),IF(dashboard!$B$6="All",TRUE,$G104=dashboard!$B$6),IF(dashboard!$B$7="All",TRUE,$M104=dashboard!$B$7),$P104&gt;=dashboard!$B$8,$P104&lt;=dashboard!$B$9,COUNTIFS($C$2:C104,$C104,$F$2:F104,IF(dashboard!$B$4="All","*",dashboard!$B$4),$E$2:E104,IF(dashboard!$B$5="All","*",dashboard!$B$5),$G$2:G104,IF(dashboard!$B$6="All","*",dashboard!$B$6),$M$2:M104,IF(dashboard!$B$7="All","*",dashboard!$B$7),$P$2:P104,"&gt;="&amp;dashboard!$B$8,$P$2:P104,"&lt;="&amp;dashboard!$B$9)=1),1,0)</f>
        <v>0</v>
      </c>
    </row>
    <row r="105" spans="1:17">
      <c r="A105" t="s">
        <v>331</v>
      </c>
      <c r="B105" s="2">
        <v>45429</v>
      </c>
      <c r="C105" t="s">
        <v>332</v>
      </c>
      <c r="D105" t="s">
        <v>333</v>
      </c>
      <c r="E105" t="s">
        <v>17</v>
      </c>
      <c r="F105" t="s">
        <v>18</v>
      </c>
      <c r="G105" t="s">
        <v>42</v>
      </c>
      <c r="H105" t="s">
        <v>20</v>
      </c>
      <c r="I105" s="3">
        <v>5</v>
      </c>
      <c r="J105" s="4">
        <v>25051.39</v>
      </c>
      <c r="K105" s="4">
        <v>125256.95</v>
      </c>
      <c r="L105" t="s">
        <v>21</v>
      </c>
      <c r="M105" t="s">
        <v>29</v>
      </c>
      <c r="N105">
        <f>IF(COUNTIF($C$2:C105,C105)=1,1,0)</f>
        <v>1</v>
      </c>
      <c r="O105">
        <f t="shared" si="2"/>
        <v>0</v>
      </c>
      <c r="P105" t="str">
        <f t="shared" si="3"/>
        <v>2024-05</v>
      </c>
      <c r="Q105" s="3">
        <f>IF(AND(IF(dashboard!$B$4="All",TRUE,$F105=dashboard!$B$4),IF(dashboard!$B$5="All",TRUE,$E105=dashboard!$B$5),IF(dashboard!$B$6="All",TRUE,$G105=dashboard!$B$6),IF(dashboard!$B$7="All",TRUE,$M105=dashboard!$B$7),$P105&gt;=dashboard!$B$8,$P105&lt;=dashboard!$B$9,COUNTIFS($C$2:C105,$C105,$F$2:F105,IF(dashboard!$B$4="All","*",dashboard!$B$4),$E$2:E105,IF(dashboard!$B$5="All","*",dashboard!$B$5),$G$2:G105,IF(dashboard!$B$6="All","*",dashboard!$B$6),$M$2:M105,IF(dashboard!$B$7="All","*",dashboard!$B$7),$P$2:P105,"&gt;="&amp;dashboard!$B$8,$P$2:P105,"&lt;="&amp;dashboard!$B$9)=1),1,0)</f>
        <v>0</v>
      </c>
    </row>
    <row r="106" spans="1:17">
      <c r="A106" t="s">
        <v>334</v>
      </c>
      <c r="B106" s="2">
        <v>45324</v>
      </c>
      <c r="C106" t="s">
        <v>335</v>
      </c>
      <c r="D106" t="s">
        <v>336</v>
      </c>
      <c r="E106" t="s">
        <v>17</v>
      </c>
      <c r="F106" t="s">
        <v>33</v>
      </c>
      <c r="G106" t="s">
        <v>19</v>
      </c>
      <c r="H106" t="s">
        <v>50</v>
      </c>
      <c r="I106" s="3">
        <v>5</v>
      </c>
      <c r="J106" s="4">
        <v>2263.02</v>
      </c>
      <c r="K106" s="4">
        <v>11315.1</v>
      </c>
      <c r="L106" t="s">
        <v>35</v>
      </c>
      <c r="M106" t="s">
        <v>29</v>
      </c>
      <c r="N106">
        <f>IF(COUNTIF($C$2:C106,C106)=1,1,0)</f>
        <v>1</v>
      </c>
      <c r="O106">
        <f t="shared" si="2"/>
        <v>0</v>
      </c>
      <c r="P106" t="str">
        <f t="shared" si="3"/>
        <v>2024-02</v>
      </c>
      <c r="Q106" s="3">
        <f>IF(AND(IF(dashboard!$B$4="All",TRUE,$F106=dashboard!$B$4),IF(dashboard!$B$5="All",TRUE,$E106=dashboard!$B$5),IF(dashboard!$B$6="All",TRUE,$G106=dashboard!$B$6),IF(dashboard!$B$7="All",TRUE,$M106=dashboard!$B$7),$P106&gt;=dashboard!$B$8,$P106&lt;=dashboard!$B$9,COUNTIFS($C$2:C106,$C106,$F$2:F106,IF(dashboard!$B$4="All","*",dashboard!$B$4),$E$2:E106,IF(dashboard!$B$5="All","*",dashboard!$B$5),$G$2:G106,IF(dashboard!$B$6="All","*",dashboard!$B$6),$M$2:M106,IF(dashboard!$B$7="All","*",dashboard!$B$7),$P$2:P106,"&gt;="&amp;dashboard!$B$8,$P$2:P106,"&lt;="&amp;dashboard!$B$9)=1),1,0)</f>
        <v>1</v>
      </c>
    </row>
    <row r="107" spans="1:17">
      <c r="A107" t="s">
        <v>337</v>
      </c>
      <c r="B107" s="2">
        <v>45319</v>
      </c>
      <c r="C107" t="s">
        <v>338</v>
      </c>
      <c r="D107" t="s">
        <v>339</v>
      </c>
      <c r="E107" t="s">
        <v>17</v>
      </c>
      <c r="F107" t="s">
        <v>27</v>
      </c>
      <c r="G107" t="s">
        <v>42</v>
      </c>
      <c r="H107" t="s">
        <v>57</v>
      </c>
      <c r="I107" s="3">
        <v>2</v>
      </c>
      <c r="J107" s="4">
        <v>13942.97</v>
      </c>
      <c r="K107" s="4">
        <v>27885.95</v>
      </c>
      <c r="L107" t="s">
        <v>35</v>
      </c>
      <c r="M107" t="s">
        <v>22</v>
      </c>
      <c r="N107">
        <f>IF(COUNTIF($C$2:C107,C107)=1,1,0)</f>
        <v>1</v>
      </c>
      <c r="O107">
        <f t="shared" si="2"/>
        <v>1</v>
      </c>
      <c r="P107" t="str">
        <f t="shared" si="3"/>
        <v>2024-01</v>
      </c>
      <c r="Q107" s="3">
        <f>IF(AND(IF(dashboard!$B$4="All",TRUE,$F107=dashboard!$B$4),IF(dashboard!$B$5="All",TRUE,$E107=dashboard!$B$5),IF(dashboard!$B$6="All",TRUE,$G107=dashboard!$B$6),IF(dashboard!$B$7="All",TRUE,$M107=dashboard!$B$7),$P107&gt;=dashboard!$B$8,$P107&lt;=dashboard!$B$9,COUNTIFS($C$2:C107,$C107,$F$2:F107,IF(dashboard!$B$4="All","*",dashboard!$B$4),$E$2:E107,IF(dashboard!$B$5="All","*",dashboard!$B$5),$G$2:G107,IF(dashboard!$B$6="All","*",dashboard!$B$6),$M$2:M107,IF(dashboard!$B$7="All","*",dashboard!$B$7),$P$2:P107,"&gt;="&amp;dashboard!$B$8,$P$2:P107,"&lt;="&amp;dashboard!$B$9)=1),1,0)</f>
        <v>0</v>
      </c>
    </row>
    <row r="108" spans="1:17">
      <c r="A108" t="s">
        <v>340</v>
      </c>
      <c r="B108" s="2">
        <v>45133</v>
      </c>
      <c r="C108" t="s">
        <v>341</v>
      </c>
      <c r="D108" t="s">
        <v>342</v>
      </c>
      <c r="E108" t="s">
        <v>26</v>
      </c>
      <c r="F108" t="s">
        <v>46</v>
      </c>
      <c r="G108" t="s">
        <v>19</v>
      </c>
      <c r="H108" t="s">
        <v>20</v>
      </c>
      <c r="I108" s="3">
        <v>4</v>
      </c>
      <c r="J108" s="4">
        <v>41378.99</v>
      </c>
      <c r="K108" s="4">
        <v>165515.97</v>
      </c>
      <c r="L108" t="s">
        <v>21</v>
      </c>
      <c r="M108" t="s">
        <v>29</v>
      </c>
      <c r="N108">
        <f>IF(COUNTIF($C$2:C108,C108)=1,1,0)</f>
        <v>1</v>
      </c>
      <c r="O108">
        <f t="shared" si="2"/>
        <v>0</v>
      </c>
      <c r="P108" t="str">
        <f t="shared" si="3"/>
        <v>2023-07</v>
      </c>
      <c r="Q108" s="3">
        <f>IF(AND(IF(dashboard!$B$4="All",TRUE,$F108=dashboard!$B$4),IF(dashboard!$B$5="All",TRUE,$E108=dashboard!$B$5),IF(dashboard!$B$6="All",TRUE,$G108=dashboard!$B$6),IF(dashboard!$B$7="All",TRUE,$M108=dashboard!$B$7),$P108&gt;=dashboard!$B$8,$P108&lt;=dashboard!$B$9,COUNTIFS($C$2:C108,$C108,$F$2:F108,IF(dashboard!$B$4="All","*",dashboard!$B$4),$E$2:E108,IF(dashboard!$B$5="All","*",dashboard!$B$5),$G$2:G108,IF(dashboard!$B$6="All","*",dashboard!$B$6),$M$2:M108,IF(dashboard!$B$7="All","*",dashboard!$B$7),$P$2:P108,"&gt;="&amp;dashboard!$B$8,$P$2:P108,"&lt;="&amp;dashboard!$B$9)=1),1,0)</f>
        <v>0</v>
      </c>
    </row>
    <row r="109" spans="1:17">
      <c r="A109" t="s">
        <v>343</v>
      </c>
      <c r="B109" s="2">
        <v>44941</v>
      </c>
      <c r="C109" t="s">
        <v>344</v>
      </c>
      <c r="D109" t="s">
        <v>345</v>
      </c>
      <c r="E109" t="s">
        <v>61</v>
      </c>
      <c r="F109" t="s">
        <v>33</v>
      </c>
      <c r="G109" t="s">
        <v>42</v>
      </c>
      <c r="H109" t="s">
        <v>20</v>
      </c>
      <c r="I109" s="3">
        <v>5</v>
      </c>
      <c r="J109" s="4">
        <v>39038.74</v>
      </c>
      <c r="K109" s="4">
        <v>195193.71</v>
      </c>
      <c r="L109" t="s">
        <v>28</v>
      </c>
      <c r="M109" t="s">
        <v>29</v>
      </c>
      <c r="N109">
        <f>IF(COUNTIF($C$2:C109,C109)=1,1,0)</f>
        <v>1</v>
      </c>
      <c r="O109">
        <f t="shared" si="2"/>
        <v>0</v>
      </c>
      <c r="P109" t="str">
        <f t="shared" si="3"/>
        <v>2023-01</v>
      </c>
      <c r="Q109" s="3">
        <f>IF(AND(IF(dashboard!$B$4="All",TRUE,$F109=dashboard!$B$4),IF(dashboard!$B$5="All",TRUE,$E109=dashboard!$B$5),IF(dashboard!$B$6="All",TRUE,$G109=dashboard!$B$6),IF(dashboard!$B$7="All",TRUE,$M109=dashboard!$B$7),$P109&gt;=dashboard!$B$8,$P109&lt;=dashboard!$B$9,COUNTIFS($C$2:C109,$C109,$F$2:F109,IF(dashboard!$B$4="All","*",dashboard!$B$4),$E$2:E109,IF(dashboard!$B$5="All","*",dashboard!$B$5),$G$2:G109,IF(dashboard!$B$6="All","*",dashboard!$B$6),$M$2:M109,IF(dashboard!$B$7="All","*",dashboard!$B$7),$P$2:P109,"&gt;="&amp;dashboard!$B$8,$P$2:P109,"&lt;="&amp;dashboard!$B$9)=1),1,0)</f>
        <v>1</v>
      </c>
    </row>
    <row r="110" spans="1:17">
      <c r="A110" t="s">
        <v>346</v>
      </c>
      <c r="B110" s="2">
        <v>45387</v>
      </c>
      <c r="C110" t="s">
        <v>347</v>
      </c>
      <c r="D110" t="s">
        <v>225</v>
      </c>
      <c r="E110" t="s">
        <v>61</v>
      </c>
      <c r="F110" t="s">
        <v>27</v>
      </c>
      <c r="G110" t="s">
        <v>19</v>
      </c>
      <c r="H110" t="s">
        <v>34</v>
      </c>
      <c r="I110" s="3">
        <v>3</v>
      </c>
      <c r="J110" s="4">
        <v>940.08</v>
      </c>
      <c r="K110" s="4">
        <v>2820.23</v>
      </c>
      <c r="L110" t="s">
        <v>35</v>
      </c>
      <c r="M110" t="s">
        <v>29</v>
      </c>
      <c r="N110">
        <f>IF(COUNTIF($C$2:C110,C110)=1,1,0)</f>
        <v>1</v>
      </c>
      <c r="O110">
        <f t="shared" si="2"/>
        <v>0</v>
      </c>
      <c r="P110" t="str">
        <f t="shared" si="3"/>
        <v>2024-04</v>
      </c>
      <c r="Q110" s="3">
        <f>IF(AND(IF(dashboard!$B$4="All",TRUE,$F110=dashboard!$B$4),IF(dashboard!$B$5="All",TRUE,$E110=dashboard!$B$5),IF(dashboard!$B$6="All",TRUE,$G110=dashboard!$B$6),IF(dashboard!$B$7="All",TRUE,$M110=dashboard!$B$7),$P110&gt;=dashboard!$B$8,$P110&lt;=dashboard!$B$9,COUNTIFS($C$2:C110,$C110,$F$2:F110,IF(dashboard!$B$4="All","*",dashboard!$B$4),$E$2:E110,IF(dashboard!$B$5="All","*",dashboard!$B$5),$G$2:G110,IF(dashboard!$B$6="All","*",dashboard!$B$6),$M$2:M110,IF(dashboard!$B$7="All","*",dashboard!$B$7),$P$2:P110,"&gt;="&amp;dashboard!$B$8,$P$2:P110,"&lt;="&amp;dashboard!$B$9)=1),1,0)</f>
        <v>0</v>
      </c>
    </row>
    <row r="111" spans="1:17">
      <c r="A111" t="s">
        <v>348</v>
      </c>
      <c r="B111" s="2">
        <v>45167</v>
      </c>
      <c r="C111" t="s">
        <v>72</v>
      </c>
      <c r="D111" t="s">
        <v>349</v>
      </c>
      <c r="E111" t="s">
        <v>17</v>
      </c>
      <c r="F111" t="s">
        <v>27</v>
      </c>
      <c r="G111" t="s">
        <v>42</v>
      </c>
      <c r="H111" t="s">
        <v>57</v>
      </c>
      <c r="I111" s="3">
        <v>4</v>
      </c>
      <c r="J111" s="4">
        <v>16488.669999999998</v>
      </c>
      <c r="K111" s="4">
        <v>65954.679999999993</v>
      </c>
      <c r="L111" t="s">
        <v>21</v>
      </c>
      <c r="M111" t="s">
        <v>29</v>
      </c>
      <c r="N111">
        <f>IF(COUNTIF($C$2:C111,C111)=1,1,0)</f>
        <v>0</v>
      </c>
      <c r="O111">
        <f t="shared" si="2"/>
        <v>0</v>
      </c>
      <c r="P111" t="str">
        <f t="shared" si="3"/>
        <v>2023-08</v>
      </c>
      <c r="Q111" s="3">
        <f>IF(AND(IF(dashboard!$B$4="All",TRUE,$F111=dashboard!$B$4),IF(dashboard!$B$5="All",TRUE,$E111=dashboard!$B$5),IF(dashboard!$B$6="All",TRUE,$G111=dashboard!$B$6),IF(dashboard!$B$7="All",TRUE,$M111=dashboard!$B$7),$P111&gt;=dashboard!$B$8,$P111&lt;=dashboard!$B$9,COUNTIFS($C$2:C111,$C111,$F$2:F111,IF(dashboard!$B$4="All","*",dashboard!$B$4),$E$2:E111,IF(dashboard!$B$5="All","*",dashboard!$B$5),$G$2:G111,IF(dashboard!$B$6="All","*",dashboard!$B$6),$M$2:M111,IF(dashboard!$B$7="All","*",dashboard!$B$7),$P$2:P111,"&gt;="&amp;dashboard!$B$8,$P$2:P111,"&lt;="&amp;dashboard!$B$9)=1),1,0)</f>
        <v>0</v>
      </c>
    </row>
    <row r="112" spans="1:17">
      <c r="A112" t="s">
        <v>350</v>
      </c>
      <c r="B112" s="2">
        <v>45022</v>
      </c>
      <c r="C112" t="s">
        <v>351</v>
      </c>
      <c r="D112" t="s">
        <v>352</v>
      </c>
      <c r="E112" t="s">
        <v>17</v>
      </c>
      <c r="F112" t="s">
        <v>46</v>
      </c>
      <c r="G112" t="s">
        <v>19</v>
      </c>
      <c r="H112" t="s">
        <v>57</v>
      </c>
      <c r="I112" s="3">
        <v>1</v>
      </c>
      <c r="J112" s="4">
        <v>11837.24</v>
      </c>
      <c r="K112" s="4">
        <v>11837.24</v>
      </c>
      <c r="L112" t="s">
        <v>35</v>
      </c>
      <c r="M112" t="s">
        <v>29</v>
      </c>
      <c r="N112">
        <f>IF(COUNTIF($C$2:C112,C112)=1,1,0)</f>
        <v>1</v>
      </c>
      <c r="O112">
        <f t="shared" si="2"/>
        <v>0</v>
      </c>
      <c r="P112" t="str">
        <f t="shared" si="3"/>
        <v>2023-04</v>
      </c>
      <c r="Q112" s="3">
        <f>IF(AND(IF(dashboard!$B$4="All",TRUE,$F112=dashboard!$B$4),IF(dashboard!$B$5="All",TRUE,$E112=dashboard!$B$5),IF(dashboard!$B$6="All",TRUE,$G112=dashboard!$B$6),IF(dashboard!$B$7="All",TRUE,$M112=dashboard!$B$7),$P112&gt;=dashboard!$B$8,$P112&lt;=dashboard!$B$9,COUNTIFS($C$2:C112,$C112,$F$2:F112,IF(dashboard!$B$4="All","*",dashboard!$B$4),$E$2:E112,IF(dashboard!$B$5="All","*",dashboard!$B$5),$G$2:G112,IF(dashboard!$B$6="All","*",dashboard!$B$6),$M$2:M112,IF(dashboard!$B$7="All","*",dashboard!$B$7),$P$2:P112,"&gt;="&amp;dashboard!$B$8,$P$2:P112,"&lt;="&amp;dashboard!$B$9)=1),1,0)</f>
        <v>0</v>
      </c>
    </row>
    <row r="113" spans="1:17">
      <c r="A113" t="s">
        <v>353</v>
      </c>
      <c r="B113" s="2">
        <v>45411</v>
      </c>
      <c r="C113" t="s">
        <v>354</v>
      </c>
      <c r="D113" t="s">
        <v>355</v>
      </c>
      <c r="E113" t="s">
        <v>17</v>
      </c>
      <c r="F113" t="s">
        <v>27</v>
      </c>
      <c r="G113" t="s">
        <v>19</v>
      </c>
      <c r="H113" t="s">
        <v>34</v>
      </c>
      <c r="I113" s="3">
        <v>4</v>
      </c>
      <c r="J113" s="4">
        <v>886.66</v>
      </c>
      <c r="K113" s="4">
        <v>3546.64</v>
      </c>
      <c r="L113" t="s">
        <v>21</v>
      </c>
      <c r="M113" t="s">
        <v>29</v>
      </c>
      <c r="N113">
        <f>IF(COUNTIF($C$2:C113,C113)=1,1,0)</f>
        <v>1</v>
      </c>
      <c r="O113">
        <f t="shared" si="2"/>
        <v>0</v>
      </c>
      <c r="P113" t="str">
        <f t="shared" si="3"/>
        <v>2024-04</v>
      </c>
      <c r="Q113" s="3">
        <f>IF(AND(IF(dashboard!$B$4="All",TRUE,$F113=dashboard!$B$4),IF(dashboard!$B$5="All",TRUE,$E113=dashboard!$B$5),IF(dashboard!$B$6="All",TRUE,$G113=dashboard!$B$6),IF(dashboard!$B$7="All",TRUE,$M113=dashboard!$B$7),$P113&gt;=dashboard!$B$8,$P113&lt;=dashboard!$B$9,COUNTIFS($C$2:C113,$C113,$F$2:F113,IF(dashboard!$B$4="All","*",dashboard!$B$4),$E$2:E113,IF(dashboard!$B$5="All","*",dashboard!$B$5),$G$2:G113,IF(dashboard!$B$6="All","*",dashboard!$B$6),$M$2:M113,IF(dashboard!$B$7="All","*",dashboard!$B$7),$P$2:P113,"&gt;="&amp;dashboard!$B$8,$P$2:P113,"&lt;="&amp;dashboard!$B$9)=1),1,0)</f>
        <v>0</v>
      </c>
    </row>
    <row r="114" spans="1:17">
      <c r="A114" t="s">
        <v>356</v>
      </c>
      <c r="B114" s="2">
        <v>45333</v>
      </c>
      <c r="C114" t="s">
        <v>111</v>
      </c>
      <c r="D114" t="s">
        <v>357</v>
      </c>
      <c r="E114" t="s">
        <v>61</v>
      </c>
      <c r="F114" t="s">
        <v>46</v>
      </c>
      <c r="G114" t="s">
        <v>19</v>
      </c>
      <c r="H114" t="s">
        <v>34</v>
      </c>
      <c r="I114" s="3">
        <v>2</v>
      </c>
      <c r="J114" s="4">
        <v>1342.25</v>
      </c>
      <c r="K114" s="4">
        <v>2684.5</v>
      </c>
      <c r="L114" t="s">
        <v>28</v>
      </c>
      <c r="M114" t="s">
        <v>22</v>
      </c>
      <c r="N114">
        <f>IF(COUNTIF($C$2:C114,C114)=1,1,0)</f>
        <v>0</v>
      </c>
      <c r="O114">
        <f t="shared" si="2"/>
        <v>1</v>
      </c>
      <c r="P114" t="str">
        <f t="shared" si="3"/>
        <v>2024-02</v>
      </c>
      <c r="Q114" s="3">
        <f>IF(AND(IF(dashboard!$B$4="All",TRUE,$F114=dashboard!$B$4),IF(dashboard!$B$5="All",TRUE,$E114=dashboard!$B$5),IF(dashboard!$B$6="All",TRUE,$G114=dashboard!$B$6),IF(dashboard!$B$7="All",TRUE,$M114=dashboard!$B$7),$P114&gt;=dashboard!$B$8,$P114&lt;=dashboard!$B$9,COUNTIFS($C$2:C114,$C114,$F$2:F114,IF(dashboard!$B$4="All","*",dashboard!$B$4),$E$2:E114,IF(dashboard!$B$5="All","*",dashboard!$B$5),$G$2:G114,IF(dashboard!$B$6="All","*",dashboard!$B$6),$M$2:M114,IF(dashboard!$B$7="All","*",dashboard!$B$7),$P$2:P114,"&gt;="&amp;dashboard!$B$8,$P$2:P114,"&lt;="&amp;dashboard!$B$9)=1),1,0)</f>
        <v>0</v>
      </c>
    </row>
    <row r="115" spans="1:17">
      <c r="A115" t="s">
        <v>358</v>
      </c>
      <c r="B115" s="2">
        <v>45157</v>
      </c>
      <c r="C115" t="s">
        <v>256</v>
      </c>
      <c r="D115" t="s">
        <v>359</v>
      </c>
      <c r="E115" t="s">
        <v>61</v>
      </c>
      <c r="F115" t="s">
        <v>46</v>
      </c>
      <c r="G115" t="s">
        <v>19</v>
      </c>
      <c r="H115" t="s">
        <v>20</v>
      </c>
      <c r="I115" s="3">
        <v>1</v>
      </c>
      <c r="J115" s="4">
        <v>41579.29</v>
      </c>
      <c r="K115" s="4">
        <v>41579.29</v>
      </c>
      <c r="L115" t="s">
        <v>28</v>
      </c>
      <c r="M115" t="s">
        <v>29</v>
      </c>
      <c r="N115">
        <f>IF(COUNTIF($C$2:C115,C115)=1,1,0)</f>
        <v>0</v>
      </c>
      <c r="O115">
        <f t="shared" si="2"/>
        <v>0</v>
      </c>
      <c r="P115" t="str">
        <f t="shared" si="3"/>
        <v>2023-08</v>
      </c>
      <c r="Q115" s="3">
        <f>IF(AND(IF(dashboard!$B$4="All",TRUE,$F115=dashboard!$B$4),IF(dashboard!$B$5="All",TRUE,$E115=dashboard!$B$5),IF(dashboard!$B$6="All",TRUE,$G115=dashboard!$B$6),IF(dashboard!$B$7="All",TRUE,$M115=dashboard!$B$7),$P115&gt;=dashboard!$B$8,$P115&lt;=dashboard!$B$9,COUNTIFS($C$2:C115,$C115,$F$2:F115,IF(dashboard!$B$4="All","*",dashboard!$B$4),$E$2:E115,IF(dashboard!$B$5="All","*",dashboard!$B$5),$G$2:G115,IF(dashboard!$B$6="All","*",dashboard!$B$6),$M$2:M115,IF(dashboard!$B$7="All","*",dashboard!$B$7),$P$2:P115,"&gt;="&amp;dashboard!$B$8,$P$2:P115,"&lt;="&amp;dashboard!$B$9)=1),1,0)</f>
        <v>0</v>
      </c>
    </row>
    <row r="116" spans="1:17">
      <c r="A116" t="s">
        <v>360</v>
      </c>
      <c r="B116" s="2">
        <v>45097</v>
      </c>
      <c r="C116" t="s">
        <v>361</v>
      </c>
      <c r="D116" t="s">
        <v>362</v>
      </c>
      <c r="E116" t="s">
        <v>26</v>
      </c>
      <c r="F116" t="s">
        <v>46</v>
      </c>
      <c r="G116" t="s">
        <v>19</v>
      </c>
      <c r="H116" t="s">
        <v>50</v>
      </c>
      <c r="I116" s="3">
        <v>5</v>
      </c>
      <c r="J116" s="4">
        <v>1860.15</v>
      </c>
      <c r="K116" s="4">
        <v>9300.74</v>
      </c>
      <c r="L116" t="s">
        <v>28</v>
      </c>
      <c r="M116" t="s">
        <v>29</v>
      </c>
      <c r="N116">
        <f>IF(COUNTIF($C$2:C116,C116)=1,1,0)</f>
        <v>1</v>
      </c>
      <c r="O116">
        <f t="shared" si="2"/>
        <v>0</v>
      </c>
      <c r="P116" t="str">
        <f t="shared" si="3"/>
        <v>2023-06</v>
      </c>
      <c r="Q116" s="3">
        <f>IF(AND(IF(dashboard!$B$4="All",TRUE,$F116=dashboard!$B$4),IF(dashboard!$B$5="All",TRUE,$E116=dashboard!$B$5),IF(dashboard!$B$6="All",TRUE,$G116=dashboard!$B$6),IF(dashboard!$B$7="All",TRUE,$M116=dashboard!$B$7),$P116&gt;=dashboard!$B$8,$P116&lt;=dashboard!$B$9,COUNTIFS($C$2:C116,$C116,$F$2:F116,IF(dashboard!$B$4="All","*",dashboard!$B$4),$E$2:E116,IF(dashboard!$B$5="All","*",dashboard!$B$5),$G$2:G116,IF(dashboard!$B$6="All","*",dashboard!$B$6),$M$2:M116,IF(dashboard!$B$7="All","*",dashboard!$B$7),$P$2:P116,"&gt;="&amp;dashboard!$B$8,$P$2:P116,"&lt;="&amp;dashboard!$B$9)=1),1,0)</f>
        <v>0</v>
      </c>
    </row>
    <row r="117" spans="1:17">
      <c r="A117" t="s">
        <v>363</v>
      </c>
      <c r="B117" s="2">
        <v>45467</v>
      </c>
      <c r="C117" t="s">
        <v>364</v>
      </c>
      <c r="D117" t="s">
        <v>365</v>
      </c>
      <c r="E117" t="s">
        <v>17</v>
      </c>
      <c r="F117" t="s">
        <v>46</v>
      </c>
      <c r="G117" t="s">
        <v>19</v>
      </c>
      <c r="H117" t="s">
        <v>50</v>
      </c>
      <c r="I117" s="3">
        <v>1</v>
      </c>
      <c r="J117" s="4">
        <v>2767.41</v>
      </c>
      <c r="K117" s="4">
        <v>2767.41</v>
      </c>
      <c r="L117" t="s">
        <v>35</v>
      </c>
      <c r="M117" t="s">
        <v>29</v>
      </c>
      <c r="N117">
        <f>IF(COUNTIF($C$2:C117,C117)=1,1,0)</f>
        <v>1</v>
      </c>
      <c r="O117">
        <f t="shared" si="2"/>
        <v>0</v>
      </c>
      <c r="P117" t="str">
        <f t="shared" si="3"/>
        <v>2024-06</v>
      </c>
      <c r="Q117" s="3">
        <f>IF(AND(IF(dashboard!$B$4="All",TRUE,$F117=dashboard!$B$4),IF(dashboard!$B$5="All",TRUE,$E117=dashboard!$B$5),IF(dashboard!$B$6="All",TRUE,$G117=dashboard!$B$6),IF(dashboard!$B$7="All",TRUE,$M117=dashboard!$B$7),$P117&gt;=dashboard!$B$8,$P117&lt;=dashboard!$B$9,COUNTIFS($C$2:C117,$C117,$F$2:F117,IF(dashboard!$B$4="All","*",dashboard!$B$4),$E$2:E117,IF(dashboard!$B$5="All","*",dashboard!$B$5),$G$2:G117,IF(dashboard!$B$6="All","*",dashboard!$B$6),$M$2:M117,IF(dashboard!$B$7="All","*",dashboard!$B$7),$P$2:P117,"&gt;="&amp;dashboard!$B$8,$P$2:P117,"&lt;="&amp;dashboard!$B$9)=1),1,0)</f>
        <v>0</v>
      </c>
    </row>
    <row r="118" spans="1:17">
      <c r="A118" t="s">
        <v>366</v>
      </c>
      <c r="B118" s="2">
        <v>44962</v>
      </c>
      <c r="C118" t="s">
        <v>367</v>
      </c>
      <c r="D118" t="s">
        <v>368</v>
      </c>
      <c r="E118" t="s">
        <v>17</v>
      </c>
      <c r="F118" t="s">
        <v>27</v>
      </c>
      <c r="G118" t="s">
        <v>19</v>
      </c>
      <c r="H118" t="s">
        <v>50</v>
      </c>
      <c r="I118" s="3">
        <v>1</v>
      </c>
      <c r="J118" s="4">
        <v>2824.02</v>
      </c>
      <c r="K118" s="4">
        <v>2824.02</v>
      </c>
      <c r="L118" t="s">
        <v>28</v>
      </c>
      <c r="M118" t="s">
        <v>29</v>
      </c>
      <c r="N118">
        <f>IF(COUNTIF($C$2:C118,C118)=1,1,0)</f>
        <v>1</v>
      </c>
      <c r="O118">
        <f t="shared" si="2"/>
        <v>0</v>
      </c>
      <c r="P118" t="str">
        <f t="shared" si="3"/>
        <v>2023-02</v>
      </c>
      <c r="Q118" s="3">
        <f>IF(AND(IF(dashboard!$B$4="All",TRUE,$F118=dashboard!$B$4),IF(dashboard!$B$5="All",TRUE,$E118=dashboard!$B$5),IF(dashboard!$B$6="All",TRUE,$G118=dashboard!$B$6),IF(dashboard!$B$7="All",TRUE,$M118=dashboard!$B$7),$P118&gt;=dashboard!$B$8,$P118&lt;=dashboard!$B$9,COUNTIFS($C$2:C118,$C118,$F$2:F118,IF(dashboard!$B$4="All","*",dashboard!$B$4),$E$2:E118,IF(dashboard!$B$5="All","*",dashboard!$B$5),$G$2:G118,IF(dashboard!$B$6="All","*",dashboard!$B$6),$M$2:M118,IF(dashboard!$B$7="All","*",dashboard!$B$7),$P$2:P118,"&gt;="&amp;dashboard!$B$8,$P$2:P118,"&lt;="&amp;dashboard!$B$9)=1),1,0)</f>
        <v>0</v>
      </c>
    </row>
    <row r="119" spans="1:17">
      <c r="A119" t="s">
        <v>369</v>
      </c>
      <c r="B119" s="2">
        <v>45451</v>
      </c>
      <c r="C119" t="s">
        <v>370</v>
      </c>
      <c r="D119" t="s">
        <v>371</v>
      </c>
      <c r="E119" t="s">
        <v>17</v>
      </c>
      <c r="F119" t="s">
        <v>33</v>
      </c>
      <c r="G119" t="s">
        <v>42</v>
      </c>
      <c r="H119" t="s">
        <v>50</v>
      </c>
      <c r="I119" s="3">
        <v>2</v>
      </c>
      <c r="J119" s="4">
        <v>1898.44</v>
      </c>
      <c r="K119" s="4">
        <v>3796.89</v>
      </c>
      <c r="L119" t="s">
        <v>28</v>
      </c>
      <c r="M119" t="s">
        <v>29</v>
      </c>
      <c r="N119">
        <f>IF(COUNTIF($C$2:C119,C119)=1,1,0)</f>
        <v>1</v>
      </c>
      <c r="O119">
        <f t="shared" si="2"/>
        <v>0</v>
      </c>
      <c r="P119" t="str">
        <f t="shared" si="3"/>
        <v>2024-06</v>
      </c>
      <c r="Q119" s="3">
        <f>IF(AND(IF(dashboard!$B$4="All",TRUE,$F119=dashboard!$B$4),IF(dashboard!$B$5="All",TRUE,$E119=dashboard!$B$5),IF(dashboard!$B$6="All",TRUE,$G119=dashboard!$B$6),IF(dashboard!$B$7="All",TRUE,$M119=dashboard!$B$7),$P119&gt;=dashboard!$B$8,$P119&lt;=dashboard!$B$9,COUNTIFS($C$2:C119,$C119,$F$2:F119,IF(dashboard!$B$4="All","*",dashboard!$B$4),$E$2:E119,IF(dashboard!$B$5="All","*",dashboard!$B$5),$G$2:G119,IF(dashboard!$B$6="All","*",dashboard!$B$6),$M$2:M119,IF(dashboard!$B$7="All","*",dashboard!$B$7),$P$2:P119,"&gt;="&amp;dashboard!$B$8,$P$2:P119,"&lt;="&amp;dashboard!$B$9)=1),1,0)</f>
        <v>1</v>
      </c>
    </row>
    <row r="120" spans="1:17">
      <c r="A120" t="s">
        <v>372</v>
      </c>
      <c r="B120" s="2">
        <v>45086</v>
      </c>
      <c r="C120" t="s">
        <v>373</v>
      </c>
      <c r="D120" t="s">
        <v>374</v>
      </c>
      <c r="E120" t="s">
        <v>17</v>
      </c>
      <c r="F120" t="s">
        <v>33</v>
      </c>
      <c r="G120" t="s">
        <v>19</v>
      </c>
      <c r="H120" t="s">
        <v>57</v>
      </c>
      <c r="I120" s="3">
        <v>3</v>
      </c>
      <c r="J120" s="4">
        <v>12624.4</v>
      </c>
      <c r="K120" s="4">
        <v>37873.199999999997</v>
      </c>
      <c r="L120" t="s">
        <v>28</v>
      </c>
      <c r="M120" t="s">
        <v>29</v>
      </c>
      <c r="N120">
        <f>IF(COUNTIF($C$2:C120,C120)=1,1,0)</f>
        <v>1</v>
      </c>
      <c r="O120">
        <f t="shared" si="2"/>
        <v>0</v>
      </c>
      <c r="P120" t="str">
        <f t="shared" si="3"/>
        <v>2023-06</v>
      </c>
      <c r="Q120" s="3">
        <f>IF(AND(IF(dashboard!$B$4="All",TRUE,$F120=dashboard!$B$4),IF(dashboard!$B$5="All",TRUE,$E120=dashboard!$B$5),IF(dashboard!$B$6="All",TRUE,$G120=dashboard!$B$6),IF(dashboard!$B$7="All",TRUE,$M120=dashboard!$B$7),$P120&gt;=dashboard!$B$8,$P120&lt;=dashboard!$B$9,COUNTIFS($C$2:C120,$C120,$F$2:F120,IF(dashboard!$B$4="All","*",dashboard!$B$4),$E$2:E120,IF(dashboard!$B$5="All","*",dashboard!$B$5),$G$2:G120,IF(dashboard!$B$6="All","*",dashboard!$B$6),$M$2:M120,IF(dashboard!$B$7="All","*",dashboard!$B$7),$P$2:P120,"&gt;="&amp;dashboard!$B$8,$P$2:P120,"&lt;="&amp;dashboard!$B$9)=1),1,0)</f>
        <v>1</v>
      </c>
    </row>
    <row r="121" spans="1:17">
      <c r="A121" t="s">
        <v>375</v>
      </c>
      <c r="B121" s="2">
        <v>45169</v>
      </c>
      <c r="C121" t="s">
        <v>376</v>
      </c>
      <c r="D121" t="s">
        <v>377</v>
      </c>
      <c r="E121" t="s">
        <v>17</v>
      </c>
      <c r="F121" t="s">
        <v>18</v>
      </c>
      <c r="G121" t="s">
        <v>42</v>
      </c>
      <c r="H121" t="s">
        <v>57</v>
      </c>
      <c r="I121" s="3">
        <v>1</v>
      </c>
      <c r="J121" s="4">
        <v>16002.45</v>
      </c>
      <c r="K121" s="4">
        <v>16002.45</v>
      </c>
      <c r="L121" t="s">
        <v>28</v>
      </c>
      <c r="M121" t="s">
        <v>29</v>
      </c>
      <c r="N121">
        <f>IF(COUNTIF($C$2:C121,C121)=1,1,0)</f>
        <v>1</v>
      </c>
      <c r="O121">
        <f t="shared" si="2"/>
        <v>0</v>
      </c>
      <c r="P121" t="str">
        <f t="shared" si="3"/>
        <v>2023-08</v>
      </c>
      <c r="Q121" s="3">
        <f>IF(AND(IF(dashboard!$B$4="All",TRUE,$F121=dashboard!$B$4),IF(dashboard!$B$5="All",TRUE,$E121=dashboard!$B$5),IF(dashboard!$B$6="All",TRUE,$G121=dashboard!$B$6),IF(dashboard!$B$7="All",TRUE,$M121=dashboard!$B$7),$P121&gt;=dashboard!$B$8,$P121&lt;=dashboard!$B$9,COUNTIFS($C$2:C121,$C121,$F$2:F121,IF(dashboard!$B$4="All","*",dashboard!$B$4),$E$2:E121,IF(dashboard!$B$5="All","*",dashboard!$B$5),$G$2:G121,IF(dashboard!$B$6="All","*",dashboard!$B$6),$M$2:M121,IF(dashboard!$B$7="All","*",dashboard!$B$7),$P$2:P121,"&gt;="&amp;dashboard!$B$8,$P$2:P121,"&lt;="&amp;dashboard!$B$9)=1),1,0)</f>
        <v>0</v>
      </c>
    </row>
    <row r="122" spans="1:17">
      <c r="A122" t="s">
        <v>378</v>
      </c>
      <c r="B122" s="2">
        <v>45012</v>
      </c>
      <c r="C122" t="s">
        <v>72</v>
      </c>
      <c r="D122" t="s">
        <v>379</v>
      </c>
      <c r="E122" t="s">
        <v>17</v>
      </c>
      <c r="F122" t="s">
        <v>46</v>
      </c>
      <c r="G122" t="s">
        <v>19</v>
      </c>
      <c r="H122" t="s">
        <v>34</v>
      </c>
      <c r="I122" s="3">
        <v>3</v>
      </c>
      <c r="J122" s="4">
        <v>1324.64</v>
      </c>
      <c r="K122" s="4">
        <v>3973.91</v>
      </c>
      <c r="L122" t="s">
        <v>21</v>
      </c>
      <c r="M122" t="s">
        <v>29</v>
      </c>
      <c r="N122">
        <f>IF(COUNTIF($C$2:C122,C122)=1,1,0)</f>
        <v>0</v>
      </c>
      <c r="O122">
        <f t="shared" si="2"/>
        <v>0</v>
      </c>
      <c r="P122" t="str">
        <f t="shared" si="3"/>
        <v>2023-03</v>
      </c>
      <c r="Q122" s="3">
        <f>IF(AND(IF(dashboard!$B$4="All",TRUE,$F122=dashboard!$B$4),IF(dashboard!$B$5="All",TRUE,$E122=dashboard!$B$5),IF(dashboard!$B$6="All",TRUE,$G122=dashboard!$B$6),IF(dashboard!$B$7="All",TRUE,$M122=dashboard!$B$7),$P122&gt;=dashboard!$B$8,$P122&lt;=dashboard!$B$9,COUNTIFS($C$2:C122,$C122,$F$2:F122,IF(dashboard!$B$4="All","*",dashboard!$B$4),$E$2:E122,IF(dashboard!$B$5="All","*",dashboard!$B$5),$G$2:G122,IF(dashboard!$B$6="All","*",dashboard!$B$6),$M$2:M122,IF(dashboard!$B$7="All","*",dashboard!$B$7),$P$2:P122,"&gt;="&amp;dashboard!$B$8,$P$2:P122,"&lt;="&amp;dashboard!$B$9)=1),1,0)</f>
        <v>0</v>
      </c>
    </row>
    <row r="123" spans="1:17">
      <c r="A123" t="s">
        <v>380</v>
      </c>
      <c r="B123" s="2">
        <v>44954</v>
      </c>
      <c r="C123" t="s">
        <v>381</v>
      </c>
      <c r="D123" t="s">
        <v>382</v>
      </c>
      <c r="E123" t="s">
        <v>17</v>
      </c>
      <c r="F123" t="s">
        <v>27</v>
      </c>
      <c r="G123" t="s">
        <v>42</v>
      </c>
      <c r="H123" t="s">
        <v>34</v>
      </c>
      <c r="I123" s="3">
        <v>4</v>
      </c>
      <c r="J123" s="4">
        <v>1052.3800000000001</v>
      </c>
      <c r="K123" s="4">
        <v>4209.54</v>
      </c>
      <c r="L123" t="s">
        <v>21</v>
      </c>
      <c r="M123" t="s">
        <v>29</v>
      </c>
      <c r="N123">
        <f>IF(COUNTIF($C$2:C123,C123)=1,1,0)</f>
        <v>1</v>
      </c>
      <c r="O123">
        <f t="shared" si="2"/>
        <v>0</v>
      </c>
      <c r="P123" t="str">
        <f t="shared" si="3"/>
        <v>2023-01</v>
      </c>
      <c r="Q123" s="3">
        <f>IF(AND(IF(dashboard!$B$4="All",TRUE,$F123=dashboard!$B$4),IF(dashboard!$B$5="All",TRUE,$E123=dashboard!$B$5),IF(dashboard!$B$6="All",TRUE,$G123=dashboard!$B$6),IF(dashboard!$B$7="All",TRUE,$M123=dashboard!$B$7),$P123&gt;=dashboard!$B$8,$P123&lt;=dashboard!$B$9,COUNTIFS($C$2:C123,$C123,$F$2:F123,IF(dashboard!$B$4="All","*",dashboard!$B$4),$E$2:E123,IF(dashboard!$B$5="All","*",dashboard!$B$5),$G$2:G123,IF(dashboard!$B$6="All","*",dashboard!$B$6),$M$2:M123,IF(dashboard!$B$7="All","*",dashboard!$B$7),$P$2:P123,"&gt;="&amp;dashboard!$B$8,$P$2:P123,"&lt;="&amp;dashboard!$B$9)=1),1,0)</f>
        <v>0</v>
      </c>
    </row>
    <row r="124" spans="1:17">
      <c r="A124" t="s">
        <v>383</v>
      </c>
      <c r="B124" s="2">
        <v>45266</v>
      </c>
      <c r="C124" t="s">
        <v>384</v>
      </c>
      <c r="D124" t="s">
        <v>79</v>
      </c>
      <c r="E124" t="s">
        <v>61</v>
      </c>
      <c r="F124" t="s">
        <v>27</v>
      </c>
      <c r="G124" t="s">
        <v>42</v>
      </c>
      <c r="H124" t="s">
        <v>50</v>
      </c>
      <c r="I124" s="3">
        <v>2</v>
      </c>
      <c r="J124" s="4">
        <v>1949.91</v>
      </c>
      <c r="K124" s="4">
        <v>3899.82</v>
      </c>
      <c r="L124" t="s">
        <v>35</v>
      </c>
      <c r="M124" t="s">
        <v>22</v>
      </c>
      <c r="N124">
        <f>IF(COUNTIF($C$2:C124,C124)=1,1,0)</f>
        <v>1</v>
      </c>
      <c r="O124">
        <f t="shared" si="2"/>
        <v>1</v>
      </c>
      <c r="P124" t="str">
        <f t="shared" si="3"/>
        <v>2023-12</v>
      </c>
      <c r="Q124" s="3">
        <f>IF(AND(IF(dashboard!$B$4="All",TRUE,$F124=dashboard!$B$4),IF(dashboard!$B$5="All",TRUE,$E124=dashboard!$B$5),IF(dashboard!$B$6="All",TRUE,$G124=dashboard!$B$6),IF(dashboard!$B$7="All",TRUE,$M124=dashboard!$B$7),$P124&gt;=dashboard!$B$8,$P124&lt;=dashboard!$B$9,COUNTIFS($C$2:C124,$C124,$F$2:F124,IF(dashboard!$B$4="All","*",dashboard!$B$4),$E$2:E124,IF(dashboard!$B$5="All","*",dashboard!$B$5),$G$2:G124,IF(dashboard!$B$6="All","*",dashboard!$B$6),$M$2:M124,IF(dashboard!$B$7="All","*",dashboard!$B$7),$P$2:P124,"&gt;="&amp;dashboard!$B$8,$P$2:P124,"&lt;="&amp;dashboard!$B$9)=1),1,0)</f>
        <v>0</v>
      </c>
    </row>
    <row r="125" spans="1:17">
      <c r="A125" t="s">
        <v>385</v>
      </c>
      <c r="B125" s="2">
        <v>45257</v>
      </c>
      <c r="C125" t="s">
        <v>386</v>
      </c>
      <c r="D125" t="s">
        <v>387</v>
      </c>
      <c r="E125" t="s">
        <v>26</v>
      </c>
      <c r="F125" t="s">
        <v>18</v>
      </c>
      <c r="G125" t="s">
        <v>19</v>
      </c>
      <c r="H125" t="s">
        <v>34</v>
      </c>
      <c r="I125" s="3">
        <v>5</v>
      </c>
      <c r="J125" s="4">
        <v>1229.01</v>
      </c>
      <c r="K125" s="4">
        <v>6145.03</v>
      </c>
      <c r="L125" t="s">
        <v>21</v>
      </c>
      <c r="M125" t="s">
        <v>29</v>
      </c>
      <c r="N125">
        <f>IF(COUNTIF($C$2:C125,C125)=1,1,0)</f>
        <v>1</v>
      </c>
      <c r="O125">
        <f t="shared" si="2"/>
        <v>0</v>
      </c>
      <c r="P125" t="str">
        <f t="shared" si="3"/>
        <v>2023-11</v>
      </c>
      <c r="Q125" s="3">
        <f>IF(AND(IF(dashboard!$B$4="All",TRUE,$F125=dashboard!$B$4),IF(dashboard!$B$5="All",TRUE,$E125=dashboard!$B$5),IF(dashboard!$B$6="All",TRUE,$G125=dashboard!$B$6),IF(dashboard!$B$7="All",TRUE,$M125=dashboard!$B$7),$P125&gt;=dashboard!$B$8,$P125&lt;=dashboard!$B$9,COUNTIFS($C$2:C125,$C125,$F$2:F125,IF(dashboard!$B$4="All","*",dashboard!$B$4),$E$2:E125,IF(dashboard!$B$5="All","*",dashboard!$B$5),$G$2:G125,IF(dashboard!$B$6="All","*",dashboard!$B$6),$M$2:M125,IF(dashboard!$B$7="All","*",dashboard!$B$7),$P$2:P125,"&gt;="&amp;dashboard!$B$8,$P$2:P125,"&lt;="&amp;dashboard!$B$9)=1),1,0)</f>
        <v>0</v>
      </c>
    </row>
    <row r="126" spans="1:17">
      <c r="A126" t="s">
        <v>388</v>
      </c>
      <c r="B126" s="2">
        <v>45432</v>
      </c>
      <c r="C126" t="s">
        <v>389</v>
      </c>
      <c r="D126" t="s">
        <v>390</v>
      </c>
      <c r="E126" t="s">
        <v>17</v>
      </c>
      <c r="F126" t="s">
        <v>33</v>
      </c>
      <c r="G126" t="s">
        <v>42</v>
      </c>
      <c r="H126" t="s">
        <v>57</v>
      </c>
      <c r="I126" s="3">
        <v>1</v>
      </c>
      <c r="J126" s="4">
        <v>15764.76</v>
      </c>
      <c r="K126" s="4">
        <v>15764.76</v>
      </c>
      <c r="L126" t="s">
        <v>21</v>
      </c>
      <c r="M126" t="s">
        <v>29</v>
      </c>
      <c r="N126">
        <f>IF(COUNTIF($C$2:C126,C126)=1,1,0)</f>
        <v>1</v>
      </c>
      <c r="O126">
        <f t="shared" si="2"/>
        <v>0</v>
      </c>
      <c r="P126" t="str">
        <f t="shared" si="3"/>
        <v>2024-05</v>
      </c>
      <c r="Q126" s="3">
        <f>IF(AND(IF(dashboard!$B$4="All",TRUE,$F126=dashboard!$B$4),IF(dashboard!$B$5="All",TRUE,$E126=dashboard!$B$5),IF(dashboard!$B$6="All",TRUE,$G126=dashboard!$B$6),IF(dashboard!$B$7="All",TRUE,$M126=dashboard!$B$7),$P126&gt;=dashboard!$B$8,$P126&lt;=dashboard!$B$9,COUNTIFS($C$2:C126,$C126,$F$2:F126,IF(dashboard!$B$4="All","*",dashboard!$B$4),$E$2:E126,IF(dashboard!$B$5="All","*",dashboard!$B$5),$G$2:G126,IF(dashboard!$B$6="All","*",dashboard!$B$6),$M$2:M126,IF(dashboard!$B$7="All","*",dashboard!$B$7),$P$2:P126,"&gt;="&amp;dashboard!$B$8,$P$2:P126,"&lt;="&amp;dashboard!$B$9)=1),1,0)</f>
        <v>1</v>
      </c>
    </row>
    <row r="127" spans="1:17">
      <c r="A127" t="s">
        <v>391</v>
      </c>
      <c r="B127" s="2">
        <v>45274</v>
      </c>
      <c r="C127" t="s">
        <v>392</v>
      </c>
      <c r="D127" t="s">
        <v>393</v>
      </c>
      <c r="E127" t="s">
        <v>17</v>
      </c>
      <c r="F127" t="s">
        <v>27</v>
      </c>
      <c r="G127" t="s">
        <v>19</v>
      </c>
      <c r="H127" t="s">
        <v>50</v>
      </c>
      <c r="I127" s="3">
        <v>3</v>
      </c>
      <c r="J127" s="4">
        <v>2379.5100000000002</v>
      </c>
      <c r="K127" s="4">
        <v>7138.53</v>
      </c>
      <c r="L127" t="s">
        <v>21</v>
      </c>
      <c r="M127" t="s">
        <v>22</v>
      </c>
      <c r="N127">
        <f>IF(COUNTIF($C$2:C127,C127)=1,1,0)</f>
        <v>1</v>
      </c>
      <c r="O127">
        <f t="shared" si="2"/>
        <v>1</v>
      </c>
      <c r="P127" t="str">
        <f t="shared" si="3"/>
        <v>2023-12</v>
      </c>
      <c r="Q127" s="3">
        <f>IF(AND(IF(dashboard!$B$4="All",TRUE,$F127=dashboard!$B$4),IF(dashboard!$B$5="All",TRUE,$E127=dashboard!$B$5),IF(dashboard!$B$6="All",TRUE,$G127=dashboard!$B$6),IF(dashboard!$B$7="All",TRUE,$M127=dashboard!$B$7),$P127&gt;=dashboard!$B$8,$P127&lt;=dashboard!$B$9,COUNTIFS($C$2:C127,$C127,$F$2:F127,IF(dashboard!$B$4="All","*",dashboard!$B$4),$E$2:E127,IF(dashboard!$B$5="All","*",dashboard!$B$5),$G$2:G127,IF(dashboard!$B$6="All","*",dashboard!$B$6),$M$2:M127,IF(dashboard!$B$7="All","*",dashboard!$B$7),$P$2:P127,"&gt;="&amp;dashboard!$B$8,$P$2:P127,"&lt;="&amp;dashboard!$B$9)=1),1,0)</f>
        <v>0</v>
      </c>
    </row>
    <row r="128" spans="1:17">
      <c r="A128" t="s">
        <v>394</v>
      </c>
      <c r="B128" s="2">
        <v>45399</v>
      </c>
      <c r="C128" t="s">
        <v>395</v>
      </c>
      <c r="D128" t="s">
        <v>396</v>
      </c>
      <c r="E128" t="s">
        <v>17</v>
      </c>
      <c r="F128" t="s">
        <v>18</v>
      </c>
      <c r="G128" t="s">
        <v>42</v>
      </c>
      <c r="H128" t="s">
        <v>50</v>
      </c>
      <c r="I128" s="3">
        <v>1</v>
      </c>
      <c r="J128" s="4">
        <v>1931.18</v>
      </c>
      <c r="K128" s="4">
        <v>1931.18</v>
      </c>
      <c r="L128" t="s">
        <v>21</v>
      </c>
      <c r="M128" t="s">
        <v>29</v>
      </c>
      <c r="N128">
        <f>IF(COUNTIF($C$2:C128,C128)=1,1,0)</f>
        <v>1</v>
      </c>
      <c r="O128">
        <f t="shared" si="2"/>
        <v>0</v>
      </c>
      <c r="P128" t="str">
        <f t="shared" si="3"/>
        <v>2024-04</v>
      </c>
      <c r="Q128" s="3">
        <f>IF(AND(IF(dashboard!$B$4="All",TRUE,$F128=dashboard!$B$4),IF(dashboard!$B$5="All",TRUE,$E128=dashboard!$B$5),IF(dashboard!$B$6="All",TRUE,$G128=dashboard!$B$6),IF(dashboard!$B$7="All",TRUE,$M128=dashboard!$B$7),$P128&gt;=dashboard!$B$8,$P128&lt;=dashboard!$B$9,COUNTIFS($C$2:C128,$C128,$F$2:F128,IF(dashboard!$B$4="All","*",dashboard!$B$4),$E$2:E128,IF(dashboard!$B$5="All","*",dashboard!$B$5),$G$2:G128,IF(dashboard!$B$6="All","*",dashboard!$B$6),$M$2:M128,IF(dashboard!$B$7="All","*",dashboard!$B$7),$P$2:P128,"&gt;="&amp;dashboard!$B$8,$P$2:P128,"&lt;="&amp;dashboard!$B$9)=1),1,0)</f>
        <v>0</v>
      </c>
    </row>
    <row r="129" spans="1:17">
      <c r="A129" t="s">
        <v>397</v>
      </c>
      <c r="B129" s="2">
        <v>45157</v>
      </c>
      <c r="C129" t="s">
        <v>398</v>
      </c>
      <c r="D129" t="s">
        <v>399</v>
      </c>
      <c r="E129" t="s">
        <v>26</v>
      </c>
      <c r="F129" t="s">
        <v>33</v>
      </c>
      <c r="G129" t="s">
        <v>19</v>
      </c>
      <c r="H129" t="s">
        <v>57</v>
      </c>
      <c r="I129" s="3">
        <v>2</v>
      </c>
      <c r="J129" s="4">
        <v>16833.650000000001</v>
      </c>
      <c r="K129" s="4">
        <v>33667.300000000003</v>
      </c>
      <c r="L129" t="s">
        <v>21</v>
      </c>
      <c r="M129" t="s">
        <v>29</v>
      </c>
      <c r="N129">
        <f>IF(COUNTIF($C$2:C129,C129)=1,1,0)</f>
        <v>1</v>
      </c>
      <c r="O129">
        <f t="shared" si="2"/>
        <v>0</v>
      </c>
      <c r="P129" t="str">
        <f t="shared" si="3"/>
        <v>2023-08</v>
      </c>
      <c r="Q129" s="3">
        <f>IF(AND(IF(dashboard!$B$4="All",TRUE,$F129=dashboard!$B$4),IF(dashboard!$B$5="All",TRUE,$E129=dashboard!$B$5),IF(dashboard!$B$6="All",TRUE,$G129=dashboard!$B$6),IF(dashboard!$B$7="All",TRUE,$M129=dashboard!$B$7),$P129&gt;=dashboard!$B$8,$P129&lt;=dashboard!$B$9,COUNTIFS($C$2:C129,$C129,$F$2:F129,IF(dashboard!$B$4="All","*",dashboard!$B$4),$E$2:E129,IF(dashboard!$B$5="All","*",dashboard!$B$5),$G$2:G129,IF(dashboard!$B$6="All","*",dashboard!$B$6),$M$2:M129,IF(dashboard!$B$7="All","*",dashboard!$B$7),$P$2:P129,"&gt;="&amp;dashboard!$B$8,$P$2:P129,"&lt;="&amp;dashboard!$B$9)=1),1,0)</f>
        <v>1</v>
      </c>
    </row>
    <row r="130" spans="1:17">
      <c r="A130" t="s">
        <v>400</v>
      </c>
      <c r="B130" s="2">
        <v>45116</v>
      </c>
      <c r="C130" t="s">
        <v>114</v>
      </c>
      <c r="D130" t="s">
        <v>401</v>
      </c>
      <c r="E130" t="s">
        <v>26</v>
      </c>
      <c r="F130" t="s">
        <v>27</v>
      </c>
      <c r="G130" t="s">
        <v>19</v>
      </c>
      <c r="H130" t="s">
        <v>20</v>
      </c>
      <c r="I130" s="3">
        <v>5</v>
      </c>
      <c r="J130" s="4">
        <v>35792.15</v>
      </c>
      <c r="K130" s="4">
        <v>178960.77</v>
      </c>
      <c r="L130" t="s">
        <v>28</v>
      </c>
      <c r="M130" t="s">
        <v>29</v>
      </c>
      <c r="N130">
        <f>IF(COUNTIF($C$2:C130,C130)=1,1,0)</f>
        <v>0</v>
      </c>
      <c r="O130">
        <f t="shared" ref="O130:O193" si="4">IF(OR(M130="Yes",M130="YES",M130=TRUE,M130=1),1,0)</f>
        <v>0</v>
      </c>
      <c r="P130" t="str">
        <f t="shared" ref="P130:P193" si="5">TEXT(B130,"yyyy-mm")</f>
        <v>2023-07</v>
      </c>
      <c r="Q130" s="3">
        <f>IF(AND(IF(dashboard!$B$4="All",TRUE,$F130=dashboard!$B$4),IF(dashboard!$B$5="All",TRUE,$E130=dashboard!$B$5),IF(dashboard!$B$6="All",TRUE,$G130=dashboard!$B$6),IF(dashboard!$B$7="All",TRUE,$M130=dashboard!$B$7),$P130&gt;=dashboard!$B$8,$P130&lt;=dashboard!$B$9,COUNTIFS($C$2:C130,$C130,$F$2:F130,IF(dashboard!$B$4="All","*",dashboard!$B$4),$E$2:E130,IF(dashboard!$B$5="All","*",dashboard!$B$5),$G$2:G130,IF(dashboard!$B$6="All","*",dashboard!$B$6),$M$2:M130,IF(dashboard!$B$7="All","*",dashboard!$B$7),$P$2:P130,"&gt;="&amp;dashboard!$B$8,$P$2:P130,"&lt;="&amp;dashboard!$B$9)=1),1,0)</f>
        <v>0</v>
      </c>
    </row>
    <row r="131" spans="1:17">
      <c r="A131" t="s">
        <v>402</v>
      </c>
      <c r="B131" s="2">
        <v>45151</v>
      </c>
      <c r="C131" t="s">
        <v>403</v>
      </c>
      <c r="D131" t="s">
        <v>404</v>
      </c>
      <c r="E131" t="s">
        <v>26</v>
      </c>
      <c r="F131" t="s">
        <v>46</v>
      </c>
      <c r="G131" t="s">
        <v>19</v>
      </c>
      <c r="H131" t="s">
        <v>50</v>
      </c>
      <c r="I131" s="3">
        <v>4</v>
      </c>
      <c r="J131" s="4">
        <v>2836.46</v>
      </c>
      <c r="K131" s="4">
        <v>11345.82</v>
      </c>
      <c r="L131" t="s">
        <v>35</v>
      </c>
      <c r="M131" t="s">
        <v>29</v>
      </c>
      <c r="N131">
        <f>IF(COUNTIF($C$2:C131,C131)=1,1,0)</f>
        <v>1</v>
      </c>
      <c r="O131">
        <f t="shared" si="4"/>
        <v>0</v>
      </c>
      <c r="P131" t="str">
        <f t="shared" si="5"/>
        <v>2023-08</v>
      </c>
      <c r="Q131" s="3">
        <f>IF(AND(IF(dashboard!$B$4="All",TRUE,$F131=dashboard!$B$4),IF(dashboard!$B$5="All",TRUE,$E131=dashboard!$B$5),IF(dashboard!$B$6="All",TRUE,$G131=dashboard!$B$6),IF(dashboard!$B$7="All",TRUE,$M131=dashboard!$B$7),$P131&gt;=dashboard!$B$8,$P131&lt;=dashboard!$B$9,COUNTIFS($C$2:C131,$C131,$F$2:F131,IF(dashboard!$B$4="All","*",dashboard!$B$4),$E$2:E131,IF(dashboard!$B$5="All","*",dashboard!$B$5),$G$2:G131,IF(dashboard!$B$6="All","*",dashboard!$B$6),$M$2:M131,IF(dashboard!$B$7="All","*",dashboard!$B$7),$P$2:P131,"&gt;="&amp;dashboard!$B$8,$P$2:P131,"&lt;="&amp;dashboard!$B$9)=1),1,0)</f>
        <v>0</v>
      </c>
    </row>
    <row r="132" spans="1:17">
      <c r="A132" t="s">
        <v>405</v>
      </c>
      <c r="B132" s="2">
        <v>45311</v>
      </c>
      <c r="C132" t="s">
        <v>406</v>
      </c>
      <c r="D132" t="s">
        <v>407</v>
      </c>
      <c r="E132" t="s">
        <v>26</v>
      </c>
      <c r="F132" t="s">
        <v>18</v>
      </c>
      <c r="G132" t="s">
        <v>19</v>
      </c>
      <c r="H132" t="s">
        <v>34</v>
      </c>
      <c r="I132" s="3">
        <v>4</v>
      </c>
      <c r="J132" s="4">
        <v>1399.78</v>
      </c>
      <c r="K132" s="4">
        <v>5599.13</v>
      </c>
      <c r="L132" t="s">
        <v>21</v>
      </c>
      <c r="M132" t="s">
        <v>29</v>
      </c>
      <c r="N132">
        <f>IF(COUNTIF($C$2:C132,C132)=1,1,0)</f>
        <v>1</v>
      </c>
      <c r="O132">
        <f t="shared" si="4"/>
        <v>0</v>
      </c>
      <c r="P132" t="str">
        <f t="shared" si="5"/>
        <v>2024-01</v>
      </c>
      <c r="Q132" s="3">
        <f>IF(AND(IF(dashboard!$B$4="All",TRUE,$F132=dashboard!$B$4),IF(dashboard!$B$5="All",TRUE,$E132=dashboard!$B$5),IF(dashboard!$B$6="All",TRUE,$G132=dashboard!$B$6),IF(dashboard!$B$7="All",TRUE,$M132=dashboard!$B$7),$P132&gt;=dashboard!$B$8,$P132&lt;=dashboard!$B$9,COUNTIFS($C$2:C132,$C132,$F$2:F132,IF(dashboard!$B$4="All","*",dashboard!$B$4),$E$2:E132,IF(dashboard!$B$5="All","*",dashboard!$B$5),$G$2:G132,IF(dashboard!$B$6="All","*",dashboard!$B$6),$M$2:M132,IF(dashboard!$B$7="All","*",dashboard!$B$7),$P$2:P132,"&gt;="&amp;dashboard!$B$8,$P$2:P132,"&lt;="&amp;dashboard!$B$9)=1),1,0)</f>
        <v>0</v>
      </c>
    </row>
    <row r="133" spans="1:17">
      <c r="A133" t="s">
        <v>408</v>
      </c>
      <c r="B133" s="2">
        <v>45303</v>
      </c>
      <c r="C133" t="s">
        <v>409</v>
      </c>
      <c r="D133" t="s">
        <v>410</v>
      </c>
      <c r="E133" t="s">
        <v>17</v>
      </c>
      <c r="F133" t="s">
        <v>27</v>
      </c>
      <c r="G133" t="s">
        <v>19</v>
      </c>
      <c r="H133" t="s">
        <v>20</v>
      </c>
      <c r="I133" s="3">
        <v>3</v>
      </c>
      <c r="J133" s="4">
        <v>38599.71</v>
      </c>
      <c r="K133" s="4">
        <v>115799.14</v>
      </c>
      <c r="L133" t="s">
        <v>21</v>
      </c>
      <c r="M133" t="s">
        <v>29</v>
      </c>
      <c r="N133">
        <f>IF(COUNTIF($C$2:C133,C133)=1,1,0)</f>
        <v>1</v>
      </c>
      <c r="O133">
        <f t="shared" si="4"/>
        <v>0</v>
      </c>
      <c r="P133" t="str">
        <f t="shared" si="5"/>
        <v>2024-01</v>
      </c>
      <c r="Q133" s="3">
        <f>IF(AND(IF(dashboard!$B$4="All",TRUE,$F133=dashboard!$B$4),IF(dashboard!$B$5="All",TRUE,$E133=dashboard!$B$5),IF(dashboard!$B$6="All",TRUE,$G133=dashboard!$B$6),IF(dashboard!$B$7="All",TRUE,$M133=dashboard!$B$7),$P133&gt;=dashboard!$B$8,$P133&lt;=dashboard!$B$9,COUNTIFS($C$2:C133,$C133,$F$2:F133,IF(dashboard!$B$4="All","*",dashboard!$B$4),$E$2:E133,IF(dashboard!$B$5="All","*",dashboard!$B$5),$G$2:G133,IF(dashboard!$B$6="All","*",dashboard!$B$6),$M$2:M133,IF(dashboard!$B$7="All","*",dashboard!$B$7),$P$2:P133,"&gt;="&amp;dashboard!$B$8,$P$2:P133,"&lt;="&amp;dashboard!$B$9)=1),1,0)</f>
        <v>0</v>
      </c>
    </row>
    <row r="134" spans="1:17">
      <c r="A134" t="s">
        <v>411</v>
      </c>
      <c r="B134" s="2">
        <v>45209</v>
      </c>
      <c r="C134" t="s">
        <v>278</v>
      </c>
      <c r="D134" t="s">
        <v>412</v>
      </c>
      <c r="E134" t="s">
        <v>17</v>
      </c>
      <c r="F134" t="s">
        <v>18</v>
      </c>
      <c r="G134" t="s">
        <v>42</v>
      </c>
      <c r="H134" t="s">
        <v>57</v>
      </c>
      <c r="I134" s="3">
        <v>4</v>
      </c>
      <c r="J134" s="4">
        <v>17689.93</v>
      </c>
      <c r="K134" s="4">
        <v>70759.72</v>
      </c>
      <c r="L134" t="s">
        <v>35</v>
      </c>
      <c r="M134" t="s">
        <v>22</v>
      </c>
      <c r="N134">
        <f>IF(COUNTIF($C$2:C134,C134)=1,1,0)</f>
        <v>0</v>
      </c>
      <c r="O134">
        <f t="shared" si="4"/>
        <v>1</v>
      </c>
      <c r="P134" t="str">
        <f t="shared" si="5"/>
        <v>2023-10</v>
      </c>
      <c r="Q134" s="3">
        <f>IF(AND(IF(dashboard!$B$4="All",TRUE,$F134=dashboard!$B$4),IF(dashboard!$B$5="All",TRUE,$E134=dashboard!$B$5),IF(dashboard!$B$6="All",TRUE,$G134=dashboard!$B$6),IF(dashboard!$B$7="All",TRUE,$M134=dashboard!$B$7),$P134&gt;=dashboard!$B$8,$P134&lt;=dashboard!$B$9,COUNTIFS($C$2:C134,$C134,$F$2:F134,IF(dashboard!$B$4="All","*",dashboard!$B$4),$E$2:E134,IF(dashboard!$B$5="All","*",dashboard!$B$5),$G$2:G134,IF(dashboard!$B$6="All","*",dashboard!$B$6),$M$2:M134,IF(dashboard!$B$7="All","*",dashboard!$B$7),$P$2:P134,"&gt;="&amp;dashboard!$B$8,$P$2:P134,"&lt;="&amp;dashboard!$B$9)=1),1,0)</f>
        <v>0</v>
      </c>
    </row>
    <row r="135" spans="1:17">
      <c r="A135" t="s">
        <v>413</v>
      </c>
      <c r="B135" s="2">
        <v>45185</v>
      </c>
      <c r="C135" t="s">
        <v>414</v>
      </c>
      <c r="D135" t="s">
        <v>415</v>
      </c>
      <c r="E135" t="s">
        <v>17</v>
      </c>
      <c r="F135" t="s">
        <v>18</v>
      </c>
      <c r="G135" t="s">
        <v>19</v>
      </c>
      <c r="H135" t="s">
        <v>20</v>
      </c>
      <c r="I135" s="3">
        <v>3</v>
      </c>
      <c r="J135" s="4">
        <v>41199.51</v>
      </c>
      <c r="K135" s="4">
        <v>123598.53</v>
      </c>
      <c r="L135" t="s">
        <v>21</v>
      </c>
      <c r="M135" t="s">
        <v>29</v>
      </c>
      <c r="N135">
        <f>IF(COUNTIF($C$2:C135,C135)=1,1,0)</f>
        <v>1</v>
      </c>
      <c r="O135">
        <f t="shared" si="4"/>
        <v>0</v>
      </c>
      <c r="P135" t="str">
        <f t="shared" si="5"/>
        <v>2023-09</v>
      </c>
      <c r="Q135" s="3">
        <f>IF(AND(IF(dashboard!$B$4="All",TRUE,$F135=dashboard!$B$4),IF(dashboard!$B$5="All",TRUE,$E135=dashboard!$B$5),IF(dashboard!$B$6="All",TRUE,$G135=dashboard!$B$6),IF(dashboard!$B$7="All",TRUE,$M135=dashboard!$B$7),$P135&gt;=dashboard!$B$8,$P135&lt;=dashboard!$B$9,COUNTIFS($C$2:C135,$C135,$F$2:F135,IF(dashboard!$B$4="All","*",dashboard!$B$4),$E$2:E135,IF(dashboard!$B$5="All","*",dashboard!$B$5),$G$2:G135,IF(dashboard!$B$6="All","*",dashboard!$B$6),$M$2:M135,IF(dashboard!$B$7="All","*",dashboard!$B$7),$P$2:P135,"&gt;="&amp;dashboard!$B$8,$P$2:P135,"&lt;="&amp;dashboard!$B$9)=1),1,0)</f>
        <v>0</v>
      </c>
    </row>
    <row r="136" spans="1:17">
      <c r="A136" t="s">
        <v>416</v>
      </c>
      <c r="B136" s="2">
        <v>45285</v>
      </c>
      <c r="C136" t="s">
        <v>417</v>
      </c>
      <c r="D136" t="s">
        <v>316</v>
      </c>
      <c r="E136" t="s">
        <v>17</v>
      </c>
      <c r="F136" t="s">
        <v>18</v>
      </c>
      <c r="G136" t="s">
        <v>19</v>
      </c>
      <c r="H136" t="s">
        <v>20</v>
      </c>
      <c r="I136" s="3">
        <v>5</v>
      </c>
      <c r="J136" s="4">
        <v>35338.53</v>
      </c>
      <c r="K136" s="4">
        <v>176692.65</v>
      </c>
      <c r="L136" t="s">
        <v>21</v>
      </c>
      <c r="M136" t="s">
        <v>29</v>
      </c>
      <c r="N136">
        <f>IF(COUNTIF($C$2:C136,C136)=1,1,0)</f>
        <v>1</v>
      </c>
      <c r="O136">
        <f t="shared" si="4"/>
        <v>0</v>
      </c>
      <c r="P136" t="str">
        <f t="shared" si="5"/>
        <v>2023-12</v>
      </c>
      <c r="Q136" s="3">
        <f>IF(AND(IF(dashboard!$B$4="All",TRUE,$F136=dashboard!$B$4),IF(dashboard!$B$5="All",TRUE,$E136=dashboard!$B$5),IF(dashboard!$B$6="All",TRUE,$G136=dashboard!$B$6),IF(dashboard!$B$7="All",TRUE,$M136=dashboard!$B$7),$P136&gt;=dashboard!$B$8,$P136&lt;=dashboard!$B$9,COUNTIFS($C$2:C136,$C136,$F$2:F136,IF(dashboard!$B$4="All","*",dashboard!$B$4),$E$2:E136,IF(dashboard!$B$5="All","*",dashboard!$B$5),$G$2:G136,IF(dashboard!$B$6="All","*",dashboard!$B$6),$M$2:M136,IF(dashboard!$B$7="All","*",dashboard!$B$7),$P$2:P136,"&gt;="&amp;dashboard!$B$8,$P$2:P136,"&lt;="&amp;dashboard!$B$9)=1),1,0)</f>
        <v>0</v>
      </c>
    </row>
    <row r="137" spans="1:17">
      <c r="A137" t="s">
        <v>418</v>
      </c>
      <c r="B137" s="2">
        <v>45382</v>
      </c>
      <c r="C137" t="s">
        <v>419</v>
      </c>
      <c r="D137" t="s">
        <v>420</v>
      </c>
      <c r="E137" t="s">
        <v>26</v>
      </c>
      <c r="F137" t="s">
        <v>46</v>
      </c>
      <c r="G137" t="s">
        <v>19</v>
      </c>
      <c r="H137" t="s">
        <v>50</v>
      </c>
      <c r="I137" s="3">
        <v>1</v>
      </c>
      <c r="J137" s="4">
        <v>2660.22</v>
      </c>
      <c r="K137" s="4">
        <v>2660.22</v>
      </c>
      <c r="L137" t="s">
        <v>35</v>
      </c>
      <c r="M137" t="s">
        <v>29</v>
      </c>
      <c r="N137">
        <f>IF(COUNTIF($C$2:C137,C137)=1,1,0)</f>
        <v>1</v>
      </c>
      <c r="O137">
        <f t="shared" si="4"/>
        <v>0</v>
      </c>
      <c r="P137" t="str">
        <f t="shared" si="5"/>
        <v>2024-03</v>
      </c>
      <c r="Q137" s="3">
        <f>IF(AND(IF(dashboard!$B$4="All",TRUE,$F137=dashboard!$B$4),IF(dashboard!$B$5="All",TRUE,$E137=dashboard!$B$5),IF(dashboard!$B$6="All",TRUE,$G137=dashboard!$B$6),IF(dashboard!$B$7="All",TRUE,$M137=dashboard!$B$7),$P137&gt;=dashboard!$B$8,$P137&lt;=dashboard!$B$9,COUNTIFS($C$2:C137,$C137,$F$2:F137,IF(dashboard!$B$4="All","*",dashboard!$B$4),$E$2:E137,IF(dashboard!$B$5="All","*",dashboard!$B$5),$G$2:G137,IF(dashboard!$B$6="All","*",dashboard!$B$6),$M$2:M137,IF(dashboard!$B$7="All","*",dashboard!$B$7),$P$2:P137,"&gt;="&amp;dashboard!$B$8,$P$2:P137,"&lt;="&amp;dashboard!$B$9)=1),1,0)</f>
        <v>0</v>
      </c>
    </row>
    <row r="138" spans="1:17">
      <c r="A138" t="s">
        <v>421</v>
      </c>
      <c r="B138" s="2">
        <v>45337</v>
      </c>
      <c r="C138" t="s">
        <v>422</v>
      </c>
      <c r="D138" t="s">
        <v>109</v>
      </c>
      <c r="E138" t="s">
        <v>17</v>
      </c>
      <c r="F138" t="s">
        <v>33</v>
      </c>
      <c r="G138" t="s">
        <v>19</v>
      </c>
      <c r="H138" t="s">
        <v>20</v>
      </c>
      <c r="I138" s="3">
        <v>2</v>
      </c>
      <c r="J138" s="4">
        <v>36739.65</v>
      </c>
      <c r="K138" s="4">
        <v>73479.3</v>
      </c>
      <c r="L138" t="s">
        <v>28</v>
      </c>
      <c r="M138" t="s">
        <v>29</v>
      </c>
      <c r="N138">
        <f>IF(COUNTIF($C$2:C138,C138)=1,1,0)</f>
        <v>1</v>
      </c>
      <c r="O138">
        <f t="shared" si="4"/>
        <v>0</v>
      </c>
      <c r="P138" t="str">
        <f t="shared" si="5"/>
        <v>2024-02</v>
      </c>
      <c r="Q138" s="3">
        <f>IF(AND(IF(dashboard!$B$4="All",TRUE,$F138=dashboard!$B$4),IF(dashboard!$B$5="All",TRUE,$E138=dashboard!$B$5),IF(dashboard!$B$6="All",TRUE,$G138=dashboard!$B$6),IF(dashboard!$B$7="All",TRUE,$M138=dashboard!$B$7),$P138&gt;=dashboard!$B$8,$P138&lt;=dashboard!$B$9,COUNTIFS($C$2:C138,$C138,$F$2:F138,IF(dashboard!$B$4="All","*",dashboard!$B$4),$E$2:E138,IF(dashboard!$B$5="All","*",dashboard!$B$5),$G$2:G138,IF(dashboard!$B$6="All","*",dashboard!$B$6),$M$2:M138,IF(dashboard!$B$7="All","*",dashboard!$B$7),$P$2:P138,"&gt;="&amp;dashboard!$B$8,$P$2:P138,"&lt;="&amp;dashboard!$B$9)=1),1,0)</f>
        <v>1</v>
      </c>
    </row>
    <row r="139" spans="1:17">
      <c r="A139" t="s">
        <v>423</v>
      </c>
      <c r="B139" s="2">
        <v>45244</v>
      </c>
      <c r="C139" t="s">
        <v>424</v>
      </c>
      <c r="D139" t="s">
        <v>425</v>
      </c>
      <c r="E139" t="s">
        <v>17</v>
      </c>
      <c r="F139" t="s">
        <v>33</v>
      </c>
      <c r="G139" t="s">
        <v>19</v>
      </c>
      <c r="H139" t="s">
        <v>34</v>
      </c>
      <c r="I139" s="3">
        <v>5</v>
      </c>
      <c r="J139" s="4">
        <v>1212.68</v>
      </c>
      <c r="K139" s="4">
        <v>6063.41</v>
      </c>
      <c r="L139" t="s">
        <v>28</v>
      </c>
      <c r="M139" t="s">
        <v>29</v>
      </c>
      <c r="N139">
        <f>IF(COUNTIF($C$2:C139,C139)=1,1,0)</f>
        <v>1</v>
      </c>
      <c r="O139">
        <f t="shared" si="4"/>
        <v>0</v>
      </c>
      <c r="P139" t="str">
        <f t="shared" si="5"/>
        <v>2023-11</v>
      </c>
      <c r="Q139" s="3">
        <f>IF(AND(IF(dashboard!$B$4="All",TRUE,$F139=dashboard!$B$4),IF(dashboard!$B$5="All",TRUE,$E139=dashboard!$B$5),IF(dashboard!$B$6="All",TRUE,$G139=dashboard!$B$6),IF(dashboard!$B$7="All",TRUE,$M139=dashboard!$B$7),$P139&gt;=dashboard!$B$8,$P139&lt;=dashboard!$B$9,COUNTIFS($C$2:C139,$C139,$F$2:F139,IF(dashboard!$B$4="All","*",dashboard!$B$4),$E$2:E139,IF(dashboard!$B$5="All","*",dashboard!$B$5),$G$2:G139,IF(dashboard!$B$6="All","*",dashboard!$B$6),$M$2:M139,IF(dashboard!$B$7="All","*",dashboard!$B$7),$P$2:P139,"&gt;="&amp;dashboard!$B$8,$P$2:P139,"&lt;="&amp;dashboard!$B$9)=1),1,0)</f>
        <v>1</v>
      </c>
    </row>
    <row r="140" spans="1:17">
      <c r="A140" t="s">
        <v>426</v>
      </c>
      <c r="B140" s="2">
        <v>45151</v>
      </c>
      <c r="C140" t="s">
        <v>427</v>
      </c>
      <c r="D140" t="s">
        <v>428</v>
      </c>
      <c r="E140" t="s">
        <v>17</v>
      </c>
      <c r="F140" t="s">
        <v>27</v>
      </c>
      <c r="G140" t="s">
        <v>42</v>
      </c>
      <c r="H140" t="s">
        <v>50</v>
      </c>
      <c r="I140" s="3">
        <v>5</v>
      </c>
      <c r="J140" s="4">
        <v>1774.19</v>
      </c>
      <c r="K140" s="4">
        <v>8870.9699999999993</v>
      </c>
      <c r="L140" t="s">
        <v>35</v>
      </c>
      <c r="M140" t="s">
        <v>22</v>
      </c>
      <c r="N140">
        <f>IF(COUNTIF($C$2:C140,C140)=1,1,0)</f>
        <v>1</v>
      </c>
      <c r="O140">
        <f t="shared" si="4"/>
        <v>1</v>
      </c>
      <c r="P140" t="str">
        <f t="shared" si="5"/>
        <v>2023-08</v>
      </c>
      <c r="Q140" s="3">
        <f>IF(AND(IF(dashboard!$B$4="All",TRUE,$F140=dashboard!$B$4),IF(dashboard!$B$5="All",TRUE,$E140=dashboard!$B$5),IF(dashboard!$B$6="All",TRUE,$G140=dashboard!$B$6),IF(dashboard!$B$7="All",TRUE,$M140=dashboard!$B$7),$P140&gt;=dashboard!$B$8,$P140&lt;=dashboard!$B$9,COUNTIFS($C$2:C140,$C140,$F$2:F140,IF(dashboard!$B$4="All","*",dashboard!$B$4),$E$2:E140,IF(dashboard!$B$5="All","*",dashboard!$B$5),$G$2:G140,IF(dashboard!$B$6="All","*",dashboard!$B$6),$M$2:M140,IF(dashboard!$B$7="All","*",dashboard!$B$7),$P$2:P140,"&gt;="&amp;dashboard!$B$8,$P$2:P140,"&lt;="&amp;dashboard!$B$9)=1),1,0)</f>
        <v>0</v>
      </c>
    </row>
    <row r="141" spans="1:17">
      <c r="A141" t="s">
        <v>429</v>
      </c>
      <c r="B141" s="2">
        <v>45160</v>
      </c>
      <c r="C141" t="s">
        <v>430</v>
      </c>
      <c r="D141" t="s">
        <v>431</v>
      </c>
      <c r="E141" t="s">
        <v>61</v>
      </c>
      <c r="F141" t="s">
        <v>46</v>
      </c>
      <c r="G141" t="s">
        <v>19</v>
      </c>
      <c r="H141" t="s">
        <v>57</v>
      </c>
      <c r="I141" s="3">
        <v>4</v>
      </c>
      <c r="J141" s="4">
        <v>13169.3</v>
      </c>
      <c r="K141" s="4">
        <v>52677.2</v>
      </c>
      <c r="L141" t="s">
        <v>28</v>
      </c>
      <c r="M141" t="s">
        <v>29</v>
      </c>
      <c r="N141">
        <f>IF(COUNTIF($C$2:C141,C141)=1,1,0)</f>
        <v>1</v>
      </c>
      <c r="O141">
        <f t="shared" si="4"/>
        <v>0</v>
      </c>
      <c r="P141" t="str">
        <f t="shared" si="5"/>
        <v>2023-08</v>
      </c>
      <c r="Q141" s="3">
        <f>IF(AND(IF(dashboard!$B$4="All",TRUE,$F141=dashboard!$B$4),IF(dashboard!$B$5="All",TRUE,$E141=dashboard!$B$5),IF(dashboard!$B$6="All",TRUE,$G141=dashboard!$B$6),IF(dashboard!$B$7="All",TRUE,$M141=dashboard!$B$7),$P141&gt;=dashboard!$B$8,$P141&lt;=dashboard!$B$9,COUNTIFS($C$2:C141,$C141,$F$2:F141,IF(dashboard!$B$4="All","*",dashboard!$B$4),$E$2:E141,IF(dashboard!$B$5="All","*",dashboard!$B$5),$G$2:G141,IF(dashboard!$B$6="All","*",dashboard!$B$6),$M$2:M141,IF(dashboard!$B$7="All","*",dashboard!$B$7),$P$2:P141,"&gt;="&amp;dashboard!$B$8,$P$2:P141,"&lt;="&amp;dashboard!$B$9)=1),1,0)</f>
        <v>0</v>
      </c>
    </row>
    <row r="142" spans="1:17">
      <c r="A142" t="s">
        <v>432</v>
      </c>
      <c r="B142" s="2">
        <v>45300</v>
      </c>
      <c r="C142" t="s">
        <v>433</v>
      </c>
      <c r="D142" t="s">
        <v>434</v>
      </c>
      <c r="E142" t="s">
        <v>17</v>
      </c>
      <c r="F142" t="s">
        <v>33</v>
      </c>
      <c r="G142" t="s">
        <v>19</v>
      </c>
      <c r="H142" t="s">
        <v>34</v>
      </c>
      <c r="I142" s="3">
        <v>4</v>
      </c>
      <c r="J142" s="4">
        <v>900.05</v>
      </c>
      <c r="K142" s="4">
        <v>3600.19</v>
      </c>
      <c r="L142" t="s">
        <v>28</v>
      </c>
      <c r="M142" t="s">
        <v>29</v>
      </c>
      <c r="N142">
        <f>IF(COUNTIF($C$2:C142,C142)=1,1,0)</f>
        <v>1</v>
      </c>
      <c r="O142">
        <f t="shared" si="4"/>
        <v>0</v>
      </c>
      <c r="P142" t="str">
        <f t="shared" si="5"/>
        <v>2024-01</v>
      </c>
      <c r="Q142" s="3">
        <f>IF(AND(IF(dashboard!$B$4="All",TRUE,$F142=dashboard!$B$4),IF(dashboard!$B$5="All",TRUE,$E142=dashboard!$B$5),IF(dashboard!$B$6="All",TRUE,$G142=dashboard!$B$6),IF(dashboard!$B$7="All",TRUE,$M142=dashboard!$B$7),$P142&gt;=dashboard!$B$8,$P142&lt;=dashboard!$B$9,COUNTIFS($C$2:C142,$C142,$F$2:F142,IF(dashboard!$B$4="All","*",dashboard!$B$4),$E$2:E142,IF(dashboard!$B$5="All","*",dashboard!$B$5),$G$2:G142,IF(dashboard!$B$6="All","*",dashboard!$B$6),$M$2:M142,IF(dashboard!$B$7="All","*",dashboard!$B$7),$P$2:P142,"&gt;="&amp;dashboard!$B$8,$P$2:P142,"&lt;="&amp;dashboard!$B$9)=1),1,0)</f>
        <v>1</v>
      </c>
    </row>
    <row r="143" spans="1:17">
      <c r="A143" t="s">
        <v>435</v>
      </c>
      <c r="B143" s="2">
        <v>45398</v>
      </c>
      <c r="C143" t="s">
        <v>436</v>
      </c>
      <c r="D143" t="s">
        <v>437</v>
      </c>
      <c r="E143" t="s">
        <v>26</v>
      </c>
      <c r="F143" t="s">
        <v>27</v>
      </c>
      <c r="G143" t="s">
        <v>19</v>
      </c>
      <c r="H143" t="s">
        <v>50</v>
      </c>
      <c r="I143" s="3">
        <v>2</v>
      </c>
      <c r="J143" s="4">
        <v>2125.3200000000002</v>
      </c>
      <c r="K143" s="4">
        <v>4250.6499999999996</v>
      </c>
      <c r="L143" t="s">
        <v>28</v>
      </c>
      <c r="M143" t="s">
        <v>22</v>
      </c>
      <c r="N143">
        <f>IF(COUNTIF($C$2:C143,C143)=1,1,0)</f>
        <v>1</v>
      </c>
      <c r="O143">
        <f t="shared" si="4"/>
        <v>1</v>
      </c>
      <c r="P143" t="str">
        <f t="shared" si="5"/>
        <v>2024-04</v>
      </c>
      <c r="Q143" s="3">
        <f>IF(AND(IF(dashboard!$B$4="All",TRUE,$F143=dashboard!$B$4),IF(dashboard!$B$5="All",TRUE,$E143=dashboard!$B$5),IF(dashboard!$B$6="All",TRUE,$G143=dashboard!$B$6),IF(dashboard!$B$7="All",TRUE,$M143=dashboard!$B$7),$P143&gt;=dashboard!$B$8,$P143&lt;=dashboard!$B$9,COUNTIFS($C$2:C143,$C143,$F$2:F143,IF(dashboard!$B$4="All","*",dashboard!$B$4),$E$2:E143,IF(dashboard!$B$5="All","*",dashboard!$B$5),$G$2:G143,IF(dashboard!$B$6="All","*",dashboard!$B$6),$M$2:M143,IF(dashboard!$B$7="All","*",dashboard!$B$7),$P$2:P143,"&gt;="&amp;dashboard!$B$8,$P$2:P143,"&lt;="&amp;dashboard!$B$9)=1),1,0)</f>
        <v>0</v>
      </c>
    </row>
    <row r="144" spans="1:17">
      <c r="A144" t="s">
        <v>438</v>
      </c>
      <c r="B144" s="2">
        <v>45159</v>
      </c>
      <c r="C144" t="s">
        <v>439</v>
      </c>
      <c r="D144" t="s">
        <v>440</v>
      </c>
      <c r="E144" t="s">
        <v>17</v>
      </c>
      <c r="F144" t="s">
        <v>27</v>
      </c>
      <c r="G144" t="s">
        <v>19</v>
      </c>
      <c r="H144" t="s">
        <v>20</v>
      </c>
      <c r="I144" s="3">
        <v>1</v>
      </c>
      <c r="J144" s="4">
        <v>25699.88</v>
      </c>
      <c r="K144" s="4">
        <v>25699.88</v>
      </c>
      <c r="L144" t="s">
        <v>28</v>
      </c>
      <c r="M144" t="s">
        <v>29</v>
      </c>
      <c r="N144">
        <f>IF(COUNTIF($C$2:C144,C144)=1,1,0)</f>
        <v>1</v>
      </c>
      <c r="O144">
        <f t="shared" si="4"/>
        <v>0</v>
      </c>
      <c r="P144" t="str">
        <f t="shared" si="5"/>
        <v>2023-08</v>
      </c>
      <c r="Q144" s="3">
        <f>IF(AND(IF(dashboard!$B$4="All",TRUE,$F144=dashboard!$B$4),IF(dashboard!$B$5="All",TRUE,$E144=dashboard!$B$5),IF(dashboard!$B$6="All",TRUE,$G144=dashboard!$B$6),IF(dashboard!$B$7="All",TRUE,$M144=dashboard!$B$7),$P144&gt;=dashboard!$B$8,$P144&lt;=dashboard!$B$9,COUNTIFS($C$2:C144,$C144,$F$2:F144,IF(dashboard!$B$4="All","*",dashboard!$B$4),$E$2:E144,IF(dashboard!$B$5="All","*",dashboard!$B$5),$G$2:G144,IF(dashboard!$B$6="All","*",dashboard!$B$6),$M$2:M144,IF(dashboard!$B$7="All","*",dashboard!$B$7),$P$2:P144,"&gt;="&amp;dashboard!$B$8,$P$2:P144,"&lt;="&amp;dashboard!$B$9)=1),1,0)</f>
        <v>0</v>
      </c>
    </row>
    <row r="145" spans="1:17">
      <c r="A145" t="s">
        <v>441</v>
      </c>
      <c r="B145" s="2">
        <v>45039</v>
      </c>
      <c r="C145" t="s">
        <v>442</v>
      </c>
      <c r="D145" t="s">
        <v>239</v>
      </c>
      <c r="E145" t="s">
        <v>17</v>
      </c>
      <c r="F145" t="s">
        <v>18</v>
      </c>
      <c r="G145" t="s">
        <v>42</v>
      </c>
      <c r="H145" t="s">
        <v>34</v>
      </c>
      <c r="I145" s="3">
        <v>5</v>
      </c>
      <c r="J145" s="4">
        <v>1392.02</v>
      </c>
      <c r="K145" s="4">
        <v>6960.09</v>
      </c>
      <c r="L145" t="s">
        <v>21</v>
      </c>
      <c r="M145" t="s">
        <v>29</v>
      </c>
      <c r="N145">
        <f>IF(COUNTIF($C$2:C145,C145)=1,1,0)</f>
        <v>1</v>
      </c>
      <c r="O145">
        <f t="shared" si="4"/>
        <v>0</v>
      </c>
      <c r="P145" t="str">
        <f t="shared" si="5"/>
        <v>2023-04</v>
      </c>
      <c r="Q145" s="3">
        <f>IF(AND(IF(dashboard!$B$4="All",TRUE,$F145=dashboard!$B$4),IF(dashboard!$B$5="All",TRUE,$E145=dashboard!$B$5),IF(dashboard!$B$6="All",TRUE,$G145=dashboard!$B$6),IF(dashboard!$B$7="All",TRUE,$M145=dashboard!$B$7),$P145&gt;=dashboard!$B$8,$P145&lt;=dashboard!$B$9,COUNTIFS($C$2:C145,$C145,$F$2:F145,IF(dashboard!$B$4="All","*",dashboard!$B$4),$E$2:E145,IF(dashboard!$B$5="All","*",dashboard!$B$5),$G$2:G145,IF(dashboard!$B$6="All","*",dashboard!$B$6),$M$2:M145,IF(dashboard!$B$7="All","*",dashboard!$B$7),$P$2:P145,"&gt;="&amp;dashboard!$B$8,$P$2:P145,"&lt;="&amp;dashboard!$B$9)=1),1,0)</f>
        <v>0</v>
      </c>
    </row>
    <row r="146" spans="1:17">
      <c r="A146" t="s">
        <v>443</v>
      </c>
      <c r="B146" s="2">
        <v>45423</v>
      </c>
      <c r="C146" t="s">
        <v>444</v>
      </c>
      <c r="D146" t="s">
        <v>445</v>
      </c>
      <c r="E146" t="s">
        <v>17</v>
      </c>
      <c r="F146" t="s">
        <v>46</v>
      </c>
      <c r="G146" t="s">
        <v>19</v>
      </c>
      <c r="H146" t="s">
        <v>50</v>
      </c>
      <c r="I146" s="3">
        <v>4</v>
      </c>
      <c r="J146" s="4">
        <v>2314.16</v>
      </c>
      <c r="K146" s="4">
        <v>9256.65</v>
      </c>
      <c r="L146" t="s">
        <v>35</v>
      </c>
      <c r="M146" t="s">
        <v>29</v>
      </c>
      <c r="N146">
        <f>IF(COUNTIF($C$2:C146,C146)=1,1,0)</f>
        <v>1</v>
      </c>
      <c r="O146">
        <f t="shared" si="4"/>
        <v>0</v>
      </c>
      <c r="P146" t="str">
        <f t="shared" si="5"/>
        <v>2024-05</v>
      </c>
      <c r="Q146" s="3">
        <f>IF(AND(IF(dashboard!$B$4="All",TRUE,$F146=dashboard!$B$4),IF(dashboard!$B$5="All",TRUE,$E146=dashboard!$B$5),IF(dashboard!$B$6="All",TRUE,$G146=dashboard!$B$6),IF(dashboard!$B$7="All",TRUE,$M146=dashboard!$B$7),$P146&gt;=dashboard!$B$8,$P146&lt;=dashboard!$B$9,COUNTIFS($C$2:C146,$C146,$F$2:F146,IF(dashboard!$B$4="All","*",dashboard!$B$4),$E$2:E146,IF(dashboard!$B$5="All","*",dashboard!$B$5),$G$2:G146,IF(dashboard!$B$6="All","*",dashboard!$B$6),$M$2:M146,IF(dashboard!$B$7="All","*",dashboard!$B$7),$P$2:P146,"&gt;="&amp;dashboard!$B$8,$P$2:P146,"&lt;="&amp;dashboard!$B$9)=1),1,0)</f>
        <v>0</v>
      </c>
    </row>
    <row r="147" spans="1:17">
      <c r="A147" t="s">
        <v>446</v>
      </c>
      <c r="B147" s="2">
        <v>45368</v>
      </c>
      <c r="C147" t="s">
        <v>447</v>
      </c>
      <c r="D147" t="s">
        <v>448</v>
      </c>
      <c r="E147" t="s">
        <v>26</v>
      </c>
      <c r="F147" t="s">
        <v>33</v>
      </c>
      <c r="G147" t="s">
        <v>19</v>
      </c>
      <c r="H147" t="s">
        <v>50</v>
      </c>
      <c r="I147" s="3">
        <v>5</v>
      </c>
      <c r="J147" s="4">
        <v>1986.71</v>
      </c>
      <c r="K147" s="4">
        <v>9933.5300000000007</v>
      </c>
      <c r="L147" t="s">
        <v>28</v>
      </c>
      <c r="M147" t="s">
        <v>29</v>
      </c>
      <c r="N147">
        <f>IF(COUNTIF($C$2:C147,C147)=1,1,0)</f>
        <v>1</v>
      </c>
      <c r="O147">
        <f t="shared" si="4"/>
        <v>0</v>
      </c>
      <c r="P147" t="str">
        <f t="shared" si="5"/>
        <v>2024-03</v>
      </c>
      <c r="Q147" s="3">
        <f>IF(AND(IF(dashboard!$B$4="All",TRUE,$F147=dashboard!$B$4),IF(dashboard!$B$5="All",TRUE,$E147=dashboard!$B$5),IF(dashboard!$B$6="All",TRUE,$G147=dashboard!$B$6),IF(dashboard!$B$7="All",TRUE,$M147=dashboard!$B$7),$P147&gt;=dashboard!$B$8,$P147&lt;=dashboard!$B$9,COUNTIFS($C$2:C147,$C147,$F$2:F147,IF(dashboard!$B$4="All","*",dashboard!$B$4),$E$2:E147,IF(dashboard!$B$5="All","*",dashboard!$B$5),$G$2:G147,IF(dashboard!$B$6="All","*",dashboard!$B$6),$M$2:M147,IF(dashboard!$B$7="All","*",dashboard!$B$7),$P$2:P147,"&gt;="&amp;dashboard!$B$8,$P$2:P147,"&lt;="&amp;dashboard!$B$9)=1),1,0)</f>
        <v>1</v>
      </c>
    </row>
    <row r="148" spans="1:17">
      <c r="A148" t="s">
        <v>449</v>
      </c>
      <c r="B148" s="2">
        <v>45194</v>
      </c>
      <c r="C148" t="s">
        <v>450</v>
      </c>
      <c r="D148" t="s">
        <v>451</v>
      </c>
      <c r="E148" t="s">
        <v>17</v>
      </c>
      <c r="F148" t="s">
        <v>46</v>
      </c>
      <c r="G148" t="s">
        <v>19</v>
      </c>
      <c r="H148" t="s">
        <v>57</v>
      </c>
      <c r="I148" s="3">
        <v>1</v>
      </c>
      <c r="J148" s="4">
        <v>14885.84</v>
      </c>
      <c r="K148" s="4">
        <v>14885.84</v>
      </c>
      <c r="L148" t="s">
        <v>28</v>
      </c>
      <c r="M148" t="s">
        <v>29</v>
      </c>
      <c r="N148">
        <f>IF(COUNTIF($C$2:C148,C148)=1,1,0)</f>
        <v>1</v>
      </c>
      <c r="O148">
        <f t="shared" si="4"/>
        <v>0</v>
      </c>
      <c r="P148" t="str">
        <f t="shared" si="5"/>
        <v>2023-09</v>
      </c>
      <c r="Q148" s="3">
        <f>IF(AND(IF(dashboard!$B$4="All",TRUE,$F148=dashboard!$B$4),IF(dashboard!$B$5="All",TRUE,$E148=dashboard!$B$5),IF(dashboard!$B$6="All",TRUE,$G148=dashboard!$B$6),IF(dashboard!$B$7="All",TRUE,$M148=dashboard!$B$7),$P148&gt;=dashboard!$B$8,$P148&lt;=dashboard!$B$9,COUNTIFS($C$2:C148,$C148,$F$2:F148,IF(dashboard!$B$4="All","*",dashboard!$B$4),$E$2:E148,IF(dashboard!$B$5="All","*",dashboard!$B$5),$G$2:G148,IF(dashboard!$B$6="All","*",dashboard!$B$6),$M$2:M148,IF(dashboard!$B$7="All","*",dashboard!$B$7),$P$2:P148,"&gt;="&amp;dashboard!$B$8,$P$2:P148,"&lt;="&amp;dashboard!$B$9)=1),1,0)</f>
        <v>0</v>
      </c>
    </row>
    <row r="149" spans="1:17">
      <c r="A149" t="s">
        <v>452</v>
      </c>
      <c r="B149" s="2">
        <v>45436</v>
      </c>
      <c r="C149" t="s">
        <v>453</v>
      </c>
      <c r="D149" t="s">
        <v>454</v>
      </c>
      <c r="E149" t="s">
        <v>61</v>
      </c>
      <c r="F149" t="s">
        <v>46</v>
      </c>
      <c r="G149" t="s">
        <v>19</v>
      </c>
      <c r="H149" t="s">
        <v>50</v>
      </c>
      <c r="I149" s="3">
        <v>3</v>
      </c>
      <c r="J149" s="4">
        <v>1995.56</v>
      </c>
      <c r="K149" s="4">
        <v>5986.69</v>
      </c>
      <c r="L149" t="s">
        <v>35</v>
      </c>
      <c r="M149" t="s">
        <v>29</v>
      </c>
      <c r="N149">
        <f>IF(COUNTIF($C$2:C149,C149)=1,1,0)</f>
        <v>1</v>
      </c>
      <c r="O149">
        <f t="shared" si="4"/>
        <v>0</v>
      </c>
      <c r="P149" t="str">
        <f t="shared" si="5"/>
        <v>2024-05</v>
      </c>
      <c r="Q149" s="3">
        <f>IF(AND(IF(dashboard!$B$4="All",TRUE,$F149=dashboard!$B$4),IF(dashboard!$B$5="All",TRUE,$E149=dashboard!$B$5),IF(dashboard!$B$6="All",TRUE,$G149=dashboard!$B$6),IF(dashboard!$B$7="All",TRUE,$M149=dashboard!$B$7),$P149&gt;=dashboard!$B$8,$P149&lt;=dashboard!$B$9,COUNTIFS($C$2:C149,$C149,$F$2:F149,IF(dashboard!$B$4="All","*",dashboard!$B$4),$E$2:E149,IF(dashboard!$B$5="All","*",dashboard!$B$5),$G$2:G149,IF(dashboard!$B$6="All","*",dashboard!$B$6),$M$2:M149,IF(dashboard!$B$7="All","*",dashboard!$B$7),$P$2:P149,"&gt;="&amp;dashboard!$B$8,$P$2:P149,"&lt;="&amp;dashboard!$B$9)=1),1,0)</f>
        <v>0</v>
      </c>
    </row>
    <row r="150" spans="1:17">
      <c r="A150" t="s">
        <v>455</v>
      </c>
      <c r="B150" s="2">
        <v>45312</v>
      </c>
      <c r="C150" t="s">
        <v>456</v>
      </c>
      <c r="D150" t="s">
        <v>457</v>
      </c>
      <c r="E150" t="s">
        <v>17</v>
      </c>
      <c r="F150" t="s">
        <v>33</v>
      </c>
      <c r="G150" t="s">
        <v>19</v>
      </c>
      <c r="H150" t="s">
        <v>57</v>
      </c>
      <c r="I150" s="3">
        <v>1</v>
      </c>
      <c r="J150" s="4">
        <v>16533.3</v>
      </c>
      <c r="K150" s="4">
        <v>16533.3</v>
      </c>
      <c r="L150" t="s">
        <v>21</v>
      </c>
      <c r="M150" t="s">
        <v>29</v>
      </c>
      <c r="N150">
        <f>IF(COUNTIF($C$2:C150,C150)=1,1,0)</f>
        <v>1</v>
      </c>
      <c r="O150">
        <f t="shared" si="4"/>
        <v>0</v>
      </c>
      <c r="P150" t="str">
        <f t="shared" si="5"/>
        <v>2024-01</v>
      </c>
      <c r="Q150" s="3">
        <f>IF(AND(IF(dashboard!$B$4="All",TRUE,$F150=dashboard!$B$4),IF(dashboard!$B$5="All",TRUE,$E150=dashboard!$B$5),IF(dashboard!$B$6="All",TRUE,$G150=dashboard!$B$6),IF(dashboard!$B$7="All",TRUE,$M150=dashboard!$B$7),$P150&gt;=dashboard!$B$8,$P150&lt;=dashboard!$B$9,COUNTIFS($C$2:C150,$C150,$F$2:F150,IF(dashboard!$B$4="All","*",dashboard!$B$4),$E$2:E150,IF(dashboard!$B$5="All","*",dashboard!$B$5),$G$2:G150,IF(dashboard!$B$6="All","*",dashboard!$B$6),$M$2:M150,IF(dashboard!$B$7="All","*",dashboard!$B$7),$P$2:P150,"&gt;="&amp;dashboard!$B$8,$P$2:P150,"&lt;="&amp;dashboard!$B$9)=1),1,0)</f>
        <v>1</v>
      </c>
    </row>
    <row r="151" spans="1:17">
      <c r="A151" t="s">
        <v>458</v>
      </c>
      <c r="B151" s="2">
        <v>45313</v>
      </c>
      <c r="C151" t="s">
        <v>459</v>
      </c>
      <c r="D151" t="s">
        <v>460</v>
      </c>
      <c r="E151" t="s">
        <v>17</v>
      </c>
      <c r="F151" t="s">
        <v>33</v>
      </c>
      <c r="G151" t="s">
        <v>19</v>
      </c>
      <c r="H151" t="s">
        <v>20</v>
      </c>
      <c r="I151" s="3">
        <v>5</v>
      </c>
      <c r="J151" s="4">
        <v>29853.58</v>
      </c>
      <c r="K151" s="4">
        <v>149267.92000000001</v>
      </c>
      <c r="L151" t="s">
        <v>28</v>
      </c>
      <c r="M151" t="s">
        <v>29</v>
      </c>
      <c r="N151">
        <f>IF(COUNTIF($C$2:C151,C151)=1,1,0)</f>
        <v>1</v>
      </c>
      <c r="O151">
        <f t="shared" si="4"/>
        <v>0</v>
      </c>
      <c r="P151" t="str">
        <f t="shared" si="5"/>
        <v>2024-01</v>
      </c>
      <c r="Q151" s="3">
        <f>IF(AND(IF(dashboard!$B$4="All",TRUE,$F151=dashboard!$B$4),IF(dashboard!$B$5="All",TRUE,$E151=dashboard!$B$5),IF(dashboard!$B$6="All",TRUE,$G151=dashboard!$B$6),IF(dashboard!$B$7="All",TRUE,$M151=dashboard!$B$7),$P151&gt;=dashboard!$B$8,$P151&lt;=dashboard!$B$9,COUNTIFS($C$2:C151,$C151,$F$2:F151,IF(dashboard!$B$4="All","*",dashboard!$B$4),$E$2:E151,IF(dashboard!$B$5="All","*",dashboard!$B$5),$G$2:G151,IF(dashboard!$B$6="All","*",dashboard!$B$6),$M$2:M151,IF(dashboard!$B$7="All","*",dashboard!$B$7),$P$2:P151,"&gt;="&amp;dashboard!$B$8,$P$2:P151,"&lt;="&amp;dashboard!$B$9)=1),1,0)</f>
        <v>1</v>
      </c>
    </row>
    <row r="152" spans="1:17">
      <c r="A152" t="s">
        <v>461</v>
      </c>
      <c r="B152" s="2">
        <v>45039</v>
      </c>
      <c r="C152" t="s">
        <v>462</v>
      </c>
      <c r="D152" t="s">
        <v>463</v>
      </c>
      <c r="E152" t="s">
        <v>61</v>
      </c>
      <c r="F152" t="s">
        <v>46</v>
      </c>
      <c r="G152" t="s">
        <v>42</v>
      </c>
      <c r="H152" t="s">
        <v>50</v>
      </c>
      <c r="I152" s="3">
        <v>5</v>
      </c>
      <c r="J152" s="4">
        <v>2143.63</v>
      </c>
      <c r="K152" s="4">
        <v>10718.13</v>
      </c>
      <c r="L152" t="s">
        <v>28</v>
      </c>
      <c r="M152" t="s">
        <v>29</v>
      </c>
      <c r="N152">
        <f>IF(COUNTIF($C$2:C152,C152)=1,1,0)</f>
        <v>1</v>
      </c>
      <c r="O152">
        <f t="shared" si="4"/>
        <v>0</v>
      </c>
      <c r="P152" t="str">
        <f t="shared" si="5"/>
        <v>2023-04</v>
      </c>
      <c r="Q152" s="3">
        <f>IF(AND(IF(dashboard!$B$4="All",TRUE,$F152=dashboard!$B$4),IF(dashboard!$B$5="All",TRUE,$E152=dashboard!$B$5),IF(dashboard!$B$6="All",TRUE,$G152=dashboard!$B$6),IF(dashboard!$B$7="All",TRUE,$M152=dashboard!$B$7),$P152&gt;=dashboard!$B$8,$P152&lt;=dashboard!$B$9,COUNTIFS($C$2:C152,$C152,$F$2:F152,IF(dashboard!$B$4="All","*",dashboard!$B$4),$E$2:E152,IF(dashboard!$B$5="All","*",dashboard!$B$5),$G$2:G152,IF(dashboard!$B$6="All","*",dashboard!$B$6),$M$2:M152,IF(dashboard!$B$7="All","*",dashboard!$B$7),$P$2:P152,"&gt;="&amp;dashboard!$B$8,$P$2:P152,"&lt;="&amp;dashboard!$B$9)=1),1,0)</f>
        <v>0</v>
      </c>
    </row>
    <row r="153" spans="1:17">
      <c r="A153" t="s">
        <v>464</v>
      </c>
      <c r="B153" s="2">
        <v>45007</v>
      </c>
      <c r="C153" t="s">
        <v>465</v>
      </c>
      <c r="D153" t="s">
        <v>466</v>
      </c>
      <c r="E153" t="s">
        <v>17</v>
      </c>
      <c r="F153" t="s">
        <v>27</v>
      </c>
      <c r="G153" t="s">
        <v>19</v>
      </c>
      <c r="H153" t="s">
        <v>50</v>
      </c>
      <c r="I153" s="3">
        <v>2</v>
      </c>
      <c r="J153" s="4">
        <v>2837.44</v>
      </c>
      <c r="K153" s="4">
        <v>5674.88</v>
      </c>
      <c r="L153" t="s">
        <v>21</v>
      </c>
      <c r="M153" t="s">
        <v>29</v>
      </c>
      <c r="N153">
        <f>IF(COUNTIF($C$2:C153,C153)=1,1,0)</f>
        <v>1</v>
      </c>
      <c r="O153">
        <f t="shared" si="4"/>
        <v>0</v>
      </c>
      <c r="P153" t="str">
        <f t="shared" si="5"/>
        <v>2023-03</v>
      </c>
      <c r="Q153" s="3">
        <f>IF(AND(IF(dashboard!$B$4="All",TRUE,$F153=dashboard!$B$4),IF(dashboard!$B$5="All",TRUE,$E153=dashboard!$B$5),IF(dashboard!$B$6="All",TRUE,$G153=dashboard!$B$6),IF(dashboard!$B$7="All",TRUE,$M153=dashboard!$B$7),$P153&gt;=dashboard!$B$8,$P153&lt;=dashboard!$B$9,COUNTIFS($C$2:C153,$C153,$F$2:F153,IF(dashboard!$B$4="All","*",dashboard!$B$4),$E$2:E153,IF(dashboard!$B$5="All","*",dashboard!$B$5),$G$2:G153,IF(dashboard!$B$6="All","*",dashboard!$B$6),$M$2:M153,IF(dashboard!$B$7="All","*",dashboard!$B$7),$P$2:P153,"&gt;="&amp;dashboard!$B$8,$P$2:P153,"&lt;="&amp;dashboard!$B$9)=1),1,0)</f>
        <v>0</v>
      </c>
    </row>
    <row r="154" spans="1:17">
      <c r="A154" t="s">
        <v>467</v>
      </c>
      <c r="B154" s="2">
        <v>45039</v>
      </c>
      <c r="C154" t="s">
        <v>468</v>
      </c>
      <c r="D154" t="s">
        <v>469</v>
      </c>
      <c r="E154" t="s">
        <v>26</v>
      </c>
      <c r="F154" t="s">
        <v>46</v>
      </c>
      <c r="G154" t="s">
        <v>19</v>
      </c>
      <c r="H154" t="s">
        <v>20</v>
      </c>
      <c r="I154" s="3">
        <v>5</v>
      </c>
      <c r="J154" s="4">
        <v>34286.050000000003</v>
      </c>
      <c r="K154" s="4">
        <v>171430.25</v>
      </c>
      <c r="L154" t="s">
        <v>35</v>
      </c>
      <c r="M154" t="s">
        <v>29</v>
      </c>
      <c r="N154">
        <f>IF(COUNTIF($C$2:C154,C154)=1,1,0)</f>
        <v>1</v>
      </c>
      <c r="O154">
        <f t="shared" si="4"/>
        <v>0</v>
      </c>
      <c r="P154" t="str">
        <f t="shared" si="5"/>
        <v>2023-04</v>
      </c>
      <c r="Q154" s="3">
        <f>IF(AND(IF(dashboard!$B$4="All",TRUE,$F154=dashboard!$B$4),IF(dashboard!$B$5="All",TRUE,$E154=dashboard!$B$5),IF(dashboard!$B$6="All",TRUE,$G154=dashboard!$B$6),IF(dashboard!$B$7="All",TRUE,$M154=dashboard!$B$7),$P154&gt;=dashboard!$B$8,$P154&lt;=dashboard!$B$9,COUNTIFS($C$2:C154,$C154,$F$2:F154,IF(dashboard!$B$4="All","*",dashboard!$B$4),$E$2:E154,IF(dashboard!$B$5="All","*",dashboard!$B$5),$G$2:G154,IF(dashboard!$B$6="All","*",dashboard!$B$6),$M$2:M154,IF(dashboard!$B$7="All","*",dashboard!$B$7),$P$2:P154,"&gt;="&amp;dashboard!$B$8,$P$2:P154,"&lt;="&amp;dashboard!$B$9)=1),1,0)</f>
        <v>0</v>
      </c>
    </row>
    <row r="155" spans="1:17">
      <c r="A155" t="s">
        <v>470</v>
      </c>
      <c r="B155" s="2">
        <v>44928</v>
      </c>
      <c r="C155" t="s">
        <v>471</v>
      </c>
      <c r="D155" t="s">
        <v>472</v>
      </c>
      <c r="E155" t="s">
        <v>26</v>
      </c>
      <c r="F155" t="s">
        <v>33</v>
      </c>
      <c r="G155" t="s">
        <v>19</v>
      </c>
      <c r="H155" t="s">
        <v>50</v>
      </c>
      <c r="I155" s="3">
        <v>4</v>
      </c>
      <c r="J155" s="4">
        <v>2859.13</v>
      </c>
      <c r="K155" s="4">
        <v>11436.51</v>
      </c>
      <c r="L155" t="s">
        <v>28</v>
      </c>
      <c r="M155" t="s">
        <v>29</v>
      </c>
      <c r="N155">
        <f>IF(COUNTIF($C$2:C155,C155)=1,1,0)</f>
        <v>1</v>
      </c>
      <c r="O155">
        <f t="shared" si="4"/>
        <v>0</v>
      </c>
      <c r="P155" t="str">
        <f t="shared" si="5"/>
        <v>2023-01</v>
      </c>
      <c r="Q155" s="3">
        <f>IF(AND(IF(dashboard!$B$4="All",TRUE,$F155=dashboard!$B$4),IF(dashboard!$B$5="All",TRUE,$E155=dashboard!$B$5),IF(dashboard!$B$6="All",TRUE,$G155=dashboard!$B$6),IF(dashboard!$B$7="All",TRUE,$M155=dashboard!$B$7),$P155&gt;=dashboard!$B$8,$P155&lt;=dashboard!$B$9,COUNTIFS($C$2:C155,$C155,$F$2:F155,IF(dashboard!$B$4="All","*",dashboard!$B$4),$E$2:E155,IF(dashboard!$B$5="All","*",dashboard!$B$5),$G$2:G155,IF(dashboard!$B$6="All","*",dashboard!$B$6),$M$2:M155,IF(dashboard!$B$7="All","*",dashboard!$B$7),$P$2:P155,"&gt;="&amp;dashboard!$B$8,$P$2:P155,"&lt;="&amp;dashboard!$B$9)=1),1,0)</f>
        <v>1</v>
      </c>
    </row>
    <row r="156" spans="1:17">
      <c r="A156" t="s">
        <v>473</v>
      </c>
      <c r="B156" s="2">
        <v>45146</v>
      </c>
      <c r="C156" t="s">
        <v>474</v>
      </c>
      <c r="D156" t="s">
        <v>475</v>
      </c>
      <c r="E156" t="s">
        <v>17</v>
      </c>
      <c r="F156" t="s">
        <v>46</v>
      </c>
      <c r="G156" t="s">
        <v>19</v>
      </c>
      <c r="H156" t="s">
        <v>50</v>
      </c>
      <c r="I156" s="3">
        <v>2</v>
      </c>
      <c r="J156" s="4">
        <v>2266.11</v>
      </c>
      <c r="K156" s="4">
        <v>4532.22</v>
      </c>
      <c r="L156" t="s">
        <v>28</v>
      </c>
      <c r="M156" t="s">
        <v>29</v>
      </c>
      <c r="N156">
        <f>IF(COUNTIF($C$2:C156,C156)=1,1,0)</f>
        <v>1</v>
      </c>
      <c r="O156">
        <f t="shared" si="4"/>
        <v>0</v>
      </c>
      <c r="P156" t="str">
        <f t="shared" si="5"/>
        <v>2023-08</v>
      </c>
      <c r="Q156" s="3">
        <f>IF(AND(IF(dashboard!$B$4="All",TRUE,$F156=dashboard!$B$4),IF(dashboard!$B$5="All",TRUE,$E156=dashboard!$B$5),IF(dashboard!$B$6="All",TRUE,$G156=dashboard!$B$6),IF(dashboard!$B$7="All",TRUE,$M156=dashboard!$B$7),$P156&gt;=dashboard!$B$8,$P156&lt;=dashboard!$B$9,COUNTIFS($C$2:C156,$C156,$F$2:F156,IF(dashboard!$B$4="All","*",dashboard!$B$4),$E$2:E156,IF(dashboard!$B$5="All","*",dashboard!$B$5),$G$2:G156,IF(dashboard!$B$6="All","*",dashboard!$B$6),$M$2:M156,IF(dashboard!$B$7="All","*",dashboard!$B$7),$P$2:P156,"&gt;="&amp;dashboard!$B$8,$P$2:P156,"&lt;="&amp;dashboard!$B$9)=1),1,0)</f>
        <v>0</v>
      </c>
    </row>
    <row r="157" spans="1:17">
      <c r="A157" t="s">
        <v>476</v>
      </c>
      <c r="B157" s="2">
        <v>45151</v>
      </c>
      <c r="C157" t="s">
        <v>287</v>
      </c>
      <c r="D157" t="s">
        <v>477</v>
      </c>
      <c r="E157" t="s">
        <v>26</v>
      </c>
      <c r="F157" t="s">
        <v>33</v>
      </c>
      <c r="G157" t="s">
        <v>19</v>
      </c>
      <c r="H157" t="s">
        <v>34</v>
      </c>
      <c r="I157" s="3">
        <v>5</v>
      </c>
      <c r="J157" s="4">
        <v>1046.3599999999999</v>
      </c>
      <c r="K157" s="4">
        <v>5231.78</v>
      </c>
      <c r="L157" t="s">
        <v>35</v>
      </c>
      <c r="M157" t="s">
        <v>29</v>
      </c>
      <c r="N157">
        <f>IF(COUNTIF($C$2:C157,C157)=1,1,0)</f>
        <v>0</v>
      </c>
      <c r="O157">
        <f t="shared" si="4"/>
        <v>0</v>
      </c>
      <c r="P157" t="str">
        <f t="shared" si="5"/>
        <v>2023-08</v>
      </c>
      <c r="Q157" s="3">
        <f>IF(AND(IF(dashboard!$B$4="All",TRUE,$F157=dashboard!$B$4),IF(dashboard!$B$5="All",TRUE,$E157=dashboard!$B$5),IF(dashboard!$B$6="All",TRUE,$G157=dashboard!$B$6),IF(dashboard!$B$7="All",TRUE,$M157=dashboard!$B$7),$P157&gt;=dashboard!$B$8,$P157&lt;=dashboard!$B$9,COUNTIFS($C$2:C157,$C157,$F$2:F157,IF(dashboard!$B$4="All","*",dashboard!$B$4),$E$2:E157,IF(dashboard!$B$5="All","*",dashboard!$B$5),$G$2:G157,IF(dashboard!$B$6="All","*",dashboard!$B$6),$M$2:M157,IF(dashboard!$B$7="All","*",dashboard!$B$7),$P$2:P157,"&gt;="&amp;dashboard!$B$8,$P$2:P157,"&lt;="&amp;dashboard!$B$9)=1),1,0)</f>
        <v>1</v>
      </c>
    </row>
    <row r="158" spans="1:17">
      <c r="A158" t="s">
        <v>478</v>
      </c>
      <c r="B158" s="2">
        <v>45311</v>
      </c>
      <c r="C158" t="s">
        <v>479</v>
      </c>
      <c r="D158" t="s">
        <v>480</v>
      </c>
      <c r="E158" t="s">
        <v>17</v>
      </c>
      <c r="F158" t="s">
        <v>27</v>
      </c>
      <c r="G158" t="s">
        <v>42</v>
      </c>
      <c r="H158" t="s">
        <v>57</v>
      </c>
      <c r="I158" s="3">
        <v>1</v>
      </c>
      <c r="J158" s="4">
        <v>14296.52</v>
      </c>
      <c r="K158" s="4">
        <v>14296.52</v>
      </c>
      <c r="L158" t="s">
        <v>21</v>
      </c>
      <c r="M158" t="s">
        <v>29</v>
      </c>
      <c r="N158">
        <f>IF(COUNTIF($C$2:C158,C158)=1,1,0)</f>
        <v>1</v>
      </c>
      <c r="O158">
        <f t="shared" si="4"/>
        <v>0</v>
      </c>
      <c r="P158" t="str">
        <f t="shared" si="5"/>
        <v>2024-01</v>
      </c>
      <c r="Q158" s="3">
        <f>IF(AND(IF(dashboard!$B$4="All",TRUE,$F158=dashboard!$B$4),IF(dashboard!$B$5="All",TRUE,$E158=dashboard!$B$5),IF(dashboard!$B$6="All",TRUE,$G158=dashboard!$B$6),IF(dashboard!$B$7="All",TRUE,$M158=dashboard!$B$7),$P158&gt;=dashboard!$B$8,$P158&lt;=dashboard!$B$9,COUNTIFS($C$2:C158,$C158,$F$2:F158,IF(dashboard!$B$4="All","*",dashboard!$B$4),$E$2:E158,IF(dashboard!$B$5="All","*",dashboard!$B$5),$G$2:G158,IF(dashboard!$B$6="All","*",dashboard!$B$6),$M$2:M158,IF(dashboard!$B$7="All","*",dashboard!$B$7),$P$2:P158,"&gt;="&amp;dashboard!$B$8,$P$2:P158,"&lt;="&amp;dashboard!$B$9)=1),1,0)</f>
        <v>0</v>
      </c>
    </row>
    <row r="159" spans="1:17">
      <c r="A159" t="s">
        <v>481</v>
      </c>
      <c r="B159" s="2">
        <v>45329</v>
      </c>
      <c r="C159" t="s">
        <v>482</v>
      </c>
      <c r="D159" t="s">
        <v>483</v>
      </c>
      <c r="E159" t="s">
        <v>17</v>
      </c>
      <c r="F159" t="s">
        <v>46</v>
      </c>
      <c r="G159" t="s">
        <v>42</v>
      </c>
      <c r="H159" t="s">
        <v>50</v>
      </c>
      <c r="I159" s="3">
        <v>5</v>
      </c>
      <c r="J159" s="4">
        <v>1826.86</v>
      </c>
      <c r="K159" s="4">
        <v>9134.32</v>
      </c>
      <c r="L159" t="s">
        <v>35</v>
      </c>
      <c r="M159" t="s">
        <v>29</v>
      </c>
      <c r="N159">
        <f>IF(COUNTIF($C$2:C159,C159)=1,1,0)</f>
        <v>1</v>
      </c>
      <c r="O159">
        <f t="shared" si="4"/>
        <v>0</v>
      </c>
      <c r="P159" t="str">
        <f t="shared" si="5"/>
        <v>2024-02</v>
      </c>
      <c r="Q159" s="3">
        <f>IF(AND(IF(dashboard!$B$4="All",TRUE,$F159=dashboard!$B$4),IF(dashboard!$B$5="All",TRUE,$E159=dashboard!$B$5),IF(dashboard!$B$6="All",TRUE,$G159=dashboard!$B$6),IF(dashboard!$B$7="All",TRUE,$M159=dashboard!$B$7),$P159&gt;=dashboard!$B$8,$P159&lt;=dashboard!$B$9,COUNTIFS($C$2:C159,$C159,$F$2:F159,IF(dashboard!$B$4="All","*",dashboard!$B$4),$E$2:E159,IF(dashboard!$B$5="All","*",dashboard!$B$5),$G$2:G159,IF(dashboard!$B$6="All","*",dashboard!$B$6),$M$2:M159,IF(dashboard!$B$7="All","*",dashboard!$B$7),$P$2:P159,"&gt;="&amp;dashboard!$B$8,$P$2:P159,"&lt;="&amp;dashboard!$B$9)=1),1,0)</f>
        <v>0</v>
      </c>
    </row>
    <row r="160" spans="1:17">
      <c r="A160" t="s">
        <v>484</v>
      </c>
      <c r="B160" s="2">
        <v>45056</v>
      </c>
      <c r="C160" t="s">
        <v>485</v>
      </c>
      <c r="D160" t="s">
        <v>486</v>
      </c>
      <c r="E160" t="s">
        <v>17</v>
      </c>
      <c r="F160" t="s">
        <v>27</v>
      </c>
      <c r="G160" t="s">
        <v>19</v>
      </c>
      <c r="H160" t="s">
        <v>50</v>
      </c>
      <c r="I160" s="3">
        <v>1</v>
      </c>
      <c r="J160" s="4">
        <v>1942.75</v>
      </c>
      <c r="K160" s="4">
        <v>1942.75</v>
      </c>
      <c r="L160" t="s">
        <v>28</v>
      </c>
      <c r="M160" t="s">
        <v>29</v>
      </c>
      <c r="N160">
        <f>IF(COUNTIF($C$2:C160,C160)=1,1,0)</f>
        <v>1</v>
      </c>
      <c r="O160">
        <f t="shared" si="4"/>
        <v>0</v>
      </c>
      <c r="P160" t="str">
        <f t="shared" si="5"/>
        <v>2023-05</v>
      </c>
      <c r="Q160" s="3">
        <f>IF(AND(IF(dashboard!$B$4="All",TRUE,$F160=dashboard!$B$4),IF(dashboard!$B$5="All",TRUE,$E160=dashboard!$B$5),IF(dashboard!$B$6="All",TRUE,$G160=dashboard!$B$6),IF(dashboard!$B$7="All",TRUE,$M160=dashboard!$B$7),$P160&gt;=dashboard!$B$8,$P160&lt;=dashboard!$B$9,COUNTIFS($C$2:C160,$C160,$F$2:F160,IF(dashboard!$B$4="All","*",dashboard!$B$4),$E$2:E160,IF(dashboard!$B$5="All","*",dashboard!$B$5),$G$2:G160,IF(dashboard!$B$6="All","*",dashboard!$B$6),$M$2:M160,IF(dashboard!$B$7="All","*",dashboard!$B$7),$P$2:P160,"&gt;="&amp;dashboard!$B$8,$P$2:P160,"&lt;="&amp;dashboard!$B$9)=1),1,0)</f>
        <v>0</v>
      </c>
    </row>
    <row r="161" spans="1:17">
      <c r="A161" t="s">
        <v>487</v>
      </c>
      <c r="B161" s="2">
        <v>44979</v>
      </c>
      <c r="C161" t="s">
        <v>488</v>
      </c>
      <c r="D161" t="s">
        <v>489</v>
      </c>
      <c r="E161" t="s">
        <v>26</v>
      </c>
      <c r="F161" t="s">
        <v>46</v>
      </c>
      <c r="G161" t="s">
        <v>19</v>
      </c>
      <c r="H161" t="s">
        <v>57</v>
      </c>
      <c r="I161" s="3">
        <v>1</v>
      </c>
      <c r="J161" s="4">
        <v>12146.41</v>
      </c>
      <c r="K161" s="4">
        <v>12146.41</v>
      </c>
      <c r="L161" t="s">
        <v>21</v>
      </c>
      <c r="M161" t="s">
        <v>29</v>
      </c>
      <c r="N161">
        <f>IF(COUNTIF($C$2:C161,C161)=1,1,0)</f>
        <v>1</v>
      </c>
      <c r="O161">
        <f t="shared" si="4"/>
        <v>0</v>
      </c>
      <c r="P161" t="str">
        <f t="shared" si="5"/>
        <v>2023-02</v>
      </c>
      <c r="Q161" s="3">
        <f>IF(AND(IF(dashboard!$B$4="All",TRUE,$F161=dashboard!$B$4),IF(dashboard!$B$5="All",TRUE,$E161=dashboard!$B$5),IF(dashboard!$B$6="All",TRUE,$G161=dashboard!$B$6),IF(dashboard!$B$7="All",TRUE,$M161=dashboard!$B$7),$P161&gt;=dashboard!$B$8,$P161&lt;=dashboard!$B$9,COUNTIFS($C$2:C161,$C161,$F$2:F161,IF(dashboard!$B$4="All","*",dashboard!$B$4),$E$2:E161,IF(dashboard!$B$5="All","*",dashboard!$B$5),$G$2:G161,IF(dashboard!$B$6="All","*",dashboard!$B$6),$M$2:M161,IF(dashboard!$B$7="All","*",dashboard!$B$7),$P$2:P161,"&gt;="&amp;dashboard!$B$8,$P$2:P161,"&lt;="&amp;dashboard!$B$9)=1),1,0)</f>
        <v>0</v>
      </c>
    </row>
    <row r="162" spans="1:17">
      <c r="A162" t="s">
        <v>490</v>
      </c>
      <c r="B162" s="2">
        <v>45342</v>
      </c>
      <c r="C162" t="s">
        <v>491</v>
      </c>
      <c r="D162" t="s">
        <v>492</v>
      </c>
      <c r="E162" t="s">
        <v>17</v>
      </c>
      <c r="F162" t="s">
        <v>46</v>
      </c>
      <c r="G162" t="s">
        <v>19</v>
      </c>
      <c r="H162" t="s">
        <v>34</v>
      </c>
      <c r="I162" s="3">
        <v>5</v>
      </c>
      <c r="J162" s="4">
        <v>1330.01</v>
      </c>
      <c r="K162" s="4">
        <v>6650.03</v>
      </c>
      <c r="L162" t="s">
        <v>21</v>
      </c>
      <c r="M162" t="s">
        <v>29</v>
      </c>
      <c r="N162">
        <f>IF(COUNTIF($C$2:C162,C162)=1,1,0)</f>
        <v>1</v>
      </c>
      <c r="O162">
        <f t="shared" si="4"/>
        <v>0</v>
      </c>
      <c r="P162" t="str">
        <f t="shared" si="5"/>
        <v>2024-02</v>
      </c>
      <c r="Q162" s="3">
        <f>IF(AND(IF(dashboard!$B$4="All",TRUE,$F162=dashboard!$B$4),IF(dashboard!$B$5="All",TRUE,$E162=dashboard!$B$5),IF(dashboard!$B$6="All",TRUE,$G162=dashboard!$B$6),IF(dashboard!$B$7="All",TRUE,$M162=dashboard!$B$7),$P162&gt;=dashboard!$B$8,$P162&lt;=dashboard!$B$9,COUNTIFS($C$2:C162,$C162,$F$2:F162,IF(dashboard!$B$4="All","*",dashboard!$B$4),$E$2:E162,IF(dashboard!$B$5="All","*",dashboard!$B$5),$G$2:G162,IF(dashboard!$B$6="All","*",dashboard!$B$6),$M$2:M162,IF(dashboard!$B$7="All","*",dashboard!$B$7),$P$2:P162,"&gt;="&amp;dashboard!$B$8,$P$2:P162,"&lt;="&amp;dashboard!$B$9)=1),1,0)</f>
        <v>0</v>
      </c>
    </row>
    <row r="163" spans="1:17">
      <c r="A163" t="s">
        <v>493</v>
      </c>
      <c r="B163" s="2">
        <v>45173</v>
      </c>
      <c r="C163" t="s">
        <v>494</v>
      </c>
      <c r="D163" t="s">
        <v>495</v>
      </c>
      <c r="E163" t="s">
        <v>26</v>
      </c>
      <c r="F163" t="s">
        <v>33</v>
      </c>
      <c r="G163" t="s">
        <v>19</v>
      </c>
      <c r="H163" t="s">
        <v>57</v>
      </c>
      <c r="I163" s="3">
        <v>1</v>
      </c>
      <c r="J163" s="4">
        <v>16003.49</v>
      </c>
      <c r="K163" s="4">
        <v>16003.49</v>
      </c>
      <c r="L163" t="s">
        <v>21</v>
      </c>
      <c r="M163" t="s">
        <v>29</v>
      </c>
      <c r="N163">
        <f>IF(COUNTIF($C$2:C163,C163)=1,1,0)</f>
        <v>1</v>
      </c>
      <c r="O163">
        <f t="shared" si="4"/>
        <v>0</v>
      </c>
      <c r="P163" t="str">
        <f t="shared" si="5"/>
        <v>2023-09</v>
      </c>
      <c r="Q163" s="3">
        <f>IF(AND(IF(dashboard!$B$4="All",TRUE,$F163=dashboard!$B$4),IF(dashboard!$B$5="All",TRUE,$E163=dashboard!$B$5),IF(dashboard!$B$6="All",TRUE,$G163=dashboard!$B$6),IF(dashboard!$B$7="All",TRUE,$M163=dashboard!$B$7),$P163&gt;=dashboard!$B$8,$P163&lt;=dashboard!$B$9,COUNTIFS($C$2:C163,$C163,$F$2:F163,IF(dashboard!$B$4="All","*",dashboard!$B$4),$E$2:E163,IF(dashboard!$B$5="All","*",dashboard!$B$5),$G$2:G163,IF(dashboard!$B$6="All","*",dashboard!$B$6),$M$2:M163,IF(dashboard!$B$7="All","*",dashboard!$B$7),$P$2:P163,"&gt;="&amp;dashboard!$B$8,$P$2:P163,"&lt;="&amp;dashboard!$B$9)=1),1,0)</f>
        <v>1</v>
      </c>
    </row>
    <row r="164" spans="1:17">
      <c r="A164" t="s">
        <v>496</v>
      </c>
      <c r="B164" s="2">
        <v>45365</v>
      </c>
      <c r="C164" t="s">
        <v>497</v>
      </c>
      <c r="D164" t="s">
        <v>498</v>
      </c>
      <c r="E164" t="s">
        <v>61</v>
      </c>
      <c r="F164" t="s">
        <v>18</v>
      </c>
      <c r="G164" t="s">
        <v>42</v>
      </c>
      <c r="H164" t="s">
        <v>50</v>
      </c>
      <c r="I164" s="3">
        <v>3</v>
      </c>
      <c r="J164" s="4">
        <v>1991.63</v>
      </c>
      <c r="K164" s="4">
        <v>5974.9</v>
      </c>
      <c r="L164" t="s">
        <v>35</v>
      </c>
      <c r="M164" t="s">
        <v>29</v>
      </c>
      <c r="N164">
        <f>IF(COUNTIF($C$2:C164,C164)=1,1,0)</f>
        <v>1</v>
      </c>
      <c r="O164">
        <f t="shared" si="4"/>
        <v>0</v>
      </c>
      <c r="P164" t="str">
        <f t="shared" si="5"/>
        <v>2024-03</v>
      </c>
      <c r="Q164" s="3">
        <f>IF(AND(IF(dashboard!$B$4="All",TRUE,$F164=dashboard!$B$4),IF(dashboard!$B$5="All",TRUE,$E164=dashboard!$B$5),IF(dashboard!$B$6="All",TRUE,$G164=dashboard!$B$6),IF(dashboard!$B$7="All",TRUE,$M164=dashboard!$B$7),$P164&gt;=dashboard!$B$8,$P164&lt;=dashboard!$B$9,COUNTIFS($C$2:C164,$C164,$F$2:F164,IF(dashboard!$B$4="All","*",dashboard!$B$4),$E$2:E164,IF(dashboard!$B$5="All","*",dashboard!$B$5),$G$2:G164,IF(dashboard!$B$6="All","*",dashboard!$B$6),$M$2:M164,IF(dashboard!$B$7="All","*",dashboard!$B$7),$P$2:P164,"&gt;="&amp;dashboard!$B$8,$P$2:P164,"&lt;="&amp;dashboard!$B$9)=1),1,0)</f>
        <v>0</v>
      </c>
    </row>
    <row r="165" spans="1:17">
      <c r="A165" t="s">
        <v>499</v>
      </c>
      <c r="B165" s="2">
        <v>45129</v>
      </c>
      <c r="C165" t="s">
        <v>235</v>
      </c>
      <c r="D165" t="s">
        <v>500</v>
      </c>
      <c r="E165" t="s">
        <v>17</v>
      </c>
      <c r="F165" t="s">
        <v>33</v>
      </c>
      <c r="G165" t="s">
        <v>42</v>
      </c>
      <c r="H165" t="s">
        <v>20</v>
      </c>
      <c r="I165" s="3">
        <v>2</v>
      </c>
      <c r="J165" s="4">
        <v>29343.08</v>
      </c>
      <c r="K165" s="4">
        <v>58686.16</v>
      </c>
      <c r="L165" t="s">
        <v>35</v>
      </c>
      <c r="M165" t="s">
        <v>29</v>
      </c>
      <c r="N165">
        <f>IF(COUNTIF($C$2:C165,C165)=1,1,0)</f>
        <v>0</v>
      </c>
      <c r="O165">
        <f t="shared" si="4"/>
        <v>0</v>
      </c>
      <c r="P165" t="str">
        <f t="shared" si="5"/>
        <v>2023-07</v>
      </c>
      <c r="Q165" s="3">
        <f>IF(AND(IF(dashboard!$B$4="All",TRUE,$F165=dashboard!$B$4),IF(dashboard!$B$5="All",TRUE,$E165=dashboard!$B$5),IF(dashboard!$B$6="All",TRUE,$G165=dashboard!$B$6),IF(dashboard!$B$7="All",TRUE,$M165=dashboard!$B$7),$P165&gt;=dashboard!$B$8,$P165&lt;=dashboard!$B$9,COUNTIFS($C$2:C165,$C165,$F$2:F165,IF(dashboard!$B$4="All","*",dashboard!$B$4),$E$2:E165,IF(dashboard!$B$5="All","*",dashboard!$B$5),$G$2:G165,IF(dashboard!$B$6="All","*",dashboard!$B$6),$M$2:M165,IF(dashboard!$B$7="All","*",dashboard!$B$7),$P$2:P165,"&gt;="&amp;dashboard!$B$8,$P$2:P165,"&lt;="&amp;dashboard!$B$9)=1),1,0)</f>
        <v>0</v>
      </c>
    </row>
    <row r="166" spans="1:17">
      <c r="A166" t="s">
        <v>501</v>
      </c>
      <c r="B166" s="2">
        <v>45110</v>
      </c>
      <c r="C166" t="s">
        <v>502</v>
      </c>
      <c r="D166" t="s">
        <v>503</v>
      </c>
      <c r="E166" t="s">
        <v>17</v>
      </c>
      <c r="F166" t="s">
        <v>46</v>
      </c>
      <c r="G166" t="s">
        <v>42</v>
      </c>
      <c r="H166" t="s">
        <v>20</v>
      </c>
      <c r="I166" s="3">
        <v>5</v>
      </c>
      <c r="J166" s="4">
        <v>41024.58</v>
      </c>
      <c r="K166" s="4">
        <v>205122.91</v>
      </c>
      <c r="L166" t="s">
        <v>35</v>
      </c>
      <c r="M166" t="s">
        <v>29</v>
      </c>
      <c r="N166">
        <f>IF(COUNTIF($C$2:C166,C166)=1,1,0)</f>
        <v>1</v>
      </c>
      <c r="O166">
        <f t="shared" si="4"/>
        <v>0</v>
      </c>
      <c r="P166" t="str">
        <f t="shared" si="5"/>
        <v>2023-07</v>
      </c>
      <c r="Q166" s="3">
        <f>IF(AND(IF(dashboard!$B$4="All",TRUE,$F166=dashboard!$B$4),IF(dashboard!$B$5="All",TRUE,$E166=dashboard!$B$5),IF(dashboard!$B$6="All",TRUE,$G166=dashboard!$B$6),IF(dashboard!$B$7="All",TRUE,$M166=dashboard!$B$7),$P166&gt;=dashboard!$B$8,$P166&lt;=dashboard!$B$9,COUNTIFS($C$2:C166,$C166,$F$2:F166,IF(dashboard!$B$4="All","*",dashboard!$B$4),$E$2:E166,IF(dashboard!$B$5="All","*",dashboard!$B$5),$G$2:G166,IF(dashboard!$B$6="All","*",dashboard!$B$6),$M$2:M166,IF(dashboard!$B$7="All","*",dashboard!$B$7),$P$2:P166,"&gt;="&amp;dashboard!$B$8,$P$2:P166,"&lt;="&amp;dashboard!$B$9)=1),1,0)</f>
        <v>0</v>
      </c>
    </row>
    <row r="167" spans="1:17">
      <c r="A167" t="s">
        <v>504</v>
      </c>
      <c r="B167" s="2">
        <v>45049</v>
      </c>
      <c r="C167" t="s">
        <v>505</v>
      </c>
      <c r="D167" t="s">
        <v>506</v>
      </c>
      <c r="E167" t="s">
        <v>17</v>
      </c>
      <c r="F167" t="s">
        <v>18</v>
      </c>
      <c r="G167" t="s">
        <v>19</v>
      </c>
      <c r="H167" t="s">
        <v>34</v>
      </c>
      <c r="I167" s="3">
        <v>3</v>
      </c>
      <c r="J167" s="4">
        <v>891.48</v>
      </c>
      <c r="K167" s="4">
        <v>2674.45</v>
      </c>
      <c r="L167" t="s">
        <v>28</v>
      </c>
      <c r="M167" t="s">
        <v>29</v>
      </c>
      <c r="N167">
        <f>IF(COUNTIF($C$2:C167,C167)=1,1,0)</f>
        <v>1</v>
      </c>
      <c r="O167">
        <f t="shared" si="4"/>
        <v>0</v>
      </c>
      <c r="P167" t="str">
        <f t="shared" si="5"/>
        <v>2023-05</v>
      </c>
      <c r="Q167" s="3">
        <f>IF(AND(IF(dashboard!$B$4="All",TRUE,$F167=dashboard!$B$4),IF(dashboard!$B$5="All",TRUE,$E167=dashboard!$B$5),IF(dashboard!$B$6="All",TRUE,$G167=dashboard!$B$6),IF(dashboard!$B$7="All",TRUE,$M167=dashboard!$B$7),$P167&gt;=dashboard!$B$8,$P167&lt;=dashboard!$B$9,COUNTIFS($C$2:C167,$C167,$F$2:F167,IF(dashboard!$B$4="All","*",dashboard!$B$4),$E$2:E167,IF(dashboard!$B$5="All","*",dashboard!$B$5),$G$2:G167,IF(dashboard!$B$6="All","*",dashboard!$B$6),$M$2:M167,IF(dashboard!$B$7="All","*",dashboard!$B$7),$P$2:P167,"&gt;="&amp;dashboard!$B$8,$P$2:P167,"&lt;="&amp;dashboard!$B$9)=1),1,0)</f>
        <v>0</v>
      </c>
    </row>
    <row r="168" spans="1:17">
      <c r="A168" t="s">
        <v>507</v>
      </c>
      <c r="B168" s="2">
        <v>45327</v>
      </c>
      <c r="C168" t="s">
        <v>508</v>
      </c>
      <c r="D168" t="s">
        <v>509</v>
      </c>
      <c r="E168" t="s">
        <v>17</v>
      </c>
      <c r="F168" t="s">
        <v>18</v>
      </c>
      <c r="G168" t="s">
        <v>19</v>
      </c>
      <c r="H168" t="s">
        <v>34</v>
      </c>
      <c r="I168" s="3">
        <v>1</v>
      </c>
      <c r="J168" s="4">
        <v>1168.47</v>
      </c>
      <c r="K168" s="4">
        <v>1168.47</v>
      </c>
      <c r="L168" t="s">
        <v>35</v>
      </c>
      <c r="M168" t="s">
        <v>29</v>
      </c>
      <c r="N168">
        <f>IF(COUNTIF($C$2:C168,C168)=1,1,0)</f>
        <v>1</v>
      </c>
      <c r="O168">
        <f t="shared" si="4"/>
        <v>0</v>
      </c>
      <c r="P168" t="str">
        <f t="shared" si="5"/>
        <v>2024-02</v>
      </c>
      <c r="Q168" s="3">
        <f>IF(AND(IF(dashboard!$B$4="All",TRUE,$F168=dashboard!$B$4),IF(dashboard!$B$5="All",TRUE,$E168=dashboard!$B$5),IF(dashboard!$B$6="All",TRUE,$G168=dashboard!$B$6),IF(dashboard!$B$7="All",TRUE,$M168=dashboard!$B$7),$P168&gt;=dashboard!$B$8,$P168&lt;=dashboard!$B$9,COUNTIFS($C$2:C168,$C168,$F$2:F168,IF(dashboard!$B$4="All","*",dashboard!$B$4),$E$2:E168,IF(dashboard!$B$5="All","*",dashboard!$B$5),$G$2:G168,IF(dashboard!$B$6="All","*",dashboard!$B$6),$M$2:M168,IF(dashboard!$B$7="All","*",dashboard!$B$7),$P$2:P168,"&gt;="&amp;dashboard!$B$8,$P$2:P168,"&lt;="&amp;dashboard!$B$9)=1),1,0)</f>
        <v>0</v>
      </c>
    </row>
    <row r="169" spans="1:17">
      <c r="A169" t="s">
        <v>510</v>
      </c>
      <c r="B169" s="2">
        <v>45220</v>
      </c>
      <c r="C169" t="s">
        <v>511</v>
      </c>
      <c r="D169" t="s">
        <v>512</v>
      </c>
      <c r="E169" t="s">
        <v>17</v>
      </c>
      <c r="F169" t="s">
        <v>27</v>
      </c>
      <c r="G169" t="s">
        <v>42</v>
      </c>
      <c r="H169" t="s">
        <v>50</v>
      </c>
      <c r="I169" s="3">
        <v>1</v>
      </c>
      <c r="J169" s="4">
        <v>2402.5100000000002</v>
      </c>
      <c r="K169" s="4">
        <v>2402.5100000000002</v>
      </c>
      <c r="L169" t="s">
        <v>21</v>
      </c>
      <c r="M169" t="s">
        <v>29</v>
      </c>
      <c r="N169">
        <f>IF(COUNTIF($C$2:C169,C169)=1,1,0)</f>
        <v>1</v>
      </c>
      <c r="O169">
        <f t="shared" si="4"/>
        <v>0</v>
      </c>
      <c r="P169" t="str">
        <f t="shared" si="5"/>
        <v>2023-10</v>
      </c>
      <c r="Q169" s="3">
        <f>IF(AND(IF(dashboard!$B$4="All",TRUE,$F169=dashboard!$B$4),IF(dashboard!$B$5="All",TRUE,$E169=dashboard!$B$5),IF(dashboard!$B$6="All",TRUE,$G169=dashboard!$B$6),IF(dashboard!$B$7="All",TRUE,$M169=dashboard!$B$7),$P169&gt;=dashboard!$B$8,$P169&lt;=dashboard!$B$9,COUNTIFS($C$2:C169,$C169,$F$2:F169,IF(dashboard!$B$4="All","*",dashboard!$B$4),$E$2:E169,IF(dashboard!$B$5="All","*",dashboard!$B$5),$G$2:G169,IF(dashboard!$B$6="All","*",dashboard!$B$6),$M$2:M169,IF(dashboard!$B$7="All","*",dashboard!$B$7),$P$2:P169,"&gt;="&amp;dashboard!$B$8,$P$2:P169,"&lt;="&amp;dashboard!$B$9)=1),1,0)</f>
        <v>0</v>
      </c>
    </row>
    <row r="170" spans="1:17">
      <c r="A170" t="s">
        <v>513</v>
      </c>
      <c r="B170" s="2">
        <v>45206</v>
      </c>
      <c r="C170" t="s">
        <v>514</v>
      </c>
      <c r="D170" t="s">
        <v>515</v>
      </c>
      <c r="E170" t="s">
        <v>26</v>
      </c>
      <c r="F170" t="s">
        <v>46</v>
      </c>
      <c r="G170" t="s">
        <v>42</v>
      </c>
      <c r="H170" t="s">
        <v>34</v>
      </c>
      <c r="I170" s="3">
        <v>2</v>
      </c>
      <c r="J170" s="4">
        <v>1275.42</v>
      </c>
      <c r="K170" s="4">
        <v>2550.85</v>
      </c>
      <c r="L170" t="s">
        <v>28</v>
      </c>
      <c r="M170" t="s">
        <v>29</v>
      </c>
      <c r="N170">
        <f>IF(COUNTIF($C$2:C170,C170)=1,1,0)</f>
        <v>1</v>
      </c>
      <c r="O170">
        <f t="shared" si="4"/>
        <v>0</v>
      </c>
      <c r="P170" t="str">
        <f t="shared" si="5"/>
        <v>2023-10</v>
      </c>
      <c r="Q170" s="3">
        <f>IF(AND(IF(dashboard!$B$4="All",TRUE,$F170=dashboard!$B$4),IF(dashboard!$B$5="All",TRUE,$E170=dashboard!$B$5),IF(dashboard!$B$6="All",TRUE,$G170=dashboard!$B$6),IF(dashboard!$B$7="All",TRUE,$M170=dashboard!$B$7),$P170&gt;=dashboard!$B$8,$P170&lt;=dashboard!$B$9,COUNTIFS($C$2:C170,$C170,$F$2:F170,IF(dashboard!$B$4="All","*",dashboard!$B$4),$E$2:E170,IF(dashboard!$B$5="All","*",dashboard!$B$5),$G$2:G170,IF(dashboard!$B$6="All","*",dashboard!$B$6),$M$2:M170,IF(dashboard!$B$7="All","*",dashboard!$B$7),$P$2:P170,"&gt;="&amp;dashboard!$B$8,$P$2:P170,"&lt;="&amp;dashboard!$B$9)=1),1,0)</f>
        <v>0</v>
      </c>
    </row>
    <row r="171" spans="1:17">
      <c r="A171" t="s">
        <v>516</v>
      </c>
      <c r="B171" s="2">
        <v>45124</v>
      </c>
      <c r="C171" t="s">
        <v>517</v>
      </c>
      <c r="D171" t="s">
        <v>518</v>
      </c>
      <c r="E171" t="s">
        <v>61</v>
      </c>
      <c r="F171" t="s">
        <v>33</v>
      </c>
      <c r="G171" t="s">
        <v>42</v>
      </c>
      <c r="H171" t="s">
        <v>50</v>
      </c>
      <c r="I171" s="3">
        <v>3</v>
      </c>
      <c r="J171" s="4">
        <v>2076.79</v>
      </c>
      <c r="K171" s="4">
        <v>6230.38</v>
      </c>
      <c r="L171" t="s">
        <v>28</v>
      </c>
      <c r="M171" t="s">
        <v>29</v>
      </c>
      <c r="N171">
        <f>IF(COUNTIF($C$2:C171,C171)=1,1,0)</f>
        <v>1</v>
      </c>
      <c r="O171">
        <f t="shared" si="4"/>
        <v>0</v>
      </c>
      <c r="P171" t="str">
        <f t="shared" si="5"/>
        <v>2023-07</v>
      </c>
      <c r="Q171" s="3">
        <f>IF(AND(IF(dashboard!$B$4="All",TRUE,$F171=dashboard!$B$4),IF(dashboard!$B$5="All",TRUE,$E171=dashboard!$B$5),IF(dashboard!$B$6="All",TRUE,$G171=dashboard!$B$6),IF(dashboard!$B$7="All",TRUE,$M171=dashboard!$B$7),$P171&gt;=dashboard!$B$8,$P171&lt;=dashboard!$B$9,COUNTIFS($C$2:C171,$C171,$F$2:F171,IF(dashboard!$B$4="All","*",dashboard!$B$4),$E$2:E171,IF(dashboard!$B$5="All","*",dashboard!$B$5),$G$2:G171,IF(dashboard!$B$6="All","*",dashboard!$B$6),$M$2:M171,IF(dashboard!$B$7="All","*",dashboard!$B$7),$P$2:P171,"&gt;="&amp;dashboard!$B$8,$P$2:P171,"&lt;="&amp;dashboard!$B$9)=1),1,0)</f>
        <v>1</v>
      </c>
    </row>
    <row r="172" spans="1:17">
      <c r="A172" t="s">
        <v>519</v>
      </c>
      <c r="B172" s="2">
        <v>45437</v>
      </c>
      <c r="C172" t="s">
        <v>520</v>
      </c>
      <c r="D172" t="s">
        <v>521</v>
      </c>
      <c r="E172" t="s">
        <v>61</v>
      </c>
      <c r="F172" t="s">
        <v>18</v>
      </c>
      <c r="G172" t="s">
        <v>19</v>
      </c>
      <c r="H172" t="s">
        <v>20</v>
      </c>
      <c r="I172" s="3">
        <v>3</v>
      </c>
      <c r="J172" s="4">
        <v>40858.519999999997</v>
      </c>
      <c r="K172" s="4">
        <v>122575.56</v>
      </c>
      <c r="L172" t="s">
        <v>28</v>
      </c>
      <c r="M172" t="s">
        <v>29</v>
      </c>
      <c r="N172">
        <f>IF(COUNTIF($C$2:C172,C172)=1,1,0)</f>
        <v>1</v>
      </c>
      <c r="O172">
        <f t="shared" si="4"/>
        <v>0</v>
      </c>
      <c r="P172" t="str">
        <f t="shared" si="5"/>
        <v>2024-05</v>
      </c>
      <c r="Q172" s="3">
        <f>IF(AND(IF(dashboard!$B$4="All",TRUE,$F172=dashboard!$B$4),IF(dashboard!$B$5="All",TRUE,$E172=dashboard!$B$5),IF(dashboard!$B$6="All",TRUE,$G172=dashboard!$B$6),IF(dashboard!$B$7="All",TRUE,$M172=dashboard!$B$7),$P172&gt;=dashboard!$B$8,$P172&lt;=dashboard!$B$9,COUNTIFS($C$2:C172,$C172,$F$2:F172,IF(dashboard!$B$4="All","*",dashboard!$B$4),$E$2:E172,IF(dashboard!$B$5="All","*",dashboard!$B$5),$G$2:G172,IF(dashboard!$B$6="All","*",dashboard!$B$6),$M$2:M172,IF(dashboard!$B$7="All","*",dashboard!$B$7),$P$2:P172,"&gt;="&amp;dashboard!$B$8,$P$2:P172,"&lt;="&amp;dashboard!$B$9)=1),1,0)</f>
        <v>0</v>
      </c>
    </row>
    <row r="173" spans="1:17">
      <c r="A173" t="s">
        <v>522</v>
      </c>
      <c r="B173" s="2">
        <v>45070</v>
      </c>
      <c r="C173" t="s">
        <v>338</v>
      </c>
      <c r="D173" t="s">
        <v>523</v>
      </c>
      <c r="E173" t="s">
        <v>61</v>
      </c>
      <c r="F173" t="s">
        <v>18</v>
      </c>
      <c r="G173" t="s">
        <v>19</v>
      </c>
      <c r="H173" t="s">
        <v>34</v>
      </c>
      <c r="I173" s="3">
        <v>5</v>
      </c>
      <c r="J173" s="4">
        <v>1086.3499999999999</v>
      </c>
      <c r="K173" s="4">
        <v>5431.75</v>
      </c>
      <c r="L173" t="s">
        <v>21</v>
      </c>
      <c r="M173" t="s">
        <v>29</v>
      </c>
      <c r="N173">
        <f>IF(COUNTIF($C$2:C173,C173)=1,1,0)</f>
        <v>0</v>
      </c>
      <c r="O173">
        <f t="shared" si="4"/>
        <v>0</v>
      </c>
      <c r="P173" t="str">
        <f t="shared" si="5"/>
        <v>2023-05</v>
      </c>
      <c r="Q173" s="3">
        <f>IF(AND(IF(dashboard!$B$4="All",TRUE,$F173=dashboard!$B$4),IF(dashboard!$B$5="All",TRUE,$E173=dashboard!$B$5),IF(dashboard!$B$6="All",TRUE,$G173=dashboard!$B$6),IF(dashboard!$B$7="All",TRUE,$M173=dashboard!$B$7),$P173&gt;=dashboard!$B$8,$P173&lt;=dashboard!$B$9,COUNTIFS($C$2:C173,$C173,$F$2:F173,IF(dashboard!$B$4="All","*",dashboard!$B$4),$E$2:E173,IF(dashboard!$B$5="All","*",dashboard!$B$5),$G$2:G173,IF(dashboard!$B$6="All","*",dashboard!$B$6),$M$2:M173,IF(dashboard!$B$7="All","*",dashboard!$B$7),$P$2:P173,"&gt;="&amp;dashboard!$B$8,$P$2:P173,"&lt;="&amp;dashboard!$B$9)=1),1,0)</f>
        <v>0</v>
      </c>
    </row>
    <row r="174" spans="1:17">
      <c r="A174" t="s">
        <v>524</v>
      </c>
      <c r="B174" s="2">
        <v>45127</v>
      </c>
      <c r="C174" t="s">
        <v>525</v>
      </c>
      <c r="D174" t="s">
        <v>109</v>
      </c>
      <c r="E174" t="s">
        <v>61</v>
      </c>
      <c r="F174" t="s">
        <v>33</v>
      </c>
      <c r="G174" t="s">
        <v>19</v>
      </c>
      <c r="H174" t="s">
        <v>50</v>
      </c>
      <c r="I174" s="3">
        <v>1</v>
      </c>
      <c r="J174" s="4">
        <v>2107.15</v>
      </c>
      <c r="K174" s="4">
        <v>2107.15</v>
      </c>
      <c r="L174" t="s">
        <v>35</v>
      </c>
      <c r="M174" t="s">
        <v>29</v>
      </c>
      <c r="N174">
        <f>IF(COUNTIF($C$2:C174,C174)=1,1,0)</f>
        <v>1</v>
      </c>
      <c r="O174">
        <f t="shared" si="4"/>
        <v>0</v>
      </c>
      <c r="P174" t="str">
        <f t="shared" si="5"/>
        <v>2023-07</v>
      </c>
      <c r="Q174" s="3">
        <f>IF(AND(IF(dashboard!$B$4="All",TRUE,$F174=dashboard!$B$4),IF(dashboard!$B$5="All",TRUE,$E174=dashboard!$B$5),IF(dashboard!$B$6="All",TRUE,$G174=dashboard!$B$6),IF(dashboard!$B$7="All",TRUE,$M174=dashboard!$B$7),$P174&gt;=dashboard!$B$8,$P174&lt;=dashboard!$B$9,COUNTIFS($C$2:C174,$C174,$F$2:F174,IF(dashboard!$B$4="All","*",dashboard!$B$4),$E$2:E174,IF(dashboard!$B$5="All","*",dashboard!$B$5),$G$2:G174,IF(dashboard!$B$6="All","*",dashboard!$B$6),$M$2:M174,IF(dashboard!$B$7="All","*",dashboard!$B$7),$P$2:P174,"&gt;="&amp;dashboard!$B$8,$P$2:P174,"&lt;="&amp;dashboard!$B$9)=1),1,0)</f>
        <v>1</v>
      </c>
    </row>
    <row r="175" spans="1:17">
      <c r="A175" t="s">
        <v>526</v>
      </c>
      <c r="B175" s="2">
        <v>45050</v>
      </c>
      <c r="C175" t="s">
        <v>527</v>
      </c>
      <c r="D175" t="s">
        <v>357</v>
      </c>
      <c r="E175" t="s">
        <v>17</v>
      </c>
      <c r="F175" t="s">
        <v>33</v>
      </c>
      <c r="G175" t="s">
        <v>19</v>
      </c>
      <c r="H175" t="s">
        <v>57</v>
      </c>
      <c r="I175" s="3">
        <v>4</v>
      </c>
      <c r="J175" s="4">
        <v>13026.52</v>
      </c>
      <c r="K175" s="4">
        <v>52106.080000000002</v>
      </c>
      <c r="L175" t="s">
        <v>21</v>
      </c>
      <c r="M175" t="s">
        <v>22</v>
      </c>
      <c r="N175">
        <f>IF(COUNTIF($C$2:C175,C175)=1,1,0)</f>
        <v>1</v>
      </c>
      <c r="O175">
        <f t="shared" si="4"/>
        <v>1</v>
      </c>
      <c r="P175" t="str">
        <f t="shared" si="5"/>
        <v>2023-05</v>
      </c>
      <c r="Q175" s="3">
        <f>IF(AND(IF(dashboard!$B$4="All",TRUE,$F175=dashboard!$B$4),IF(dashboard!$B$5="All",TRUE,$E175=dashboard!$B$5),IF(dashboard!$B$6="All",TRUE,$G175=dashboard!$B$6),IF(dashboard!$B$7="All",TRUE,$M175=dashboard!$B$7),$P175&gt;=dashboard!$B$8,$P175&lt;=dashboard!$B$9,COUNTIFS($C$2:C175,$C175,$F$2:F175,IF(dashboard!$B$4="All","*",dashboard!$B$4),$E$2:E175,IF(dashboard!$B$5="All","*",dashboard!$B$5),$G$2:G175,IF(dashboard!$B$6="All","*",dashboard!$B$6),$M$2:M175,IF(dashboard!$B$7="All","*",dashboard!$B$7),$P$2:P175,"&gt;="&amp;dashboard!$B$8,$P$2:P175,"&lt;="&amp;dashboard!$B$9)=1),1,0)</f>
        <v>1</v>
      </c>
    </row>
    <row r="176" spans="1:17">
      <c r="A176" t="s">
        <v>528</v>
      </c>
      <c r="B176" s="2">
        <v>45113</v>
      </c>
      <c r="C176" t="s">
        <v>529</v>
      </c>
      <c r="D176" t="s">
        <v>530</v>
      </c>
      <c r="E176" t="s">
        <v>26</v>
      </c>
      <c r="F176" t="s">
        <v>18</v>
      </c>
      <c r="G176" t="s">
        <v>19</v>
      </c>
      <c r="H176" t="s">
        <v>34</v>
      </c>
      <c r="I176" s="3">
        <v>5</v>
      </c>
      <c r="J176" s="4">
        <v>1049.23</v>
      </c>
      <c r="K176" s="4">
        <v>5246.17</v>
      </c>
      <c r="L176" t="s">
        <v>35</v>
      </c>
      <c r="M176" t="s">
        <v>29</v>
      </c>
      <c r="N176">
        <f>IF(COUNTIF($C$2:C176,C176)=1,1,0)</f>
        <v>1</v>
      </c>
      <c r="O176">
        <f t="shared" si="4"/>
        <v>0</v>
      </c>
      <c r="P176" t="str">
        <f t="shared" si="5"/>
        <v>2023-07</v>
      </c>
      <c r="Q176" s="3">
        <f>IF(AND(IF(dashboard!$B$4="All",TRUE,$F176=dashboard!$B$4),IF(dashboard!$B$5="All",TRUE,$E176=dashboard!$B$5),IF(dashboard!$B$6="All",TRUE,$G176=dashboard!$B$6),IF(dashboard!$B$7="All",TRUE,$M176=dashboard!$B$7),$P176&gt;=dashboard!$B$8,$P176&lt;=dashboard!$B$9,COUNTIFS($C$2:C176,$C176,$F$2:F176,IF(dashboard!$B$4="All","*",dashboard!$B$4),$E$2:E176,IF(dashboard!$B$5="All","*",dashboard!$B$5),$G$2:G176,IF(dashboard!$B$6="All","*",dashboard!$B$6),$M$2:M176,IF(dashboard!$B$7="All","*",dashboard!$B$7),$P$2:P176,"&gt;="&amp;dashboard!$B$8,$P$2:P176,"&lt;="&amp;dashboard!$B$9)=1),1,0)</f>
        <v>0</v>
      </c>
    </row>
    <row r="177" spans="1:17">
      <c r="A177" t="s">
        <v>531</v>
      </c>
      <c r="B177" s="2">
        <v>45252</v>
      </c>
      <c r="C177" t="s">
        <v>532</v>
      </c>
      <c r="D177" t="s">
        <v>533</v>
      </c>
      <c r="E177" t="s">
        <v>61</v>
      </c>
      <c r="F177" t="s">
        <v>33</v>
      </c>
      <c r="G177" t="s">
        <v>42</v>
      </c>
      <c r="H177" t="s">
        <v>50</v>
      </c>
      <c r="I177" s="3">
        <v>5</v>
      </c>
      <c r="J177" s="4">
        <v>1998.66</v>
      </c>
      <c r="K177" s="4">
        <v>9993.2999999999993</v>
      </c>
      <c r="L177" t="s">
        <v>28</v>
      </c>
      <c r="M177" t="s">
        <v>22</v>
      </c>
      <c r="N177">
        <f>IF(COUNTIF($C$2:C177,C177)=1,1,0)</f>
        <v>1</v>
      </c>
      <c r="O177">
        <f t="shared" si="4"/>
        <v>1</v>
      </c>
      <c r="P177" t="str">
        <f t="shared" si="5"/>
        <v>2023-11</v>
      </c>
      <c r="Q177" s="3">
        <f>IF(AND(IF(dashboard!$B$4="All",TRUE,$F177=dashboard!$B$4),IF(dashboard!$B$5="All",TRUE,$E177=dashboard!$B$5),IF(dashboard!$B$6="All",TRUE,$G177=dashboard!$B$6),IF(dashboard!$B$7="All",TRUE,$M177=dashboard!$B$7),$P177&gt;=dashboard!$B$8,$P177&lt;=dashboard!$B$9,COUNTIFS($C$2:C177,$C177,$F$2:F177,IF(dashboard!$B$4="All","*",dashboard!$B$4),$E$2:E177,IF(dashboard!$B$5="All","*",dashboard!$B$5),$G$2:G177,IF(dashboard!$B$6="All","*",dashboard!$B$6),$M$2:M177,IF(dashboard!$B$7="All","*",dashboard!$B$7),$P$2:P177,"&gt;="&amp;dashboard!$B$8,$P$2:P177,"&lt;="&amp;dashboard!$B$9)=1),1,0)</f>
        <v>1</v>
      </c>
    </row>
    <row r="178" spans="1:17">
      <c r="A178" t="s">
        <v>534</v>
      </c>
      <c r="B178" s="2">
        <v>45390</v>
      </c>
      <c r="C178" t="s">
        <v>511</v>
      </c>
      <c r="D178" t="s">
        <v>305</v>
      </c>
      <c r="E178" t="s">
        <v>17</v>
      </c>
      <c r="F178" t="s">
        <v>27</v>
      </c>
      <c r="G178" t="s">
        <v>19</v>
      </c>
      <c r="H178" t="s">
        <v>50</v>
      </c>
      <c r="I178" s="3">
        <v>5</v>
      </c>
      <c r="J178" s="4">
        <v>2910.07</v>
      </c>
      <c r="K178" s="4">
        <v>14550.34</v>
      </c>
      <c r="L178" t="s">
        <v>28</v>
      </c>
      <c r="M178" t="s">
        <v>22</v>
      </c>
      <c r="N178">
        <f>IF(COUNTIF($C$2:C178,C178)=1,1,0)</f>
        <v>0</v>
      </c>
      <c r="O178">
        <f t="shared" si="4"/>
        <v>1</v>
      </c>
      <c r="P178" t="str">
        <f t="shared" si="5"/>
        <v>2024-04</v>
      </c>
      <c r="Q178" s="3">
        <f>IF(AND(IF(dashboard!$B$4="All",TRUE,$F178=dashboard!$B$4),IF(dashboard!$B$5="All",TRUE,$E178=dashboard!$B$5),IF(dashboard!$B$6="All",TRUE,$G178=dashboard!$B$6),IF(dashboard!$B$7="All",TRUE,$M178=dashboard!$B$7),$P178&gt;=dashboard!$B$8,$P178&lt;=dashboard!$B$9,COUNTIFS($C$2:C178,$C178,$F$2:F178,IF(dashboard!$B$4="All","*",dashboard!$B$4),$E$2:E178,IF(dashboard!$B$5="All","*",dashboard!$B$5),$G$2:G178,IF(dashboard!$B$6="All","*",dashboard!$B$6),$M$2:M178,IF(dashboard!$B$7="All","*",dashboard!$B$7),$P$2:P178,"&gt;="&amp;dashboard!$B$8,$P$2:P178,"&lt;="&amp;dashboard!$B$9)=1),1,0)</f>
        <v>0</v>
      </c>
    </row>
    <row r="179" spans="1:17">
      <c r="A179" t="s">
        <v>535</v>
      </c>
      <c r="B179" s="2">
        <v>45275</v>
      </c>
      <c r="C179" t="s">
        <v>536</v>
      </c>
      <c r="D179" t="s">
        <v>352</v>
      </c>
      <c r="E179" t="s">
        <v>61</v>
      </c>
      <c r="F179" t="s">
        <v>18</v>
      </c>
      <c r="G179" t="s">
        <v>19</v>
      </c>
      <c r="H179" t="s">
        <v>57</v>
      </c>
      <c r="I179" s="3">
        <v>2</v>
      </c>
      <c r="J179" s="4">
        <v>11811.56</v>
      </c>
      <c r="K179" s="4">
        <v>23623.13</v>
      </c>
      <c r="L179" t="s">
        <v>21</v>
      </c>
      <c r="M179" t="s">
        <v>29</v>
      </c>
      <c r="N179">
        <f>IF(COUNTIF($C$2:C179,C179)=1,1,0)</f>
        <v>1</v>
      </c>
      <c r="O179">
        <f t="shared" si="4"/>
        <v>0</v>
      </c>
      <c r="P179" t="str">
        <f t="shared" si="5"/>
        <v>2023-12</v>
      </c>
      <c r="Q179" s="3">
        <f>IF(AND(IF(dashboard!$B$4="All",TRUE,$F179=dashboard!$B$4),IF(dashboard!$B$5="All",TRUE,$E179=dashboard!$B$5),IF(dashboard!$B$6="All",TRUE,$G179=dashboard!$B$6),IF(dashboard!$B$7="All",TRUE,$M179=dashboard!$B$7),$P179&gt;=dashboard!$B$8,$P179&lt;=dashboard!$B$9,COUNTIFS($C$2:C179,$C179,$F$2:F179,IF(dashboard!$B$4="All","*",dashboard!$B$4),$E$2:E179,IF(dashboard!$B$5="All","*",dashboard!$B$5),$G$2:G179,IF(dashboard!$B$6="All","*",dashboard!$B$6),$M$2:M179,IF(dashboard!$B$7="All","*",dashboard!$B$7),$P$2:P179,"&gt;="&amp;dashboard!$B$8,$P$2:P179,"&lt;="&amp;dashboard!$B$9)=1),1,0)</f>
        <v>0</v>
      </c>
    </row>
    <row r="180" spans="1:17">
      <c r="A180" t="s">
        <v>537</v>
      </c>
      <c r="B180" s="2">
        <v>45329</v>
      </c>
      <c r="C180" t="s">
        <v>195</v>
      </c>
      <c r="D180" t="s">
        <v>538</v>
      </c>
      <c r="E180" t="s">
        <v>17</v>
      </c>
      <c r="F180" t="s">
        <v>27</v>
      </c>
      <c r="G180" t="s">
        <v>42</v>
      </c>
      <c r="H180" t="s">
        <v>20</v>
      </c>
      <c r="I180" s="3">
        <v>2</v>
      </c>
      <c r="J180" s="4">
        <v>39949.57</v>
      </c>
      <c r="K180" s="4">
        <v>79899.14</v>
      </c>
      <c r="L180" t="s">
        <v>35</v>
      </c>
      <c r="M180" t="s">
        <v>29</v>
      </c>
      <c r="N180">
        <f>IF(COUNTIF($C$2:C180,C180)=1,1,0)</f>
        <v>0</v>
      </c>
      <c r="O180">
        <f t="shared" si="4"/>
        <v>0</v>
      </c>
      <c r="P180" t="str">
        <f t="shared" si="5"/>
        <v>2024-02</v>
      </c>
      <c r="Q180" s="3">
        <f>IF(AND(IF(dashboard!$B$4="All",TRUE,$F180=dashboard!$B$4),IF(dashboard!$B$5="All",TRUE,$E180=dashboard!$B$5),IF(dashboard!$B$6="All",TRUE,$G180=dashboard!$B$6),IF(dashboard!$B$7="All",TRUE,$M180=dashboard!$B$7),$P180&gt;=dashboard!$B$8,$P180&lt;=dashboard!$B$9,COUNTIFS($C$2:C180,$C180,$F$2:F180,IF(dashboard!$B$4="All","*",dashboard!$B$4),$E$2:E180,IF(dashboard!$B$5="All","*",dashboard!$B$5),$G$2:G180,IF(dashboard!$B$6="All","*",dashboard!$B$6),$M$2:M180,IF(dashboard!$B$7="All","*",dashboard!$B$7),$P$2:P180,"&gt;="&amp;dashboard!$B$8,$P$2:P180,"&lt;="&amp;dashboard!$B$9)=1),1,0)</f>
        <v>0</v>
      </c>
    </row>
    <row r="181" spans="1:17">
      <c r="A181" t="s">
        <v>539</v>
      </c>
      <c r="B181" s="2">
        <v>45272</v>
      </c>
      <c r="C181" t="s">
        <v>540</v>
      </c>
      <c r="D181" t="s">
        <v>541</v>
      </c>
      <c r="E181" t="s">
        <v>26</v>
      </c>
      <c r="F181" t="s">
        <v>46</v>
      </c>
      <c r="G181" t="s">
        <v>19</v>
      </c>
      <c r="H181" t="s">
        <v>57</v>
      </c>
      <c r="I181" s="3">
        <v>5</v>
      </c>
      <c r="J181" s="4">
        <v>13536.97</v>
      </c>
      <c r="K181" s="4">
        <v>67684.850000000006</v>
      </c>
      <c r="L181" t="s">
        <v>28</v>
      </c>
      <c r="M181" t="s">
        <v>29</v>
      </c>
      <c r="N181">
        <f>IF(COUNTIF($C$2:C181,C181)=1,1,0)</f>
        <v>1</v>
      </c>
      <c r="O181">
        <f t="shared" si="4"/>
        <v>0</v>
      </c>
      <c r="P181" t="str">
        <f t="shared" si="5"/>
        <v>2023-12</v>
      </c>
      <c r="Q181" s="3">
        <f>IF(AND(IF(dashboard!$B$4="All",TRUE,$F181=dashboard!$B$4),IF(dashboard!$B$5="All",TRUE,$E181=dashboard!$B$5),IF(dashboard!$B$6="All",TRUE,$G181=dashboard!$B$6),IF(dashboard!$B$7="All",TRUE,$M181=dashboard!$B$7),$P181&gt;=dashboard!$B$8,$P181&lt;=dashboard!$B$9,COUNTIFS($C$2:C181,$C181,$F$2:F181,IF(dashboard!$B$4="All","*",dashboard!$B$4),$E$2:E181,IF(dashboard!$B$5="All","*",dashboard!$B$5),$G$2:G181,IF(dashboard!$B$6="All","*",dashboard!$B$6),$M$2:M181,IF(dashboard!$B$7="All","*",dashboard!$B$7),$P$2:P181,"&gt;="&amp;dashboard!$B$8,$P$2:P181,"&lt;="&amp;dashboard!$B$9)=1),1,0)</f>
        <v>0</v>
      </c>
    </row>
    <row r="182" spans="1:17">
      <c r="A182" t="s">
        <v>542</v>
      </c>
      <c r="B182" s="2">
        <v>45437</v>
      </c>
      <c r="C182" t="s">
        <v>543</v>
      </c>
      <c r="D182" t="s">
        <v>544</v>
      </c>
      <c r="E182" t="s">
        <v>26</v>
      </c>
      <c r="F182" t="s">
        <v>27</v>
      </c>
      <c r="G182" t="s">
        <v>42</v>
      </c>
      <c r="H182" t="s">
        <v>50</v>
      </c>
      <c r="I182" s="3">
        <v>4</v>
      </c>
      <c r="J182" s="4">
        <v>2086.6</v>
      </c>
      <c r="K182" s="4">
        <v>8346.3799999999992</v>
      </c>
      <c r="L182" t="s">
        <v>21</v>
      </c>
      <c r="M182" t="s">
        <v>29</v>
      </c>
      <c r="N182">
        <f>IF(COUNTIF($C$2:C182,C182)=1,1,0)</f>
        <v>1</v>
      </c>
      <c r="O182">
        <f t="shared" si="4"/>
        <v>0</v>
      </c>
      <c r="P182" t="str">
        <f t="shared" si="5"/>
        <v>2024-05</v>
      </c>
      <c r="Q182" s="3">
        <f>IF(AND(IF(dashboard!$B$4="All",TRUE,$F182=dashboard!$B$4),IF(dashboard!$B$5="All",TRUE,$E182=dashboard!$B$5),IF(dashboard!$B$6="All",TRUE,$G182=dashboard!$B$6),IF(dashboard!$B$7="All",TRUE,$M182=dashboard!$B$7),$P182&gt;=dashboard!$B$8,$P182&lt;=dashboard!$B$9,COUNTIFS($C$2:C182,$C182,$F$2:F182,IF(dashboard!$B$4="All","*",dashboard!$B$4),$E$2:E182,IF(dashboard!$B$5="All","*",dashboard!$B$5),$G$2:G182,IF(dashboard!$B$6="All","*",dashboard!$B$6),$M$2:M182,IF(dashboard!$B$7="All","*",dashboard!$B$7),$P$2:P182,"&gt;="&amp;dashboard!$B$8,$P$2:P182,"&lt;="&amp;dashboard!$B$9)=1),1,0)</f>
        <v>0</v>
      </c>
    </row>
    <row r="183" spans="1:17">
      <c r="A183" t="s">
        <v>545</v>
      </c>
      <c r="B183" s="2">
        <v>45073</v>
      </c>
      <c r="C183" t="s">
        <v>546</v>
      </c>
      <c r="D183" t="s">
        <v>547</v>
      </c>
      <c r="E183" t="s">
        <v>61</v>
      </c>
      <c r="F183" t="s">
        <v>33</v>
      </c>
      <c r="G183" t="s">
        <v>19</v>
      </c>
      <c r="H183" t="s">
        <v>57</v>
      </c>
      <c r="I183" s="3">
        <v>3</v>
      </c>
      <c r="J183" s="4">
        <v>11988.82</v>
      </c>
      <c r="K183" s="4">
        <v>35966.449999999997</v>
      </c>
      <c r="L183" t="s">
        <v>21</v>
      </c>
      <c r="M183" t="s">
        <v>29</v>
      </c>
      <c r="N183">
        <f>IF(COUNTIF($C$2:C183,C183)=1,1,0)</f>
        <v>1</v>
      </c>
      <c r="O183">
        <f t="shared" si="4"/>
        <v>0</v>
      </c>
      <c r="P183" t="str">
        <f t="shared" si="5"/>
        <v>2023-05</v>
      </c>
      <c r="Q183" s="3">
        <f>IF(AND(IF(dashboard!$B$4="All",TRUE,$F183=dashboard!$B$4),IF(dashboard!$B$5="All",TRUE,$E183=dashboard!$B$5),IF(dashboard!$B$6="All",TRUE,$G183=dashboard!$B$6),IF(dashboard!$B$7="All",TRUE,$M183=dashboard!$B$7),$P183&gt;=dashboard!$B$8,$P183&lt;=dashboard!$B$9,COUNTIFS($C$2:C183,$C183,$F$2:F183,IF(dashboard!$B$4="All","*",dashboard!$B$4),$E$2:E183,IF(dashboard!$B$5="All","*",dashboard!$B$5),$G$2:G183,IF(dashboard!$B$6="All","*",dashboard!$B$6),$M$2:M183,IF(dashboard!$B$7="All","*",dashboard!$B$7),$P$2:P183,"&gt;="&amp;dashboard!$B$8,$P$2:P183,"&lt;="&amp;dashboard!$B$9)=1),1,0)</f>
        <v>1</v>
      </c>
    </row>
    <row r="184" spans="1:17">
      <c r="A184" t="s">
        <v>548</v>
      </c>
      <c r="B184" s="2">
        <v>45074</v>
      </c>
      <c r="C184" t="s">
        <v>549</v>
      </c>
      <c r="D184" t="s">
        <v>550</v>
      </c>
      <c r="E184" t="s">
        <v>17</v>
      </c>
      <c r="F184" t="s">
        <v>18</v>
      </c>
      <c r="G184" t="s">
        <v>19</v>
      </c>
      <c r="H184" t="s">
        <v>57</v>
      </c>
      <c r="I184" s="3">
        <v>3</v>
      </c>
      <c r="J184" s="4">
        <v>14282.57</v>
      </c>
      <c r="K184" s="4">
        <v>42847.7</v>
      </c>
      <c r="L184" t="s">
        <v>35</v>
      </c>
      <c r="M184" t="s">
        <v>29</v>
      </c>
      <c r="N184">
        <f>IF(COUNTIF($C$2:C184,C184)=1,1,0)</f>
        <v>1</v>
      </c>
      <c r="O184">
        <f t="shared" si="4"/>
        <v>0</v>
      </c>
      <c r="P184" t="str">
        <f t="shared" si="5"/>
        <v>2023-05</v>
      </c>
      <c r="Q184" s="3">
        <f>IF(AND(IF(dashboard!$B$4="All",TRUE,$F184=dashboard!$B$4),IF(dashboard!$B$5="All",TRUE,$E184=dashboard!$B$5),IF(dashboard!$B$6="All",TRUE,$G184=dashboard!$B$6),IF(dashboard!$B$7="All",TRUE,$M184=dashboard!$B$7),$P184&gt;=dashboard!$B$8,$P184&lt;=dashboard!$B$9,COUNTIFS($C$2:C184,$C184,$F$2:F184,IF(dashboard!$B$4="All","*",dashboard!$B$4),$E$2:E184,IF(dashboard!$B$5="All","*",dashboard!$B$5),$G$2:G184,IF(dashboard!$B$6="All","*",dashboard!$B$6),$M$2:M184,IF(dashboard!$B$7="All","*",dashboard!$B$7),$P$2:P184,"&gt;="&amp;dashboard!$B$8,$P$2:P184,"&lt;="&amp;dashboard!$B$9)=1),1,0)</f>
        <v>0</v>
      </c>
    </row>
    <row r="185" spans="1:17">
      <c r="A185" t="s">
        <v>551</v>
      </c>
      <c r="B185" s="2">
        <v>45415</v>
      </c>
      <c r="C185" t="s">
        <v>552</v>
      </c>
      <c r="D185" t="s">
        <v>553</v>
      </c>
      <c r="E185" t="s">
        <v>26</v>
      </c>
      <c r="F185" t="s">
        <v>27</v>
      </c>
      <c r="G185" t="s">
        <v>42</v>
      </c>
      <c r="H185" t="s">
        <v>50</v>
      </c>
      <c r="I185" s="3">
        <v>1</v>
      </c>
      <c r="J185" s="4">
        <v>2586.5700000000002</v>
      </c>
      <c r="K185" s="4">
        <v>2586.5700000000002</v>
      </c>
      <c r="L185" t="s">
        <v>35</v>
      </c>
      <c r="M185" t="s">
        <v>29</v>
      </c>
      <c r="N185">
        <f>IF(COUNTIF($C$2:C185,C185)=1,1,0)</f>
        <v>1</v>
      </c>
      <c r="O185">
        <f t="shared" si="4"/>
        <v>0</v>
      </c>
      <c r="P185" t="str">
        <f t="shared" si="5"/>
        <v>2024-05</v>
      </c>
      <c r="Q185" s="3">
        <f>IF(AND(IF(dashboard!$B$4="All",TRUE,$F185=dashboard!$B$4),IF(dashboard!$B$5="All",TRUE,$E185=dashboard!$B$5),IF(dashboard!$B$6="All",TRUE,$G185=dashboard!$B$6),IF(dashboard!$B$7="All",TRUE,$M185=dashboard!$B$7),$P185&gt;=dashboard!$B$8,$P185&lt;=dashboard!$B$9,COUNTIFS($C$2:C185,$C185,$F$2:F185,IF(dashboard!$B$4="All","*",dashboard!$B$4),$E$2:E185,IF(dashboard!$B$5="All","*",dashboard!$B$5),$G$2:G185,IF(dashboard!$B$6="All","*",dashboard!$B$6),$M$2:M185,IF(dashboard!$B$7="All","*",dashboard!$B$7),$P$2:P185,"&gt;="&amp;dashboard!$B$8,$P$2:P185,"&lt;="&amp;dashboard!$B$9)=1),1,0)</f>
        <v>0</v>
      </c>
    </row>
    <row r="186" spans="1:17">
      <c r="A186" t="s">
        <v>554</v>
      </c>
      <c r="B186" s="2">
        <v>45264</v>
      </c>
      <c r="C186" t="s">
        <v>555</v>
      </c>
      <c r="D186" t="s">
        <v>556</v>
      </c>
      <c r="E186" t="s">
        <v>17</v>
      </c>
      <c r="F186" t="s">
        <v>33</v>
      </c>
      <c r="G186" t="s">
        <v>42</v>
      </c>
      <c r="H186" t="s">
        <v>20</v>
      </c>
      <c r="I186" s="3">
        <v>3</v>
      </c>
      <c r="J186" s="4">
        <v>40218.870000000003</v>
      </c>
      <c r="K186" s="4">
        <v>120656.6</v>
      </c>
      <c r="L186" t="s">
        <v>35</v>
      </c>
      <c r="M186" t="s">
        <v>29</v>
      </c>
      <c r="N186">
        <f>IF(COUNTIF($C$2:C186,C186)=1,1,0)</f>
        <v>1</v>
      </c>
      <c r="O186">
        <f t="shared" si="4"/>
        <v>0</v>
      </c>
      <c r="P186" t="str">
        <f t="shared" si="5"/>
        <v>2023-12</v>
      </c>
      <c r="Q186" s="3">
        <f>IF(AND(IF(dashboard!$B$4="All",TRUE,$F186=dashboard!$B$4),IF(dashboard!$B$5="All",TRUE,$E186=dashboard!$B$5),IF(dashboard!$B$6="All",TRUE,$G186=dashboard!$B$6),IF(dashboard!$B$7="All",TRUE,$M186=dashboard!$B$7),$P186&gt;=dashboard!$B$8,$P186&lt;=dashboard!$B$9,COUNTIFS($C$2:C186,$C186,$F$2:F186,IF(dashboard!$B$4="All","*",dashboard!$B$4),$E$2:E186,IF(dashboard!$B$5="All","*",dashboard!$B$5),$G$2:G186,IF(dashboard!$B$6="All","*",dashboard!$B$6),$M$2:M186,IF(dashboard!$B$7="All","*",dashboard!$B$7),$P$2:P186,"&gt;="&amp;dashboard!$B$8,$P$2:P186,"&lt;="&amp;dashboard!$B$9)=1),1,0)</f>
        <v>1</v>
      </c>
    </row>
    <row r="187" spans="1:17">
      <c r="A187" t="s">
        <v>557</v>
      </c>
      <c r="B187" s="2">
        <v>45399</v>
      </c>
      <c r="C187" t="s">
        <v>558</v>
      </c>
      <c r="D187" t="s">
        <v>559</v>
      </c>
      <c r="E187" t="s">
        <v>17</v>
      </c>
      <c r="F187" t="s">
        <v>33</v>
      </c>
      <c r="G187" t="s">
        <v>19</v>
      </c>
      <c r="H187" t="s">
        <v>57</v>
      </c>
      <c r="I187" s="3">
        <v>3</v>
      </c>
      <c r="J187" s="4">
        <v>15393.35</v>
      </c>
      <c r="K187" s="4">
        <v>46180.05</v>
      </c>
      <c r="L187" t="s">
        <v>28</v>
      </c>
      <c r="M187" t="s">
        <v>29</v>
      </c>
      <c r="N187">
        <f>IF(COUNTIF($C$2:C187,C187)=1,1,0)</f>
        <v>1</v>
      </c>
      <c r="O187">
        <f t="shared" si="4"/>
        <v>0</v>
      </c>
      <c r="P187" t="str">
        <f t="shared" si="5"/>
        <v>2024-04</v>
      </c>
      <c r="Q187" s="3">
        <f>IF(AND(IF(dashboard!$B$4="All",TRUE,$F187=dashboard!$B$4),IF(dashboard!$B$5="All",TRUE,$E187=dashboard!$B$5),IF(dashboard!$B$6="All",TRUE,$G187=dashboard!$B$6),IF(dashboard!$B$7="All",TRUE,$M187=dashboard!$B$7),$P187&gt;=dashboard!$B$8,$P187&lt;=dashboard!$B$9,COUNTIFS($C$2:C187,$C187,$F$2:F187,IF(dashboard!$B$4="All","*",dashboard!$B$4),$E$2:E187,IF(dashboard!$B$5="All","*",dashboard!$B$5),$G$2:G187,IF(dashboard!$B$6="All","*",dashboard!$B$6),$M$2:M187,IF(dashboard!$B$7="All","*",dashboard!$B$7),$P$2:P187,"&gt;="&amp;dashboard!$B$8,$P$2:P187,"&lt;="&amp;dashboard!$B$9)=1),1,0)</f>
        <v>1</v>
      </c>
    </row>
    <row r="188" spans="1:17">
      <c r="A188" t="s">
        <v>560</v>
      </c>
      <c r="B188" s="2">
        <v>45077</v>
      </c>
      <c r="C188" t="s">
        <v>561</v>
      </c>
      <c r="D188" t="s">
        <v>562</v>
      </c>
      <c r="E188" t="s">
        <v>26</v>
      </c>
      <c r="F188" t="s">
        <v>27</v>
      </c>
      <c r="G188" t="s">
        <v>42</v>
      </c>
      <c r="H188" t="s">
        <v>57</v>
      </c>
      <c r="I188" s="3">
        <v>4</v>
      </c>
      <c r="J188" s="4">
        <v>14127.47</v>
      </c>
      <c r="K188" s="4">
        <v>56509.87</v>
      </c>
      <c r="L188" t="s">
        <v>21</v>
      </c>
      <c r="M188" t="s">
        <v>29</v>
      </c>
      <c r="N188">
        <f>IF(COUNTIF($C$2:C188,C188)=1,1,0)</f>
        <v>1</v>
      </c>
      <c r="O188">
        <f t="shared" si="4"/>
        <v>0</v>
      </c>
      <c r="P188" t="str">
        <f t="shared" si="5"/>
        <v>2023-05</v>
      </c>
      <c r="Q188" s="3">
        <f>IF(AND(IF(dashboard!$B$4="All",TRUE,$F188=dashboard!$B$4),IF(dashboard!$B$5="All",TRUE,$E188=dashboard!$B$5),IF(dashboard!$B$6="All",TRUE,$G188=dashboard!$B$6),IF(dashboard!$B$7="All",TRUE,$M188=dashboard!$B$7),$P188&gt;=dashboard!$B$8,$P188&lt;=dashboard!$B$9,COUNTIFS($C$2:C188,$C188,$F$2:F188,IF(dashboard!$B$4="All","*",dashboard!$B$4),$E$2:E188,IF(dashboard!$B$5="All","*",dashboard!$B$5),$G$2:G188,IF(dashboard!$B$6="All","*",dashboard!$B$6),$M$2:M188,IF(dashboard!$B$7="All","*",dashboard!$B$7),$P$2:P188,"&gt;="&amp;dashboard!$B$8,$P$2:P188,"&lt;="&amp;dashboard!$B$9)=1),1,0)</f>
        <v>0</v>
      </c>
    </row>
    <row r="189" spans="1:17">
      <c r="A189" t="s">
        <v>563</v>
      </c>
      <c r="B189" s="2">
        <v>45341</v>
      </c>
      <c r="C189" t="s">
        <v>564</v>
      </c>
      <c r="D189" t="s">
        <v>565</v>
      </c>
      <c r="E189" t="s">
        <v>26</v>
      </c>
      <c r="F189" t="s">
        <v>18</v>
      </c>
      <c r="G189" t="s">
        <v>19</v>
      </c>
      <c r="H189" t="s">
        <v>34</v>
      </c>
      <c r="I189" s="3">
        <v>3</v>
      </c>
      <c r="J189" s="4">
        <v>860.09</v>
      </c>
      <c r="K189" s="4">
        <v>2580.2600000000002</v>
      </c>
      <c r="L189" t="s">
        <v>35</v>
      </c>
      <c r="M189" t="s">
        <v>29</v>
      </c>
      <c r="N189">
        <f>IF(COUNTIF($C$2:C189,C189)=1,1,0)</f>
        <v>1</v>
      </c>
      <c r="O189">
        <f t="shared" si="4"/>
        <v>0</v>
      </c>
      <c r="P189" t="str">
        <f t="shared" si="5"/>
        <v>2024-02</v>
      </c>
      <c r="Q189" s="3">
        <f>IF(AND(IF(dashboard!$B$4="All",TRUE,$F189=dashboard!$B$4),IF(dashboard!$B$5="All",TRUE,$E189=dashboard!$B$5),IF(dashboard!$B$6="All",TRUE,$G189=dashboard!$B$6),IF(dashboard!$B$7="All",TRUE,$M189=dashboard!$B$7),$P189&gt;=dashboard!$B$8,$P189&lt;=dashboard!$B$9,COUNTIFS($C$2:C189,$C189,$F$2:F189,IF(dashboard!$B$4="All","*",dashboard!$B$4),$E$2:E189,IF(dashboard!$B$5="All","*",dashboard!$B$5),$G$2:G189,IF(dashboard!$B$6="All","*",dashboard!$B$6),$M$2:M189,IF(dashboard!$B$7="All","*",dashboard!$B$7),$P$2:P189,"&gt;="&amp;dashboard!$B$8,$P$2:P189,"&lt;="&amp;dashboard!$B$9)=1),1,0)</f>
        <v>0</v>
      </c>
    </row>
    <row r="190" spans="1:17">
      <c r="A190" t="s">
        <v>566</v>
      </c>
      <c r="B190" s="2">
        <v>45224</v>
      </c>
      <c r="C190" t="s">
        <v>567</v>
      </c>
      <c r="D190" t="s">
        <v>568</v>
      </c>
      <c r="E190" t="s">
        <v>26</v>
      </c>
      <c r="F190" t="s">
        <v>27</v>
      </c>
      <c r="G190" t="s">
        <v>19</v>
      </c>
      <c r="H190" t="s">
        <v>34</v>
      </c>
      <c r="I190" s="3">
        <v>4</v>
      </c>
      <c r="J190" s="4">
        <v>1389.26</v>
      </c>
      <c r="K190" s="4">
        <v>5557.02</v>
      </c>
      <c r="L190" t="s">
        <v>21</v>
      </c>
      <c r="M190" t="s">
        <v>29</v>
      </c>
      <c r="N190">
        <f>IF(COUNTIF($C$2:C190,C190)=1,1,0)</f>
        <v>1</v>
      </c>
      <c r="O190">
        <f t="shared" si="4"/>
        <v>0</v>
      </c>
      <c r="P190" t="str">
        <f t="shared" si="5"/>
        <v>2023-10</v>
      </c>
      <c r="Q190" s="3">
        <f>IF(AND(IF(dashboard!$B$4="All",TRUE,$F190=dashboard!$B$4),IF(dashboard!$B$5="All",TRUE,$E190=dashboard!$B$5),IF(dashboard!$B$6="All",TRUE,$G190=dashboard!$B$6),IF(dashboard!$B$7="All",TRUE,$M190=dashboard!$B$7),$P190&gt;=dashboard!$B$8,$P190&lt;=dashboard!$B$9,COUNTIFS($C$2:C190,$C190,$F$2:F190,IF(dashboard!$B$4="All","*",dashboard!$B$4),$E$2:E190,IF(dashboard!$B$5="All","*",dashboard!$B$5),$G$2:G190,IF(dashboard!$B$6="All","*",dashboard!$B$6),$M$2:M190,IF(dashboard!$B$7="All","*",dashboard!$B$7),$P$2:P190,"&gt;="&amp;dashboard!$B$8,$P$2:P190,"&lt;="&amp;dashboard!$B$9)=1),1,0)</f>
        <v>0</v>
      </c>
    </row>
    <row r="191" spans="1:17">
      <c r="A191" t="s">
        <v>569</v>
      </c>
      <c r="B191" s="2">
        <v>45189</v>
      </c>
      <c r="C191" t="s">
        <v>570</v>
      </c>
      <c r="D191" t="s">
        <v>571</v>
      </c>
      <c r="E191" t="s">
        <v>17</v>
      </c>
      <c r="F191" t="s">
        <v>46</v>
      </c>
      <c r="G191" t="s">
        <v>19</v>
      </c>
      <c r="H191" t="s">
        <v>50</v>
      </c>
      <c r="I191" s="3">
        <v>2</v>
      </c>
      <c r="J191" s="4">
        <v>2877.96</v>
      </c>
      <c r="K191" s="4">
        <v>5755.92</v>
      </c>
      <c r="L191" t="s">
        <v>28</v>
      </c>
      <c r="M191" t="s">
        <v>29</v>
      </c>
      <c r="N191">
        <f>IF(COUNTIF($C$2:C191,C191)=1,1,0)</f>
        <v>1</v>
      </c>
      <c r="O191">
        <f t="shared" si="4"/>
        <v>0</v>
      </c>
      <c r="P191" t="str">
        <f t="shared" si="5"/>
        <v>2023-09</v>
      </c>
      <c r="Q191" s="3">
        <f>IF(AND(IF(dashboard!$B$4="All",TRUE,$F191=dashboard!$B$4),IF(dashboard!$B$5="All",TRUE,$E191=dashboard!$B$5),IF(dashboard!$B$6="All",TRUE,$G191=dashboard!$B$6),IF(dashboard!$B$7="All",TRUE,$M191=dashboard!$B$7),$P191&gt;=dashboard!$B$8,$P191&lt;=dashboard!$B$9,COUNTIFS($C$2:C191,$C191,$F$2:F191,IF(dashboard!$B$4="All","*",dashboard!$B$4),$E$2:E191,IF(dashboard!$B$5="All","*",dashboard!$B$5),$G$2:G191,IF(dashboard!$B$6="All","*",dashboard!$B$6),$M$2:M191,IF(dashboard!$B$7="All","*",dashboard!$B$7),$P$2:P191,"&gt;="&amp;dashboard!$B$8,$P$2:P191,"&lt;="&amp;dashboard!$B$9)=1),1,0)</f>
        <v>0</v>
      </c>
    </row>
    <row r="192" spans="1:17">
      <c r="A192" t="s">
        <v>572</v>
      </c>
      <c r="B192" s="2">
        <v>45070</v>
      </c>
      <c r="C192" t="s">
        <v>573</v>
      </c>
      <c r="D192" t="s">
        <v>574</v>
      </c>
      <c r="E192" t="s">
        <v>17</v>
      </c>
      <c r="F192" t="s">
        <v>27</v>
      </c>
      <c r="G192" t="s">
        <v>19</v>
      </c>
      <c r="H192" t="s">
        <v>50</v>
      </c>
      <c r="I192" s="3">
        <v>4</v>
      </c>
      <c r="J192" s="4">
        <v>2223.4</v>
      </c>
      <c r="K192" s="4">
        <v>8893.58</v>
      </c>
      <c r="L192" t="s">
        <v>28</v>
      </c>
      <c r="M192" t="s">
        <v>29</v>
      </c>
      <c r="N192">
        <f>IF(COUNTIF($C$2:C192,C192)=1,1,0)</f>
        <v>1</v>
      </c>
      <c r="O192">
        <f t="shared" si="4"/>
        <v>0</v>
      </c>
      <c r="P192" t="str">
        <f t="shared" si="5"/>
        <v>2023-05</v>
      </c>
      <c r="Q192" s="3">
        <f>IF(AND(IF(dashboard!$B$4="All",TRUE,$F192=dashboard!$B$4),IF(dashboard!$B$5="All",TRUE,$E192=dashboard!$B$5),IF(dashboard!$B$6="All",TRUE,$G192=dashboard!$B$6),IF(dashboard!$B$7="All",TRUE,$M192=dashboard!$B$7),$P192&gt;=dashboard!$B$8,$P192&lt;=dashboard!$B$9,COUNTIFS($C$2:C192,$C192,$F$2:F192,IF(dashboard!$B$4="All","*",dashboard!$B$4),$E$2:E192,IF(dashboard!$B$5="All","*",dashboard!$B$5),$G$2:G192,IF(dashboard!$B$6="All","*",dashboard!$B$6),$M$2:M192,IF(dashboard!$B$7="All","*",dashboard!$B$7),$P$2:P192,"&gt;="&amp;dashboard!$B$8,$P$2:P192,"&lt;="&amp;dashboard!$B$9)=1),1,0)</f>
        <v>0</v>
      </c>
    </row>
    <row r="193" spans="1:17">
      <c r="A193" t="s">
        <v>575</v>
      </c>
      <c r="B193" s="2">
        <v>45272</v>
      </c>
      <c r="C193" t="s">
        <v>576</v>
      </c>
      <c r="D193" t="s">
        <v>577</v>
      </c>
      <c r="E193" t="s">
        <v>26</v>
      </c>
      <c r="F193" t="s">
        <v>27</v>
      </c>
      <c r="G193" t="s">
        <v>42</v>
      </c>
      <c r="H193" t="s">
        <v>50</v>
      </c>
      <c r="I193" s="3">
        <v>2</v>
      </c>
      <c r="J193" s="4">
        <v>1786.29</v>
      </c>
      <c r="K193" s="4">
        <v>3572.59</v>
      </c>
      <c r="L193" t="s">
        <v>35</v>
      </c>
      <c r="M193" t="s">
        <v>29</v>
      </c>
      <c r="N193">
        <f>IF(COUNTIF($C$2:C193,C193)=1,1,0)</f>
        <v>1</v>
      </c>
      <c r="O193">
        <f t="shared" si="4"/>
        <v>0</v>
      </c>
      <c r="P193" t="str">
        <f t="shared" si="5"/>
        <v>2023-12</v>
      </c>
      <c r="Q193" s="3">
        <f>IF(AND(IF(dashboard!$B$4="All",TRUE,$F193=dashboard!$B$4),IF(dashboard!$B$5="All",TRUE,$E193=dashboard!$B$5),IF(dashboard!$B$6="All",TRUE,$G193=dashboard!$B$6),IF(dashboard!$B$7="All",TRUE,$M193=dashboard!$B$7),$P193&gt;=dashboard!$B$8,$P193&lt;=dashboard!$B$9,COUNTIFS($C$2:C193,$C193,$F$2:F193,IF(dashboard!$B$4="All","*",dashboard!$B$4),$E$2:E193,IF(dashboard!$B$5="All","*",dashboard!$B$5),$G$2:G193,IF(dashboard!$B$6="All","*",dashboard!$B$6),$M$2:M193,IF(dashboard!$B$7="All","*",dashboard!$B$7),$P$2:P193,"&gt;="&amp;dashboard!$B$8,$P$2:P193,"&lt;="&amp;dashboard!$B$9)=1),1,0)</f>
        <v>0</v>
      </c>
    </row>
    <row r="194" spans="1:17">
      <c r="A194" t="s">
        <v>578</v>
      </c>
      <c r="B194" s="2">
        <v>44928</v>
      </c>
      <c r="C194" t="s">
        <v>105</v>
      </c>
      <c r="D194" t="s">
        <v>579</v>
      </c>
      <c r="E194" t="s">
        <v>17</v>
      </c>
      <c r="F194" t="s">
        <v>18</v>
      </c>
      <c r="G194" t="s">
        <v>42</v>
      </c>
      <c r="H194" t="s">
        <v>34</v>
      </c>
      <c r="I194" s="3">
        <v>4</v>
      </c>
      <c r="J194" s="4">
        <v>1280.02</v>
      </c>
      <c r="K194" s="4">
        <v>5120.09</v>
      </c>
      <c r="L194" t="s">
        <v>28</v>
      </c>
      <c r="M194" t="s">
        <v>29</v>
      </c>
      <c r="N194">
        <f>IF(COUNTIF($C$2:C194,C194)=1,1,0)</f>
        <v>0</v>
      </c>
      <c r="O194">
        <f t="shared" ref="O194:O257" si="6">IF(OR(M194="Yes",M194="YES",M194=TRUE,M194=1),1,0)</f>
        <v>0</v>
      </c>
      <c r="P194" t="str">
        <f t="shared" ref="P194:P257" si="7">TEXT(B194,"yyyy-mm")</f>
        <v>2023-01</v>
      </c>
      <c r="Q194" s="3">
        <f>IF(AND(IF(dashboard!$B$4="All",TRUE,$F194=dashboard!$B$4),IF(dashboard!$B$5="All",TRUE,$E194=dashboard!$B$5),IF(dashboard!$B$6="All",TRUE,$G194=dashboard!$B$6),IF(dashboard!$B$7="All",TRUE,$M194=dashboard!$B$7),$P194&gt;=dashboard!$B$8,$P194&lt;=dashboard!$B$9,COUNTIFS($C$2:C194,$C194,$F$2:F194,IF(dashboard!$B$4="All","*",dashboard!$B$4),$E$2:E194,IF(dashboard!$B$5="All","*",dashboard!$B$5),$G$2:G194,IF(dashboard!$B$6="All","*",dashboard!$B$6),$M$2:M194,IF(dashboard!$B$7="All","*",dashboard!$B$7),$P$2:P194,"&gt;="&amp;dashboard!$B$8,$P$2:P194,"&lt;="&amp;dashboard!$B$9)=1),1,0)</f>
        <v>0</v>
      </c>
    </row>
    <row r="195" spans="1:17">
      <c r="A195" t="s">
        <v>580</v>
      </c>
      <c r="B195" s="2">
        <v>45230</v>
      </c>
      <c r="C195" t="s">
        <v>581</v>
      </c>
      <c r="D195" t="s">
        <v>64</v>
      </c>
      <c r="E195" t="s">
        <v>17</v>
      </c>
      <c r="F195" t="s">
        <v>27</v>
      </c>
      <c r="G195" t="s">
        <v>42</v>
      </c>
      <c r="H195" t="s">
        <v>50</v>
      </c>
      <c r="I195" s="3">
        <v>5</v>
      </c>
      <c r="J195" s="4">
        <v>2739.6</v>
      </c>
      <c r="K195" s="4">
        <v>13698.01</v>
      </c>
      <c r="L195" t="s">
        <v>21</v>
      </c>
      <c r="M195" t="s">
        <v>29</v>
      </c>
      <c r="N195">
        <f>IF(COUNTIF($C$2:C195,C195)=1,1,0)</f>
        <v>1</v>
      </c>
      <c r="O195">
        <f t="shared" si="6"/>
        <v>0</v>
      </c>
      <c r="P195" t="str">
        <f t="shared" si="7"/>
        <v>2023-10</v>
      </c>
      <c r="Q195" s="3">
        <f>IF(AND(IF(dashboard!$B$4="All",TRUE,$F195=dashboard!$B$4),IF(dashboard!$B$5="All",TRUE,$E195=dashboard!$B$5),IF(dashboard!$B$6="All",TRUE,$G195=dashboard!$B$6),IF(dashboard!$B$7="All",TRUE,$M195=dashboard!$B$7),$P195&gt;=dashboard!$B$8,$P195&lt;=dashboard!$B$9,COUNTIFS($C$2:C195,$C195,$F$2:F195,IF(dashboard!$B$4="All","*",dashboard!$B$4),$E$2:E195,IF(dashboard!$B$5="All","*",dashboard!$B$5),$G$2:G195,IF(dashboard!$B$6="All","*",dashboard!$B$6),$M$2:M195,IF(dashboard!$B$7="All","*",dashboard!$B$7),$P$2:P195,"&gt;="&amp;dashboard!$B$8,$P$2:P195,"&lt;="&amp;dashboard!$B$9)=1),1,0)</f>
        <v>0</v>
      </c>
    </row>
    <row r="196" spans="1:17">
      <c r="A196" t="s">
        <v>582</v>
      </c>
      <c r="B196" s="2">
        <v>45180</v>
      </c>
      <c r="C196" t="s">
        <v>583</v>
      </c>
      <c r="D196" t="s">
        <v>584</v>
      </c>
      <c r="E196" t="s">
        <v>61</v>
      </c>
      <c r="F196" t="s">
        <v>33</v>
      </c>
      <c r="G196" t="s">
        <v>42</v>
      </c>
      <c r="H196" t="s">
        <v>57</v>
      </c>
      <c r="I196" s="3">
        <v>2</v>
      </c>
      <c r="J196" s="4">
        <v>14568.49</v>
      </c>
      <c r="K196" s="4">
        <v>29136.99</v>
      </c>
      <c r="L196" t="s">
        <v>21</v>
      </c>
      <c r="M196" t="s">
        <v>29</v>
      </c>
      <c r="N196">
        <f>IF(COUNTIF($C$2:C196,C196)=1,1,0)</f>
        <v>1</v>
      </c>
      <c r="O196">
        <f t="shared" si="6"/>
        <v>0</v>
      </c>
      <c r="P196" t="str">
        <f t="shared" si="7"/>
        <v>2023-09</v>
      </c>
      <c r="Q196" s="3">
        <f>IF(AND(IF(dashboard!$B$4="All",TRUE,$F196=dashboard!$B$4),IF(dashboard!$B$5="All",TRUE,$E196=dashboard!$B$5),IF(dashboard!$B$6="All",TRUE,$G196=dashboard!$B$6),IF(dashboard!$B$7="All",TRUE,$M196=dashboard!$B$7),$P196&gt;=dashboard!$B$8,$P196&lt;=dashboard!$B$9,COUNTIFS($C$2:C196,$C196,$F$2:F196,IF(dashboard!$B$4="All","*",dashboard!$B$4),$E$2:E196,IF(dashboard!$B$5="All","*",dashboard!$B$5),$G$2:G196,IF(dashboard!$B$6="All","*",dashboard!$B$6),$M$2:M196,IF(dashboard!$B$7="All","*",dashboard!$B$7),$P$2:P196,"&gt;="&amp;dashboard!$B$8,$P$2:P196,"&lt;="&amp;dashboard!$B$9)=1),1,0)</f>
        <v>1</v>
      </c>
    </row>
    <row r="197" spans="1:17">
      <c r="A197" t="s">
        <v>585</v>
      </c>
      <c r="B197" s="2">
        <v>45379</v>
      </c>
      <c r="C197" t="s">
        <v>586</v>
      </c>
      <c r="D197" t="s">
        <v>587</v>
      </c>
      <c r="E197" t="s">
        <v>17</v>
      </c>
      <c r="F197" t="s">
        <v>18</v>
      </c>
      <c r="G197" t="s">
        <v>19</v>
      </c>
      <c r="H197" t="s">
        <v>57</v>
      </c>
      <c r="I197" s="3">
        <v>2</v>
      </c>
      <c r="J197" s="4">
        <v>13521.56</v>
      </c>
      <c r="K197" s="4">
        <v>27043.119999999999</v>
      </c>
      <c r="L197" t="s">
        <v>28</v>
      </c>
      <c r="M197" t="s">
        <v>29</v>
      </c>
      <c r="N197">
        <f>IF(COUNTIF($C$2:C197,C197)=1,1,0)</f>
        <v>1</v>
      </c>
      <c r="O197">
        <f t="shared" si="6"/>
        <v>0</v>
      </c>
      <c r="P197" t="str">
        <f t="shared" si="7"/>
        <v>2024-03</v>
      </c>
      <c r="Q197" s="3">
        <f>IF(AND(IF(dashboard!$B$4="All",TRUE,$F197=dashboard!$B$4),IF(dashboard!$B$5="All",TRUE,$E197=dashboard!$B$5),IF(dashboard!$B$6="All",TRUE,$G197=dashboard!$B$6),IF(dashboard!$B$7="All",TRUE,$M197=dashboard!$B$7),$P197&gt;=dashboard!$B$8,$P197&lt;=dashboard!$B$9,COUNTIFS($C$2:C197,$C197,$F$2:F197,IF(dashboard!$B$4="All","*",dashboard!$B$4),$E$2:E197,IF(dashboard!$B$5="All","*",dashboard!$B$5),$G$2:G197,IF(dashboard!$B$6="All","*",dashboard!$B$6),$M$2:M197,IF(dashboard!$B$7="All","*",dashboard!$B$7),$P$2:P197,"&gt;="&amp;dashboard!$B$8,$P$2:P197,"&lt;="&amp;dashboard!$B$9)=1),1,0)</f>
        <v>0</v>
      </c>
    </row>
    <row r="198" spans="1:17">
      <c r="A198" t="s">
        <v>588</v>
      </c>
      <c r="B198" s="2">
        <v>44963</v>
      </c>
      <c r="C198" t="s">
        <v>589</v>
      </c>
      <c r="D198" t="s">
        <v>515</v>
      </c>
      <c r="E198" t="s">
        <v>26</v>
      </c>
      <c r="F198" t="s">
        <v>33</v>
      </c>
      <c r="G198" t="s">
        <v>42</v>
      </c>
      <c r="H198" t="s">
        <v>20</v>
      </c>
      <c r="I198" s="3">
        <v>3</v>
      </c>
      <c r="J198" s="4">
        <v>39394.82</v>
      </c>
      <c r="K198" s="4">
        <v>118184.47</v>
      </c>
      <c r="L198" t="s">
        <v>28</v>
      </c>
      <c r="M198" t="s">
        <v>29</v>
      </c>
      <c r="N198">
        <f>IF(COUNTIF($C$2:C198,C198)=1,1,0)</f>
        <v>1</v>
      </c>
      <c r="O198">
        <f t="shared" si="6"/>
        <v>0</v>
      </c>
      <c r="P198" t="str">
        <f t="shared" si="7"/>
        <v>2023-02</v>
      </c>
      <c r="Q198" s="3">
        <f>IF(AND(IF(dashboard!$B$4="All",TRUE,$F198=dashboard!$B$4),IF(dashboard!$B$5="All",TRUE,$E198=dashboard!$B$5),IF(dashboard!$B$6="All",TRUE,$G198=dashboard!$B$6),IF(dashboard!$B$7="All",TRUE,$M198=dashboard!$B$7),$P198&gt;=dashboard!$B$8,$P198&lt;=dashboard!$B$9,COUNTIFS($C$2:C198,$C198,$F$2:F198,IF(dashboard!$B$4="All","*",dashboard!$B$4),$E$2:E198,IF(dashboard!$B$5="All","*",dashboard!$B$5),$G$2:G198,IF(dashboard!$B$6="All","*",dashboard!$B$6),$M$2:M198,IF(dashboard!$B$7="All","*",dashboard!$B$7),$P$2:P198,"&gt;="&amp;dashboard!$B$8,$P$2:P198,"&lt;="&amp;dashboard!$B$9)=1),1,0)</f>
        <v>1</v>
      </c>
    </row>
    <row r="199" spans="1:17">
      <c r="A199" t="s">
        <v>590</v>
      </c>
      <c r="B199" s="2">
        <v>45086</v>
      </c>
      <c r="C199" t="s">
        <v>591</v>
      </c>
      <c r="D199" t="s">
        <v>592</v>
      </c>
      <c r="E199" t="s">
        <v>17</v>
      </c>
      <c r="F199" t="s">
        <v>18</v>
      </c>
      <c r="G199" t="s">
        <v>42</v>
      </c>
      <c r="H199" t="s">
        <v>50</v>
      </c>
      <c r="I199" s="3">
        <v>2</v>
      </c>
      <c r="J199" s="4">
        <v>1990.65</v>
      </c>
      <c r="K199" s="4">
        <v>3981.29</v>
      </c>
      <c r="L199" t="s">
        <v>28</v>
      </c>
      <c r="M199" t="s">
        <v>29</v>
      </c>
      <c r="N199">
        <f>IF(COUNTIF($C$2:C199,C199)=1,1,0)</f>
        <v>1</v>
      </c>
      <c r="O199">
        <f t="shared" si="6"/>
        <v>0</v>
      </c>
      <c r="P199" t="str">
        <f t="shared" si="7"/>
        <v>2023-06</v>
      </c>
      <c r="Q199" s="3">
        <f>IF(AND(IF(dashboard!$B$4="All",TRUE,$F199=dashboard!$B$4),IF(dashboard!$B$5="All",TRUE,$E199=dashboard!$B$5),IF(dashboard!$B$6="All",TRUE,$G199=dashboard!$B$6),IF(dashboard!$B$7="All",TRUE,$M199=dashboard!$B$7),$P199&gt;=dashboard!$B$8,$P199&lt;=dashboard!$B$9,COUNTIFS($C$2:C199,$C199,$F$2:F199,IF(dashboard!$B$4="All","*",dashboard!$B$4),$E$2:E199,IF(dashboard!$B$5="All","*",dashboard!$B$5),$G$2:G199,IF(dashboard!$B$6="All","*",dashboard!$B$6),$M$2:M199,IF(dashboard!$B$7="All","*",dashboard!$B$7),$P$2:P199,"&gt;="&amp;dashboard!$B$8,$P$2:P199,"&lt;="&amp;dashboard!$B$9)=1),1,0)</f>
        <v>0</v>
      </c>
    </row>
    <row r="200" spans="1:17">
      <c r="A200" t="s">
        <v>593</v>
      </c>
      <c r="B200" s="2">
        <v>44935</v>
      </c>
      <c r="C200" t="s">
        <v>594</v>
      </c>
      <c r="D200" t="s">
        <v>595</v>
      </c>
      <c r="E200" t="s">
        <v>17</v>
      </c>
      <c r="F200" t="s">
        <v>46</v>
      </c>
      <c r="G200" t="s">
        <v>42</v>
      </c>
      <c r="H200" t="s">
        <v>57</v>
      </c>
      <c r="I200" s="3">
        <v>4</v>
      </c>
      <c r="J200" s="4">
        <v>13796.69</v>
      </c>
      <c r="K200" s="4">
        <v>55186.75</v>
      </c>
      <c r="L200" t="s">
        <v>21</v>
      </c>
      <c r="M200" t="s">
        <v>29</v>
      </c>
      <c r="N200">
        <f>IF(COUNTIF($C$2:C200,C200)=1,1,0)</f>
        <v>1</v>
      </c>
      <c r="O200">
        <f t="shared" si="6"/>
        <v>0</v>
      </c>
      <c r="P200" t="str">
        <f t="shared" si="7"/>
        <v>2023-01</v>
      </c>
      <c r="Q200" s="3">
        <f>IF(AND(IF(dashboard!$B$4="All",TRUE,$F200=dashboard!$B$4),IF(dashboard!$B$5="All",TRUE,$E200=dashboard!$B$5),IF(dashboard!$B$6="All",TRUE,$G200=dashboard!$B$6),IF(dashboard!$B$7="All",TRUE,$M200=dashboard!$B$7),$P200&gt;=dashboard!$B$8,$P200&lt;=dashboard!$B$9,COUNTIFS($C$2:C200,$C200,$F$2:F200,IF(dashboard!$B$4="All","*",dashboard!$B$4),$E$2:E200,IF(dashboard!$B$5="All","*",dashboard!$B$5),$G$2:G200,IF(dashboard!$B$6="All","*",dashboard!$B$6),$M$2:M200,IF(dashboard!$B$7="All","*",dashboard!$B$7),$P$2:P200,"&gt;="&amp;dashboard!$B$8,$P$2:P200,"&lt;="&amp;dashboard!$B$9)=1),1,0)</f>
        <v>0</v>
      </c>
    </row>
    <row r="201" spans="1:17">
      <c r="A201" t="s">
        <v>596</v>
      </c>
      <c r="B201" s="2">
        <v>45159</v>
      </c>
      <c r="C201" t="s">
        <v>597</v>
      </c>
      <c r="D201" t="s">
        <v>598</v>
      </c>
      <c r="E201" t="s">
        <v>17</v>
      </c>
      <c r="F201" t="s">
        <v>46</v>
      </c>
      <c r="G201" t="s">
        <v>42</v>
      </c>
      <c r="H201" t="s">
        <v>57</v>
      </c>
      <c r="I201" s="3">
        <v>5</v>
      </c>
      <c r="J201" s="4">
        <v>10683.65</v>
      </c>
      <c r="K201" s="4">
        <v>53418.23</v>
      </c>
      <c r="L201" t="s">
        <v>28</v>
      </c>
      <c r="M201" t="s">
        <v>29</v>
      </c>
      <c r="N201">
        <f>IF(COUNTIF($C$2:C201,C201)=1,1,0)</f>
        <v>1</v>
      </c>
      <c r="O201">
        <f t="shared" si="6"/>
        <v>0</v>
      </c>
      <c r="P201" t="str">
        <f t="shared" si="7"/>
        <v>2023-08</v>
      </c>
      <c r="Q201" s="3">
        <f>IF(AND(IF(dashboard!$B$4="All",TRUE,$F201=dashboard!$B$4),IF(dashboard!$B$5="All",TRUE,$E201=dashboard!$B$5),IF(dashboard!$B$6="All",TRUE,$G201=dashboard!$B$6),IF(dashboard!$B$7="All",TRUE,$M201=dashboard!$B$7),$P201&gt;=dashboard!$B$8,$P201&lt;=dashboard!$B$9,COUNTIFS($C$2:C201,$C201,$F$2:F201,IF(dashboard!$B$4="All","*",dashboard!$B$4),$E$2:E201,IF(dashboard!$B$5="All","*",dashboard!$B$5),$G$2:G201,IF(dashboard!$B$6="All","*",dashboard!$B$6),$M$2:M201,IF(dashboard!$B$7="All","*",dashboard!$B$7),$P$2:P201,"&gt;="&amp;dashboard!$B$8,$P$2:P201,"&lt;="&amp;dashboard!$B$9)=1),1,0)</f>
        <v>0</v>
      </c>
    </row>
    <row r="202" spans="1:17">
      <c r="A202" t="s">
        <v>599</v>
      </c>
      <c r="B202" s="2">
        <v>45025</v>
      </c>
      <c r="C202" t="s">
        <v>600</v>
      </c>
      <c r="D202" t="s">
        <v>601</v>
      </c>
      <c r="E202" t="s">
        <v>17</v>
      </c>
      <c r="F202" t="s">
        <v>46</v>
      </c>
      <c r="G202" t="s">
        <v>42</v>
      </c>
      <c r="H202" t="s">
        <v>20</v>
      </c>
      <c r="I202" s="3">
        <v>5</v>
      </c>
      <c r="J202" s="4">
        <v>27370.18</v>
      </c>
      <c r="K202" s="4">
        <v>136850.92000000001</v>
      </c>
      <c r="L202" t="s">
        <v>35</v>
      </c>
      <c r="M202" t="s">
        <v>22</v>
      </c>
      <c r="N202">
        <f>IF(COUNTIF($C$2:C202,C202)=1,1,0)</f>
        <v>1</v>
      </c>
      <c r="O202">
        <f t="shared" si="6"/>
        <v>1</v>
      </c>
      <c r="P202" t="str">
        <f t="shared" si="7"/>
        <v>2023-04</v>
      </c>
      <c r="Q202" s="3">
        <f>IF(AND(IF(dashboard!$B$4="All",TRUE,$F202=dashboard!$B$4),IF(dashboard!$B$5="All",TRUE,$E202=dashboard!$B$5),IF(dashboard!$B$6="All",TRUE,$G202=dashboard!$B$6),IF(dashboard!$B$7="All",TRUE,$M202=dashboard!$B$7),$P202&gt;=dashboard!$B$8,$P202&lt;=dashboard!$B$9,COUNTIFS($C$2:C202,$C202,$F$2:F202,IF(dashboard!$B$4="All","*",dashboard!$B$4),$E$2:E202,IF(dashboard!$B$5="All","*",dashboard!$B$5),$G$2:G202,IF(dashboard!$B$6="All","*",dashboard!$B$6),$M$2:M202,IF(dashboard!$B$7="All","*",dashboard!$B$7),$P$2:P202,"&gt;="&amp;dashboard!$B$8,$P$2:P202,"&lt;="&amp;dashboard!$B$9)=1),1,0)</f>
        <v>0</v>
      </c>
    </row>
    <row r="203" spans="1:17">
      <c r="A203" t="s">
        <v>602</v>
      </c>
      <c r="B203" s="2">
        <v>45134</v>
      </c>
      <c r="C203" t="s">
        <v>456</v>
      </c>
      <c r="D203" t="s">
        <v>603</v>
      </c>
      <c r="E203" t="s">
        <v>17</v>
      </c>
      <c r="F203" t="s">
        <v>27</v>
      </c>
      <c r="G203" t="s">
        <v>19</v>
      </c>
      <c r="H203" t="s">
        <v>57</v>
      </c>
      <c r="I203" s="3">
        <v>3</v>
      </c>
      <c r="J203" s="4">
        <v>17556.23</v>
      </c>
      <c r="K203" s="4">
        <v>52668.7</v>
      </c>
      <c r="L203" t="s">
        <v>35</v>
      </c>
      <c r="M203" t="s">
        <v>29</v>
      </c>
      <c r="N203">
        <f>IF(COUNTIF($C$2:C203,C203)=1,1,0)</f>
        <v>0</v>
      </c>
      <c r="O203">
        <f t="shared" si="6"/>
        <v>0</v>
      </c>
      <c r="P203" t="str">
        <f t="shared" si="7"/>
        <v>2023-07</v>
      </c>
      <c r="Q203" s="3">
        <f>IF(AND(IF(dashboard!$B$4="All",TRUE,$F203=dashboard!$B$4),IF(dashboard!$B$5="All",TRUE,$E203=dashboard!$B$5),IF(dashboard!$B$6="All",TRUE,$G203=dashboard!$B$6),IF(dashboard!$B$7="All",TRUE,$M203=dashboard!$B$7),$P203&gt;=dashboard!$B$8,$P203&lt;=dashboard!$B$9,COUNTIFS($C$2:C203,$C203,$F$2:F203,IF(dashboard!$B$4="All","*",dashboard!$B$4),$E$2:E203,IF(dashboard!$B$5="All","*",dashboard!$B$5),$G$2:G203,IF(dashboard!$B$6="All","*",dashboard!$B$6),$M$2:M203,IF(dashboard!$B$7="All","*",dashboard!$B$7),$P$2:P203,"&gt;="&amp;dashboard!$B$8,$P$2:P203,"&lt;="&amp;dashboard!$B$9)=1),1,0)</f>
        <v>0</v>
      </c>
    </row>
    <row r="204" spans="1:17">
      <c r="A204" t="s">
        <v>604</v>
      </c>
      <c r="B204" s="2">
        <v>45057</v>
      </c>
      <c r="C204" t="s">
        <v>605</v>
      </c>
      <c r="D204" t="s">
        <v>606</v>
      </c>
      <c r="E204" t="s">
        <v>17</v>
      </c>
      <c r="F204" t="s">
        <v>46</v>
      </c>
      <c r="G204" t="s">
        <v>42</v>
      </c>
      <c r="H204" t="s">
        <v>20</v>
      </c>
      <c r="I204" s="3">
        <v>4</v>
      </c>
      <c r="J204" s="4">
        <v>34616.46</v>
      </c>
      <c r="K204" s="4">
        <v>138465.82999999999</v>
      </c>
      <c r="L204" t="s">
        <v>21</v>
      </c>
      <c r="M204" t="s">
        <v>29</v>
      </c>
      <c r="N204">
        <f>IF(COUNTIF($C$2:C204,C204)=1,1,0)</f>
        <v>1</v>
      </c>
      <c r="O204">
        <f t="shared" si="6"/>
        <v>0</v>
      </c>
      <c r="P204" t="str">
        <f t="shared" si="7"/>
        <v>2023-05</v>
      </c>
      <c r="Q204" s="3">
        <f>IF(AND(IF(dashboard!$B$4="All",TRUE,$F204=dashboard!$B$4),IF(dashboard!$B$5="All",TRUE,$E204=dashboard!$B$5),IF(dashboard!$B$6="All",TRUE,$G204=dashboard!$B$6),IF(dashboard!$B$7="All",TRUE,$M204=dashboard!$B$7),$P204&gt;=dashboard!$B$8,$P204&lt;=dashboard!$B$9,COUNTIFS($C$2:C204,$C204,$F$2:F204,IF(dashboard!$B$4="All","*",dashboard!$B$4),$E$2:E204,IF(dashboard!$B$5="All","*",dashboard!$B$5),$G$2:G204,IF(dashboard!$B$6="All","*",dashboard!$B$6),$M$2:M204,IF(dashboard!$B$7="All","*",dashboard!$B$7),$P$2:P204,"&gt;="&amp;dashboard!$B$8,$P$2:P204,"&lt;="&amp;dashboard!$B$9)=1),1,0)</f>
        <v>0</v>
      </c>
    </row>
    <row r="205" spans="1:17">
      <c r="A205" t="s">
        <v>607</v>
      </c>
      <c r="B205" s="2">
        <v>45330</v>
      </c>
      <c r="C205" t="s">
        <v>215</v>
      </c>
      <c r="D205" t="s">
        <v>608</v>
      </c>
      <c r="E205" t="s">
        <v>17</v>
      </c>
      <c r="F205" t="s">
        <v>18</v>
      </c>
      <c r="G205" t="s">
        <v>42</v>
      </c>
      <c r="H205" t="s">
        <v>20</v>
      </c>
      <c r="I205" s="3">
        <v>4</v>
      </c>
      <c r="J205" s="4">
        <v>38597.870000000003</v>
      </c>
      <c r="K205" s="4">
        <v>154391.46</v>
      </c>
      <c r="L205" t="s">
        <v>28</v>
      </c>
      <c r="M205" t="s">
        <v>22</v>
      </c>
      <c r="N205">
        <f>IF(COUNTIF($C$2:C205,C205)=1,1,0)</f>
        <v>0</v>
      </c>
      <c r="O205">
        <f t="shared" si="6"/>
        <v>1</v>
      </c>
      <c r="P205" t="str">
        <f t="shared" si="7"/>
        <v>2024-02</v>
      </c>
      <c r="Q205" s="3">
        <f>IF(AND(IF(dashboard!$B$4="All",TRUE,$F205=dashboard!$B$4),IF(dashboard!$B$5="All",TRUE,$E205=dashboard!$B$5),IF(dashboard!$B$6="All",TRUE,$G205=dashboard!$B$6),IF(dashboard!$B$7="All",TRUE,$M205=dashboard!$B$7),$P205&gt;=dashboard!$B$8,$P205&lt;=dashboard!$B$9,COUNTIFS($C$2:C205,$C205,$F$2:F205,IF(dashboard!$B$4="All","*",dashboard!$B$4),$E$2:E205,IF(dashboard!$B$5="All","*",dashboard!$B$5),$G$2:G205,IF(dashboard!$B$6="All","*",dashboard!$B$6),$M$2:M205,IF(dashboard!$B$7="All","*",dashboard!$B$7),$P$2:P205,"&gt;="&amp;dashboard!$B$8,$P$2:P205,"&lt;="&amp;dashboard!$B$9)=1),1,0)</f>
        <v>0</v>
      </c>
    </row>
    <row r="206" spans="1:17">
      <c r="A206" t="s">
        <v>609</v>
      </c>
      <c r="B206" s="2">
        <v>45078</v>
      </c>
      <c r="C206" t="s">
        <v>610</v>
      </c>
      <c r="D206" t="s">
        <v>611</v>
      </c>
      <c r="E206" t="s">
        <v>17</v>
      </c>
      <c r="F206" t="s">
        <v>46</v>
      </c>
      <c r="G206" t="s">
        <v>42</v>
      </c>
      <c r="H206" t="s">
        <v>34</v>
      </c>
      <c r="I206" s="3">
        <v>1</v>
      </c>
      <c r="J206" s="4">
        <v>1131.9000000000001</v>
      </c>
      <c r="K206" s="4">
        <v>1131.9000000000001</v>
      </c>
      <c r="L206" t="s">
        <v>28</v>
      </c>
      <c r="M206" t="s">
        <v>29</v>
      </c>
      <c r="N206">
        <f>IF(COUNTIF($C$2:C206,C206)=1,1,0)</f>
        <v>1</v>
      </c>
      <c r="O206">
        <f t="shared" si="6"/>
        <v>0</v>
      </c>
      <c r="P206" t="str">
        <f t="shared" si="7"/>
        <v>2023-06</v>
      </c>
      <c r="Q206" s="3">
        <f>IF(AND(IF(dashboard!$B$4="All",TRUE,$F206=dashboard!$B$4),IF(dashboard!$B$5="All",TRUE,$E206=dashboard!$B$5),IF(dashboard!$B$6="All",TRUE,$G206=dashboard!$B$6),IF(dashboard!$B$7="All",TRUE,$M206=dashboard!$B$7),$P206&gt;=dashboard!$B$8,$P206&lt;=dashboard!$B$9,COUNTIFS($C$2:C206,$C206,$F$2:F206,IF(dashboard!$B$4="All","*",dashboard!$B$4),$E$2:E206,IF(dashboard!$B$5="All","*",dashboard!$B$5),$G$2:G206,IF(dashboard!$B$6="All","*",dashboard!$B$6),$M$2:M206,IF(dashboard!$B$7="All","*",dashboard!$B$7),$P$2:P206,"&gt;="&amp;dashboard!$B$8,$P$2:P206,"&lt;="&amp;dashboard!$B$9)=1),1,0)</f>
        <v>0</v>
      </c>
    </row>
    <row r="207" spans="1:17">
      <c r="A207" t="s">
        <v>612</v>
      </c>
      <c r="B207" s="2">
        <v>44980</v>
      </c>
      <c r="C207" t="s">
        <v>613</v>
      </c>
      <c r="D207" t="s">
        <v>614</v>
      </c>
      <c r="E207" t="s">
        <v>17</v>
      </c>
      <c r="F207" t="s">
        <v>18</v>
      </c>
      <c r="G207" t="s">
        <v>19</v>
      </c>
      <c r="H207" t="s">
        <v>57</v>
      </c>
      <c r="I207" s="3">
        <v>2</v>
      </c>
      <c r="J207" s="4">
        <v>16761.2</v>
      </c>
      <c r="K207" s="4">
        <v>33522.410000000003</v>
      </c>
      <c r="L207" t="s">
        <v>28</v>
      </c>
      <c r="M207" t="s">
        <v>29</v>
      </c>
      <c r="N207">
        <f>IF(COUNTIF($C$2:C207,C207)=1,1,0)</f>
        <v>1</v>
      </c>
      <c r="O207">
        <f t="shared" si="6"/>
        <v>0</v>
      </c>
      <c r="P207" t="str">
        <f t="shared" si="7"/>
        <v>2023-02</v>
      </c>
      <c r="Q207" s="3">
        <f>IF(AND(IF(dashboard!$B$4="All",TRUE,$F207=dashboard!$B$4),IF(dashboard!$B$5="All",TRUE,$E207=dashboard!$B$5),IF(dashboard!$B$6="All",TRUE,$G207=dashboard!$B$6),IF(dashboard!$B$7="All",TRUE,$M207=dashboard!$B$7),$P207&gt;=dashboard!$B$8,$P207&lt;=dashboard!$B$9,COUNTIFS($C$2:C207,$C207,$F$2:F207,IF(dashboard!$B$4="All","*",dashboard!$B$4),$E$2:E207,IF(dashboard!$B$5="All","*",dashboard!$B$5),$G$2:G207,IF(dashboard!$B$6="All","*",dashboard!$B$6),$M$2:M207,IF(dashboard!$B$7="All","*",dashboard!$B$7),$P$2:P207,"&gt;="&amp;dashboard!$B$8,$P$2:P207,"&lt;="&amp;dashboard!$B$9)=1),1,0)</f>
        <v>0</v>
      </c>
    </row>
    <row r="208" spans="1:17">
      <c r="A208" t="s">
        <v>615</v>
      </c>
      <c r="B208" s="2">
        <v>45046</v>
      </c>
      <c r="C208" t="s">
        <v>616</v>
      </c>
      <c r="D208" t="s">
        <v>617</v>
      </c>
      <c r="E208" t="s">
        <v>17</v>
      </c>
      <c r="F208" t="s">
        <v>33</v>
      </c>
      <c r="G208" t="s">
        <v>19</v>
      </c>
      <c r="H208" t="s">
        <v>34</v>
      </c>
      <c r="I208" s="3">
        <v>3</v>
      </c>
      <c r="J208" s="4">
        <v>1163.3699999999999</v>
      </c>
      <c r="K208" s="4">
        <v>3490.11</v>
      </c>
      <c r="L208" t="s">
        <v>35</v>
      </c>
      <c r="M208" t="s">
        <v>29</v>
      </c>
      <c r="N208">
        <f>IF(COUNTIF($C$2:C208,C208)=1,1,0)</f>
        <v>1</v>
      </c>
      <c r="O208">
        <f t="shared" si="6"/>
        <v>0</v>
      </c>
      <c r="P208" t="str">
        <f t="shared" si="7"/>
        <v>2023-04</v>
      </c>
      <c r="Q208" s="3">
        <f>IF(AND(IF(dashboard!$B$4="All",TRUE,$F208=dashboard!$B$4),IF(dashboard!$B$5="All",TRUE,$E208=dashboard!$B$5),IF(dashboard!$B$6="All",TRUE,$G208=dashboard!$B$6),IF(dashboard!$B$7="All",TRUE,$M208=dashboard!$B$7),$P208&gt;=dashboard!$B$8,$P208&lt;=dashboard!$B$9,COUNTIFS($C$2:C208,$C208,$F$2:F208,IF(dashboard!$B$4="All","*",dashboard!$B$4),$E$2:E208,IF(dashboard!$B$5="All","*",dashboard!$B$5),$G$2:G208,IF(dashboard!$B$6="All","*",dashboard!$B$6),$M$2:M208,IF(dashboard!$B$7="All","*",dashboard!$B$7),$P$2:P208,"&gt;="&amp;dashboard!$B$8,$P$2:P208,"&lt;="&amp;dashboard!$B$9)=1),1,0)</f>
        <v>1</v>
      </c>
    </row>
    <row r="209" spans="1:17">
      <c r="A209" t="s">
        <v>618</v>
      </c>
      <c r="B209" s="2">
        <v>45346</v>
      </c>
      <c r="C209" t="s">
        <v>146</v>
      </c>
      <c r="D209" t="s">
        <v>541</v>
      </c>
      <c r="E209" t="s">
        <v>17</v>
      </c>
      <c r="F209" t="s">
        <v>27</v>
      </c>
      <c r="G209" t="s">
        <v>42</v>
      </c>
      <c r="H209" t="s">
        <v>57</v>
      </c>
      <c r="I209" s="3">
        <v>5</v>
      </c>
      <c r="J209" s="4">
        <v>10534.03</v>
      </c>
      <c r="K209" s="4">
        <v>52670.16</v>
      </c>
      <c r="L209" t="s">
        <v>35</v>
      </c>
      <c r="M209" t="s">
        <v>29</v>
      </c>
      <c r="N209">
        <f>IF(COUNTIF($C$2:C209,C209)=1,1,0)</f>
        <v>0</v>
      </c>
      <c r="O209">
        <f t="shared" si="6"/>
        <v>0</v>
      </c>
      <c r="P209" t="str">
        <f t="shared" si="7"/>
        <v>2024-02</v>
      </c>
      <c r="Q209" s="3">
        <f>IF(AND(IF(dashboard!$B$4="All",TRUE,$F209=dashboard!$B$4),IF(dashboard!$B$5="All",TRUE,$E209=dashboard!$B$5),IF(dashboard!$B$6="All",TRUE,$G209=dashboard!$B$6),IF(dashboard!$B$7="All",TRUE,$M209=dashboard!$B$7),$P209&gt;=dashboard!$B$8,$P209&lt;=dashboard!$B$9,COUNTIFS($C$2:C209,$C209,$F$2:F209,IF(dashboard!$B$4="All","*",dashboard!$B$4),$E$2:E209,IF(dashboard!$B$5="All","*",dashboard!$B$5),$G$2:G209,IF(dashboard!$B$6="All","*",dashboard!$B$6),$M$2:M209,IF(dashboard!$B$7="All","*",dashboard!$B$7),$P$2:P209,"&gt;="&amp;dashboard!$B$8,$P$2:P209,"&lt;="&amp;dashboard!$B$9)=1),1,0)</f>
        <v>0</v>
      </c>
    </row>
    <row r="210" spans="1:17">
      <c r="A210" t="s">
        <v>619</v>
      </c>
      <c r="B210" s="2">
        <v>45348</v>
      </c>
      <c r="C210" t="s">
        <v>620</v>
      </c>
      <c r="D210" t="s">
        <v>562</v>
      </c>
      <c r="E210" t="s">
        <v>61</v>
      </c>
      <c r="F210" t="s">
        <v>33</v>
      </c>
      <c r="G210" t="s">
        <v>19</v>
      </c>
      <c r="H210" t="s">
        <v>34</v>
      </c>
      <c r="I210" s="3">
        <v>1</v>
      </c>
      <c r="J210" s="4">
        <v>1379.82</v>
      </c>
      <c r="K210" s="4">
        <v>1379.82</v>
      </c>
      <c r="L210" t="s">
        <v>35</v>
      </c>
      <c r="M210" t="s">
        <v>29</v>
      </c>
      <c r="N210">
        <f>IF(COUNTIF($C$2:C210,C210)=1,1,0)</f>
        <v>1</v>
      </c>
      <c r="O210">
        <f t="shared" si="6"/>
        <v>0</v>
      </c>
      <c r="P210" t="str">
        <f t="shared" si="7"/>
        <v>2024-02</v>
      </c>
      <c r="Q210" s="3">
        <f>IF(AND(IF(dashboard!$B$4="All",TRUE,$F210=dashboard!$B$4),IF(dashboard!$B$5="All",TRUE,$E210=dashboard!$B$5),IF(dashboard!$B$6="All",TRUE,$G210=dashboard!$B$6),IF(dashboard!$B$7="All",TRUE,$M210=dashboard!$B$7),$P210&gt;=dashboard!$B$8,$P210&lt;=dashboard!$B$9,COUNTIFS($C$2:C210,$C210,$F$2:F210,IF(dashboard!$B$4="All","*",dashboard!$B$4),$E$2:E210,IF(dashboard!$B$5="All","*",dashboard!$B$5),$G$2:G210,IF(dashboard!$B$6="All","*",dashboard!$B$6),$M$2:M210,IF(dashboard!$B$7="All","*",dashboard!$B$7),$P$2:P210,"&gt;="&amp;dashboard!$B$8,$P$2:P210,"&lt;="&amp;dashboard!$B$9)=1),1,0)</f>
        <v>1</v>
      </c>
    </row>
    <row r="211" spans="1:17">
      <c r="A211" t="s">
        <v>621</v>
      </c>
      <c r="B211" s="2">
        <v>45030</v>
      </c>
      <c r="C211" t="s">
        <v>24</v>
      </c>
      <c r="D211" t="s">
        <v>377</v>
      </c>
      <c r="E211" t="s">
        <v>26</v>
      </c>
      <c r="F211" t="s">
        <v>33</v>
      </c>
      <c r="G211" t="s">
        <v>42</v>
      </c>
      <c r="H211" t="s">
        <v>20</v>
      </c>
      <c r="I211" s="3">
        <v>4</v>
      </c>
      <c r="J211" s="4">
        <v>27099.91</v>
      </c>
      <c r="K211" s="4">
        <v>108399.63</v>
      </c>
      <c r="L211" t="s">
        <v>35</v>
      </c>
      <c r="M211" t="s">
        <v>29</v>
      </c>
      <c r="N211">
        <f>IF(COUNTIF($C$2:C211,C211)=1,1,0)</f>
        <v>0</v>
      </c>
      <c r="O211">
        <f t="shared" si="6"/>
        <v>0</v>
      </c>
      <c r="P211" t="str">
        <f t="shared" si="7"/>
        <v>2023-04</v>
      </c>
      <c r="Q211" s="3">
        <f>IF(AND(IF(dashboard!$B$4="All",TRUE,$F211=dashboard!$B$4),IF(dashboard!$B$5="All",TRUE,$E211=dashboard!$B$5),IF(dashboard!$B$6="All",TRUE,$G211=dashboard!$B$6),IF(dashboard!$B$7="All",TRUE,$M211=dashboard!$B$7),$P211&gt;=dashboard!$B$8,$P211&lt;=dashboard!$B$9,COUNTIFS($C$2:C211,$C211,$F$2:F211,IF(dashboard!$B$4="All","*",dashboard!$B$4),$E$2:E211,IF(dashboard!$B$5="All","*",dashboard!$B$5),$G$2:G211,IF(dashboard!$B$6="All","*",dashboard!$B$6),$M$2:M211,IF(dashboard!$B$7="All","*",dashboard!$B$7),$P$2:P211,"&gt;="&amp;dashboard!$B$8,$P$2:P211,"&lt;="&amp;dashboard!$B$9)=1),1,0)</f>
        <v>1</v>
      </c>
    </row>
    <row r="212" spans="1:17">
      <c r="A212" t="s">
        <v>622</v>
      </c>
      <c r="B212" s="2">
        <v>45180</v>
      </c>
      <c r="C212" t="s">
        <v>623</v>
      </c>
      <c r="D212" t="s">
        <v>624</v>
      </c>
      <c r="E212" t="s">
        <v>26</v>
      </c>
      <c r="F212" t="s">
        <v>46</v>
      </c>
      <c r="G212" t="s">
        <v>19</v>
      </c>
      <c r="H212" t="s">
        <v>20</v>
      </c>
      <c r="I212" s="3">
        <v>2</v>
      </c>
      <c r="J212" s="4">
        <v>32384.71</v>
      </c>
      <c r="K212" s="4">
        <v>64769.42</v>
      </c>
      <c r="L212" t="s">
        <v>35</v>
      </c>
      <c r="M212" t="s">
        <v>22</v>
      </c>
      <c r="N212">
        <f>IF(COUNTIF($C$2:C212,C212)=1,1,0)</f>
        <v>1</v>
      </c>
      <c r="O212">
        <f t="shared" si="6"/>
        <v>1</v>
      </c>
      <c r="P212" t="str">
        <f t="shared" si="7"/>
        <v>2023-09</v>
      </c>
      <c r="Q212" s="3">
        <f>IF(AND(IF(dashboard!$B$4="All",TRUE,$F212=dashboard!$B$4),IF(dashboard!$B$5="All",TRUE,$E212=dashboard!$B$5),IF(dashboard!$B$6="All",TRUE,$G212=dashboard!$B$6),IF(dashboard!$B$7="All",TRUE,$M212=dashboard!$B$7),$P212&gt;=dashboard!$B$8,$P212&lt;=dashboard!$B$9,COUNTIFS($C$2:C212,$C212,$F$2:F212,IF(dashboard!$B$4="All","*",dashboard!$B$4),$E$2:E212,IF(dashboard!$B$5="All","*",dashboard!$B$5),$G$2:G212,IF(dashboard!$B$6="All","*",dashboard!$B$6),$M$2:M212,IF(dashboard!$B$7="All","*",dashboard!$B$7),$P$2:P212,"&gt;="&amp;dashboard!$B$8,$P$2:P212,"&lt;="&amp;dashboard!$B$9)=1),1,0)</f>
        <v>0</v>
      </c>
    </row>
    <row r="213" spans="1:17">
      <c r="A213" t="s">
        <v>625</v>
      </c>
      <c r="B213" s="2">
        <v>45153</v>
      </c>
      <c r="C213" t="s">
        <v>626</v>
      </c>
      <c r="D213" t="s">
        <v>627</v>
      </c>
      <c r="E213" t="s">
        <v>17</v>
      </c>
      <c r="F213" t="s">
        <v>46</v>
      </c>
      <c r="G213" t="s">
        <v>19</v>
      </c>
      <c r="H213" t="s">
        <v>20</v>
      </c>
      <c r="I213" s="3">
        <v>5</v>
      </c>
      <c r="J213" s="4">
        <v>32841.800000000003</v>
      </c>
      <c r="K213" s="4">
        <v>164209</v>
      </c>
      <c r="L213" t="s">
        <v>21</v>
      </c>
      <c r="M213" t="s">
        <v>29</v>
      </c>
      <c r="N213">
        <f>IF(COUNTIF($C$2:C213,C213)=1,1,0)</f>
        <v>1</v>
      </c>
      <c r="O213">
        <f t="shared" si="6"/>
        <v>0</v>
      </c>
      <c r="P213" t="str">
        <f t="shared" si="7"/>
        <v>2023-08</v>
      </c>
      <c r="Q213" s="3">
        <f>IF(AND(IF(dashboard!$B$4="All",TRUE,$F213=dashboard!$B$4),IF(dashboard!$B$5="All",TRUE,$E213=dashboard!$B$5),IF(dashboard!$B$6="All",TRUE,$G213=dashboard!$B$6),IF(dashboard!$B$7="All",TRUE,$M213=dashboard!$B$7),$P213&gt;=dashboard!$B$8,$P213&lt;=dashboard!$B$9,COUNTIFS($C$2:C213,$C213,$F$2:F213,IF(dashboard!$B$4="All","*",dashboard!$B$4),$E$2:E213,IF(dashboard!$B$5="All","*",dashboard!$B$5),$G$2:G213,IF(dashboard!$B$6="All","*",dashboard!$B$6),$M$2:M213,IF(dashboard!$B$7="All","*",dashboard!$B$7),$P$2:P213,"&gt;="&amp;dashboard!$B$8,$P$2:P213,"&lt;="&amp;dashboard!$B$9)=1),1,0)</f>
        <v>0</v>
      </c>
    </row>
    <row r="214" spans="1:17">
      <c r="A214" t="s">
        <v>628</v>
      </c>
      <c r="B214" s="2">
        <v>45038</v>
      </c>
      <c r="C214" t="s">
        <v>444</v>
      </c>
      <c r="D214" t="s">
        <v>611</v>
      </c>
      <c r="E214" t="s">
        <v>61</v>
      </c>
      <c r="F214" t="s">
        <v>46</v>
      </c>
      <c r="G214" t="s">
        <v>19</v>
      </c>
      <c r="H214" t="s">
        <v>20</v>
      </c>
      <c r="I214" s="3">
        <v>1</v>
      </c>
      <c r="J214" s="4">
        <v>25326.63</v>
      </c>
      <c r="K214" s="4">
        <v>25326.63</v>
      </c>
      <c r="L214" t="s">
        <v>21</v>
      </c>
      <c r="M214" t="s">
        <v>22</v>
      </c>
      <c r="N214">
        <f>IF(COUNTIF($C$2:C214,C214)=1,1,0)</f>
        <v>0</v>
      </c>
      <c r="O214">
        <f t="shared" si="6"/>
        <v>1</v>
      </c>
      <c r="P214" t="str">
        <f t="shared" si="7"/>
        <v>2023-04</v>
      </c>
      <c r="Q214" s="3">
        <f>IF(AND(IF(dashboard!$B$4="All",TRUE,$F214=dashboard!$B$4),IF(dashboard!$B$5="All",TRUE,$E214=dashboard!$B$5),IF(dashboard!$B$6="All",TRUE,$G214=dashboard!$B$6),IF(dashboard!$B$7="All",TRUE,$M214=dashboard!$B$7),$P214&gt;=dashboard!$B$8,$P214&lt;=dashboard!$B$9,COUNTIFS($C$2:C214,$C214,$F$2:F214,IF(dashboard!$B$4="All","*",dashboard!$B$4),$E$2:E214,IF(dashboard!$B$5="All","*",dashboard!$B$5),$G$2:G214,IF(dashboard!$B$6="All","*",dashboard!$B$6),$M$2:M214,IF(dashboard!$B$7="All","*",dashboard!$B$7),$P$2:P214,"&gt;="&amp;dashboard!$B$8,$P$2:P214,"&lt;="&amp;dashboard!$B$9)=1),1,0)</f>
        <v>0</v>
      </c>
    </row>
    <row r="215" spans="1:17">
      <c r="A215" t="s">
        <v>629</v>
      </c>
      <c r="B215" s="2">
        <v>45436</v>
      </c>
      <c r="C215" t="s">
        <v>630</v>
      </c>
      <c r="D215" t="s">
        <v>631</v>
      </c>
      <c r="E215" t="s">
        <v>26</v>
      </c>
      <c r="F215" t="s">
        <v>33</v>
      </c>
      <c r="G215" t="s">
        <v>19</v>
      </c>
      <c r="H215" t="s">
        <v>57</v>
      </c>
      <c r="I215" s="3">
        <v>4</v>
      </c>
      <c r="J215" s="4">
        <v>10898.03</v>
      </c>
      <c r="K215" s="4">
        <v>43592.11</v>
      </c>
      <c r="L215" t="s">
        <v>28</v>
      </c>
      <c r="M215" t="s">
        <v>29</v>
      </c>
      <c r="N215">
        <f>IF(COUNTIF($C$2:C215,C215)=1,1,0)</f>
        <v>1</v>
      </c>
      <c r="O215">
        <f t="shared" si="6"/>
        <v>0</v>
      </c>
      <c r="P215" t="str">
        <f t="shared" si="7"/>
        <v>2024-05</v>
      </c>
      <c r="Q215" s="3">
        <f>IF(AND(IF(dashboard!$B$4="All",TRUE,$F215=dashboard!$B$4),IF(dashboard!$B$5="All",TRUE,$E215=dashboard!$B$5),IF(dashboard!$B$6="All",TRUE,$G215=dashboard!$B$6),IF(dashboard!$B$7="All",TRUE,$M215=dashboard!$B$7),$P215&gt;=dashboard!$B$8,$P215&lt;=dashboard!$B$9,COUNTIFS($C$2:C215,$C215,$F$2:F215,IF(dashboard!$B$4="All","*",dashboard!$B$4),$E$2:E215,IF(dashboard!$B$5="All","*",dashboard!$B$5),$G$2:G215,IF(dashboard!$B$6="All","*",dashboard!$B$6),$M$2:M215,IF(dashboard!$B$7="All","*",dashboard!$B$7),$P$2:P215,"&gt;="&amp;dashboard!$B$8,$P$2:P215,"&lt;="&amp;dashboard!$B$9)=1),1,0)</f>
        <v>1</v>
      </c>
    </row>
    <row r="216" spans="1:17">
      <c r="A216" t="s">
        <v>632</v>
      </c>
      <c r="B216" s="2">
        <v>45399</v>
      </c>
      <c r="C216" t="s">
        <v>633</v>
      </c>
      <c r="D216" t="s">
        <v>634</v>
      </c>
      <c r="E216" t="s">
        <v>26</v>
      </c>
      <c r="F216" t="s">
        <v>27</v>
      </c>
      <c r="G216" t="s">
        <v>19</v>
      </c>
      <c r="H216" t="s">
        <v>50</v>
      </c>
      <c r="I216" s="3">
        <v>5</v>
      </c>
      <c r="J216" s="4">
        <v>2703.19</v>
      </c>
      <c r="K216" s="4">
        <v>13515.95</v>
      </c>
      <c r="L216" t="s">
        <v>28</v>
      </c>
      <c r="M216" t="s">
        <v>29</v>
      </c>
      <c r="N216">
        <f>IF(COUNTIF($C$2:C216,C216)=1,1,0)</f>
        <v>1</v>
      </c>
      <c r="O216">
        <f t="shared" si="6"/>
        <v>0</v>
      </c>
      <c r="P216" t="str">
        <f t="shared" si="7"/>
        <v>2024-04</v>
      </c>
      <c r="Q216" s="3">
        <f>IF(AND(IF(dashboard!$B$4="All",TRUE,$F216=dashboard!$B$4),IF(dashboard!$B$5="All",TRUE,$E216=dashboard!$B$5),IF(dashboard!$B$6="All",TRUE,$G216=dashboard!$B$6),IF(dashboard!$B$7="All",TRUE,$M216=dashboard!$B$7),$P216&gt;=dashboard!$B$8,$P216&lt;=dashboard!$B$9,COUNTIFS($C$2:C216,$C216,$F$2:F216,IF(dashboard!$B$4="All","*",dashboard!$B$4),$E$2:E216,IF(dashboard!$B$5="All","*",dashboard!$B$5),$G$2:G216,IF(dashboard!$B$6="All","*",dashboard!$B$6),$M$2:M216,IF(dashboard!$B$7="All","*",dashboard!$B$7),$P$2:P216,"&gt;="&amp;dashboard!$B$8,$P$2:P216,"&lt;="&amp;dashboard!$B$9)=1),1,0)</f>
        <v>0</v>
      </c>
    </row>
    <row r="217" spans="1:17">
      <c r="A217" t="s">
        <v>635</v>
      </c>
      <c r="B217" s="2">
        <v>45025</v>
      </c>
      <c r="C217" t="s">
        <v>247</v>
      </c>
      <c r="D217" t="s">
        <v>601</v>
      </c>
      <c r="E217" t="s">
        <v>17</v>
      </c>
      <c r="F217" t="s">
        <v>27</v>
      </c>
      <c r="G217" t="s">
        <v>19</v>
      </c>
      <c r="H217" t="s">
        <v>57</v>
      </c>
      <c r="I217" s="3">
        <v>5</v>
      </c>
      <c r="J217" s="4">
        <v>12753.38</v>
      </c>
      <c r="K217" s="4">
        <v>63766.9</v>
      </c>
      <c r="L217" t="s">
        <v>35</v>
      </c>
      <c r="M217" t="s">
        <v>29</v>
      </c>
      <c r="N217">
        <f>IF(COUNTIF($C$2:C217,C217)=1,1,0)</f>
        <v>0</v>
      </c>
      <c r="O217">
        <f t="shared" si="6"/>
        <v>0</v>
      </c>
      <c r="P217" t="str">
        <f t="shared" si="7"/>
        <v>2023-04</v>
      </c>
      <c r="Q217" s="3">
        <f>IF(AND(IF(dashboard!$B$4="All",TRUE,$F217=dashboard!$B$4),IF(dashboard!$B$5="All",TRUE,$E217=dashboard!$B$5),IF(dashboard!$B$6="All",TRUE,$G217=dashboard!$B$6),IF(dashboard!$B$7="All",TRUE,$M217=dashboard!$B$7),$P217&gt;=dashboard!$B$8,$P217&lt;=dashboard!$B$9,COUNTIFS($C$2:C217,$C217,$F$2:F217,IF(dashboard!$B$4="All","*",dashboard!$B$4),$E$2:E217,IF(dashboard!$B$5="All","*",dashboard!$B$5),$G$2:G217,IF(dashboard!$B$6="All","*",dashboard!$B$6),$M$2:M217,IF(dashboard!$B$7="All","*",dashboard!$B$7),$P$2:P217,"&gt;="&amp;dashboard!$B$8,$P$2:P217,"&lt;="&amp;dashboard!$B$9)=1),1,0)</f>
        <v>0</v>
      </c>
    </row>
    <row r="218" spans="1:17">
      <c r="A218" t="s">
        <v>636</v>
      </c>
      <c r="B218" s="2">
        <v>45079</v>
      </c>
      <c r="C218" t="s">
        <v>637</v>
      </c>
      <c r="D218" t="s">
        <v>187</v>
      </c>
      <c r="E218" t="s">
        <v>61</v>
      </c>
      <c r="F218" t="s">
        <v>33</v>
      </c>
      <c r="G218" t="s">
        <v>19</v>
      </c>
      <c r="H218" t="s">
        <v>34</v>
      </c>
      <c r="I218" s="3">
        <v>4</v>
      </c>
      <c r="J218" s="4">
        <v>1085.78</v>
      </c>
      <c r="K218" s="4">
        <v>4343.1099999999997</v>
      </c>
      <c r="L218" t="s">
        <v>28</v>
      </c>
      <c r="M218" t="s">
        <v>29</v>
      </c>
      <c r="N218">
        <f>IF(COUNTIF($C$2:C218,C218)=1,1,0)</f>
        <v>1</v>
      </c>
      <c r="O218">
        <f t="shared" si="6"/>
        <v>0</v>
      </c>
      <c r="P218" t="str">
        <f t="shared" si="7"/>
        <v>2023-06</v>
      </c>
      <c r="Q218" s="3">
        <f>IF(AND(IF(dashboard!$B$4="All",TRUE,$F218=dashboard!$B$4),IF(dashboard!$B$5="All",TRUE,$E218=dashboard!$B$5),IF(dashboard!$B$6="All",TRUE,$G218=dashboard!$B$6),IF(dashboard!$B$7="All",TRUE,$M218=dashboard!$B$7),$P218&gt;=dashboard!$B$8,$P218&lt;=dashboard!$B$9,COUNTIFS($C$2:C218,$C218,$F$2:F218,IF(dashboard!$B$4="All","*",dashboard!$B$4),$E$2:E218,IF(dashboard!$B$5="All","*",dashboard!$B$5),$G$2:G218,IF(dashboard!$B$6="All","*",dashboard!$B$6),$M$2:M218,IF(dashboard!$B$7="All","*",dashboard!$B$7),$P$2:P218,"&gt;="&amp;dashboard!$B$8,$P$2:P218,"&lt;="&amp;dashboard!$B$9)=1),1,0)</f>
        <v>1</v>
      </c>
    </row>
    <row r="219" spans="1:17">
      <c r="A219" t="s">
        <v>638</v>
      </c>
      <c r="B219" s="2">
        <v>45264</v>
      </c>
      <c r="C219" t="s">
        <v>639</v>
      </c>
      <c r="D219" t="s">
        <v>640</v>
      </c>
      <c r="E219" t="s">
        <v>26</v>
      </c>
      <c r="F219" t="s">
        <v>27</v>
      </c>
      <c r="G219" t="s">
        <v>19</v>
      </c>
      <c r="H219" t="s">
        <v>57</v>
      </c>
      <c r="I219" s="3">
        <v>4</v>
      </c>
      <c r="J219" s="4">
        <v>14730.84</v>
      </c>
      <c r="K219" s="4">
        <v>58923.38</v>
      </c>
      <c r="L219" t="s">
        <v>21</v>
      </c>
      <c r="M219" t="s">
        <v>29</v>
      </c>
      <c r="N219">
        <f>IF(COUNTIF($C$2:C219,C219)=1,1,0)</f>
        <v>1</v>
      </c>
      <c r="O219">
        <f t="shared" si="6"/>
        <v>0</v>
      </c>
      <c r="P219" t="str">
        <f t="shared" si="7"/>
        <v>2023-12</v>
      </c>
      <c r="Q219" s="3">
        <f>IF(AND(IF(dashboard!$B$4="All",TRUE,$F219=dashboard!$B$4),IF(dashboard!$B$5="All",TRUE,$E219=dashboard!$B$5),IF(dashboard!$B$6="All",TRUE,$G219=dashboard!$B$6),IF(dashboard!$B$7="All",TRUE,$M219=dashboard!$B$7),$P219&gt;=dashboard!$B$8,$P219&lt;=dashboard!$B$9,COUNTIFS($C$2:C219,$C219,$F$2:F219,IF(dashboard!$B$4="All","*",dashboard!$B$4),$E$2:E219,IF(dashboard!$B$5="All","*",dashboard!$B$5),$G$2:G219,IF(dashboard!$B$6="All","*",dashboard!$B$6),$M$2:M219,IF(dashboard!$B$7="All","*",dashboard!$B$7),$P$2:P219,"&gt;="&amp;dashboard!$B$8,$P$2:P219,"&lt;="&amp;dashboard!$B$9)=1),1,0)</f>
        <v>0</v>
      </c>
    </row>
    <row r="220" spans="1:17">
      <c r="A220" t="s">
        <v>641</v>
      </c>
      <c r="B220" s="2">
        <v>45089</v>
      </c>
      <c r="C220" t="s">
        <v>642</v>
      </c>
      <c r="D220" t="s">
        <v>530</v>
      </c>
      <c r="E220" t="s">
        <v>61</v>
      </c>
      <c r="F220" t="s">
        <v>33</v>
      </c>
      <c r="G220" t="s">
        <v>19</v>
      </c>
      <c r="H220" t="s">
        <v>57</v>
      </c>
      <c r="I220" s="3">
        <v>3</v>
      </c>
      <c r="J220" s="4">
        <v>13300.4</v>
      </c>
      <c r="K220" s="4">
        <v>39901.19</v>
      </c>
      <c r="L220" t="s">
        <v>21</v>
      </c>
      <c r="M220" t="s">
        <v>29</v>
      </c>
      <c r="N220">
        <f>IF(COUNTIF($C$2:C220,C220)=1,1,0)</f>
        <v>1</v>
      </c>
      <c r="O220">
        <f t="shared" si="6"/>
        <v>0</v>
      </c>
      <c r="P220" t="str">
        <f t="shared" si="7"/>
        <v>2023-06</v>
      </c>
      <c r="Q220" s="3">
        <f>IF(AND(IF(dashboard!$B$4="All",TRUE,$F220=dashboard!$B$4),IF(dashboard!$B$5="All",TRUE,$E220=dashboard!$B$5),IF(dashboard!$B$6="All",TRUE,$G220=dashboard!$B$6),IF(dashboard!$B$7="All",TRUE,$M220=dashboard!$B$7),$P220&gt;=dashboard!$B$8,$P220&lt;=dashboard!$B$9,COUNTIFS($C$2:C220,$C220,$F$2:F220,IF(dashboard!$B$4="All","*",dashboard!$B$4),$E$2:E220,IF(dashboard!$B$5="All","*",dashboard!$B$5),$G$2:G220,IF(dashboard!$B$6="All","*",dashboard!$B$6),$M$2:M220,IF(dashboard!$B$7="All","*",dashboard!$B$7),$P$2:P220,"&gt;="&amp;dashboard!$B$8,$P$2:P220,"&lt;="&amp;dashboard!$B$9)=1),1,0)</f>
        <v>1</v>
      </c>
    </row>
    <row r="221" spans="1:17">
      <c r="A221" t="s">
        <v>643</v>
      </c>
      <c r="B221" s="2">
        <v>45087</v>
      </c>
      <c r="C221" t="s">
        <v>644</v>
      </c>
      <c r="D221" t="s">
        <v>645</v>
      </c>
      <c r="E221" t="s">
        <v>17</v>
      </c>
      <c r="F221" t="s">
        <v>33</v>
      </c>
      <c r="G221" t="s">
        <v>19</v>
      </c>
      <c r="H221" t="s">
        <v>34</v>
      </c>
      <c r="I221" s="3">
        <v>5</v>
      </c>
      <c r="J221" s="4">
        <v>1305.02</v>
      </c>
      <c r="K221" s="4">
        <v>6525.11</v>
      </c>
      <c r="L221" t="s">
        <v>28</v>
      </c>
      <c r="M221" t="s">
        <v>22</v>
      </c>
      <c r="N221">
        <f>IF(COUNTIF($C$2:C221,C221)=1,1,0)</f>
        <v>1</v>
      </c>
      <c r="O221">
        <f t="shared" si="6"/>
        <v>1</v>
      </c>
      <c r="P221" t="str">
        <f t="shared" si="7"/>
        <v>2023-06</v>
      </c>
      <c r="Q221" s="3">
        <f>IF(AND(IF(dashboard!$B$4="All",TRUE,$F221=dashboard!$B$4),IF(dashboard!$B$5="All",TRUE,$E221=dashboard!$B$5),IF(dashboard!$B$6="All",TRUE,$G221=dashboard!$B$6),IF(dashboard!$B$7="All",TRUE,$M221=dashboard!$B$7),$P221&gt;=dashboard!$B$8,$P221&lt;=dashboard!$B$9,COUNTIFS($C$2:C221,$C221,$F$2:F221,IF(dashboard!$B$4="All","*",dashboard!$B$4),$E$2:E221,IF(dashboard!$B$5="All","*",dashboard!$B$5),$G$2:G221,IF(dashboard!$B$6="All","*",dashboard!$B$6),$M$2:M221,IF(dashboard!$B$7="All","*",dashboard!$B$7),$P$2:P221,"&gt;="&amp;dashboard!$B$8,$P$2:P221,"&lt;="&amp;dashboard!$B$9)=1),1,0)</f>
        <v>1</v>
      </c>
    </row>
    <row r="222" spans="1:17">
      <c r="A222" t="s">
        <v>646</v>
      </c>
      <c r="B222" s="2">
        <v>45324</v>
      </c>
      <c r="C222" t="s">
        <v>31</v>
      </c>
      <c r="D222" t="s">
        <v>647</v>
      </c>
      <c r="E222" t="s">
        <v>17</v>
      </c>
      <c r="F222" t="s">
        <v>27</v>
      </c>
      <c r="G222" t="s">
        <v>19</v>
      </c>
      <c r="H222" t="s">
        <v>20</v>
      </c>
      <c r="I222" s="3">
        <v>4</v>
      </c>
      <c r="J222" s="4">
        <v>39978.129999999997</v>
      </c>
      <c r="K222" s="4">
        <v>159912.53</v>
      </c>
      <c r="L222" t="s">
        <v>35</v>
      </c>
      <c r="M222" t="s">
        <v>29</v>
      </c>
      <c r="N222">
        <f>IF(COUNTIF($C$2:C222,C222)=1,1,0)</f>
        <v>0</v>
      </c>
      <c r="O222">
        <f t="shared" si="6"/>
        <v>0</v>
      </c>
      <c r="P222" t="str">
        <f t="shared" si="7"/>
        <v>2024-02</v>
      </c>
      <c r="Q222" s="3">
        <f>IF(AND(IF(dashboard!$B$4="All",TRUE,$F222=dashboard!$B$4),IF(dashboard!$B$5="All",TRUE,$E222=dashboard!$B$5),IF(dashboard!$B$6="All",TRUE,$G222=dashboard!$B$6),IF(dashboard!$B$7="All",TRUE,$M222=dashboard!$B$7),$P222&gt;=dashboard!$B$8,$P222&lt;=dashboard!$B$9,COUNTIFS($C$2:C222,$C222,$F$2:F222,IF(dashboard!$B$4="All","*",dashboard!$B$4),$E$2:E222,IF(dashboard!$B$5="All","*",dashboard!$B$5),$G$2:G222,IF(dashboard!$B$6="All","*",dashboard!$B$6),$M$2:M222,IF(dashboard!$B$7="All","*",dashboard!$B$7),$P$2:P222,"&gt;="&amp;dashboard!$B$8,$P$2:P222,"&lt;="&amp;dashboard!$B$9)=1),1,0)</f>
        <v>0</v>
      </c>
    </row>
    <row r="223" spans="1:17">
      <c r="A223" t="s">
        <v>648</v>
      </c>
      <c r="B223" s="2">
        <v>45203</v>
      </c>
      <c r="C223" t="s">
        <v>649</v>
      </c>
      <c r="D223" t="s">
        <v>650</v>
      </c>
      <c r="E223" t="s">
        <v>17</v>
      </c>
      <c r="F223" t="s">
        <v>18</v>
      </c>
      <c r="G223" t="s">
        <v>42</v>
      </c>
      <c r="H223" t="s">
        <v>34</v>
      </c>
      <c r="I223" s="3">
        <v>1</v>
      </c>
      <c r="J223" s="4">
        <v>875.83</v>
      </c>
      <c r="K223" s="4">
        <v>875.83</v>
      </c>
      <c r="L223" t="s">
        <v>21</v>
      </c>
      <c r="M223" t="s">
        <v>29</v>
      </c>
      <c r="N223">
        <f>IF(COUNTIF($C$2:C223,C223)=1,1,0)</f>
        <v>1</v>
      </c>
      <c r="O223">
        <f t="shared" si="6"/>
        <v>0</v>
      </c>
      <c r="P223" t="str">
        <f t="shared" si="7"/>
        <v>2023-10</v>
      </c>
      <c r="Q223" s="3">
        <f>IF(AND(IF(dashboard!$B$4="All",TRUE,$F223=dashboard!$B$4),IF(dashboard!$B$5="All",TRUE,$E223=dashboard!$B$5),IF(dashboard!$B$6="All",TRUE,$G223=dashboard!$B$6),IF(dashboard!$B$7="All",TRUE,$M223=dashboard!$B$7),$P223&gt;=dashboard!$B$8,$P223&lt;=dashboard!$B$9,COUNTIFS($C$2:C223,$C223,$F$2:F223,IF(dashboard!$B$4="All","*",dashboard!$B$4),$E$2:E223,IF(dashboard!$B$5="All","*",dashboard!$B$5),$G$2:G223,IF(dashboard!$B$6="All","*",dashboard!$B$6),$M$2:M223,IF(dashboard!$B$7="All","*",dashboard!$B$7),$P$2:P223,"&gt;="&amp;dashboard!$B$8,$P$2:P223,"&lt;="&amp;dashboard!$B$9)=1),1,0)</f>
        <v>0</v>
      </c>
    </row>
    <row r="224" spans="1:17">
      <c r="A224" t="s">
        <v>651</v>
      </c>
      <c r="B224" s="2">
        <v>45430</v>
      </c>
      <c r="C224" t="s">
        <v>652</v>
      </c>
      <c r="D224" t="s">
        <v>653</v>
      </c>
      <c r="E224" t="s">
        <v>17</v>
      </c>
      <c r="F224" t="s">
        <v>18</v>
      </c>
      <c r="G224" t="s">
        <v>19</v>
      </c>
      <c r="H224" t="s">
        <v>34</v>
      </c>
      <c r="I224" s="3">
        <v>2</v>
      </c>
      <c r="J224" s="4">
        <v>1221.24</v>
      </c>
      <c r="K224" s="4">
        <v>2442.48</v>
      </c>
      <c r="L224" t="s">
        <v>28</v>
      </c>
      <c r="M224" t="s">
        <v>29</v>
      </c>
      <c r="N224">
        <f>IF(COUNTIF($C$2:C224,C224)=1,1,0)</f>
        <v>1</v>
      </c>
      <c r="O224">
        <f t="shared" si="6"/>
        <v>0</v>
      </c>
      <c r="P224" t="str">
        <f t="shared" si="7"/>
        <v>2024-05</v>
      </c>
      <c r="Q224" s="3">
        <f>IF(AND(IF(dashboard!$B$4="All",TRUE,$F224=dashboard!$B$4),IF(dashboard!$B$5="All",TRUE,$E224=dashboard!$B$5),IF(dashboard!$B$6="All",TRUE,$G224=dashboard!$B$6),IF(dashboard!$B$7="All",TRUE,$M224=dashboard!$B$7),$P224&gt;=dashboard!$B$8,$P224&lt;=dashboard!$B$9,COUNTIFS($C$2:C224,$C224,$F$2:F224,IF(dashboard!$B$4="All","*",dashboard!$B$4),$E$2:E224,IF(dashboard!$B$5="All","*",dashboard!$B$5),$G$2:G224,IF(dashboard!$B$6="All","*",dashboard!$B$6),$M$2:M224,IF(dashboard!$B$7="All","*",dashboard!$B$7),$P$2:P224,"&gt;="&amp;dashboard!$B$8,$P$2:P224,"&lt;="&amp;dashboard!$B$9)=1),1,0)</f>
        <v>0</v>
      </c>
    </row>
    <row r="225" spans="1:17">
      <c r="A225" t="s">
        <v>654</v>
      </c>
      <c r="B225" s="2">
        <v>45318</v>
      </c>
      <c r="C225" t="s">
        <v>143</v>
      </c>
      <c r="D225" t="s">
        <v>655</v>
      </c>
      <c r="E225" t="s">
        <v>61</v>
      </c>
      <c r="F225" t="s">
        <v>46</v>
      </c>
      <c r="G225" t="s">
        <v>19</v>
      </c>
      <c r="H225" t="s">
        <v>50</v>
      </c>
      <c r="I225" s="3">
        <v>3</v>
      </c>
      <c r="J225" s="4">
        <v>2147.08</v>
      </c>
      <c r="K225" s="4">
        <v>6441.23</v>
      </c>
      <c r="L225" t="s">
        <v>35</v>
      </c>
      <c r="M225" t="s">
        <v>29</v>
      </c>
      <c r="N225">
        <f>IF(COUNTIF($C$2:C225,C225)=1,1,0)</f>
        <v>0</v>
      </c>
      <c r="O225">
        <f t="shared" si="6"/>
        <v>0</v>
      </c>
      <c r="P225" t="str">
        <f t="shared" si="7"/>
        <v>2024-01</v>
      </c>
      <c r="Q225" s="3">
        <f>IF(AND(IF(dashboard!$B$4="All",TRUE,$F225=dashboard!$B$4),IF(dashboard!$B$5="All",TRUE,$E225=dashboard!$B$5),IF(dashboard!$B$6="All",TRUE,$G225=dashboard!$B$6),IF(dashboard!$B$7="All",TRUE,$M225=dashboard!$B$7),$P225&gt;=dashboard!$B$8,$P225&lt;=dashboard!$B$9,COUNTIFS($C$2:C225,$C225,$F$2:F225,IF(dashboard!$B$4="All","*",dashboard!$B$4),$E$2:E225,IF(dashboard!$B$5="All","*",dashboard!$B$5),$G$2:G225,IF(dashboard!$B$6="All","*",dashboard!$B$6),$M$2:M225,IF(dashboard!$B$7="All","*",dashboard!$B$7),$P$2:P225,"&gt;="&amp;dashboard!$B$8,$P$2:P225,"&lt;="&amp;dashboard!$B$9)=1),1,0)</f>
        <v>0</v>
      </c>
    </row>
    <row r="226" spans="1:17">
      <c r="A226" t="s">
        <v>656</v>
      </c>
      <c r="B226" s="2">
        <v>45061</v>
      </c>
      <c r="C226" t="s">
        <v>657</v>
      </c>
      <c r="D226" t="s">
        <v>658</v>
      </c>
      <c r="E226" t="s">
        <v>17</v>
      </c>
      <c r="F226" t="s">
        <v>27</v>
      </c>
      <c r="G226" t="s">
        <v>42</v>
      </c>
      <c r="H226" t="s">
        <v>50</v>
      </c>
      <c r="I226" s="3">
        <v>4</v>
      </c>
      <c r="J226" s="4">
        <v>2479.09</v>
      </c>
      <c r="K226" s="4">
        <v>9916.3799999999992</v>
      </c>
      <c r="L226" t="s">
        <v>28</v>
      </c>
      <c r="M226" t="s">
        <v>29</v>
      </c>
      <c r="N226">
        <f>IF(COUNTIF($C$2:C226,C226)=1,1,0)</f>
        <v>1</v>
      </c>
      <c r="O226">
        <f t="shared" si="6"/>
        <v>0</v>
      </c>
      <c r="P226" t="str">
        <f t="shared" si="7"/>
        <v>2023-05</v>
      </c>
      <c r="Q226" s="3">
        <f>IF(AND(IF(dashboard!$B$4="All",TRUE,$F226=dashboard!$B$4),IF(dashboard!$B$5="All",TRUE,$E226=dashboard!$B$5),IF(dashboard!$B$6="All",TRUE,$G226=dashboard!$B$6),IF(dashboard!$B$7="All",TRUE,$M226=dashboard!$B$7),$P226&gt;=dashboard!$B$8,$P226&lt;=dashboard!$B$9,COUNTIFS($C$2:C226,$C226,$F$2:F226,IF(dashboard!$B$4="All","*",dashboard!$B$4),$E$2:E226,IF(dashboard!$B$5="All","*",dashboard!$B$5),$G$2:G226,IF(dashboard!$B$6="All","*",dashboard!$B$6),$M$2:M226,IF(dashboard!$B$7="All","*",dashboard!$B$7),$P$2:P226,"&gt;="&amp;dashboard!$B$8,$P$2:P226,"&lt;="&amp;dashboard!$B$9)=1),1,0)</f>
        <v>0</v>
      </c>
    </row>
    <row r="227" spans="1:17">
      <c r="A227" t="s">
        <v>659</v>
      </c>
      <c r="B227" s="2">
        <v>45121</v>
      </c>
      <c r="C227" t="s">
        <v>201</v>
      </c>
      <c r="D227" t="s">
        <v>660</v>
      </c>
      <c r="E227" t="s">
        <v>17</v>
      </c>
      <c r="F227" t="s">
        <v>46</v>
      </c>
      <c r="G227" t="s">
        <v>19</v>
      </c>
      <c r="H227" t="s">
        <v>20</v>
      </c>
      <c r="I227" s="3">
        <v>2</v>
      </c>
      <c r="J227" s="4">
        <v>32968.379999999997</v>
      </c>
      <c r="K227" s="4">
        <v>65936.759999999995</v>
      </c>
      <c r="L227" t="s">
        <v>35</v>
      </c>
      <c r="M227" t="s">
        <v>29</v>
      </c>
      <c r="N227">
        <f>IF(COUNTIF($C$2:C227,C227)=1,1,0)</f>
        <v>0</v>
      </c>
      <c r="O227">
        <f t="shared" si="6"/>
        <v>0</v>
      </c>
      <c r="P227" t="str">
        <f t="shared" si="7"/>
        <v>2023-07</v>
      </c>
      <c r="Q227" s="3">
        <f>IF(AND(IF(dashboard!$B$4="All",TRUE,$F227=dashboard!$B$4),IF(dashboard!$B$5="All",TRUE,$E227=dashboard!$B$5),IF(dashboard!$B$6="All",TRUE,$G227=dashboard!$B$6),IF(dashboard!$B$7="All",TRUE,$M227=dashboard!$B$7),$P227&gt;=dashboard!$B$8,$P227&lt;=dashboard!$B$9,COUNTIFS($C$2:C227,$C227,$F$2:F227,IF(dashboard!$B$4="All","*",dashboard!$B$4),$E$2:E227,IF(dashboard!$B$5="All","*",dashboard!$B$5),$G$2:G227,IF(dashboard!$B$6="All","*",dashboard!$B$6),$M$2:M227,IF(dashboard!$B$7="All","*",dashboard!$B$7),$P$2:P227,"&gt;="&amp;dashboard!$B$8,$P$2:P227,"&lt;="&amp;dashboard!$B$9)=1),1,0)</f>
        <v>0</v>
      </c>
    </row>
    <row r="228" spans="1:17">
      <c r="A228" t="s">
        <v>661</v>
      </c>
      <c r="B228" s="2">
        <v>45327</v>
      </c>
      <c r="C228" t="s">
        <v>662</v>
      </c>
      <c r="D228" t="s">
        <v>663</v>
      </c>
      <c r="E228" t="s">
        <v>17</v>
      </c>
      <c r="F228" t="s">
        <v>33</v>
      </c>
      <c r="G228" t="s">
        <v>42</v>
      </c>
      <c r="H228" t="s">
        <v>34</v>
      </c>
      <c r="I228" s="3">
        <v>3</v>
      </c>
      <c r="J228" s="4">
        <v>1040.21</v>
      </c>
      <c r="K228" s="4">
        <v>3120.62</v>
      </c>
      <c r="L228" t="s">
        <v>35</v>
      </c>
      <c r="M228" t="s">
        <v>29</v>
      </c>
      <c r="N228">
        <f>IF(COUNTIF($C$2:C228,C228)=1,1,0)</f>
        <v>1</v>
      </c>
      <c r="O228">
        <f t="shared" si="6"/>
        <v>0</v>
      </c>
      <c r="P228" t="str">
        <f t="shared" si="7"/>
        <v>2024-02</v>
      </c>
      <c r="Q228" s="3">
        <f>IF(AND(IF(dashboard!$B$4="All",TRUE,$F228=dashboard!$B$4),IF(dashboard!$B$5="All",TRUE,$E228=dashboard!$B$5),IF(dashboard!$B$6="All",TRUE,$G228=dashboard!$B$6),IF(dashboard!$B$7="All",TRUE,$M228=dashboard!$B$7),$P228&gt;=dashboard!$B$8,$P228&lt;=dashboard!$B$9,COUNTIFS($C$2:C228,$C228,$F$2:F228,IF(dashboard!$B$4="All","*",dashboard!$B$4),$E$2:E228,IF(dashboard!$B$5="All","*",dashboard!$B$5),$G$2:G228,IF(dashboard!$B$6="All","*",dashboard!$B$6),$M$2:M228,IF(dashboard!$B$7="All","*",dashboard!$B$7),$P$2:P228,"&gt;="&amp;dashboard!$B$8,$P$2:P228,"&lt;="&amp;dashboard!$B$9)=1),1,0)</f>
        <v>1</v>
      </c>
    </row>
    <row r="229" spans="1:17">
      <c r="A229" t="s">
        <v>664</v>
      </c>
      <c r="B229" s="2">
        <v>44959</v>
      </c>
      <c r="C229" t="s">
        <v>665</v>
      </c>
      <c r="D229" t="s">
        <v>666</v>
      </c>
      <c r="E229" t="s">
        <v>17</v>
      </c>
      <c r="F229" t="s">
        <v>18</v>
      </c>
      <c r="G229" t="s">
        <v>42</v>
      </c>
      <c r="H229" t="s">
        <v>34</v>
      </c>
      <c r="I229" s="3">
        <v>5</v>
      </c>
      <c r="J229" s="4">
        <v>896.89</v>
      </c>
      <c r="K229" s="4">
        <v>4484.45</v>
      </c>
      <c r="L229" t="s">
        <v>21</v>
      </c>
      <c r="M229" t="s">
        <v>29</v>
      </c>
      <c r="N229">
        <f>IF(COUNTIF($C$2:C229,C229)=1,1,0)</f>
        <v>1</v>
      </c>
      <c r="O229">
        <f t="shared" si="6"/>
        <v>0</v>
      </c>
      <c r="P229" t="str">
        <f t="shared" si="7"/>
        <v>2023-02</v>
      </c>
      <c r="Q229" s="3">
        <f>IF(AND(IF(dashboard!$B$4="All",TRUE,$F229=dashboard!$B$4),IF(dashboard!$B$5="All",TRUE,$E229=dashboard!$B$5),IF(dashboard!$B$6="All",TRUE,$G229=dashboard!$B$6),IF(dashboard!$B$7="All",TRUE,$M229=dashboard!$B$7),$P229&gt;=dashboard!$B$8,$P229&lt;=dashboard!$B$9,COUNTIFS($C$2:C229,$C229,$F$2:F229,IF(dashboard!$B$4="All","*",dashboard!$B$4),$E$2:E229,IF(dashboard!$B$5="All","*",dashboard!$B$5),$G$2:G229,IF(dashboard!$B$6="All","*",dashboard!$B$6),$M$2:M229,IF(dashboard!$B$7="All","*",dashboard!$B$7),$P$2:P229,"&gt;="&amp;dashboard!$B$8,$P$2:P229,"&lt;="&amp;dashboard!$B$9)=1),1,0)</f>
        <v>0</v>
      </c>
    </row>
    <row r="230" spans="1:17">
      <c r="A230" t="s">
        <v>667</v>
      </c>
      <c r="B230" s="2">
        <v>45386</v>
      </c>
      <c r="C230" t="s">
        <v>668</v>
      </c>
      <c r="D230" t="s">
        <v>669</v>
      </c>
      <c r="E230" t="s">
        <v>17</v>
      </c>
      <c r="F230" t="s">
        <v>27</v>
      </c>
      <c r="G230" t="s">
        <v>19</v>
      </c>
      <c r="H230" t="s">
        <v>34</v>
      </c>
      <c r="I230" s="3">
        <v>2</v>
      </c>
      <c r="J230" s="4">
        <v>1175.6600000000001</v>
      </c>
      <c r="K230" s="4">
        <v>2351.33</v>
      </c>
      <c r="L230" t="s">
        <v>21</v>
      </c>
      <c r="M230" t="s">
        <v>29</v>
      </c>
      <c r="N230">
        <f>IF(COUNTIF($C$2:C230,C230)=1,1,0)</f>
        <v>1</v>
      </c>
      <c r="O230">
        <f t="shared" si="6"/>
        <v>0</v>
      </c>
      <c r="P230" t="str">
        <f t="shared" si="7"/>
        <v>2024-04</v>
      </c>
      <c r="Q230" s="3">
        <f>IF(AND(IF(dashboard!$B$4="All",TRUE,$F230=dashboard!$B$4),IF(dashboard!$B$5="All",TRUE,$E230=dashboard!$B$5),IF(dashboard!$B$6="All",TRUE,$G230=dashboard!$B$6),IF(dashboard!$B$7="All",TRUE,$M230=dashboard!$B$7),$P230&gt;=dashboard!$B$8,$P230&lt;=dashboard!$B$9,COUNTIFS($C$2:C230,$C230,$F$2:F230,IF(dashboard!$B$4="All","*",dashboard!$B$4),$E$2:E230,IF(dashboard!$B$5="All","*",dashboard!$B$5),$G$2:G230,IF(dashboard!$B$6="All","*",dashboard!$B$6),$M$2:M230,IF(dashboard!$B$7="All","*",dashboard!$B$7),$P$2:P230,"&gt;="&amp;dashboard!$B$8,$P$2:P230,"&lt;="&amp;dashboard!$B$9)=1),1,0)</f>
        <v>0</v>
      </c>
    </row>
    <row r="231" spans="1:17">
      <c r="A231" t="s">
        <v>670</v>
      </c>
      <c r="B231" s="2">
        <v>45396</v>
      </c>
      <c r="C231" t="s">
        <v>671</v>
      </c>
      <c r="D231" t="s">
        <v>672</v>
      </c>
      <c r="E231" t="s">
        <v>26</v>
      </c>
      <c r="F231" t="s">
        <v>27</v>
      </c>
      <c r="G231" t="s">
        <v>19</v>
      </c>
      <c r="H231" t="s">
        <v>57</v>
      </c>
      <c r="I231" s="3">
        <v>3</v>
      </c>
      <c r="J231" s="4">
        <v>11345.94</v>
      </c>
      <c r="K231" s="4">
        <v>34037.83</v>
      </c>
      <c r="L231" t="s">
        <v>28</v>
      </c>
      <c r="M231" t="s">
        <v>29</v>
      </c>
      <c r="N231">
        <f>IF(COUNTIF($C$2:C231,C231)=1,1,0)</f>
        <v>1</v>
      </c>
      <c r="O231">
        <f t="shared" si="6"/>
        <v>0</v>
      </c>
      <c r="P231" t="str">
        <f t="shared" si="7"/>
        <v>2024-04</v>
      </c>
      <c r="Q231" s="3">
        <f>IF(AND(IF(dashboard!$B$4="All",TRUE,$F231=dashboard!$B$4),IF(dashboard!$B$5="All",TRUE,$E231=dashboard!$B$5),IF(dashboard!$B$6="All",TRUE,$G231=dashboard!$B$6),IF(dashboard!$B$7="All",TRUE,$M231=dashboard!$B$7),$P231&gt;=dashboard!$B$8,$P231&lt;=dashboard!$B$9,COUNTIFS($C$2:C231,$C231,$F$2:F231,IF(dashboard!$B$4="All","*",dashboard!$B$4),$E$2:E231,IF(dashboard!$B$5="All","*",dashboard!$B$5),$G$2:G231,IF(dashboard!$B$6="All","*",dashboard!$B$6),$M$2:M231,IF(dashboard!$B$7="All","*",dashboard!$B$7),$P$2:P231,"&gt;="&amp;dashboard!$B$8,$P$2:P231,"&lt;="&amp;dashboard!$B$9)=1),1,0)</f>
        <v>0</v>
      </c>
    </row>
    <row r="232" spans="1:17">
      <c r="A232" t="s">
        <v>673</v>
      </c>
      <c r="B232" s="2">
        <v>45301</v>
      </c>
      <c r="C232" t="s">
        <v>674</v>
      </c>
      <c r="D232" t="s">
        <v>675</v>
      </c>
      <c r="E232" t="s">
        <v>26</v>
      </c>
      <c r="F232" t="s">
        <v>27</v>
      </c>
      <c r="G232" t="s">
        <v>19</v>
      </c>
      <c r="H232" t="s">
        <v>50</v>
      </c>
      <c r="I232" s="3">
        <v>4</v>
      </c>
      <c r="J232" s="4">
        <v>1945.15</v>
      </c>
      <c r="K232" s="4">
        <v>7780.6</v>
      </c>
      <c r="L232" t="s">
        <v>28</v>
      </c>
      <c r="M232" t="s">
        <v>29</v>
      </c>
      <c r="N232">
        <f>IF(COUNTIF($C$2:C232,C232)=1,1,0)</f>
        <v>1</v>
      </c>
      <c r="O232">
        <f t="shared" si="6"/>
        <v>0</v>
      </c>
      <c r="P232" t="str">
        <f t="shared" si="7"/>
        <v>2024-01</v>
      </c>
      <c r="Q232" s="3">
        <f>IF(AND(IF(dashboard!$B$4="All",TRUE,$F232=dashboard!$B$4),IF(dashboard!$B$5="All",TRUE,$E232=dashboard!$B$5),IF(dashboard!$B$6="All",TRUE,$G232=dashboard!$B$6),IF(dashboard!$B$7="All",TRUE,$M232=dashboard!$B$7),$P232&gt;=dashboard!$B$8,$P232&lt;=dashboard!$B$9,COUNTIFS($C$2:C232,$C232,$F$2:F232,IF(dashboard!$B$4="All","*",dashboard!$B$4),$E$2:E232,IF(dashboard!$B$5="All","*",dashboard!$B$5),$G$2:G232,IF(dashboard!$B$6="All","*",dashboard!$B$6),$M$2:M232,IF(dashboard!$B$7="All","*",dashboard!$B$7),$P$2:P232,"&gt;="&amp;dashboard!$B$8,$P$2:P232,"&lt;="&amp;dashboard!$B$9)=1),1,0)</f>
        <v>0</v>
      </c>
    </row>
    <row r="233" spans="1:17">
      <c r="A233" t="s">
        <v>676</v>
      </c>
      <c r="B233" s="2">
        <v>44948</v>
      </c>
      <c r="C233" t="s">
        <v>677</v>
      </c>
      <c r="D233" t="s">
        <v>678</v>
      </c>
      <c r="E233" t="s">
        <v>17</v>
      </c>
      <c r="F233" t="s">
        <v>18</v>
      </c>
      <c r="G233" t="s">
        <v>19</v>
      </c>
      <c r="H233" t="s">
        <v>50</v>
      </c>
      <c r="I233" s="3">
        <v>4</v>
      </c>
      <c r="J233" s="4">
        <v>2977.72</v>
      </c>
      <c r="K233" s="4">
        <v>11910.88</v>
      </c>
      <c r="L233" t="s">
        <v>35</v>
      </c>
      <c r="M233" t="s">
        <v>29</v>
      </c>
      <c r="N233">
        <f>IF(COUNTIF($C$2:C233,C233)=1,1,0)</f>
        <v>1</v>
      </c>
      <c r="O233">
        <f t="shared" si="6"/>
        <v>0</v>
      </c>
      <c r="P233" t="str">
        <f t="shared" si="7"/>
        <v>2023-01</v>
      </c>
      <c r="Q233" s="3">
        <f>IF(AND(IF(dashboard!$B$4="All",TRUE,$F233=dashboard!$B$4),IF(dashboard!$B$5="All",TRUE,$E233=dashboard!$B$5),IF(dashboard!$B$6="All",TRUE,$G233=dashboard!$B$6),IF(dashboard!$B$7="All",TRUE,$M233=dashboard!$B$7),$P233&gt;=dashboard!$B$8,$P233&lt;=dashboard!$B$9,COUNTIFS($C$2:C233,$C233,$F$2:F233,IF(dashboard!$B$4="All","*",dashboard!$B$4),$E$2:E233,IF(dashboard!$B$5="All","*",dashboard!$B$5),$G$2:G233,IF(dashboard!$B$6="All","*",dashboard!$B$6),$M$2:M233,IF(dashboard!$B$7="All","*",dashboard!$B$7),$P$2:P233,"&gt;="&amp;dashboard!$B$8,$P$2:P233,"&lt;="&amp;dashboard!$B$9)=1),1,0)</f>
        <v>0</v>
      </c>
    </row>
    <row r="234" spans="1:17">
      <c r="A234" t="s">
        <v>679</v>
      </c>
      <c r="B234" s="2">
        <v>44964</v>
      </c>
      <c r="C234" t="s">
        <v>384</v>
      </c>
      <c r="D234" t="s">
        <v>680</v>
      </c>
      <c r="E234" t="s">
        <v>17</v>
      </c>
      <c r="F234" t="s">
        <v>46</v>
      </c>
      <c r="G234" t="s">
        <v>19</v>
      </c>
      <c r="H234" t="s">
        <v>20</v>
      </c>
      <c r="I234" s="3">
        <v>3</v>
      </c>
      <c r="J234" s="4">
        <v>30042.34</v>
      </c>
      <c r="K234" s="4">
        <v>90127.02</v>
      </c>
      <c r="L234" t="s">
        <v>21</v>
      </c>
      <c r="M234" t="s">
        <v>22</v>
      </c>
      <c r="N234">
        <f>IF(COUNTIF($C$2:C234,C234)=1,1,0)</f>
        <v>0</v>
      </c>
      <c r="O234">
        <f t="shared" si="6"/>
        <v>1</v>
      </c>
      <c r="P234" t="str">
        <f t="shared" si="7"/>
        <v>2023-02</v>
      </c>
      <c r="Q234" s="3">
        <f>IF(AND(IF(dashboard!$B$4="All",TRUE,$F234=dashboard!$B$4),IF(dashboard!$B$5="All",TRUE,$E234=dashboard!$B$5),IF(dashboard!$B$6="All",TRUE,$G234=dashboard!$B$6),IF(dashboard!$B$7="All",TRUE,$M234=dashboard!$B$7),$P234&gt;=dashboard!$B$8,$P234&lt;=dashboard!$B$9,COUNTIFS($C$2:C234,$C234,$F$2:F234,IF(dashboard!$B$4="All","*",dashboard!$B$4),$E$2:E234,IF(dashboard!$B$5="All","*",dashboard!$B$5),$G$2:G234,IF(dashboard!$B$6="All","*",dashboard!$B$6),$M$2:M234,IF(dashboard!$B$7="All","*",dashboard!$B$7),$P$2:P234,"&gt;="&amp;dashboard!$B$8,$P$2:P234,"&lt;="&amp;dashboard!$B$9)=1),1,0)</f>
        <v>0</v>
      </c>
    </row>
    <row r="235" spans="1:17">
      <c r="A235" t="s">
        <v>681</v>
      </c>
      <c r="B235" s="2">
        <v>45156</v>
      </c>
      <c r="C235" t="s">
        <v>682</v>
      </c>
      <c r="D235" t="s">
        <v>683</v>
      </c>
      <c r="E235" t="s">
        <v>17</v>
      </c>
      <c r="F235" t="s">
        <v>18</v>
      </c>
      <c r="G235" t="s">
        <v>19</v>
      </c>
      <c r="H235" t="s">
        <v>50</v>
      </c>
      <c r="I235" s="3">
        <v>5</v>
      </c>
      <c r="J235" s="4">
        <v>2480.5500000000002</v>
      </c>
      <c r="K235" s="4">
        <v>12402.73</v>
      </c>
      <c r="L235" t="s">
        <v>35</v>
      </c>
      <c r="M235" t="s">
        <v>29</v>
      </c>
      <c r="N235">
        <f>IF(COUNTIF($C$2:C235,C235)=1,1,0)</f>
        <v>1</v>
      </c>
      <c r="O235">
        <f t="shared" si="6"/>
        <v>0</v>
      </c>
      <c r="P235" t="str">
        <f t="shared" si="7"/>
        <v>2023-08</v>
      </c>
      <c r="Q235" s="3">
        <f>IF(AND(IF(dashboard!$B$4="All",TRUE,$F235=dashboard!$B$4),IF(dashboard!$B$5="All",TRUE,$E235=dashboard!$B$5),IF(dashboard!$B$6="All",TRUE,$G235=dashboard!$B$6),IF(dashboard!$B$7="All",TRUE,$M235=dashboard!$B$7),$P235&gt;=dashboard!$B$8,$P235&lt;=dashboard!$B$9,COUNTIFS($C$2:C235,$C235,$F$2:F235,IF(dashboard!$B$4="All","*",dashboard!$B$4),$E$2:E235,IF(dashboard!$B$5="All","*",dashboard!$B$5),$G$2:G235,IF(dashboard!$B$6="All","*",dashboard!$B$6),$M$2:M235,IF(dashboard!$B$7="All","*",dashboard!$B$7),$P$2:P235,"&gt;="&amp;dashboard!$B$8,$P$2:P235,"&lt;="&amp;dashboard!$B$9)=1),1,0)</f>
        <v>0</v>
      </c>
    </row>
    <row r="236" spans="1:17">
      <c r="A236" t="s">
        <v>684</v>
      </c>
      <c r="B236" s="2">
        <v>45291</v>
      </c>
      <c r="C236" t="s">
        <v>685</v>
      </c>
      <c r="D236" t="s">
        <v>686</v>
      </c>
      <c r="E236" t="s">
        <v>17</v>
      </c>
      <c r="F236" t="s">
        <v>46</v>
      </c>
      <c r="G236" t="s">
        <v>42</v>
      </c>
      <c r="H236" t="s">
        <v>50</v>
      </c>
      <c r="I236" s="3">
        <v>3</v>
      </c>
      <c r="J236" s="4">
        <v>2090.29</v>
      </c>
      <c r="K236" s="4">
        <v>6270.87</v>
      </c>
      <c r="L236" t="s">
        <v>35</v>
      </c>
      <c r="M236" t="s">
        <v>22</v>
      </c>
      <c r="N236">
        <f>IF(COUNTIF($C$2:C236,C236)=1,1,0)</f>
        <v>1</v>
      </c>
      <c r="O236">
        <f t="shared" si="6"/>
        <v>1</v>
      </c>
      <c r="P236" t="str">
        <f t="shared" si="7"/>
        <v>2023-12</v>
      </c>
      <c r="Q236" s="3">
        <f>IF(AND(IF(dashboard!$B$4="All",TRUE,$F236=dashboard!$B$4),IF(dashboard!$B$5="All",TRUE,$E236=dashboard!$B$5),IF(dashboard!$B$6="All",TRUE,$G236=dashboard!$B$6),IF(dashboard!$B$7="All",TRUE,$M236=dashboard!$B$7),$P236&gt;=dashboard!$B$8,$P236&lt;=dashboard!$B$9,COUNTIFS($C$2:C236,$C236,$F$2:F236,IF(dashboard!$B$4="All","*",dashboard!$B$4),$E$2:E236,IF(dashboard!$B$5="All","*",dashboard!$B$5),$G$2:G236,IF(dashboard!$B$6="All","*",dashboard!$B$6),$M$2:M236,IF(dashboard!$B$7="All","*",dashboard!$B$7),$P$2:P236,"&gt;="&amp;dashboard!$B$8,$P$2:P236,"&lt;="&amp;dashboard!$B$9)=1),1,0)</f>
        <v>0</v>
      </c>
    </row>
    <row r="237" spans="1:17">
      <c r="A237" t="s">
        <v>687</v>
      </c>
      <c r="B237" s="2">
        <v>45364</v>
      </c>
      <c r="C237" t="s">
        <v>218</v>
      </c>
      <c r="D237" t="s">
        <v>688</v>
      </c>
      <c r="E237" t="s">
        <v>26</v>
      </c>
      <c r="F237" t="s">
        <v>33</v>
      </c>
      <c r="G237" t="s">
        <v>19</v>
      </c>
      <c r="H237" t="s">
        <v>20</v>
      </c>
      <c r="I237" s="3">
        <v>1</v>
      </c>
      <c r="J237" s="4">
        <v>39646.42</v>
      </c>
      <c r="K237" s="4">
        <v>39646.42</v>
      </c>
      <c r="L237" t="s">
        <v>35</v>
      </c>
      <c r="M237" t="s">
        <v>29</v>
      </c>
      <c r="N237">
        <f>IF(COUNTIF($C$2:C237,C237)=1,1,0)</f>
        <v>0</v>
      </c>
      <c r="O237">
        <f t="shared" si="6"/>
        <v>0</v>
      </c>
      <c r="P237" t="str">
        <f t="shared" si="7"/>
        <v>2024-03</v>
      </c>
      <c r="Q237" s="3">
        <f>IF(AND(IF(dashboard!$B$4="All",TRUE,$F237=dashboard!$B$4),IF(dashboard!$B$5="All",TRUE,$E237=dashboard!$B$5),IF(dashboard!$B$6="All",TRUE,$G237=dashboard!$B$6),IF(dashboard!$B$7="All",TRUE,$M237=dashboard!$B$7),$P237&gt;=dashboard!$B$8,$P237&lt;=dashboard!$B$9,COUNTIFS($C$2:C237,$C237,$F$2:F237,IF(dashboard!$B$4="All","*",dashboard!$B$4),$E$2:E237,IF(dashboard!$B$5="All","*",dashboard!$B$5),$G$2:G237,IF(dashboard!$B$6="All","*",dashboard!$B$6),$M$2:M237,IF(dashboard!$B$7="All","*",dashboard!$B$7),$P$2:P237,"&gt;="&amp;dashboard!$B$8,$P$2:P237,"&lt;="&amp;dashboard!$B$9)=1),1,0)</f>
        <v>0</v>
      </c>
    </row>
    <row r="238" spans="1:17">
      <c r="A238" t="s">
        <v>689</v>
      </c>
      <c r="B238" s="2">
        <v>45209</v>
      </c>
      <c r="C238" t="s">
        <v>690</v>
      </c>
      <c r="D238" t="s">
        <v>691</v>
      </c>
      <c r="E238" t="s">
        <v>26</v>
      </c>
      <c r="F238" t="s">
        <v>33</v>
      </c>
      <c r="G238" t="s">
        <v>19</v>
      </c>
      <c r="H238" t="s">
        <v>34</v>
      </c>
      <c r="I238" s="3">
        <v>3</v>
      </c>
      <c r="J238" s="4">
        <v>1010</v>
      </c>
      <c r="K238" s="4">
        <v>3030.01</v>
      </c>
      <c r="L238" t="s">
        <v>35</v>
      </c>
      <c r="M238" t="s">
        <v>29</v>
      </c>
      <c r="N238">
        <f>IF(COUNTIF($C$2:C238,C238)=1,1,0)</f>
        <v>1</v>
      </c>
      <c r="O238">
        <f t="shared" si="6"/>
        <v>0</v>
      </c>
      <c r="P238" t="str">
        <f t="shared" si="7"/>
        <v>2023-10</v>
      </c>
      <c r="Q238" s="3">
        <f>IF(AND(IF(dashboard!$B$4="All",TRUE,$F238=dashboard!$B$4),IF(dashboard!$B$5="All",TRUE,$E238=dashboard!$B$5),IF(dashboard!$B$6="All",TRUE,$G238=dashboard!$B$6),IF(dashboard!$B$7="All",TRUE,$M238=dashboard!$B$7),$P238&gt;=dashboard!$B$8,$P238&lt;=dashboard!$B$9,COUNTIFS($C$2:C238,$C238,$F$2:F238,IF(dashboard!$B$4="All","*",dashboard!$B$4),$E$2:E238,IF(dashboard!$B$5="All","*",dashboard!$B$5),$G$2:G238,IF(dashboard!$B$6="All","*",dashboard!$B$6),$M$2:M238,IF(dashboard!$B$7="All","*",dashboard!$B$7),$P$2:P238,"&gt;="&amp;dashboard!$B$8,$P$2:P238,"&lt;="&amp;dashboard!$B$9)=1),1,0)</f>
        <v>1</v>
      </c>
    </row>
    <row r="239" spans="1:17">
      <c r="A239" t="s">
        <v>692</v>
      </c>
      <c r="B239" s="2">
        <v>44953</v>
      </c>
      <c r="C239" t="s">
        <v>693</v>
      </c>
      <c r="D239" t="s">
        <v>257</v>
      </c>
      <c r="E239" t="s">
        <v>26</v>
      </c>
      <c r="F239" t="s">
        <v>46</v>
      </c>
      <c r="G239" t="s">
        <v>42</v>
      </c>
      <c r="H239" t="s">
        <v>57</v>
      </c>
      <c r="I239" s="3">
        <v>3</v>
      </c>
      <c r="J239" s="4">
        <v>13251.64</v>
      </c>
      <c r="K239" s="4">
        <v>39754.92</v>
      </c>
      <c r="L239" t="s">
        <v>35</v>
      </c>
      <c r="M239" t="s">
        <v>22</v>
      </c>
      <c r="N239">
        <f>IF(COUNTIF($C$2:C239,C239)=1,1,0)</f>
        <v>1</v>
      </c>
      <c r="O239">
        <f t="shared" si="6"/>
        <v>1</v>
      </c>
      <c r="P239" t="str">
        <f t="shared" si="7"/>
        <v>2023-01</v>
      </c>
      <c r="Q239" s="3">
        <f>IF(AND(IF(dashboard!$B$4="All",TRUE,$F239=dashboard!$B$4),IF(dashboard!$B$5="All",TRUE,$E239=dashboard!$B$5),IF(dashboard!$B$6="All",TRUE,$G239=dashboard!$B$6),IF(dashboard!$B$7="All",TRUE,$M239=dashboard!$B$7),$P239&gt;=dashboard!$B$8,$P239&lt;=dashboard!$B$9,COUNTIFS($C$2:C239,$C239,$F$2:F239,IF(dashboard!$B$4="All","*",dashboard!$B$4),$E$2:E239,IF(dashboard!$B$5="All","*",dashboard!$B$5),$G$2:G239,IF(dashboard!$B$6="All","*",dashboard!$B$6),$M$2:M239,IF(dashboard!$B$7="All","*",dashboard!$B$7),$P$2:P239,"&gt;="&amp;dashboard!$B$8,$P$2:P239,"&lt;="&amp;dashboard!$B$9)=1),1,0)</f>
        <v>0</v>
      </c>
    </row>
    <row r="240" spans="1:17">
      <c r="A240" t="s">
        <v>694</v>
      </c>
      <c r="B240" s="2">
        <v>45152</v>
      </c>
      <c r="C240" t="s">
        <v>479</v>
      </c>
      <c r="D240" t="s">
        <v>695</v>
      </c>
      <c r="E240" t="s">
        <v>26</v>
      </c>
      <c r="F240" t="s">
        <v>33</v>
      </c>
      <c r="G240" t="s">
        <v>19</v>
      </c>
      <c r="H240" t="s">
        <v>20</v>
      </c>
      <c r="I240" s="3">
        <v>4</v>
      </c>
      <c r="J240" s="4">
        <v>35146.78</v>
      </c>
      <c r="K240" s="4">
        <v>140587.13</v>
      </c>
      <c r="L240" t="s">
        <v>35</v>
      </c>
      <c r="M240" t="s">
        <v>29</v>
      </c>
      <c r="N240">
        <f>IF(COUNTIF($C$2:C240,C240)=1,1,0)</f>
        <v>0</v>
      </c>
      <c r="O240">
        <f t="shared" si="6"/>
        <v>0</v>
      </c>
      <c r="P240" t="str">
        <f t="shared" si="7"/>
        <v>2023-08</v>
      </c>
      <c r="Q240" s="3">
        <f>IF(AND(IF(dashboard!$B$4="All",TRUE,$F240=dashboard!$B$4),IF(dashboard!$B$5="All",TRUE,$E240=dashboard!$B$5),IF(dashboard!$B$6="All",TRUE,$G240=dashboard!$B$6),IF(dashboard!$B$7="All",TRUE,$M240=dashboard!$B$7),$P240&gt;=dashboard!$B$8,$P240&lt;=dashboard!$B$9,COUNTIFS($C$2:C240,$C240,$F$2:F240,IF(dashboard!$B$4="All","*",dashboard!$B$4),$E$2:E240,IF(dashboard!$B$5="All","*",dashboard!$B$5),$G$2:G240,IF(dashboard!$B$6="All","*",dashboard!$B$6),$M$2:M240,IF(dashboard!$B$7="All","*",dashboard!$B$7),$P$2:P240,"&gt;="&amp;dashboard!$B$8,$P$2:P240,"&lt;="&amp;dashboard!$B$9)=1),1,0)</f>
        <v>1</v>
      </c>
    </row>
    <row r="241" spans="1:17">
      <c r="A241" t="s">
        <v>696</v>
      </c>
      <c r="B241" s="2">
        <v>45203</v>
      </c>
      <c r="C241" t="s">
        <v>444</v>
      </c>
      <c r="D241" t="s">
        <v>697</v>
      </c>
      <c r="E241" t="s">
        <v>17</v>
      </c>
      <c r="F241" t="s">
        <v>33</v>
      </c>
      <c r="G241" t="s">
        <v>19</v>
      </c>
      <c r="H241" t="s">
        <v>50</v>
      </c>
      <c r="I241" s="3">
        <v>5</v>
      </c>
      <c r="J241" s="4">
        <v>2837.48</v>
      </c>
      <c r="K241" s="4">
        <v>14187.42</v>
      </c>
      <c r="L241" t="s">
        <v>28</v>
      </c>
      <c r="M241" t="s">
        <v>29</v>
      </c>
      <c r="N241">
        <f>IF(COUNTIF($C$2:C241,C241)=1,1,0)</f>
        <v>0</v>
      </c>
      <c r="O241">
        <f t="shared" si="6"/>
        <v>0</v>
      </c>
      <c r="P241" t="str">
        <f t="shared" si="7"/>
        <v>2023-10</v>
      </c>
      <c r="Q241" s="3">
        <f>IF(AND(IF(dashboard!$B$4="All",TRUE,$F241=dashboard!$B$4),IF(dashboard!$B$5="All",TRUE,$E241=dashboard!$B$5),IF(dashboard!$B$6="All",TRUE,$G241=dashboard!$B$6),IF(dashboard!$B$7="All",TRUE,$M241=dashboard!$B$7),$P241&gt;=dashboard!$B$8,$P241&lt;=dashboard!$B$9,COUNTIFS($C$2:C241,$C241,$F$2:F241,IF(dashboard!$B$4="All","*",dashboard!$B$4),$E$2:E241,IF(dashboard!$B$5="All","*",dashboard!$B$5),$G$2:G241,IF(dashboard!$B$6="All","*",dashboard!$B$6),$M$2:M241,IF(dashboard!$B$7="All","*",dashboard!$B$7),$P$2:P241,"&gt;="&amp;dashboard!$B$8,$P$2:P241,"&lt;="&amp;dashboard!$B$9)=1),1,0)</f>
        <v>1</v>
      </c>
    </row>
    <row r="242" spans="1:17">
      <c r="A242" t="s">
        <v>698</v>
      </c>
      <c r="B242" s="2">
        <v>45210</v>
      </c>
      <c r="C242" t="s">
        <v>699</v>
      </c>
      <c r="D242" t="s">
        <v>700</v>
      </c>
      <c r="E242" t="s">
        <v>61</v>
      </c>
      <c r="F242" t="s">
        <v>27</v>
      </c>
      <c r="G242" t="s">
        <v>19</v>
      </c>
      <c r="H242" t="s">
        <v>20</v>
      </c>
      <c r="I242" s="3">
        <v>3</v>
      </c>
      <c r="J242" s="4">
        <v>38783.75</v>
      </c>
      <c r="K242" s="4">
        <v>116351.24</v>
      </c>
      <c r="L242" t="s">
        <v>21</v>
      </c>
      <c r="M242" t="s">
        <v>22</v>
      </c>
      <c r="N242">
        <f>IF(COUNTIF($C$2:C242,C242)=1,1,0)</f>
        <v>1</v>
      </c>
      <c r="O242">
        <f t="shared" si="6"/>
        <v>1</v>
      </c>
      <c r="P242" t="str">
        <f t="shared" si="7"/>
        <v>2023-10</v>
      </c>
      <c r="Q242" s="3">
        <f>IF(AND(IF(dashboard!$B$4="All",TRUE,$F242=dashboard!$B$4),IF(dashboard!$B$5="All",TRUE,$E242=dashboard!$B$5),IF(dashboard!$B$6="All",TRUE,$G242=dashboard!$B$6),IF(dashboard!$B$7="All",TRUE,$M242=dashboard!$B$7),$P242&gt;=dashboard!$B$8,$P242&lt;=dashboard!$B$9,COUNTIFS($C$2:C242,$C242,$F$2:F242,IF(dashboard!$B$4="All","*",dashboard!$B$4),$E$2:E242,IF(dashboard!$B$5="All","*",dashboard!$B$5),$G$2:G242,IF(dashboard!$B$6="All","*",dashboard!$B$6),$M$2:M242,IF(dashboard!$B$7="All","*",dashboard!$B$7),$P$2:P242,"&gt;="&amp;dashboard!$B$8,$P$2:P242,"&lt;="&amp;dashboard!$B$9)=1),1,0)</f>
        <v>0</v>
      </c>
    </row>
    <row r="243" spans="1:17">
      <c r="A243" t="s">
        <v>701</v>
      </c>
      <c r="B243" s="2">
        <v>45407</v>
      </c>
      <c r="C243" t="s">
        <v>326</v>
      </c>
      <c r="D243" t="s">
        <v>466</v>
      </c>
      <c r="E243" t="s">
        <v>26</v>
      </c>
      <c r="F243" t="s">
        <v>27</v>
      </c>
      <c r="G243" t="s">
        <v>19</v>
      </c>
      <c r="H243" t="s">
        <v>50</v>
      </c>
      <c r="I243" s="3">
        <v>2</v>
      </c>
      <c r="J243" s="4">
        <v>2079.8200000000002</v>
      </c>
      <c r="K243" s="4">
        <v>4159.6499999999996</v>
      </c>
      <c r="L243" t="s">
        <v>21</v>
      </c>
      <c r="M243" t="s">
        <v>29</v>
      </c>
      <c r="N243">
        <f>IF(COUNTIF($C$2:C243,C243)=1,1,0)</f>
        <v>0</v>
      </c>
      <c r="O243">
        <f t="shared" si="6"/>
        <v>0</v>
      </c>
      <c r="P243" t="str">
        <f t="shared" si="7"/>
        <v>2024-04</v>
      </c>
      <c r="Q243" s="3">
        <f>IF(AND(IF(dashboard!$B$4="All",TRUE,$F243=dashboard!$B$4),IF(dashboard!$B$5="All",TRUE,$E243=dashboard!$B$5),IF(dashboard!$B$6="All",TRUE,$G243=dashboard!$B$6),IF(dashboard!$B$7="All",TRUE,$M243=dashboard!$B$7),$P243&gt;=dashboard!$B$8,$P243&lt;=dashboard!$B$9,COUNTIFS($C$2:C243,$C243,$F$2:F243,IF(dashboard!$B$4="All","*",dashboard!$B$4),$E$2:E243,IF(dashboard!$B$5="All","*",dashboard!$B$5),$G$2:G243,IF(dashboard!$B$6="All","*",dashboard!$B$6),$M$2:M243,IF(dashboard!$B$7="All","*",dashboard!$B$7),$P$2:P243,"&gt;="&amp;dashboard!$B$8,$P$2:P243,"&lt;="&amp;dashboard!$B$9)=1),1,0)</f>
        <v>0</v>
      </c>
    </row>
    <row r="244" spans="1:17">
      <c r="A244" t="s">
        <v>702</v>
      </c>
      <c r="B244" s="2">
        <v>45379</v>
      </c>
      <c r="C244" t="s">
        <v>703</v>
      </c>
      <c r="D244" t="s">
        <v>362</v>
      </c>
      <c r="E244" t="s">
        <v>61</v>
      </c>
      <c r="F244" t="s">
        <v>18</v>
      </c>
      <c r="G244" t="s">
        <v>42</v>
      </c>
      <c r="H244" t="s">
        <v>34</v>
      </c>
      <c r="I244" s="3">
        <v>4</v>
      </c>
      <c r="J244" s="4">
        <v>1337.73</v>
      </c>
      <c r="K244" s="4">
        <v>5350.93</v>
      </c>
      <c r="L244" t="s">
        <v>35</v>
      </c>
      <c r="M244" t="s">
        <v>29</v>
      </c>
      <c r="N244">
        <f>IF(COUNTIF($C$2:C244,C244)=1,1,0)</f>
        <v>1</v>
      </c>
      <c r="O244">
        <f t="shared" si="6"/>
        <v>0</v>
      </c>
      <c r="P244" t="str">
        <f t="shared" si="7"/>
        <v>2024-03</v>
      </c>
      <c r="Q244" s="3">
        <f>IF(AND(IF(dashboard!$B$4="All",TRUE,$F244=dashboard!$B$4),IF(dashboard!$B$5="All",TRUE,$E244=dashboard!$B$5),IF(dashboard!$B$6="All",TRUE,$G244=dashboard!$B$6),IF(dashboard!$B$7="All",TRUE,$M244=dashboard!$B$7),$P244&gt;=dashboard!$B$8,$P244&lt;=dashboard!$B$9,COUNTIFS($C$2:C244,$C244,$F$2:F244,IF(dashboard!$B$4="All","*",dashboard!$B$4),$E$2:E244,IF(dashboard!$B$5="All","*",dashboard!$B$5),$G$2:G244,IF(dashboard!$B$6="All","*",dashboard!$B$6),$M$2:M244,IF(dashboard!$B$7="All","*",dashboard!$B$7),$P$2:P244,"&gt;="&amp;dashboard!$B$8,$P$2:P244,"&lt;="&amp;dashboard!$B$9)=1),1,0)</f>
        <v>0</v>
      </c>
    </row>
    <row r="245" spans="1:17">
      <c r="A245" t="s">
        <v>704</v>
      </c>
      <c r="B245" s="2">
        <v>45442</v>
      </c>
      <c r="C245" t="s">
        <v>705</v>
      </c>
      <c r="D245" t="s">
        <v>706</v>
      </c>
      <c r="E245" t="s">
        <v>17</v>
      </c>
      <c r="F245" t="s">
        <v>18</v>
      </c>
      <c r="G245" t="s">
        <v>19</v>
      </c>
      <c r="H245" t="s">
        <v>34</v>
      </c>
      <c r="I245" s="3">
        <v>4</v>
      </c>
      <c r="J245" s="4">
        <v>1260.72</v>
      </c>
      <c r="K245" s="4">
        <v>5042.87</v>
      </c>
      <c r="L245" t="s">
        <v>35</v>
      </c>
      <c r="M245" t="s">
        <v>29</v>
      </c>
      <c r="N245">
        <f>IF(COUNTIF($C$2:C245,C245)=1,1,0)</f>
        <v>1</v>
      </c>
      <c r="O245">
        <f t="shared" si="6"/>
        <v>0</v>
      </c>
      <c r="P245" t="str">
        <f t="shared" si="7"/>
        <v>2024-05</v>
      </c>
      <c r="Q245" s="3">
        <f>IF(AND(IF(dashboard!$B$4="All",TRUE,$F245=dashboard!$B$4),IF(dashboard!$B$5="All",TRUE,$E245=dashboard!$B$5),IF(dashboard!$B$6="All",TRUE,$G245=dashboard!$B$6),IF(dashboard!$B$7="All",TRUE,$M245=dashboard!$B$7),$P245&gt;=dashboard!$B$8,$P245&lt;=dashboard!$B$9,COUNTIFS($C$2:C245,$C245,$F$2:F245,IF(dashboard!$B$4="All","*",dashboard!$B$4),$E$2:E245,IF(dashboard!$B$5="All","*",dashboard!$B$5),$G$2:G245,IF(dashboard!$B$6="All","*",dashboard!$B$6),$M$2:M245,IF(dashboard!$B$7="All","*",dashboard!$B$7),$P$2:P245,"&gt;="&amp;dashboard!$B$8,$P$2:P245,"&lt;="&amp;dashboard!$B$9)=1),1,0)</f>
        <v>0</v>
      </c>
    </row>
    <row r="246" spans="1:17">
      <c r="A246" t="s">
        <v>707</v>
      </c>
      <c r="B246" s="2">
        <v>45473</v>
      </c>
      <c r="C246" t="s">
        <v>708</v>
      </c>
      <c r="D246" t="s">
        <v>709</v>
      </c>
      <c r="E246" t="s">
        <v>61</v>
      </c>
      <c r="F246" t="s">
        <v>18</v>
      </c>
      <c r="G246" t="s">
        <v>19</v>
      </c>
      <c r="H246" t="s">
        <v>34</v>
      </c>
      <c r="I246" s="3">
        <v>3</v>
      </c>
      <c r="J246" s="4">
        <v>1433.9</v>
      </c>
      <c r="K246" s="4">
        <v>4301.6899999999996</v>
      </c>
      <c r="L246" t="s">
        <v>35</v>
      </c>
      <c r="M246" t="s">
        <v>29</v>
      </c>
      <c r="N246">
        <f>IF(COUNTIF($C$2:C246,C246)=1,1,0)</f>
        <v>1</v>
      </c>
      <c r="O246">
        <f t="shared" si="6"/>
        <v>0</v>
      </c>
      <c r="P246" t="str">
        <f t="shared" si="7"/>
        <v>2024-06</v>
      </c>
      <c r="Q246" s="3">
        <f>IF(AND(IF(dashboard!$B$4="All",TRUE,$F246=dashboard!$B$4),IF(dashboard!$B$5="All",TRUE,$E246=dashboard!$B$5),IF(dashboard!$B$6="All",TRUE,$G246=dashboard!$B$6),IF(dashboard!$B$7="All",TRUE,$M246=dashboard!$B$7),$P246&gt;=dashboard!$B$8,$P246&lt;=dashboard!$B$9,COUNTIFS($C$2:C246,$C246,$F$2:F246,IF(dashboard!$B$4="All","*",dashboard!$B$4),$E$2:E246,IF(dashboard!$B$5="All","*",dashboard!$B$5),$G$2:G246,IF(dashboard!$B$6="All","*",dashboard!$B$6),$M$2:M246,IF(dashboard!$B$7="All","*",dashboard!$B$7),$P$2:P246,"&gt;="&amp;dashboard!$B$8,$P$2:P246,"&lt;="&amp;dashboard!$B$9)=1),1,0)</f>
        <v>0</v>
      </c>
    </row>
    <row r="247" spans="1:17">
      <c r="A247" t="s">
        <v>710</v>
      </c>
      <c r="B247" s="2">
        <v>45118</v>
      </c>
      <c r="C247" t="s">
        <v>711</v>
      </c>
      <c r="D247" t="s">
        <v>645</v>
      </c>
      <c r="E247" t="s">
        <v>26</v>
      </c>
      <c r="F247" t="s">
        <v>27</v>
      </c>
      <c r="G247" t="s">
        <v>19</v>
      </c>
      <c r="H247" t="s">
        <v>50</v>
      </c>
      <c r="I247" s="3">
        <v>2</v>
      </c>
      <c r="J247" s="4">
        <v>2919.31</v>
      </c>
      <c r="K247" s="4">
        <v>5838.62</v>
      </c>
      <c r="L247" t="s">
        <v>21</v>
      </c>
      <c r="M247" t="s">
        <v>29</v>
      </c>
      <c r="N247">
        <f>IF(COUNTIF($C$2:C247,C247)=1,1,0)</f>
        <v>1</v>
      </c>
      <c r="O247">
        <f t="shared" si="6"/>
        <v>0</v>
      </c>
      <c r="P247" t="str">
        <f t="shared" si="7"/>
        <v>2023-07</v>
      </c>
      <c r="Q247" s="3">
        <f>IF(AND(IF(dashboard!$B$4="All",TRUE,$F247=dashboard!$B$4),IF(dashboard!$B$5="All",TRUE,$E247=dashboard!$B$5),IF(dashboard!$B$6="All",TRUE,$G247=dashboard!$B$6),IF(dashboard!$B$7="All",TRUE,$M247=dashboard!$B$7),$P247&gt;=dashboard!$B$8,$P247&lt;=dashboard!$B$9,COUNTIFS($C$2:C247,$C247,$F$2:F247,IF(dashboard!$B$4="All","*",dashboard!$B$4),$E$2:E247,IF(dashboard!$B$5="All","*",dashboard!$B$5),$G$2:G247,IF(dashboard!$B$6="All","*",dashboard!$B$6),$M$2:M247,IF(dashboard!$B$7="All","*",dashboard!$B$7),$P$2:P247,"&gt;="&amp;dashboard!$B$8,$P$2:P247,"&lt;="&amp;dashboard!$B$9)=1),1,0)</f>
        <v>0</v>
      </c>
    </row>
    <row r="248" spans="1:17">
      <c r="A248" t="s">
        <v>712</v>
      </c>
      <c r="B248" s="2">
        <v>44975</v>
      </c>
      <c r="C248" t="s">
        <v>713</v>
      </c>
      <c r="D248" t="s">
        <v>714</v>
      </c>
      <c r="E248" t="s">
        <v>26</v>
      </c>
      <c r="F248" t="s">
        <v>18</v>
      </c>
      <c r="G248" t="s">
        <v>19</v>
      </c>
      <c r="H248" t="s">
        <v>20</v>
      </c>
      <c r="I248" s="3">
        <v>3</v>
      </c>
      <c r="J248" s="4">
        <v>33829.89</v>
      </c>
      <c r="K248" s="4">
        <v>101489.68</v>
      </c>
      <c r="L248" t="s">
        <v>21</v>
      </c>
      <c r="M248" t="s">
        <v>29</v>
      </c>
      <c r="N248">
        <f>IF(COUNTIF($C$2:C248,C248)=1,1,0)</f>
        <v>1</v>
      </c>
      <c r="O248">
        <f t="shared" si="6"/>
        <v>0</v>
      </c>
      <c r="P248" t="str">
        <f t="shared" si="7"/>
        <v>2023-02</v>
      </c>
      <c r="Q248" s="3">
        <f>IF(AND(IF(dashboard!$B$4="All",TRUE,$F248=dashboard!$B$4),IF(dashboard!$B$5="All",TRUE,$E248=dashboard!$B$5),IF(dashboard!$B$6="All",TRUE,$G248=dashboard!$B$6),IF(dashboard!$B$7="All",TRUE,$M248=dashboard!$B$7),$P248&gt;=dashboard!$B$8,$P248&lt;=dashboard!$B$9,COUNTIFS($C$2:C248,$C248,$F$2:F248,IF(dashboard!$B$4="All","*",dashboard!$B$4),$E$2:E248,IF(dashboard!$B$5="All","*",dashboard!$B$5),$G$2:G248,IF(dashboard!$B$6="All","*",dashboard!$B$6),$M$2:M248,IF(dashboard!$B$7="All","*",dashboard!$B$7),$P$2:P248,"&gt;="&amp;dashboard!$B$8,$P$2:P248,"&lt;="&amp;dashboard!$B$9)=1),1,0)</f>
        <v>0</v>
      </c>
    </row>
    <row r="249" spans="1:17">
      <c r="A249" t="s">
        <v>715</v>
      </c>
      <c r="B249" s="2">
        <v>45438</v>
      </c>
      <c r="C249" t="s">
        <v>177</v>
      </c>
      <c r="D249" t="s">
        <v>97</v>
      </c>
      <c r="E249" t="s">
        <v>17</v>
      </c>
      <c r="F249" t="s">
        <v>18</v>
      </c>
      <c r="G249" t="s">
        <v>19</v>
      </c>
      <c r="H249" t="s">
        <v>50</v>
      </c>
      <c r="I249" s="3">
        <v>2</v>
      </c>
      <c r="J249" s="4">
        <v>2687.41</v>
      </c>
      <c r="K249" s="4">
        <v>5374.82</v>
      </c>
      <c r="L249" t="s">
        <v>35</v>
      </c>
      <c r="M249" t="s">
        <v>29</v>
      </c>
      <c r="N249">
        <f>IF(COUNTIF($C$2:C249,C249)=1,1,0)</f>
        <v>0</v>
      </c>
      <c r="O249">
        <f t="shared" si="6"/>
        <v>0</v>
      </c>
      <c r="P249" t="str">
        <f t="shared" si="7"/>
        <v>2024-05</v>
      </c>
      <c r="Q249" s="3">
        <f>IF(AND(IF(dashboard!$B$4="All",TRUE,$F249=dashboard!$B$4),IF(dashboard!$B$5="All",TRUE,$E249=dashboard!$B$5),IF(dashboard!$B$6="All",TRUE,$G249=dashboard!$B$6),IF(dashboard!$B$7="All",TRUE,$M249=dashboard!$B$7),$P249&gt;=dashboard!$B$8,$P249&lt;=dashboard!$B$9,COUNTIFS($C$2:C249,$C249,$F$2:F249,IF(dashboard!$B$4="All","*",dashboard!$B$4),$E$2:E249,IF(dashboard!$B$5="All","*",dashboard!$B$5),$G$2:G249,IF(dashboard!$B$6="All","*",dashboard!$B$6),$M$2:M249,IF(dashboard!$B$7="All","*",dashboard!$B$7),$P$2:P249,"&gt;="&amp;dashboard!$B$8,$P$2:P249,"&lt;="&amp;dashboard!$B$9)=1),1,0)</f>
        <v>0</v>
      </c>
    </row>
    <row r="250" spans="1:17">
      <c r="A250" t="s">
        <v>716</v>
      </c>
      <c r="B250" s="2">
        <v>44943</v>
      </c>
      <c r="C250" t="s">
        <v>717</v>
      </c>
      <c r="D250" t="s">
        <v>718</v>
      </c>
      <c r="E250" t="s">
        <v>26</v>
      </c>
      <c r="F250" t="s">
        <v>27</v>
      </c>
      <c r="G250" t="s">
        <v>42</v>
      </c>
      <c r="H250" t="s">
        <v>34</v>
      </c>
      <c r="I250" s="3">
        <v>4</v>
      </c>
      <c r="J250" s="4">
        <v>1182.1099999999999</v>
      </c>
      <c r="K250" s="4">
        <v>4728.43</v>
      </c>
      <c r="L250" t="s">
        <v>21</v>
      </c>
      <c r="M250" t="s">
        <v>29</v>
      </c>
      <c r="N250">
        <f>IF(COUNTIF($C$2:C250,C250)=1,1,0)</f>
        <v>1</v>
      </c>
      <c r="O250">
        <f t="shared" si="6"/>
        <v>0</v>
      </c>
      <c r="P250" t="str">
        <f t="shared" si="7"/>
        <v>2023-01</v>
      </c>
      <c r="Q250" s="3">
        <f>IF(AND(IF(dashboard!$B$4="All",TRUE,$F250=dashboard!$B$4),IF(dashboard!$B$5="All",TRUE,$E250=dashboard!$B$5),IF(dashboard!$B$6="All",TRUE,$G250=dashboard!$B$6),IF(dashboard!$B$7="All",TRUE,$M250=dashboard!$B$7),$P250&gt;=dashboard!$B$8,$P250&lt;=dashboard!$B$9,COUNTIFS($C$2:C250,$C250,$F$2:F250,IF(dashboard!$B$4="All","*",dashboard!$B$4),$E$2:E250,IF(dashboard!$B$5="All","*",dashboard!$B$5),$G$2:G250,IF(dashboard!$B$6="All","*",dashboard!$B$6),$M$2:M250,IF(dashboard!$B$7="All","*",dashboard!$B$7),$P$2:P250,"&gt;="&amp;dashboard!$B$8,$P$2:P250,"&lt;="&amp;dashboard!$B$9)=1),1,0)</f>
        <v>0</v>
      </c>
    </row>
    <row r="251" spans="1:17">
      <c r="A251" t="s">
        <v>719</v>
      </c>
      <c r="B251" s="2">
        <v>45098</v>
      </c>
      <c r="C251" t="s">
        <v>720</v>
      </c>
      <c r="D251" t="s">
        <v>437</v>
      </c>
      <c r="E251" t="s">
        <v>61</v>
      </c>
      <c r="F251" t="s">
        <v>46</v>
      </c>
      <c r="G251" t="s">
        <v>42</v>
      </c>
      <c r="H251" t="s">
        <v>34</v>
      </c>
      <c r="I251" s="3">
        <v>2</v>
      </c>
      <c r="J251" s="4">
        <v>1197</v>
      </c>
      <c r="K251" s="4">
        <v>2393.9899999999998</v>
      </c>
      <c r="L251" t="s">
        <v>35</v>
      </c>
      <c r="M251" t="s">
        <v>22</v>
      </c>
      <c r="N251">
        <f>IF(COUNTIF($C$2:C251,C251)=1,1,0)</f>
        <v>1</v>
      </c>
      <c r="O251">
        <f t="shared" si="6"/>
        <v>1</v>
      </c>
      <c r="P251" t="str">
        <f t="shared" si="7"/>
        <v>2023-06</v>
      </c>
      <c r="Q251" s="3">
        <f>IF(AND(IF(dashboard!$B$4="All",TRUE,$F251=dashboard!$B$4),IF(dashboard!$B$5="All",TRUE,$E251=dashboard!$B$5),IF(dashboard!$B$6="All",TRUE,$G251=dashboard!$B$6),IF(dashboard!$B$7="All",TRUE,$M251=dashboard!$B$7),$P251&gt;=dashboard!$B$8,$P251&lt;=dashboard!$B$9,COUNTIFS($C$2:C251,$C251,$F$2:F251,IF(dashboard!$B$4="All","*",dashboard!$B$4),$E$2:E251,IF(dashboard!$B$5="All","*",dashboard!$B$5),$G$2:G251,IF(dashboard!$B$6="All","*",dashboard!$B$6),$M$2:M251,IF(dashboard!$B$7="All","*",dashboard!$B$7),$P$2:P251,"&gt;="&amp;dashboard!$B$8,$P$2:P251,"&lt;="&amp;dashboard!$B$9)=1),1,0)</f>
        <v>0</v>
      </c>
    </row>
    <row r="252" spans="1:17">
      <c r="A252" t="s">
        <v>721</v>
      </c>
      <c r="B252" s="2">
        <v>45146</v>
      </c>
      <c r="C252" t="s">
        <v>722</v>
      </c>
      <c r="D252" t="s">
        <v>723</v>
      </c>
      <c r="E252" t="s">
        <v>26</v>
      </c>
      <c r="F252" t="s">
        <v>27</v>
      </c>
      <c r="G252" t="s">
        <v>19</v>
      </c>
      <c r="H252" t="s">
        <v>34</v>
      </c>
      <c r="I252" s="3">
        <v>3</v>
      </c>
      <c r="J252" s="4">
        <v>900.9</v>
      </c>
      <c r="K252" s="4">
        <v>2702.7</v>
      </c>
      <c r="L252" t="s">
        <v>35</v>
      </c>
      <c r="M252" t="s">
        <v>29</v>
      </c>
      <c r="N252">
        <f>IF(COUNTIF($C$2:C252,C252)=1,1,0)</f>
        <v>1</v>
      </c>
      <c r="O252">
        <f t="shared" si="6"/>
        <v>0</v>
      </c>
      <c r="P252" t="str">
        <f t="shared" si="7"/>
        <v>2023-08</v>
      </c>
      <c r="Q252" s="3">
        <f>IF(AND(IF(dashboard!$B$4="All",TRUE,$F252=dashboard!$B$4),IF(dashboard!$B$5="All",TRUE,$E252=dashboard!$B$5),IF(dashboard!$B$6="All",TRUE,$G252=dashboard!$B$6),IF(dashboard!$B$7="All",TRUE,$M252=dashboard!$B$7),$P252&gt;=dashboard!$B$8,$P252&lt;=dashboard!$B$9,COUNTIFS($C$2:C252,$C252,$F$2:F252,IF(dashboard!$B$4="All","*",dashboard!$B$4),$E$2:E252,IF(dashboard!$B$5="All","*",dashboard!$B$5),$G$2:G252,IF(dashboard!$B$6="All","*",dashboard!$B$6),$M$2:M252,IF(dashboard!$B$7="All","*",dashboard!$B$7),$P$2:P252,"&gt;="&amp;dashboard!$B$8,$P$2:P252,"&lt;="&amp;dashboard!$B$9)=1),1,0)</f>
        <v>0</v>
      </c>
    </row>
    <row r="253" spans="1:17">
      <c r="A253" t="s">
        <v>724</v>
      </c>
      <c r="B253" s="2">
        <v>45084</v>
      </c>
      <c r="C253" t="s">
        <v>725</v>
      </c>
      <c r="D253" t="s">
        <v>726</v>
      </c>
      <c r="E253" t="s">
        <v>26</v>
      </c>
      <c r="F253" t="s">
        <v>46</v>
      </c>
      <c r="G253" t="s">
        <v>19</v>
      </c>
      <c r="H253" t="s">
        <v>50</v>
      </c>
      <c r="I253" s="3">
        <v>1</v>
      </c>
      <c r="J253" s="4">
        <v>1752.81</v>
      </c>
      <c r="K253" s="4">
        <v>1752.81</v>
      </c>
      <c r="L253" t="s">
        <v>35</v>
      </c>
      <c r="M253" t="s">
        <v>29</v>
      </c>
      <c r="N253">
        <f>IF(COUNTIF($C$2:C253,C253)=1,1,0)</f>
        <v>1</v>
      </c>
      <c r="O253">
        <f t="shared" si="6"/>
        <v>0</v>
      </c>
      <c r="P253" t="str">
        <f t="shared" si="7"/>
        <v>2023-06</v>
      </c>
      <c r="Q253" s="3">
        <f>IF(AND(IF(dashboard!$B$4="All",TRUE,$F253=dashboard!$B$4),IF(dashboard!$B$5="All",TRUE,$E253=dashboard!$B$5),IF(dashboard!$B$6="All",TRUE,$G253=dashboard!$B$6),IF(dashboard!$B$7="All",TRUE,$M253=dashboard!$B$7),$P253&gt;=dashboard!$B$8,$P253&lt;=dashboard!$B$9,COUNTIFS($C$2:C253,$C253,$F$2:F253,IF(dashboard!$B$4="All","*",dashboard!$B$4),$E$2:E253,IF(dashboard!$B$5="All","*",dashboard!$B$5),$G$2:G253,IF(dashboard!$B$6="All","*",dashboard!$B$6),$M$2:M253,IF(dashboard!$B$7="All","*",dashboard!$B$7),$P$2:P253,"&gt;="&amp;dashboard!$B$8,$P$2:P253,"&lt;="&amp;dashboard!$B$9)=1),1,0)</f>
        <v>0</v>
      </c>
    </row>
    <row r="254" spans="1:17">
      <c r="A254" t="s">
        <v>727</v>
      </c>
      <c r="B254" s="2">
        <v>45403</v>
      </c>
      <c r="C254" t="s">
        <v>620</v>
      </c>
      <c r="D254" t="s">
        <v>728</v>
      </c>
      <c r="E254" t="s">
        <v>61</v>
      </c>
      <c r="F254" t="s">
        <v>27</v>
      </c>
      <c r="G254" t="s">
        <v>42</v>
      </c>
      <c r="H254" t="s">
        <v>57</v>
      </c>
      <c r="I254" s="3">
        <v>1</v>
      </c>
      <c r="J254" s="4">
        <v>10861.4</v>
      </c>
      <c r="K254" s="4">
        <v>10861.4</v>
      </c>
      <c r="L254" t="s">
        <v>28</v>
      </c>
      <c r="M254" t="s">
        <v>29</v>
      </c>
      <c r="N254">
        <f>IF(COUNTIF($C$2:C254,C254)=1,1,0)</f>
        <v>0</v>
      </c>
      <c r="O254">
        <f t="shared" si="6"/>
        <v>0</v>
      </c>
      <c r="P254" t="str">
        <f t="shared" si="7"/>
        <v>2024-04</v>
      </c>
      <c r="Q254" s="3">
        <f>IF(AND(IF(dashboard!$B$4="All",TRUE,$F254=dashboard!$B$4),IF(dashboard!$B$5="All",TRUE,$E254=dashboard!$B$5),IF(dashboard!$B$6="All",TRUE,$G254=dashboard!$B$6),IF(dashboard!$B$7="All",TRUE,$M254=dashboard!$B$7),$P254&gt;=dashboard!$B$8,$P254&lt;=dashboard!$B$9,COUNTIFS($C$2:C254,$C254,$F$2:F254,IF(dashboard!$B$4="All","*",dashboard!$B$4),$E$2:E254,IF(dashboard!$B$5="All","*",dashboard!$B$5),$G$2:G254,IF(dashboard!$B$6="All","*",dashboard!$B$6),$M$2:M254,IF(dashboard!$B$7="All","*",dashboard!$B$7),$P$2:P254,"&gt;="&amp;dashboard!$B$8,$P$2:P254,"&lt;="&amp;dashboard!$B$9)=1),1,0)</f>
        <v>0</v>
      </c>
    </row>
    <row r="255" spans="1:17">
      <c r="A255" t="s">
        <v>729</v>
      </c>
      <c r="B255" s="2">
        <v>44972</v>
      </c>
      <c r="C255" t="s">
        <v>730</v>
      </c>
      <c r="D255" t="s">
        <v>731</v>
      </c>
      <c r="E255" t="s">
        <v>17</v>
      </c>
      <c r="F255" t="s">
        <v>18</v>
      </c>
      <c r="G255" t="s">
        <v>19</v>
      </c>
      <c r="H255" t="s">
        <v>34</v>
      </c>
      <c r="I255" s="3">
        <v>2</v>
      </c>
      <c r="J255" s="4">
        <v>1419.98</v>
      </c>
      <c r="K255" s="4">
        <v>2839.96</v>
      </c>
      <c r="L255" t="s">
        <v>21</v>
      </c>
      <c r="M255" t="s">
        <v>29</v>
      </c>
      <c r="N255">
        <f>IF(COUNTIF($C$2:C255,C255)=1,1,0)</f>
        <v>1</v>
      </c>
      <c r="O255">
        <f t="shared" si="6"/>
        <v>0</v>
      </c>
      <c r="P255" t="str">
        <f t="shared" si="7"/>
        <v>2023-02</v>
      </c>
      <c r="Q255" s="3">
        <f>IF(AND(IF(dashboard!$B$4="All",TRUE,$F255=dashboard!$B$4),IF(dashboard!$B$5="All",TRUE,$E255=dashboard!$B$5),IF(dashboard!$B$6="All",TRUE,$G255=dashboard!$B$6),IF(dashboard!$B$7="All",TRUE,$M255=dashboard!$B$7),$P255&gt;=dashboard!$B$8,$P255&lt;=dashboard!$B$9,COUNTIFS($C$2:C255,$C255,$F$2:F255,IF(dashboard!$B$4="All","*",dashboard!$B$4),$E$2:E255,IF(dashboard!$B$5="All","*",dashboard!$B$5),$G$2:G255,IF(dashboard!$B$6="All","*",dashboard!$B$6),$M$2:M255,IF(dashboard!$B$7="All","*",dashboard!$B$7),$P$2:P255,"&gt;="&amp;dashboard!$B$8,$P$2:P255,"&lt;="&amp;dashboard!$B$9)=1),1,0)</f>
        <v>0</v>
      </c>
    </row>
    <row r="256" spans="1:17">
      <c r="A256" t="s">
        <v>732</v>
      </c>
      <c r="B256" s="2">
        <v>45299</v>
      </c>
      <c r="C256" t="s">
        <v>733</v>
      </c>
      <c r="D256" t="s">
        <v>285</v>
      </c>
      <c r="E256" t="s">
        <v>26</v>
      </c>
      <c r="F256" t="s">
        <v>33</v>
      </c>
      <c r="G256" t="s">
        <v>19</v>
      </c>
      <c r="H256" t="s">
        <v>20</v>
      </c>
      <c r="I256" s="3">
        <v>3</v>
      </c>
      <c r="J256" s="4">
        <v>26709.69</v>
      </c>
      <c r="K256" s="4">
        <v>80129.08</v>
      </c>
      <c r="L256" t="s">
        <v>21</v>
      </c>
      <c r="M256" t="s">
        <v>22</v>
      </c>
      <c r="N256">
        <f>IF(COUNTIF($C$2:C256,C256)=1,1,0)</f>
        <v>1</v>
      </c>
      <c r="O256">
        <f t="shared" si="6"/>
        <v>1</v>
      </c>
      <c r="P256" t="str">
        <f t="shared" si="7"/>
        <v>2024-01</v>
      </c>
      <c r="Q256" s="3">
        <f>IF(AND(IF(dashboard!$B$4="All",TRUE,$F256=dashboard!$B$4),IF(dashboard!$B$5="All",TRUE,$E256=dashboard!$B$5),IF(dashboard!$B$6="All",TRUE,$G256=dashboard!$B$6),IF(dashboard!$B$7="All",TRUE,$M256=dashboard!$B$7),$P256&gt;=dashboard!$B$8,$P256&lt;=dashboard!$B$9,COUNTIFS($C$2:C256,$C256,$F$2:F256,IF(dashboard!$B$4="All","*",dashboard!$B$4),$E$2:E256,IF(dashboard!$B$5="All","*",dashboard!$B$5),$G$2:G256,IF(dashboard!$B$6="All","*",dashboard!$B$6),$M$2:M256,IF(dashboard!$B$7="All","*",dashboard!$B$7),$P$2:P256,"&gt;="&amp;dashboard!$B$8,$P$2:P256,"&lt;="&amp;dashboard!$B$9)=1),1,0)</f>
        <v>1</v>
      </c>
    </row>
    <row r="257" spans="1:17">
      <c r="A257" t="s">
        <v>734</v>
      </c>
      <c r="B257" s="2">
        <v>45444</v>
      </c>
      <c r="C257" t="s">
        <v>735</v>
      </c>
      <c r="D257" t="s">
        <v>736</v>
      </c>
      <c r="E257" t="s">
        <v>17</v>
      </c>
      <c r="F257" t="s">
        <v>33</v>
      </c>
      <c r="G257" t="s">
        <v>19</v>
      </c>
      <c r="H257" t="s">
        <v>34</v>
      </c>
      <c r="I257" s="3">
        <v>5</v>
      </c>
      <c r="J257" s="4">
        <v>866.63</v>
      </c>
      <c r="K257" s="4">
        <v>4333.17</v>
      </c>
      <c r="L257" t="s">
        <v>21</v>
      </c>
      <c r="M257" t="s">
        <v>29</v>
      </c>
      <c r="N257">
        <f>IF(COUNTIF($C$2:C257,C257)=1,1,0)</f>
        <v>1</v>
      </c>
      <c r="O257">
        <f t="shared" si="6"/>
        <v>0</v>
      </c>
      <c r="P257" t="str">
        <f t="shared" si="7"/>
        <v>2024-06</v>
      </c>
      <c r="Q257" s="3">
        <f>IF(AND(IF(dashboard!$B$4="All",TRUE,$F257=dashboard!$B$4),IF(dashboard!$B$5="All",TRUE,$E257=dashboard!$B$5),IF(dashboard!$B$6="All",TRUE,$G257=dashboard!$B$6),IF(dashboard!$B$7="All",TRUE,$M257=dashboard!$B$7),$P257&gt;=dashboard!$B$8,$P257&lt;=dashboard!$B$9,COUNTIFS($C$2:C257,$C257,$F$2:F257,IF(dashboard!$B$4="All","*",dashboard!$B$4),$E$2:E257,IF(dashboard!$B$5="All","*",dashboard!$B$5),$G$2:G257,IF(dashboard!$B$6="All","*",dashboard!$B$6),$M$2:M257,IF(dashboard!$B$7="All","*",dashboard!$B$7),$P$2:P257,"&gt;="&amp;dashboard!$B$8,$P$2:P257,"&lt;="&amp;dashboard!$B$9)=1),1,0)</f>
        <v>1</v>
      </c>
    </row>
    <row r="258" spans="1:17">
      <c r="A258" t="s">
        <v>737</v>
      </c>
      <c r="B258" s="2">
        <v>45025</v>
      </c>
      <c r="C258" t="s">
        <v>354</v>
      </c>
      <c r="D258" t="s">
        <v>738</v>
      </c>
      <c r="E258" t="s">
        <v>61</v>
      </c>
      <c r="F258" t="s">
        <v>46</v>
      </c>
      <c r="G258" t="s">
        <v>19</v>
      </c>
      <c r="H258" t="s">
        <v>50</v>
      </c>
      <c r="I258" s="3">
        <v>1</v>
      </c>
      <c r="J258" s="4">
        <v>2137.06</v>
      </c>
      <c r="K258" s="4">
        <v>2137.06</v>
      </c>
      <c r="L258" t="s">
        <v>35</v>
      </c>
      <c r="M258" t="s">
        <v>29</v>
      </c>
      <c r="N258">
        <f>IF(COUNTIF($C$2:C258,C258)=1,1,0)</f>
        <v>0</v>
      </c>
      <c r="O258">
        <f t="shared" ref="O258:O321" si="8">IF(OR(M258="Yes",M258="YES",M258=TRUE,M258=1),1,0)</f>
        <v>0</v>
      </c>
      <c r="P258" t="str">
        <f t="shared" ref="P258:P321" si="9">TEXT(B258,"yyyy-mm")</f>
        <v>2023-04</v>
      </c>
      <c r="Q258" s="3">
        <f>IF(AND(IF(dashboard!$B$4="All",TRUE,$F258=dashboard!$B$4),IF(dashboard!$B$5="All",TRUE,$E258=dashboard!$B$5),IF(dashboard!$B$6="All",TRUE,$G258=dashboard!$B$6),IF(dashboard!$B$7="All",TRUE,$M258=dashboard!$B$7),$P258&gt;=dashboard!$B$8,$P258&lt;=dashboard!$B$9,COUNTIFS($C$2:C258,$C258,$F$2:F258,IF(dashboard!$B$4="All","*",dashboard!$B$4),$E$2:E258,IF(dashboard!$B$5="All","*",dashboard!$B$5),$G$2:G258,IF(dashboard!$B$6="All","*",dashboard!$B$6),$M$2:M258,IF(dashboard!$B$7="All","*",dashboard!$B$7),$P$2:P258,"&gt;="&amp;dashboard!$B$8,$P$2:P258,"&lt;="&amp;dashboard!$B$9)=1),1,0)</f>
        <v>0</v>
      </c>
    </row>
    <row r="259" spans="1:17">
      <c r="A259" t="s">
        <v>739</v>
      </c>
      <c r="B259" s="2">
        <v>44963</v>
      </c>
      <c r="C259" t="s">
        <v>740</v>
      </c>
      <c r="D259" t="s">
        <v>741</v>
      </c>
      <c r="E259" t="s">
        <v>17</v>
      </c>
      <c r="F259" t="s">
        <v>46</v>
      </c>
      <c r="G259" t="s">
        <v>19</v>
      </c>
      <c r="H259" t="s">
        <v>20</v>
      </c>
      <c r="I259" s="3">
        <v>4</v>
      </c>
      <c r="J259" s="4">
        <v>34793.15</v>
      </c>
      <c r="K259" s="4">
        <v>139172.6</v>
      </c>
      <c r="L259" t="s">
        <v>28</v>
      </c>
      <c r="M259" t="s">
        <v>29</v>
      </c>
      <c r="N259">
        <f>IF(COUNTIF($C$2:C259,C259)=1,1,0)</f>
        <v>1</v>
      </c>
      <c r="O259">
        <f t="shared" si="8"/>
        <v>0</v>
      </c>
      <c r="P259" t="str">
        <f t="shared" si="9"/>
        <v>2023-02</v>
      </c>
      <c r="Q259" s="3">
        <f>IF(AND(IF(dashboard!$B$4="All",TRUE,$F259=dashboard!$B$4),IF(dashboard!$B$5="All",TRUE,$E259=dashboard!$B$5),IF(dashboard!$B$6="All",TRUE,$G259=dashboard!$B$6),IF(dashboard!$B$7="All",TRUE,$M259=dashboard!$B$7),$P259&gt;=dashboard!$B$8,$P259&lt;=dashboard!$B$9,COUNTIFS($C$2:C259,$C259,$F$2:F259,IF(dashboard!$B$4="All","*",dashboard!$B$4),$E$2:E259,IF(dashboard!$B$5="All","*",dashboard!$B$5),$G$2:G259,IF(dashboard!$B$6="All","*",dashboard!$B$6),$M$2:M259,IF(dashboard!$B$7="All","*",dashboard!$B$7),$P$2:P259,"&gt;="&amp;dashboard!$B$8,$P$2:P259,"&lt;="&amp;dashboard!$B$9)=1),1,0)</f>
        <v>0</v>
      </c>
    </row>
    <row r="260" spans="1:17">
      <c r="A260" t="s">
        <v>742</v>
      </c>
      <c r="B260" s="2">
        <v>45206</v>
      </c>
      <c r="C260" t="s">
        <v>743</v>
      </c>
      <c r="D260" t="s">
        <v>744</v>
      </c>
      <c r="E260" t="s">
        <v>17</v>
      </c>
      <c r="F260" t="s">
        <v>46</v>
      </c>
      <c r="G260" t="s">
        <v>42</v>
      </c>
      <c r="H260" t="s">
        <v>50</v>
      </c>
      <c r="I260" s="3">
        <v>3</v>
      </c>
      <c r="J260" s="4">
        <v>2935.58</v>
      </c>
      <c r="K260" s="4">
        <v>8806.73</v>
      </c>
      <c r="L260" t="s">
        <v>35</v>
      </c>
      <c r="M260" t="s">
        <v>29</v>
      </c>
      <c r="N260">
        <f>IF(COUNTIF($C$2:C260,C260)=1,1,0)</f>
        <v>1</v>
      </c>
      <c r="O260">
        <f t="shared" si="8"/>
        <v>0</v>
      </c>
      <c r="P260" t="str">
        <f t="shared" si="9"/>
        <v>2023-10</v>
      </c>
      <c r="Q260" s="3">
        <f>IF(AND(IF(dashboard!$B$4="All",TRUE,$F260=dashboard!$B$4),IF(dashboard!$B$5="All",TRUE,$E260=dashboard!$B$5),IF(dashboard!$B$6="All",TRUE,$G260=dashboard!$B$6),IF(dashboard!$B$7="All",TRUE,$M260=dashboard!$B$7),$P260&gt;=dashboard!$B$8,$P260&lt;=dashboard!$B$9,COUNTIFS($C$2:C260,$C260,$F$2:F260,IF(dashboard!$B$4="All","*",dashboard!$B$4),$E$2:E260,IF(dashboard!$B$5="All","*",dashboard!$B$5),$G$2:G260,IF(dashboard!$B$6="All","*",dashboard!$B$6),$M$2:M260,IF(dashboard!$B$7="All","*",dashboard!$B$7),$P$2:P260,"&gt;="&amp;dashboard!$B$8,$P$2:P260,"&lt;="&amp;dashboard!$B$9)=1),1,0)</f>
        <v>0</v>
      </c>
    </row>
    <row r="261" spans="1:17">
      <c r="A261" t="s">
        <v>745</v>
      </c>
      <c r="B261" s="2">
        <v>45275</v>
      </c>
      <c r="C261" t="s">
        <v>746</v>
      </c>
      <c r="D261" t="s">
        <v>747</v>
      </c>
      <c r="E261" t="s">
        <v>26</v>
      </c>
      <c r="F261" t="s">
        <v>33</v>
      </c>
      <c r="G261" t="s">
        <v>42</v>
      </c>
      <c r="H261" t="s">
        <v>57</v>
      </c>
      <c r="I261" s="3">
        <v>3</v>
      </c>
      <c r="J261" s="4">
        <v>15749.16</v>
      </c>
      <c r="K261" s="4">
        <v>47247.47</v>
      </c>
      <c r="L261" t="s">
        <v>35</v>
      </c>
      <c r="M261" t="s">
        <v>29</v>
      </c>
      <c r="N261">
        <f>IF(COUNTIF($C$2:C261,C261)=1,1,0)</f>
        <v>1</v>
      </c>
      <c r="O261">
        <f t="shared" si="8"/>
        <v>0</v>
      </c>
      <c r="P261" t="str">
        <f t="shared" si="9"/>
        <v>2023-12</v>
      </c>
      <c r="Q261" s="3">
        <f>IF(AND(IF(dashboard!$B$4="All",TRUE,$F261=dashboard!$B$4),IF(dashboard!$B$5="All",TRUE,$E261=dashboard!$B$5),IF(dashboard!$B$6="All",TRUE,$G261=dashboard!$B$6),IF(dashboard!$B$7="All",TRUE,$M261=dashboard!$B$7),$P261&gt;=dashboard!$B$8,$P261&lt;=dashboard!$B$9,COUNTIFS($C$2:C261,$C261,$F$2:F261,IF(dashboard!$B$4="All","*",dashboard!$B$4),$E$2:E261,IF(dashboard!$B$5="All","*",dashboard!$B$5),$G$2:G261,IF(dashboard!$B$6="All","*",dashboard!$B$6),$M$2:M261,IF(dashboard!$B$7="All","*",dashboard!$B$7),$P$2:P261,"&gt;="&amp;dashboard!$B$8,$P$2:P261,"&lt;="&amp;dashboard!$B$9)=1),1,0)</f>
        <v>1</v>
      </c>
    </row>
    <row r="262" spans="1:17">
      <c r="A262" t="s">
        <v>748</v>
      </c>
      <c r="B262" s="2">
        <v>45423</v>
      </c>
      <c r="C262" t="s">
        <v>749</v>
      </c>
      <c r="D262" t="s">
        <v>254</v>
      </c>
      <c r="E262" t="s">
        <v>26</v>
      </c>
      <c r="F262" t="s">
        <v>46</v>
      </c>
      <c r="G262" t="s">
        <v>19</v>
      </c>
      <c r="H262" t="s">
        <v>57</v>
      </c>
      <c r="I262" s="3">
        <v>1</v>
      </c>
      <c r="J262" s="4">
        <v>12572.65</v>
      </c>
      <c r="K262" s="4">
        <v>12572.65</v>
      </c>
      <c r="L262" t="s">
        <v>35</v>
      </c>
      <c r="M262" t="s">
        <v>29</v>
      </c>
      <c r="N262">
        <f>IF(COUNTIF($C$2:C262,C262)=1,1,0)</f>
        <v>1</v>
      </c>
      <c r="O262">
        <f t="shared" si="8"/>
        <v>0</v>
      </c>
      <c r="P262" t="str">
        <f t="shared" si="9"/>
        <v>2024-05</v>
      </c>
      <c r="Q262" s="3">
        <f>IF(AND(IF(dashboard!$B$4="All",TRUE,$F262=dashboard!$B$4),IF(dashboard!$B$5="All",TRUE,$E262=dashboard!$B$5),IF(dashboard!$B$6="All",TRUE,$G262=dashboard!$B$6),IF(dashboard!$B$7="All",TRUE,$M262=dashboard!$B$7),$P262&gt;=dashboard!$B$8,$P262&lt;=dashboard!$B$9,COUNTIFS($C$2:C262,$C262,$F$2:F262,IF(dashboard!$B$4="All","*",dashboard!$B$4),$E$2:E262,IF(dashboard!$B$5="All","*",dashboard!$B$5),$G$2:G262,IF(dashboard!$B$6="All","*",dashboard!$B$6),$M$2:M262,IF(dashboard!$B$7="All","*",dashboard!$B$7),$P$2:P262,"&gt;="&amp;dashboard!$B$8,$P$2:P262,"&lt;="&amp;dashboard!$B$9)=1),1,0)</f>
        <v>0</v>
      </c>
    </row>
    <row r="263" spans="1:17">
      <c r="A263" t="s">
        <v>750</v>
      </c>
      <c r="B263" s="2">
        <v>45228</v>
      </c>
      <c r="C263" t="s">
        <v>751</v>
      </c>
      <c r="D263" t="s">
        <v>752</v>
      </c>
      <c r="E263" t="s">
        <v>26</v>
      </c>
      <c r="F263" t="s">
        <v>27</v>
      </c>
      <c r="G263" t="s">
        <v>19</v>
      </c>
      <c r="H263" t="s">
        <v>50</v>
      </c>
      <c r="I263" s="3">
        <v>5</v>
      </c>
      <c r="J263" s="4">
        <v>2923.82</v>
      </c>
      <c r="K263" s="4">
        <v>14619.11</v>
      </c>
      <c r="L263" t="s">
        <v>28</v>
      </c>
      <c r="M263" t="s">
        <v>22</v>
      </c>
      <c r="N263">
        <f>IF(COUNTIF($C$2:C263,C263)=1,1,0)</f>
        <v>1</v>
      </c>
      <c r="O263">
        <f t="shared" si="8"/>
        <v>1</v>
      </c>
      <c r="P263" t="str">
        <f t="shared" si="9"/>
        <v>2023-10</v>
      </c>
      <c r="Q263" s="3">
        <f>IF(AND(IF(dashboard!$B$4="All",TRUE,$F263=dashboard!$B$4),IF(dashboard!$B$5="All",TRUE,$E263=dashboard!$B$5),IF(dashboard!$B$6="All",TRUE,$G263=dashboard!$B$6),IF(dashboard!$B$7="All",TRUE,$M263=dashboard!$B$7),$P263&gt;=dashboard!$B$8,$P263&lt;=dashboard!$B$9,COUNTIFS($C$2:C263,$C263,$F$2:F263,IF(dashboard!$B$4="All","*",dashboard!$B$4),$E$2:E263,IF(dashboard!$B$5="All","*",dashboard!$B$5),$G$2:G263,IF(dashboard!$B$6="All","*",dashboard!$B$6),$M$2:M263,IF(dashboard!$B$7="All","*",dashboard!$B$7),$P$2:P263,"&gt;="&amp;dashboard!$B$8,$P$2:P263,"&lt;="&amp;dashboard!$B$9)=1),1,0)</f>
        <v>0</v>
      </c>
    </row>
    <row r="264" spans="1:17">
      <c r="A264" t="s">
        <v>753</v>
      </c>
      <c r="B264" s="2">
        <v>45107</v>
      </c>
      <c r="C264" t="s">
        <v>754</v>
      </c>
      <c r="D264" t="s">
        <v>755</v>
      </c>
      <c r="E264" t="s">
        <v>61</v>
      </c>
      <c r="F264" t="s">
        <v>27</v>
      </c>
      <c r="G264" t="s">
        <v>42</v>
      </c>
      <c r="H264" t="s">
        <v>34</v>
      </c>
      <c r="I264" s="3">
        <v>4</v>
      </c>
      <c r="J264" s="4">
        <v>861.62</v>
      </c>
      <c r="K264" s="4">
        <v>3446.5</v>
      </c>
      <c r="L264" t="s">
        <v>35</v>
      </c>
      <c r="M264" t="s">
        <v>29</v>
      </c>
      <c r="N264">
        <f>IF(COUNTIF($C$2:C264,C264)=1,1,0)</f>
        <v>1</v>
      </c>
      <c r="O264">
        <f t="shared" si="8"/>
        <v>0</v>
      </c>
      <c r="P264" t="str">
        <f t="shared" si="9"/>
        <v>2023-06</v>
      </c>
      <c r="Q264" s="3">
        <f>IF(AND(IF(dashboard!$B$4="All",TRUE,$F264=dashboard!$B$4),IF(dashboard!$B$5="All",TRUE,$E264=dashboard!$B$5),IF(dashboard!$B$6="All",TRUE,$G264=dashboard!$B$6),IF(dashboard!$B$7="All",TRUE,$M264=dashboard!$B$7),$P264&gt;=dashboard!$B$8,$P264&lt;=dashboard!$B$9,COUNTIFS($C$2:C264,$C264,$F$2:F264,IF(dashboard!$B$4="All","*",dashboard!$B$4),$E$2:E264,IF(dashboard!$B$5="All","*",dashboard!$B$5),$G$2:G264,IF(dashboard!$B$6="All","*",dashboard!$B$6),$M$2:M264,IF(dashboard!$B$7="All","*",dashboard!$B$7),$P$2:P264,"&gt;="&amp;dashboard!$B$8,$P$2:P264,"&lt;="&amp;dashboard!$B$9)=1),1,0)</f>
        <v>0</v>
      </c>
    </row>
    <row r="265" spans="1:17">
      <c r="A265" t="s">
        <v>756</v>
      </c>
      <c r="B265" s="2">
        <v>45025</v>
      </c>
      <c r="C265" t="s">
        <v>757</v>
      </c>
      <c r="D265" t="s">
        <v>336</v>
      </c>
      <c r="E265" t="s">
        <v>61</v>
      </c>
      <c r="F265" t="s">
        <v>33</v>
      </c>
      <c r="G265" t="s">
        <v>19</v>
      </c>
      <c r="H265" t="s">
        <v>20</v>
      </c>
      <c r="I265" s="3">
        <v>5</v>
      </c>
      <c r="J265" s="4">
        <v>41633.449999999997</v>
      </c>
      <c r="K265" s="4">
        <v>208167.23</v>
      </c>
      <c r="L265" t="s">
        <v>35</v>
      </c>
      <c r="M265" t="s">
        <v>29</v>
      </c>
      <c r="N265">
        <f>IF(COUNTIF($C$2:C265,C265)=1,1,0)</f>
        <v>1</v>
      </c>
      <c r="O265">
        <f t="shared" si="8"/>
        <v>0</v>
      </c>
      <c r="P265" t="str">
        <f t="shared" si="9"/>
        <v>2023-04</v>
      </c>
      <c r="Q265" s="3">
        <f>IF(AND(IF(dashboard!$B$4="All",TRUE,$F265=dashboard!$B$4),IF(dashboard!$B$5="All",TRUE,$E265=dashboard!$B$5),IF(dashboard!$B$6="All",TRUE,$G265=dashboard!$B$6),IF(dashboard!$B$7="All",TRUE,$M265=dashboard!$B$7),$P265&gt;=dashboard!$B$8,$P265&lt;=dashboard!$B$9,COUNTIFS($C$2:C265,$C265,$F$2:F265,IF(dashboard!$B$4="All","*",dashboard!$B$4),$E$2:E265,IF(dashboard!$B$5="All","*",dashboard!$B$5),$G$2:G265,IF(dashboard!$B$6="All","*",dashboard!$B$6),$M$2:M265,IF(dashboard!$B$7="All","*",dashboard!$B$7),$P$2:P265,"&gt;="&amp;dashboard!$B$8,$P$2:P265,"&lt;="&amp;dashboard!$B$9)=1),1,0)</f>
        <v>1</v>
      </c>
    </row>
    <row r="266" spans="1:17">
      <c r="A266" t="s">
        <v>758</v>
      </c>
      <c r="B266" s="2">
        <v>45042</v>
      </c>
      <c r="C266" t="s">
        <v>497</v>
      </c>
      <c r="D266" t="s">
        <v>759</v>
      </c>
      <c r="E266" t="s">
        <v>17</v>
      </c>
      <c r="F266" t="s">
        <v>27</v>
      </c>
      <c r="G266" t="s">
        <v>42</v>
      </c>
      <c r="H266" t="s">
        <v>34</v>
      </c>
      <c r="I266" s="3">
        <v>4</v>
      </c>
      <c r="J266" s="4">
        <v>875.18</v>
      </c>
      <c r="K266" s="4">
        <v>3500.74</v>
      </c>
      <c r="L266" t="s">
        <v>28</v>
      </c>
      <c r="M266" t="s">
        <v>29</v>
      </c>
      <c r="N266">
        <f>IF(COUNTIF($C$2:C266,C266)=1,1,0)</f>
        <v>0</v>
      </c>
      <c r="O266">
        <f t="shared" si="8"/>
        <v>0</v>
      </c>
      <c r="P266" t="str">
        <f t="shared" si="9"/>
        <v>2023-04</v>
      </c>
      <c r="Q266" s="3">
        <f>IF(AND(IF(dashboard!$B$4="All",TRUE,$F266=dashboard!$B$4),IF(dashboard!$B$5="All",TRUE,$E266=dashboard!$B$5),IF(dashboard!$B$6="All",TRUE,$G266=dashboard!$B$6),IF(dashboard!$B$7="All",TRUE,$M266=dashboard!$B$7),$P266&gt;=dashboard!$B$8,$P266&lt;=dashboard!$B$9,COUNTIFS($C$2:C266,$C266,$F$2:F266,IF(dashboard!$B$4="All","*",dashboard!$B$4),$E$2:E266,IF(dashboard!$B$5="All","*",dashboard!$B$5),$G$2:G266,IF(dashboard!$B$6="All","*",dashboard!$B$6),$M$2:M266,IF(dashboard!$B$7="All","*",dashboard!$B$7),$P$2:P266,"&gt;="&amp;dashboard!$B$8,$P$2:P266,"&lt;="&amp;dashboard!$B$9)=1),1,0)</f>
        <v>0</v>
      </c>
    </row>
    <row r="267" spans="1:17">
      <c r="A267" t="s">
        <v>760</v>
      </c>
      <c r="B267" s="2">
        <v>45117</v>
      </c>
      <c r="C267" t="s">
        <v>198</v>
      </c>
      <c r="D267" t="s">
        <v>213</v>
      </c>
      <c r="E267" t="s">
        <v>17</v>
      </c>
      <c r="F267" t="s">
        <v>46</v>
      </c>
      <c r="G267" t="s">
        <v>19</v>
      </c>
      <c r="H267" t="s">
        <v>50</v>
      </c>
      <c r="I267" s="3">
        <v>1</v>
      </c>
      <c r="J267" s="4">
        <v>2692.31</v>
      </c>
      <c r="K267" s="4">
        <v>2692.31</v>
      </c>
      <c r="L267" t="s">
        <v>35</v>
      </c>
      <c r="M267" t="s">
        <v>29</v>
      </c>
      <c r="N267">
        <f>IF(COUNTIF($C$2:C267,C267)=1,1,0)</f>
        <v>0</v>
      </c>
      <c r="O267">
        <f t="shared" si="8"/>
        <v>0</v>
      </c>
      <c r="P267" t="str">
        <f t="shared" si="9"/>
        <v>2023-07</v>
      </c>
      <c r="Q267" s="3">
        <f>IF(AND(IF(dashboard!$B$4="All",TRUE,$F267=dashboard!$B$4),IF(dashboard!$B$5="All",TRUE,$E267=dashboard!$B$5),IF(dashboard!$B$6="All",TRUE,$G267=dashboard!$B$6),IF(dashboard!$B$7="All",TRUE,$M267=dashboard!$B$7),$P267&gt;=dashboard!$B$8,$P267&lt;=dashboard!$B$9,COUNTIFS($C$2:C267,$C267,$F$2:F267,IF(dashboard!$B$4="All","*",dashboard!$B$4),$E$2:E267,IF(dashboard!$B$5="All","*",dashboard!$B$5),$G$2:G267,IF(dashboard!$B$6="All","*",dashboard!$B$6),$M$2:M267,IF(dashboard!$B$7="All","*",dashboard!$B$7),$P$2:P267,"&gt;="&amp;dashboard!$B$8,$P$2:P267,"&lt;="&amp;dashboard!$B$9)=1),1,0)</f>
        <v>0</v>
      </c>
    </row>
    <row r="268" spans="1:17">
      <c r="A268" t="s">
        <v>761</v>
      </c>
      <c r="B268" s="2">
        <v>45179</v>
      </c>
      <c r="C268" t="s">
        <v>762</v>
      </c>
      <c r="D268" t="s">
        <v>763</v>
      </c>
      <c r="E268" t="s">
        <v>17</v>
      </c>
      <c r="F268" t="s">
        <v>33</v>
      </c>
      <c r="G268" t="s">
        <v>19</v>
      </c>
      <c r="H268" t="s">
        <v>50</v>
      </c>
      <c r="I268" s="3">
        <v>3</v>
      </c>
      <c r="J268" s="4">
        <v>1806.62</v>
      </c>
      <c r="K268" s="4">
        <v>5419.87</v>
      </c>
      <c r="L268" t="s">
        <v>35</v>
      </c>
      <c r="M268" t="s">
        <v>29</v>
      </c>
      <c r="N268">
        <f>IF(COUNTIF($C$2:C268,C268)=1,1,0)</f>
        <v>1</v>
      </c>
      <c r="O268">
        <f t="shared" si="8"/>
        <v>0</v>
      </c>
      <c r="P268" t="str">
        <f t="shared" si="9"/>
        <v>2023-09</v>
      </c>
      <c r="Q268" s="3">
        <f>IF(AND(IF(dashboard!$B$4="All",TRUE,$F268=dashboard!$B$4),IF(dashboard!$B$5="All",TRUE,$E268=dashboard!$B$5),IF(dashboard!$B$6="All",TRUE,$G268=dashboard!$B$6),IF(dashboard!$B$7="All",TRUE,$M268=dashboard!$B$7),$P268&gt;=dashboard!$B$8,$P268&lt;=dashboard!$B$9,COUNTIFS($C$2:C268,$C268,$F$2:F268,IF(dashboard!$B$4="All","*",dashboard!$B$4),$E$2:E268,IF(dashboard!$B$5="All","*",dashboard!$B$5),$G$2:G268,IF(dashboard!$B$6="All","*",dashboard!$B$6),$M$2:M268,IF(dashboard!$B$7="All","*",dashboard!$B$7),$P$2:P268,"&gt;="&amp;dashboard!$B$8,$P$2:P268,"&lt;="&amp;dashboard!$B$9)=1),1,0)</f>
        <v>1</v>
      </c>
    </row>
    <row r="269" spans="1:17">
      <c r="A269" t="s">
        <v>764</v>
      </c>
      <c r="B269" s="2">
        <v>45087</v>
      </c>
      <c r="C269" t="s">
        <v>594</v>
      </c>
      <c r="D269" t="s">
        <v>765</v>
      </c>
      <c r="E269" t="s">
        <v>17</v>
      </c>
      <c r="F269" t="s">
        <v>46</v>
      </c>
      <c r="G269" t="s">
        <v>19</v>
      </c>
      <c r="H269" t="s">
        <v>34</v>
      </c>
      <c r="I269" s="3">
        <v>4</v>
      </c>
      <c r="J269" s="4">
        <v>1398.94</v>
      </c>
      <c r="K269" s="4">
        <v>5595.75</v>
      </c>
      <c r="L269" t="s">
        <v>21</v>
      </c>
      <c r="M269" t="s">
        <v>29</v>
      </c>
      <c r="N269">
        <f>IF(COUNTIF($C$2:C269,C269)=1,1,0)</f>
        <v>0</v>
      </c>
      <c r="O269">
        <f t="shared" si="8"/>
        <v>0</v>
      </c>
      <c r="P269" t="str">
        <f t="shared" si="9"/>
        <v>2023-06</v>
      </c>
      <c r="Q269" s="3">
        <f>IF(AND(IF(dashboard!$B$4="All",TRUE,$F269=dashboard!$B$4),IF(dashboard!$B$5="All",TRUE,$E269=dashboard!$B$5),IF(dashboard!$B$6="All",TRUE,$G269=dashboard!$B$6),IF(dashboard!$B$7="All",TRUE,$M269=dashboard!$B$7),$P269&gt;=dashboard!$B$8,$P269&lt;=dashboard!$B$9,COUNTIFS($C$2:C269,$C269,$F$2:F269,IF(dashboard!$B$4="All","*",dashboard!$B$4),$E$2:E269,IF(dashboard!$B$5="All","*",dashboard!$B$5),$G$2:G269,IF(dashboard!$B$6="All","*",dashboard!$B$6),$M$2:M269,IF(dashboard!$B$7="All","*",dashboard!$B$7),$P$2:P269,"&gt;="&amp;dashboard!$B$8,$P$2:P269,"&lt;="&amp;dashboard!$B$9)=1),1,0)</f>
        <v>0</v>
      </c>
    </row>
    <row r="270" spans="1:17">
      <c r="A270" t="s">
        <v>766</v>
      </c>
      <c r="B270" s="2">
        <v>45182</v>
      </c>
      <c r="C270" t="s">
        <v>111</v>
      </c>
      <c r="D270" t="s">
        <v>401</v>
      </c>
      <c r="E270" t="s">
        <v>17</v>
      </c>
      <c r="F270" t="s">
        <v>27</v>
      </c>
      <c r="G270" t="s">
        <v>42</v>
      </c>
      <c r="H270" t="s">
        <v>20</v>
      </c>
      <c r="I270" s="3">
        <v>3</v>
      </c>
      <c r="J270" s="4">
        <v>26401.65</v>
      </c>
      <c r="K270" s="4">
        <v>79204.960000000006</v>
      </c>
      <c r="L270" t="s">
        <v>28</v>
      </c>
      <c r="M270" t="s">
        <v>22</v>
      </c>
      <c r="N270">
        <f>IF(COUNTIF($C$2:C270,C270)=1,1,0)</f>
        <v>0</v>
      </c>
      <c r="O270">
        <f t="shared" si="8"/>
        <v>1</v>
      </c>
      <c r="P270" t="str">
        <f t="shared" si="9"/>
        <v>2023-09</v>
      </c>
      <c r="Q270" s="3">
        <f>IF(AND(IF(dashboard!$B$4="All",TRUE,$F270=dashboard!$B$4),IF(dashboard!$B$5="All",TRUE,$E270=dashboard!$B$5),IF(dashboard!$B$6="All",TRUE,$G270=dashboard!$B$6),IF(dashboard!$B$7="All",TRUE,$M270=dashboard!$B$7),$P270&gt;=dashboard!$B$8,$P270&lt;=dashboard!$B$9,COUNTIFS($C$2:C270,$C270,$F$2:F270,IF(dashboard!$B$4="All","*",dashboard!$B$4),$E$2:E270,IF(dashboard!$B$5="All","*",dashboard!$B$5),$G$2:G270,IF(dashboard!$B$6="All","*",dashboard!$B$6),$M$2:M270,IF(dashboard!$B$7="All","*",dashboard!$B$7),$P$2:P270,"&gt;="&amp;dashboard!$B$8,$P$2:P270,"&lt;="&amp;dashboard!$B$9)=1),1,0)</f>
        <v>0</v>
      </c>
    </row>
    <row r="271" spans="1:17">
      <c r="A271" t="s">
        <v>767</v>
      </c>
      <c r="B271" s="2">
        <v>45249</v>
      </c>
      <c r="C271" t="s">
        <v>494</v>
      </c>
      <c r="D271" t="s">
        <v>768</v>
      </c>
      <c r="E271" t="s">
        <v>61</v>
      </c>
      <c r="F271" t="s">
        <v>46</v>
      </c>
      <c r="G271" t="s">
        <v>19</v>
      </c>
      <c r="H271" t="s">
        <v>20</v>
      </c>
      <c r="I271" s="3">
        <v>2</v>
      </c>
      <c r="J271" s="4">
        <v>25383.38</v>
      </c>
      <c r="K271" s="4">
        <v>50766.77</v>
      </c>
      <c r="L271" t="s">
        <v>21</v>
      </c>
      <c r="M271" t="s">
        <v>29</v>
      </c>
      <c r="N271">
        <f>IF(COUNTIF($C$2:C271,C271)=1,1,0)</f>
        <v>0</v>
      </c>
      <c r="O271">
        <f t="shared" si="8"/>
        <v>0</v>
      </c>
      <c r="P271" t="str">
        <f t="shared" si="9"/>
        <v>2023-11</v>
      </c>
      <c r="Q271" s="3">
        <f>IF(AND(IF(dashboard!$B$4="All",TRUE,$F271=dashboard!$B$4),IF(dashboard!$B$5="All",TRUE,$E271=dashboard!$B$5),IF(dashboard!$B$6="All",TRUE,$G271=dashboard!$B$6),IF(dashboard!$B$7="All",TRUE,$M271=dashboard!$B$7),$P271&gt;=dashboard!$B$8,$P271&lt;=dashboard!$B$9,COUNTIFS($C$2:C271,$C271,$F$2:F271,IF(dashboard!$B$4="All","*",dashboard!$B$4),$E$2:E271,IF(dashboard!$B$5="All","*",dashboard!$B$5),$G$2:G271,IF(dashboard!$B$6="All","*",dashboard!$B$6),$M$2:M271,IF(dashboard!$B$7="All","*",dashboard!$B$7),$P$2:P271,"&gt;="&amp;dashboard!$B$8,$P$2:P271,"&lt;="&amp;dashboard!$B$9)=1),1,0)</f>
        <v>0</v>
      </c>
    </row>
    <row r="272" spans="1:17">
      <c r="A272" t="s">
        <v>769</v>
      </c>
      <c r="B272" s="2">
        <v>45054</v>
      </c>
      <c r="C272" t="s">
        <v>770</v>
      </c>
      <c r="D272" t="s">
        <v>680</v>
      </c>
      <c r="E272" t="s">
        <v>26</v>
      </c>
      <c r="F272" t="s">
        <v>33</v>
      </c>
      <c r="G272" t="s">
        <v>19</v>
      </c>
      <c r="H272" t="s">
        <v>20</v>
      </c>
      <c r="I272" s="3">
        <v>2</v>
      </c>
      <c r="J272" s="4">
        <v>40062.14</v>
      </c>
      <c r="K272" s="4">
        <v>80124.28</v>
      </c>
      <c r="L272" t="s">
        <v>35</v>
      </c>
      <c r="M272" t="s">
        <v>22</v>
      </c>
      <c r="N272">
        <f>IF(COUNTIF($C$2:C272,C272)=1,1,0)</f>
        <v>1</v>
      </c>
      <c r="O272">
        <f t="shared" si="8"/>
        <v>1</v>
      </c>
      <c r="P272" t="str">
        <f t="shared" si="9"/>
        <v>2023-05</v>
      </c>
      <c r="Q272" s="3">
        <f>IF(AND(IF(dashboard!$B$4="All",TRUE,$F272=dashboard!$B$4),IF(dashboard!$B$5="All",TRUE,$E272=dashboard!$B$5),IF(dashboard!$B$6="All",TRUE,$G272=dashboard!$B$6),IF(dashboard!$B$7="All",TRUE,$M272=dashboard!$B$7),$P272&gt;=dashboard!$B$8,$P272&lt;=dashboard!$B$9,COUNTIFS($C$2:C272,$C272,$F$2:F272,IF(dashboard!$B$4="All","*",dashboard!$B$4),$E$2:E272,IF(dashboard!$B$5="All","*",dashboard!$B$5),$G$2:G272,IF(dashboard!$B$6="All","*",dashboard!$B$6),$M$2:M272,IF(dashboard!$B$7="All","*",dashboard!$B$7),$P$2:P272,"&gt;="&amp;dashboard!$B$8,$P$2:P272,"&lt;="&amp;dashboard!$B$9)=1),1,0)</f>
        <v>1</v>
      </c>
    </row>
    <row r="273" spans="1:17">
      <c r="A273" t="s">
        <v>771</v>
      </c>
      <c r="B273" s="2">
        <v>44944</v>
      </c>
      <c r="C273" t="s">
        <v>733</v>
      </c>
      <c r="D273" t="s">
        <v>772</v>
      </c>
      <c r="E273" t="s">
        <v>17</v>
      </c>
      <c r="F273" t="s">
        <v>46</v>
      </c>
      <c r="G273" t="s">
        <v>19</v>
      </c>
      <c r="H273" t="s">
        <v>20</v>
      </c>
      <c r="I273" s="3">
        <v>1</v>
      </c>
      <c r="J273" s="4">
        <v>26176.39</v>
      </c>
      <c r="K273" s="4">
        <v>26176.39</v>
      </c>
      <c r="L273" t="s">
        <v>28</v>
      </c>
      <c r="M273" t="s">
        <v>29</v>
      </c>
      <c r="N273">
        <f>IF(COUNTIF($C$2:C273,C273)=1,1,0)</f>
        <v>0</v>
      </c>
      <c r="O273">
        <f t="shared" si="8"/>
        <v>0</v>
      </c>
      <c r="P273" t="str">
        <f t="shared" si="9"/>
        <v>2023-01</v>
      </c>
      <c r="Q273" s="3">
        <f>IF(AND(IF(dashboard!$B$4="All",TRUE,$F273=dashboard!$B$4),IF(dashboard!$B$5="All",TRUE,$E273=dashboard!$B$5),IF(dashboard!$B$6="All",TRUE,$G273=dashboard!$B$6),IF(dashboard!$B$7="All",TRUE,$M273=dashboard!$B$7),$P273&gt;=dashboard!$B$8,$P273&lt;=dashboard!$B$9,COUNTIFS($C$2:C273,$C273,$F$2:F273,IF(dashboard!$B$4="All","*",dashboard!$B$4),$E$2:E273,IF(dashboard!$B$5="All","*",dashboard!$B$5),$G$2:G273,IF(dashboard!$B$6="All","*",dashboard!$B$6),$M$2:M273,IF(dashboard!$B$7="All","*",dashboard!$B$7),$P$2:P273,"&gt;="&amp;dashboard!$B$8,$P$2:P273,"&lt;="&amp;dashboard!$B$9)=1),1,0)</f>
        <v>0</v>
      </c>
    </row>
    <row r="274" spans="1:17">
      <c r="A274" t="s">
        <v>773</v>
      </c>
      <c r="B274" s="2">
        <v>45249</v>
      </c>
      <c r="C274" t="s">
        <v>774</v>
      </c>
      <c r="D274" t="s">
        <v>775</v>
      </c>
      <c r="E274" t="s">
        <v>17</v>
      </c>
      <c r="F274" t="s">
        <v>27</v>
      </c>
      <c r="G274" t="s">
        <v>42</v>
      </c>
      <c r="H274" t="s">
        <v>20</v>
      </c>
      <c r="I274" s="3">
        <v>1</v>
      </c>
      <c r="J274" s="4">
        <v>38463.800000000003</v>
      </c>
      <c r="K274" s="4">
        <v>38463.800000000003</v>
      </c>
      <c r="L274" t="s">
        <v>28</v>
      </c>
      <c r="M274" t="s">
        <v>29</v>
      </c>
      <c r="N274">
        <f>IF(COUNTIF($C$2:C274,C274)=1,1,0)</f>
        <v>1</v>
      </c>
      <c r="O274">
        <f t="shared" si="8"/>
        <v>0</v>
      </c>
      <c r="P274" t="str">
        <f t="shared" si="9"/>
        <v>2023-11</v>
      </c>
      <c r="Q274" s="3">
        <f>IF(AND(IF(dashboard!$B$4="All",TRUE,$F274=dashboard!$B$4),IF(dashboard!$B$5="All",TRUE,$E274=dashboard!$B$5),IF(dashboard!$B$6="All",TRUE,$G274=dashboard!$B$6),IF(dashboard!$B$7="All",TRUE,$M274=dashboard!$B$7),$P274&gt;=dashboard!$B$8,$P274&lt;=dashboard!$B$9,COUNTIFS($C$2:C274,$C274,$F$2:F274,IF(dashboard!$B$4="All","*",dashboard!$B$4),$E$2:E274,IF(dashboard!$B$5="All","*",dashboard!$B$5),$G$2:G274,IF(dashboard!$B$6="All","*",dashboard!$B$6),$M$2:M274,IF(dashboard!$B$7="All","*",dashboard!$B$7),$P$2:P274,"&gt;="&amp;dashboard!$B$8,$P$2:P274,"&lt;="&amp;dashboard!$B$9)=1),1,0)</f>
        <v>0</v>
      </c>
    </row>
    <row r="275" spans="1:17">
      <c r="A275" t="s">
        <v>776</v>
      </c>
      <c r="B275" s="2">
        <v>45214</v>
      </c>
      <c r="C275" t="s">
        <v>777</v>
      </c>
      <c r="D275" t="s">
        <v>222</v>
      </c>
      <c r="E275" t="s">
        <v>26</v>
      </c>
      <c r="F275" t="s">
        <v>18</v>
      </c>
      <c r="G275" t="s">
        <v>42</v>
      </c>
      <c r="H275" t="s">
        <v>57</v>
      </c>
      <c r="I275" s="3">
        <v>1</v>
      </c>
      <c r="J275" s="4">
        <v>16102.76</v>
      </c>
      <c r="K275" s="4">
        <v>16102.76</v>
      </c>
      <c r="L275" t="s">
        <v>35</v>
      </c>
      <c r="M275" t="s">
        <v>29</v>
      </c>
      <c r="N275">
        <f>IF(COUNTIF($C$2:C275,C275)=1,1,0)</f>
        <v>1</v>
      </c>
      <c r="O275">
        <f t="shared" si="8"/>
        <v>0</v>
      </c>
      <c r="P275" t="str">
        <f t="shared" si="9"/>
        <v>2023-10</v>
      </c>
      <c r="Q275" s="3">
        <f>IF(AND(IF(dashboard!$B$4="All",TRUE,$F275=dashboard!$B$4),IF(dashboard!$B$5="All",TRUE,$E275=dashboard!$B$5),IF(dashboard!$B$6="All",TRUE,$G275=dashboard!$B$6),IF(dashboard!$B$7="All",TRUE,$M275=dashboard!$B$7),$P275&gt;=dashboard!$B$8,$P275&lt;=dashboard!$B$9,COUNTIFS($C$2:C275,$C275,$F$2:F275,IF(dashboard!$B$4="All","*",dashboard!$B$4),$E$2:E275,IF(dashboard!$B$5="All","*",dashboard!$B$5),$G$2:G275,IF(dashboard!$B$6="All","*",dashboard!$B$6),$M$2:M275,IF(dashboard!$B$7="All","*",dashboard!$B$7),$P$2:P275,"&gt;="&amp;dashboard!$B$8,$P$2:P275,"&lt;="&amp;dashboard!$B$9)=1),1,0)</f>
        <v>0</v>
      </c>
    </row>
    <row r="276" spans="1:17">
      <c r="A276" t="s">
        <v>778</v>
      </c>
      <c r="B276" s="2">
        <v>45081</v>
      </c>
      <c r="C276" t="s">
        <v>779</v>
      </c>
      <c r="D276" t="s">
        <v>518</v>
      </c>
      <c r="E276" t="s">
        <v>17</v>
      </c>
      <c r="F276" t="s">
        <v>33</v>
      </c>
      <c r="G276" t="s">
        <v>42</v>
      </c>
      <c r="H276" t="s">
        <v>57</v>
      </c>
      <c r="I276" s="3">
        <v>2</v>
      </c>
      <c r="J276" s="4">
        <v>14991.59</v>
      </c>
      <c r="K276" s="4">
        <v>29983.17</v>
      </c>
      <c r="L276" t="s">
        <v>21</v>
      </c>
      <c r="M276" t="s">
        <v>29</v>
      </c>
      <c r="N276">
        <f>IF(COUNTIF($C$2:C276,C276)=1,1,0)</f>
        <v>1</v>
      </c>
      <c r="O276">
        <f t="shared" si="8"/>
        <v>0</v>
      </c>
      <c r="P276" t="str">
        <f t="shared" si="9"/>
        <v>2023-06</v>
      </c>
      <c r="Q276" s="3">
        <f>IF(AND(IF(dashboard!$B$4="All",TRUE,$F276=dashboard!$B$4),IF(dashboard!$B$5="All",TRUE,$E276=dashboard!$B$5),IF(dashboard!$B$6="All",TRUE,$G276=dashboard!$B$6),IF(dashboard!$B$7="All",TRUE,$M276=dashboard!$B$7),$P276&gt;=dashboard!$B$8,$P276&lt;=dashboard!$B$9,COUNTIFS($C$2:C276,$C276,$F$2:F276,IF(dashboard!$B$4="All","*",dashboard!$B$4),$E$2:E276,IF(dashboard!$B$5="All","*",dashboard!$B$5),$G$2:G276,IF(dashboard!$B$6="All","*",dashboard!$B$6),$M$2:M276,IF(dashboard!$B$7="All","*",dashboard!$B$7),$P$2:P276,"&gt;="&amp;dashboard!$B$8,$P$2:P276,"&lt;="&amp;dashboard!$B$9)=1),1,0)</f>
        <v>1</v>
      </c>
    </row>
    <row r="277" spans="1:17">
      <c r="A277" t="s">
        <v>780</v>
      </c>
      <c r="B277" s="2">
        <v>45416</v>
      </c>
      <c r="C277" t="s">
        <v>781</v>
      </c>
      <c r="D277" t="s">
        <v>782</v>
      </c>
      <c r="E277" t="s">
        <v>17</v>
      </c>
      <c r="F277" t="s">
        <v>46</v>
      </c>
      <c r="G277" t="s">
        <v>42</v>
      </c>
      <c r="H277" t="s">
        <v>50</v>
      </c>
      <c r="I277" s="3">
        <v>4</v>
      </c>
      <c r="J277" s="4">
        <v>2222.4499999999998</v>
      </c>
      <c r="K277" s="4">
        <v>8889.81</v>
      </c>
      <c r="L277" t="s">
        <v>35</v>
      </c>
      <c r="M277" t="s">
        <v>29</v>
      </c>
      <c r="N277">
        <f>IF(COUNTIF($C$2:C277,C277)=1,1,0)</f>
        <v>1</v>
      </c>
      <c r="O277">
        <f t="shared" si="8"/>
        <v>0</v>
      </c>
      <c r="P277" t="str">
        <f t="shared" si="9"/>
        <v>2024-05</v>
      </c>
      <c r="Q277" s="3">
        <f>IF(AND(IF(dashboard!$B$4="All",TRUE,$F277=dashboard!$B$4),IF(dashboard!$B$5="All",TRUE,$E277=dashboard!$B$5),IF(dashboard!$B$6="All",TRUE,$G277=dashboard!$B$6),IF(dashboard!$B$7="All",TRUE,$M277=dashboard!$B$7),$P277&gt;=dashboard!$B$8,$P277&lt;=dashboard!$B$9,COUNTIFS($C$2:C277,$C277,$F$2:F277,IF(dashboard!$B$4="All","*",dashboard!$B$4),$E$2:E277,IF(dashboard!$B$5="All","*",dashboard!$B$5),$G$2:G277,IF(dashboard!$B$6="All","*",dashboard!$B$6),$M$2:M277,IF(dashboard!$B$7="All","*",dashboard!$B$7),$P$2:P277,"&gt;="&amp;dashboard!$B$8,$P$2:P277,"&lt;="&amp;dashboard!$B$9)=1),1,0)</f>
        <v>0</v>
      </c>
    </row>
    <row r="278" spans="1:17">
      <c r="A278" t="s">
        <v>783</v>
      </c>
      <c r="B278" s="2">
        <v>45312</v>
      </c>
      <c r="C278" t="s">
        <v>784</v>
      </c>
      <c r="D278" t="s">
        <v>785</v>
      </c>
      <c r="E278" t="s">
        <v>61</v>
      </c>
      <c r="F278" t="s">
        <v>33</v>
      </c>
      <c r="G278" t="s">
        <v>19</v>
      </c>
      <c r="H278" t="s">
        <v>57</v>
      </c>
      <c r="I278" s="3">
        <v>5</v>
      </c>
      <c r="J278" s="4">
        <v>17366.849999999999</v>
      </c>
      <c r="K278" s="4">
        <v>86834.27</v>
      </c>
      <c r="L278" t="s">
        <v>28</v>
      </c>
      <c r="M278" t="s">
        <v>29</v>
      </c>
      <c r="N278">
        <f>IF(COUNTIF($C$2:C278,C278)=1,1,0)</f>
        <v>1</v>
      </c>
      <c r="O278">
        <f t="shared" si="8"/>
        <v>0</v>
      </c>
      <c r="P278" t="str">
        <f t="shared" si="9"/>
        <v>2024-01</v>
      </c>
      <c r="Q278" s="3">
        <f>IF(AND(IF(dashboard!$B$4="All",TRUE,$F278=dashboard!$B$4),IF(dashboard!$B$5="All",TRUE,$E278=dashboard!$B$5),IF(dashboard!$B$6="All",TRUE,$G278=dashboard!$B$6),IF(dashboard!$B$7="All",TRUE,$M278=dashboard!$B$7),$P278&gt;=dashboard!$B$8,$P278&lt;=dashboard!$B$9,COUNTIFS($C$2:C278,$C278,$F$2:F278,IF(dashboard!$B$4="All","*",dashboard!$B$4),$E$2:E278,IF(dashboard!$B$5="All","*",dashboard!$B$5),$G$2:G278,IF(dashboard!$B$6="All","*",dashboard!$B$6),$M$2:M278,IF(dashboard!$B$7="All","*",dashboard!$B$7),$P$2:P278,"&gt;="&amp;dashboard!$B$8,$P$2:P278,"&lt;="&amp;dashboard!$B$9)=1),1,0)</f>
        <v>1</v>
      </c>
    </row>
    <row r="279" spans="1:17">
      <c r="A279" t="s">
        <v>786</v>
      </c>
      <c r="B279" s="2">
        <v>45030</v>
      </c>
      <c r="C279" t="s">
        <v>419</v>
      </c>
      <c r="D279" t="s">
        <v>787</v>
      </c>
      <c r="E279" t="s">
        <v>61</v>
      </c>
      <c r="F279" t="s">
        <v>46</v>
      </c>
      <c r="G279" t="s">
        <v>19</v>
      </c>
      <c r="H279" t="s">
        <v>20</v>
      </c>
      <c r="I279" s="3">
        <v>1</v>
      </c>
      <c r="J279" s="4">
        <v>39743.919999999998</v>
      </c>
      <c r="K279" s="4">
        <v>39743.919999999998</v>
      </c>
      <c r="L279" t="s">
        <v>28</v>
      </c>
      <c r="M279" t="s">
        <v>29</v>
      </c>
      <c r="N279">
        <f>IF(COUNTIF($C$2:C279,C279)=1,1,0)</f>
        <v>0</v>
      </c>
      <c r="O279">
        <f t="shared" si="8"/>
        <v>0</v>
      </c>
      <c r="P279" t="str">
        <f t="shared" si="9"/>
        <v>2023-04</v>
      </c>
      <c r="Q279" s="3">
        <f>IF(AND(IF(dashboard!$B$4="All",TRUE,$F279=dashboard!$B$4),IF(dashboard!$B$5="All",TRUE,$E279=dashboard!$B$5),IF(dashboard!$B$6="All",TRUE,$G279=dashboard!$B$6),IF(dashboard!$B$7="All",TRUE,$M279=dashboard!$B$7),$P279&gt;=dashboard!$B$8,$P279&lt;=dashboard!$B$9,COUNTIFS($C$2:C279,$C279,$F$2:F279,IF(dashboard!$B$4="All","*",dashboard!$B$4),$E$2:E279,IF(dashboard!$B$5="All","*",dashboard!$B$5),$G$2:G279,IF(dashboard!$B$6="All","*",dashboard!$B$6),$M$2:M279,IF(dashboard!$B$7="All","*",dashboard!$B$7),$P$2:P279,"&gt;="&amp;dashboard!$B$8,$P$2:P279,"&lt;="&amp;dashboard!$B$9)=1),1,0)</f>
        <v>0</v>
      </c>
    </row>
    <row r="280" spans="1:17">
      <c r="A280" t="s">
        <v>788</v>
      </c>
      <c r="B280" s="2">
        <v>45319</v>
      </c>
      <c r="C280" t="s">
        <v>789</v>
      </c>
      <c r="D280" t="s">
        <v>523</v>
      </c>
      <c r="E280" t="s">
        <v>17</v>
      </c>
      <c r="F280" t="s">
        <v>18</v>
      </c>
      <c r="G280" t="s">
        <v>19</v>
      </c>
      <c r="H280" t="s">
        <v>20</v>
      </c>
      <c r="I280" s="3">
        <v>5</v>
      </c>
      <c r="J280" s="4">
        <v>31959.32</v>
      </c>
      <c r="K280" s="4">
        <v>159796.62</v>
      </c>
      <c r="L280" t="s">
        <v>35</v>
      </c>
      <c r="M280" t="s">
        <v>29</v>
      </c>
      <c r="N280">
        <f>IF(COUNTIF($C$2:C280,C280)=1,1,0)</f>
        <v>1</v>
      </c>
      <c r="O280">
        <f t="shared" si="8"/>
        <v>0</v>
      </c>
      <c r="P280" t="str">
        <f t="shared" si="9"/>
        <v>2024-01</v>
      </c>
      <c r="Q280" s="3">
        <f>IF(AND(IF(dashboard!$B$4="All",TRUE,$F280=dashboard!$B$4),IF(dashboard!$B$5="All",TRUE,$E280=dashboard!$B$5),IF(dashboard!$B$6="All",TRUE,$G280=dashboard!$B$6),IF(dashboard!$B$7="All",TRUE,$M280=dashboard!$B$7),$P280&gt;=dashboard!$B$8,$P280&lt;=dashboard!$B$9,COUNTIFS($C$2:C280,$C280,$F$2:F280,IF(dashboard!$B$4="All","*",dashboard!$B$4),$E$2:E280,IF(dashboard!$B$5="All","*",dashboard!$B$5),$G$2:G280,IF(dashboard!$B$6="All","*",dashboard!$B$6),$M$2:M280,IF(dashboard!$B$7="All","*",dashboard!$B$7),$P$2:P280,"&gt;="&amp;dashboard!$B$8,$P$2:P280,"&lt;="&amp;dashboard!$B$9)=1),1,0)</f>
        <v>0</v>
      </c>
    </row>
    <row r="281" spans="1:17">
      <c r="A281" t="s">
        <v>790</v>
      </c>
      <c r="B281" s="2">
        <v>45172</v>
      </c>
      <c r="C281" t="s">
        <v>791</v>
      </c>
      <c r="D281" t="s">
        <v>792</v>
      </c>
      <c r="E281" t="s">
        <v>61</v>
      </c>
      <c r="F281" t="s">
        <v>27</v>
      </c>
      <c r="G281" t="s">
        <v>19</v>
      </c>
      <c r="H281" t="s">
        <v>20</v>
      </c>
      <c r="I281" s="3">
        <v>5</v>
      </c>
      <c r="J281" s="4">
        <v>28555.19</v>
      </c>
      <c r="K281" s="4">
        <v>142775.93</v>
      </c>
      <c r="L281" t="s">
        <v>35</v>
      </c>
      <c r="M281" t="s">
        <v>29</v>
      </c>
      <c r="N281">
        <f>IF(COUNTIF($C$2:C281,C281)=1,1,0)</f>
        <v>1</v>
      </c>
      <c r="O281">
        <f t="shared" si="8"/>
        <v>0</v>
      </c>
      <c r="P281" t="str">
        <f t="shared" si="9"/>
        <v>2023-09</v>
      </c>
      <c r="Q281" s="3">
        <f>IF(AND(IF(dashboard!$B$4="All",TRUE,$F281=dashboard!$B$4),IF(dashboard!$B$5="All",TRUE,$E281=dashboard!$B$5),IF(dashboard!$B$6="All",TRUE,$G281=dashboard!$B$6),IF(dashboard!$B$7="All",TRUE,$M281=dashboard!$B$7),$P281&gt;=dashboard!$B$8,$P281&lt;=dashboard!$B$9,COUNTIFS($C$2:C281,$C281,$F$2:F281,IF(dashboard!$B$4="All","*",dashboard!$B$4),$E$2:E281,IF(dashboard!$B$5="All","*",dashboard!$B$5),$G$2:G281,IF(dashboard!$B$6="All","*",dashboard!$B$6),$M$2:M281,IF(dashboard!$B$7="All","*",dashboard!$B$7),$P$2:P281,"&gt;="&amp;dashboard!$B$8,$P$2:P281,"&lt;="&amp;dashboard!$B$9)=1),1,0)</f>
        <v>0</v>
      </c>
    </row>
    <row r="282" spans="1:17">
      <c r="A282" t="s">
        <v>793</v>
      </c>
      <c r="B282" s="2">
        <v>45102</v>
      </c>
      <c r="C282" t="s">
        <v>794</v>
      </c>
      <c r="D282" t="s">
        <v>100</v>
      </c>
      <c r="E282" t="s">
        <v>17</v>
      </c>
      <c r="F282" t="s">
        <v>46</v>
      </c>
      <c r="G282" t="s">
        <v>42</v>
      </c>
      <c r="H282" t="s">
        <v>50</v>
      </c>
      <c r="I282" s="3">
        <v>2</v>
      </c>
      <c r="J282" s="4">
        <v>2090.71</v>
      </c>
      <c r="K282" s="4">
        <v>4181.43</v>
      </c>
      <c r="L282" t="s">
        <v>35</v>
      </c>
      <c r="M282" t="s">
        <v>29</v>
      </c>
      <c r="N282">
        <f>IF(COUNTIF($C$2:C282,C282)=1,1,0)</f>
        <v>1</v>
      </c>
      <c r="O282">
        <f t="shared" si="8"/>
        <v>0</v>
      </c>
      <c r="P282" t="str">
        <f t="shared" si="9"/>
        <v>2023-06</v>
      </c>
      <c r="Q282" s="3">
        <f>IF(AND(IF(dashboard!$B$4="All",TRUE,$F282=dashboard!$B$4),IF(dashboard!$B$5="All",TRUE,$E282=dashboard!$B$5),IF(dashboard!$B$6="All",TRUE,$G282=dashboard!$B$6),IF(dashboard!$B$7="All",TRUE,$M282=dashboard!$B$7),$P282&gt;=dashboard!$B$8,$P282&lt;=dashboard!$B$9,COUNTIFS($C$2:C282,$C282,$F$2:F282,IF(dashboard!$B$4="All","*",dashboard!$B$4),$E$2:E282,IF(dashboard!$B$5="All","*",dashboard!$B$5),$G$2:G282,IF(dashboard!$B$6="All","*",dashboard!$B$6),$M$2:M282,IF(dashboard!$B$7="All","*",dashboard!$B$7),$P$2:P282,"&gt;="&amp;dashboard!$B$8,$P$2:P282,"&lt;="&amp;dashboard!$B$9)=1),1,0)</f>
        <v>0</v>
      </c>
    </row>
    <row r="283" spans="1:17">
      <c r="A283" t="s">
        <v>795</v>
      </c>
      <c r="B283" s="2">
        <v>44965</v>
      </c>
      <c r="C283" t="s">
        <v>796</v>
      </c>
      <c r="D283" t="s">
        <v>706</v>
      </c>
      <c r="E283" t="s">
        <v>26</v>
      </c>
      <c r="F283" t="s">
        <v>46</v>
      </c>
      <c r="G283" t="s">
        <v>42</v>
      </c>
      <c r="H283" t="s">
        <v>50</v>
      </c>
      <c r="I283" s="3">
        <v>4</v>
      </c>
      <c r="J283" s="4">
        <v>2025.4</v>
      </c>
      <c r="K283" s="4">
        <v>8101.62</v>
      </c>
      <c r="L283" t="s">
        <v>35</v>
      </c>
      <c r="M283" t="s">
        <v>29</v>
      </c>
      <c r="N283">
        <f>IF(COUNTIF($C$2:C283,C283)=1,1,0)</f>
        <v>1</v>
      </c>
      <c r="O283">
        <f t="shared" si="8"/>
        <v>0</v>
      </c>
      <c r="P283" t="str">
        <f t="shared" si="9"/>
        <v>2023-02</v>
      </c>
      <c r="Q283" s="3">
        <f>IF(AND(IF(dashboard!$B$4="All",TRUE,$F283=dashboard!$B$4),IF(dashboard!$B$5="All",TRUE,$E283=dashboard!$B$5),IF(dashboard!$B$6="All",TRUE,$G283=dashboard!$B$6),IF(dashboard!$B$7="All",TRUE,$M283=dashboard!$B$7),$P283&gt;=dashboard!$B$8,$P283&lt;=dashboard!$B$9,COUNTIFS($C$2:C283,$C283,$F$2:F283,IF(dashboard!$B$4="All","*",dashboard!$B$4),$E$2:E283,IF(dashboard!$B$5="All","*",dashboard!$B$5),$G$2:G283,IF(dashboard!$B$6="All","*",dashboard!$B$6),$M$2:M283,IF(dashboard!$B$7="All","*",dashboard!$B$7),$P$2:P283,"&gt;="&amp;dashboard!$B$8,$P$2:P283,"&lt;="&amp;dashboard!$B$9)=1),1,0)</f>
        <v>0</v>
      </c>
    </row>
    <row r="284" spans="1:17">
      <c r="A284" t="s">
        <v>797</v>
      </c>
      <c r="B284" s="2">
        <v>45403</v>
      </c>
      <c r="C284" t="s">
        <v>798</v>
      </c>
      <c r="D284" t="s">
        <v>579</v>
      </c>
      <c r="E284" t="s">
        <v>17</v>
      </c>
      <c r="F284" t="s">
        <v>18</v>
      </c>
      <c r="G284" t="s">
        <v>19</v>
      </c>
      <c r="H284" t="s">
        <v>34</v>
      </c>
      <c r="I284" s="3">
        <v>2</v>
      </c>
      <c r="J284" s="4">
        <v>1164.75</v>
      </c>
      <c r="K284" s="4">
        <v>2329.5</v>
      </c>
      <c r="L284" t="s">
        <v>21</v>
      </c>
      <c r="M284" t="s">
        <v>29</v>
      </c>
      <c r="N284">
        <f>IF(COUNTIF($C$2:C284,C284)=1,1,0)</f>
        <v>1</v>
      </c>
      <c r="O284">
        <f t="shared" si="8"/>
        <v>0</v>
      </c>
      <c r="P284" t="str">
        <f t="shared" si="9"/>
        <v>2024-04</v>
      </c>
      <c r="Q284" s="3">
        <f>IF(AND(IF(dashboard!$B$4="All",TRUE,$F284=dashboard!$B$4),IF(dashboard!$B$5="All",TRUE,$E284=dashboard!$B$5),IF(dashboard!$B$6="All",TRUE,$G284=dashboard!$B$6),IF(dashboard!$B$7="All",TRUE,$M284=dashboard!$B$7),$P284&gt;=dashboard!$B$8,$P284&lt;=dashboard!$B$9,COUNTIFS($C$2:C284,$C284,$F$2:F284,IF(dashboard!$B$4="All","*",dashboard!$B$4),$E$2:E284,IF(dashboard!$B$5="All","*",dashboard!$B$5),$G$2:G284,IF(dashboard!$B$6="All","*",dashboard!$B$6),$M$2:M284,IF(dashboard!$B$7="All","*",dashboard!$B$7),$P$2:P284,"&gt;="&amp;dashboard!$B$8,$P$2:P284,"&lt;="&amp;dashboard!$B$9)=1),1,0)</f>
        <v>0</v>
      </c>
    </row>
    <row r="285" spans="1:17">
      <c r="A285" t="s">
        <v>799</v>
      </c>
      <c r="B285" s="2">
        <v>45464</v>
      </c>
      <c r="C285" t="s">
        <v>540</v>
      </c>
      <c r="D285" t="s">
        <v>800</v>
      </c>
      <c r="E285" t="s">
        <v>17</v>
      </c>
      <c r="F285" t="s">
        <v>33</v>
      </c>
      <c r="G285" t="s">
        <v>42</v>
      </c>
      <c r="H285" t="s">
        <v>57</v>
      </c>
      <c r="I285" s="3">
        <v>1</v>
      </c>
      <c r="J285" s="4">
        <v>17014.04</v>
      </c>
      <c r="K285" s="4">
        <v>17014.04</v>
      </c>
      <c r="L285" t="s">
        <v>21</v>
      </c>
      <c r="M285" t="s">
        <v>29</v>
      </c>
      <c r="N285">
        <f>IF(COUNTIF($C$2:C285,C285)=1,1,0)</f>
        <v>0</v>
      </c>
      <c r="O285">
        <f t="shared" si="8"/>
        <v>0</v>
      </c>
      <c r="P285" t="str">
        <f t="shared" si="9"/>
        <v>2024-06</v>
      </c>
      <c r="Q285" s="3">
        <f>IF(AND(IF(dashboard!$B$4="All",TRUE,$F285=dashboard!$B$4),IF(dashboard!$B$5="All",TRUE,$E285=dashboard!$B$5),IF(dashboard!$B$6="All",TRUE,$G285=dashboard!$B$6),IF(dashboard!$B$7="All",TRUE,$M285=dashboard!$B$7),$P285&gt;=dashboard!$B$8,$P285&lt;=dashboard!$B$9,COUNTIFS($C$2:C285,$C285,$F$2:F285,IF(dashboard!$B$4="All","*",dashboard!$B$4),$E$2:E285,IF(dashboard!$B$5="All","*",dashboard!$B$5),$G$2:G285,IF(dashboard!$B$6="All","*",dashboard!$B$6),$M$2:M285,IF(dashboard!$B$7="All","*",dashboard!$B$7),$P$2:P285,"&gt;="&amp;dashboard!$B$8,$P$2:P285,"&lt;="&amp;dashboard!$B$9)=1),1,0)</f>
        <v>1</v>
      </c>
    </row>
    <row r="286" spans="1:17">
      <c r="A286" t="s">
        <v>801</v>
      </c>
      <c r="B286" s="2">
        <v>45334</v>
      </c>
      <c r="C286" t="s">
        <v>24</v>
      </c>
      <c r="D286" t="s">
        <v>802</v>
      </c>
      <c r="E286" t="s">
        <v>61</v>
      </c>
      <c r="F286" t="s">
        <v>27</v>
      </c>
      <c r="G286" t="s">
        <v>42</v>
      </c>
      <c r="H286" t="s">
        <v>57</v>
      </c>
      <c r="I286" s="3">
        <v>2</v>
      </c>
      <c r="J286" s="4">
        <v>16302.09</v>
      </c>
      <c r="K286" s="4">
        <v>32604.18</v>
      </c>
      <c r="L286" t="s">
        <v>21</v>
      </c>
      <c r="M286" t="s">
        <v>29</v>
      </c>
      <c r="N286">
        <f>IF(COUNTIF($C$2:C286,C286)=1,1,0)</f>
        <v>0</v>
      </c>
      <c r="O286">
        <f t="shared" si="8"/>
        <v>0</v>
      </c>
      <c r="P286" t="str">
        <f t="shared" si="9"/>
        <v>2024-02</v>
      </c>
      <c r="Q286" s="3">
        <f>IF(AND(IF(dashboard!$B$4="All",TRUE,$F286=dashboard!$B$4),IF(dashboard!$B$5="All",TRUE,$E286=dashboard!$B$5),IF(dashboard!$B$6="All",TRUE,$G286=dashboard!$B$6),IF(dashboard!$B$7="All",TRUE,$M286=dashboard!$B$7),$P286&gt;=dashboard!$B$8,$P286&lt;=dashboard!$B$9,COUNTIFS($C$2:C286,$C286,$F$2:F286,IF(dashboard!$B$4="All","*",dashboard!$B$4),$E$2:E286,IF(dashboard!$B$5="All","*",dashboard!$B$5),$G$2:G286,IF(dashboard!$B$6="All","*",dashboard!$B$6),$M$2:M286,IF(dashboard!$B$7="All","*",dashboard!$B$7),$P$2:P286,"&gt;="&amp;dashboard!$B$8,$P$2:P286,"&lt;="&amp;dashboard!$B$9)=1),1,0)</f>
        <v>0</v>
      </c>
    </row>
    <row r="287" spans="1:17">
      <c r="A287" t="s">
        <v>803</v>
      </c>
      <c r="B287" s="2">
        <v>45451</v>
      </c>
      <c r="C287" t="s">
        <v>804</v>
      </c>
      <c r="D287" t="s">
        <v>279</v>
      </c>
      <c r="E287" t="s">
        <v>17</v>
      </c>
      <c r="F287" t="s">
        <v>46</v>
      </c>
      <c r="G287" t="s">
        <v>19</v>
      </c>
      <c r="H287" t="s">
        <v>34</v>
      </c>
      <c r="I287" s="3">
        <v>2</v>
      </c>
      <c r="J287" s="4">
        <v>1317.31</v>
      </c>
      <c r="K287" s="4">
        <v>2634.61</v>
      </c>
      <c r="L287" t="s">
        <v>21</v>
      </c>
      <c r="M287" t="s">
        <v>29</v>
      </c>
      <c r="N287">
        <f>IF(COUNTIF($C$2:C287,C287)=1,1,0)</f>
        <v>1</v>
      </c>
      <c r="O287">
        <f t="shared" si="8"/>
        <v>0</v>
      </c>
      <c r="P287" t="str">
        <f t="shared" si="9"/>
        <v>2024-06</v>
      </c>
      <c r="Q287" s="3">
        <f>IF(AND(IF(dashboard!$B$4="All",TRUE,$F287=dashboard!$B$4),IF(dashboard!$B$5="All",TRUE,$E287=dashboard!$B$5),IF(dashboard!$B$6="All",TRUE,$G287=dashboard!$B$6),IF(dashboard!$B$7="All",TRUE,$M287=dashboard!$B$7),$P287&gt;=dashboard!$B$8,$P287&lt;=dashboard!$B$9,COUNTIFS($C$2:C287,$C287,$F$2:F287,IF(dashboard!$B$4="All","*",dashboard!$B$4),$E$2:E287,IF(dashboard!$B$5="All","*",dashboard!$B$5),$G$2:G287,IF(dashboard!$B$6="All","*",dashboard!$B$6),$M$2:M287,IF(dashboard!$B$7="All","*",dashboard!$B$7),$P$2:P287,"&gt;="&amp;dashboard!$B$8,$P$2:P287,"&lt;="&amp;dashboard!$B$9)=1),1,0)</f>
        <v>0</v>
      </c>
    </row>
    <row r="288" spans="1:17">
      <c r="A288" t="s">
        <v>805</v>
      </c>
      <c r="B288" s="2">
        <v>45432</v>
      </c>
      <c r="C288" t="s">
        <v>806</v>
      </c>
      <c r="D288" t="s">
        <v>271</v>
      </c>
      <c r="E288" t="s">
        <v>26</v>
      </c>
      <c r="F288" t="s">
        <v>46</v>
      </c>
      <c r="G288" t="s">
        <v>19</v>
      </c>
      <c r="H288" t="s">
        <v>34</v>
      </c>
      <c r="I288" s="3">
        <v>2</v>
      </c>
      <c r="J288" s="4">
        <v>1108.97</v>
      </c>
      <c r="K288" s="4">
        <v>2217.9499999999998</v>
      </c>
      <c r="L288" t="s">
        <v>28</v>
      </c>
      <c r="M288" t="s">
        <v>29</v>
      </c>
      <c r="N288">
        <f>IF(COUNTIF($C$2:C288,C288)=1,1,0)</f>
        <v>1</v>
      </c>
      <c r="O288">
        <f t="shared" si="8"/>
        <v>0</v>
      </c>
      <c r="P288" t="str">
        <f t="shared" si="9"/>
        <v>2024-05</v>
      </c>
      <c r="Q288" s="3">
        <f>IF(AND(IF(dashboard!$B$4="All",TRUE,$F288=dashboard!$B$4),IF(dashboard!$B$5="All",TRUE,$E288=dashboard!$B$5),IF(dashboard!$B$6="All",TRUE,$G288=dashboard!$B$6),IF(dashboard!$B$7="All",TRUE,$M288=dashboard!$B$7),$P288&gt;=dashboard!$B$8,$P288&lt;=dashboard!$B$9,COUNTIFS($C$2:C288,$C288,$F$2:F288,IF(dashboard!$B$4="All","*",dashboard!$B$4),$E$2:E288,IF(dashboard!$B$5="All","*",dashboard!$B$5),$G$2:G288,IF(dashboard!$B$6="All","*",dashboard!$B$6),$M$2:M288,IF(dashboard!$B$7="All","*",dashboard!$B$7),$P$2:P288,"&gt;="&amp;dashboard!$B$8,$P$2:P288,"&lt;="&amp;dashboard!$B$9)=1),1,0)</f>
        <v>0</v>
      </c>
    </row>
    <row r="289" spans="1:17">
      <c r="A289" t="s">
        <v>807</v>
      </c>
      <c r="B289" s="2">
        <v>44962</v>
      </c>
      <c r="C289" t="s">
        <v>808</v>
      </c>
      <c r="D289" t="s">
        <v>809</v>
      </c>
      <c r="E289" t="s">
        <v>17</v>
      </c>
      <c r="F289" t="s">
        <v>27</v>
      </c>
      <c r="G289" t="s">
        <v>19</v>
      </c>
      <c r="H289" t="s">
        <v>57</v>
      </c>
      <c r="I289" s="3">
        <v>1</v>
      </c>
      <c r="J289" s="4">
        <v>12918.34</v>
      </c>
      <c r="K289" s="4">
        <v>12918.34</v>
      </c>
      <c r="L289" t="s">
        <v>28</v>
      </c>
      <c r="M289" t="s">
        <v>22</v>
      </c>
      <c r="N289">
        <f>IF(COUNTIF($C$2:C289,C289)=1,1,0)</f>
        <v>1</v>
      </c>
      <c r="O289">
        <f t="shared" si="8"/>
        <v>1</v>
      </c>
      <c r="P289" t="str">
        <f t="shared" si="9"/>
        <v>2023-02</v>
      </c>
      <c r="Q289" s="3">
        <f>IF(AND(IF(dashboard!$B$4="All",TRUE,$F289=dashboard!$B$4),IF(dashboard!$B$5="All",TRUE,$E289=dashboard!$B$5),IF(dashboard!$B$6="All",TRUE,$G289=dashboard!$B$6),IF(dashboard!$B$7="All",TRUE,$M289=dashboard!$B$7),$P289&gt;=dashboard!$B$8,$P289&lt;=dashboard!$B$9,COUNTIFS($C$2:C289,$C289,$F$2:F289,IF(dashboard!$B$4="All","*",dashboard!$B$4),$E$2:E289,IF(dashboard!$B$5="All","*",dashboard!$B$5),$G$2:G289,IF(dashboard!$B$6="All","*",dashboard!$B$6),$M$2:M289,IF(dashboard!$B$7="All","*",dashboard!$B$7),$P$2:P289,"&gt;="&amp;dashboard!$B$8,$P$2:P289,"&lt;="&amp;dashboard!$B$9)=1),1,0)</f>
        <v>0</v>
      </c>
    </row>
    <row r="290" spans="1:17">
      <c r="A290" t="s">
        <v>810</v>
      </c>
      <c r="B290" s="2">
        <v>44946</v>
      </c>
      <c r="C290" t="s">
        <v>811</v>
      </c>
      <c r="D290" t="s">
        <v>812</v>
      </c>
      <c r="E290" t="s">
        <v>17</v>
      </c>
      <c r="F290" t="s">
        <v>18</v>
      </c>
      <c r="G290" t="s">
        <v>19</v>
      </c>
      <c r="H290" t="s">
        <v>20</v>
      </c>
      <c r="I290" s="3">
        <v>1</v>
      </c>
      <c r="J290" s="4">
        <v>37753.730000000003</v>
      </c>
      <c r="K290" s="4">
        <v>37753.730000000003</v>
      </c>
      <c r="L290" t="s">
        <v>21</v>
      </c>
      <c r="M290" t="s">
        <v>29</v>
      </c>
      <c r="N290">
        <f>IF(COUNTIF($C$2:C290,C290)=1,1,0)</f>
        <v>1</v>
      </c>
      <c r="O290">
        <f t="shared" si="8"/>
        <v>0</v>
      </c>
      <c r="P290" t="str">
        <f t="shared" si="9"/>
        <v>2023-01</v>
      </c>
      <c r="Q290" s="3">
        <f>IF(AND(IF(dashboard!$B$4="All",TRUE,$F290=dashboard!$B$4),IF(dashboard!$B$5="All",TRUE,$E290=dashboard!$B$5),IF(dashboard!$B$6="All",TRUE,$G290=dashboard!$B$6),IF(dashboard!$B$7="All",TRUE,$M290=dashboard!$B$7),$P290&gt;=dashboard!$B$8,$P290&lt;=dashboard!$B$9,COUNTIFS($C$2:C290,$C290,$F$2:F290,IF(dashboard!$B$4="All","*",dashboard!$B$4),$E$2:E290,IF(dashboard!$B$5="All","*",dashboard!$B$5),$G$2:G290,IF(dashboard!$B$6="All","*",dashboard!$B$6),$M$2:M290,IF(dashboard!$B$7="All","*",dashboard!$B$7),$P$2:P290,"&gt;="&amp;dashboard!$B$8,$P$2:P290,"&lt;="&amp;dashboard!$B$9)=1),1,0)</f>
        <v>0</v>
      </c>
    </row>
    <row r="291" spans="1:17">
      <c r="A291" t="s">
        <v>813</v>
      </c>
      <c r="B291" s="2">
        <v>45247</v>
      </c>
      <c r="C291" t="s">
        <v>351</v>
      </c>
      <c r="D291" t="s">
        <v>814</v>
      </c>
      <c r="E291" t="s">
        <v>17</v>
      </c>
      <c r="F291" t="s">
        <v>33</v>
      </c>
      <c r="G291" t="s">
        <v>19</v>
      </c>
      <c r="H291" t="s">
        <v>57</v>
      </c>
      <c r="I291" s="3">
        <v>2</v>
      </c>
      <c r="J291" s="4">
        <v>16449.740000000002</v>
      </c>
      <c r="K291" s="4">
        <v>32899.47</v>
      </c>
      <c r="L291" t="s">
        <v>35</v>
      </c>
      <c r="M291" t="s">
        <v>22</v>
      </c>
      <c r="N291">
        <f>IF(COUNTIF($C$2:C291,C291)=1,1,0)</f>
        <v>0</v>
      </c>
      <c r="O291">
        <f t="shared" si="8"/>
        <v>1</v>
      </c>
      <c r="P291" t="str">
        <f t="shared" si="9"/>
        <v>2023-11</v>
      </c>
      <c r="Q291" s="3">
        <f>IF(AND(IF(dashboard!$B$4="All",TRUE,$F291=dashboard!$B$4),IF(dashboard!$B$5="All",TRUE,$E291=dashboard!$B$5),IF(dashboard!$B$6="All",TRUE,$G291=dashboard!$B$6),IF(dashboard!$B$7="All",TRUE,$M291=dashboard!$B$7),$P291&gt;=dashboard!$B$8,$P291&lt;=dashboard!$B$9,COUNTIFS($C$2:C291,$C291,$F$2:F291,IF(dashboard!$B$4="All","*",dashboard!$B$4),$E$2:E291,IF(dashboard!$B$5="All","*",dashboard!$B$5),$G$2:G291,IF(dashboard!$B$6="All","*",dashboard!$B$6),$M$2:M291,IF(dashboard!$B$7="All","*",dashboard!$B$7),$P$2:P291,"&gt;="&amp;dashboard!$B$8,$P$2:P291,"&lt;="&amp;dashboard!$B$9)=1),1,0)</f>
        <v>1</v>
      </c>
    </row>
    <row r="292" spans="1:17">
      <c r="A292" t="s">
        <v>815</v>
      </c>
      <c r="B292" s="2">
        <v>45438</v>
      </c>
      <c r="C292" t="s">
        <v>114</v>
      </c>
      <c r="D292" t="s">
        <v>816</v>
      </c>
      <c r="E292" t="s">
        <v>17</v>
      </c>
      <c r="F292" t="s">
        <v>27</v>
      </c>
      <c r="G292" t="s">
        <v>19</v>
      </c>
      <c r="H292" t="s">
        <v>20</v>
      </c>
      <c r="I292" s="3">
        <v>2</v>
      </c>
      <c r="J292" s="4">
        <v>36668.69</v>
      </c>
      <c r="K292" s="4">
        <v>73337.38</v>
      </c>
      <c r="L292" t="s">
        <v>28</v>
      </c>
      <c r="M292" t="s">
        <v>29</v>
      </c>
      <c r="N292">
        <f>IF(COUNTIF($C$2:C292,C292)=1,1,0)</f>
        <v>0</v>
      </c>
      <c r="O292">
        <f t="shared" si="8"/>
        <v>0</v>
      </c>
      <c r="P292" t="str">
        <f t="shared" si="9"/>
        <v>2024-05</v>
      </c>
      <c r="Q292" s="3">
        <f>IF(AND(IF(dashboard!$B$4="All",TRUE,$F292=dashboard!$B$4),IF(dashboard!$B$5="All",TRUE,$E292=dashboard!$B$5),IF(dashboard!$B$6="All",TRUE,$G292=dashboard!$B$6),IF(dashboard!$B$7="All",TRUE,$M292=dashboard!$B$7),$P292&gt;=dashboard!$B$8,$P292&lt;=dashboard!$B$9,COUNTIFS($C$2:C292,$C292,$F$2:F292,IF(dashboard!$B$4="All","*",dashboard!$B$4),$E$2:E292,IF(dashboard!$B$5="All","*",dashboard!$B$5),$G$2:G292,IF(dashboard!$B$6="All","*",dashboard!$B$6),$M$2:M292,IF(dashboard!$B$7="All","*",dashboard!$B$7),$P$2:P292,"&gt;="&amp;dashboard!$B$8,$P$2:P292,"&lt;="&amp;dashboard!$B$9)=1),1,0)</f>
        <v>0</v>
      </c>
    </row>
    <row r="293" spans="1:17">
      <c r="A293" t="s">
        <v>817</v>
      </c>
      <c r="B293" s="2">
        <v>45326</v>
      </c>
      <c r="C293" t="s">
        <v>189</v>
      </c>
      <c r="D293" t="s">
        <v>571</v>
      </c>
      <c r="E293" t="s">
        <v>26</v>
      </c>
      <c r="F293" t="s">
        <v>33</v>
      </c>
      <c r="G293" t="s">
        <v>19</v>
      </c>
      <c r="H293" t="s">
        <v>50</v>
      </c>
      <c r="I293" s="3">
        <v>5</v>
      </c>
      <c r="J293" s="4">
        <v>1790.13</v>
      </c>
      <c r="K293" s="4">
        <v>8950.67</v>
      </c>
      <c r="L293" t="s">
        <v>35</v>
      </c>
      <c r="M293" t="s">
        <v>29</v>
      </c>
      <c r="N293">
        <f>IF(COUNTIF($C$2:C293,C293)=1,1,0)</f>
        <v>0</v>
      </c>
      <c r="O293">
        <f t="shared" si="8"/>
        <v>0</v>
      </c>
      <c r="P293" t="str">
        <f t="shared" si="9"/>
        <v>2024-02</v>
      </c>
      <c r="Q293" s="3">
        <f>IF(AND(IF(dashboard!$B$4="All",TRUE,$F293=dashboard!$B$4),IF(dashboard!$B$5="All",TRUE,$E293=dashboard!$B$5),IF(dashboard!$B$6="All",TRUE,$G293=dashboard!$B$6),IF(dashboard!$B$7="All",TRUE,$M293=dashboard!$B$7),$P293&gt;=dashboard!$B$8,$P293&lt;=dashboard!$B$9,COUNTIFS($C$2:C293,$C293,$F$2:F293,IF(dashboard!$B$4="All","*",dashboard!$B$4),$E$2:E293,IF(dashboard!$B$5="All","*",dashboard!$B$5),$G$2:G293,IF(dashboard!$B$6="All","*",dashboard!$B$6),$M$2:M293,IF(dashboard!$B$7="All","*",dashboard!$B$7),$P$2:P293,"&gt;="&amp;dashboard!$B$8,$P$2:P293,"&lt;="&amp;dashboard!$B$9)=1),1,0)</f>
        <v>1</v>
      </c>
    </row>
    <row r="294" spans="1:17">
      <c r="A294" t="s">
        <v>818</v>
      </c>
      <c r="B294" s="2">
        <v>45397</v>
      </c>
      <c r="C294" t="s">
        <v>819</v>
      </c>
      <c r="D294" t="s">
        <v>820</v>
      </c>
      <c r="E294" t="s">
        <v>17</v>
      </c>
      <c r="F294" t="s">
        <v>18</v>
      </c>
      <c r="G294" t="s">
        <v>42</v>
      </c>
      <c r="H294" t="s">
        <v>57</v>
      </c>
      <c r="I294" s="3">
        <v>4</v>
      </c>
      <c r="J294" s="4">
        <v>14922.64</v>
      </c>
      <c r="K294" s="4">
        <v>59690.54</v>
      </c>
      <c r="L294" t="s">
        <v>21</v>
      </c>
      <c r="M294" t="s">
        <v>29</v>
      </c>
      <c r="N294">
        <f>IF(COUNTIF($C$2:C294,C294)=1,1,0)</f>
        <v>1</v>
      </c>
      <c r="O294">
        <f t="shared" si="8"/>
        <v>0</v>
      </c>
      <c r="P294" t="str">
        <f t="shared" si="9"/>
        <v>2024-04</v>
      </c>
      <c r="Q294" s="3">
        <f>IF(AND(IF(dashboard!$B$4="All",TRUE,$F294=dashboard!$B$4),IF(dashboard!$B$5="All",TRUE,$E294=dashboard!$B$5),IF(dashboard!$B$6="All",TRUE,$G294=dashboard!$B$6),IF(dashboard!$B$7="All",TRUE,$M294=dashboard!$B$7),$P294&gt;=dashboard!$B$8,$P294&lt;=dashboard!$B$9,COUNTIFS($C$2:C294,$C294,$F$2:F294,IF(dashboard!$B$4="All","*",dashboard!$B$4),$E$2:E294,IF(dashboard!$B$5="All","*",dashboard!$B$5),$G$2:G294,IF(dashboard!$B$6="All","*",dashboard!$B$6),$M$2:M294,IF(dashboard!$B$7="All","*",dashboard!$B$7),$P$2:P294,"&gt;="&amp;dashboard!$B$8,$P$2:P294,"&lt;="&amp;dashboard!$B$9)=1),1,0)</f>
        <v>0</v>
      </c>
    </row>
    <row r="295" spans="1:17">
      <c r="A295" t="s">
        <v>821</v>
      </c>
      <c r="B295" s="2">
        <v>45069</v>
      </c>
      <c r="C295" t="s">
        <v>822</v>
      </c>
      <c r="D295" t="s">
        <v>823</v>
      </c>
      <c r="E295" t="s">
        <v>26</v>
      </c>
      <c r="F295" t="s">
        <v>18</v>
      </c>
      <c r="G295" t="s">
        <v>19</v>
      </c>
      <c r="H295" t="s">
        <v>57</v>
      </c>
      <c r="I295" s="3">
        <v>5</v>
      </c>
      <c r="J295" s="4">
        <v>13102.84</v>
      </c>
      <c r="K295" s="4">
        <v>65514.22</v>
      </c>
      <c r="L295" t="s">
        <v>28</v>
      </c>
      <c r="M295" t="s">
        <v>29</v>
      </c>
      <c r="N295">
        <f>IF(COUNTIF($C$2:C295,C295)=1,1,0)</f>
        <v>1</v>
      </c>
      <c r="O295">
        <f t="shared" si="8"/>
        <v>0</v>
      </c>
      <c r="P295" t="str">
        <f t="shared" si="9"/>
        <v>2023-05</v>
      </c>
      <c r="Q295" s="3">
        <f>IF(AND(IF(dashboard!$B$4="All",TRUE,$F295=dashboard!$B$4),IF(dashboard!$B$5="All",TRUE,$E295=dashboard!$B$5),IF(dashboard!$B$6="All",TRUE,$G295=dashboard!$B$6),IF(dashboard!$B$7="All",TRUE,$M295=dashboard!$B$7),$P295&gt;=dashboard!$B$8,$P295&lt;=dashboard!$B$9,COUNTIFS($C$2:C295,$C295,$F$2:F295,IF(dashboard!$B$4="All","*",dashboard!$B$4),$E$2:E295,IF(dashboard!$B$5="All","*",dashboard!$B$5),$G$2:G295,IF(dashboard!$B$6="All","*",dashboard!$B$6),$M$2:M295,IF(dashboard!$B$7="All","*",dashboard!$B$7),$P$2:P295,"&gt;="&amp;dashboard!$B$8,$P$2:P295,"&lt;="&amp;dashboard!$B$9)=1),1,0)</f>
        <v>0</v>
      </c>
    </row>
    <row r="296" spans="1:17">
      <c r="A296" t="s">
        <v>824</v>
      </c>
      <c r="B296" s="2">
        <v>45018</v>
      </c>
      <c r="C296" t="s">
        <v>825</v>
      </c>
      <c r="D296" t="s">
        <v>826</v>
      </c>
      <c r="E296" t="s">
        <v>26</v>
      </c>
      <c r="F296" t="s">
        <v>27</v>
      </c>
      <c r="G296" t="s">
        <v>19</v>
      </c>
      <c r="H296" t="s">
        <v>50</v>
      </c>
      <c r="I296" s="3">
        <v>4</v>
      </c>
      <c r="J296" s="4">
        <v>1995.24</v>
      </c>
      <c r="K296" s="4">
        <v>7980.96</v>
      </c>
      <c r="L296" t="s">
        <v>28</v>
      </c>
      <c r="M296" t="s">
        <v>29</v>
      </c>
      <c r="N296">
        <f>IF(COUNTIF($C$2:C296,C296)=1,1,0)</f>
        <v>1</v>
      </c>
      <c r="O296">
        <f t="shared" si="8"/>
        <v>0</v>
      </c>
      <c r="P296" t="str">
        <f t="shared" si="9"/>
        <v>2023-04</v>
      </c>
      <c r="Q296" s="3">
        <f>IF(AND(IF(dashboard!$B$4="All",TRUE,$F296=dashboard!$B$4),IF(dashboard!$B$5="All",TRUE,$E296=dashboard!$B$5),IF(dashboard!$B$6="All",TRUE,$G296=dashboard!$B$6),IF(dashboard!$B$7="All",TRUE,$M296=dashboard!$B$7),$P296&gt;=dashboard!$B$8,$P296&lt;=dashboard!$B$9,COUNTIFS($C$2:C296,$C296,$F$2:F296,IF(dashboard!$B$4="All","*",dashboard!$B$4),$E$2:E296,IF(dashboard!$B$5="All","*",dashboard!$B$5),$G$2:G296,IF(dashboard!$B$6="All","*",dashboard!$B$6),$M$2:M296,IF(dashboard!$B$7="All","*",dashboard!$B$7),$P$2:P296,"&gt;="&amp;dashboard!$B$8,$P$2:P296,"&lt;="&amp;dashboard!$B$9)=1),1,0)</f>
        <v>0</v>
      </c>
    </row>
    <row r="297" spans="1:17">
      <c r="A297" t="s">
        <v>827</v>
      </c>
      <c r="B297" s="2">
        <v>45280</v>
      </c>
      <c r="C297" t="s">
        <v>828</v>
      </c>
      <c r="D297" t="s">
        <v>829</v>
      </c>
      <c r="E297" t="s">
        <v>26</v>
      </c>
      <c r="F297" t="s">
        <v>46</v>
      </c>
      <c r="G297" t="s">
        <v>42</v>
      </c>
      <c r="H297" t="s">
        <v>50</v>
      </c>
      <c r="I297" s="3">
        <v>4</v>
      </c>
      <c r="J297" s="4">
        <v>2617.9899999999998</v>
      </c>
      <c r="K297" s="4">
        <v>10471.98</v>
      </c>
      <c r="L297" t="s">
        <v>28</v>
      </c>
      <c r="M297" t="s">
        <v>29</v>
      </c>
      <c r="N297">
        <f>IF(COUNTIF($C$2:C297,C297)=1,1,0)</f>
        <v>1</v>
      </c>
      <c r="O297">
        <f t="shared" si="8"/>
        <v>0</v>
      </c>
      <c r="P297" t="str">
        <f t="shared" si="9"/>
        <v>2023-12</v>
      </c>
      <c r="Q297" s="3">
        <f>IF(AND(IF(dashboard!$B$4="All",TRUE,$F297=dashboard!$B$4),IF(dashboard!$B$5="All",TRUE,$E297=dashboard!$B$5),IF(dashboard!$B$6="All",TRUE,$G297=dashboard!$B$6),IF(dashboard!$B$7="All",TRUE,$M297=dashboard!$B$7),$P297&gt;=dashboard!$B$8,$P297&lt;=dashboard!$B$9,COUNTIFS($C$2:C297,$C297,$F$2:F297,IF(dashboard!$B$4="All","*",dashboard!$B$4),$E$2:E297,IF(dashboard!$B$5="All","*",dashboard!$B$5),$G$2:G297,IF(dashboard!$B$6="All","*",dashboard!$B$6),$M$2:M297,IF(dashboard!$B$7="All","*",dashboard!$B$7),$P$2:P297,"&gt;="&amp;dashboard!$B$8,$P$2:P297,"&lt;="&amp;dashboard!$B$9)=1),1,0)</f>
        <v>0</v>
      </c>
    </row>
    <row r="298" spans="1:17">
      <c r="A298" t="s">
        <v>830</v>
      </c>
      <c r="B298" s="2">
        <v>44977</v>
      </c>
      <c r="C298" t="s">
        <v>831</v>
      </c>
      <c r="D298" t="s">
        <v>832</v>
      </c>
      <c r="E298" t="s">
        <v>17</v>
      </c>
      <c r="F298" t="s">
        <v>18</v>
      </c>
      <c r="G298" t="s">
        <v>19</v>
      </c>
      <c r="H298" t="s">
        <v>50</v>
      </c>
      <c r="I298" s="3">
        <v>2</v>
      </c>
      <c r="J298" s="4">
        <v>2085.66</v>
      </c>
      <c r="K298" s="4">
        <v>4171.32</v>
      </c>
      <c r="L298" t="s">
        <v>28</v>
      </c>
      <c r="M298" t="s">
        <v>29</v>
      </c>
      <c r="N298">
        <f>IF(COUNTIF($C$2:C298,C298)=1,1,0)</f>
        <v>1</v>
      </c>
      <c r="O298">
        <f t="shared" si="8"/>
        <v>0</v>
      </c>
      <c r="P298" t="str">
        <f t="shared" si="9"/>
        <v>2023-02</v>
      </c>
      <c r="Q298" s="3">
        <f>IF(AND(IF(dashboard!$B$4="All",TRUE,$F298=dashboard!$B$4),IF(dashboard!$B$5="All",TRUE,$E298=dashboard!$B$5),IF(dashboard!$B$6="All",TRUE,$G298=dashboard!$B$6),IF(dashboard!$B$7="All",TRUE,$M298=dashboard!$B$7),$P298&gt;=dashboard!$B$8,$P298&lt;=dashboard!$B$9,COUNTIFS($C$2:C298,$C298,$F$2:F298,IF(dashboard!$B$4="All","*",dashboard!$B$4),$E$2:E298,IF(dashboard!$B$5="All","*",dashboard!$B$5),$G$2:G298,IF(dashboard!$B$6="All","*",dashboard!$B$6),$M$2:M298,IF(dashboard!$B$7="All","*",dashboard!$B$7),$P$2:P298,"&gt;="&amp;dashboard!$B$8,$P$2:P298,"&lt;="&amp;dashboard!$B$9)=1),1,0)</f>
        <v>0</v>
      </c>
    </row>
    <row r="299" spans="1:17">
      <c r="A299" t="s">
        <v>833</v>
      </c>
      <c r="B299" s="2">
        <v>45116</v>
      </c>
      <c r="C299" t="s">
        <v>834</v>
      </c>
      <c r="D299" t="s">
        <v>655</v>
      </c>
      <c r="E299" t="s">
        <v>61</v>
      </c>
      <c r="F299" t="s">
        <v>18</v>
      </c>
      <c r="G299" t="s">
        <v>19</v>
      </c>
      <c r="H299" t="s">
        <v>50</v>
      </c>
      <c r="I299" s="3">
        <v>5</v>
      </c>
      <c r="J299" s="4">
        <v>2891.05</v>
      </c>
      <c r="K299" s="4">
        <v>14455.26</v>
      </c>
      <c r="L299" t="s">
        <v>21</v>
      </c>
      <c r="M299" t="s">
        <v>29</v>
      </c>
      <c r="N299">
        <f>IF(COUNTIF($C$2:C299,C299)=1,1,0)</f>
        <v>1</v>
      </c>
      <c r="O299">
        <f t="shared" si="8"/>
        <v>0</v>
      </c>
      <c r="P299" t="str">
        <f t="shared" si="9"/>
        <v>2023-07</v>
      </c>
      <c r="Q299" s="3">
        <f>IF(AND(IF(dashboard!$B$4="All",TRUE,$F299=dashboard!$B$4),IF(dashboard!$B$5="All",TRUE,$E299=dashboard!$B$5),IF(dashboard!$B$6="All",TRUE,$G299=dashboard!$B$6),IF(dashboard!$B$7="All",TRUE,$M299=dashboard!$B$7),$P299&gt;=dashboard!$B$8,$P299&lt;=dashboard!$B$9,COUNTIFS($C$2:C299,$C299,$F$2:F299,IF(dashboard!$B$4="All","*",dashboard!$B$4),$E$2:E299,IF(dashboard!$B$5="All","*",dashboard!$B$5),$G$2:G299,IF(dashboard!$B$6="All","*",dashboard!$B$6),$M$2:M299,IF(dashboard!$B$7="All","*",dashboard!$B$7),$P$2:P299,"&gt;="&amp;dashboard!$B$8,$P$2:P299,"&lt;="&amp;dashboard!$B$9)=1),1,0)</f>
        <v>0</v>
      </c>
    </row>
    <row r="300" spans="1:17">
      <c r="A300" t="s">
        <v>835</v>
      </c>
      <c r="B300" s="2">
        <v>45051</v>
      </c>
      <c r="C300" t="s">
        <v>836</v>
      </c>
      <c r="D300" t="s">
        <v>837</v>
      </c>
      <c r="E300" t="s">
        <v>17</v>
      </c>
      <c r="F300" t="s">
        <v>27</v>
      </c>
      <c r="G300" t="s">
        <v>42</v>
      </c>
      <c r="H300" t="s">
        <v>50</v>
      </c>
      <c r="I300" s="3">
        <v>4</v>
      </c>
      <c r="J300" s="4">
        <v>2122.6</v>
      </c>
      <c r="K300" s="4">
        <v>8490.4</v>
      </c>
      <c r="L300" t="s">
        <v>28</v>
      </c>
      <c r="M300" t="s">
        <v>29</v>
      </c>
      <c r="N300">
        <f>IF(COUNTIF($C$2:C300,C300)=1,1,0)</f>
        <v>1</v>
      </c>
      <c r="O300">
        <f t="shared" si="8"/>
        <v>0</v>
      </c>
      <c r="P300" t="str">
        <f t="shared" si="9"/>
        <v>2023-05</v>
      </c>
      <c r="Q300" s="3">
        <f>IF(AND(IF(dashboard!$B$4="All",TRUE,$F300=dashboard!$B$4),IF(dashboard!$B$5="All",TRUE,$E300=dashboard!$B$5),IF(dashboard!$B$6="All",TRUE,$G300=dashboard!$B$6),IF(dashboard!$B$7="All",TRUE,$M300=dashboard!$B$7),$P300&gt;=dashboard!$B$8,$P300&lt;=dashboard!$B$9,COUNTIFS($C$2:C300,$C300,$F$2:F300,IF(dashboard!$B$4="All","*",dashboard!$B$4),$E$2:E300,IF(dashboard!$B$5="All","*",dashboard!$B$5),$G$2:G300,IF(dashboard!$B$6="All","*",dashboard!$B$6),$M$2:M300,IF(dashboard!$B$7="All","*",dashboard!$B$7),$P$2:P300,"&gt;="&amp;dashboard!$B$8,$P$2:P300,"&lt;="&amp;dashboard!$B$9)=1),1,0)</f>
        <v>0</v>
      </c>
    </row>
    <row r="301" spans="1:17">
      <c r="A301" t="s">
        <v>838</v>
      </c>
      <c r="B301" s="2">
        <v>45076</v>
      </c>
      <c r="C301" t="s">
        <v>839</v>
      </c>
      <c r="D301" t="s">
        <v>840</v>
      </c>
      <c r="E301" t="s">
        <v>17</v>
      </c>
      <c r="F301" t="s">
        <v>27</v>
      </c>
      <c r="G301" t="s">
        <v>19</v>
      </c>
      <c r="H301" t="s">
        <v>34</v>
      </c>
      <c r="I301" s="3">
        <v>4</v>
      </c>
      <c r="J301" s="4">
        <v>1173.1099999999999</v>
      </c>
      <c r="K301" s="4">
        <v>4692.43</v>
      </c>
      <c r="L301" t="s">
        <v>21</v>
      </c>
      <c r="M301" t="s">
        <v>29</v>
      </c>
      <c r="N301">
        <f>IF(COUNTIF($C$2:C301,C301)=1,1,0)</f>
        <v>1</v>
      </c>
      <c r="O301">
        <f t="shared" si="8"/>
        <v>0</v>
      </c>
      <c r="P301" t="str">
        <f t="shared" si="9"/>
        <v>2023-05</v>
      </c>
      <c r="Q301" s="3">
        <f>IF(AND(IF(dashboard!$B$4="All",TRUE,$F301=dashboard!$B$4),IF(dashboard!$B$5="All",TRUE,$E301=dashboard!$B$5),IF(dashboard!$B$6="All",TRUE,$G301=dashboard!$B$6),IF(dashboard!$B$7="All",TRUE,$M301=dashboard!$B$7),$P301&gt;=dashboard!$B$8,$P301&lt;=dashboard!$B$9,COUNTIFS($C$2:C301,$C301,$F$2:F301,IF(dashboard!$B$4="All","*",dashboard!$B$4),$E$2:E301,IF(dashboard!$B$5="All","*",dashboard!$B$5),$G$2:G301,IF(dashboard!$B$6="All","*",dashboard!$B$6),$M$2:M301,IF(dashboard!$B$7="All","*",dashboard!$B$7),$P$2:P301,"&gt;="&amp;dashboard!$B$8,$P$2:P301,"&lt;="&amp;dashboard!$B$9)=1),1,0)</f>
        <v>0</v>
      </c>
    </row>
    <row r="302" spans="1:17">
      <c r="A302" t="s">
        <v>841</v>
      </c>
      <c r="B302" s="2">
        <v>45240</v>
      </c>
      <c r="C302" t="s">
        <v>354</v>
      </c>
      <c r="D302" t="s">
        <v>842</v>
      </c>
      <c r="E302" t="s">
        <v>17</v>
      </c>
      <c r="F302" t="s">
        <v>27</v>
      </c>
      <c r="G302" t="s">
        <v>42</v>
      </c>
      <c r="H302" t="s">
        <v>34</v>
      </c>
      <c r="I302" s="3">
        <v>1</v>
      </c>
      <c r="J302" s="4">
        <v>1336.66</v>
      </c>
      <c r="K302" s="4">
        <v>1336.66</v>
      </c>
      <c r="L302" t="s">
        <v>28</v>
      </c>
      <c r="M302" t="s">
        <v>29</v>
      </c>
      <c r="N302">
        <f>IF(COUNTIF($C$2:C302,C302)=1,1,0)</f>
        <v>0</v>
      </c>
      <c r="O302">
        <f t="shared" si="8"/>
        <v>0</v>
      </c>
      <c r="P302" t="str">
        <f t="shared" si="9"/>
        <v>2023-11</v>
      </c>
      <c r="Q302" s="3">
        <f>IF(AND(IF(dashboard!$B$4="All",TRUE,$F302=dashboard!$B$4),IF(dashboard!$B$5="All",TRUE,$E302=dashboard!$B$5),IF(dashboard!$B$6="All",TRUE,$G302=dashboard!$B$6),IF(dashboard!$B$7="All",TRUE,$M302=dashboard!$B$7),$P302&gt;=dashboard!$B$8,$P302&lt;=dashboard!$B$9,COUNTIFS($C$2:C302,$C302,$F$2:F302,IF(dashboard!$B$4="All","*",dashboard!$B$4),$E$2:E302,IF(dashboard!$B$5="All","*",dashboard!$B$5),$G$2:G302,IF(dashboard!$B$6="All","*",dashboard!$B$6),$M$2:M302,IF(dashboard!$B$7="All","*",dashboard!$B$7),$P$2:P302,"&gt;="&amp;dashboard!$B$8,$P$2:P302,"&lt;="&amp;dashboard!$B$9)=1),1,0)</f>
        <v>0</v>
      </c>
    </row>
    <row r="303" spans="1:17">
      <c r="A303" t="s">
        <v>843</v>
      </c>
      <c r="B303" s="2">
        <v>45268</v>
      </c>
      <c r="C303" t="s">
        <v>844</v>
      </c>
      <c r="D303" t="s">
        <v>845</v>
      </c>
      <c r="E303" t="s">
        <v>17</v>
      </c>
      <c r="F303" t="s">
        <v>18</v>
      </c>
      <c r="G303" t="s">
        <v>19</v>
      </c>
      <c r="H303" t="s">
        <v>50</v>
      </c>
      <c r="I303" s="3">
        <v>4</v>
      </c>
      <c r="J303" s="4">
        <v>2252.65</v>
      </c>
      <c r="K303" s="4">
        <v>9010.59</v>
      </c>
      <c r="L303" t="s">
        <v>21</v>
      </c>
      <c r="M303" t="s">
        <v>29</v>
      </c>
      <c r="N303">
        <f>IF(COUNTIF($C$2:C303,C303)=1,1,0)</f>
        <v>1</v>
      </c>
      <c r="O303">
        <f t="shared" si="8"/>
        <v>0</v>
      </c>
      <c r="P303" t="str">
        <f t="shared" si="9"/>
        <v>2023-12</v>
      </c>
      <c r="Q303" s="3">
        <f>IF(AND(IF(dashboard!$B$4="All",TRUE,$F303=dashboard!$B$4),IF(dashboard!$B$5="All",TRUE,$E303=dashboard!$B$5),IF(dashboard!$B$6="All",TRUE,$G303=dashboard!$B$6),IF(dashboard!$B$7="All",TRUE,$M303=dashboard!$B$7),$P303&gt;=dashboard!$B$8,$P303&lt;=dashboard!$B$9,COUNTIFS($C$2:C303,$C303,$F$2:F303,IF(dashboard!$B$4="All","*",dashboard!$B$4),$E$2:E303,IF(dashboard!$B$5="All","*",dashboard!$B$5),$G$2:G303,IF(dashboard!$B$6="All","*",dashboard!$B$6),$M$2:M303,IF(dashboard!$B$7="All","*",dashboard!$B$7),$P$2:P303,"&gt;="&amp;dashboard!$B$8,$P$2:P303,"&lt;="&amp;dashboard!$B$9)=1),1,0)</f>
        <v>0</v>
      </c>
    </row>
    <row r="304" spans="1:17">
      <c r="A304" t="s">
        <v>846</v>
      </c>
      <c r="B304" s="2">
        <v>45231</v>
      </c>
      <c r="C304" t="s">
        <v>847</v>
      </c>
      <c r="D304" t="s">
        <v>339</v>
      </c>
      <c r="E304" t="s">
        <v>17</v>
      </c>
      <c r="F304" t="s">
        <v>33</v>
      </c>
      <c r="G304" t="s">
        <v>19</v>
      </c>
      <c r="H304" t="s">
        <v>50</v>
      </c>
      <c r="I304" s="3">
        <v>2</v>
      </c>
      <c r="J304" s="4">
        <v>2785.82</v>
      </c>
      <c r="K304" s="4">
        <v>5571.64</v>
      </c>
      <c r="L304" t="s">
        <v>21</v>
      </c>
      <c r="M304" t="s">
        <v>29</v>
      </c>
      <c r="N304">
        <f>IF(COUNTIF($C$2:C304,C304)=1,1,0)</f>
        <v>1</v>
      </c>
      <c r="O304">
        <f t="shared" si="8"/>
        <v>0</v>
      </c>
      <c r="P304" t="str">
        <f t="shared" si="9"/>
        <v>2023-11</v>
      </c>
      <c r="Q304" s="3">
        <f>IF(AND(IF(dashboard!$B$4="All",TRUE,$F304=dashboard!$B$4),IF(dashboard!$B$5="All",TRUE,$E304=dashboard!$B$5),IF(dashboard!$B$6="All",TRUE,$G304=dashboard!$B$6),IF(dashboard!$B$7="All",TRUE,$M304=dashboard!$B$7),$P304&gt;=dashboard!$B$8,$P304&lt;=dashboard!$B$9,COUNTIFS($C$2:C304,$C304,$F$2:F304,IF(dashboard!$B$4="All","*",dashboard!$B$4),$E$2:E304,IF(dashboard!$B$5="All","*",dashboard!$B$5),$G$2:G304,IF(dashboard!$B$6="All","*",dashboard!$B$6),$M$2:M304,IF(dashboard!$B$7="All","*",dashboard!$B$7),$P$2:P304,"&gt;="&amp;dashboard!$B$8,$P$2:P304,"&lt;="&amp;dashboard!$B$9)=1),1,0)</f>
        <v>1</v>
      </c>
    </row>
    <row r="305" spans="1:17">
      <c r="A305" t="s">
        <v>848</v>
      </c>
      <c r="B305" s="2">
        <v>44980</v>
      </c>
      <c r="C305" t="s">
        <v>849</v>
      </c>
      <c r="D305" t="s">
        <v>850</v>
      </c>
      <c r="E305" t="s">
        <v>26</v>
      </c>
      <c r="F305" t="s">
        <v>18</v>
      </c>
      <c r="G305" t="s">
        <v>19</v>
      </c>
      <c r="H305" t="s">
        <v>50</v>
      </c>
      <c r="I305" s="3">
        <v>3</v>
      </c>
      <c r="J305" s="4">
        <v>2654.62</v>
      </c>
      <c r="K305" s="4">
        <v>7963.86</v>
      </c>
      <c r="L305" t="s">
        <v>35</v>
      </c>
      <c r="M305" t="s">
        <v>29</v>
      </c>
      <c r="N305">
        <f>IF(COUNTIF($C$2:C305,C305)=1,1,0)</f>
        <v>1</v>
      </c>
      <c r="O305">
        <f t="shared" si="8"/>
        <v>0</v>
      </c>
      <c r="P305" t="str">
        <f t="shared" si="9"/>
        <v>2023-02</v>
      </c>
      <c r="Q305" s="3">
        <f>IF(AND(IF(dashboard!$B$4="All",TRUE,$F305=dashboard!$B$4),IF(dashboard!$B$5="All",TRUE,$E305=dashboard!$B$5),IF(dashboard!$B$6="All",TRUE,$G305=dashboard!$B$6),IF(dashboard!$B$7="All",TRUE,$M305=dashboard!$B$7),$P305&gt;=dashboard!$B$8,$P305&lt;=dashboard!$B$9,COUNTIFS($C$2:C305,$C305,$F$2:F305,IF(dashboard!$B$4="All","*",dashboard!$B$4),$E$2:E305,IF(dashboard!$B$5="All","*",dashboard!$B$5),$G$2:G305,IF(dashboard!$B$6="All","*",dashboard!$B$6),$M$2:M305,IF(dashboard!$B$7="All","*",dashboard!$B$7),$P$2:P305,"&gt;="&amp;dashboard!$B$8,$P$2:P305,"&lt;="&amp;dashboard!$B$9)=1),1,0)</f>
        <v>0</v>
      </c>
    </row>
    <row r="306" spans="1:17">
      <c r="A306" t="s">
        <v>851</v>
      </c>
      <c r="B306" s="2">
        <v>45370</v>
      </c>
      <c r="C306" t="s">
        <v>852</v>
      </c>
      <c r="D306" t="s">
        <v>486</v>
      </c>
      <c r="E306" t="s">
        <v>17</v>
      </c>
      <c r="F306" t="s">
        <v>27</v>
      </c>
      <c r="G306" t="s">
        <v>19</v>
      </c>
      <c r="H306" t="s">
        <v>50</v>
      </c>
      <c r="I306" s="3">
        <v>1</v>
      </c>
      <c r="J306" s="4">
        <v>2901.08</v>
      </c>
      <c r="K306" s="4">
        <v>2901.08</v>
      </c>
      <c r="L306" t="s">
        <v>21</v>
      </c>
      <c r="M306" t="s">
        <v>29</v>
      </c>
      <c r="N306">
        <f>IF(COUNTIF($C$2:C306,C306)=1,1,0)</f>
        <v>1</v>
      </c>
      <c r="O306">
        <f t="shared" si="8"/>
        <v>0</v>
      </c>
      <c r="P306" t="str">
        <f t="shared" si="9"/>
        <v>2024-03</v>
      </c>
      <c r="Q306" s="3">
        <f>IF(AND(IF(dashboard!$B$4="All",TRUE,$F306=dashboard!$B$4),IF(dashboard!$B$5="All",TRUE,$E306=dashboard!$B$5),IF(dashboard!$B$6="All",TRUE,$G306=dashboard!$B$6),IF(dashboard!$B$7="All",TRUE,$M306=dashboard!$B$7),$P306&gt;=dashboard!$B$8,$P306&lt;=dashboard!$B$9,COUNTIFS($C$2:C306,$C306,$F$2:F306,IF(dashboard!$B$4="All","*",dashboard!$B$4),$E$2:E306,IF(dashboard!$B$5="All","*",dashboard!$B$5),$G$2:G306,IF(dashboard!$B$6="All","*",dashboard!$B$6),$M$2:M306,IF(dashboard!$B$7="All","*",dashboard!$B$7),$P$2:P306,"&gt;="&amp;dashboard!$B$8,$P$2:P306,"&lt;="&amp;dashboard!$B$9)=1),1,0)</f>
        <v>0</v>
      </c>
    </row>
    <row r="307" spans="1:17">
      <c r="A307" t="s">
        <v>853</v>
      </c>
      <c r="B307" s="2">
        <v>45190</v>
      </c>
      <c r="C307" t="s">
        <v>520</v>
      </c>
      <c r="D307" t="s">
        <v>854</v>
      </c>
      <c r="E307" t="s">
        <v>17</v>
      </c>
      <c r="F307" t="s">
        <v>46</v>
      </c>
      <c r="G307" t="s">
        <v>42</v>
      </c>
      <c r="H307" t="s">
        <v>20</v>
      </c>
      <c r="I307" s="3">
        <v>3</v>
      </c>
      <c r="J307" s="4">
        <v>30202.1</v>
      </c>
      <c r="K307" s="4">
        <v>90606.31</v>
      </c>
      <c r="L307" t="s">
        <v>35</v>
      </c>
      <c r="M307" t="s">
        <v>29</v>
      </c>
      <c r="N307">
        <f>IF(COUNTIF($C$2:C307,C307)=1,1,0)</f>
        <v>0</v>
      </c>
      <c r="O307">
        <f t="shared" si="8"/>
        <v>0</v>
      </c>
      <c r="P307" t="str">
        <f t="shared" si="9"/>
        <v>2023-09</v>
      </c>
      <c r="Q307" s="3">
        <f>IF(AND(IF(dashboard!$B$4="All",TRUE,$F307=dashboard!$B$4),IF(dashboard!$B$5="All",TRUE,$E307=dashboard!$B$5),IF(dashboard!$B$6="All",TRUE,$G307=dashboard!$B$6),IF(dashboard!$B$7="All",TRUE,$M307=dashboard!$B$7),$P307&gt;=dashboard!$B$8,$P307&lt;=dashboard!$B$9,COUNTIFS($C$2:C307,$C307,$F$2:F307,IF(dashboard!$B$4="All","*",dashboard!$B$4),$E$2:E307,IF(dashboard!$B$5="All","*",dashboard!$B$5),$G$2:G307,IF(dashboard!$B$6="All","*",dashboard!$B$6),$M$2:M307,IF(dashboard!$B$7="All","*",dashboard!$B$7),$P$2:P307,"&gt;="&amp;dashboard!$B$8,$P$2:P307,"&lt;="&amp;dashboard!$B$9)=1),1,0)</f>
        <v>0</v>
      </c>
    </row>
    <row r="308" spans="1:17">
      <c r="A308" t="s">
        <v>855</v>
      </c>
      <c r="B308" s="2">
        <v>44979</v>
      </c>
      <c r="C308" t="s">
        <v>856</v>
      </c>
      <c r="D308" t="s">
        <v>857</v>
      </c>
      <c r="E308" t="s">
        <v>26</v>
      </c>
      <c r="F308" t="s">
        <v>46</v>
      </c>
      <c r="G308" t="s">
        <v>42</v>
      </c>
      <c r="H308" t="s">
        <v>20</v>
      </c>
      <c r="I308" s="3">
        <v>2</v>
      </c>
      <c r="J308" s="4">
        <v>26337.99</v>
      </c>
      <c r="K308" s="4">
        <v>52675.98</v>
      </c>
      <c r="L308" t="s">
        <v>28</v>
      </c>
      <c r="M308" t="s">
        <v>29</v>
      </c>
      <c r="N308">
        <f>IF(COUNTIF($C$2:C308,C308)=1,1,0)</f>
        <v>1</v>
      </c>
      <c r="O308">
        <f t="shared" si="8"/>
        <v>0</v>
      </c>
      <c r="P308" t="str">
        <f t="shared" si="9"/>
        <v>2023-02</v>
      </c>
      <c r="Q308" s="3">
        <f>IF(AND(IF(dashboard!$B$4="All",TRUE,$F308=dashboard!$B$4),IF(dashboard!$B$5="All",TRUE,$E308=dashboard!$B$5),IF(dashboard!$B$6="All",TRUE,$G308=dashboard!$B$6),IF(dashboard!$B$7="All",TRUE,$M308=dashboard!$B$7),$P308&gt;=dashboard!$B$8,$P308&lt;=dashboard!$B$9,COUNTIFS($C$2:C308,$C308,$F$2:F308,IF(dashboard!$B$4="All","*",dashboard!$B$4),$E$2:E308,IF(dashboard!$B$5="All","*",dashboard!$B$5),$G$2:G308,IF(dashboard!$B$6="All","*",dashboard!$B$6),$M$2:M308,IF(dashboard!$B$7="All","*",dashboard!$B$7),$P$2:P308,"&gt;="&amp;dashboard!$B$8,$P$2:P308,"&lt;="&amp;dashboard!$B$9)=1),1,0)</f>
        <v>0</v>
      </c>
    </row>
    <row r="309" spans="1:17">
      <c r="A309" t="s">
        <v>858</v>
      </c>
      <c r="B309" s="2">
        <v>44931</v>
      </c>
      <c r="C309" t="s">
        <v>261</v>
      </c>
      <c r="D309" t="s">
        <v>41</v>
      </c>
      <c r="E309" t="s">
        <v>17</v>
      </c>
      <c r="F309" t="s">
        <v>27</v>
      </c>
      <c r="G309" t="s">
        <v>42</v>
      </c>
      <c r="H309" t="s">
        <v>50</v>
      </c>
      <c r="I309" s="3">
        <v>3</v>
      </c>
      <c r="J309" s="4">
        <v>2287.94</v>
      </c>
      <c r="K309" s="4">
        <v>6863.81</v>
      </c>
      <c r="L309" t="s">
        <v>35</v>
      </c>
      <c r="M309" t="s">
        <v>22</v>
      </c>
      <c r="N309">
        <f>IF(COUNTIF($C$2:C309,C309)=1,1,0)</f>
        <v>0</v>
      </c>
      <c r="O309">
        <f t="shared" si="8"/>
        <v>1</v>
      </c>
      <c r="P309" t="str">
        <f t="shared" si="9"/>
        <v>2023-01</v>
      </c>
      <c r="Q309" s="3">
        <f>IF(AND(IF(dashboard!$B$4="All",TRUE,$F309=dashboard!$B$4),IF(dashboard!$B$5="All",TRUE,$E309=dashboard!$B$5),IF(dashboard!$B$6="All",TRUE,$G309=dashboard!$B$6),IF(dashboard!$B$7="All",TRUE,$M309=dashboard!$B$7),$P309&gt;=dashboard!$B$8,$P309&lt;=dashboard!$B$9,COUNTIFS($C$2:C309,$C309,$F$2:F309,IF(dashboard!$B$4="All","*",dashboard!$B$4),$E$2:E309,IF(dashboard!$B$5="All","*",dashboard!$B$5),$G$2:G309,IF(dashboard!$B$6="All","*",dashboard!$B$6),$M$2:M309,IF(dashboard!$B$7="All","*",dashboard!$B$7),$P$2:P309,"&gt;="&amp;dashboard!$B$8,$P$2:P309,"&lt;="&amp;dashboard!$B$9)=1),1,0)</f>
        <v>0</v>
      </c>
    </row>
    <row r="310" spans="1:17">
      <c r="A310" t="s">
        <v>859</v>
      </c>
      <c r="B310" s="2">
        <v>45029</v>
      </c>
      <c r="C310" t="s">
        <v>131</v>
      </c>
      <c r="D310" t="s">
        <v>697</v>
      </c>
      <c r="E310" t="s">
        <v>17</v>
      </c>
      <c r="F310" t="s">
        <v>46</v>
      </c>
      <c r="G310" t="s">
        <v>42</v>
      </c>
      <c r="H310" t="s">
        <v>50</v>
      </c>
      <c r="I310" s="3">
        <v>4</v>
      </c>
      <c r="J310" s="4">
        <v>2732.27</v>
      </c>
      <c r="K310" s="4">
        <v>10929.07</v>
      </c>
      <c r="L310" t="s">
        <v>21</v>
      </c>
      <c r="M310" t="s">
        <v>29</v>
      </c>
      <c r="N310">
        <f>IF(COUNTIF($C$2:C310,C310)=1,1,0)</f>
        <v>0</v>
      </c>
      <c r="O310">
        <f t="shared" si="8"/>
        <v>0</v>
      </c>
      <c r="P310" t="str">
        <f t="shared" si="9"/>
        <v>2023-04</v>
      </c>
      <c r="Q310" s="3">
        <f>IF(AND(IF(dashboard!$B$4="All",TRUE,$F310=dashboard!$B$4),IF(dashboard!$B$5="All",TRUE,$E310=dashboard!$B$5),IF(dashboard!$B$6="All",TRUE,$G310=dashboard!$B$6),IF(dashboard!$B$7="All",TRUE,$M310=dashboard!$B$7),$P310&gt;=dashboard!$B$8,$P310&lt;=dashboard!$B$9,COUNTIFS($C$2:C310,$C310,$F$2:F310,IF(dashboard!$B$4="All","*",dashboard!$B$4),$E$2:E310,IF(dashboard!$B$5="All","*",dashboard!$B$5),$G$2:G310,IF(dashboard!$B$6="All","*",dashboard!$B$6),$M$2:M310,IF(dashboard!$B$7="All","*",dashboard!$B$7),$P$2:P310,"&gt;="&amp;dashboard!$B$8,$P$2:P310,"&lt;="&amp;dashboard!$B$9)=1),1,0)</f>
        <v>0</v>
      </c>
    </row>
    <row r="311" spans="1:17">
      <c r="A311" t="s">
        <v>860</v>
      </c>
      <c r="B311" s="2">
        <v>45122</v>
      </c>
      <c r="C311" t="s">
        <v>861</v>
      </c>
      <c r="D311" t="s">
        <v>333</v>
      </c>
      <c r="E311" t="s">
        <v>17</v>
      </c>
      <c r="F311" t="s">
        <v>18</v>
      </c>
      <c r="G311" t="s">
        <v>19</v>
      </c>
      <c r="H311" t="s">
        <v>57</v>
      </c>
      <c r="I311" s="3">
        <v>3</v>
      </c>
      <c r="J311" s="4">
        <v>13878.26</v>
      </c>
      <c r="K311" s="4">
        <v>41634.79</v>
      </c>
      <c r="L311" t="s">
        <v>35</v>
      </c>
      <c r="M311" t="s">
        <v>29</v>
      </c>
      <c r="N311">
        <f>IF(COUNTIF($C$2:C311,C311)=1,1,0)</f>
        <v>1</v>
      </c>
      <c r="O311">
        <f t="shared" si="8"/>
        <v>0</v>
      </c>
      <c r="P311" t="str">
        <f t="shared" si="9"/>
        <v>2023-07</v>
      </c>
      <c r="Q311" s="3">
        <f>IF(AND(IF(dashboard!$B$4="All",TRUE,$F311=dashboard!$B$4),IF(dashboard!$B$5="All",TRUE,$E311=dashboard!$B$5),IF(dashboard!$B$6="All",TRUE,$G311=dashboard!$B$6),IF(dashboard!$B$7="All",TRUE,$M311=dashboard!$B$7),$P311&gt;=dashboard!$B$8,$P311&lt;=dashboard!$B$9,COUNTIFS($C$2:C311,$C311,$F$2:F311,IF(dashboard!$B$4="All","*",dashboard!$B$4),$E$2:E311,IF(dashboard!$B$5="All","*",dashboard!$B$5),$G$2:G311,IF(dashboard!$B$6="All","*",dashboard!$B$6),$M$2:M311,IF(dashboard!$B$7="All","*",dashboard!$B$7),$P$2:P311,"&gt;="&amp;dashboard!$B$8,$P$2:P311,"&lt;="&amp;dashboard!$B$9)=1),1,0)</f>
        <v>0</v>
      </c>
    </row>
    <row r="312" spans="1:17">
      <c r="A312" t="s">
        <v>862</v>
      </c>
      <c r="B312" s="2">
        <v>45276</v>
      </c>
      <c r="C312" t="s">
        <v>806</v>
      </c>
      <c r="D312" t="s">
        <v>863</v>
      </c>
      <c r="E312" t="s">
        <v>26</v>
      </c>
      <c r="F312" t="s">
        <v>33</v>
      </c>
      <c r="G312" t="s">
        <v>42</v>
      </c>
      <c r="H312" t="s">
        <v>50</v>
      </c>
      <c r="I312" s="3">
        <v>5</v>
      </c>
      <c r="J312" s="4">
        <v>2077.48</v>
      </c>
      <c r="K312" s="4">
        <v>10387.42</v>
      </c>
      <c r="L312" t="s">
        <v>28</v>
      </c>
      <c r="M312" t="s">
        <v>29</v>
      </c>
      <c r="N312">
        <f>IF(COUNTIF($C$2:C312,C312)=1,1,0)</f>
        <v>0</v>
      </c>
      <c r="O312">
        <f t="shared" si="8"/>
        <v>0</v>
      </c>
      <c r="P312" t="str">
        <f t="shared" si="9"/>
        <v>2023-12</v>
      </c>
      <c r="Q312" s="3">
        <f>IF(AND(IF(dashboard!$B$4="All",TRUE,$F312=dashboard!$B$4),IF(dashboard!$B$5="All",TRUE,$E312=dashboard!$B$5),IF(dashboard!$B$6="All",TRUE,$G312=dashboard!$B$6),IF(dashboard!$B$7="All",TRUE,$M312=dashboard!$B$7),$P312&gt;=dashboard!$B$8,$P312&lt;=dashboard!$B$9,COUNTIFS($C$2:C312,$C312,$F$2:F312,IF(dashboard!$B$4="All","*",dashboard!$B$4),$E$2:E312,IF(dashboard!$B$5="All","*",dashboard!$B$5),$G$2:G312,IF(dashboard!$B$6="All","*",dashboard!$B$6),$M$2:M312,IF(dashboard!$B$7="All","*",dashboard!$B$7),$P$2:P312,"&gt;="&amp;dashboard!$B$8,$P$2:P312,"&lt;="&amp;dashboard!$B$9)=1),1,0)</f>
        <v>1</v>
      </c>
    </row>
    <row r="313" spans="1:17">
      <c r="A313" t="s">
        <v>864</v>
      </c>
      <c r="B313" s="2">
        <v>44973</v>
      </c>
      <c r="C313" t="s">
        <v>865</v>
      </c>
      <c r="D313" t="s">
        <v>866</v>
      </c>
      <c r="E313" t="s">
        <v>17</v>
      </c>
      <c r="F313" t="s">
        <v>18</v>
      </c>
      <c r="G313" t="s">
        <v>42</v>
      </c>
      <c r="H313" t="s">
        <v>50</v>
      </c>
      <c r="I313" s="3">
        <v>2</v>
      </c>
      <c r="J313" s="4">
        <v>1784.5</v>
      </c>
      <c r="K313" s="4">
        <v>3569.01</v>
      </c>
      <c r="L313" t="s">
        <v>35</v>
      </c>
      <c r="M313" t="s">
        <v>29</v>
      </c>
      <c r="N313">
        <f>IF(COUNTIF($C$2:C313,C313)=1,1,0)</f>
        <v>1</v>
      </c>
      <c r="O313">
        <f t="shared" si="8"/>
        <v>0</v>
      </c>
      <c r="P313" t="str">
        <f t="shared" si="9"/>
        <v>2023-02</v>
      </c>
      <c r="Q313" s="3">
        <f>IF(AND(IF(dashboard!$B$4="All",TRUE,$F313=dashboard!$B$4),IF(dashboard!$B$5="All",TRUE,$E313=dashboard!$B$5),IF(dashboard!$B$6="All",TRUE,$G313=dashboard!$B$6),IF(dashboard!$B$7="All",TRUE,$M313=dashboard!$B$7),$P313&gt;=dashboard!$B$8,$P313&lt;=dashboard!$B$9,COUNTIFS($C$2:C313,$C313,$F$2:F313,IF(dashboard!$B$4="All","*",dashboard!$B$4),$E$2:E313,IF(dashboard!$B$5="All","*",dashboard!$B$5),$G$2:G313,IF(dashboard!$B$6="All","*",dashboard!$B$6),$M$2:M313,IF(dashboard!$B$7="All","*",dashboard!$B$7),$P$2:P313,"&gt;="&amp;dashboard!$B$8,$P$2:P313,"&lt;="&amp;dashboard!$B$9)=1),1,0)</f>
        <v>0</v>
      </c>
    </row>
    <row r="314" spans="1:17">
      <c r="A314" t="s">
        <v>867</v>
      </c>
      <c r="B314" s="2">
        <v>45195</v>
      </c>
      <c r="C314" t="s">
        <v>59</v>
      </c>
      <c r="D314" t="s">
        <v>868</v>
      </c>
      <c r="E314" t="s">
        <v>17</v>
      </c>
      <c r="F314" t="s">
        <v>27</v>
      </c>
      <c r="G314" t="s">
        <v>42</v>
      </c>
      <c r="H314" t="s">
        <v>34</v>
      </c>
      <c r="I314" s="3">
        <v>5</v>
      </c>
      <c r="J314" s="4">
        <v>1027.81</v>
      </c>
      <c r="K314" s="4">
        <v>5139.07</v>
      </c>
      <c r="L314" t="s">
        <v>21</v>
      </c>
      <c r="M314" t="s">
        <v>29</v>
      </c>
      <c r="N314">
        <f>IF(COUNTIF($C$2:C314,C314)=1,1,0)</f>
        <v>0</v>
      </c>
      <c r="O314">
        <f t="shared" si="8"/>
        <v>0</v>
      </c>
      <c r="P314" t="str">
        <f t="shared" si="9"/>
        <v>2023-09</v>
      </c>
      <c r="Q314" s="3">
        <f>IF(AND(IF(dashboard!$B$4="All",TRUE,$F314=dashboard!$B$4),IF(dashboard!$B$5="All",TRUE,$E314=dashboard!$B$5),IF(dashboard!$B$6="All",TRUE,$G314=dashboard!$B$6),IF(dashboard!$B$7="All",TRUE,$M314=dashboard!$B$7),$P314&gt;=dashboard!$B$8,$P314&lt;=dashboard!$B$9,COUNTIFS($C$2:C314,$C314,$F$2:F314,IF(dashboard!$B$4="All","*",dashboard!$B$4),$E$2:E314,IF(dashboard!$B$5="All","*",dashboard!$B$5),$G$2:G314,IF(dashboard!$B$6="All","*",dashboard!$B$6),$M$2:M314,IF(dashboard!$B$7="All","*",dashboard!$B$7),$P$2:P314,"&gt;="&amp;dashboard!$B$8,$P$2:P314,"&lt;="&amp;dashboard!$B$9)=1),1,0)</f>
        <v>0</v>
      </c>
    </row>
    <row r="315" spans="1:17">
      <c r="A315" t="s">
        <v>869</v>
      </c>
      <c r="B315" s="2">
        <v>45296</v>
      </c>
      <c r="C315" t="s">
        <v>870</v>
      </c>
      <c r="D315" t="s">
        <v>871</v>
      </c>
      <c r="E315" t="s">
        <v>17</v>
      </c>
      <c r="F315" t="s">
        <v>18</v>
      </c>
      <c r="G315" t="s">
        <v>42</v>
      </c>
      <c r="H315" t="s">
        <v>20</v>
      </c>
      <c r="I315" s="3">
        <v>3</v>
      </c>
      <c r="J315" s="4">
        <v>36984.17</v>
      </c>
      <c r="K315" s="4">
        <v>110952.51</v>
      </c>
      <c r="L315" t="s">
        <v>21</v>
      </c>
      <c r="M315" t="s">
        <v>29</v>
      </c>
      <c r="N315">
        <f>IF(COUNTIF($C$2:C315,C315)=1,1,0)</f>
        <v>1</v>
      </c>
      <c r="O315">
        <f t="shared" si="8"/>
        <v>0</v>
      </c>
      <c r="P315" t="str">
        <f t="shared" si="9"/>
        <v>2024-01</v>
      </c>
      <c r="Q315" s="3">
        <f>IF(AND(IF(dashboard!$B$4="All",TRUE,$F315=dashboard!$B$4),IF(dashboard!$B$5="All",TRUE,$E315=dashboard!$B$5),IF(dashboard!$B$6="All",TRUE,$G315=dashboard!$B$6),IF(dashboard!$B$7="All",TRUE,$M315=dashboard!$B$7),$P315&gt;=dashboard!$B$8,$P315&lt;=dashboard!$B$9,COUNTIFS($C$2:C315,$C315,$F$2:F315,IF(dashboard!$B$4="All","*",dashboard!$B$4),$E$2:E315,IF(dashboard!$B$5="All","*",dashboard!$B$5),$G$2:G315,IF(dashboard!$B$6="All","*",dashboard!$B$6),$M$2:M315,IF(dashboard!$B$7="All","*",dashboard!$B$7),$P$2:P315,"&gt;="&amp;dashboard!$B$8,$P$2:P315,"&lt;="&amp;dashboard!$B$9)=1),1,0)</f>
        <v>0</v>
      </c>
    </row>
    <row r="316" spans="1:17">
      <c r="A316" t="s">
        <v>872</v>
      </c>
      <c r="B316" s="2">
        <v>45032</v>
      </c>
      <c r="C316" t="s">
        <v>844</v>
      </c>
      <c r="D316" t="s">
        <v>873</v>
      </c>
      <c r="E316" t="s">
        <v>26</v>
      </c>
      <c r="F316" t="s">
        <v>46</v>
      </c>
      <c r="G316" t="s">
        <v>19</v>
      </c>
      <c r="H316" t="s">
        <v>50</v>
      </c>
      <c r="I316" s="3">
        <v>5</v>
      </c>
      <c r="J316" s="4">
        <v>1934.52</v>
      </c>
      <c r="K316" s="4">
        <v>9672.59</v>
      </c>
      <c r="L316" t="s">
        <v>28</v>
      </c>
      <c r="M316" t="s">
        <v>29</v>
      </c>
      <c r="N316">
        <f>IF(COUNTIF($C$2:C316,C316)=1,1,0)</f>
        <v>0</v>
      </c>
      <c r="O316">
        <f t="shared" si="8"/>
        <v>0</v>
      </c>
      <c r="P316" t="str">
        <f t="shared" si="9"/>
        <v>2023-04</v>
      </c>
      <c r="Q316" s="3">
        <f>IF(AND(IF(dashboard!$B$4="All",TRUE,$F316=dashboard!$B$4),IF(dashboard!$B$5="All",TRUE,$E316=dashboard!$B$5),IF(dashboard!$B$6="All",TRUE,$G316=dashboard!$B$6),IF(dashboard!$B$7="All",TRUE,$M316=dashboard!$B$7),$P316&gt;=dashboard!$B$8,$P316&lt;=dashboard!$B$9,COUNTIFS($C$2:C316,$C316,$F$2:F316,IF(dashboard!$B$4="All","*",dashboard!$B$4),$E$2:E316,IF(dashboard!$B$5="All","*",dashboard!$B$5),$G$2:G316,IF(dashboard!$B$6="All","*",dashboard!$B$6),$M$2:M316,IF(dashboard!$B$7="All","*",dashboard!$B$7),$P$2:P316,"&gt;="&amp;dashboard!$B$8,$P$2:P316,"&lt;="&amp;dashboard!$B$9)=1),1,0)</f>
        <v>0</v>
      </c>
    </row>
    <row r="317" spans="1:17">
      <c r="A317" t="s">
        <v>874</v>
      </c>
      <c r="B317" s="2">
        <v>45046</v>
      </c>
      <c r="C317" t="s">
        <v>875</v>
      </c>
      <c r="D317" t="s">
        <v>181</v>
      </c>
      <c r="E317" t="s">
        <v>26</v>
      </c>
      <c r="F317" t="s">
        <v>18</v>
      </c>
      <c r="G317" t="s">
        <v>19</v>
      </c>
      <c r="H317" t="s">
        <v>20</v>
      </c>
      <c r="I317" s="3">
        <v>1</v>
      </c>
      <c r="J317" s="4">
        <v>30465.39</v>
      </c>
      <c r="K317" s="4">
        <v>30465.39</v>
      </c>
      <c r="L317" t="s">
        <v>28</v>
      </c>
      <c r="M317" t="s">
        <v>29</v>
      </c>
      <c r="N317">
        <f>IF(COUNTIF($C$2:C317,C317)=1,1,0)</f>
        <v>1</v>
      </c>
      <c r="O317">
        <f t="shared" si="8"/>
        <v>0</v>
      </c>
      <c r="P317" t="str">
        <f t="shared" si="9"/>
        <v>2023-04</v>
      </c>
      <c r="Q317" s="3">
        <f>IF(AND(IF(dashboard!$B$4="All",TRUE,$F317=dashboard!$B$4),IF(dashboard!$B$5="All",TRUE,$E317=dashboard!$B$5),IF(dashboard!$B$6="All",TRUE,$G317=dashboard!$B$6),IF(dashboard!$B$7="All",TRUE,$M317=dashboard!$B$7),$P317&gt;=dashboard!$B$8,$P317&lt;=dashboard!$B$9,COUNTIFS($C$2:C317,$C317,$F$2:F317,IF(dashboard!$B$4="All","*",dashboard!$B$4),$E$2:E317,IF(dashboard!$B$5="All","*",dashboard!$B$5),$G$2:G317,IF(dashboard!$B$6="All","*",dashboard!$B$6),$M$2:M317,IF(dashboard!$B$7="All","*",dashboard!$B$7),$P$2:P317,"&gt;="&amp;dashboard!$B$8,$P$2:P317,"&lt;="&amp;dashboard!$B$9)=1),1,0)</f>
        <v>0</v>
      </c>
    </row>
    <row r="318" spans="1:17">
      <c r="A318" t="s">
        <v>876</v>
      </c>
      <c r="B318" s="2">
        <v>44984</v>
      </c>
      <c r="C318" t="s">
        <v>351</v>
      </c>
      <c r="D318" t="s">
        <v>877</v>
      </c>
      <c r="E318" t="s">
        <v>26</v>
      </c>
      <c r="F318" t="s">
        <v>33</v>
      </c>
      <c r="G318" t="s">
        <v>42</v>
      </c>
      <c r="H318" t="s">
        <v>20</v>
      </c>
      <c r="I318" s="3">
        <v>3</v>
      </c>
      <c r="J318" s="4">
        <v>24854.05</v>
      </c>
      <c r="K318" s="4">
        <v>74562.149999999994</v>
      </c>
      <c r="L318" t="s">
        <v>35</v>
      </c>
      <c r="M318" t="s">
        <v>29</v>
      </c>
      <c r="N318">
        <f>IF(COUNTIF($C$2:C318,C318)=1,1,0)</f>
        <v>0</v>
      </c>
      <c r="O318">
        <f t="shared" si="8"/>
        <v>0</v>
      </c>
      <c r="P318" t="str">
        <f t="shared" si="9"/>
        <v>2023-02</v>
      </c>
      <c r="Q318" s="3">
        <f>IF(AND(IF(dashboard!$B$4="All",TRUE,$F318=dashboard!$B$4),IF(dashboard!$B$5="All",TRUE,$E318=dashboard!$B$5),IF(dashboard!$B$6="All",TRUE,$G318=dashboard!$B$6),IF(dashboard!$B$7="All",TRUE,$M318=dashboard!$B$7),$P318&gt;=dashboard!$B$8,$P318&lt;=dashboard!$B$9,COUNTIFS($C$2:C318,$C318,$F$2:F318,IF(dashboard!$B$4="All","*",dashboard!$B$4),$E$2:E318,IF(dashboard!$B$5="All","*",dashboard!$B$5),$G$2:G318,IF(dashboard!$B$6="All","*",dashboard!$B$6),$M$2:M318,IF(dashboard!$B$7="All","*",dashboard!$B$7),$P$2:P318,"&gt;="&amp;dashboard!$B$8,$P$2:P318,"&lt;="&amp;dashboard!$B$9)=1),1,0)</f>
        <v>0</v>
      </c>
    </row>
    <row r="319" spans="1:17">
      <c r="A319" t="s">
        <v>878</v>
      </c>
      <c r="B319" s="2">
        <v>45272</v>
      </c>
      <c r="C319" t="s">
        <v>215</v>
      </c>
      <c r="D319" t="s">
        <v>800</v>
      </c>
      <c r="E319" t="s">
        <v>17</v>
      </c>
      <c r="F319" t="s">
        <v>46</v>
      </c>
      <c r="G319" t="s">
        <v>19</v>
      </c>
      <c r="H319" t="s">
        <v>57</v>
      </c>
      <c r="I319" s="3">
        <v>5</v>
      </c>
      <c r="J319" s="4">
        <v>15913.16</v>
      </c>
      <c r="K319" s="4">
        <v>79565.81</v>
      </c>
      <c r="L319" t="s">
        <v>28</v>
      </c>
      <c r="M319" t="s">
        <v>29</v>
      </c>
      <c r="N319">
        <f>IF(COUNTIF($C$2:C319,C319)=1,1,0)</f>
        <v>0</v>
      </c>
      <c r="O319">
        <f t="shared" si="8"/>
        <v>0</v>
      </c>
      <c r="P319" t="str">
        <f t="shared" si="9"/>
        <v>2023-12</v>
      </c>
      <c r="Q319" s="3">
        <f>IF(AND(IF(dashboard!$B$4="All",TRUE,$F319=dashboard!$B$4),IF(dashboard!$B$5="All",TRUE,$E319=dashboard!$B$5),IF(dashboard!$B$6="All",TRUE,$G319=dashboard!$B$6),IF(dashboard!$B$7="All",TRUE,$M319=dashboard!$B$7),$P319&gt;=dashboard!$B$8,$P319&lt;=dashboard!$B$9,COUNTIFS($C$2:C319,$C319,$F$2:F319,IF(dashboard!$B$4="All","*",dashboard!$B$4),$E$2:E319,IF(dashboard!$B$5="All","*",dashboard!$B$5),$G$2:G319,IF(dashboard!$B$6="All","*",dashboard!$B$6),$M$2:M319,IF(dashboard!$B$7="All","*",dashboard!$B$7),$P$2:P319,"&gt;="&amp;dashboard!$B$8,$P$2:P319,"&lt;="&amp;dashboard!$B$9)=1),1,0)</f>
        <v>0</v>
      </c>
    </row>
    <row r="320" spans="1:17">
      <c r="A320" t="s">
        <v>879</v>
      </c>
      <c r="B320" s="2">
        <v>45400</v>
      </c>
      <c r="C320" t="s">
        <v>880</v>
      </c>
      <c r="D320" t="s">
        <v>881</v>
      </c>
      <c r="E320" t="s">
        <v>17</v>
      </c>
      <c r="F320" t="s">
        <v>33</v>
      </c>
      <c r="G320" t="s">
        <v>19</v>
      </c>
      <c r="H320" t="s">
        <v>20</v>
      </c>
      <c r="I320" s="3">
        <v>4</v>
      </c>
      <c r="J320" s="4">
        <v>39911.949999999997</v>
      </c>
      <c r="K320" s="4">
        <v>159647.81</v>
      </c>
      <c r="L320" t="s">
        <v>21</v>
      </c>
      <c r="M320" t="s">
        <v>29</v>
      </c>
      <c r="N320">
        <f>IF(COUNTIF($C$2:C320,C320)=1,1,0)</f>
        <v>1</v>
      </c>
      <c r="O320">
        <f t="shared" si="8"/>
        <v>0</v>
      </c>
      <c r="P320" t="str">
        <f t="shared" si="9"/>
        <v>2024-04</v>
      </c>
      <c r="Q320" s="3">
        <f>IF(AND(IF(dashboard!$B$4="All",TRUE,$F320=dashboard!$B$4),IF(dashboard!$B$5="All",TRUE,$E320=dashboard!$B$5),IF(dashboard!$B$6="All",TRUE,$G320=dashboard!$B$6),IF(dashboard!$B$7="All",TRUE,$M320=dashboard!$B$7),$P320&gt;=dashboard!$B$8,$P320&lt;=dashboard!$B$9,COUNTIFS($C$2:C320,$C320,$F$2:F320,IF(dashboard!$B$4="All","*",dashboard!$B$4),$E$2:E320,IF(dashboard!$B$5="All","*",dashboard!$B$5),$G$2:G320,IF(dashboard!$B$6="All","*",dashboard!$B$6),$M$2:M320,IF(dashboard!$B$7="All","*",dashboard!$B$7),$P$2:P320,"&gt;="&amp;dashboard!$B$8,$P$2:P320,"&lt;="&amp;dashboard!$B$9)=1),1,0)</f>
        <v>1</v>
      </c>
    </row>
    <row r="321" spans="1:17">
      <c r="A321" t="s">
        <v>882</v>
      </c>
      <c r="B321" s="2">
        <v>45043</v>
      </c>
      <c r="C321" t="s">
        <v>883</v>
      </c>
      <c r="D321" t="s">
        <v>614</v>
      </c>
      <c r="E321" t="s">
        <v>17</v>
      </c>
      <c r="F321" t="s">
        <v>33</v>
      </c>
      <c r="G321" t="s">
        <v>42</v>
      </c>
      <c r="H321" t="s">
        <v>20</v>
      </c>
      <c r="I321" s="3">
        <v>3</v>
      </c>
      <c r="J321" s="4">
        <v>34449.25</v>
      </c>
      <c r="K321" s="4">
        <v>103347.74</v>
      </c>
      <c r="L321" t="s">
        <v>35</v>
      </c>
      <c r="M321" t="s">
        <v>29</v>
      </c>
      <c r="N321">
        <f>IF(COUNTIF($C$2:C321,C321)=1,1,0)</f>
        <v>1</v>
      </c>
      <c r="O321">
        <f t="shared" si="8"/>
        <v>0</v>
      </c>
      <c r="P321" t="str">
        <f t="shared" si="9"/>
        <v>2023-04</v>
      </c>
      <c r="Q321" s="3">
        <f>IF(AND(IF(dashboard!$B$4="All",TRUE,$F321=dashboard!$B$4),IF(dashboard!$B$5="All",TRUE,$E321=dashboard!$B$5),IF(dashboard!$B$6="All",TRUE,$G321=dashboard!$B$6),IF(dashboard!$B$7="All",TRUE,$M321=dashboard!$B$7),$P321&gt;=dashboard!$B$8,$P321&lt;=dashboard!$B$9,COUNTIFS($C$2:C321,$C321,$F$2:F321,IF(dashboard!$B$4="All","*",dashboard!$B$4),$E$2:E321,IF(dashboard!$B$5="All","*",dashboard!$B$5),$G$2:G321,IF(dashboard!$B$6="All","*",dashboard!$B$6),$M$2:M321,IF(dashboard!$B$7="All","*",dashboard!$B$7),$P$2:P321,"&gt;="&amp;dashboard!$B$8,$P$2:P321,"&lt;="&amp;dashboard!$B$9)=1),1,0)</f>
        <v>1</v>
      </c>
    </row>
    <row r="322" spans="1:17">
      <c r="A322" t="s">
        <v>884</v>
      </c>
      <c r="B322" s="2">
        <v>45053</v>
      </c>
      <c r="C322" t="s">
        <v>238</v>
      </c>
      <c r="D322" t="s">
        <v>885</v>
      </c>
      <c r="E322" t="s">
        <v>17</v>
      </c>
      <c r="F322" t="s">
        <v>33</v>
      </c>
      <c r="G322" t="s">
        <v>19</v>
      </c>
      <c r="H322" t="s">
        <v>50</v>
      </c>
      <c r="I322" s="3">
        <v>1</v>
      </c>
      <c r="J322" s="4">
        <v>1782.34</v>
      </c>
      <c r="K322" s="4">
        <v>1782.34</v>
      </c>
      <c r="L322" t="s">
        <v>35</v>
      </c>
      <c r="M322" t="s">
        <v>29</v>
      </c>
      <c r="N322">
        <f>IF(COUNTIF($C$2:C322,C322)=1,1,0)</f>
        <v>0</v>
      </c>
      <c r="O322">
        <f t="shared" ref="O322:O385" si="10">IF(OR(M322="Yes",M322="YES",M322=TRUE,M322=1),1,0)</f>
        <v>0</v>
      </c>
      <c r="P322" t="str">
        <f t="shared" ref="P322:P385" si="11">TEXT(B322,"yyyy-mm")</f>
        <v>2023-05</v>
      </c>
      <c r="Q322" s="3">
        <f>IF(AND(IF(dashboard!$B$4="All",TRUE,$F322=dashboard!$B$4),IF(dashboard!$B$5="All",TRUE,$E322=dashboard!$B$5),IF(dashboard!$B$6="All",TRUE,$G322=dashboard!$B$6),IF(dashboard!$B$7="All",TRUE,$M322=dashboard!$B$7),$P322&gt;=dashboard!$B$8,$P322&lt;=dashboard!$B$9,COUNTIFS($C$2:C322,$C322,$F$2:F322,IF(dashboard!$B$4="All","*",dashboard!$B$4),$E$2:E322,IF(dashboard!$B$5="All","*",dashboard!$B$5),$G$2:G322,IF(dashboard!$B$6="All","*",dashboard!$B$6),$M$2:M322,IF(dashboard!$B$7="All","*",dashboard!$B$7),$P$2:P322,"&gt;="&amp;dashboard!$B$8,$P$2:P322,"&lt;="&amp;dashboard!$B$9)=1),1,0)</f>
        <v>1</v>
      </c>
    </row>
    <row r="323" spans="1:17">
      <c r="A323" t="s">
        <v>886</v>
      </c>
      <c r="B323" s="2">
        <v>45319</v>
      </c>
      <c r="C323" t="s">
        <v>442</v>
      </c>
      <c r="D323" t="s">
        <v>887</v>
      </c>
      <c r="E323" t="s">
        <v>17</v>
      </c>
      <c r="F323" t="s">
        <v>18</v>
      </c>
      <c r="G323" t="s">
        <v>19</v>
      </c>
      <c r="H323" t="s">
        <v>34</v>
      </c>
      <c r="I323" s="3">
        <v>4</v>
      </c>
      <c r="J323" s="4">
        <v>970.58</v>
      </c>
      <c r="K323" s="4">
        <v>3882.3</v>
      </c>
      <c r="L323" t="s">
        <v>35</v>
      </c>
      <c r="M323" t="s">
        <v>29</v>
      </c>
      <c r="N323">
        <f>IF(COUNTIF($C$2:C323,C323)=1,1,0)</f>
        <v>0</v>
      </c>
      <c r="O323">
        <f t="shared" si="10"/>
        <v>0</v>
      </c>
      <c r="P323" t="str">
        <f t="shared" si="11"/>
        <v>2024-01</v>
      </c>
      <c r="Q323" s="3">
        <f>IF(AND(IF(dashboard!$B$4="All",TRUE,$F323=dashboard!$B$4),IF(dashboard!$B$5="All",TRUE,$E323=dashboard!$B$5),IF(dashboard!$B$6="All",TRUE,$G323=dashboard!$B$6),IF(dashboard!$B$7="All",TRUE,$M323=dashboard!$B$7),$P323&gt;=dashboard!$B$8,$P323&lt;=dashboard!$B$9,COUNTIFS($C$2:C323,$C323,$F$2:F323,IF(dashboard!$B$4="All","*",dashboard!$B$4),$E$2:E323,IF(dashboard!$B$5="All","*",dashboard!$B$5),$G$2:G323,IF(dashboard!$B$6="All","*",dashboard!$B$6),$M$2:M323,IF(dashboard!$B$7="All","*",dashboard!$B$7),$P$2:P323,"&gt;="&amp;dashboard!$B$8,$P$2:P323,"&lt;="&amp;dashboard!$B$9)=1),1,0)</f>
        <v>0</v>
      </c>
    </row>
    <row r="324" spans="1:17">
      <c r="A324" t="s">
        <v>888</v>
      </c>
      <c r="B324" s="2">
        <v>44984</v>
      </c>
      <c r="C324" t="s">
        <v>117</v>
      </c>
      <c r="D324" t="s">
        <v>889</v>
      </c>
      <c r="E324" t="s">
        <v>17</v>
      </c>
      <c r="F324" t="s">
        <v>18</v>
      </c>
      <c r="G324" t="s">
        <v>19</v>
      </c>
      <c r="H324" t="s">
        <v>50</v>
      </c>
      <c r="I324" s="3">
        <v>3</v>
      </c>
      <c r="J324" s="4">
        <v>2298.09</v>
      </c>
      <c r="K324" s="4">
        <v>6894.26</v>
      </c>
      <c r="L324" t="s">
        <v>35</v>
      </c>
      <c r="M324" t="s">
        <v>29</v>
      </c>
      <c r="N324">
        <f>IF(COUNTIF($C$2:C324,C324)=1,1,0)</f>
        <v>0</v>
      </c>
      <c r="O324">
        <f t="shared" si="10"/>
        <v>0</v>
      </c>
      <c r="P324" t="str">
        <f t="shared" si="11"/>
        <v>2023-02</v>
      </c>
      <c r="Q324" s="3">
        <f>IF(AND(IF(dashboard!$B$4="All",TRUE,$F324=dashboard!$B$4),IF(dashboard!$B$5="All",TRUE,$E324=dashboard!$B$5),IF(dashboard!$B$6="All",TRUE,$G324=dashboard!$B$6),IF(dashboard!$B$7="All",TRUE,$M324=dashboard!$B$7),$P324&gt;=dashboard!$B$8,$P324&lt;=dashboard!$B$9,COUNTIFS($C$2:C324,$C324,$F$2:F324,IF(dashboard!$B$4="All","*",dashboard!$B$4),$E$2:E324,IF(dashboard!$B$5="All","*",dashboard!$B$5),$G$2:G324,IF(dashboard!$B$6="All","*",dashboard!$B$6),$M$2:M324,IF(dashboard!$B$7="All","*",dashboard!$B$7),$P$2:P324,"&gt;="&amp;dashboard!$B$8,$P$2:P324,"&lt;="&amp;dashboard!$B$9)=1),1,0)</f>
        <v>0</v>
      </c>
    </row>
    <row r="325" spans="1:17">
      <c r="A325" t="s">
        <v>890</v>
      </c>
      <c r="B325" s="2">
        <v>45439</v>
      </c>
      <c r="C325" t="s">
        <v>891</v>
      </c>
      <c r="D325" t="s">
        <v>892</v>
      </c>
      <c r="E325" t="s">
        <v>17</v>
      </c>
      <c r="F325" t="s">
        <v>18</v>
      </c>
      <c r="G325" t="s">
        <v>42</v>
      </c>
      <c r="H325" t="s">
        <v>50</v>
      </c>
      <c r="I325" s="3">
        <v>4</v>
      </c>
      <c r="J325" s="4">
        <v>2484.48</v>
      </c>
      <c r="K325" s="4">
        <v>9937.91</v>
      </c>
      <c r="L325" t="s">
        <v>28</v>
      </c>
      <c r="M325" t="s">
        <v>29</v>
      </c>
      <c r="N325">
        <f>IF(COUNTIF($C$2:C325,C325)=1,1,0)</f>
        <v>1</v>
      </c>
      <c r="O325">
        <f t="shared" si="10"/>
        <v>0</v>
      </c>
      <c r="P325" t="str">
        <f t="shared" si="11"/>
        <v>2024-05</v>
      </c>
      <c r="Q325" s="3">
        <f>IF(AND(IF(dashboard!$B$4="All",TRUE,$F325=dashboard!$B$4),IF(dashboard!$B$5="All",TRUE,$E325=dashboard!$B$5),IF(dashboard!$B$6="All",TRUE,$G325=dashboard!$B$6),IF(dashboard!$B$7="All",TRUE,$M325=dashboard!$B$7),$P325&gt;=dashboard!$B$8,$P325&lt;=dashboard!$B$9,COUNTIFS($C$2:C325,$C325,$F$2:F325,IF(dashboard!$B$4="All","*",dashboard!$B$4),$E$2:E325,IF(dashboard!$B$5="All","*",dashboard!$B$5),$G$2:G325,IF(dashboard!$B$6="All","*",dashboard!$B$6),$M$2:M325,IF(dashboard!$B$7="All","*",dashboard!$B$7),$P$2:P325,"&gt;="&amp;dashboard!$B$8,$P$2:P325,"&lt;="&amp;dashboard!$B$9)=1),1,0)</f>
        <v>0</v>
      </c>
    </row>
    <row r="326" spans="1:17">
      <c r="A326" t="s">
        <v>893</v>
      </c>
      <c r="B326" s="2">
        <v>45022</v>
      </c>
      <c r="C326" t="s">
        <v>894</v>
      </c>
      <c r="D326" t="s">
        <v>276</v>
      </c>
      <c r="E326" t="s">
        <v>26</v>
      </c>
      <c r="F326" t="s">
        <v>18</v>
      </c>
      <c r="G326" t="s">
        <v>19</v>
      </c>
      <c r="H326" t="s">
        <v>34</v>
      </c>
      <c r="I326" s="3">
        <v>3</v>
      </c>
      <c r="J326" s="4">
        <v>1137.77</v>
      </c>
      <c r="K326" s="4">
        <v>3413.3</v>
      </c>
      <c r="L326" t="s">
        <v>35</v>
      </c>
      <c r="M326" t="s">
        <v>29</v>
      </c>
      <c r="N326">
        <f>IF(COUNTIF($C$2:C326,C326)=1,1,0)</f>
        <v>1</v>
      </c>
      <c r="O326">
        <f t="shared" si="10"/>
        <v>0</v>
      </c>
      <c r="P326" t="str">
        <f t="shared" si="11"/>
        <v>2023-04</v>
      </c>
      <c r="Q326" s="3">
        <f>IF(AND(IF(dashboard!$B$4="All",TRUE,$F326=dashboard!$B$4),IF(dashboard!$B$5="All",TRUE,$E326=dashboard!$B$5),IF(dashboard!$B$6="All",TRUE,$G326=dashboard!$B$6),IF(dashboard!$B$7="All",TRUE,$M326=dashboard!$B$7),$P326&gt;=dashboard!$B$8,$P326&lt;=dashboard!$B$9,COUNTIFS($C$2:C326,$C326,$F$2:F326,IF(dashboard!$B$4="All","*",dashboard!$B$4),$E$2:E326,IF(dashboard!$B$5="All","*",dashboard!$B$5),$G$2:G326,IF(dashboard!$B$6="All","*",dashboard!$B$6),$M$2:M326,IF(dashboard!$B$7="All","*",dashboard!$B$7),$P$2:P326,"&gt;="&amp;dashboard!$B$8,$P$2:P326,"&lt;="&amp;dashboard!$B$9)=1),1,0)</f>
        <v>0</v>
      </c>
    </row>
    <row r="327" spans="1:17">
      <c r="A327" t="s">
        <v>895</v>
      </c>
      <c r="B327" s="2">
        <v>45044</v>
      </c>
      <c r="C327" t="s">
        <v>896</v>
      </c>
      <c r="D327" t="s">
        <v>897</v>
      </c>
      <c r="E327" t="s">
        <v>17</v>
      </c>
      <c r="F327" t="s">
        <v>46</v>
      </c>
      <c r="G327" t="s">
        <v>42</v>
      </c>
      <c r="H327" t="s">
        <v>34</v>
      </c>
      <c r="I327" s="3">
        <v>3</v>
      </c>
      <c r="J327" s="4">
        <v>1389.52</v>
      </c>
      <c r="K327" s="4">
        <v>4168.5600000000004</v>
      </c>
      <c r="L327" t="s">
        <v>35</v>
      </c>
      <c r="M327" t="s">
        <v>29</v>
      </c>
      <c r="N327">
        <f>IF(COUNTIF($C$2:C327,C327)=1,1,0)</f>
        <v>1</v>
      </c>
      <c r="O327">
        <f t="shared" si="10"/>
        <v>0</v>
      </c>
      <c r="P327" t="str">
        <f t="shared" si="11"/>
        <v>2023-04</v>
      </c>
      <c r="Q327" s="3">
        <f>IF(AND(IF(dashboard!$B$4="All",TRUE,$F327=dashboard!$B$4),IF(dashboard!$B$5="All",TRUE,$E327=dashboard!$B$5),IF(dashboard!$B$6="All",TRUE,$G327=dashboard!$B$6),IF(dashboard!$B$7="All",TRUE,$M327=dashboard!$B$7),$P327&gt;=dashboard!$B$8,$P327&lt;=dashboard!$B$9,COUNTIFS($C$2:C327,$C327,$F$2:F327,IF(dashboard!$B$4="All","*",dashboard!$B$4),$E$2:E327,IF(dashboard!$B$5="All","*",dashboard!$B$5),$G$2:G327,IF(dashboard!$B$6="All","*",dashboard!$B$6),$M$2:M327,IF(dashboard!$B$7="All","*",dashboard!$B$7),$P$2:P327,"&gt;="&amp;dashboard!$B$8,$P$2:P327,"&lt;="&amp;dashboard!$B$9)=1),1,0)</f>
        <v>0</v>
      </c>
    </row>
    <row r="328" spans="1:17">
      <c r="A328" t="s">
        <v>898</v>
      </c>
      <c r="B328" s="2">
        <v>45414</v>
      </c>
      <c r="C328" t="s">
        <v>310</v>
      </c>
      <c r="D328" t="s">
        <v>899</v>
      </c>
      <c r="E328" t="s">
        <v>26</v>
      </c>
      <c r="F328" t="s">
        <v>18</v>
      </c>
      <c r="G328" t="s">
        <v>19</v>
      </c>
      <c r="H328" t="s">
        <v>57</v>
      </c>
      <c r="I328" s="3">
        <v>2</v>
      </c>
      <c r="J328" s="4">
        <v>17539.77</v>
      </c>
      <c r="K328" s="4">
        <v>35079.54</v>
      </c>
      <c r="L328" t="s">
        <v>35</v>
      </c>
      <c r="M328" t="s">
        <v>29</v>
      </c>
      <c r="N328">
        <f>IF(COUNTIF($C$2:C328,C328)=1,1,0)</f>
        <v>0</v>
      </c>
      <c r="O328">
        <f t="shared" si="10"/>
        <v>0</v>
      </c>
      <c r="P328" t="str">
        <f t="shared" si="11"/>
        <v>2024-05</v>
      </c>
      <c r="Q328" s="3">
        <f>IF(AND(IF(dashboard!$B$4="All",TRUE,$F328=dashboard!$B$4),IF(dashboard!$B$5="All",TRUE,$E328=dashboard!$B$5),IF(dashboard!$B$6="All",TRUE,$G328=dashboard!$B$6),IF(dashboard!$B$7="All",TRUE,$M328=dashboard!$B$7),$P328&gt;=dashboard!$B$8,$P328&lt;=dashboard!$B$9,COUNTIFS($C$2:C328,$C328,$F$2:F328,IF(dashboard!$B$4="All","*",dashboard!$B$4),$E$2:E328,IF(dashboard!$B$5="All","*",dashboard!$B$5),$G$2:G328,IF(dashboard!$B$6="All","*",dashboard!$B$6),$M$2:M328,IF(dashboard!$B$7="All","*",dashboard!$B$7),$P$2:P328,"&gt;="&amp;dashboard!$B$8,$P$2:P328,"&lt;="&amp;dashboard!$B$9)=1),1,0)</f>
        <v>0</v>
      </c>
    </row>
    <row r="329" spans="1:17">
      <c r="A329" t="s">
        <v>900</v>
      </c>
      <c r="B329" s="2">
        <v>45163</v>
      </c>
      <c r="C329" t="s">
        <v>63</v>
      </c>
      <c r="D329" t="s">
        <v>150</v>
      </c>
      <c r="E329" t="s">
        <v>17</v>
      </c>
      <c r="F329" t="s">
        <v>46</v>
      </c>
      <c r="G329" t="s">
        <v>19</v>
      </c>
      <c r="H329" t="s">
        <v>34</v>
      </c>
      <c r="I329" s="3">
        <v>5</v>
      </c>
      <c r="J329" s="4">
        <v>904.29</v>
      </c>
      <c r="K329" s="4">
        <v>4521.46</v>
      </c>
      <c r="L329" t="s">
        <v>21</v>
      </c>
      <c r="M329" t="s">
        <v>29</v>
      </c>
      <c r="N329">
        <f>IF(COUNTIF($C$2:C329,C329)=1,1,0)</f>
        <v>0</v>
      </c>
      <c r="O329">
        <f t="shared" si="10"/>
        <v>0</v>
      </c>
      <c r="P329" t="str">
        <f t="shared" si="11"/>
        <v>2023-08</v>
      </c>
      <c r="Q329" s="3">
        <f>IF(AND(IF(dashboard!$B$4="All",TRUE,$F329=dashboard!$B$4),IF(dashboard!$B$5="All",TRUE,$E329=dashboard!$B$5),IF(dashboard!$B$6="All",TRUE,$G329=dashboard!$B$6),IF(dashboard!$B$7="All",TRUE,$M329=dashboard!$B$7),$P329&gt;=dashboard!$B$8,$P329&lt;=dashboard!$B$9,COUNTIFS($C$2:C329,$C329,$F$2:F329,IF(dashboard!$B$4="All","*",dashboard!$B$4),$E$2:E329,IF(dashboard!$B$5="All","*",dashboard!$B$5),$G$2:G329,IF(dashboard!$B$6="All","*",dashboard!$B$6),$M$2:M329,IF(dashboard!$B$7="All","*",dashboard!$B$7),$P$2:P329,"&gt;="&amp;dashboard!$B$8,$P$2:P329,"&lt;="&amp;dashboard!$B$9)=1),1,0)</f>
        <v>0</v>
      </c>
    </row>
    <row r="330" spans="1:17">
      <c r="A330" t="s">
        <v>901</v>
      </c>
      <c r="B330" s="2">
        <v>45198</v>
      </c>
      <c r="C330" t="s">
        <v>902</v>
      </c>
      <c r="D330" t="s">
        <v>425</v>
      </c>
      <c r="E330" t="s">
        <v>17</v>
      </c>
      <c r="F330" t="s">
        <v>33</v>
      </c>
      <c r="G330" t="s">
        <v>19</v>
      </c>
      <c r="H330" t="s">
        <v>50</v>
      </c>
      <c r="I330" s="3">
        <v>3</v>
      </c>
      <c r="J330" s="4">
        <v>1922.99</v>
      </c>
      <c r="K330" s="4">
        <v>5768.97</v>
      </c>
      <c r="L330" t="s">
        <v>21</v>
      </c>
      <c r="M330" t="s">
        <v>29</v>
      </c>
      <c r="N330">
        <f>IF(COUNTIF($C$2:C330,C330)=1,1,0)</f>
        <v>1</v>
      </c>
      <c r="O330">
        <f t="shared" si="10"/>
        <v>0</v>
      </c>
      <c r="P330" t="str">
        <f t="shared" si="11"/>
        <v>2023-09</v>
      </c>
      <c r="Q330" s="3">
        <f>IF(AND(IF(dashboard!$B$4="All",TRUE,$F330=dashboard!$B$4),IF(dashboard!$B$5="All",TRUE,$E330=dashboard!$B$5),IF(dashboard!$B$6="All",TRUE,$G330=dashboard!$B$6),IF(dashboard!$B$7="All",TRUE,$M330=dashboard!$B$7),$P330&gt;=dashboard!$B$8,$P330&lt;=dashboard!$B$9,COUNTIFS($C$2:C330,$C330,$F$2:F330,IF(dashboard!$B$4="All","*",dashboard!$B$4),$E$2:E330,IF(dashboard!$B$5="All","*",dashboard!$B$5),$G$2:G330,IF(dashboard!$B$6="All","*",dashboard!$B$6),$M$2:M330,IF(dashboard!$B$7="All","*",dashboard!$B$7),$P$2:P330,"&gt;="&amp;dashboard!$B$8,$P$2:P330,"&lt;="&amp;dashboard!$B$9)=1),1,0)</f>
        <v>1</v>
      </c>
    </row>
    <row r="331" spans="1:17">
      <c r="A331" t="s">
        <v>903</v>
      </c>
      <c r="B331" s="2">
        <v>45115</v>
      </c>
      <c r="C331" t="s">
        <v>904</v>
      </c>
      <c r="D331" t="s">
        <v>905</v>
      </c>
      <c r="E331" t="s">
        <v>17</v>
      </c>
      <c r="F331" t="s">
        <v>46</v>
      </c>
      <c r="G331" t="s">
        <v>42</v>
      </c>
      <c r="H331" t="s">
        <v>34</v>
      </c>
      <c r="I331" s="3">
        <v>1</v>
      </c>
      <c r="J331" s="4">
        <v>1054.83</v>
      </c>
      <c r="K331" s="4">
        <v>1054.83</v>
      </c>
      <c r="L331" t="s">
        <v>28</v>
      </c>
      <c r="M331" t="s">
        <v>29</v>
      </c>
      <c r="N331">
        <f>IF(COUNTIF($C$2:C331,C331)=1,1,0)</f>
        <v>1</v>
      </c>
      <c r="O331">
        <f t="shared" si="10"/>
        <v>0</v>
      </c>
      <c r="P331" t="str">
        <f t="shared" si="11"/>
        <v>2023-07</v>
      </c>
      <c r="Q331" s="3">
        <f>IF(AND(IF(dashboard!$B$4="All",TRUE,$F331=dashboard!$B$4),IF(dashboard!$B$5="All",TRUE,$E331=dashboard!$B$5),IF(dashboard!$B$6="All",TRUE,$G331=dashboard!$B$6),IF(dashboard!$B$7="All",TRUE,$M331=dashboard!$B$7),$P331&gt;=dashboard!$B$8,$P331&lt;=dashboard!$B$9,COUNTIFS($C$2:C331,$C331,$F$2:F331,IF(dashboard!$B$4="All","*",dashboard!$B$4),$E$2:E331,IF(dashboard!$B$5="All","*",dashboard!$B$5),$G$2:G331,IF(dashboard!$B$6="All","*",dashboard!$B$6),$M$2:M331,IF(dashboard!$B$7="All","*",dashboard!$B$7),$P$2:P331,"&gt;="&amp;dashboard!$B$8,$P$2:P331,"&lt;="&amp;dashboard!$B$9)=1),1,0)</f>
        <v>0</v>
      </c>
    </row>
    <row r="332" spans="1:17">
      <c r="A332" t="s">
        <v>906</v>
      </c>
      <c r="B332" s="2">
        <v>45373</v>
      </c>
      <c r="C332" t="s">
        <v>907</v>
      </c>
      <c r="D332" t="s">
        <v>908</v>
      </c>
      <c r="E332" t="s">
        <v>17</v>
      </c>
      <c r="F332" t="s">
        <v>27</v>
      </c>
      <c r="G332" t="s">
        <v>19</v>
      </c>
      <c r="H332" t="s">
        <v>34</v>
      </c>
      <c r="I332" s="3">
        <v>5</v>
      </c>
      <c r="J332" s="4">
        <v>1092.74</v>
      </c>
      <c r="K332" s="4">
        <v>5463.7</v>
      </c>
      <c r="L332" t="s">
        <v>21</v>
      </c>
      <c r="M332" t="s">
        <v>29</v>
      </c>
      <c r="N332">
        <f>IF(COUNTIF($C$2:C332,C332)=1,1,0)</f>
        <v>1</v>
      </c>
      <c r="O332">
        <f t="shared" si="10"/>
        <v>0</v>
      </c>
      <c r="P332" t="str">
        <f t="shared" si="11"/>
        <v>2024-03</v>
      </c>
      <c r="Q332" s="3">
        <f>IF(AND(IF(dashboard!$B$4="All",TRUE,$F332=dashboard!$B$4),IF(dashboard!$B$5="All",TRUE,$E332=dashboard!$B$5),IF(dashboard!$B$6="All",TRUE,$G332=dashboard!$B$6),IF(dashboard!$B$7="All",TRUE,$M332=dashboard!$B$7),$P332&gt;=dashboard!$B$8,$P332&lt;=dashboard!$B$9,COUNTIFS($C$2:C332,$C332,$F$2:F332,IF(dashboard!$B$4="All","*",dashboard!$B$4),$E$2:E332,IF(dashboard!$B$5="All","*",dashboard!$B$5),$G$2:G332,IF(dashboard!$B$6="All","*",dashboard!$B$6),$M$2:M332,IF(dashboard!$B$7="All","*",dashboard!$B$7),$P$2:P332,"&gt;="&amp;dashboard!$B$8,$P$2:P332,"&lt;="&amp;dashboard!$B$9)=1),1,0)</f>
        <v>0</v>
      </c>
    </row>
    <row r="333" spans="1:17">
      <c r="A333" t="s">
        <v>909</v>
      </c>
      <c r="B333" s="2">
        <v>45173</v>
      </c>
      <c r="C333" t="s">
        <v>910</v>
      </c>
      <c r="D333" t="s">
        <v>911</v>
      </c>
      <c r="E333" t="s">
        <v>17</v>
      </c>
      <c r="F333" t="s">
        <v>18</v>
      </c>
      <c r="G333" t="s">
        <v>42</v>
      </c>
      <c r="H333" t="s">
        <v>34</v>
      </c>
      <c r="I333" s="3">
        <v>2</v>
      </c>
      <c r="J333" s="4">
        <v>1191.6400000000001</v>
      </c>
      <c r="K333" s="4">
        <v>2383.2800000000002</v>
      </c>
      <c r="L333" t="s">
        <v>21</v>
      </c>
      <c r="M333" t="s">
        <v>29</v>
      </c>
      <c r="N333">
        <f>IF(COUNTIF($C$2:C333,C333)=1,1,0)</f>
        <v>1</v>
      </c>
      <c r="O333">
        <f t="shared" si="10"/>
        <v>0</v>
      </c>
      <c r="P333" t="str">
        <f t="shared" si="11"/>
        <v>2023-09</v>
      </c>
      <c r="Q333" s="3">
        <f>IF(AND(IF(dashboard!$B$4="All",TRUE,$F333=dashboard!$B$4),IF(dashboard!$B$5="All",TRUE,$E333=dashboard!$B$5),IF(dashboard!$B$6="All",TRUE,$G333=dashboard!$B$6),IF(dashboard!$B$7="All",TRUE,$M333=dashboard!$B$7),$P333&gt;=dashboard!$B$8,$P333&lt;=dashboard!$B$9,COUNTIFS($C$2:C333,$C333,$F$2:F333,IF(dashboard!$B$4="All","*",dashboard!$B$4),$E$2:E333,IF(dashboard!$B$5="All","*",dashboard!$B$5),$G$2:G333,IF(dashboard!$B$6="All","*",dashboard!$B$6),$M$2:M333,IF(dashboard!$B$7="All","*",dashboard!$B$7),$P$2:P333,"&gt;="&amp;dashboard!$B$8,$P$2:P333,"&lt;="&amp;dashboard!$B$9)=1),1,0)</f>
        <v>0</v>
      </c>
    </row>
    <row r="334" spans="1:17">
      <c r="A334" t="s">
        <v>912</v>
      </c>
      <c r="B334" s="2">
        <v>45002</v>
      </c>
      <c r="C334" t="s">
        <v>344</v>
      </c>
      <c r="D334" t="s">
        <v>913</v>
      </c>
      <c r="E334" t="s">
        <v>17</v>
      </c>
      <c r="F334" t="s">
        <v>27</v>
      </c>
      <c r="G334" t="s">
        <v>42</v>
      </c>
      <c r="H334" t="s">
        <v>20</v>
      </c>
      <c r="I334" s="3">
        <v>5</v>
      </c>
      <c r="J334" s="4">
        <v>38030.300000000003</v>
      </c>
      <c r="K334" s="4">
        <v>190151.48</v>
      </c>
      <c r="L334" t="s">
        <v>28</v>
      </c>
      <c r="M334" t="s">
        <v>29</v>
      </c>
      <c r="N334">
        <f>IF(COUNTIF($C$2:C334,C334)=1,1,0)</f>
        <v>0</v>
      </c>
      <c r="O334">
        <f t="shared" si="10"/>
        <v>0</v>
      </c>
      <c r="P334" t="str">
        <f t="shared" si="11"/>
        <v>2023-03</v>
      </c>
      <c r="Q334" s="3">
        <f>IF(AND(IF(dashboard!$B$4="All",TRUE,$F334=dashboard!$B$4),IF(dashboard!$B$5="All",TRUE,$E334=dashboard!$B$5),IF(dashboard!$B$6="All",TRUE,$G334=dashboard!$B$6),IF(dashboard!$B$7="All",TRUE,$M334=dashboard!$B$7),$P334&gt;=dashboard!$B$8,$P334&lt;=dashboard!$B$9,COUNTIFS($C$2:C334,$C334,$F$2:F334,IF(dashboard!$B$4="All","*",dashboard!$B$4),$E$2:E334,IF(dashboard!$B$5="All","*",dashboard!$B$5),$G$2:G334,IF(dashboard!$B$6="All","*",dashboard!$B$6),$M$2:M334,IF(dashboard!$B$7="All","*",dashboard!$B$7),$P$2:P334,"&gt;="&amp;dashboard!$B$8,$P$2:P334,"&lt;="&amp;dashboard!$B$9)=1),1,0)</f>
        <v>0</v>
      </c>
    </row>
    <row r="335" spans="1:17">
      <c r="A335" t="s">
        <v>914</v>
      </c>
      <c r="B335" s="2">
        <v>45080</v>
      </c>
      <c r="C335" t="s">
        <v>183</v>
      </c>
      <c r="D335" t="s">
        <v>915</v>
      </c>
      <c r="E335" t="s">
        <v>61</v>
      </c>
      <c r="F335" t="s">
        <v>46</v>
      </c>
      <c r="G335" t="s">
        <v>42</v>
      </c>
      <c r="H335" t="s">
        <v>57</v>
      </c>
      <c r="I335" s="3">
        <v>5</v>
      </c>
      <c r="J335" s="4">
        <v>11518.26</v>
      </c>
      <c r="K335" s="4">
        <v>57591.29</v>
      </c>
      <c r="L335" t="s">
        <v>28</v>
      </c>
      <c r="M335" t="s">
        <v>29</v>
      </c>
      <c r="N335">
        <f>IF(COUNTIF($C$2:C335,C335)=1,1,0)</f>
        <v>0</v>
      </c>
      <c r="O335">
        <f t="shared" si="10"/>
        <v>0</v>
      </c>
      <c r="P335" t="str">
        <f t="shared" si="11"/>
        <v>2023-06</v>
      </c>
      <c r="Q335" s="3">
        <f>IF(AND(IF(dashboard!$B$4="All",TRUE,$F335=dashboard!$B$4),IF(dashboard!$B$5="All",TRUE,$E335=dashboard!$B$5),IF(dashboard!$B$6="All",TRUE,$G335=dashboard!$B$6),IF(dashboard!$B$7="All",TRUE,$M335=dashboard!$B$7),$P335&gt;=dashboard!$B$8,$P335&lt;=dashboard!$B$9,COUNTIFS($C$2:C335,$C335,$F$2:F335,IF(dashboard!$B$4="All","*",dashboard!$B$4),$E$2:E335,IF(dashboard!$B$5="All","*",dashboard!$B$5),$G$2:G335,IF(dashboard!$B$6="All","*",dashboard!$B$6),$M$2:M335,IF(dashboard!$B$7="All","*",dashboard!$B$7),$P$2:P335,"&gt;="&amp;dashboard!$B$8,$P$2:P335,"&lt;="&amp;dashboard!$B$9)=1),1,0)</f>
        <v>0</v>
      </c>
    </row>
    <row r="336" spans="1:17">
      <c r="A336" t="s">
        <v>916</v>
      </c>
      <c r="B336" s="2">
        <v>45361</v>
      </c>
      <c r="C336" t="s">
        <v>917</v>
      </c>
      <c r="D336" t="s">
        <v>918</v>
      </c>
      <c r="E336" t="s">
        <v>26</v>
      </c>
      <c r="F336" t="s">
        <v>18</v>
      </c>
      <c r="G336" t="s">
        <v>42</v>
      </c>
      <c r="H336" t="s">
        <v>20</v>
      </c>
      <c r="I336" s="3">
        <v>3</v>
      </c>
      <c r="J336" s="4">
        <v>38546.19</v>
      </c>
      <c r="K336" s="4">
        <v>115638.58</v>
      </c>
      <c r="L336" t="s">
        <v>35</v>
      </c>
      <c r="M336" t="s">
        <v>29</v>
      </c>
      <c r="N336">
        <f>IF(COUNTIF($C$2:C336,C336)=1,1,0)</f>
        <v>1</v>
      </c>
      <c r="O336">
        <f t="shared" si="10"/>
        <v>0</v>
      </c>
      <c r="P336" t="str">
        <f t="shared" si="11"/>
        <v>2024-03</v>
      </c>
      <c r="Q336" s="3">
        <f>IF(AND(IF(dashboard!$B$4="All",TRUE,$F336=dashboard!$B$4),IF(dashboard!$B$5="All",TRUE,$E336=dashboard!$B$5),IF(dashboard!$B$6="All",TRUE,$G336=dashboard!$B$6),IF(dashboard!$B$7="All",TRUE,$M336=dashboard!$B$7),$P336&gt;=dashboard!$B$8,$P336&lt;=dashboard!$B$9,COUNTIFS($C$2:C336,$C336,$F$2:F336,IF(dashboard!$B$4="All","*",dashboard!$B$4),$E$2:E336,IF(dashboard!$B$5="All","*",dashboard!$B$5),$G$2:G336,IF(dashboard!$B$6="All","*",dashboard!$B$6),$M$2:M336,IF(dashboard!$B$7="All","*",dashboard!$B$7),$P$2:P336,"&gt;="&amp;dashboard!$B$8,$P$2:P336,"&lt;="&amp;dashboard!$B$9)=1),1,0)</f>
        <v>0</v>
      </c>
    </row>
    <row r="337" spans="1:17">
      <c r="A337" t="s">
        <v>919</v>
      </c>
      <c r="B337" s="2">
        <v>45012</v>
      </c>
      <c r="C337" t="s">
        <v>920</v>
      </c>
      <c r="D337" t="s">
        <v>921</v>
      </c>
      <c r="E337" t="s">
        <v>17</v>
      </c>
      <c r="F337" t="s">
        <v>27</v>
      </c>
      <c r="G337" t="s">
        <v>19</v>
      </c>
      <c r="H337" t="s">
        <v>20</v>
      </c>
      <c r="I337" s="3">
        <v>1</v>
      </c>
      <c r="J337" s="4">
        <v>35175.5</v>
      </c>
      <c r="K337" s="4">
        <v>35175.5</v>
      </c>
      <c r="L337" t="s">
        <v>35</v>
      </c>
      <c r="M337" t="s">
        <v>22</v>
      </c>
      <c r="N337">
        <f>IF(COUNTIF($C$2:C337,C337)=1,1,0)</f>
        <v>1</v>
      </c>
      <c r="O337">
        <f t="shared" si="10"/>
        <v>1</v>
      </c>
      <c r="P337" t="str">
        <f t="shared" si="11"/>
        <v>2023-03</v>
      </c>
      <c r="Q337" s="3">
        <f>IF(AND(IF(dashboard!$B$4="All",TRUE,$F337=dashboard!$B$4),IF(dashboard!$B$5="All",TRUE,$E337=dashboard!$B$5),IF(dashboard!$B$6="All",TRUE,$G337=dashboard!$B$6),IF(dashboard!$B$7="All",TRUE,$M337=dashboard!$B$7),$P337&gt;=dashboard!$B$8,$P337&lt;=dashboard!$B$9,COUNTIFS($C$2:C337,$C337,$F$2:F337,IF(dashboard!$B$4="All","*",dashboard!$B$4),$E$2:E337,IF(dashboard!$B$5="All","*",dashboard!$B$5),$G$2:G337,IF(dashboard!$B$6="All","*",dashboard!$B$6),$M$2:M337,IF(dashboard!$B$7="All","*",dashboard!$B$7),$P$2:P337,"&gt;="&amp;dashboard!$B$8,$P$2:P337,"&lt;="&amp;dashboard!$B$9)=1),1,0)</f>
        <v>0</v>
      </c>
    </row>
    <row r="338" spans="1:17">
      <c r="A338" t="s">
        <v>922</v>
      </c>
      <c r="B338" s="2">
        <v>45211</v>
      </c>
      <c r="C338" t="s">
        <v>844</v>
      </c>
      <c r="D338" t="s">
        <v>923</v>
      </c>
      <c r="E338" t="s">
        <v>26</v>
      </c>
      <c r="F338" t="s">
        <v>18</v>
      </c>
      <c r="G338" t="s">
        <v>19</v>
      </c>
      <c r="H338" t="s">
        <v>57</v>
      </c>
      <c r="I338" s="3">
        <v>3</v>
      </c>
      <c r="J338" s="4">
        <v>17856.63</v>
      </c>
      <c r="K338" s="4">
        <v>53569.9</v>
      </c>
      <c r="L338" t="s">
        <v>28</v>
      </c>
      <c r="M338" t="s">
        <v>29</v>
      </c>
      <c r="N338">
        <f>IF(COUNTIF($C$2:C338,C338)=1,1,0)</f>
        <v>0</v>
      </c>
      <c r="O338">
        <f t="shared" si="10"/>
        <v>0</v>
      </c>
      <c r="P338" t="str">
        <f t="shared" si="11"/>
        <v>2023-10</v>
      </c>
      <c r="Q338" s="3">
        <f>IF(AND(IF(dashboard!$B$4="All",TRUE,$F338=dashboard!$B$4),IF(dashboard!$B$5="All",TRUE,$E338=dashboard!$B$5),IF(dashboard!$B$6="All",TRUE,$G338=dashboard!$B$6),IF(dashboard!$B$7="All",TRUE,$M338=dashboard!$B$7),$P338&gt;=dashboard!$B$8,$P338&lt;=dashboard!$B$9,COUNTIFS($C$2:C338,$C338,$F$2:F338,IF(dashboard!$B$4="All","*",dashboard!$B$4),$E$2:E338,IF(dashboard!$B$5="All","*",dashboard!$B$5),$G$2:G338,IF(dashboard!$B$6="All","*",dashboard!$B$6),$M$2:M338,IF(dashboard!$B$7="All","*",dashboard!$B$7),$P$2:P338,"&gt;="&amp;dashboard!$B$8,$P$2:P338,"&lt;="&amp;dashboard!$B$9)=1),1,0)</f>
        <v>0</v>
      </c>
    </row>
    <row r="339" spans="1:17">
      <c r="A339" t="s">
        <v>924</v>
      </c>
      <c r="B339" s="2">
        <v>45146</v>
      </c>
      <c r="C339" t="s">
        <v>576</v>
      </c>
      <c r="D339" t="s">
        <v>100</v>
      </c>
      <c r="E339" t="s">
        <v>26</v>
      </c>
      <c r="F339" t="s">
        <v>46</v>
      </c>
      <c r="G339" t="s">
        <v>42</v>
      </c>
      <c r="H339" t="s">
        <v>20</v>
      </c>
      <c r="I339" s="3">
        <v>1</v>
      </c>
      <c r="J339" s="4">
        <v>35895.43</v>
      </c>
      <c r="K339" s="4">
        <v>35895.43</v>
      </c>
      <c r="L339" t="s">
        <v>35</v>
      </c>
      <c r="M339" t="s">
        <v>29</v>
      </c>
      <c r="N339">
        <f>IF(COUNTIF($C$2:C339,C339)=1,1,0)</f>
        <v>0</v>
      </c>
      <c r="O339">
        <f t="shared" si="10"/>
        <v>0</v>
      </c>
      <c r="P339" t="str">
        <f t="shared" si="11"/>
        <v>2023-08</v>
      </c>
      <c r="Q339" s="3">
        <f>IF(AND(IF(dashboard!$B$4="All",TRUE,$F339=dashboard!$B$4),IF(dashboard!$B$5="All",TRUE,$E339=dashboard!$B$5),IF(dashboard!$B$6="All",TRUE,$G339=dashboard!$B$6),IF(dashboard!$B$7="All",TRUE,$M339=dashboard!$B$7),$P339&gt;=dashboard!$B$8,$P339&lt;=dashboard!$B$9,COUNTIFS($C$2:C339,$C339,$F$2:F339,IF(dashboard!$B$4="All","*",dashboard!$B$4),$E$2:E339,IF(dashboard!$B$5="All","*",dashboard!$B$5),$G$2:G339,IF(dashboard!$B$6="All","*",dashboard!$B$6),$M$2:M339,IF(dashboard!$B$7="All","*",dashboard!$B$7),$P$2:P339,"&gt;="&amp;dashboard!$B$8,$P$2:P339,"&lt;="&amp;dashboard!$B$9)=1),1,0)</f>
        <v>0</v>
      </c>
    </row>
    <row r="340" spans="1:17">
      <c r="A340" t="s">
        <v>925</v>
      </c>
      <c r="B340" s="2">
        <v>44995</v>
      </c>
      <c r="C340" t="s">
        <v>453</v>
      </c>
      <c r="D340" t="s">
        <v>926</v>
      </c>
      <c r="E340" t="s">
        <v>26</v>
      </c>
      <c r="F340" t="s">
        <v>27</v>
      </c>
      <c r="G340" t="s">
        <v>42</v>
      </c>
      <c r="H340" t="s">
        <v>34</v>
      </c>
      <c r="I340" s="3">
        <v>1</v>
      </c>
      <c r="J340" s="4">
        <v>1269.6500000000001</v>
      </c>
      <c r="K340" s="4">
        <v>1269.6500000000001</v>
      </c>
      <c r="L340" t="s">
        <v>35</v>
      </c>
      <c r="M340" t="s">
        <v>29</v>
      </c>
      <c r="N340">
        <f>IF(COUNTIF($C$2:C340,C340)=1,1,0)</f>
        <v>0</v>
      </c>
      <c r="O340">
        <f t="shared" si="10"/>
        <v>0</v>
      </c>
      <c r="P340" t="str">
        <f t="shared" si="11"/>
        <v>2023-03</v>
      </c>
      <c r="Q340" s="3">
        <f>IF(AND(IF(dashboard!$B$4="All",TRUE,$F340=dashboard!$B$4),IF(dashboard!$B$5="All",TRUE,$E340=dashboard!$B$5),IF(dashboard!$B$6="All",TRUE,$G340=dashboard!$B$6),IF(dashboard!$B$7="All",TRUE,$M340=dashboard!$B$7),$P340&gt;=dashboard!$B$8,$P340&lt;=dashboard!$B$9,COUNTIFS($C$2:C340,$C340,$F$2:F340,IF(dashboard!$B$4="All","*",dashboard!$B$4),$E$2:E340,IF(dashboard!$B$5="All","*",dashboard!$B$5),$G$2:G340,IF(dashboard!$B$6="All","*",dashboard!$B$6),$M$2:M340,IF(dashboard!$B$7="All","*",dashboard!$B$7),$P$2:P340,"&gt;="&amp;dashboard!$B$8,$P$2:P340,"&lt;="&amp;dashboard!$B$9)=1),1,0)</f>
        <v>0</v>
      </c>
    </row>
    <row r="341" spans="1:17">
      <c r="A341" t="s">
        <v>927</v>
      </c>
      <c r="B341" s="2">
        <v>44973</v>
      </c>
      <c r="C341" t="s">
        <v>928</v>
      </c>
      <c r="D341" t="s">
        <v>929</v>
      </c>
      <c r="E341" t="s">
        <v>26</v>
      </c>
      <c r="F341" t="s">
        <v>46</v>
      </c>
      <c r="G341" t="s">
        <v>42</v>
      </c>
      <c r="H341" t="s">
        <v>57</v>
      </c>
      <c r="I341" s="3">
        <v>4</v>
      </c>
      <c r="J341" s="4">
        <v>11964.07</v>
      </c>
      <c r="K341" s="4">
        <v>47856.27</v>
      </c>
      <c r="L341" t="s">
        <v>35</v>
      </c>
      <c r="M341" t="s">
        <v>29</v>
      </c>
      <c r="N341">
        <f>IF(COUNTIF($C$2:C341,C341)=1,1,0)</f>
        <v>1</v>
      </c>
      <c r="O341">
        <f t="shared" si="10"/>
        <v>0</v>
      </c>
      <c r="P341" t="str">
        <f t="shared" si="11"/>
        <v>2023-02</v>
      </c>
      <c r="Q341" s="3">
        <f>IF(AND(IF(dashboard!$B$4="All",TRUE,$F341=dashboard!$B$4),IF(dashboard!$B$5="All",TRUE,$E341=dashboard!$B$5),IF(dashboard!$B$6="All",TRUE,$G341=dashboard!$B$6),IF(dashboard!$B$7="All",TRUE,$M341=dashboard!$B$7),$P341&gt;=dashboard!$B$8,$P341&lt;=dashboard!$B$9,COUNTIFS($C$2:C341,$C341,$F$2:F341,IF(dashboard!$B$4="All","*",dashboard!$B$4),$E$2:E341,IF(dashboard!$B$5="All","*",dashboard!$B$5),$G$2:G341,IF(dashboard!$B$6="All","*",dashboard!$B$6),$M$2:M341,IF(dashboard!$B$7="All","*",dashboard!$B$7),$P$2:P341,"&gt;="&amp;dashboard!$B$8,$P$2:P341,"&lt;="&amp;dashboard!$B$9)=1),1,0)</f>
        <v>0</v>
      </c>
    </row>
    <row r="342" spans="1:17">
      <c r="A342" t="s">
        <v>930</v>
      </c>
      <c r="B342" s="2">
        <v>45020</v>
      </c>
      <c r="C342" t="s">
        <v>931</v>
      </c>
      <c r="D342" t="s">
        <v>932</v>
      </c>
      <c r="E342" t="s">
        <v>17</v>
      </c>
      <c r="F342" t="s">
        <v>27</v>
      </c>
      <c r="G342" t="s">
        <v>42</v>
      </c>
      <c r="H342" t="s">
        <v>20</v>
      </c>
      <c r="I342" s="3">
        <v>3</v>
      </c>
      <c r="J342" s="4">
        <v>37955.08</v>
      </c>
      <c r="K342" s="4">
        <v>113865.25</v>
      </c>
      <c r="L342" t="s">
        <v>28</v>
      </c>
      <c r="M342" t="s">
        <v>29</v>
      </c>
      <c r="N342">
        <f>IF(COUNTIF($C$2:C342,C342)=1,1,0)</f>
        <v>1</v>
      </c>
      <c r="O342">
        <f t="shared" si="10"/>
        <v>0</v>
      </c>
      <c r="P342" t="str">
        <f t="shared" si="11"/>
        <v>2023-04</v>
      </c>
      <c r="Q342" s="3">
        <f>IF(AND(IF(dashboard!$B$4="All",TRUE,$F342=dashboard!$B$4),IF(dashboard!$B$5="All",TRUE,$E342=dashboard!$B$5),IF(dashboard!$B$6="All",TRUE,$G342=dashboard!$B$6),IF(dashboard!$B$7="All",TRUE,$M342=dashboard!$B$7),$P342&gt;=dashboard!$B$8,$P342&lt;=dashboard!$B$9,COUNTIFS($C$2:C342,$C342,$F$2:F342,IF(dashboard!$B$4="All","*",dashboard!$B$4),$E$2:E342,IF(dashboard!$B$5="All","*",dashboard!$B$5),$G$2:G342,IF(dashboard!$B$6="All","*",dashboard!$B$6),$M$2:M342,IF(dashboard!$B$7="All","*",dashboard!$B$7),$P$2:P342,"&gt;="&amp;dashboard!$B$8,$P$2:P342,"&lt;="&amp;dashboard!$B$9)=1),1,0)</f>
        <v>0</v>
      </c>
    </row>
    <row r="343" spans="1:17">
      <c r="A343" t="s">
        <v>933</v>
      </c>
      <c r="B343" s="2">
        <v>45379</v>
      </c>
      <c r="C343" t="s">
        <v>934</v>
      </c>
      <c r="D343" t="s">
        <v>935</v>
      </c>
      <c r="E343" t="s">
        <v>17</v>
      </c>
      <c r="F343" t="s">
        <v>33</v>
      </c>
      <c r="G343" t="s">
        <v>42</v>
      </c>
      <c r="H343" t="s">
        <v>50</v>
      </c>
      <c r="I343" s="3">
        <v>2</v>
      </c>
      <c r="J343" s="4">
        <v>1849.08</v>
      </c>
      <c r="K343" s="4">
        <v>3698.17</v>
      </c>
      <c r="L343" t="s">
        <v>21</v>
      </c>
      <c r="M343" t="s">
        <v>29</v>
      </c>
      <c r="N343">
        <f>IF(COUNTIF($C$2:C343,C343)=1,1,0)</f>
        <v>1</v>
      </c>
      <c r="O343">
        <f t="shared" si="10"/>
        <v>0</v>
      </c>
      <c r="P343" t="str">
        <f t="shared" si="11"/>
        <v>2024-03</v>
      </c>
      <c r="Q343" s="3">
        <f>IF(AND(IF(dashboard!$B$4="All",TRUE,$F343=dashboard!$B$4),IF(dashboard!$B$5="All",TRUE,$E343=dashboard!$B$5),IF(dashboard!$B$6="All",TRUE,$G343=dashboard!$B$6),IF(dashboard!$B$7="All",TRUE,$M343=dashboard!$B$7),$P343&gt;=dashboard!$B$8,$P343&lt;=dashboard!$B$9,COUNTIFS($C$2:C343,$C343,$F$2:F343,IF(dashboard!$B$4="All","*",dashboard!$B$4),$E$2:E343,IF(dashboard!$B$5="All","*",dashboard!$B$5),$G$2:G343,IF(dashboard!$B$6="All","*",dashboard!$B$6),$M$2:M343,IF(dashboard!$B$7="All","*",dashboard!$B$7),$P$2:P343,"&gt;="&amp;dashboard!$B$8,$P$2:P343,"&lt;="&amp;dashboard!$B$9)=1),1,0)</f>
        <v>1</v>
      </c>
    </row>
    <row r="344" spans="1:17">
      <c r="A344" t="s">
        <v>936</v>
      </c>
      <c r="B344" s="2">
        <v>45130</v>
      </c>
      <c r="C344" t="s">
        <v>875</v>
      </c>
      <c r="D344" t="s">
        <v>937</v>
      </c>
      <c r="E344" t="s">
        <v>17</v>
      </c>
      <c r="F344" t="s">
        <v>33</v>
      </c>
      <c r="G344" t="s">
        <v>19</v>
      </c>
      <c r="H344" t="s">
        <v>20</v>
      </c>
      <c r="I344" s="3">
        <v>5</v>
      </c>
      <c r="J344" s="4">
        <v>35989.279999999999</v>
      </c>
      <c r="K344" s="4">
        <v>179946.41</v>
      </c>
      <c r="L344" t="s">
        <v>21</v>
      </c>
      <c r="M344" t="s">
        <v>29</v>
      </c>
      <c r="N344">
        <f>IF(COUNTIF($C$2:C344,C344)=1,1,0)</f>
        <v>0</v>
      </c>
      <c r="O344">
        <f t="shared" si="10"/>
        <v>0</v>
      </c>
      <c r="P344" t="str">
        <f t="shared" si="11"/>
        <v>2023-07</v>
      </c>
      <c r="Q344" s="3">
        <f>IF(AND(IF(dashboard!$B$4="All",TRUE,$F344=dashboard!$B$4),IF(dashboard!$B$5="All",TRUE,$E344=dashboard!$B$5),IF(dashboard!$B$6="All",TRUE,$G344=dashboard!$B$6),IF(dashboard!$B$7="All",TRUE,$M344=dashboard!$B$7),$P344&gt;=dashboard!$B$8,$P344&lt;=dashboard!$B$9,COUNTIFS($C$2:C344,$C344,$F$2:F344,IF(dashboard!$B$4="All","*",dashboard!$B$4),$E$2:E344,IF(dashboard!$B$5="All","*",dashboard!$B$5),$G$2:G344,IF(dashboard!$B$6="All","*",dashboard!$B$6),$M$2:M344,IF(dashboard!$B$7="All","*",dashboard!$B$7),$P$2:P344,"&gt;="&amp;dashboard!$B$8,$P$2:P344,"&lt;="&amp;dashboard!$B$9)=1),1,0)</f>
        <v>1</v>
      </c>
    </row>
    <row r="345" spans="1:17">
      <c r="A345" t="s">
        <v>938</v>
      </c>
      <c r="B345" s="2">
        <v>45144</v>
      </c>
      <c r="C345" t="s">
        <v>354</v>
      </c>
      <c r="D345" t="s">
        <v>939</v>
      </c>
      <c r="E345" t="s">
        <v>17</v>
      </c>
      <c r="F345" t="s">
        <v>33</v>
      </c>
      <c r="G345" t="s">
        <v>42</v>
      </c>
      <c r="H345" t="s">
        <v>50</v>
      </c>
      <c r="I345" s="3">
        <v>4</v>
      </c>
      <c r="J345" s="4">
        <v>1819.47</v>
      </c>
      <c r="K345" s="4">
        <v>7277.86</v>
      </c>
      <c r="L345" t="s">
        <v>28</v>
      </c>
      <c r="M345" t="s">
        <v>29</v>
      </c>
      <c r="N345">
        <f>IF(COUNTIF($C$2:C345,C345)=1,1,0)</f>
        <v>0</v>
      </c>
      <c r="O345">
        <f t="shared" si="10"/>
        <v>0</v>
      </c>
      <c r="P345" t="str">
        <f t="shared" si="11"/>
        <v>2023-08</v>
      </c>
      <c r="Q345" s="3">
        <f>IF(AND(IF(dashboard!$B$4="All",TRUE,$F345=dashboard!$B$4),IF(dashboard!$B$5="All",TRUE,$E345=dashboard!$B$5),IF(dashboard!$B$6="All",TRUE,$G345=dashboard!$B$6),IF(dashboard!$B$7="All",TRUE,$M345=dashboard!$B$7),$P345&gt;=dashboard!$B$8,$P345&lt;=dashboard!$B$9,COUNTIFS($C$2:C345,$C345,$F$2:F345,IF(dashboard!$B$4="All","*",dashboard!$B$4),$E$2:E345,IF(dashboard!$B$5="All","*",dashboard!$B$5),$G$2:G345,IF(dashboard!$B$6="All","*",dashboard!$B$6),$M$2:M345,IF(dashboard!$B$7="All","*",dashboard!$B$7),$P$2:P345,"&gt;="&amp;dashboard!$B$8,$P$2:P345,"&lt;="&amp;dashboard!$B$9)=1),1,0)</f>
        <v>1</v>
      </c>
    </row>
    <row r="346" spans="1:17">
      <c r="A346" t="s">
        <v>940</v>
      </c>
      <c r="B346" s="2">
        <v>45400</v>
      </c>
      <c r="C346" t="s">
        <v>941</v>
      </c>
      <c r="D346" t="s">
        <v>942</v>
      </c>
      <c r="E346" t="s">
        <v>17</v>
      </c>
      <c r="F346" t="s">
        <v>33</v>
      </c>
      <c r="G346" t="s">
        <v>42</v>
      </c>
      <c r="H346" t="s">
        <v>34</v>
      </c>
      <c r="I346" s="3">
        <v>2</v>
      </c>
      <c r="J346" s="4">
        <v>909.14</v>
      </c>
      <c r="K346" s="4">
        <v>1818.27</v>
      </c>
      <c r="L346" t="s">
        <v>28</v>
      </c>
      <c r="M346" t="s">
        <v>29</v>
      </c>
      <c r="N346">
        <f>IF(COUNTIF($C$2:C346,C346)=1,1,0)</f>
        <v>1</v>
      </c>
      <c r="O346">
        <f t="shared" si="10"/>
        <v>0</v>
      </c>
      <c r="P346" t="str">
        <f t="shared" si="11"/>
        <v>2024-04</v>
      </c>
      <c r="Q346" s="3">
        <f>IF(AND(IF(dashboard!$B$4="All",TRUE,$F346=dashboard!$B$4),IF(dashboard!$B$5="All",TRUE,$E346=dashboard!$B$5),IF(dashboard!$B$6="All",TRUE,$G346=dashboard!$B$6),IF(dashboard!$B$7="All",TRUE,$M346=dashboard!$B$7),$P346&gt;=dashboard!$B$8,$P346&lt;=dashboard!$B$9,COUNTIFS($C$2:C346,$C346,$F$2:F346,IF(dashboard!$B$4="All","*",dashboard!$B$4),$E$2:E346,IF(dashboard!$B$5="All","*",dashboard!$B$5),$G$2:G346,IF(dashboard!$B$6="All","*",dashboard!$B$6),$M$2:M346,IF(dashboard!$B$7="All","*",dashboard!$B$7),$P$2:P346,"&gt;="&amp;dashboard!$B$8,$P$2:P346,"&lt;="&amp;dashboard!$B$9)=1),1,0)</f>
        <v>1</v>
      </c>
    </row>
    <row r="347" spans="1:17">
      <c r="A347" t="s">
        <v>943</v>
      </c>
      <c r="B347" s="2">
        <v>45358</v>
      </c>
      <c r="C347" t="s">
        <v>944</v>
      </c>
      <c r="D347" t="s">
        <v>653</v>
      </c>
      <c r="E347" t="s">
        <v>26</v>
      </c>
      <c r="F347" t="s">
        <v>33</v>
      </c>
      <c r="G347" t="s">
        <v>42</v>
      </c>
      <c r="H347" t="s">
        <v>50</v>
      </c>
      <c r="I347" s="3">
        <v>3</v>
      </c>
      <c r="J347" s="4">
        <v>1884.83</v>
      </c>
      <c r="K347" s="4">
        <v>5654.5</v>
      </c>
      <c r="L347" t="s">
        <v>35</v>
      </c>
      <c r="M347" t="s">
        <v>29</v>
      </c>
      <c r="N347">
        <f>IF(COUNTIF($C$2:C347,C347)=1,1,0)</f>
        <v>1</v>
      </c>
      <c r="O347">
        <f t="shared" si="10"/>
        <v>0</v>
      </c>
      <c r="P347" t="str">
        <f t="shared" si="11"/>
        <v>2024-03</v>
      </c>
      <c r="Q347" s="3">
        <f>IF(AND(IF(dashboard!$B$4="All",TRUE,$F347=dashboard!$B$4),IF(dashboard!$B$5="All",TRUE,$E347=dashboard!$B$5),IF(dashboard!$B$6="All",TRUE,$G347=dashboard!$B$6),IF(dashboard!$B$7="All",TRUE,$M347=dashboard!$B$7),$P347&gt;=dashboard!$B$8,$P347&lt;=dashboard!$B$9,COUNTIFS($C$2:C347,$C347,$F$2:F347,IF(dashboard!$B$4="All","*",dashboard!$B$4),$E$2:E347,IF(dashboard!$B$5="All","*",dashboard!$B$5),$G$2:G347,IF(dashboard!$B$6="All","*",dashboard!$B$6),$M$2:M347,IF(dashboard!$B$7="All","*",dashboard!$B$7),$P$2:P347,"&gt;="&amp;dashboard!$B$8,$P$2:P347,"&lt;="&amp;dashboard!$B$9)=1),1,0)</f>
        <v>1</v>
      </c>
    </row>
    <row r="348" spans="1:17">
      <c r="A348" t="s">
        <v>945</v>
      </c>
      <c r="B348" s="2">
        <v>45267</v>
      </c>
      <c r="C348" t="s">
        <v>354</v>
      </c>
      <c r="D348" t="s">
        <v>946</v>
      </c>
      <c r="E348" t="s">
        <v>61</v>
      </c>
      <c r="F348" t="s">
        <v>46</v>
      </c>
      <c r="G348" t="s">
        <v>19</v>
      </c>
      <c r="H348" t="s">
        <v>20</v>
      </c>
      <c r="I348" s="3">
        <v>1</v>
      </c>
      <c r="J348" s="4">
        <v>25418.47</v>
      </c>
      <c r="K348" s="4">
        <v>25418.47</v>
      </c>
      <c r="L348" t="s">
        <v>28</v>
      </c>
      <c r="M348" t="s">
        <v>29</v>
      </c>
      <c r="N348">
        <f>IF(COUNTIF($C$2:C348,C348)=1,1,0)</f>
        <v>0</v>
      </c>
      <c r="O348">
        <f t="shared" si="10"/>
        <v>0</v>
      </c>
      <c r="P348" t="str">
        <f t="shared" si="11"/>
        <v>2023-12</v>
      </c>
      <c r="Q348" s="3">
        <f>IF(AND(IF(dashboard!$B$4="All",TRUE,$F348=dashboard!$B$4),IF(dashboard!$B$5="All",TRUE,$E348=dashboard!$B$5),IF(dashboard!$B$6="All",TRUE,$G348=dashboard!$B$6),IF(dashboard!$B$7="All",TRUE,$M348=dashboard!$B$7),$P348&gt;=dashboard!$B$8,$P348&lt;=dashboard!$B$9,COUNTIFS($C$2:C348,$C348,$F$2:F348,IF(dashboard!$B$4="All","*",dashboard!$B$4),$E$2:E348,IF(dashboard!$B$5="All","*",dashboard!$B$5),$G$2:G348,IF(dashboard!$B$6="All","*",dashboard!$B$6),$M$2:M348,IF(dashboard!$B$7="All","*",dashboard!$B$7),$P$2:P348,"&gt;="&amp;dashboard!$B$8,$P$2:P348,"&lt;="&amp;dashboard!$B$9)=1),1,0)</f>
        <v>0</v>
      </c>
    </row>
    <row r="349" spans="1:17">
      <c r="A349" t="s">
        <v>947</v>
      </c>
      <c r="B349" s="2">
        <v>45215</v>
      </c>
      <c r="C349" t="s">
        <v>253</v>
      </c>
      <c r="D349" t="s">
        <v>948</v>
      </c>
      <c r="E349" t="s">
        <v>61</v>
      </c>
      <c r="F349" t="s">
        <v>33</v>
      </c>
      <c r="G349" t="s">
        <v>42</v>
      </c>
      <c r="H349" t="s">
        <v>20</v>
      </c>
      <c r="I349" s="3">
        <v>3</v>
      </c>
      <c r="J349" s="4">
        <v>30119.93</v>
      </c>
      <c r="K349" s="4">
        <v>90359.79</v>
      </c>
      <c r="L349" t="s">
        <v>28</v>
      </c>
      <c r="M349" t="s">
        <v>29</v>
      </c>
      <c r="N349">
        <f>IF(COUNTIF($C$2:C349,C349)=1,1,0)</f>
        <v>0</v>
      </c>
      <c r="O349">
        <f t="shared" si="10"/>
        <v>0</v>
      </c>
      <c r="P349" t="str">
        <f t="shared" si="11"/>
        <v>2023-10</v>
      </c>
      <c r="Q349" s="3">
        <f>IF(AND(IF(dashboard!$B$4="All",TRUE,$F349=dashboard!$B$4),IF(dashboard!$B$5="All",TRUE,$E349=dashboard!$B$5),IF(dashboard!$B$6="All",TRUE,$G349=dashboard!$B$6),IF(dashboard!$B$7="All",TRUE,$M349=dashboard!$B$7),$P349&gt;=dashboard!$B$8,$P349&lt;=dashboard!$B$9,COUNTIFS($C$2:C349,$C349,$F$2:F349,IF(dashboard!$B$4="All","*",dashboard!$B$4),$E$2:E349,IF(dashboard!$B$5="All","*",dashboard!$B$5),$G$2:G349,IF(dashboard!$B$6="All","*",dashboard!$B$6),$M$2:M349,IF(dashboard!$B$7="All","*",dashboard!$B$7),$P$2:P349,"&gt;="&amp;dashboard!$B$8,$P$2:P349,"&lt;="&amp;dashboard!$B$9)=1),1,0)</f>
        <v>0</v>
      </c>
    </row>
    <row r="350" spans="1:17">
      <c r="A350" t="s">
        <v>949</v>
      </c>
      <c r="B350" s="2">
        <v>45180</v>
      </c>
      <c r="C350" t="s">
        <v>950</v>
      </c>
      <c r="D350" t="s">
        <v>951</v>
      </c>
      <c r="E350" t="s">
        <v>61</v>
      </c>
      <c r="F350" t="s">
        <v>46</v>
      </c>
      <c r="G350" t="s">
        <v>42</v>
      </c>
      <c r="H350" t="s">
        <v>20</v>
      </c>
      <c r="I350" s="3">
        <v>3</v>
      </c>
      <c r="J350" s="4">
        <v>41901.17</v>
      </c>
      <c r="K350" s="4">
        <v>125703.5</v>
      </c>
      <c r="L350" t="s">
        <v>28</v>
      </c>
      <c r="M350" t="s">
        <v>29</v>
      </c>
      <c r="N350">
        <f>IF(COUNTIF($C$2:C350,C350)=1,1,0)</f>
        <v>1</v>
      </c>
      <c r="O350">
        <f t="shared" si="10"/>
        <v>0</v>
      </c>
      <c r="P350" t="str">
        <f t="shared" si="11"/>
        <v>2023-09</v>
      </c>
      <c r="Q350" s="3">
        <f>IF(AND(IF(dashboard!$B$4="All",TRUE,$F350=dashboard!$B$4),IF(dashboard!$B$5="All",TRUE,$E350=dashboard!$B$5),IF(dashboard!$B$6="All",TRUE,$G350=dashboard!$B$6),IF(dashboard!$B$7="All",TRUE,$M350=dashboard!$B$7),$P350&gt;=dashboard!$B$8,$P350&lt;=dashboard!$B$9,COUNTIFS($C$2:C350,$C350,$F$2:F350,IF(dashboard!$B$4="All","*",dashboard!$B$4),$E$2:E350,IF(dashboard!$B$5="All","*",dashboard!$B$5),$G$2:G350,IF(dashboard!$B$6="All","*",dashboard!$B$6),$M$2:M350,IF(dashboard!$B$7="All","*",dashboard!$B$7),$P$2:P350,"&gt;="&amp;dashboard!$B$8,$P$2:P350,"&lt;="&amp;dashboard!$B$9)=1),1,0)</f>
        <v>0</v>
      </c>
    </row>
    <row r="351" spans="1:17">
      <c r="A351" t="s">
        <v>952</v>
      </c>
      <c r="B351" s="2">
        <v>45283</v>
      </c>
      <c r="C351" t="s">
        <v>953</v>
      </c>
      <c r="D351" t="s">
        <v>954</v>
      </c>
      <c r="E351" t="s">
        <v>26</v>
      </c>
      <c r="F351" t="s">
        <v>33</v>
      </c>
      <c r="G351" t="s">
        <v>19</v>
      </c>
      <c r="H351" t="s">
        <v>57</v>
      </c>
      <c r="I351" s="3">
        <v>4</v>
      </c>
      <c r="J351" s="4">
        <v>13111.69</v>
      </c>
      <c r="K351" s="4">
        <v>52446.76</v>
      </c>
      <c r="L351" t="s">
        <v>28</v>
      </c>
      <c r="M351" t="s">
        <v>29</v>
      </c>
      <c r="N351">
        <f>IF(COUNTIF($C$2:C351,C351)=1,1,0)</f>
        <v>1</v>
      </c>
      <c r="O351">
        <f t="shared" si="10"/>
        <v>0</v>
      </c>
      <c r="P351" t="str">
        <f t="shared" si="11"/>
        <v>2023-12</v>
      </c>
      <c r="Q351" s="3">
        <f>IF(AND(IF(dashboard!$B$4="All",TRUE,$F351=dashboard!$B$4),IF(dashboard!$B$5="All",TRUE,$E351=dashboard!$B$5),IF(dashboard!$B$6="All",TRUE,$G351=dashboard!$B$6),IF(dashboard!$B$7="All",TRUE,$M351=dashboard!$B$7),$P351&gt;=dashboard!$B$8,$P351&lt;=dashboard!$B$9,COUNTIFS($C$2:C351,$C351,$F$2:F351,IF(dashboard!$B$4="All","*",dashboard!$B$4),$E$2:E351,IF(dashboard!$B$5="All","*",dashboard!$B$5),$G$2:G351,IF(dashboard!$B$6="All","*",dashboard!$B$6),$M$2:M351,IF(dashboard!$B$7="All","*",dashboard!$B$7),$P$2:P351,"&gt;="&amp;dashboard!$B$8,$P$2:P351,"&lt;="&amp;dashboard!$B$9)=1),1,0)</f>
        <v>1</v>
      </c>
    </row>
    <row r="352" spans="1:17">
      <c r="A352" t="s">
        <v>955</v>
      </c>
      <c r="B352" s="2">
        <v>44949</v>
      </c>
      <c r="C352" t="s">
        <v>956</v>
      </c>
      <c r="D352" t="s">
        <v>957</v>
      </c>
      <c r="E352" t="s">
        <v>61</v>
      </c>
      <c r="F352" t="s">
        <v>18</v>
      </c>
      <c r="G352" t="s">
        <v>42</v>
      </c>
      <c r="H352" t="s">
        <v>57</v>
      </c>
      <c r="I352" s="3">
        <v>2</v>
      </c>
      <c r="J352" s="4">
        <v>16205.82</v>
      </c>
      <c r="K352" s="4">
        <v>32411.64</v>
      </c>
      <c r="L352" t="s">
        <v>35</v>
      </c>
      <c r="M352" t="s">
        <v>29</v>
      </c>
      <c r="N352">
        <f>IF(COUNTIF($C$2:C352,C352)=1,1,0)</f>
        <v>1</v>
      </c>
      <c r="O352">
        <f t="shared" si="10"/>
        <v>0</v>
      </c>
      <c r="P352" t="str">
        <f t="shared" si="11"/>
        <v>2023-01</v>
      </c>
      <c r="Q352" s="3">
        <f>IF(AND(IF(dashboard!$B$4="All",TRUE,$F352=dashboard!$B$4),IF(dashboard!$B$5="All",TRUE,$E352=dashboard!$B$5),IF(dashboard!$B$6="All",TRUE,$G352=dashboard!$B$6),IF(dashboard!$B$7="All",TRUE,$M352=dashboard!$B$7),$P352&gt;=dashboard!$B$8,$P352&lt;=dashboard!$B$9,COUNTIFS($C$2:C352,$C352,$F$2:F352,IF(dashboard!$B$4="All","*",dashboard!$B$4),$E$2:E352,IF(dashboard!$B$5="All","*",dashboard!$B$5),$G$2:G352,IF(dashboard!$B$6="All","*",dashboard!$B$6),$M$2:M352,IF(dashboard!$B$7="All","*",dashboard!$B$7),$P$2:P352,"&gt;="&amp;dashboard!$B$8,$P$2:P352,"&lt;="&amp;dashboard!$B$9)=1),1,0)</f>
        <v>0</v>
      </c>
    </row>
    <row r="353" spans="1:17">
      <c r="A353" t="s">
        <v>958</v>
      </c>
      <c r="B353" s="2">
        <v>45448</v>
      </c>
      <c r="C353" t="s">
        <v>917</v>
      </c>
      <c r="D353" t="s">
        <v>959</v>
      </c>
      <c r="E353" t="s">
        <v>17</v>
      </c>
      <c r="F353" t="s">
        <v>33</v>
      </c>
      <c r="G353" t="s">
        <v>19</v>
      </c>
      <c r="H353" t="s">
        <v>20</v>
      </c>
      <c r="I353" s="3">
        <v>4</v>
      </c>
      <c r="J353" s="4">
        <v>26815.55</v>
      </c>
      <c r="K353" s="4">
        <v>107262.19</v>
      </c>
      <c r="L353" t="s">
        <v>35</v>
      </c>
      <c r="M353" t="s">
        <v>29</v>
      </c>
      <c r="N353">
        <f>IF(COUNTIF($C$2:C353,C353)=1,1,0)</f>
        <v>0</v>
      </c>
      <c r="O353">
        <f t="shared" si="10"/>
        <v>0</v>
      </c>
      <c r="P353" t="str">
        <f t="shared" si="11"/>
        <v>2024-06</v>
      </c>
      <c r="Q353" s="3">
        <f>IF(AND(IF(dashboard!$B$4="All",TRUE,$F353=dashboard!$B$4),IF(dashboard!$B$5="All",TRUE,$E353=dashboard!$B$5),IF(dashboard!$B$6="All",TRUE,$G353=dashboard!$B$6),IF(dashboard!$B$7="All",TRUE,$M353=dashboard!$B$7),$P353&gt;=dashboard!$B$8,$P353&lt;=dashboard!$B$9,COUNTIFS($C$2:C353,$C353,$F$2:F353,IF(dashboard!$B$4="All","*",dashboard!$B$4),$E$2:E353,IF(dashboard!$B$5="All","*",dashboard!$B$5),$G$2:G353,IF(dashboard!$B$6="All","*",dashboard!$B$6),$M$2:M353,IF(dashboard!$B$7="All","*",dashboard!$B$7),$P$2:P353,"&gt;="&amp;dashboard!$B$8,$P$2:P353,"&lt;="&amp;dashboard!$B$9)=1),1,0)</f>
        <v>1</v>
      </c>
    </row>
    <row r="354" spans="1:17">
      <c r="A354" t="s">
        <v>960</v>
      </c>
      <c r="B354" s="2">
        <v>45026</v>
      </c>
      <c r="C354" t="s">
        <v>961</v>
      </c>
      <c r="D354" t="s">
        <v>962</v>
      </c>
      <c r="E354" t="s">
        <v>17</v>
      </c>
      <c r="F354" t="s">
        <v>18</v>
      </c>
      <c r="G354" t="s">
        <v>42</v>
      </c>
      <c r="H354" t="s">
        <v>20</v>
      </c>
      <c r="I354" s="3">
        <v>2</v>
      </c>
      <c r="J354" s="4">
        <v>32453.59</v>
      </c>
      <c r="K354" s="4">
        <v>64907.19</v>
      </c>
      <c r="L354" t="s">
        <v>28</v>
      </c>
      <c r="M354" t="s">
        <v>22</v>
      </c>
      <c r="N354">
        <f>IF(COUNTIF($C$2:C354,C354)=1,1,0)</f>
        <v>1</v>
      </c>
      <c r="O354">
        <f t="shared" si="10"/>
        <v>1</v>
      </c>
      <c r="P354" t="str">
        <f t="shared" si="11"/>
        <v>2023-04</v>
      </c>
      <c r="Q354" s="3">
        <f>IF(AND(IF(dashboard!$B$4="All",TRUE,$F354=dashboard!$B$4),IF(dashboard!$B$5="All",TRUE,$E354=dashboard!$B$5),IF(dashboard!$B$6="All",TRUE,$G354=dashboard!$B$6),IF(dashboard!$B$7="All",TRUE,$M354=dashboard!$B$7),$P354&gt;=dashboard!$B$8,$P354&lt;=dashboard!$B$9,COUNTIFS($C$2:C354,$C354,$F$2:F354,IF(dashboard!$B$4="All","*",dashboard!$B$4),$E$2:E354,IF(dashboard!$B$5="All","*",dashboard!$B$5),$G$2:G354,IF(dashboard!$B$6="All","*",dashboard!$B$6),$M$2:M354,IF(dashboard!$B$7="All","*",dashboard!$B$7),$P$2:P354,"&gt;="&amp;dashboard!$B$8,$P$2:P354,"&lt;="&amp;dashboard!$B$9)=1),1,0)</f>
        <v>0</v>
      </c>
    </row>
    <row r="355" spans="1:17">
      <c r="A355" t="s">
        <v>963</v>
      </c>
      <c r="B355" s="2">
        <v>45106</v>
      </c>
      <c r="C355" t="s">
        <v>259</v>
      </c>
      <c r="D355" t="s">
        <v>964</v>
      </c>
      <c r="E355" t="s">
        <v>17</v>
      </c>
      <c r="F355" t="s">
        <v>46</v>
      </c>
      <c r="G355" t="s">
        <v>19</v>
      </c>
      <c r="H355" t="s">
        <v>34</v>
      </c>
      <c r="I355" s="3">
        <v>4</v>
      </c>
      <c r="J355" s="4">
        <v>951.07</v>
      </c>
      <c r="K355" s="4">
        <v>3804.28</v>
      </c>
      <c r="L355" t="s">
        <v>28</v>
      </c>
      <c r="M355" t="s">
        <v>29</v>
      </c>
      <c r="N355">
        <f>IF(COUNTIF($C$2:C355,C355)=1,1,0)</f>
        <v>0</v>
      </c>
      <c r="O355">
        <f t="shared" si="10"/>
        <v>0</v>
      </c>
      <c r="P355" t="str">
        <f t="shared" si="11"/>
        <v>2023-06</v>
      </c>
      <c r="Q355" s="3">
        <f>IF(AND(IF(dashboard!$B$4="All",TRUE,$F355=dashboard!$B$4),IF(dashboard!$B$5="All",TRUE,$E355=dashboard!$B$5),IF(dashboard!$B$6="All",TRUE,$G355=dashboard!$B$6),IF(dashboard!$B$7="All",TRUE,$M355=dashboard!$B$7),$P355&gt;=dashboard!$B$8,$P355&lt;=dashboard!$B$9,COUNTIFS($C$2:C355,$C355,$F$2:F355,IF(dashboard!$B$4="All","*",dashboard!$B$4),$E$2:E355,IF(dashboard!$B$5="All","*",dashboard!$B$5),$G$2:G355,IF(dashboard!$B$6="All","*",dashboard!$B$6),$M$2:M355,IF(dashboard!$B$7="All","*",dashboard!$B$7),$P$2:P355,"&gt;="&amp;dashboard!$B$8,$P$2:P355,"&lt;="&amp;dashboard!$B$9)=1),1,0)</f>
        <v>0</v>
      </c>
    </row>
    <row r="356" spans="1:17">
      <c r="A356" t="s">
        <v>965</v>
      </c>
      <c r="B356" s="2">
        <v>45149</v>
      </c>
      <c r="C356" t="s">
        <v>591</v>
      </c>
      <c r="D356" t="s">
        <v>530</v>
      </c>
      <c r="E356" t="s">
        <v>26</v>
      </c>
      <c r="F356" t="s">
        <v>33</v>
      </c>
      <c r="G356" t="s">
        <v>19</v>
      </c>
      <c r="H356" t="s">
        <v>57</v>
      </c>
      <c r="I356" s="3">
        <v>5</v>
      </c>
      <c r="J356" s="4">
        <v>11940.73</v>
      </c>
      <c r="K356" s="4">
        <v>59703.64</v>
      </c>
      <c r="L356" t="s">
        <v>21</v>
      </c>
      <c r="M356" t="s">
        <v>29</v>
      </c>
      <c r="N356">
        <f>IF(COUNTIF($C$2:C356,C356)=1,1,0)</f>
        <v>0</v>
      </c>
      <c r="O356">
        <f t="shared" si="10"/>
        <v>0</v>
      </c>
      <c r="P356" t="str">
        <f t="shared" si="11"/>
        <v>2023-08</v>
      </c>
      <c r="Q356" s="3">
        <f>IF(AND(IF(dashboard!$B$4="All",TRUE,$F356=dashboard!$B$4),IF(dashboard!$B$5="All",TRUE,$E356=dashboard!$B$5),IF(dashboard!$B$6="All",TRUE,$G356=dashboard!$B$6),IF(dashboard!$B$7="All",TRUE,$M356=dashboard!$B$7),$P356&gt;=dashboard!$B$8,$P356&lt;=dashboard!$B$9,COUNTIFS($C$2:C356,$C356,$F$2:F356,IF(dashboard!$B$4="All","*",dashboard!$B$4),$E$2:E356,IF(dashboard!$B$5="All","*",dashboard!$B$5),$G$2:G356,IF(dashboard!$B$6="All","*",dashboard!$B$6),$M$2:M356,IF(dashboard!$B$7="All","*",dashboard!$B$7),$P$2:P356,"&gt;="&amp;dashboard!$B$8,$P$2:P356,"&lt;="&amp;dashboard!$B$9)=1),1,0)</f>
        <v>1</v>
      </c>
    </row>
    <row r="357" spans="1:17">
      <c r="A357" t="s">
        <v>966</v>
      </c>
      <c r="B357" s="2">
        <v>45368</v>
      </c>
      <c r="C357" t="s">
        <v>967</v>
      </c>
      <c r="D357" t="s">
        <v>968</v>
      </c>
      <c r="E357" t="s">
        <v>17</v>
      </c>
      <c r="F357" t="s">
        <v>27</v>
      </c>
      <c r="G357" t="s">
        <v>19</v>
      </c>
      <c r="H357" t="s">
        <v>57</v>
      </c>
      <c r="I357" s="3">
        <v>1</v>
      </c>
      <c r="J357" s="4">
        <v>11247.68</v>
      </c>
      <c r="K357" s="4">
        <v>11247.68</v>
      </c>
      <c r="L357" t="s">
        <v>21</v>
      </c>
      <c r="M357" t="s">
        <v>29</v>
      </c>
      <c r="N357">
        <f>IF(COUNTIF($C$2:C357,C357)=1,1,0)</f>
        <v>1</v>
      </c>
      <c r="O357">
        <f t="shared" si="10"/>
        <v>0</v>
      </c>
      <c r="P357" t="str">
        <f t="shared" si="11"/>
        <v>2024-03</v>
      </c>
      <c r="Q357" s="3">
        <f>IF(AND(IF(dashboard!$B$4="All",TRUE,$F357=dashboard!$B$4),IF(dashboard!$B$5="All",TRUE,$E357=dashboard!$B$5),IF(dashboard!$B$6="All",TRUE,$G357=dashboard!$B$6),IF(dashboard!$B$7="All",TRUE,$M357=dashboard!$B$7),$P357&gt;=dashboard!$B$8,$P357&lt;=dashboard!$B$9,COUNTIFS($C$2:C357,$C357,$F$2:F357,IF(dashboard!$B$4="All","*",dashboard!$B$4),$E$2:E357,IF(dashboard!$B$5="All","*",dashboard!$B$5),$G$2:G357,IF(dashboard!$B$6="All","*",dashboard!$B$6),$M$2:M357,IF(dashboard!$B$7="All","*",dashboard!$B$7),$P$2:P357,"&gt;="&amp;dashboard!$B$8,$P$2:P357,"&lt;="&amp;dashboard!$B$9)=1),1,0)</f>
        <v>0</v>
      </c>
    </row>
    <row r="358" spans="1:17">
      <c r="A358" t="s">
        <v>969</v>
      </c>
      <c r="B358" s="2">
        <v>45251</v>
      </c>
      <c r="C358" t="s">
        <v>722</v>
      </c>
      <c r="D358" t="s">
        <v>970</v>
      </c>
      <c r="E358" t="s">
        <v>26</v>
      </c>
      <c r="F358" t="s">
        <v>46</v>
      </c>
      <c r="G358" t="s">
        <v>42</v>
      </c>
      <c r="H358" t="s">
        <v>57</v>
      </c>
      <c r="I358" s="3">
        <v>1</v>
      </c>
      <c r="J358" s="4">
        <v>13740.33</v>
      </c>
      <c r="K358" s="4">
        <v>13740.33</v>
      </c>
      <c r="L358" t="s">
        <v>28</v>
      </c>
      <c r="M358" t="s">
        <v>22</v>
      </c>
      <c r="N358">
        <f>IF(COUNTIF($C$2:C358,C358)=1,1,0)</f>
        <v>0</v>
      </c>
      <c r="O358">
        <f t="shared" si="10"/>
        <v>1</v>
      </c>
      <c r="P358" t="str">
        <f t="shared" si="11"/>
        <v>2023-11</v>
      </c>
      <c r="Q358" s="3">
        <f>IF(AND(IF(dashboard!$B$4="All",TRUE,$F358=dashboard!$B$4),IF(dashboard!$B$5="All",TRUE,$E358=dashboard!$B$5),IF(dashboard!$B$6="All",TRUE,$G358=dashboard!$B$6),IF(dashboard!$B$7="All",TRUE,$M358=dashboard!$B$7),$P358&gt;=dashboard!$B$8,$P358&lt;=dashboard!$B$9,COUNTIFS($C$2:C358,$C358,$F$2:F358,IF(dashboard!$B$4="All","*",dashboard!$B$4),$E$2:E358,IF(dashboard!$B$5="All","*",dashboard!$B$5),$G$2:G358,IF(dashboard!$B$6="All","*",dashboard!$B$6),$M$2:M358,IF(dashboard!$B$7="All","*",dashboard!$B$7),$P$2:P358,"&gt;="&amp;dashboard!$B$8,$P$2:P358,"&lt;="&amp;dashboard!$B$9)=1),1,0)</f>
        <v>0</v>
      </c>
    </row>
    <row r="359" spans="1:17">
      <c r="A359" t="s">
        <v>971</v>
      </c>
      <c r="B359" s="2">
        <v>45442</v>
      </c>
      <c r="C359" t="s">
        <v>657</v>
      </c>
      <c r="D359" t="s">
        <v>972</v>
      </c>
      <c r="E359" t="s">
        <v>17</v>
      </c>
      <c r="F359" t="s">
        <v>33</v>
      </c>
      <c r="G359" t="s">
        <v>19</v>
      </c>
      <c r="H359" t="s">
        <v>50</v>
      </c>
      <c r="I359" s="3">
        <v>1</v>
      </c>
      <c r="J359" s="4">
        <v>1844.42</v>
      </c>
      <c r="K359" s="4">
        <v>1844.42</v>
      </c>
      <c r="L359" t="s">
        <v>21</v>
      </c>
      <c r="M359" t="s">
        <v>29</v>
      </c>
      <c r="N359">
        <f>IF(COUNTIF($C$2:C359,C359)=1,1,0)</f>
        <v>0</v>
      </c>
      <c r="O359">
        <f t="shared" si="10"/>
        <v>0</v>
      </c>
      <c r="P359" t="str">
        <f t="shared" si="11"/>
        <v>2024-05</v>
      </c>
      <c r="Q359" s="3">
        <f>IF(AND(IF(dashboard!$B$4="All",TRUE,$F359=dashboard!$B$4),IF(dashboard!$B$5="All",TRUE,$E359=dashboard!$B$5),IF(dashboard!$B$6="All",TRUE,$G359=dashboard!$B$6),IF(dashboard!$B$7="All",TRUE,$M359=dashboard!$B$7),$P359&gt;=dashboard!$B$8,$P359&lt;=dashboard!$B$9,COUNTIFS($C$2:C359,$C359,$F$2:F359,IF(dashboard!$B$4="All","*",dashboard!$B$4),$E$2:E359,IF(dashboard!$B$5="All","*",dashboard!$B$5),$G$2:G359,IF(dashboard!$B$6="All","*",dashboard!$B$6),$M$2:M359,IF(dashboard!$B$7="All","*",dashboard!$B$7),$P$2:P359,"&gt;="&amp;dashboard!$B$8,$P$2:P359,"&lt;="&amp;dashboard!$B$9)=1),1,0)</f>
        <v>1</v>
      </c>
    </row>
    <row r="360" spans="1:17">
      <c r="A360" t="s">
        <v>973</v>
      </c>
      <c r="B360" s="2">
        <v>44942</v>
      </c>
      <c r="C360" t="s">
        <v>722</v>
      </c>
      <c r="D360" t="s">
        <v>257</v>
      </c>
      <c r="E360" t="s">
        <v>17</v>
      </c>
      <c r="F360" t="s">
        <v>46</v>
      </c>
      <c r="G360" t="s">
        <v>42</v>
      </c>
      <c r="H360" t="s">
        <v>20</v>
      </c>
      <c r="I360" s="3">
        <v>5</v>
      </c>
      <c r="J360" s="4">
        <v>40421.699999999997</v>
      </c>
      <c r="K360" s="4">
        <v>202108.49</v>
      </c>
      <c r="L360" t="s">
        <v>21</v>
      </c>
      <c r="M360" t="s">
        <v>29</v>
      </c>
      <c r="N360">
        <f>IF(COUNTIF($C$2:C360,C360)=1,1,0)</f>
        <v>0</v>
      </c>
      <c r="O360">
        <f t="shared" si="10"/>
        <v>0</v>
      </c>
      <c r="P360" t="str">
        <f t="shared" si="11"/>
        <v>2023-01</v>
      </c>
      <c r="Q360" s="3">
        <f>IF(AND(IF(dashboard!$B$4="All",TRUE,$F360=dashboard!$B$4),IF(dashboard!$B$5="All",TRUE,$E360=dashboard!$B$5),IF(dashboard!$B$6="All",TRUE,$G360=dashboard!$B$6),IF(dashboard!$B$7="All",TRUE,$M360=dashboard!$B$7),$P360&gt;=dashboard!$B$8,$P360&lt;=dashboard!$B$9,COUNTIFS($C$2:C360,$C360,$F$2:F360,IF(dashboard!$B$4="All","*",dashboard!$B$4),$E$2:E360,IF(dashboard!$B$5="All","*",dashboard!$B$5),$G$2:G360,IF(dashboard!$B$6="All","*",dashboard!$B$6),$M$2:M360,IF(dashboard!$B$7="All","*",dashboard!$B$7),$P$2:P360,"&gt;="&amp;dashboard!$B$8,$P$2:P360,"&lt;="&amp;dashboard!$B$9)=1),1,0)</f>
        <v>0</v>
      </c>
    </row>
    <row r="361" spans="1:17">
      <c r="A361" t="s">
        <v>974</v>
      </c>
      <c r="B361" s="2">
        <v>45262</v>
      </c>
      <c r="C361" t="s">
        <v>520</v>
      </c>
      <c r="D361" t="s">
        <v>812</v>
      </c>
      <c r="E361" t="s">
        <v>26</v>
      </c>
      <c r="F361" t="s">
        <v>27</v>
      </c>
      <c r="G361" t="s">
        <v>42</v>
      </c>
      <c r="H361" t="s">
        <v>34</v>
      </c>
      <c r="I361" s="3">
        <v>5</v>
      </c>
      <c r="J361" s="4">
        <v>1108.74</v>
      </c>
      <c r="K361" s="4">
        <v>5543.7</v>
      </c>
      <c r="L361" t="s">
        <v>35</v>
      </c>
      <c r="M361" t="s">
        <v>29</v>
      </c>
      <c r="N361">
        <f>IF(COUNTIF($C$2:C361,C361)=1,1,0)</f>
        <v>0</v>
      </c>
      <c r="O361">
        <f t="shared" si="10"/>
        <v>0</v>
      </c>
      <c r="P361" t="str">
        <f t="shared" si="11"/>
        <v>2023-12</v>
      </c>
      <c r="Q361" s="3">
        <f>IF(AND(IF(dashboard!$B$4="All",TRUE,$F361=dashboard!$B$4),IF(dashboard!$B$5="All",TRUE,$E361=dashboard!$B$5),IF(dashboard!$B$6="All",TRUE,$G361=dashboard!$B$6),IF(dashboard!$B$7="All",TRUE,$M361=dashboard!$B$7),$P361&gt;=dashboard!$B$8,$P361&lt;=dashboard!$B$9,COUNTIFS($C$2:C361,$C361,$F$2:F361,IF(dashboard!$B$4="All","*",dashboard!$B$4),$E$2:E361,IF(dashboard!$B$5="All","*",dashboard!$B$5),$G$2:G361,IF(dashboard!$B$6="All","*",dashboard!$B$6),$M$2:M361,IF(dashboard!$B$7="All","*",dashboard!$B$7),$P$2:P361,"&gt;="&amp;dashboard!$B$8,$P$2:P361,"&lt;="&amp;dashboard!$B$9)=1),1,0)</f>
        <v>0</v>
      </c>
    </row>
    <row r="362" spans="1:17">
      <c r="A362" t="s">
        <v>975</v>
      </c>
      <c r="B362" s="2">
        <v>45184</v>
      </c>
      <c r="C362" t="s">
        <v>48</v>
      </c>
      <c r="D362" t="s">
        <v>976</v>
      </c>
      <c r="E362" t="s">
        <v>17</v>
      </c>
      <c r="F362" t="s">
        <v>33</v>
      </c>
      <c r="G362" t="s">
        <v>42</v>
      </c>
      <c r="H362" t="s">
        <v>34</v>
      </c>
      <c r="I362" s="3">
        <v>1</v>
      </c>
      <c r="J362" s="4">
        <v>1343.14</v>
      </c>
      <c r="K362" s="4">
        <v>1343.14</v>
      </c>
      <c r="L362" t="s">
        <v>35</v>
      </c>
      <c r="M362" t="s">
        <v>29</v>
      </c>
      <c r="N362">
        <f>IF(COUNTIF($C$2:C362,C362)=1,1,0)</f>
        <v>0</v>
      </c>
      <c r="O362">
        <f t="shared" si="10"/>
        <v>0</v>
      </c>
      <c r="P362" t="str">
        <f t="shared" si="11"/>
        <v>2023-09</v>
      </c>
      <c r="Q362" s="3">
        <f>IF(AND(IF(dashboard!$B$4="All",TRUE,$F362=dashboard!$B$4),IF(dashboard!$B$5="All",TRUE,$E362=dashboard!$B$5),IF(dashboard!$B$6="All",TRUE,$G362=dashboard!$B$6),IF(dashboard!$B$7="All",TRUE,$M362=dashboard!$B$7),$P362&gt;=dashboard!$B$8,$P362&lt;=dashboard!$B$9,COUNTIFS($C$2:C362,$C362,$F$2:F362,IF(dashboard!$B$4="All","*",dashboard!$B$4),$E$2:E362,IF(dashboard!$B$5="All","*",dashboard!$B$5),$G$2:G362,IF(dashboard!$B$6="All","*",dashboard!$B$6),$M$2:M362,IF(dashboard!$B$7="All","*",dashboard!$B$7),$P$2:P362,"&gt;="&amp;dashboard!$B$8,$P$2:P362,"&lt;="&amp;dashboard!$B$9)=1),1,0)</f>
        <v>1</v>
      </c>
    </row>
    <row r="363" spans="1:17">
      <c r="A363" t="s">
        <v>977</v>
      </c>
      <c r="B363" s="2">
        <v>45423</v>
      </c>
      <c r="C363" t="s">
        <v>978</v>
      </c>
      <c r="D363" t="s">
        <v>979</v>
      </c>
      <c r="E363" t="s">
        <v>17</v>
      </c>
      <c r="F363" t="s">
        <v>27</v>
      </c>
      <c r="G363" t="s">
        <v>19</v>
      </c>
      <c r="H363" t="s">
        <v>20</v>
      </c>
      <c r="I363" s="3">
        <v>1</v>
      </c>
      <c r="J363" s="4">
        <v>41640.629999999997</v>
      </c>
      <c r="K363" s="4">
        <v>41640.629999999997</v>
      </c>
      <c r="L363" t="s">
        <v>35</v>
      </c>
      <c r="M363" t="s">
        <v>29</v>
      </c>
      <c r="N363">
        <f>IF(COUNTIF($C$2:C363,C363)=1,1,0)</f>
        <v>1</v>
      </c>
      <c r="O363">
        <f t="shared" si="10"/>
        <v>0</v>
      </c>
      <c r="P363" t="str">
        <f t="shared" si="11"/>
        <v>2024-05</v>
      </c>
      <c r="Q363" s="3">
        <f>IF(AND(IF(dashboard!$B$4="All",TRUE,$F363=dashboard!$B$4),IF(dashboard!$B$5="All",TRUE,$E363=dashboard!$B$5),IF(dashboard!$B$6="All",TRUE,$G363=dashboard!$B$6),IF(dashboard!$B$7="All",TRUE,$M363=dashboard!$B$7),$P363&gt;=dashboard!$B$8,$P363&lt;=dashboard!$B$9,COUNTIFS($C$2:C363,$C363,$F$2:F363,IF(dashboard!$B$4="All","*",dashboard!$B$4),$E$2:E363,IF(dashboard!$B$5="All","*",dashboard!$B$5),$G$2:G363,IF(dashboard!$B$6="All","*",dashboard!$B$6),$M$2:M363,IF(dashboard!$B$7="All","*",dashboard!$B$7),$P$2:P363,"&gt;="&amp;dashboard!$B$8,$P$2:P363,"&lt;="&amp;dashboard!$B$9)=1),1,0)</f>
        <v>0</v>
      </c>
    </row>
    <row r="364" spans="1:17">
      <c r="A364" t="s">
        <v>980</v>
      </c>
      <c r="B364" s="2">
        <v>45086</v>
      </c>
      <c r="C364" t="s">
        <v>610</v>
      </c>
      <c r="D364" t="s">
        <v>202</v>
      </c>
      <c r="E364" t="s">
        <v>17</v>
      </c>
      <c r="F364" t="s">
        <v>33</v>
      </c>
      <c r="G364" t="s">
        <v>42</v>
      </c>
      <c r="H364" t="s">
        <v>20</v>
      </c>
      <c r="I364" s="3">
        <v>2</v>
      </c>
      <c r="J364" s="4">
        <v>36361.14</v>
      </c>
      <c r="K364" s="4">
        <v>72722.27</v>
      </c>
      <c r="L364" t="s">
        <v>21</v>
      </c>
      <c r="M364" t="s">
        <v>29</v>
      </c>
      <c r="N364">
        <f>IF(COUNTIF($C$2:C364,C364)=1,1,0)</f>
        <v>0</v>
      </c>
      <c r="O364">
        <f t="shared" si="10"/>
        <v>0</v>
      </c>
      <c r="P364" t="str">
        <f t="shared" si="11"/>
        <v>2023-06</v>
      </c>
      <c r="Q364" s="3">
        <f>IF(AND(IF(dashboard!$B$4="All",TRUE,$F364=dashboard!$B$4),IF(dashboard!$B$5="All",TRUE,$E364=dashboard!$B$5),IF(dashboard!$B$6="All",TRUE,$G364=dashboard!$B$6),IF(dashboard!$B$7="All",TRUE,$M364=dashboard!$B$7),$P364&gt;=dashboard!$B$8,$P364&lt;=dashboard!$B$9,COUNTIFS($C$2:C364,$C364,$F$2:F364,IF(dashboard!$B$4="All","*",dashboard!$B$4),$E$2:E364,IF(dashboard!$B$5="All","*",dashboard!$B$5),$G$2:G364,IF(dashboard!$B$6="All","*",dashboard!$B$6),$M$2:M364,IF(dashboard!$B$7="All","*",dashboard!$B$7),$P$2:P364,"&gt;="&amp;dashboard!$B$8,$P$2:P364,"&lt;="&amp;dashboard!$B$9)=1),1,0)</f>
        <v>1</v>
      </c>
    </row>
    <row r="365" spans="1:17">
      <c r="A365" t="s">
        <v>981</v>
      </c>
      <c r="B365" s="2">
        <v>45401</v>
      </c>
      <c r="C365" t="s">
        <v>442</v>
      </c>
      <c r="D365" t="s">
        <v>982</v>
      </c>
      <c r="E365" t="s">
        <v>17</v>
      </c>
      <c r="F365" t="s">
        <v>18</v>
      </c>
      <c r="G365" t="s">
        <v>42</v>
      </c>
      <c r="H365" t="s">
        <v>34</v>
      </c>
      <c r="I365" s="3">
        <v>2</v>
      </c>
      <c r="J365" s="4">
        <v>1380.91</v>
      </c>
      <c r="K365" s="4">
        <v>2761.81</v>
      </c>
      <c r="L365" t="s">
        <v>28</v>
      </c>
      <c r="M365" t="s">
        <v>29</v>
      </c>
      <c r="N365">
        <f>IF(COUNTIF($C$2:C365,C365)=1,1,0)</f>
        <v>0</v>
      </c>
      <c r="O365">
        <f t="shared" si="10"/>
        <v>0</v>
      </c>
      <c r="P365" t="str">
        <f t="shared" si="11"/>
        <v>2024-04</v>
      </c>
      <c r="Q365" s="3">
        <f>IF(AND(IF(dashboard!$B$4="All",TRUE,$F365=dashboard!$B$4),IF(dashboard!$B$5="All",TRUE,$E365=dashboard!$B$5),IF(dashboard!$B$6="All",TRUE,$G365=dashboard!$B$6),IF(dashboard!$B$7="All",TRUE,$M365=dashboard!$B$7),$P365&gt;=dashboard!$B$8,$P365&lt;=dashboard!$B$9,COUNTIFS($C$2:C365,$C365,$F$2:F365,IF(dashboard!$B$4="All","*",dashboard!$B$4),$E$2:E365,IF(dashboard!$B$5="All","*",dashboard!$B$5),$G$2:G365,IF(dashboard!$B$6="All","*",dashboard!$B$6),$M$2:M365,IF(dashboard!$B$7="All","*",dashboard!$B$7),$P$2:P365,"&gt;="&amp;dashboard!$B$8,$P$2:P365,"&lt;="&amp;dashboard!$B$9)=1),1,0)</f>
        <v>0</v>
      </c>
    </row>
    <row r="366" spans="1:17">
      <c r="A366" t="s">
        <v>983</v>
      </c>
      <c r="B366" s="2">
        <v>45306</v>
      </c>
      <c r="C366" t="s">
        <v>984</v>
      </c>
      <c r="D366" t="s">
        <v>985</v>
      </c>
      <c r="E366" t="s">
        <v>26</v>
      </c>
      <c r="F366" t="s">
        <v>46</v>
      </c>
      <c r="G366" t="s">
        <v>19</v>
      </c>
      <c r="H366" t="s">
        <v>50</v>
      </c>
      <c r="I366" s="3">
        <v>3</v>
      </c>
      <c r="J366" s="4">
        <v>1919.21</v>
      </c>
      <c r="K366" s="4">
        <v>5757.63</v>
      </c>
      <c r="L366" t="s">
        <v>35</v>
      </c>
      <c r="M366" t="s">
        <v>29</v>
      </c>
      <c r="N366">
        <f>IF(COUNTIF($C$2:C366,C366)=1,1,0)</f>
        <v>1</v>
      </c>
      <c r="O366">
        <f t="shared" si="10"/>
        <v>0</v>
      </c>
      <c r="P366" t="str">
        <f t="shared" si="11"/>
        <v>2024-01</v>
      </c>
      <c r="Q366" s="3">
        <f>IF(AND(IF(dashboard!$B$4="All",TRUE,$F366=dashboard!$B$4),IF(dashboard!$B$5="All",TRUE,$E366=dashboard!$B$5),IF(dashboard!$B$6="All",TRUE,$G366=dashboard!$B$6),IF(dashboard!$B$7="All",TRUE,$M366=dashboard!$B$7),$P366&gt;=dashboard!$B$8,$P366&lt;=dashboard!$B$9,COUNTIFS($C$2:C366,$C366,$F$2:F366,IF(dashboard!$B$4="All","*",dashboard!$B$4),$E$2:E366,IF(dashboard!$B$5="All","*",dashboard!$B$5),$G$2:G366,IF(dashboard!$B$6="All","*",dashboard!$B$6),$M$2:M366,IF(dashboard!$B$7="All","*",dashboard!$B$7),$P$2:P366,"&gt;="&amp;dashboard!$B$8,$P$2:P366,"&lt;="&amp;dashboard!$B$9)=1),1,0)</f>
        <v>0</v>
      </c>
    </row>
    <row r="367" spans="1:17">
      <c r="A367" t="s">
        <v>986</v>
      </c>
      <c r="B367" s="2">
        <v>45471</v>
      </c>
      <c r="C367" t="s">
        <v>494</v>
      </c>
      <c r="D367" t="s">
        <v>987</v>
      </c>
      <c r="E367" t="s">
        <v>17</v>
      </c>
      <c r="F367" t="s">
        <v>27</v>
      </c>
      <c r="G367" t="s">
        <v>19</v>
      </c>
      <c r="H367" t="s">
        <v>34</v>
      </c>
      <c r="I367" s="3">
        <v>4</v>
      </c>
      <c r="J367" s="4">
        <v>1338</v>
      </c>
      <c r="K367" s="4">
        <v>5351.98</v>
      </c>
      <c r="L367" t="s">
        <v>21</v>
      </c>
      <c r="M367" t="s">
        <v>29</v>
      </c>
      <c r="N367">
        <f>IF(COUNTIF($C$2:C367,C367)=1,1,0)</f>
        <v>0</v>
      </c>
      <c r="O367">
        <f t="shared" si="10"/>
        <v>0</v>
      </c>
      <c r="P367" t="str">
        <f t="shared" si="11"/>
        <v>2024-06</v>
      </c>
      <c r="Q367" s="3">
        <f>IF(AND(IF(dashboard!$B$4="All",TRUE,$F367=dashboard!$B$4),IF(dashboard!$B$5="All",TRUE,$E367=dashboard!$B$5),IF(dashboard!$B$6="All",TRUE,$G367=dashboard!$B$6),IF(dashboard!$B$7="All",TRUE,$M367=dashboard!$B$7),$P367&gt;=dashboard!$B$8,$P367&lt;=dashboard!$B$9,COUNTIFS($C$2:C367,$C367,$F$2:F367,IF(dashboard!$B$4="All","*",dashboard!$B$4),$E$2:E367,IF(dashboard!$B$5="All","*",dashboard!$B$5),$G$2:G367,IF(dashboard!$B$6="All","*",dashboard!$B$6),$M$2:M367,IF(dashboard!$B$7="All","*",dashboard!$B$7),$P$2:P367,"&gt;="&amp;dashboard!$B$8,$P$2:P367,"&lt;="&amp;dashboard!$B$9)=1),1,0)</f>
        <v>0</v>
      </c>
    </row>
    <row r="368" spans="1:17">
      <c r="A368" t="s">
        <v>988</v>
      </c>
      <c r="B368" s="2">
        <v>45353</v>
      </c>
      <c r="C368" t="s">
        <v>989</v>
      </c>
      <c r="D368" t="s">
        <v>305</v>
      </c>
      <c r="E368" t="s">
        <v>26</v>
      </c>
      <c r="F368" t="s">
        <v>46</v>
      </c>
      <c r="G368" t="s">
        <v>19</v>
      </c>
      <c r="H368" t="s">
        <v>50</v>
      </c>
      <c r="I368" s="3">
        <v>2</v>
      </c>
      <c r="J368" s="4">
        <v>2089.02</v>
      </c>
      <c r="K368" s="4">
        <v>4178.04</v>
      </c>
      <c r="L368" t="s">
        <v>28</v>
      </c>
      <c r="M368" t="s">
        <v>29</v>
      </c>
      <c r="N368">
        <f>IF(COUNTIF($C$2:C368,C368)=1,1,0)</f>
        <v>1</v>
      </c>
      <c r="O368">
        <f t="shared" si="10"/>
        <v>0</v>
      </c>
      <c r="P368" t="str">
        <f t="shared" si="11"/>
        <v>2024-03</v>
      </c>
      <c r="Q368" s="3">
        <f>IF(AND(IF(dashboard!$B$4="All",TRUE,$F368=dashboard!$B$4),IF(dashboard!$B$5="All",TRUE,$E368=dashboard!$B$5),IF(dashboard!$B$6="All",TRUE,$G368=dashboard!$B$6),IF(dashboard!$B$7="All",TRUE,$M368=dashboard!$B$7),$P368&gt;=dashboard!$B$8,$P368&lt;=dashboard!$B$9,COUNTIFS($C$2:C368,$C368,$F$2:F368,IF(dashboard!$B$4="All","*",dashboard!$B$4),$E$2:E368,IF(dashboard!$B$5="All","*",dashboard!$B$5),$G$2:G368,IF(dashboard!$B$6="All","*",dashboard!$B$6),$M$2:M368,IF(dashboard!$B$7="All","*",dashboard!$B$7),$P$2:P368,"&gt;="&amp;dashboard!$B$8,$P$2:P368,"&lt;="&amp;dashboard!$B$9)=1),1,0)</f>
        <v>0</v>
      </c>
    </row>
    <row r="369" spans="1:17">
      <c r="A369" t="s">
        <v>990</v>
      </c>
      <c r="B369" s="2">
        <v>45194</v>
      </c>
      <c r="C369" t="s">
        <v>991</v>
      </c>
      <c r="D369" t="s">
        <v>992</v>
      </c>
      <c r="E369" t="s">
        <v>17</v>
      </c>
      <c r="F369" t="s">
        <v>27</v>
      </c>
      <c r="G369" t="s">
        <v>42</v>
      </c>
      <c r="H369" t="s">
        <v>50</v>
      </c>
      <c r="I369" s="3">
        <v>2</v>
      </c>
      <c r="J369" s="4">
        <v>2340.75</v>
      </c>
      <c r="K369" s="4">
        <v>4681.5</v>
      </c>
      <c r="L369" t="s">
        <v>35</v>
      </c>
      <c r="M369" t="s">
        <v>29</v>
      </c>
      <c r="N369">
        <f>IF(COUNTIF($C$2:C369,C369)=1,1,0)</f>
        <v>1</v>
      </c>
      <c r="O369">
        <f t="shared" si="10"/>
        <v>0</v>
      </c>
      <c r="P369" t="str">
        <f t="shared" si="11"/>
        <v>2023-09</v>
      </c>
      <c r="Q369" s="3">
        <f>IF(AND(IF(dashboard!$B$4="All",TRUE,$F369=dashboard!$B$4),IF(dashboard!$B$5="All",TRUE,$E369=dashboard!$B$5),IF(dashboard!$B$6="All",TRUE,$G369=dashboard!$B$6),IF(dashboard!$B$7="All",TRUE,$M369=dashboard!$B$7),$P369&gt;=dashboard!$B$8,$P369&lt;=dashboard!$B$9,COUNTIFS($C$2:C369,$C369,$F$2:F369,IF(dashboard!$B$4="All","*",dashboard!$B$4),$E$2:E369,IF(dashboard!$B$5="All","*",dashboard!$B$5),$G$2:G369,IF(dashboard!$B$6="All","*",dashboard!$B$6),$M$2:M369,IF(dashboard!$B$7="All","*",dashboard!$B$7),$P$2:P369,"&gt;="&amp;dashboard!$B$8,$P$2:P369,"&lt;="&amp;dashboard!$B$9)=1),1,0)</f>
        <v>0</v>
      </c>
    </row>
    <row r="370" spans="1:17">
      <c r="A370" t="s">
        <v>993</v>
      </c>
      <c r="B370" s="2">
        <v>45343</v>
      </c>
      <c r="C370" t="s">
        <v>690</v>
      </c>
      <c r="D370" t="s">
        <v>935</v>
      </c>
      <c r="E370" t="s">
        <v>26</v>
      </c>
      <c r="F370" t="s">
        <v>46</v>
      </c>
      <c r="G370" t="s">
        <v>19</v>
      </c>
      <c r="H370" t="s">
        <v>57</v>
      </c>
      <c r="I370" s="3">
        <v>2</v>
      </c>
      <c r="J370" s="4">
        <v>15349.37</v>
      </c>
      <c r="K370" s="4">
        <v>30698.74</v>
      </c>
      <c r="L370" t="s">
        <v>21</v>
      </c>
      <c r="M370" t="s">
        <v>22</v>
      </c>
      <c r="N370">
        <f>IF(COUNTIF($C$2:C370,C370)=1,1,0)</f>
        <v>0</v>
      </c>
      <c r="O370">
        <f t="shared" si="10"/>
        <v>1</v>
      </c>
      <c r="P370" t="str">
        <f t="shared" si="11"/>
        <v>2024-02</v>
      </c>
      <c r="Q370" s="3">
        <f>IF(AND(IF(dashboard!$B$4="All",TRUE,$F370=dashboard!$B$4),IF(dashboard!$B$5="All",TRUE,$E370=dashboard!$B$5),IF(dashboard!$B$6="All",TRUE,$G370=dashboard!$B$6),IF(dashboard!$B$7="All",TRUE,$M370=dashboard!$B$7),$P370&gt;=dashboard!$B$8,$P370&lt;=dashboard!$B$9,COUNTIFS($C$2:C370,$C370,$F$2:F370,IF(dashboard!$B$4="All","*",dashboard!$B$4),$E$2:E370,IF(dashboard!$B$5="All","*",dashboard!$B$5),$G$2:G370,IF(dashboard!$B$6="All","*",dashboard!$B$6),$M$2:M370,IF(dashboard!$B$7="All","*",dashboard!$B$7),$P$2:P370,"&gt;="&amp;dashboard!$B$8,$P$2:P370,"&lt;="&amp;dashboard!$B$9)=1),1,0)</f>
        <v>0</v>
      </c>
    </row>
    <row r="371" spans="1:17">
      <c r="A371" t="s">
        <v>994</v>
      </c>
      <c r="B371" s="2">
        <v>45094</v>
      </c>
      <c r="C371" t="s">
        <v>995</v>
      </c>
      <c r="D371" t="s">
        <v>996</v>
      </c>
      <c r="E371" t="s">
        <v>17</v>
      </c>
      <c r="F371" t="s">
        <v>46</v>
      </c>
      <c r="G371" t="s">
        <v>19</v>
      </c>
      <c r="H371" t="s">
        <v>20</v>
      </c>
      <c r="I371" s="3">
        <v>2</v>
      </c>
      <c r="J371" s="4">
        <v>40312.01</v>
      </c>
      <c r="K371" s="4">
        <v>80624.03</v>
      </c>
      <c r="L371" t="s">
        <v>35</v>
      </c>
      <c r="M371" t="s">
        <v>29</v>
      </c>
      <c r="N371">
        <f>IF(COUNTIF($C$2:C371,C371)=1,1,0)</f>
        <v>1</v>
      </c>
      <c r="O371">
        <f t="shared" si="10"/>
        <v>0</v>
      </c>
      <c r="P371" t="str">
        <f t="shared" si="11"/>
        <v>2023-06</v>
      </c>
      <c r="Q371" s="3">
        <f>IF(AND(IF(dashboard!$B$4="All",TRUE,$F371=dashboard!$B$4),IF(dashboard!$B$5="All",TRUE,$E371=dashboard!$B$5),IF(dashboard!$B$6="All",TRUE,$G371=dashboard!$B$6),IF(dashboard!$B$7="All",TRUE,$M371=dashboard!$B$7),$P371&gt;=dashboard!$B$8,$P371&lt;=dashboard!$B$9,COUNTIFS($C$2:C371,$C371,$F$2:F371,IF(dashboard!$B$4="All","*",dashboard!$B$4),$E$2:E371,IF(dashboard!$B$5="All","*",dashboard!$B$5),$G$2:G371,IF(dashboard!$B$6="All","*",dashboard!$B$6),$M$2:M371,IF(dashboard!$B$7="All","*",dashboard!$B$7),$P$2:P371,"&gt;="&amp;dashboard!$B$8,$P$2:P371,"&lt;="&amp;dashboard!$B$9)=1),1,0)</f>
        <v>0</v>
      </c>
    </row>
    <row r="372" spans="1:17">
      <c r="A372" t="s">
        <v>997</v>
      </c>
      <c r="B372" s="2">
        <v>44969</v>
      </c>
      <c r="C372" t="s">
        <v>398</v>
      </c>
      <c r="D372" t="s">
        <v>998</v>
      </c>
      <c r="E372" t="s">
        <v>26</v>
      </c>
      <c r="F372" t="s">
        <v>46</v>
      </c>
      <c r="G372" t="s">
        <v>42</v>
      </c>
      <c r="H372" t="s">
        <v>57</v>
      </c>
      <c r="I372" s="3">
        <v>5</v>
      </c>
      <c r="J372" s="4">
        <v>17332.45</v>
      </c>
      <c r="K372" s="4">
        <v>86662.27</v>
      </c>
      <c r="L372" t="s">
        <v>21</v>
      </c>
      <c r="M372" t="s">
        <v>29</v>
      </c>
      <c r="N372">
        <f>IF(COUNTIF($C$2:C372,C372)=1,1,0)</f>
        <v>0</v>
      </c>
      <c r="O372">
        <f t="shared" si="10"/>
        <v>0</v>
      </c>
      <c r="P372" t="str">
        <f t="shared" si="11"/>
        <v>2023-02</v>
      </c>
      <c r="Q372" s="3">
        <f>IF(AND(IF(dashboard!$B$4="All",TRUE,$F372=dashboard!$B$4),IF(dashboard!$B$5="All",TRUE,$E372=dashboard!$B$5),IF(dashboard!$B$6="All",TRUE,$G372=dashboard!$B$6),IF(dashboard!$B$7="All",TRUE,$M372=dashboard!$B$7),$P372&gt;=dashboard!$B$8,$P372&lt;=dashboard!$B$9,COUNTIFS($C$2:C372,$C372,$F$2:F372,IF(dashboard!$B$4="All","*",dashboard!$B$4),$E$2:E372,IF(dashboard!$B$5="All","*",dashboard!$B$5),$G$2:G372,IF(dashboard!$B$6="All","*",dashboard!$B$6),$M$2:M372,IF(dashboard!$B$7="All","*",dashboard!$B$7),$P$2:P372,"&gt;="&amp;dashboard!$B$8,$P$2:P372,"&lt;="&amp;dashboard!$B$9)=1),1,0)</f>
        <v>0</v>
      </c>
    </row>
    <row r="373" spans="1:17">
      <c r="A373" t="s">
        <v>999</v>
      </c>
      <c r="B373" s="2">
        <v>45211</v>
      </c>
      <c r="C373" t="s">
        <v>177</v>
      </c>
      <c r="D373" t="s">
        <v>1000</v>
      </c>
      <c r="E373" t="s">
        <v>26</v>
      </c>
      <c r="F373" t="s">
        <v>18</v>
      </c>
      <c r="G373" t="s">
        <v>19</v>
      </c>
      <c r="H373" t="s">
        <v>50</v>
      </c>
      <c r="I373" s="3">
        <v>3</v>
      </c>
      <c r="J373" s="4">
        <v>1865.13</v>
      </c>
      <c r="K373" s="4">
        <v>5595.38</v>
      </c>
      <c r="L373" t="s">
        <v>35</v>
      </c>
      <c r="M373" t="s">
        <v>29</v>
      </c>
      <c r="N373">
        <f>IF(COUNTIF($C$2:C373,C373)=1,1,0)</f>
        <v>0</v>
      </c>
      <c r="O373">
        <f t="shared" si="10"/>
        <v>0</v>
      </c>
      <c r="P373" t="str">
        <f t="shared" si="11"/>
        <v>2023-10</v>
      </c>
      <c r="Q373" s="3">
        <f>IF(AND(IF(dashboard!$B$4="All",TRUE,$F373=dashboard!$B$4),IF(dashboard!$B$5="All",TRUE,$E373=dashboard!$B$5),IF(dashboard!$B$6="All",TRUE,$G373=dashboard!$B$6),IF(dashboard!$B$7="All",TRUE,$M373=dashboard!$B$7),$P373&gt;=dashboard!$B$8,$P373&lt;=dashboard!$B$9,COUNTIFS($C$2:C373,$C373,$F$2:F373,IF(dashboard!$B$4="All","*",dashboard!$B$4),$E$2:E373,IF(dashboard!$B$5="All","*",dashboard!$B$5),$G$2:G373,IF(dashboard!$B$6="All","*",dashboard!$B$6),$M$2:M373,IF(dashboard!$B$7="All","*",dashboard!$B$7),$P$2:P373,"&gt;="&amp;dashboard!$B$8,$P$2:P373,"&lt;="&amp;dashboard!$B$9)=1),1,0)</f>
        <v>0</v>
      </c>
    </row>
    <row r="374" spans="1:17">
      <c r="A374" t="s">
        <v>1001</v>
      </c>
      <c r="B374" s="2">
        <v>45323</v>
      </c>
      <c r="C374" t="s">
        <v>549</v>
      </c>
      <c r="D374" t="s">
        <v>144</v>
      </c>
      <c r="E374" t="s">
        <v>17</v>
      </c>
      <c r="F374" t="s">
        <v>33</v>
      </c>
      <c r="G374" t="s">
        <v>42</v>
      </c>
      <c r="H374" t="s">
        <v>34</v>
      </c>
      <c r="I374" s="3">
        <v>2</v>
      </c>
      <c r="J374" s="4">
        <v>1058.73</v>
      </c>
      <c r="K374" s="4">
        <v>2117.4699999999998</v>
      </c>
      <c r="L374" t="s">
        <v>21</v>
      </c>
      <c r="M374" t="s">
        <v>29</v>
      </c>
      <c r="N374">
        <f>IF(COUNTIF($C$2:C374,C374)=1,1,0)</f>
        <v>0</v>
      </c>
      <c r="O374">
        <f t="shared" si="10"/>
        <v>0</v>
      </c>
      <c r="P374" t="str">
        <f t="shared" si="11"/>
        <v>2024-02</v>
      </c>
      <c r="Q374" s="3">
        <f>IF(AND(IF(dashboard!$B$4="All",TRUE,$F374=dashboard!$B$4),IF(dashboard!$B$5="All",TRUE,$E374=dashboard!$B$5),IF(dashboard!$B$6="All",TRUE,$G374=dashboard!$B$6),IF(dashboard!$B$7="All",TRUE,$M374=dashboard!$B$7),$P374&gt;=dashboard!$B$8,$P374&lt;=dashboard!$B$9,COUNTIFS($C$2:C374,$C374,$F$2:F374,IF(dashboard!$B$4="All","*",dashboard!$B$4),$E$2:E374,IF(dashboard!$B$5="All","*",dashboard!$B$5),$G$2:G374,IF(dashboard!$B$6="All","*",dashboard!$B$6),$M$2:M374,IF(dashboard!$B$7="All","*",dashboard!$B$7),$P$2:P374,"&gt;="&amp;dashboard!$B$8,$P$2:P374,"&lt;="&amp;dashboard!$B$9)=1),1,0)</f>
        <v>1</v>
      </c>
    </row>
    <row r="375" spans="1:17">
      <c r="A375" t="s">
        <v>1002</v>
      </c>
      <c r="B375" s="2">
        <v>44938</v>
      </c>
      <c r="C375" t="s">
        <v>1003</v>
      </c>
      <c r="D375" t="s">
        <v>1004</v>
      </c>
      <c r="E375" t="s">
        <v>61</v>
      </c>
      <c r="F375" t="s">
        <v>18</v>
      </c>
      <c r="G375" t="s">
        <v>42</v>
      </c>
      <c r="H375" t="s">
        <v>57</v>
      </c>
      <c r="I375" s="3">
        <v>4</v>
      </c>
      <c r="J375" s="4">
        <v>16448.810000000001</v>
      </c>
      <c r="K375" s="4">
        <v>65795.259999999995</v>
      </c>
      <c r="L375" t="s">
        <v>28</v>
      </c>
      <c r="M375" t="s">
        <v>29</v>
      </c>
      <c r="N375">
        <f>IF(COUNTIF($C$2:C375,C375)=1,1,0)</f>
        <v>1</v>
      </c>
      <c r="O375">
        <f t="shared" si="10"/>
        <v>0</v>
      </c>
      <c r="P375" t="str">
        <f t="shared" si="11"/>
        <v>2023-01</v>
      </c>
      <c r="Q375" s="3">
        <f>IF(AND(IF(dashboard!$B$4="All",TRUE,$F375=dashboard!$B$4),IF(dashboard!$B$5="All",TRUE,$E375=dashboard!$B$5),IF(dashboard!$B$6="All",TRUE,$G375=dashboard!$B$6),IF(dashboard!$B$7="All",TRUE,$M375=dashboard!$B$7),$P375&gt;=dashboard!$B$8,$P375&lt;=dashboard!$B$9,COUNTIFS($C$2:C375,$C375,$F$2:F375,IF(dashboard!$B$4="All","*",dashboard!$B$4),$E$2:E375,IF(dashboard!$B$5="All","*",dashboard!$B$5),$G$2:G375,IF(dashboard!$B$6="All","*",dashboard!$B$6),$M$2:M375,IF(dashboard!$B$7="All","*",dashboard!$B$7),$P$2:P375,"&gt;="&amp;dashboard!$B$8,$P$2:P375,"&lt;="&amp;dashboard!$B$9)=1),1,0)</f>
        <v>0</v>
      </c>
    </row>
    <row r="376" spans="1:17">
      <c r="A376" t="s">
        <v>1005</v>
      </c>
      <c r="B376" s="2">
        <v>45228</v>
      </c>
      <c r="C376" t="s">
        <v>626</v>
      </c>
      <c r="D376" t="s">
        <v>1006</v>
      </c>
      <c r="E376" t="s">
        <v>26</v>
      </c>
      <c r="F376" t="s">
        <v>46</v>
      </c>
      <c r="G376" t="s">
        <v>19</v>
      </c>
      <c r="H376" t="s">
        <v>34</v>
      </c>
      <c r="I376" s="3">
        <v>2</v>
      </c>
      <c r="J376" s="4">
        <v>1261.8900000000001</v>
      </c>
      <c r="K376" s="4">
        <v>2523.79</v>
      </c>
      <c r="L376" t="s">
        <v>35</v>
      </c>
      <c r="M376" t="s">
        <v>29</v>
      </c>
      <c r="N376">
        <f>IF(COUNTIF($C$2:C376,C376)=1,1,0)</f>
        <v>0</v>
      </c>
      <c r="O376">
        <f t="shared" si="10"/>
        <v>0</v>
      </c>
      <c r="P376" t="str">
        <f t="shared" si="11"/>
        <v>2023-10</v>
      </c>
      <c r="Q376" s="3">
        <f>IF(AND(IF(dashboard!$B$4="All",TRUE,$F376=dashboard!$B$4),IF(dashboard!$B$5="All",TRUE,$E376=dashboard!$B$5),IF(dashboard!$B$6="All",TRUE,$G376=dashboard!$B$6),IF(dashboard!$B$7="All",TRUE,$M376=dashboard!$B$7),$P376&gt;=dashboard!$B$8,$P376&lt;=dashboard!$B$9,COUNTIFS($C$2:C376,$C376,$F$2:F376,IF(dashboard!$B$4="All","*",dashboard!$B$4),$E$2:E376,IF(dashboard!$B$5="All","*",dashboard!$B$5),$G$2:G376,IF(dashboard!$B$6="All","*",dashboard!$B$6),$M$2:M376,IF(dashboard!$B$7="All","*",dashboard!$B$7),$P$2:P376,"&gt;="&amp;dashboard!$B$8,$P$2:P376,"&lt;="&amp;dashboard!$B$9)=1),1,0)</f>
        <v>0</v>
      </c>
    </row>
    <row r="377" spans="1:17">
      <c r="A377" t="s">
        <v>1007</v>
      </c>
      <c r="B377" s="2">
        <v>45179</v>
      </c>
      <c r="C377" t="s">
        <v>1008</v>
      </c>
      <c r="D377" t="s">
        <v>172</v>
      </c>
      <c r="E377" t="s">
        <v>17</v>
      </c>
      <c r="F377" t="s">
        <v>27</v>
      </c>
      <c r="G377" t="s">
        <v>42</v>
      </c>
      <c r="H377" t="s">
        <v>50</v>
      </c>
      <c r="I377" s="3">
        <v>5</v>
      </c>
      <c r="J377" s="4">
        <v>1782.94</v>
      </c>
      <c r="K377" s="4">
        <v>8914.7000000000007</v>
      </c>
      <c r="L377" t="s">
        <v>35</v>
      </c>
      <c r="M377" t="s">
        <v>29</v>
      </c>
      <c r="N377">
        <f>IF(COUNTIF($C$2:C377,C377)=1,1,0)</f>
        <v>1</v>
      </c>
      <c r="O377">
        <f t="shared" si="10"/>
        <v>0</v>
      </c>
      <c r="P377" t="str">
        <f t="shared" si="11"/>
        <v>2023-09</v>
      </c>
      <c r="Q377" s="3">
        <f>IF(AND(IF(dashboard!$B$4="All",TRUE,$F377=dashboard!$B$4),IF(dashboard!$B$5="All",TRUE,$E377=dashboard!$B$5),IF(dashboard!$B$6="All",TRUE,$G377=dashboard!$B$6),IF(dashboard!$B$7="All",TRUE,$M377=dashboard!$B$7),$P377&gt;=dashboard!$B$8,$P377&lt;=dashboard!$B$9,COUNTIFS($C$2:C377,$C377,$F$2:F377,IF(dashboard!$B$4="All","*",dashboard!$B$4),$E$2:E377,IF(dashboard!$B$5="All","*",dashboard!$B$5),$G$2:G377,IF(dashboard!$B$6="All","*",dashboard!$B$6),$M$2:M377,IF(dashboard!$B$7="All","*",dashboard!$B$7),$P$2:P377,"&gt;="&amp;dashboard!$B$8,$P$2:P377,"&lt;="&amp;dashboard!$B$9)=1),1,0)</f>
        <v>0</v>
      </c>
    </row>
    <row r="378" spans="1:17">
      <c r="A378" t="s">
        <v>1009</v>
      </c>
      <c r="B378" s="2">
        <v>45425</v>
      </c>
      <c r="C378" t="s">
        <v>1010</v>
      </c>
      <c r="D378" t="s">
        <v>1011</v>
      </c>
      <c r="E378" t="s">
        <v>17</v>
      </c>
      <c r="F378" t="s">
        <v>46</v>
      </c>
      <c r="G378" t="s">
        <v>19</v>
      </c>
      <c r="H378" t="s">
        <v>34</v>
      </c>
      <c r="I378" s="3">
        <v>1</v>
      </c>
      <c r="J378" s="4">
        <v>1109.93</v>
      </c>
      <c r="K378" s="4">
        <v>1109.93</v>
      </c>
      <c r="L378" t="s">
        <v>21</v>
      </c>
      <c r="M378" t="s">
        <v>29</v>
      </c>
      <c r="N378">
        <f>IF(COUNTIF($C$2:C378,C378)=1,1,0)</f>
        <v>1</v>
      </c>
      <c r="O378">
        <f t="shared" si="10"/>
        <v>0</v>
      </c>
      <c r="P378" t="str">
        <f t="shared" si="11"/>
        <v>2024-05</v>
      </c>
      <c r="Q378" s="3">
        <f>IF(AND(IF(dashboard!$B$4="All",TRUE,$F378=dashboard!$B$4),IF(dashboard!$B$5="All",TRUE,$E378=dashboard!$B$5),IF(dashboard!$B$6="All",TRUE,$G378=dashboard!$B$6),IF(dashboard!$B$7="All",TRUE,$M378=dashboard!$B$7),$P378&gt;=dashboard!$B$8,$P378&lt;=dashboard!$B$9,COUNTIFS($C$2:C378,$C378,$F$2:F378,IF(dashboard!$B$4="All","*",dashboard!$B$4),$E$2:E378,IF(dashboard!$B$5="All","*",dashboard!$B$5),$G$2:G378,IF(dashboard!$B$6="All","*",dashboard!$B$6),$M$2:M378,IF(dashboard!$B$7="All","*",dashboard!$B$7),$P$2:P378,"&gt;="&amp;dashboard!$B$8,$P$2:P378,"&lt;="&amp;dashboard!$B$9)=1),1,0)</f>
        <v>0</v>
      </c>
    </row>
    <row r="379" spans="1:17">
      <c r="A379" t="s">
        <v>1012</v>
      </c>
      <c r="B379" s="2">
        <v>44961</v>
      </c>
      <c r="C379" t="s">
        <v>1013</v>
      </c>
      <c r="D379" t="s">
        <v>379</v>
      </c>
      <c r="E379" t="s">
        <v>61</v>
      </c>
      <c r="F379" t="s">
        <v>33</v>
      </c>
      <c r="G379" t="s">
        <v>19</v>
      </c>
      <c r="H379" t="s">
        <v>57</v>
      </c>
      <c r="I379" s="3">
        <v>1</v>
      </c>
      <c r="J379" s="4">
        <v>16719.400000000001</v>
      </c>
      <c r="K379" s="4">
        <v>16719.400000000001</v>
      </c>
      <c r="L379" t="s">
        <v>28</v>
      </c>
      <c r="M379" t="s">
        <v>29</v>
      </c>
      <c r="N379">
        <f>IF(COUNTIF($C$2:C379,C379)=1,1,0)</f>
        <v>1</v>
      </c>
      <c r="O379">
        <f t="shared" si="10"/>
        <v>0</v>
      </c>
      <c r="P379" t="str">
        <f t="shared" si="11"/>
        <v>2023-02</v>
      </c>
      <c r="Q379" s="3">
        <f>IF(AND(IF(dashboard!$B$4="All",TRUE,$F379=dashboard!$B$4),IF(dashboard!$B$5="All",TRUE,$E379=dashboard!$B$5),IF(dashboard!$B$6="All",TRUE,$G379=dashboard!$B$6),IF(dashboard!$B$7="All",TRUE,$M379=dashboard!$B$7),$P379&gt;=dashboard!$B$8,$P379&lt;=dashboard!$B$9,COUNTIFS($C$2:C379,$C379,$F$2:F379,IF(dashboard!$B$4="All","*",dashboard!$B$4),$E$2:E379,IF(dashboard!$B$5="All","*",dashboard!$B$5),$G$2:G379,IF(dashboard!$B$6="All","*",dashboard!$B$6),$M$2:M379,IF(dashboard!$B$7="All","*",dashboard!$B$7),$P$2:P379,"&gt;="&amp;dashboard!$B$8,$P$2:P379,"&lt;="&amp;dashboard!$B$9)=1),1,0)</f>
        <v>1</v>
      </c>
    </row>
    <row r="380" spans="1:17">
      <c r="A380" t="s">
        <v>1014</v>
      </c>
      <c r="B380" s="2">
        <v>45016</v>
      </c>
      <c r="C380" t="s">
        <v>1015</v>
      </c>
      <c r="D380" t="s">
        <v>755</v>
      </c>
      <c r="E380" t="s">
        <v>26</v>
      </c>
      <c r="F380" t="s">
        <v>18</v>
      </c>
      <c r="G380" t="s">
        <v>42</v>
      </c>
      <c r="H380" t="s">
        <v>50</v>
      </c>
      <c r="I380" s="3">
        <v>3</v>
      </c>
      <c r="J380" s="4">
        <v>2672.11</v>
      </c>
      <c r="K380" s="4">
        <v>8016.32</v>
      </c>
      <c r="L380" t="s">
        <v>28</v>
      </c>
      <c r="M380" t="s">
        <v>29</v>
      </c>
      <c r="N380">
        <f>IF(COUNTIF($C$2:C380,C380)=1,1,0)</f>
        <v>1</v>
      </c>
      <c r="O380">
        <f t="shared" si="10"/>
        <v>0</v>
      </c>
      <c r="P380" t="str">
        <f t="shared" si="11"/>
        <v>2023-03</v>
      </c>
      <c r="Q380" s="3">
        <f>IF(AND(IF(dashboard!$B$4="All",TRUE,$F380=dashboard!$B$4),IF(dashboard!$B$5="All",TRUE,$E380=dashboard!$B$5),IF(dashboard!$B$6="All",TRUE,$G380=dashboard!$B$6),IF(dashboard!$B$7="All",TRUE,$M380=dashboard!$B$7),$P380&gt;=dashboard!$B$8,$P380&lt;=dashboard!$B$9,COUNTIFS($C$2:C380,$C380,$F$2:F380,IF(dashboard!$B$4="All","*",dashboard!$B$4),$E$2:E380,IF(dashboard!$B$5="All","*",dashboard!$B$5),$G$2:G380,IF(dashboard!$B$6="All","*",dashboard!$B$6),$M$2:M380,IF(dashboard!$B$7="All","*",dashboard!$B$7),$P$2:P380,"&gt;="&amp;dashboard!$B$8,$P$2:P380,"&lt;="&amp;dashboard!$B$9)=1),1,0)</f>
        <v>0</v>
      </c>
    </row>
    <row r="381" spans="1:17">
      <c r="A381" t="s">
        <v>1016</v>
      </c>
      <c r="B381" s="2">
        <v>45344</v>
      </c>
      <c r="C381" t="s">
        <v>1017</v>
      </c>
      <c r="D381" t="s">
        <v>871</v>
      </c>
      <c r="E381" t="s">
        <v>17</v>
      </c>
      <c r="F381" t="s">
        <v>33</v>
      </c>
      <c r="G381" t="s">
        <v>19</v>
      </c>
      <c r="H381" t="s">
        <v>20</v>
      </c>
      <c r="I381" s="3">
        <v>1</v>
      </c>
      <c r="J381" s="4">
        <v>31707.37</v>
      </c>
      <c r="K381" s="4">
        <v>31707.37</v>
      </c>
      <c r="L381" t="s">
        <v>35</v>
      </c>
      <c r="M381" t="s">
        <v>29</v>
      </c>
      <c r="N381">
        <f>IF(COUNTIF($C$2:C381,C381)=1,1,0)</f>
        <v>1</v>
      </c>
      <c r="O381">
        <f t="shared" si="10"/>
        <v>0</v>
      </c>
      <c r="P381" t="str">
        <f t="shared" si="11"/>
        <v>2024-02</v>
      </c>
      <c r="Q381" s="3">
        <f>IF(AND(IF(dashboard!$B$4="All",TRUE,$F381=dashboard!$B$4),IF(dashboard!$B$5="All",TRUE,$E381=dashboard!$B$5),IF(dashboard!$B$6="All",TRUE,$G381=dashboard!$B$6),IF(dashboard!$B$7="All",TRUE,$M381=dashboard!$B$7),$P381&gt;=dashboard!$B$8,$P381&lt;=dashboard!$B$9,COUNTIFS($C$2:C381,$C381,$F$2:F381,IF(dashboard!$B$4="All","*",dashboard!$B$4),$E$2:E381,IF(dashboard!$B$5="All","*",dashboard!$B$5),$G$2:G381,IF(dashboard!$B$6="All","*",dashboard!$B$6),$M$2:M381,IF(dashboard!$B$7="All","*",dashboard!$B$7),$P$2:P381,"&gt;="&amp;dashboard!$B$8,$P$2:P381,"&lt;="&amp;dashboard!$B$9)=1),1,0)</f>
        <v>1</v>
      </c>
    </row>
    <row r="382" spans="1:17">
      <c r="A382" t="s">
        <v>1018</v>
      </c>
      <c r="B382" s="2">
        <v>45041</v>
      </c>
      <c r="C382" t="s">
        <v>1019</v>
      </c>
      <c r="D382" t="s">
        <v>1020</v>
      </c>
      <c r="E382" t="s">
        <v>17</v>
      </c>
      <c r="F382" t="s">
        <v>27</v>
      </c>
      <c r="G382" t="s">
        <v>42</v>
      </c>
      <c r="H382" t="s">
        <v>57</v>
      </c>
      <c r="I382" s="3">
        <v>2</v>
      </c>
      <c r="J382" s="4">
        <v>16013.71</v>
      </c>
      <c r="K382" s="4">
        <v>32027.42</v>
      </c>
      <c r="L382" t="s">
        <v>21</v>
      </c>
      <c r="M382" t="s">
        <v>29</v>
      </c>
      <c r="N382">
        <f>IF(COUNTIF($C$2:C382,C382)=1,1,0)</f>
        <v>1</v>
      </c>
      <c r="O382">
        <f t="shared" si="10"/>
        <v>0</v>
      </c>
      <c r="P382" t="str">
        <f t="shared" si="11"/>
        <v>2023-04</v>
      </c>
      <c r="Q382" s="3">
        <f>IF(AND(IF(dashboard!$B$4="All",TRUE,$F382=dashboard!$B$4),IF(dashboard!$B$5="All",TRUE,$E382=dashboard!$B$5),IF(dashboard!$B$6="All",TRUE,$G382=dashboard!$B$6),IF(dashboard!$B$7="All",TRUE,$M382=dashboard!$B$7),$P382&gt;=dashboard!$B$8,$P382&lt;=dashboard!$B$9,COUNTIFS($C$2:C382,$C382,$F$2:F382,IF(dashboard!$B$4="All","*",dashboard!$B$4),$E$2:E382,IF(dashboard!$B$5="All","*",dashboard!$B$5),$G$2:G382,IF(dashboard!$B$6="All","*",dashboard!$B$6),$M$2:M382,IF(dashboard!$B$7="All","*",dashboard!$B$7),$P$2:P382,"&gt;="&amp;dashboard!$B$8,$P$2:P382,"&lt;="&amp;dashboard!$B$9)=1),1,0)</f>
        <v>0</v>
      </c>
    </row>
    <row r="383" spans="1:17">
      <c r="A383" t="s">
        <v>1021</v>
      </c>
      <c r="B383" s="2">
        <v>45122</v>
      </c>
      <c r="C383" t="s">
        <v>1022</v>
      </c>
      <c r="D383" t="s">
        <v>1023</v>
      </c>
      <c r="E383" t="s">
        <v>26</v>
      </c>
      <c r="F383" t="s">
        <v>33</v>
      </c>
      <c r="G383" t="s">
        <v>19</v>
      </c>
      <c r="H383" t="s">
        <v>57</v>
      </c>
      <c r="I383" s="3">
        <v>5</v>
      </c>
      <c r="J383" s="4">
        <v>14634.08</v>
      </c>
      <c r="K383" s="4">
        <v>73170.399999999994</v>
      </c>
      <c r="L383" t="s">
        <v>35</v>
      </c>
      <c r="M383" t="s">
        <v>29</v>
      </c>
      <c r="N383">
        <f>IF(COUNTIF($C$2:C383,C383)=1,1,0)</f>
        <v>1</v>
      </c>
      <c r="O383">
        <f t="shared" si="10"/>
        <v>0</v>
      </c>
      <c r="P383" t="str">
        <f t="shared" si="11"/>
        <v>2023-07</v>
      </c>
      <c r="Q383" s="3">
        <f>IF(AND(IF(dashboard!$B$4="All",TRUE,$F383=dashboard!$B$4),IF(dashboard!$B$5="All",TRUE,$E383=dashboard!$B$5),IF(dashboard!$B$6="All",TRUE,$G383=dashboard!$B$6),IF(dashboard!$B$7="All",TRUE,$M383=dashboard!$B$7),$P383&gt;=dashboard!$B$8,$P383&lt;=dashboard!$B$9,COUNTIFS($C$2:C383,$C383,$F$2:F383,IF(dashboard!$B$4="All","*",dashboard!$B$4),$E$2:E383,IF(dashboard!$B$5="All","*",dashboard!$B$5),$G$2:G383,IF(dashboard!$B$6="All","*",dashboard!$B$6),$M$2:M383,IF(dashboard!$B$7="All","*",dashboard!$B$7),$P$2:P383,"&gt;="&amp;dashboard!$B$8,$P$2:P383,"&lt;="&amp;dashboard!$B$9)=1),1,0)</f>
        <v>1</v>
      </c>
    </row>
    <row r="384" spans="1:17">
      <c r="A384" t="s">
        <v>1024</v>
      </c>
      <c r="B384" s="2">
        <v>45427</v>
      </c>
      <c r="C384" t="s">
        <v>218</v>
      </c>
      <c r="D384" t="s">
        <v>445</v>
      </c>
      <c r="E384" t="s">
        <v>26</v>
      </c>
      <c r="F384" t="s">
        <v>18</v>
      </c>
      <c r="G384" t="s">
        <v>19</v>
      </c>
      <c r="H384" t="s">
        <v>20</v>
      </c>
      <c r="I384" s="3">
        <v>3</v>
      </c>
      <c r="J384" s="4">
        <v>40471.01</v>
      </c>
      <c r="K384" s="4">
        <v>121413.02</v>
      </c>
      <c r="L384" t="s">
        <v>21</v>
      </c>
      <c r="M384" t="s">
        <v>29</v>
      </c>
      <c r="N384">
        <f>IF(COUNTIF($C$2:C384,C384)=1,1,0)</f>
        <v>0</v>
      </c>
      <c r="O384">
        <f t="shared" si="10"/>
        <v>0</v>
      </c>
      <c r="P384" t="str">
        <f t="shared" si="11"/>
        <v>2024-05</v>
      </c>
      <c r="Q384" s="3">
        <f>IF(AND(IF(dashboard!$B$4="All",TRUE,$F384=dashboard!$B$4),IF(dashboard!$B$5="All",TRUE,$E384=dashboard!$B$5),IF(dashboard!$B$6="All",TRUE,$G384=dashboard!$B$6),IF(dashboard!$B$7="All",TRUE,$M384=dashboard!$B$7),$P384&gt;=dashboard!$B$8,$P384&lt;=dashboard!$B$9,COUNTIFS($C$2:C384,$C384,$F$2:F384,IF(dashboard!$B$4="All","*",dashboard!$B$4),$E$2:E384,IF(dashboard!$B$5="All","*",dashboard!$B$5),$G$2:G384,IF(dashboard!$B$6="All","*",dashboard!$B$6),$M$2:M384,IF(dashboard!$B$7="All","*",dashboard!$B$7),$P$2:P384,"&gt;="&amp;dashboard!$B$8,$P$2:P384,"&lt;="&amp;dashboard!$B$9)=1),1,0)</f>
        <v>0</v>
      </c>
    </row>
    <row r="385" spans="1:17">
      <c r="A385" t="s">
        <v>1025</v>
      </c>
      <c r="B385" s="2">
        <v>45419</v>
      </c>
      <c r="C385" t="s">
        <v>235</v>
      </c>
      <c r="D385" t="s">
        <v>187</v>
      </c>
      <c r="E385" t="s">
        <v>26</v>
      </c>
      <c r="F385" t="s">
        <v>27</v>
      </c>
      <c r="G385" t="s">
        <v>42</v>
      </c>
      <c r="H385" t="s">
        <v>50</v>
      </c>
      <c r="I385" s="3">
        <v>2</v>
      </c>
      <c r="J385" s="4">
        <v>2483.91</v>
      </c>
      <c r="K385" s="4">
        <v>4967.82</v>
      </c>
      <c r="L385" t="s">
        <v>28</v>
      </c>
      <c r="M385" t="s">
        <v>29</v>
      </c>
      <c r="N385">
        <f>IF(COUNTIF($C$2:C385,C385)=1,1,0)</f>
        <v>0</v>
      </c>
      <c r="O385">
        <f t="shared" si="10"/>
        <v>0</v>
      </c>
      <c r="P385" t="str">
        <f t="shared" si="11"/>
        <v>2024-05</v>
      </c>
      <c r="Q385" s="3">
        <f>IF(AND(IF(dashboard!$B$4="All",TRUE,$F385=dashboard!$B$4),IF(dashboard!$B$5="All",TRUE,$E385=dashboard!$B$5),IF(dashboard!$B$6="All",TRUE,$G385=dashboard!$B$6),IF(dashboard!$B$7="All",TRUE,$M385=dashboard!$B$7),$P385&gt;=dashboard!$B$8,$P385&lt;=dashboard!$B$9,COUNTIFS($C$2:C385,$C385,$F$2:F385,IF(dashboard!$B$4="All","*",dashboard!$B$4),$E$2:E385,IF(dashboard!$B$5="All","*",dashboard!$B$5),$G$2:G385,IF(dashboard!$B$6="All","*",dashboard!$B$6),$M$2:M385,IF(dashboard!$B$7="All","*",dashboard!$B$7),$P$2:P385,"&gt;="&amp;dashboard!$B$8,$P$2:P385,"&lt;="&amp;dashboard!$B$9)=1),1,0)</f>
        <v>0</v>
      </c>
    </row>
    <row r="386" spans="1:17">
      <c r="A386" t="s">
        <v>1026</v>
      </c>
      <c r="B386" s="2">
        <v>45001</v>
      </c>
      <c r="C386" t="s">
        <v>419</v>
      </c>
      <c r="D386" t="s">
        <v>428</v>
      </c>
      <c r="E386" t="s">
        <v>17</v>
      </c>
      <c r="F386" t="s">
        <v>33</v>
      </c>
      <c r="G386" t="s">
        <v>19</v>
      </c>
      <c r="H386" t="s">
        <v>20</v>
      </c>
      <c r="I386" s="3">
        <v>1</v>
      </c>
      <c r="J386" s="4">
        <v>31512.85</v>
      </c>
      <c r="K386" s="4">
        <v>31512.85</v>
      </c>
      <c r="L386" t="s">
        <v>35</v>
      </c>
      <c r="M386" t="s">
        <v>29</v>
      </c>
      <c r="N386">
        <f>IF(COUNTIF($C$2:C386,C386)=1,1,0)</f>
        <v>0</v>
      </c>
      <c r="O386">
        <f t="shared" ref="O386:O449" si="12">IF(OR(M386="Yes",M386="YES",M386=TRUE,M386=1),1,0)</f>
        <v>0</v>
      </c>
      <c r="P386" t="str">
        <f t="shared" ref="P386:P449" si="13">TEXT(B386,"yyyy-mm")</f>
        <v>2023-03</v>
      </c>
      <c r="Q386" s="3">
        <f>IF(AND(IF(dashboard!$B$4="All",TRUE,$F386=dashboard!$B$4),IF(dashboard!$B$5="All",TRUE,$E386=dashboard!$B$5),IF(dashboard!$B$6="All",TRUE,$G386=dashboard!$B$6),IF(dashboard!$B$7="All",TRUE,$M386=dashboard!$B$7),$P386&gt;=dashboard!$B$8,$P386&lt;=dashboard!$B$9,COUNTIFS($C$2:C386,$C386,$F$2:F386,IF(dashboard!$B$4="All","*",dashboard!$B$4),$E$2:E386,IF(dashboard!$B$5="All","*",dashboard!$B$5),$G$2:G386,IF(dashboard!$B$6="All","*",dashboard!$B$6),$M$2:M386,IF(dashboard!$B$7="All","*",dashboard!$B$7),$P$2:P386,"&gt;="&amp;dashboard!$B$8,$P$2:P386,"&lt;="&amp;dashboard!$B$9)=1),1,0)</f>
        <v>1</v>
      </c>
    </row>
    <row r="387" spans="1:17">
      <c r="A387" t="s">
        <v>1027</v>
      </c>
      <c r="B387" s="2">
        <v>45339</v>
      </c>
      <c r="C387" t="s">
        <v>1028</v>
      </c>
      <c r="D387" t="s">
        <v>1029</v>
      </c>
      <c r="E387" t="s">
        <v>26</v>
      </c>
      <c r="F387" t="s">
        <v>18</v>
      </c>
      <c r="G387" t="s">
        <v>42</v>
      </c>
      <c r="H387" t="s">
        <v>57</v>
      </c>
      <c r="I387" s="3">
        <v>4</v>
      </c>
      <c r="J387" s="4">
        <v>16971.900000000001</v>
      </c>
      <c r="K387" s="4">
        <v>67887.62</v>
      </c>
      <c r="L387" t="s">
        <v>21</v>
      </c>
      <c r="M387" t="s">
        <v>29</v>
      </c>
      <c r="N387">
        <f>IF(COUNTIF($C$2:C387,C387)=1,1,0)</f>
        <v>1</v>
      </c>
      <c r="O387">
        <f t="shared" si="12"/>
        <v>0</v>
      </c>
      <c r="P387" t="str">
        <f t="shared" si="13"/>
        <v>2024-02</v>
      </c>
      <c r="Q387" s="3">
        <f>IF(AND(IF(dashboard!$B$4="All",TRUE,$F387=dashboard!$B$4),IF(dashboard!$B$5="All",TRUE,$E387=dashboard!$B$5),IF(dashboard!$B$6="All",TRUE,$G387=dashboard!$B$6),IF(dashboard!$B$7="All",TRUE,$M387=dashboard!$B$7),$P387&gt;=dashboard!$B$8,$P387&lt;=dashboard!$B$9,COUNTIFS($C$2:C387,$C387,$F$2:F387,IF(dashboard!$B$4="All","*",dashboard!$B$4),$E$2:E387,IF(dashboard!$B$5="All","*",dashboard!$B$5),$G$2:G387,IF(dashboard!$B$6="All","*",dashboard!$B$6),$M$2:M387,IF(dashboard!$B$7="All","*",dashboard!$B$7),$P$2:P387,"&gt;="&amp;dashboard!$B$8,$P$2:P387,"&lt;="&amp;dashboard!$B$9)=1),1,0)</f>
        <v>0</v>
      </c>
    </row>
    <row r="388" spans="1:17">
      <c r="A388" t="s">
        <v>1030</v>
      </c>
      <c r="B388" s="2">
        <v>45302</v>
      </c>
      <c r="C388" t="s">
        <v>1031</v>
      </c>
      <c r="D388" t="s">
        <v>866</v>
      </c>
      <c r="E388" t="s">
        <v>17</v>
      </c>
      <c r="F388" t="s">
        <v>18</v>
      </c>
      <c r="G388" t="s">
        <v>19</v>
      </c>
      <c r="H388" t="s">
        <v>50</v>
      </c>
      <c r="I388" s="3">
        <v>2</v>
      </c>
      <c r="J388" s="4">
        <v>1812.34</v>
      </c>
      <c r="K388" s="4">
        <v>3624.67</v>
      </c>
      <c r="L388" t="s">
        <v>28</v>
      </c>
      <c r="M388" t="s">
        <v>29</v>
      </c>
      <c r="N388">
        <f>IF(COUNTIF($C$2:C388,C388)=1,1,0)</f>
        <v>1</v>
      </c>
      <c r="O388">
        <f t="shared" si="12"/>
        <v>0</v>
      </c>
      <c r="P388" t="str">
        <f t="shared" si="13"/>
        <v>2024-01</v>
      </c>
      <c r="Q388" s="3">
        <f>IF(AND(IF(dashboard!$B$4="All",TRUE,$F388=dashboard!$B$4),IF(dashboard!$B$5="All",TRUE,$E388=dashboard!$B$5),IF(dashboard!$B$6="All",TRUE,$G388=dashboard!$B$6),IF(dashboard!$B$7="All",TRUE,$M388=dashboard!$B$7),$P388&gt;=dashboard!$B$8,$P388&lt;=dashboard!$B$9,COUNTIFS($C$2:C388,$C388,$F$2:F388,IF(dashboard!$B$4="All","*",dashboard!$B$4),$E$2:E388,IF(dashboard!$B$5="All","*",dashboard!$B$5),$G$2:G388,IF(dashboard!$B$6="All","*",dashboard!$B$6),$M$2:M388,IF(dashboard!$B$7="All","*",dashboard!$B$7),$P$2:P388,"&gt;="&amp;dashboard!$B$8,$P$2:P388,"&lt;="&amp;dashboard!$B$9)=1),1,0)</f>
        <v>0</v>
      </c>
    </row>
    <row r="389" spans="1:17">
      <c r="A389" t="s">
        <v>1032</v>
      </c>
      <c r="B389" s="2">
        <v>45346</v>
      </c>
      <c r="C389" t="s">
        <v>108</v>
      </c>
      <c r="D389" t="s">
        <v>1033</v>
      </c>
      <c r="E389" t="s">
        <v>17</v>
      </c>
      <c r="F389" t="s">
        <v>46</v>
      </c>
      <c r="G389" t="s">
        <v>42</v>
      </c>
      <c r="H389" t="s">
        <v>34</v>
      </c>
      <c r="I389" s="3">
        <v>4</v>
      </c>
      <c r="J389" s="4">
        <v>1380.31</v>
      </c>
      <c r="K389" s="4">
        <v>5521.23</v>
      </c>
      <c r="L389" t="s">
        <v>21</v>
      </c>
      <c r="M389" t="s">
        <v>29</v>
      </c>
      <c r="N389">
        <f>IF(COUNTIF($C$2:C389,C389)=1,1,0)</f>
        <v>0</v>
      </c>
      <c r="O389">
        <f t="shared" si="12"/>
        <v>0</v>
      </c>
      <c r="P389" t="str">
        <f t="shared" si="13"/>
        <v>2024-02</v>
      </c>
      <c r="Q389" s="3">
        <f>IF(AND(IF(dashboard!$B$4="All",TRUE,$F389=dashboard!$B$4),IF(dashboard!$B$5="All",TRUE,$E389=dashboard!$B$5),IF(dashboard!$B$6="All",TRUE,$G389=dashboard!$B$6),IF(dashboard!$B$7="All",TRUE,$M389=dashboard!$B$7),$P389&gt;=dashboard!$B$8,$P389&lt;=dashboard!$B$9,COUNTIFS($C$2:C389,$C389,$F$2:F389,IF(dashboard!$B$4="All","*",dashboard!$B$4),$E$2:E389,IF(dashboard!$B$5="All","*",dashboard!$B$5),$G$2:G389,IF(dashboard!$B$6="All","*",dashboard!$B$6),$M$2:M389,IF(dashboard!$B$7="All","*",dashboard!$B$7),$P$2:P389,"&gt;="&amp;dashboard!$B$8,$P$2:P389,"&lt;="&amp;dashboard!$B$9)=1),1,0)</f>
        <v>0</v>
      </c>
    </row>
    <row r="390" spans="1:17">
      <c r="A390" t="s">
        <v>1034</v>
      </c>
      <c r="B390" s="2">
        <v>45203</v>
      </c>
      <c r="C390" t="s">
        <v>186</v>
      </c>
      <c r="D390" t="s">
        <v>1035</v>
      </c>
      <c r="E390" t="s">
        <v>26</v>
      </c>
      <c r="F390" t="s">
        <v>33</v>
      </c>
      <c r="G390" t="s">
        <v>19</v>
      </c>
      <c r="H390" t="s">
        <v>57</v>
      </c>
      <c r="I390" s="3">
        <v>4</v>
      </c>
      <c r="J390" s="4">
        <v>15722.6</v>
      </c>
      <c r="K390" s="4">
        <v>62890.400000000001</v>
      </c>
      <c r="L390" t="s">
        <v>35</v>
      </c>
      <c r="M390" t="s">
        <v>29</v>
      </c>
      <c r="N390">
        <f>IF(COUNTIF($C$2:C390,C390)=1,1,0)</f>
        <v>0</v>
      </c>
      <c r="O390">
        <f t="shared" si="12"/>
        <v>0</v>
      </c>
      <c r="P390" t="str">
        <f t="shared" si="13"/>
        <v>2023-10</v>
      </c>
      <c r="Q390" s="3">
        <f>IF(AND(IF(dashboard!$B$4="All",TRUE,$F390=dashboard!$B$4),IF(dashboard!$B$5="All",TRUE,$E390=dashboard!$B$5),IF(dashboard!$B$6="All",TRUE,$G390=dashboard!$B$6),IF(dashboard!$B$7="All",TRUE,$M390=dashboard!$B$7),$P390&gt;=dashboard!$B$8,$P390&lt;=dashboard!$B$9,COUNTIFS($C$2:C390,$C390,$F$2:F390,IF(dashboard!$B$4="All","*",dashboard!$B$4),$E$2:E390,IF(dashboard!$B$5="All","*",dashboard!$B$5),$G$2:G390,IF(dashboard!$B$6="All","*",dashboard!$B$6),$M$2:M390,IF(dashboard!$B$7="All","*",dashboard!$B$7),$P$2:P390,"&gt;="&amp;dashboard!$B$8,$P$2:P390,"&lt;="&amp;dashboard!$B$9)=1),1,0)</f>
        <v>1</v>
      </c>
    </row>
    <row r="391" spans="1:17">
      <c r="A391" t="s">
        <v>1036</v>
      </c>
      <c r="B391" s="2">
        <v>45320</v>
      </c>
      <c r="C391" t="s">
        <v>642</v>
      </c>
      <c r="D391" t="s">
        <v>382</v>
      </c>
      <c r="E391" t="s">
        <v>61</v>
      </c>
      <c r="F391" t="s">
        <v>27</v>
      </c>
      <c r="G391" t="s">
        <v>19</v>
      </c>
      <c r="H391" t="s">
        <v>34</v>
      </c>
      <c r="I391" s="3">
        <v>3</v>
      </c>
      <c r="J391" s="4">
        <v>1404.36</v>
      </c>
      <c r="K391" s="4">
        <v>4213.09</v>
      </c>
      <c r="L391" t="s">
        <v>21</v>
      </c>
      <c r="M391" t="s">
        <v>29</v>
      </c>
      <c r="N391">
        <f>IF(COUNTIF($C$2:C391,C391)=1,1,0)</f>
        <v>0</v>
      </c>
      <c r="O391">
        <f t="shared" si="12"/>
        <v>0</v>
      </c>
      <c r="P391" t="str">
        <f t="shared" si="13"/>
        <v>2024-01</v>
      </c>
      <c r="Q391" s="3">
        <f>IF(AND(IF(dashboard!$B$4="All",TRUE,$F391=dashboard!$B$4),IF(dashboard!$B$5="All",TRUE,$E391=dashboard!$B$5),IF(dashboard!$B$6="All",TRUE,$G391=dashboard!$B$6),IF(dashboard!$B$7="All",TRUE,$M391=dashboard!$B$7),$P391&gt;=dashboard!$B$8,$P391&lt;=dashboard!$B$9,COUNTIFS($C$2:C391,$C391,$F$2:F391,IF(dashboard!$B$4="All","*",dashboard!$B$4),$E$2:E391,IF(dashboard!$B$5="All","*",dashboard!$B$5),$G$2:G391,IF(dashboard!$B$6="All","*",dashboard!$B$6),$M$2:M391,IF(dashboard!$B$7="All","*",dashboard!$B$7),$P$2:P391,"&gt;="&amp;dashboard!$B$8,$P$2:P391,"&lt;="&amp;dashboard!$B$9)=1),1,0)</f>
        <v>0</v>
      </c>
    </row>
    <row r="392" spans="1:17">
      <c r="A392" t="s">
        <v>1037</v>
      </c>
      <c r="B392" s="2">
        <v>45383</v>
      </c>
      <c r="C392" t="s">
        <v>1038</v>
      </c>
      <c r="D392" t="s">
        <v>1039</v>
      </c>
      <c r="E392" t="s">
        <v>17</v>
      </c>
      <c r="F392" t="s">
        <v>46</v>
      </c>
      <c r="G392" t="s">
        <v>19</v>
      </c>
      <c r="H392" t="s">
        <v>20</v>
      </c>
      <c r="I392" s="3">
        <v>5</v>
      </c>
      <c r="J392" s="4">
        <v>28883.84</v>
      </c>
      <c r="K392" s="4">
        <v>144419.18</v>
      </c>
      <c r="L392" t="s">
        <v>35</v>
      </c>
      <c r="M392" t="s">
        <v>29</v>
      </c>
      <c r="N392">
        <f>IF(COUNTIF($C$2:C392,C392)=1,1,0)</f>
        <v>1</v>
      </c>
      <c r="O392">
        <f t="shared" si="12"/>
        <v>0</v>
      </c>
      <c r="P392" t="str">
        <f t="shared" si="13"/>
        <v>2024-04</v>
      </c>
      <c r="Q392" s="3">
        <f>IF(AND(IF(dashboard!$B$4="All",TRUE,$F392=dashboard!$B$4),IF(dashboard!$B$5="All",TRUE,$E392=dashboard!$B$5),IF(dashboard!$B$6="All",TRUE,$G392=dashboard!$B$6),IF(dashboard!$B$7="All",TRUE,$M392=dashboard!$B$7),$P392&gt;=dashboard!$B$8,$P392&lt;=dashboard!$B$9,COUNTIFS($C$2:C392,$C392,$F$2:F392,IF(dashboard!$B$4="All","*",dashboard!$B$4),$E$2:E392,IF(dashboard!$B$5="All","*",dashboard!$B$5),$G$2:G392,IF(dashboard!$B$6="All","*",dashboard!$B$6),$M$2:M392,IF(dashboard!$B$7="All","*",dashboard!$B$7),$P$2:P392,"&gt;="&amp;dashboard!$B$8,$P$2:P392,"&lt;="&amp;dashboard!$B$9)=1),1,0)</f>
        <v>0</v>
      </c>
    </row>
    <row r="393" spans="1:17">
      <c r="A393" t="s">
        <v>1040</v>
      </c>
      <c r="B393" s="2">
        <v>45118</v>
      </c>
      <c r="C393" t="s">
        <v>1041</v>
      </c>
      <c r="D393" t="s">
        <v>82</v>
      </c>
      <c r="E393" t="s">
        <v>17</v>
      </c>
      <c r="F393" t="s">
        <v>33</v>
      </c>
      <c r="G393" t="s">
        <v>19</v>
      </c>
      <c r="H393" t="s">
        <v>50</v>
      </c>
      <c r="I393" s="3">
        <v>1</v>
      </c>
      <c r="J393" s="4">
        <v>2618.65</v>
      </c>
      <c r="K393" s="4">
        <v>2618.65</v>
      </c>
      <c r="L393" t="s">
        <v>28</v>
      </c>
      <c r="M393" t="s">
        <v>29</v>
      </c>
      <c r="N393">
        <f>IF(COUNTIF($C$2:C393,C393)=1,1,0)</f>
        <v>1</v>
      </c>
      <c r="O393">
        <f t="shared" si="12"/>
        <v>0</v>
      </c>
      <c r="P393" t="str">
        <f t="shared" si="13"/>
        <v>2023-07</v>
      </c>
      <c r="Q393" s="3">
        <f>IF(AND(IF(dashboard!$B$4="All",TRUE,$F393=dashboard!$B$4),IF(dashboard!$B$5="All",TRUE,$E393=dashboard!$B$5),IF(dashboard!$B$6="All",TRUE,$G393=dashboard!$B$6),IF(dashboard!$B$7="All",TRUE,$M393=dashboard!$B$7),$P393&gt;=dashboard!$B$8,$P393&lt;=dashboard!$B$9,COUNTIFS($C$2:C393,$C393,$F$2:F393,IF(dashboard!$B$4="All","*",dashboard!$B$4),$E$2:E393,IF(dashboard!$B$5="All","*",dashboard!$B$5),$G$2:G393,IF(dashboard!$B$6="All","*",dashboard!$B$6),$M$2:M393,IF(dashboard!$B$7="All","*",dashboard!$B$7),$P$2:P393,"&gt;="&amp;dashboard!$B$8,$P$2:P393,"&lt;="&amp;dashboard!$B$9)=1),1,0)</f>
        <v>1</v>
      </c>
    </row>
    <row r="394" spans="1:17">
      <c r="A394" t="s">
        <v>1042</v>
      </c>
      <c r="B394" s="2">
        <v>45025</v>
      </c>
      <c r="C394" t="s">
        <v>1043</v>
      </c>
      <c r="D394" t="s">
        <v>918</v>
      </c>
      <c r="E394" t="s">
        <v>26</v>
      </c>
      <c r="F394" t="s">
        <v>33</v>
      </c>
      <c r="G394" t="s">
        <v>42</v>
      </c>
      <c r="H394" t="s">
        <v>20</v>
      </c>
      <c r="I394" s="3">
        <v>1</v>
      </c>
      <c r="J394" s="4">
        <v>38665.61</v>
      </c>
      <c r="K394" s="4">
        <v>38665.61</v>
      </c>
      <c r="L394" t="s">
        <v>21</v>
      </c>
      <c r="M394" t="s">
        <v>22</v>
      </c>
      <c r="N394">
        <f>IF(COUNTIF($C$2:C394,C394)=1,1,0)</f>
        <v>1</v>
      </c>
      <c r="O394">
        <f t="shared" si="12"/>
        <v>1</v>
      </c>
      <c r="P394" t="str">
        <f t="shared" si="13"/>
        <v>2023-04</v>
      </c>
      <c r="Q394" s="3">
        <f>IF(AND(IF(dashboard!$B$4="All",TRUE,$F394=dashboard!$B$4),IF(dashboard!$B$5="All",TRUE,$E394=dashboard!$B$5),IF(dashboard!$B$6="All",TRUE,$G394=dashboard!$B$6),IF(dashboard!$B$7="All",TRUE,$M394=dashboard!$B$7),$P394&gt;=dashboard!$B$8,$P394&lt;=dashboard!$B$9,COUNTIFS($C$2:C394,$C394,$F$2:F394,IF(dashboard!$B$4="All","*",dashboard!$B$4),$E$2:E394,IF(dashboard!$B$5="All","*",dashboard!$B$5),$G$2:G394,IF(dashboard!$B$6="All","*",dashboard!$B$6),$M$2:M394,IF(dashboard!$B$7="All","*",dashboard!$B$7),$P$2:P394,"&gt;="&amp;dashboard!$B$8,$P$2:P394,"&lt;="&amp;dashboard!$B$9)=1),1,0)</f>
        <v>1</v>
      </c>
    </row>
    <row r="395" spans="1:17">
      <c r="A395" t="s">
        <v>1044</v>
      </c>
      <c r="B395" s="2">
        <v>45022</v>
      </c>
      <c r="C395" t="s">
        <v>1045</v>
      </c>
      <c r="D395" t="s">
        <v>714</v>
      </c>
      <c r="E395" t="s">
        <v>17</v>
      </c>
      <c r="F395" t="s">
        <v>27</v>
      </c>
      <c r="G395" t="s">
        <v>19</v>
      </c>
      <c r="H395" t="s">
        <v>34</v>
      </c>
      <c r="I395" s="3">
        <v>2</v>
      </c>
      <c r="J395" s="4">
        <v>1261.26</v>
      </c>
      <c r="K395" s="4">
        <v>2522.52</v>
      </c>
      <c r="L395" t="s">
        <v>28</v>
      </c>
      <c r="M395" t="s">
        <v>29</v>
      </c>
      <c r="N395">
        <f>IF(COUNTIF($C$2:C395,C395)=1,1,0)</f>
        <v>1</v>
      </c>
      <c r="O395">
        <f t="shared" si="12"/>
        <v>0</v>
      </c>
      <c r="P395" t="str">
        <f t="shared" si="13"/>
        <v>2023-04</v>
      </c>
      <c r="Q395" s="3">
        <f>IF(AND(IF(dashboard!$B$4="All",TRUE,$F395=dashboard!$B$4),IF(dashboard!$B$5="All",TRUE,$E395=dashboard!$B$5),IF(dashboard!$B$6="All",TRUE,$G395=dashboard!$B$6),IF(dashboard!$B$7="All",TRUE,$M395=dashboard!$B$7),$P395&gt;=dashboard!$B$8,$P395&lt;=dashboard!$B$9,COUNTIFS($C$2:C395,$C395,$F$2:F395,IF(dashboard!$B$4="All","*",dashboard!$B$4),$E$2:E395,IF(dashboard!$B$5="All","*",dashboard!$B$5),$G$2:G395,IF(dashboard!$B$6="All","*",dashboard!$B$6),$M$2:M395,IF(dashboard!$B$7="All","*",dashboard!$B$7),$P$2:P395,"&gt;="&amp;dashboard!$B$8,$P$2:P395,"&lt;="&amp;dashboard!$B$9)=1),1,0)</f>
        <v>0</v>
      </c>
    </row>
    <row r="396" spans="1:17">
      <c r="A396" t="s">
        <v>1046</v>
      </c>
      <c r="B396" s="2">
        <v>45116</v>
      </c>
      <c r="C396" t="s">
        <v>639</v>
      </c>
      <c r="D396" t="s">
        <v>1047</v>
      </c>
      <c r="E396" t="s">
        <v>26</v>
      </c>
      <c r="F396" t="s">
        <v>46</v>
      </c>
      <c r="G396" t="s">
        <v>19</v>
      </c>
      <c r="H396" t="s">
        <v>57</v>
      </c>
      <c r="I396" s="3">
        <v>1</v>
      </c>
      <c r="J396" s="4">
        <v>12077.5</v>
      </c>
      <c r="K396" s="4">
        <v>12077.5</v>
      </c>
      <c r="L396" t="s">
        <v>28</v>
      </c>
      <c r="M396" t="s">
        <v>29</v>
      </c>
      <c r="N396">
        <f>IF(COUNTIF($C$2:C396,C396)=1,1,0)</f>
        <v>0</v>
      </c>
      <c r="O396">
        <f t="shared" si="12"/>
        <v>0</v>
      </c>
      <c r="P396" t="str">
        <f t="shared" si="13"/>
        <v>2023-07</v>
      </c>
      <c r="Q396" s="3">
        <f>IF(AND(IF(dashboard!$B$4="All",TRUE,$F396=dashboard!$B$4),IF(dashboard!$B$5="All",TRUE,$E396=dashboard!$B$5),IF(dashboard!$B$6="All",TRUE,$G396=dashboard!$B$6),IF(dashboard!$B$7="All",TRUE,$M396=dashboard!$B$7),$P396&gt;=dashboard!$B$8,$P396&lt;=dashboard!$B$9,COUNTIFS($C$2:C396,$C396,$F$2:F396,IF(dashboard!$B$4="All","*",dashboard!$B$4),$E$2:E396,IF(dashboard!$B$5="All","*",dashboard!$B$5),$G$2:G396,IF(dashboard!$B$6="All","*",dashboard!$B$6),$M$2:M396,IF(dashboard!$B$7="All","*",dashboard!$B$7),$P$2:P396,"&gt;="&amp;dashboard!$B$8,$P$2:P396,"&lt;="&amp;dashboard!$B$9)=1),1,0)</f>
        <v>0</v>
      </c>
    </row>
    <row r="397" spans="1:17">
      <c r="A397" t="s">
        <v>1048</v>
      </c>
      <c r="B397" s="2">
        <v>44963</v>
      </c>
      <c r="C397" t="s">
        <v>1049</v>
      </c>
      <c r="D397" t="s">
        <v>1050</v>
      </c>
      <c r="E397" t="s">
        <v>26</v>
      </c>
      <c r="F397" t="s">
        <v>46</v>
      </c>
      <c r="G397" t="s">
        <v>19</v>
      </c>
      <c r="H397" t="s">
        <v>50</v>
      </c>
      <c r="I397" s="3">
        <v>3</v>
      </c>
      <c r="J397" s="4">
        <v>2094.4899999999998</v>
      </c>
      <c r="K397" s="4">
        <v>6283.46</v>
      </c>
      <c r="L397" t="s">
        <v>35</v>
      </c>
      <c r="M397" t="s">
        <v>29</v>
      </c>
      <c r="N397">
        <f>IF(COUNTIF($C$2:C397,C397)=1,1,0)</f>
        <v>1</v>
      </c>
      <c r="O397">
        <f t="shared" si="12"/>
        <v>0</v>
      </c>
      <c r="P397" t="str">
        <f t="shared" si="13"/>
        <v>2023-02</v>
      </c>
      <c r="Q397" s="3">
        <f>IF(AND(IF(dashboard!$B$4="All",TRUE,$F397=dashboard!$B$4),IF(dashboard!$B$5="All",TRUE,$E397=dashboard!$B$5),IF(dashboard!$B$6="All",TRUE,$G397=dashboard!$B$6),IF(dashboard!$B$7="All",TRUE,$M397=dashboard!$B$7),$P397&gt;=dashboard!$B$8,$P397&lt;=dashboard!$B$9,COUNTIFS($C$2:C397,$C397,$F$2:F397,IF(dashboard!$B$4="All","*",dashboard!$B$4),$E$2:E397,IF(dashboard!$B$5="All","*",dashboard!$B$5),$G$2:G397,IF(dashboard!$B$6="All","*",dashboard!$B$6),$M$2:M397,IF(dashboard!$B$7="All","*",dashboard!$B$7),$P$2:P397,"&gt;="&amp;dashboard!$B$8,$P$2:P397,"&lt;="&amp;dashboard!$B$9)=1),1,0)</f>
        <v>0</v>
      </c>
    </row>
    <row r="398" spans="1:17">
      <c r="A398" t="s">
        <v>1051</v>
      </c>
      <c r="B398" s="2">
        <v>45295</v>
      </c>
      <c r="C398" t="s">
        <v>1052</v>
      </c>
      <c r="D398" t="s">
        <v>741</v>
      </c>
      <c r="E398" t="s">
        <v>17</v>
      </c>
      <c r="F398" t="s">
        <v>27</v>
      </c>
      <c r="G398" t="s">
        <v>42</v>
      </c>
      <c r="H398" t="s">
        <v>20</v>
      </c>
      <c r="I398" s="3">
        <v>1</v>
      </c>
      <c r="J398" s="4">
        <v>34417.99</v>
      </c>
      <c r="K398" s="4">
        <v>34417.99</v>
      </c>
      <c r="L398" t="s">
        <v>35</v>
      </c>
      <c r="M398" t="s">
        <v>29</v>
      </c>
      <c r="N398">
        <f>IF(COUNTIF($C$2:C398,C398)=1,1,0)</f>
        <v>1</v>
      </c>
      <c r="O398">
        <f t="shared" si="12"/>
        <v>0</v>
      </c>
      <c r="P398" t="str">
        <f t="shared" si="13"/>
        <v>2024-01</v>
      </c>
      <c r="Q398" s="3">
        <f>IF(AND(IF(dashboard!$B$4="All",TRUE,$F398=dashboard!$B$4),IF(dashboard!$B$5="All",TRUE,$E398=dashboard!$B$5),IF(dashboard!$B$6="All",TRUE,$G398=dashboard!$B$6),IF(dashboard!$B$7="All",TRUE,$M398=dashboard!$B$7),$P398&gt;=dashboard!$B$8,$P398&lt;=dashboard!$B$9,COUNTIFS($C$2:C398,$C398,$F$2:F398,IF(dashboard!$B$4="All","*",dashboard!$B$4),$E$2:E398,IF(dashboard!$B$5="All","*",dashboard!$B$5),$G$2:G398,IF(dashboard!$B$6="All","*",dashboard!$B$6),$M$2:M398,IF(dashboard!$B$7="All","*",dashboard!$B$7),$P$2:P398,"&gt;="&amp;dashboard!$B$8,$P$2:P398,"&lt;="&amp;dashboard!$B$9)=1),1,0)</f>
        <v>0</v>
      </c>
    </row>
    <row r="399" spans="1:17">
      <c r="A399" t="s">
        <v>1053</v>
      </c>
      <c r="B399" s="2">
        <v>45451</v>
      </c>
      <c r="C399" t="s">
        <v>657</v>
      </c>
      <c r="D399" t="s">
        <v>842</v>
      </c>
      <c r="E399" t="s">
        <v>61</v>
      </c>
      <c r="F399" t="s">
        <v>46</v>
      </c>
      <c r="G399" t="s">
        <v>42</v>
      </c>
      <c r="H399" t="s">
        <v>34</v>
      </c>
      <c r="I399" s="3">
        <v>2</v>
      </c>
      <c r="J399" s="4">
        <v>1108.05</v>
      </c>
      <c r="K399" s="4">
        <v>2216.1</v>
      </c>
      <c r="L399" t="s">
        <v>28</v>
      </c>
      <c r="M399" t="s">
        <v>29</v>
      </c>
      <c r="N399">
        <f>IF(COUNTIF($C$2:C399,C399)=1,1,0)</f>
        <v>0</v>
      </c>
      <c r="O399">
        <f t="shared" si="12"/>
        <v>0</v>
      </c>
      <c r="P399" t="str">
        <f t="shared" si="13"/>
        <v>2024-06</v>
      </c>
      <c r="Q399" s="3">
        <f>IF(AND(IF(dashboard!$B$4="All",TRUE,$F399=dashboard!$B$4),IF(dashboard!$B$5="All",TRUE,$E399=dashboard!$B$5),IF(dashboard!$B$6="All",TRUE,$G399=dashboard!$B$6),IF(dashboard!$B$7="All",TRUE,$M399=dashboard!$B$7),$P399&gt;=dashboard!$B$8,$P399&lt;=dashboard!$B$9,COUNTIFS($C$2:C399,$C399,$F$2:F399,IF(dashboard!$B$4="All","*",dashboard!$B$4),$E$2:E399,IF(dashboard!$B$5="All","*",dashboard!$B$5),$G$2:G399,IF(dashboard!$B$6="All","*",dashboard!$B$6),$M$2:M399,IF(dashboard!$B$7="All","*",dashboard!$B$7),$P$2:P399,"&gt;="&amp;dashboard!$B$8,$P$2:P399,"&lt;="&amp;dashboard!$B$9)=1),1,0)</f>
        <v>0</v>
      </c>
    </row>
    <row r="400" spans="1:17">
      <c r="A400" t="s">
        <v>1054</v>
      </c>
      <c r="B400" s="2">
        <v>45205</v>
      </c>
      <c r="C400" t="s">
        <v>361</v>
      </c>
      <c r="D400" t="s">
        <v>193</v>
      </c>
      <c r="E400" t="s">
        <v>26</v>
      </c>
      <c r="F400" t="s">
        <v>18</v>
      </c>
      <c r="G400" t="s">
        <v>19</v>
      </c>
      <c r="H400" t="s">
        <v>34</v>
      </c>
      <c r="I400" s="3">
        <v>1</v>
      </c>
      <c r="J400" s="4">
        <v>1281.07</v>
      </c>
      <c r="K400" s="4">
        <v>1281.07</v>
      </c>
      <c r="L400" t="s">
        <v>35</v>
      </c>
      <c r="M400" t="s">
        <v>29</v>
      </c>
      <c r="N400">
        <f>IF(COUNTIF($C$2:C400,C400)=1,1,0)</f>
        <v>0</v>
      </c>
      <c r="O400">
        <f t="shared" si="12"/>
        <v>0</v>
      </c>
      <c r="P400" t="str">
        <f t="shared" si="13"/>
        <v>2023-10</v>
      </c>
      <c r="Q400" s="3">
        <f>IF(AND(IF(dashboard!$B$4="All",TRUE,$F400=dashboard!$B$4),IF(dashboard!$B$5="All",TRUE,$E400=dashboard!$B$5),IF(dashboard!$B$6="All",TRUE,$G400=dashboard!$B$6),IF(dashboard!$B$7="All",TRUE,$M400=dashboard!$B$7),$P400&gt;=dashboard!$B$8,$P400&lt;=dashboard!$B$9,COUNTIFS($C$2:C400,$C400,$F$2:F400,IF(dashboard!$B$4="All","*",dashboard!$B$4),$E$2:E400,IF(dashboard!$B$5="All","*",dashboard!$B$5),$G$2:G400,IF(dashboard!$B$6="All","*",dashboard!$B$6),$M$2:M400,IF(dashboard!$B$7="All","*",dashboard!$B$7),$P$2:P400,"&gt;="&amp;dashboard!$B$8,$P$2:P400,"&lt;="&amp;dashboard!$B$9)=1),1,0)</f>
        <v>0</v>
      </c>
    </row>
    <row r="401" spans="1:17">
      <c r="A401" t="s">
        <v>1055</v>
      </c>
      <c r="B401" s="2">
        <v>45143</v>
      </c>
      <c r="C401" t="s">
        <v>1056</v>
      </c>
      <c r="D401" t="s">
        <v>1057</v>
      </c>
      <c r="E401" t="s">
        <v>61</v>
      </c>
      <c r="F401" t="s">
        <v>27</v>
      </c>
      <c r="G401" t="s">
        <v>19</v>
      </c>
      <c r="H401" t="s">
        <v>57</v>
      </c>
      <c r="I401" s="3">
        <v>5</v>
      </c>
      <c r="J401" s="4">
        <v>13340.08</v>
      </c>
      <c r="K401" s="4">
        <v>66700.38</v>
      </c>
      <c r="L401" t="s">
        <v>28</v>
      </c>
      <c r="M401" t="s">
        <v>22</v>
      </c>
      <c r="N401">
        <f>IF(COUNTIF($C$2:C401,C401)=1,1,0)</f>
        <v>1</v>
      </c>
      <c r="O401">
        <f t="shared" si="12"/>
        <v>1</v>
      </c>
      <c r="P401" t="str">
        <f t="shared" si="13"/>
        <v>2023-08</v>
      </c>
      <c r="Q401" s="3">
        <f>IF(AND(IF(dashboard!$B$4="All",TRUE,$F401=dashboard!$B$4),IF(dashboard!$B$5="All",TRUE,$E401=dashboard!$B$5),IF(dashboard!$B$6="All",TRUE,$G401=dashboard!$B$6),IF(dashboard!$B$7="All",TRUE,$M401=dashboard!$B$7),$P401&gt;=dashboard!$B$8,$P401&lt;=dashboard!$B$9,COUNTIFS($C$2:C401,$C401,$F$2:F401,IF(dashboard!$B$4="All","*",dashboard!$B$4),$E$2:E401,IF(dashboard!$B$5="All","*",dashboard!$B$5),$G$2:G401,IF(dashboard!$B$6="All","*",dashboard!$B$6),$M$2:M401,IF(dashboard!$B$7="All","*",dashboard!$B$7),$P$2:P401,"&gt;="&amp;dashboard!$B$8,$P$2:P401,"&lt;="&amp;dashboard!$B$9)=1),1,0)</f>
        <v>0</v>
      </c>
    </row>
    <row r="402" spans="1:17">
      <c r="A402" t="s">
        <v>1058</v>
      </c>
      <c r="B402" s="2">
        <v>45199</v>
      </c>
      <c r="C402" t="s">
        <v>1059</v>
      </c>
      <c r="D402" t="s">
        <v>1060</v>
      </c>
      <c r="E402" t="s">
        <v>26</v>
      </c>
      <c r="F402" t="s">
        <v>33</v>
      </c>
      <c r="G402" t="s">
        <v>19</v>
      </c>
      <c r="H402" t="s">
        <v>34</v>
      </c>
      <c r="I402" s="3">
        <v>4</v>
      </c>
      <c r="J402" s="4">
        <v>1355.69</v>
      </c>
      <c r="K402" s="4">
        <v>5422.75</v>
      </c>
      <c r="L402" t="s">
        <v>35</v>
      </c>
      <c r="M402" t="s">
        <v>29</v>
      </c>
      <c r="N402">
        <f>IF(COUNTIF($C$2:C402,C402)=1,1,0)</f>
        <v>1</v>
      </c>
      <c r="O402">
        <f t="shared" si="12"/>
        <v>0</v>
      </c>
      <c r="P402" t="str">
        <f t="shared" si="13"/>
        <v>2023-09</v>
      </c>
      <c r="Q402" s="3">
        <f>IF(AND(IF(dashboard!$B$4="All",TRUE,$F402=dashboard!$B$4),IF(dashboard!$B$5="All",TRUE,$E402=dashboard!$B$5),IF(dashboard!$B$6="All",TRUE,$G402=dashboard!$B$6),IF(dashboard!$B$7="All",TRUE,$M402=dashboard!$B$7),$P402&gt;=dashboard!$B$8,$P402&lt;=dashboard!$B$9,COUNTIFS($C$2:C402,$C402,$F$2:F402,IF(dashboard!$B$4="All","*",dashboard!$B$4),$E$2:E402,IF(dashboard!$B$5="All","*",dashboard!$B$5),$G$2:G402,IF(dashboard!$B$6="All","*",dashboard!$B$6),$M$2:M402,IF(dashboard!$B$7="All","*",dashboard!$B$7),$P$2:P402,"&gt;="&amp;dashboard!$B$8,$P$2:P402,"&lt;="&amp;dashboard!$B$9)=1),1,0)</f>
        <v>1</v>
      </c>
    </row>
    <row r="403" spans="1:17">
      <c r="A403" t="s">
        <v>1061</v>
      </c>
      <c r="B403" s="2">
        <v>44988</v>
      </c>
      <c r="C403" t="s">
        <v>264</v>
      </c>
      <c r="D403" t="s">
        <v>357</v>
      </c>
      <c r="E403" t="s">
        <v>61</v>
      </c>
      <c r="F403" t="s">
        <v>27</v>
      </c>
      <c r="G403" t="s">
        <v>42</v>
      </c>
      <c r="H403" t="s">
        <v>50</v>
      </c>
      <c r="I403" s="3">
        <v>4</v>
      </c>
      <c r="J403" s="4">
        <v>2289.9</v>
      </c>
      <c r="K403" s="4">
        <v>9159.6</v>
      </c>
      <c r="L403" t="s">
        <v>35</v>
      </c>
      <c r="M403" t="s">
        <v>29</v>
      </c>
      <c r="N403">
        <f>IF(COUNTIF($C$2:C403,C403)=1,1,0)</f>
        <v>0</v>
      </c>
      <c r="O403">
        <f t="shared" si="12"/>
        <v>0</v>
      </c>
      <c r="P403" t="str">
        <f t="shared" si="13"/>
        <v>2023-03</v>
      </c>
      <c r="Q403" s="3">
        <f>IF(AND(IF(dashboard!$B$4="All",TRUE,$F403=dashboard!$B$4),IF(dashboard!$B$5="All",TRUE,$E403=dashboard!$B$5),IF(dashboard!$B$6="All",TRUE,$G403=dashboard!$B$6),IF(dashboard!$B$7="All",TRUE,$M403=dashboard!$B$7),$P403&gt;=dashboard!$B$8,$P403&lt;=dashboard!$B$9,COUNTIFS($C$2:C403,$C403,$F$2:F403,IF(dashboard!$B$4="All","*",dashboard!$B$4),$E$2:E403,IF(dashboard!$B$5="All","*",dashboard!$B$5),$G$2:G403,IF(dashboard!$B$6="All","*",dashboard!$B$6),$M$2:M403,IF(dashboard!$B$7="All","*",dashboard!$B$7),$P$2:P403,"&gt;="&amp;dashboard!$B$8,$P$2:P403,"&lt;="&amp;dashboard!$B$9)=1),1,0)</f>
        <v>0</v>
      </c>
    </row>
    <row r="404" spans="1:17">
      <c r="A404" t="s">
        <v>1062</v>
      </c>
      <c r="B404" s="2">
        <v>45268</v>
      </c>
      <c r="C404" t="s">
        <v>1063</v>
      </c>
      <c r="D404" t="s">
        <v>67</v>
      </c>
      <c r="E404" t="s">
        <v>17</v>
      </c>
      <c r="F404" t="s">
        <v>18</v>
      </c>
      <c r="G404" t="s">
        <v>19</v>
      </c>
      <c r="H404" t="s">
        <v>34</v>
      </c>
      <c r="I404" s="3">
        <v>4</v>
      </c>
      <c r="J404" s="4">
        <v>864.02</v>
      </c>
      <c r="K404" s="4">
        <v>3456.1</v>
      </c>
      <c r="L404" t="s">
        <v>21</v>
      </c>
      <c r="M404" t="s">
        <v>22</v>
      </c>
      <c r="N404">
        <f>IF(COUNTIF($C$2:C404,C404)=1,1,0)</f>
        <v>1</v>
      </c>
      <c r="O404">
        <f t="shared" si="12"/>
        <v>1</v>
      </c>
      <c r="P404" t="str">
        <f t="shared" si="13"/>
        <v>2023-12</v>
      </c>
      <c r="Q404" s="3">
        <f>IF(AND(IF(dashboard!$B$4="All",TRUE,$F404=dashboard!$B$4),IF(dashboard!$B$5="All",TRUE,$E404=dashboard!$B$5),IF(dashboard!$B$6="All",TRUE,$G404=dashboard!$B$6),IF(dashboard!$B$7="All",TRUE,$M404=dashboard!$B$7),$P404&gt;=dashboard!$B$8,$P404&lt;=dashboard!$B$9,COUNTIFS($C$2:C404,$C404,$F$2:F404,IF(dashboard!$B$4="All","*",dashboard!$B$4),$E$2:E404,IF(dashboard!$B$5="All","*",dashboard!$B$5),$G$2:G404,IF(dashboard!$B$6="All","*",dashboard!$B$6),$M$2:M404,IF(dashboard!$B$7="All","*",dashboard!$B$7),$P$2:P404,"&gt;="&amp;dashboard!$B$8,$P$2:P404,"&lt;="&amp;dashboard!$B$9)=1),1,0)</f>
        <v>0</v>
      </c>
    </row>
    <row r="405" spans="1:17">
      <c r="A405" t="s">
        <v>1064</v>
      </c>
      <c r="B405" s="2">
        <v>45323</v>
      </c>
      <c r="C405" t="s">
        <v>1065</v>
      </c>
      <c r="D405" t="s">
        <v>1066</v>
      </c>
      <c r="E405" t="s">
        <v>17</v>
      </c>
      <c r="F405" t="s">
        <v>27</v>
      </c>
      <c r="G405" t="s">
        <v>19</v>
      </c>
      <c r="H405" t="s">
        <v>57</v>
      </c>
      <c r="I405" s="3">
        <v>5</v>
      </c>
      <c r="J405" s="4">
        <v>10630.23</v>
      </c>
      <c r="K405" s="4">
        <v>53151.15</v>
      </c>
      <c r="L405" t="s">
        <v>21</v>
      </c>
      <c r="M405" t="s">
        <v>22</v>
      </c>
      <c r="N405">
        <f>IF(COUNTIF($C$2:C405,C405)=1,1,0)</f>
        <v>1</v>
      </c>
      <c r="O405">
        <f t="shared" si="12"/>
        <v>1</v>
      </c>
      <c r="P405" t="str">
        <f t="shared" si="13"/>
        <v>2024-02</v>
      </c>
      <c r="Q405" s="3">
        <f>IF(AND(IF(dashboard!$B$4="All",TRUE,$F405=dashboard!$B$4),IF(dashboard!$B$5="All",TRUE,$E405=dashboard!$B$5),IF(dashboard!$B$6="All",TRUE,$G405=dashboard!$B$6),IF(dashboard!$B$7="All",TRUE,$M405=dashboard!$B$7),$P405&gt;=dashboard!$B$8,$P405&lt;=dashboard!$B$9,COUNTIFS($C$2:C405,$C405,$F$2:F405,IF(dashboard!$B$4="All","*",dashboard!$B$4),$E$2:E405,IF(dashboard!$B$5="All","*",dashboard!$B$5),$G$2:G405,IF(dashboard!$B$6="All","*",dashboard!$B$6),$M$2:M405,IF(dashboard!$B$7="All","*",dashboard!$B$7),$P$2:P405,"&gt;="&amp;dashboard!$B$8,$P$2:P405,"&lt;="&amp;dashboard!$B$9)=1),1,0)</f>
        <v>0</v>
      </c>
    </row>
    <row r="406" spans="1:17">
      <c r="A406" t="s">
        <v>1067</v>
      </c>
      <c r="B406" s="2">
        <v>44945</v>
      </c>
      <c r="C406" t="s">
        <v>546</v>
      </c>
      <c r="D406" t="s">
        <v>1068</v>
      </c>
      <c r="E406" t="s">
        <v>61</v>
      </c>
      <c r="F406" t="s">
        <v>33</v>
      </c>
      <c r="G406" t="s">
        <v>42</v>
      </c>
      <c r="H406" t="s">
        <v>20</v>
      </c>
      <c r="I406" s="3">
        <v>3</v>
      </c>
      <c r="J406" s="4">
        <v>35818</v>
      </c>
      <c r="K406" s="4">
        <v>107453.99</v>
      </c>
      <c r="L406" t="s">
        <v>35</v>
      </c>
      <c r="M406" t="s">
        <v>29</v>
      </c>
      <c r="N406">
        <f>IF(COUNTIF($C$2:C406,C406)=1,1,0)</f>
        <v>0</v>
      </c>
      <c r="O406">
        <f t="shared" si="12"/>
        <v>0</v>
      </c>
      <c r="P406" t="str">
        <f t="shared" si="13"/>
        <v>2023-01</v>
      </c>
      <c r="Q406" s="3">
        <f>IF(AND(IF(dashboard!$B$4="All",TRUE,$F406=dashboard!$B$4),IF(dashboard!$B$5="All",TRUE,$E406=dashboard!$B$5),IF(dashboard!$B$6="All",TRUE,$G406=dashboard!$B$6),IF(dashboard!$B$7="All",TRUE,$M406=dashboard!$B$7),$P406&gt;=dashboard!$B$8,$P406&lt;=dashboard!$B$9,COUNTIFS($C$2:C406,$C406,$F$2:F406,IF(dashboard!$B$4="All","*",dashboard!$B$4),$E$2:E406,IF(dashboard!$B$5="All","*",dashboard!$B$5),$G$2:G406,IF(dashboard!$B$6="All","*",dashboard!$B$6),$M$2:M406,IF(dashboard!$B$7="All","*",dashboard!$B$7),$P$2:P406,"&gt;="&amp;dashboard!$B$8,$P$2:P406,"&lt;="&amp;dashboard!$B$9)=1),1,0)</f>
        <v>0</v>
      </c>
    </row>
    <row r="407" spans="1:17">
      <c r="A407" t="s">
        <v>1069</v>
      </c>
      <c r="B407" s="2">
        <v>45103</v>
      </c>
      <c r="C407" t="s">
        <v>1070</v>
      </c>
      <c r="D407" t="s">
        <v>371</v>
      </c>
      <c r="E407" t="s">
        <v>17</v>
      </c>
      <c r="F407" t="s">
        <v>33</v>
      </c>
      <c r="G407" t="s">
        <v>42</v>
      </c>
      <c r="H407" t="s">
        <v>50</v>
      </c>
      <c r="I407" s="3">
        <v>2</v>
      </c>
      <c r="J407" s="4">
        <v>2425.69</v>
      </c>
      <c r="K407" s="4">
        <v>4851.38</v>
      </c>
      <c r="L407" t="s">
        <v>28</v>
      </c>
      <c r="M407" t="s">
        <v>29</v>
      </c>
      <c r="N407">
        <f>IF(COUNTIF($C$2:C407,C407)=1,1,0)</f>
        <v>1</v>
      </c>
      <c r="O407">
        <f t="shared" si="12"/>
        <v>0</v>
      </c>
      <c r="P407" t="str">
        <f t="shared" si="13"/>
        <v>2023-06</v>
      </c>
      <c r="Q407" s="3">
        <f>IF(AND(IF(dashboard!$B$4="All",TRUE,$F407=dashboard!$B$4),IF(dashboard!$B$5="All",TRUE,$E407=dashboard!$B$5),IF(dashboard!$B$6="All",TRUE,$G407=dashboard!$B$6),IF(dashboard!$B$7="All",TRUE,$M407=dashboard!$B$7),$P407&gt;=dashboard!$B$8,$P407&lt;=dashboard!$B$9,COUNTIFS($C$2:C407,$C407,$F$2:F407,IF(dashboard!$B$4="All","*",dashboard!$B$4),$E$2:E407,IF(dashboard!$B$5="All","*",dashboard!$B$5),$G$2:G407,IF(dashboard!$B$6="All","*",dashboard!$B$6),$M$2:M407,IF(dashboard!$B$7="All","*",dashboard!$B$7),$P$2:P407,"&gt;="&amp;dashboard!$B$8,$P$2:P407,"&lt;="&amp;dashboard!$B$9)=1),1,0)</f>
        <v>1</v>
      </c>
    </row>
    <row r="408" spans="1:17">
      <c r="A408" t="s">
        <v>1071</v>
      </c>
      <c r="B408" s="2">
        <v>45322</v>
      </c>
      <c r="C408" t="s">
        <v>1072</v>
      </c>
      <c r="D408" t="s">
        <v>1073</v>
      </c>
      <c r="E408" t="s">
        <v>17</v>
      </c>
      <c r="F408" t="s">
        <v>27</v>
      </c>
      <c r="G408" t="s">
        <v>19</v>
      </c>
      <c r="H408" t="s">
        <v>20</v>
      </c>
      <c r="I408" s="3">
        <v>5</v>
      </c>
      <c r="J408" s="4">
        <v>33998.03</v>
      </c>
      <c r="K408" s="4">
        <v>169990.16</v>
      </c>
      <c r="L408" t="s">
        <v>28</v>
      </c>
      <c r="M408" t="s">
        <v>29</v>
      </c>
      <c r="N408">
        <f>IF(COUNTIF($C$2:C408,C408)=1,1,0)</f>
        <v>1</v>
      </c>
      <c r="O408">
        <f t="shared" si="12"/>
        <v>0</v>
      </c>
      <c r="P408" t="str">
        <f t="shared" si="13"/>
        <v>2024-01</v>
      </c>
      <c r="Q408" s="3">
        <f>IF(AND(IF(dashboard!$B$4="All",TRUE,$F408=dashboard!$B$4),IF(dashboard!$B$5="All",TRUE,$E408=dashboard!$B$5),IF(dashboard!$B$6="All",TRUE,$G408=dashboard!$B$6),IF(dashboard!$B$7="All",TRUE,$M408=dashboard!$B$7),$P408&gt;=dashboard!$B$8,$P408&lt;=dashboard!$B$9,COUNTIFS($C$2:C408,$C408,$F$2:F408,IF(dashboard!$B$4="All","*",dashboard!$B$4),$E$2:E408,IF(dashboard!$B$5="All","*",dashboard!$B$5),$G$2:G408,IF(dashboard!$B$6="All","*",dashboard!$B$6),$M$2:M408,IF(dashboard!$B$7="All","*",dashboard!$B$7),$P$2:P408,"&gt;="&amp;dashboard!$B$8,$P$2:P408,"&lt;="&amp;dashboard!$B$9)=1),1,0)</f>
        <v>0</v>
      </c>
    </row>
    <row r="409" spans="1:17">
      <c r="A409" t="s">
        <v>1074</v>
      </c>
      <c r="B409" s="2">
        <v>45371</v>
      </c>
      <c r="C409" t="s">
        <v>1075</v>
      </c>
      <c r="D409" t="s">
        <v>601</v>
      </c>
      <c r="E409" t="s">
        <v>26</v>
      </c>
      <c r="F409" t="s">
        <v>27</v>
      </c>
      <c r="G409" t="s">
        <v>42</v>
      </c>
      <c r="H409" t="s">
        <v>20</v>
      </c>
      <c r="I409" s="3">
        <v>2</v>
      </c>
      <c r="J409" s="4">
        <v>38325.160000000003</v>
      </c>
      <c r="K409" s="4">
        <v>76650.320000000007</v>
      </c>
      <c r="L409" t="s">
        <v>28</v>
      </c>
      <c r="M409" t="s">
        <v>29</v>
      </c>
      <c r="N409">
        <f>IF(COUNTIF($C$2:C409,C409)=1,1,0)</f>
        <v>1</v>
      </c>
      <c r="O409">
        <f t="shared" si="12"/>
        <v>0</v>
      </c>
      <c r="P409" t="str">
        <f t="shared" si="13"/>
        <v>2024-03</v>
      </c>
      <c r="Q409" s="3">
        <f>IF(AND(IF(dashboard!$B$4="All",TRUE,$F409=dashboard!$B$4),IF(dashboard!$B$5="All",TRUE,$E409=dashboard!$B$5),IF(dashboard!$B$6="All",TRUE,$G409=dashboard!$B$6),IF(dashboard!$B$7="All",TRUE,$M409=dashboard!$B$7),$P409&gt;=dashboard!$B$8,$P409&lt;=dashboard!$B$9,COUNTIFS($C$2:C409,$C409,$F$2:F409,IF(dashboard!$B$4="All","*",dashboard!$B$4),$E$2:E409,IF(dashboard!$B$5="All","*",dashboard!$B$5),$G$2:G409,IF(dashboard!$B$6="All","*",dashboard!$B$6),$M$2:M409,IF(dashboard!$B$7="All","*",dashboard!$B$7),$P$2:P409,"&gt;="&amp;dashboard!$B$8,$P$2:P409,"&lt;="&amp;dashboard!$B$9)=1),1,0)</f>
        <v>0</v>
      </c>
    </row>
    <row r="410" spans="1:17">
      <c r="A410" t="s">
        <v>1076</v>
      </c>
      <c r="B410" s="2">
        <v>45159</v>
      </c>
      <c r="C410" t="s">
        <v>69</v>
      </c>
      <c r="D410" t="s">
        <v>1077</v>
      </c>
      <c r="E410" t="s">
        <v>26</v>
      </c>
      <c r="F410" t="s">
        <v>18</v>
      </c>
      <c r="G410" t="s">
        <v>19</v>
      </c>
      <c r="H410" t="s">
        <v>34</v>
      </c>
      <c r="I410" s="3">
        <v>3</v>
      </c>
      <c r="J410" s="4">
        <v>1065.43</v>
      </c>
      <c r="K410" s="4">
        <v>3196.3</v>
      </c>
      <c r="L410" t="s">
        <v>35</v>
      </c>
      <c r="M410" t="s">
        <v>29</v>
      </c>
      <c r="N410">
        <f>IF(COUNTIF($C$2:C410,C410)=1,1,0)</f>
        <v>0</v>
      </c>
      <c r="O410">
        <f t="shared" si="12"/>
        <v>0</v>
      </c>
      <c r="P410" t="str">
        <f t="shared" si="13"/>
        <v>2023-08</v>
      </c>
      <c r="Q410" s="3">
        <f>IF(AND(IF(dashboard!$B$4="All",TRUE,$F410=dashboard!$B$4),IF(dashboard!$B$5="All",TRUE,$E410=dashboard!$B$5),IF(dashboard!$B$6="All",TRUE,$G410=dashboard!$B$6),IF(dashboard!$B$7="All",TRUE,$M410=dashboard!$B$7),$P410&gt;=dashboard!$B$8,$P410&lt;=dashboard!$B$9,COUNTIFS($C$2:C410,$C410,$F$2:F410,IF(dashboard!$B$4="All","*",dashboard!$B$4),$E$2:E410,IF(dashboard!$B$5="All","*",dashboard!$B$5),$G$2:G410,IF(dashboard!$B$6="All","*",dashboard!$B$6),$M$2:M410,IF(dashboard!$B$7="All","*",dashboard!$B$7),$P$2:P410,"&gt;="&amp;dashboard!$B$8,$P$2:P410,"&lt;="&amp;dashboard!$B$9)=1),1,0)</f>
        <v>0</v>
      </c>
    </row>
    <row r="411" spans="1:17">
      <c r="A411" t="s">
        <v>1078</v>
      </c>
      <c r="B411" s="2">
        <v>45002</v>
      </c>
      <c r="C411" t="s">
        <v>1079</v>
      </c>
      <c r="D411" t="s">
        <v>759</v>
      </c>
      <c r="E411" t="s">
        <v>17</v>
      </c>
      <c r="F411" t="s">
        <v>18</v>
      </c>
      <c r="G411" t="s">
        <v>42</v>
      </c>
      <c r="H411" t="s">
        <v>34</v>
      </c>
      <c r="I411" s="3">
        <v>5</v>
      </c>
      <c r="J411" s="4">
        <v>1437.27</v>
      </c>
      <c r="K411" s="4">
        <v>7186.34</v>
      </c>
      <c r="L411" t="s">
        <v>35</v>
      </c>
      <c r="M411" t="s">
        <v>29</v>
      </c>
      <c r="N411">
        <f>IF(COUNTIF($C$2:C411,C411)=1,1,0)</f>
        <v>1</v>
      </c>
      <c r="O411">
        <f t="shared" si="12"/>
        <v>0</v>
      </c>
      <c r="P411" t="str">
        <f t="shared" si="13"/>
        <v>2023-03</v>
      </c>
      <c r="Q411" s="3">
        <f>IF(AND(IF(dashboard!$B$4="All",TRUE,$F411=dashboard!$B$4),IF(dashboard!$B$5="All",TRUE,$E411=dashboard!$B$5),IF(dashboard!$B$6="All",TRUE,$G411=dashboard!$B$6),IF(dashboard!$B$7="All",TRUE,$M411=dashboard!$B$7),$P411&gt;=dashboard!$B$8,$P411&lt;=dashboard!$B$9,COUNTIFS($C$2:C411,$C411,$F$2:F411,IF(dashboard!$B$4="All","*",dashboard!$B$4),$E$2:E411,IF(dashboard!$B$5="All","*",dashboard!$B$5),$G$2:G411,IF(dashboard!$B$6="All","*",dashboard!$B$6),$M$2:M411,IF(dashboard!$B$7="All","*",dashboard!$B$7),$P$2:P411,"&gt;="&amp;dashboard!$B$8,$P$2:P411,"&lt;="&amp;dashboard!$B$9)=1),1,0)</f>
        <v>0</v>
      </c>
    </row>
    <row r="412" spans="1:17">
      <c r="A412" t="s">
        <v>1080</v>
      </c>
      <c r="B412" s="2">
        <v>45191</v>
      </c>
      <c r="C412" t="s">
        <v>931</v>
      </c>
      <c r="D412" t="s">
        <v>1081</v>
      </c>
      <c r="E412" t="s">
        <v>61</v>
      </c>
      <c r="F412" t="s">
        <v>33</v>
      </c>
      <c r="G412" t="s">
        <v>19</v>
      </c>
      <c r="H412" t="s">
        <v>57</v>
      </c>
      <c r="I412" s="3">
        <v>1</v>
      </c>
      <c r="J412" s="4">
        <v>17591.48</v>
      </c>
      <c r="K412" s="4">
        <v>17591.48</v>
      </c>
      <c r="L412" t="s">
        <v>28</v>
      </c>
      <c r="M412" t="s">
        <v>29</v>
      </c>
      <c r="N412">
        <f>IF(COUNTIF($C$2:C412,C412)=1,1,0)</f>
        <v>0</v>
      </c>
      <c r="O412">
        <f t="shared" si="12"/>
        <v>0</v>
      </c>
      <c r="P412" t="str">
        <f t="shared" si="13"/>
        <v>2023-09</v>
      </c>
      <c r="Q412" s="3">
        <f>IF(AND(IF(dashboard!$B$4="All",TRUE,$F412=dashboard!$B$4),IF(dashboard!$B$5="All",TRUE,$E412=dashboard!$B$5),IF(dashboard!$B$6="All",TRUE,$G412=dashboard!$B$6),IF(dashboard!$B$7="All",TRUE,$M412=dashboard!$B$7),$P412&gt;=dashboard!$B$8,$P412&lt;=dashboard!$B$9,COUNTIFS($C$2:C412,$C412,$F$2:F412,IF(dashboard!$B$4="All","*",dashboard!$B$4),$E$2:E412,IF(dashboard!$B$5="All","*",dashboard!$B$5),$G$2:G412,IF(dashboard!$B$6="All","*",dashboard!$B$6),$M$2:M412,IF(dashboard!$B$7="All","*",dashboard!$B$7),$P$2:P412,"&gt;="&amp;dashboard!$B$8,$P$2:P412,"&lt;="&amp;dashboard!$B$9)=1),1,0)</f>
        <v>1</v>
      </c>
    </row>
    <row r="413" spans="1:17">
      <c r="A413" t="s">
        <v>1082</v>
      </c>
      <c r="B413" s="2">
        <v>45381</v>
      </c>
      <c r="C413" t="s">
        <v>1083</v>
      </c>
      <c r="D413" t="s">
        <v>624</v>
      </c>
      <c r="E413" t="s">
        <v>26</v>
      </c>
      <c r="F413" t="s">
        <v>46</v>
      </c>
      <c r="G413" t="s">
        <v>19</v>
      </c>
      <c r="H413" t="s">
        <v>34</v>
      </c>
      <c r="I413" s="3">
        <v>3</v>
      </c>
      <c r="J413" s="4">
        <v>847.78</v>
      </c>
      <c r="K413" s="4">
        <v>2543.33</v>
      </c>
      <c r="L413" t="s">
        <v>21</v>
      </c>
      <c r="M413" t="s">
        <v>29</v>
      </c>
      <c r="N413">
        <f>IF(COUNTIF($C$2:C413,C413)=1,1,0)</f>
        <v>1</v>
      </c>
      <c r="O413">
        <f t="shared" si="12"/>
        <v>0</v>
      </c>
      <c r="P413" t="str">
        <f t="shared" si="13"/>
        <v>2024-03</v>
      </c>
      <c r="Q413" s="3">
        <f>IF(AND(IF(dashboard!$B$4="All",TRUE,$F413=dashboard!$B$4),IF(dashboard!$B$5="All",TRUE,$E413=dashboard!$B$5),IF(dashboard!$B$6="All",TRUE,$G413=dashboard!$B$6),IF(dashboard!$B$7="All",TRUE,$M413=dashboard!$B$7),$P413&gt;=dashboard!$B$8,$P413&lt;=dashboard!$B$9,COUNTIFS($C$2:C413,$C413,$F$2:F413,IF(dashboard!$B$4="All","*",dashboard!$B$4),$E$2:E413,IF(dashboard!$B$5="All","*",dashboard!$B$5),$G$2:G413,IF(dashboard!$B$6="All","*",dashboard!$B$6),$M$2:M413,IF(dashboard!$B$7="All","*",dashboard!$B$7),$P$2:P413,"&gt;="&amp;dashboard!$B$8,$P$2:P413,"&lt;="&amp;dashboard!$B$9)=1),1,0)</f>
        <v>0</v>
      </c>
    </row>
    <row r="414" spans="1:17">
      <c r="A414" t="s">
        <v>1084</v>
      </c>
      <c r="B414" s="2">
        <v>45310</v>
      </c>
      <c r="C414" t="s">
        <v>1085</v>
      </c>
      <c r="D414" t="s">
        <v>109</v>
      </c>
      <c r="E414" t="s">
        <v>17</v>
      </c>
      <c r="F414" t="s">
        <v>46</v>
      </c>
      <c r="G414" t="s">
        <v>42</v>
      </c>
      <c r="H414" t="s">
        <v>34</v>
      </c>
      <c r="I414" s="3">
        <v>4</v>
      </c>
      <c r="J414" s="4">
        <v>1377.45</v>
      </c>
      <c r="K414" s="4">
        <v>5509.78</v>
      </c>
      <c r="L414" t="s">
        <v>21</v>
      </c>
      <c r="M414" t="s">
        <v>29</v>
      </c>
      <c r="N414">
        <f>IF(COUNTIF($C$2:C414,C414)=1,1,0)</f>
        <v>1</v>
      </c>
      <c r="O414">
        <f t="shared" si="12"/>
        <v>0</v>
      </c>
      <c r="P414" t="str">
        <f t="shared" si="13"/>
        <v>2024-01</v>
      </c>
      <c r="Q414" s="3">
        <f>IF(AND(IF(dashboard!$B$4="All",TRUE,$F414=dashboard!$B$4),IF(dashboard!$B$5="All",TRUE,$E414=dashboard!$B$5),IF(dashboard!$B$6="All",TRUE,$G414=dashboard!$B$6),IF(dashboard!$B$7="All",TRUE,$M414=dashboard!$B$7),$P414&gt;=dashboard!$B$8,$P414&lt;=dashboard!$B$9,COUNTIFS($C$2:C414,$C414,$F$2:F414,IF(dashboard!$B$4="All","*",dashboard!$B$4),$E$2:E414,IF(dashboard!$B$5="All","*",dashboard!$B$5),$G$2:G414,IF(dashboard!$B$6="All","*",dashboard!$B$6),$M$2:M414,IF(dashboard!$B$7="All","*",dashboard!$B$7),$P$2:P414,"&gt;="&amp;dashboard!$B$8,$P$2:P414,"&lt;="&amp;dashboard!$B$9)=1),1,0)</f>
        <v>0</v>
      </c>
    </row>
    <row r="415" spans="1:17">
      <c r="A415" t="s">
        <v>1086</v>
      </c>
      <c r="B415" s="2">
        <v>45432</v>
      </c>
      <c r="C415" t="s">
        <v>1087</v>
      </c>
      <c r="D415" t="s">
        <v>216</v>
      </c>
      <c r="E415" t="s">
        <v>26</v>
      </c>
      <c r="F415" t="s">
        <v>46</v>
      </c>
      <c r="G415" t="s">
        <v>19</v>
      </c>
      <c r="H415" t="s">
        <v>20</v>
      </c>
      <c r="I415" s="3">
        <v>5</v>
      </c>
      <c r="J415" s="4">
        <v>36409.620000000003</v>
      </c>
      <c r="K415" s="4">
        <v>182048.09</v>
      </c>
      <c r="L415" t="s">
        <v>28</v>
      </c>
      <c r="M415" t="s">
        <v>29</v>
      </c>
      <c r="N415">
        <f>IF(COUNTIF($C$2:C415,C415)=1,1,0)</f>
        <v>1</v>
      </c>
      <c r="O415">
        <f t="shared" si="12"/>
        <v>0</v>
      </c>
      <c r="P415" t="str">
        <f t="shared" si="13"/>
        <v>2024-05</v>
      </c>
      <c r="Q415" s="3">
        <f>IF(AND(IF(dashboard!$B$4="All",TRUE,$F415=dashboard!$B$4),IF(dashboard!$B$5="All",TRUE,$E415=dashboard!$B$5),IF(dashboard!$B$6="All",TRUE,$G415=dashboard!$B$6),IF(dashboard!$B$7="All",TRUE,$M415=dashboard!$B$7),$P415&gt;=dashboard!$B$8,$P415&lt;=dashboard!$B$9,COUNTIFS($C$2:C415,$C415,$F$2:F415,IF(dashboard!$B$4="All","*",dashboard!$B$4),$E$2:E415,IF(dashboard!$B$5="All","*",dashboard!$B$5),$G$2:G415,IF(dashboard!$B$6="All","*",dashboard!$B$6),$M$2:M415,IF(dashboard!$B$7="All","*",dashboard!$B$7),$P$2:P415,"&gt;="&amp;dashboard!$B$8,$P$2:P415,"&lt;="&amp;dashboard!$B$9)=1),1,0)</f>
        <v>0</v>
      </c>
    </row>
    <row r="416" spans="1:17">
      <c r="A416" t="s">
        <v>1088</v>
      </c>
      <c r="B416" s="2">
        <v>45293</v>
      </c>
      <c r="C416" t="s">
        <v>1089</v>
      </c>
      <c r="D416" t="s">
        <v>1090</v>
      </c>
      <c r="E416" t="s">
        <v>17</v>
      </c>
      <c r="F416" t="s">
        <v>46</v>
      </c>
      <c r="G416" t="s">
        <v>19</v>
      </c>
      <c r="H416" t="s">
        <v>50</v>
      </c>
      <c r="I416" s="3">
        <v>3</v>
      </c>
      <c r="J416" s="4">
        <v>2377.61</v>
      </c>
      <c r="K416" s="4">
        <v>7132.84</v>
      </c>
      <c r="L416" t="s">
        <v>35</v>
      </c>
      <c r="M416" t="s">
        <v>29</v>
      </c>
      <c r="N416">
        <f>IF(COUNTIF($C$2:C416,C416)=1,1,0)</f>
        <v>1</v>
      </c>
      <c r="O416">
        <f t="shared" si="12"/>
        <v>0</v>
      </c>
      <c r="P416" t="str">
        <f t="shared" si="13"/>
        <v>2024-01</v>
      </c>
      <c r="Q416" s="3">
        <f>IF(AND(IF(dashboard!$B$4="All",TRUE,$F416=dashboard!$B$4),IF(dashboard!$B$5="All",TRUE,$E416=dashboard!$B$5),IF(dashboard!$B$6="All",TRUE,$G416=dashboard!$B$6),IF(dashboard!$B$7="All",TRUE,$M416=dashboard!$B$7),$P416&gt;=dashboard!$B$8,$P416&lt;=dashboard!$B$9,COUNTIFS($C$2:C416,$C416,$F$2:F416,IF(dashboard!$B$4="All","*",dashboard!$B$4),$E$2:E416,IF(dashboard!$B$5="All","*",dashboard!$B$5),$G$2:G416,IF(dashboard!$B$6="All","*",dashboard!$B$6),$M$2:M416,IF(dashboard!$B$7="All","*",dashboard!$B$7),$P$2:P416,"&gt;="&amp;dashboard!$B$8,$P$2:P416,"&lt;="&amp;dashboard!$B$9)=1),1,0)</f>
        <v>0</v>
      </c>
    </row>
    <row r="417" spans="1:17">
      <c r="A417" t="s">
        <v>1091</v>
      </c>
      <c r="B417" s="2">
        <v>45070</v>
      </c>
      <c r="C417" t="s">
        <v>944</v>
      </c>
      <c r="D417" t="s">
        <v>1092</v>
      </c>
      <c r="E417" t="s">
        <v>17</v>
      </c>
      <c r="F417" t="s">
        <v>33</v>
      </c>
      <c r="G417" t="s">
        <v>19</v>
      </c>
      <c r="H417" t="s">
        <v>34</v>
      </c>
      <c r="I417" s="3">
        <v>3</v>
      </c>
      <c r="J417" s="4">
        <v>1189.6500000000001</v>
      </c>
      <c r="K417" s="4">
        <v>3568.95</v>
      </c>
      <c r="L417" t="s">
        <v>35</v>
      </c>
      <c r="M417" t="s">
        <v>29</v>
      </c>
      <c r="N417">
        <f>IF(COUNTIF($C$2:C417,C417)=1,1,0)</f>
        <v>0</v>
      </c>
      <c r="O417">
        <f t="shared" si="12"/>
        <v>0</v>
      </c>
      <c r="P417" t="str">
        <f t="shared" si="13"/>
        <v>2023-05</v>
      </c>
      <c r="Q417" s="3">
        <f>IF(AND(IF(dashboard!$B$4="All",TRUE,$F417=dashboard!$B$4),IF(dashboard!$B$5="All",TRUE,$E417=dashboard!$B$5),IF(dashboard!$B$6="All",TRUE,$G417=dashboard!$B$6),IF(dashboard!$B$7="All",TRUE,$M417=dashboard!$B$7),$P417&gt;=dashboard!$B$8,$P417&lt;=dashboard!$B$9,COUNTIFS($C$2:C417,$C417,$F$2:F417,IF(dashboard!$B$4="All","*",dashboard!$B$4),$E$2:E417,IF(dashboard!$B$5="All","*",dashboard!$B$5),$G$2:G417,IF(dashboard!$B$6="All","*",dashboard!$B$6),$M$2:M417,IF(dashboard!$B$7="All","*",dashboard!$B$7),$P$2:P417,"&gt;="&amp;dashboard!$B$8,$P$2:P417,"&lt;="&amp;dashboard!$B$9)=1),1,0)</f>
        <v>0</v>
      </c>
    </row>
    <row r="418" spans="1:17">
      <c r="A418" t="s">
        <v>1093</v>
      </c>
      <c r="B418" s="2">
        <v>44995</v>
      </c>
      <c r="C418" t="s">
        <v>1094</v>
      </c>
      <c r="D418" t="s">
        <v>1095</v>
      </c>
      <c r="E418" t="s">
        <v>17</v>
      </c>
      <c r="F418" t="s">
        <v>46</v>
      </c>
      <c r="G418" t="s">
        <v>42</v>
      </c>
      <c r="H418" t="s">
        <v>50</v>
      </c>
      <c r="I418" s="3">
        <v>5</v>
      </c>
      <c r="J418" s="4">
        <v>2802.32</v>
      </c>
      <c r="K418" s="4">
        <v>14011.61</v>
      </c>
      <c r="L418" t="s">
        <v>28</v>
      </c>
      <c r="M418" t="s">
        <v>29</v>
      </c>
      <c r="N418">
        <f>IF(COUNTIF($C$2:C418,C418)=1,1,0)</f>
        <v>1</v>
      </c>
      <c r="O418">
        <f t="shared" si="12"/>
        <v>0</v>
      </c>
      <c r="P418" t="str">
        <f t="shared" si="13"/>
        <v>2023-03</v>
      </c>
      <c r="Q418" s="3">
        <f>IF(AND(IF(dashboard!$B$4="All",TRUE,$F418=dashboard!$B$4),IF(dashboard!$B$5="All",TRUE,$E418=dashboard!$B$5),IF(dashboard!$B$6="All",TRUE,$G418=dashboard!$B$6),IF(dashboard!$B$7="All",TRUE,$M418=dashboard!$B$7),$P418&gt;=dashboard!$B$8,$P418&lt;=dashboard!$B$9,COUNTIFS($C$2:C418,$C418,$F$2:F418,IF(dashboard!$B$4="All","*",dashboard!$B$4),$E$2:E418,IF(dashboard!$B$5="All","*",dashboard!$B$5),$G$2:G418,IF(dashboard!$B$6="All","*",dashboard!$B$6),$M$2:M418,IF(dashboard!$B$7="All","*",dashboard!$B$7),$P$2:P418,"&gt;="&amp;dashboard!$B$8,$P$2:P418,"&lt;="&amp;dashboard!$B$9)=1),1,0)</f>
        <v>0</v>
      </c>
    </row>
    <row r="419" spans="1:17">
      <c r="A419" t="s">
        <v>1096</v>
      </c>
      <c r="B419" s="2">
        <v>45025</v>
      </c>
      <c r="C419" t="s">
        <v>1097</v>
      </c>
      <c r="D419" t="s">
        <v>1098</v>
      </c>
      <c r="E419" t="s">
        <v>17</v>
      </c>
      <c r="F419" t="s">
        <v>46</v>
      </c>
      <c r="G419" t="s">
        <v>19</v>
      </c>
      <c r="H419" t="s">
        <v>34</v>
      </c>
      <c r="I419" s="3">
        <v>4</v>
      </c>
      <c r="J419" s="4">
        <v>1410.62</v>
      </c>
      <c r="K419" s="4">
        <v>5642.49</v>
      </c>
      <c r="L419" t="s">
        <v>21</v>
      </c>
      <c r="M419" t="s">
        <v>29</v>
      </c>
      <c r="N419">
        <f>IF(COUNTIF($C$2:C419,C419)=1,1,0)</f>
        <v>1</v>
      </c>
      <c r="O419">
        <f t="shared" si="12"/>
        <v>0</v>
      </c>
      <c r="P419" t="str">
        <f t="shared" si="13"/>
        <v>2023-04</v>
      </c>
      <c r="Q419" s="3">
        <f>IF(AND(IF(dashboard!$B$4="All",TRUE,$F419=dashboard!$B$4),IF(dashboard!$B$5="All",TRUE,$E419=dashboard!$B$5),IF(dashboard!$B$6="All",TRUE,$G419=dashboard!$B$6),IF(dashboard!$B$7="All",TRUE,$M419=dashboard!$B$7),$P419&gt;=dashboard!$B$8,$P419&lt;=dashboard!$B$9,COUNTIFS($C$2:C419,$C419,$F$2:F419,IF(dashboard!$B$4="All","*",dashboard!$B$4),$E$2:E419,IF(dashboard!$B$5="All","*",dashboard!$B$5),$G$2:G419,IF(dashboard!$B$6="All","*",dashboard!$B$6),$M$2:M419,IF(dashboard!$B$7="All","*",dashboard!$B$7),$P$2:P419,"&gt;="&amp;dashboard!$B$8,$P$2:P419,"&lt;="&amp;dashboard!$B$9)=1),1,0)</f>
        <v>0</v>
      </c>
    </row>
    <row r="420" spans="1:17">
      <c r="A420" t="s">
        <v>1099</v>
      </c>
      <c r="B420" s="2">
        <v>45322</v>
      </c>
      <c r="C420" t="s">
        <v>1100</v>
      </c>
      <c r="D420" t="s">
        <v>1101</v>
      </c>
      <c r="E420" t="s">
        <v>17</v>
      </c>
      <c r="F420" t="s">
        <v>27</v>
      </c>
      <c r="G420" t="s">
        <v>42</v>
      </c>
      <c r="H420" t="s">
        <v>34</v>
      </c>
      <c r="I420" s="3">
        <v>4</v>
      </c>
      <c r="J420" s="4">
        <v>1176.2</v>
      </c>
      <c r="K420" s="4">
        <v>4704.8</v>
      </c>
      <c r="L420" t="s">
        <v>28</v>
      </c>
      <c r="M420" t="s">
        <v>29</v>
      </c>
      <c r="N420">
        <f>IF(COUNTIF($C$2:C420,C420)=1,1,0)</f>
        <v>1</v>
      </c>
      <c r="O420">
        <f t="shared" si="12"/>
        <v>0</v>
      </c>
      <c r="P420" t="str">
        <f t="shared" si="13"/>
        <v>2024-01</v>
      </c>
      <c r="Q420" s="3">
        <f>IF(AND(IF(dashboard!$B$4="All",TRUE,$F420=dashboard!$B$4),IF(dashboard!$B$5="All",TRUE,$E420=dashboard!$B$5),IF(dashboard!$B$6="All",TRUE,$G420=dashboard!$B$6),IF(dashboard!$B$7="All",TRUE,$M420=dashboard!$B$7),$P420&gt;=dashboard!$B$8,$P420&lt;=dashboard!$B$9,COUNTIFS($C$2:C420,$C420,$F$2:F420,IF(dashboard!$B$4="All","*",dashboard!$B$4),$E$2:E420,IF(dashboard!$B$5="All","*",dashboard!$B$5),$G$2:G420,IF(dashboard!$B$6="All","*",dashboard!$B$6),$M$2:M420,IF(dashboard!$B$7="All","*",dashboard!$B$7),$P$2:P420,"&gt;="&amp;dashboard!$B$8,$P$2:P420,"&lt;="&amp;dashboard!$B$9)=1),1,0)</f>
        <v>0</v>
      </c>
    </row>
    <row r="421" spans="1:17">
      <c r="A421" t="s">
        <v>1102</v>
      </c>
      <c r="B421" s="2">
        <v>44951</v>
      </c>
      <c r="C421" t="s">
        <v>238</v>
      </c>
      <c r="D421" t="s">
        <v>477</v>
      </c>
      <c r="E421" t="s">
        <v>26</v>
      </c>
      <c r="F421" t="s">
        <v>46</v>
      </c>
      <c r="G421" t="s">
        <v>19</v>
      </c>
      <c r="H421" t="s">
        <v>57</v>
      </c>
      <c r="I421" s="3">
        <v>3</v>
      </c>
      <c r="J421" s="4">
        <v>11859.69</v>
      </c>
      <c r="K421" s="4">
        <v>35579.06</v>
      </c>
      <c r="L421" t="s">
        <v>28</v>
      </c>
      <c r="M421" t="s">
        <v>29</v>
      </c>
      <c r="N421">
        <f>IF(COUNTIF($C$2:C421,C421)=1,1,0)</f>
        <v>0</v>
      </c>
      <c r="O421">
        <f t="shared" si="12"/>
        <v>0</v>
      </c>
      <c r="P421" t="str">
        <f t="shared" si="13"/>
        <v>2023-01</v>
      </c>
      <c r="Q421" s="3">
        <f>IF(AND(IF(dashboard!$B$4="All",TRUE,$F421=dashboard!$B$4),IF(dashboard!$B$5="All",TRUE,$E421=dashboard!$B$5),IF(dashboard!$B$6="All",TRUE,$G421=dashboard!$B$6),IF(dashboard!$B$7="All",TRUE,$M421=dashboard!$B$7),$P421&gt;=dashboard!$B$8,$P421&lt;=dashboard!$B$9,COUNTIFS($C$2:C421,$C421,$F$2:F421,IF(dashboard!$B$4="All","*",dashboard!$B$4),$E$2:E421,IF(dashboard!$B$5="All","*",dashboard!$B$5),$G$2:G421,IF(dashboard!$B$6="All","*",dashboard!$B$6),$M$2:M421,IF(dashboard!$B$7="All","*",dashboard!$B$7),$P$2:P421,"&gt;="&amp;dashboard!$B$8,$P$2:P421,"&lt;="&amp;dashboard!$B$9)=1),1,0)</f>
        <v>0</v>
      </c>
    </row>
    <row r="422" spans="1:17">
      <c r="A422" t="s">
        <v>1103</v>
      </c>
      <c r="B422" s="2">
        <v>45395</v>
      </c>
      <c r="C422" t="s">
        <v>754</v>
      </c>
      <c r="D422" t="s">
        <v>752</v>
      </c>
      <c r="E422" t="s">
        <v>26</v>
      </c>
      <c r="F422" t="s">
        <v>27</v>
      </c>
      <c r="G422" t="s">
        <v>19</v>
      </c>
      <c r="H422" t="s">
        <v>34</v>
      </c>
      <c r="I422" s="3">
        <v>2</v>
      </c>
      <c r="J422" s="4">
        <v>1223.8499999999999</v>
      </c>
      <c r="K422" s="4">
        <v>2447.6999999999998</v>
      </c>
      <c r="L422" t="s">
        <v>28</v>
      </c>
      <c r="M422" t="s">
        <v>29</v>
      </c>
      <c r="N422">
        <f>IF(COUNTIF($C$2:C422,C422)=1,1,0)</f>
        <v>0</v>
      </c>
      <c r="O422">
        <f t="shared" si="12"/>
        <v>0</v>
      </c>
      <c r="P422" t="str">
        <f t="shared" si="13"/>
        <v>2024-04</v>
      </c>
      <c r="Q422" s="3">
        <f>IF(AND(IF(dashboard!$B$4="All",TRUE,$F422=dashboard!$B$4),IF(dashboard!$B$5="All",TRUE,$E422=dashboard!$B$5),IF(dashboard!$B$6="All",TRUE,$G422=dashboard!$B$6),IF(dashboard!$B$7="All",TRUE,$M422=dashboard!$B$7),$P422&gt;=dashboard!$B$8,$P422&lt;=dashboard!$B$9,COUNTIFS($C$2:C422,$C422,$F$2:F422,IF(dashboard!$B$4="All","*",dashboard!$B$4),$E$2:E422,IF(dashboard!$B$5="All","*",dashboard!$B$5),$G$2:G422,IF(dashboard!$B$6="All","*",dashboard!$B$6),$M$2:M422,IF(dashboard!$B$7="All","*",dashboard!$B$7),$P$2:P422,"&gt;="&amp;dashboard!$B$8,$P$2:P422,"&lt;="&amp;dashboard!$B$9)=1),1,0)</f>
        <v>0</v>
      </c>
    </row>
    <row r="423" spans="1:17">
      <c r="A423" t="s">
        <v>1104</v>
      </c>
      <c r="B423" s="2">
        <v>45410</v>
      </c>
      <c r="C423" t="s">
        <v>1105</v>
      </c>
      <c r="D423" t="s">
        <v>970</v>
      </c>
      <c r="E423" t="s">
        <v>26</v>
      </c>
      <c r="F423" t="s">
        <v>33</v>
      </c>
      <c r="G423" t="s">
        <v>19</v>
      </c>
      <c r="H423" t="s">
        <v>57</v>
      </c>
      <c r="I423" s="3">
        <v>3</v>
      </c>
      <c r="J423" s="4">
        <v>11071.64</v>
      </c>
      <c r="K423" s="4">
        <v>33214.93</v>
      </c>
      <c r="L423" t="s">
        <v>21</v>
      </c>
      <c r="M423" t="s">
        <v>29</v>
      </c>
      <c r="N423">
        <f>IF(COUNTIF($C$2:C423,C423)=1,1,0)</f>
        <v>1</v>
      </c>
      <c r="O423">
        <f t="shared" si="12"/>
        <v>0</v>
      </c>
      <c r="P423" t="str">
        <f t="shared" si="13"/>
        <v>2024-04</v>
      </c>
      <c r="Q423" s="3">
        <f>IF(AND(IF(dashboard!$B$4="All",TRUE,$F423=dashboard!$B$4),IF(dashboard!$B$5="All",TRUE,$E423=dashboard!$B$5),IF(dashboard!$B$6="All",TRUE,$G423=dashboard!$B$6),IF(dashboard!$B$7="All",TRUE,$M423=dashboard!$B$7),$P423&gt;=dashboard!$B$8,$P423&lt;=dashboard!$B$9,COUNTIFS($C$2:C423,$C423,$F$2:F423,IF(dashboard!$B$4="All","*",dashboard!$B$4),$E$2:E423,IF(dashboard!$B$5="All","*",dashboard!$B$5),$G$2:G423,IF(dashboard!$B$6="All","*",dashboard!$B$6),$M$2:M423,IF(dashboard!$B$7="All","*",dashboard!$B$7),$P$2:P423,"&gt;="&amp;dashboard!$B$8,$P$2:P423,"&lt;="&amp;dashboard!$B$9)=1),1,0)</f>
        <v>1</v>
      </c>
    </row>
    <row r="424" spans="1:17">
      <c r="A424" t="s">
        <v>1106</v>
      </c>
      <c r="B424" s="2">
        <v>45077</v>
      </c>
      <c r="C424" t="s">
        <v>1107</v>
      </c>
      <c r="D424" t="s">
        <v>1108</v>
      </c>
      <c r="E424" t="s">
        <v>26</v>
      </c>
      <c r="F424" t="s">
        <v>27</v>
      </c>
      <c r="G424" t="s">
        <v>19</v>
      </c>
      <c r="H424" t="s">
        <v>20</v>
      </c>
      <c r="I424" s="3">
        <v>5</v>
      </c>
      <c r="J424" s="4">
        <v>35614.93</v>
      </c>
      <c r="K424" s="4">
        <v>178074.64</v>
      </c>
      <c r="L424" t="s">
        <v>28</v>
      </c>
      <c r="M424" t="s">
        <v>29</v>
      </c>
      <c r="N424">
        <f>IF(COUNTIF($C$2:C424,C424)=1,1,0)</f>
        <v>1</v>
      </c>
      <c r="O424">
        <f t="shared" si="12"/>
        <v>0</v>
      </c>
      <c r="P424" t="str">
        <f t="shared" si="13"/>
        <v>2023-05</v>
      </c>
      <c r="Q424" s="3">
        <f>IF(AND(IF(dashboard!$B$4="All",TRUE,$F424=dashboard!$B$4),IF(dashboard!$B$5="All",TRUE,$E424=dashboard!$B$5),IF(dashboard!$B$6="All",TRUE,$G424=dashboard!$B$6),IF(dashboard!$B$7="All",TRUE,$M424=dashboard!$B$7),$P424&gt;=dashboard!$B$8,$P424&lt;=dashboard!$B$9,COUNTIFS($C$2:C424,$C424,$F$2:F424,IF(dashboard!$B$4="All","*",dashboard!$B$4),$E$2:E424,IF(dashboard!$B$5="All","*",dashboard!$B$5),$G$2:G424,IF(dashboard!$B$6="All","*",dashboard!$B$6),$M$2:M424,IF(dashboard!$B$7="All","*",dashboard!$B$7),$P$2:P424,"&gt;="&amp;dashboard!$B$8,$P$2:P424,"&lt;="&amp;dashboard!$B$9)=1),1,0)</f>
        <v>0</v>
      </c>
    </row>
    <row r="425" spans="1:17">
      <c r="A425" t="s">
        <v>1109</v>
      </c>
      <c r="B425" s="2">
        <v>45070</v>
      </c>
      <c r="C425" t="s">
        <v>699</v>
      </c>
      <c r="D425" t="s">
        <v>598</v>
      </c>
      <c r="E425" t="s">
        <v>17</v>
      </c>
      <c r="F425" t="s">
        <v>18</v>
      </c>
      <c r="G425" t="s">
        <v>42</v>
      </c>
      <c r="H425" t="s">
        <v>50</v>
      </c>
      <c r="I425" s="3">
        <v>5</v>
      </c>
      <c r="J425" s="4">
        <v>2760.76</v>
      </c>
      <c r="K425" s="4">
        <v>13803.82</v>
      </c>
      <c r="L425" t="s">
        <v>21</v>
      </c>
      <c r="M425" t="s">
        <v>29</v>
      </c>
      <c r="N425">
        <f>IF(COUNTIF($C$2:C425,C425)=1,1,0)</f>
        <v>0</v>
      </c>
      <c r="O425">
        <f t="shared" si="12"/>
        <v>0</v>
      </c>
      <c r="P425" t="str">
        <f t="shared" si="13"/>
        <v>2023-05</v>
      </c>
      <c r="Q425" s="3">
        <f>IF(AND(IF(dashboard!$B$4="All",TRUE,$F425=dashboard!$B$4),IF(dashboard!$B$5="All",TRUE,$E425=dashboard!$B$5),IF(dashboard!$B$6="All",TRUE,$G425=dashboard!$B$6),IF(dashboard!$B$7="All",TRUE,$M425=dashboard!$B$7),$P425&gt;=dashboard!$B$8,$P425&lt;=dashboard!$B$9,COUNTIFS($C$2:C425,$C425,$F$2:F425,IF(dashboard!$B$4="All","*",dashboard!$B$4),$E$2:E425,IF(dashboard!$B$5="All","*",dashboard!$B$5),$G$2:G425,IF(dashboard!$B$6="All","*",dashboard!$B$6),$M$2:M425,IF(dashboard!$B$7="All","*",dashboard!$B$7),$P$2:P425,"&gt;="&amp;dashboard!$B$8,$P$2:P425,"&lt;="&amp;dashboard!$B$9)=1),1,0)</f>
        <v>0</v>
      </c>
    </row>
    <row r="426" spans="1:17">
      <c r="A426" t="s">
        <v>1110</v>
      </c>
      <c r="B426" s="2">
        <v>44965</v>
      </c>
      <c r="C426" t="s">
        <v>1111</v>
      </c>
      <c r="D426" t="s">
        <v>1112</v>
      </c>
      <c r="E426" t="s">
        <v>17</v>
      </c>
      <c r="F426" t="s">
        <v>27</v>
      </c>
      <c r="G426" t="s">
        <v>42</v>
      </c>
      <c r="H426" t="s">
        <v>34</v>
      </c>
      <c r="I426" s="3">
        <v>5</v>
      </c>
      <c r="J426" s="4">
        <v>1052</v>
      </c>
      <c r="K426" s="4">
        <v>5259.99</v>
      </c>
      <c r="L426" t="s">
        <v>35</v>
      </c>
      <c r="M426" t="s">
        <v>29</v>
      </c>
      <c r="N426">
        <f>IF(COUNTIF($C$2:C426,C426)=1,1,0)</f>
        <v>1</v>
      </c>
      <c r="O426">
        <f t="shared" si="12"/>
        <v>0</v>
      </c>
      <c r="P426" t="str">
        <f t="shared" si="13"/>
        <v>2023-02</v>
      </c>
      <c r="Q426" s="3">
        <f>IF(AND(IF(dashboard!$B$4="All",TRUE,$F426=dashboard!$B$4),IF(dashboard!$B$5="All",TRUE,$E426=dashboard!$B$5),IF(dashboard!$B$6="All",TRUE,$G426=dashboard!$B$6),IF(dashboard!$B$7="All",TRUE,$M426=dashboard!$B$7),$P426&gt;=dashboard!$B$8,$P426&lt;=dashboard!$B$9,COUNTIFS($C$2:C426,$C426,$F$2:F426,IF(dashboard!$B$4="All","*",dashboard!$B$4),$E$2:E426,IF(dashboard!$B$5="All","*",dashboard!$B$5),$G$2:G426,IF(dashboard!$B$6="All","*",dashboard!$B$6),$M$2:M426,IF(dashboard!$B$7="All","*",dashboard!$B$7),$P$2:P426,"&gt;="&amp;dashboard!$B$8,$P$2:P426,"&lt;="&amp;dashboard!$B$9)=1),1,0)</f>
        <v>0</v>
      </c>
    </row>
    <row r="427" spans="1:17">
      <c r="A427" t="s">
        <v>1113</v>
      </c>
      <c r="B427" s="2">
        <v>45035</v>
      </c>
      <c r="C427" t="s">
        <v>1114</v>
      </c>
      <c r="D427" t="s">
        <v>451</v>
      </c>
      <c r="E427" t="s">
        <v>61</v>
      </c>
      <c r="F427" t="s">
        <v>46</v>
      </c>
      <c r="G427" t="s">
        <v>19</v>
      </c>
      <c r="H427" t="s">
        <v>57</v>
      </c>
      <c r="I427" s="3">
        <v>4</v>
      </c>
      <c r="J427" s="4">
        <v>11033.88</v>
      </c>
      <c r="K427" s="4">
        <v>44135.53</v>
      </c>
      <c r="L427" t="s">
        <v>21</v>
      </c>
      <c r="M427" t="s">
        <v>29</v>
      </c>
      <c r="N427">
        <f>IF(COUNTIF($C$2:C427,C427)=1,1,0)</f>
        <v>1</v>
      </c>
      <c r="O427">
        <f t="shared" si="12"/>
        <v>0</v>
      </c>
      <c r="P427" t="str">
        <f t="shared" si="13"/>
        <v>2023-04</v>
      </c>
      <c r="Q427" s="3">
        <f>IF(AND(IF(dashboard!$B$4="All",TRUE,$F427=dashboard!$B$4),IF(dashboard!$B$5="All",TRUE,$E427=dashboard!$B$5),IF(dashboard!$B$6="All",TRUE,$G427=dashboard!$B$6),IF(dashboard!$B$7="All",TRUE,$M427=dashboard!$B$7),$P427&gt;=dashboard!$B$8,$P427&lt;=dashboard!$B$9,COUNTIFS($C$2:C427,$C427,$F$2:F427,IF(dashboard!$B$4="All","*",dashboard!$B$4),$E$2:E427,IF(dashboard!$B$5="All","*",dashboard!$B$5),$G$2:G427,IF(dashboard!$B$6="All","*",dashboard!$B$6),$M$2:M427,IF(dashboard!$B$7="All","*",dashboard!$B$7),$P$2:P427,"&gt;="&amp;dashboard!$B$8,$P$2:P427,"&lt;="&amp;dashboard!$B$9)=1),1,0)</f>
        <v>0</v>
      </c>
    </row>
    <row r="428" spans="1:17">
      <c r="A428" t="s">
        <v>1115</v>
      </c>
      <c r="B428" s="2">
        <v>44968</v>
      </c>
      <c r="C428" t="s">
        <v>287</v>
      </c>
      <c r="D428" t="s">
        <v>1116</v>
      </c>
      <c r="E428" t="s">
        <v>17</v>
      </c>
      <c r="F428" t="s">
        <v>27</v>
      </c>
      <c r="G428" t="s">
        <v>19</v>
      </c>
      <c r="H428" t="s">
        <v>20</v>
      </c>
      <c r="I428" s="3">
        <v>1</v>
      </c>
      <c r="J428" s="4">
        <v>36613.96</v>
      </c>
      <c r="K428" s="4">
        <v>36613.96</v>
      </c>
      <c r="L428" t="s">
        <v>21</v>
      </c>
      <c r="M428" t="s">
        <v>29</v>
      </c>
      <c r="N428">
        <f>IF(COUNTIF($C$2:C428,C428)=1,1,0)</f>
        <v>0</v>
      </c>
      <c r="O428">
        <f t="shared" si="12"/>
        <v>0</v>
      </c>
      <c r="P428" t="str">
        <f t="shared" si="13"/>
        <v>2023-02</v>
      </c>
      <c r="Q428" s="3">
        <f>IF(AND(IF(dashboard!$B$4="All",TRUE,$F428=dashboard!$B$4),IF(dashboard!$B$5="All",TRUE,$E428=dashboard!$B$5),IF(dashboard!$B$6="All",TRUE,$G428=dashboard!$B$6),IF(dashboard!$B$7="All",TRUE,$M428=dashboard!$B$7),$P428&gt;=dashboard!$B$8,$P428&lt;=dashboard!$B$9,COUNTIFS($C$2:C428,$C428,$F$2:F428,IF(dashboard!$B$4="All","*",dashboard!$B$4),$E$2:E428,IF(dashboard!$B$5="All","*",dashboard!$B$5),$G$2:G428,IF(dashboard!$B$6="All","*",dashboard!$B$6),$M$2:M428,IF(dashboard!$B$7="All","*",dashboard!$B$7),$P$2:P428,"&gt;="&amp;dashboard!$B$8,$P$2:P428,"&lt;="&amp;dashboard!$B$9)=1),1,0)</f>
        <v>0</v>
      </c>
    </row>
    <row r="429" spans="1:17">
      <c r="A429" t="s">
        <v>1117</v>
      </c>
      <c r="B429" s="2">
        <v>45112</v>
      </c>
      <c r="C429" t="s">
        <v>1118</v>
      </c>
      <c r="D429" t="s">
        <v>60</v>
      </c>
      <c r="E429" t="s">
        <v>17</v>
      </c>
      <c r="F429" t="s">
        <v>27</v>
      </c>
      <c r="G429" t="s">
        <v>42</v>
      </c>
      <c r="H429" t="s">
        <v>34</v>
      </c>
      <c r="I429" s="3">
        <v>5</v>
      </c>
      <c r="J429" s="4">
        <v>1043.5999999999999</v>
      </c>
      <c r="K429" s="4">
        <v>5217.99</v>
      </c>
      <c r="L429" t="s">
        <v>28</v>
      </c>
      <c r="M429" t="s">
        <v>29</v>
      </c>
      <c r="N429">
        <f>IF(COUNTIF($C$2:C429,C429)=1,1,0)</f>
        <v>1</v>
      </c>
      <c r="O429">
        <f t="shared" si="12"/>
        <v>0</v>
      </c>
      <c r="P429" t="str">
        <f t="shared" si="13"/>
        <v>2023-07</v>
      </c>
      <c r="Q429" s="3">
        <f>IF(AND(IF(dashboard!$B$4="All",TRUE,$F429=dashboard!$B$4),IF(dashboard!$B$5="All",TRUE,$E429=dashboard!$B$5),IF(dashboard!$B$6="All",TRUE,$G429=dashboard!$B$6),IF(dashboard!$B$7="All",TRUE,$M429=dashboard!$B$7),$P429&gt;=dashboard!$B$8,$P429&lt;=dashboard!$B$9,COUNTIFS($C$2:C429,$C429,$F$2:F429,IF(dashboard!$B$4="All","*",dashboard!$B$4),$E$2:E429,IF(dashboard!$B$5="All","*",dashboard!$B$5),$G$2:G429,IF(dashboard!$B$6="All","*",dashboard!$B$6),$M$2:M429,IF(dashboard!$B$7="All","*",dashboard!$B$7),$P$2:P429,"&gt;="&amp;dashboard!$B$8,$P$2:P429,"&lt;="&amp;dashboard!$B$9)=1),1,0)</f>
        <v>0</v>
      </c>
    </row>
    <row r="430" spans="1:17">
      <c r="A430" t="s">
        <v>1119</v>
      </c>
      <c r="B430" s="2">
        <v>45324</v>
      </c>
      <c r="C430" t="s">
        <v>1120</v>
      </c>
      <c r="D430" t="s">
        <v>477</v>
      </c>
      <c r="E430" t="s">
        <v>26</v>
      </c>
      <c r="F430" t="s">
        <v>33</v>
      </c>
      <c r="G430" t="s">
        <v>42</v>
      </c>
      <c r="H430" t="s">
        <v>57</v>
      </c>
      <c r="I430" s="3">
        <v>5</v>
      </c>
      <c r="J430" s="4">
        <v>12368.22</v>
      </c>
      <c r="K430" s="4">
        <v>61841.120000000003</v>
      </c>
      <c r="L430" t="s">
        <v>35</v>
      </c>
      <c r="M430" t="s">
        <v>29</v>
      </c>
      <c r="N430">
        <f>IF(COUNTIF($C$2:C430,C430)=1,1,0)</f>
        <v>1</v>
      </c>
      <c r="O430">
        <f t="shared" si="12"/>
        <v>0</v>
      </c>
      <c r="P430" t="str">
        <f t="shared" si="13"/>
        <v>2024-02</v>
      </c>
      <c r="Q430" s="3">
        <f>IF(AND(IF(dashboard!$B$4="All",TRUE,$F430=dashboard!$B$4),IF(dashboard!$B$5="All",TRUE,$E430=dashboard!$B$5),IF(dashboard!$B$6="All",TRUE,$G430=dashboard!$B$6),IF(dashboard!$B$7="All",TRUE,$M430=dashboard!$B$7),$P430&gt;=dashboard!$B$8,$P430&lt;=dashboard!$B$9,COUNTIFS($C$2:C430,$C430,$F$2:F430,IF(dashboard!$B$4="All","*",dashboard!$B$4),$E$2:E430,IF(dashboard!$B$5="All","*",dashboard!$B$5),$G$2:G430,IF(dashboard!$B$6="All","*",dashboard!$B$6),$M$2:M430,IF(dashboard!$B$7="All","*",dashboard!$B$7),$P$2:P430,"&gt;="&amp;dashboard!$B$8,$P$2:P430,"&lt;="&amp;dashboard!$B$9)=1),1,0)</f>
        <v>1</v>
      </c>
    </row>
    <row r="431" spans="1:17">
      <c r="A431" t="s">
        <v>1121</v>
      </c>
      <c r="B431" s="2">
        <v>45149</v>
      </c>
      <c r="C431" t="s">
        <v>301</v>
      </c>
      <c r="D431" t="s">
        <v>731</v>
      </c>
      <c r="E431" t="s">
        <v>17</v>
      </c>
      <c r="F431" t="s">
        <v>33</v>
      </c>
      <c r="G431" t="s">
        <v>42</v>
      </c>
      <c r="H431" t="s">
        <v>57</v>
      </c>
      <c r="I431" s="3">
        <v>2</v>
      </c>
      <c r="J431" s="4">
        <v>15668.86</v>
      </c>
      <c r="K431" s="4">
        <v>31337.73</v>
      </c>
      <c r="L431" t="s">
        <v>28</v>
      </c>
      <c r="M431" t="s">
        <v>22</v>
      </c>
      <c r="N431">
        <f>IF(COUNTIF($C$2:C431,C431)=1,1,0)</f>
        <v>0</v>
      </c>
      <c r="O431">
        <f t="shared" si="12"/>
        <v>1</v>
      </c>
      <c r="P431" t="str">
        <f t="shared" si="13"/>
        <v>2023-08</v>
      </c>
      <c r="Q431" s="3">
        <f>IF(AND(IF(dashboard!$B$4="All",TRUE,$F431=dashboard!$B$4),IF(dashboard!$B$5="All",TRUE,$E431=dashboard!$B$5),IF(dashboard!$B$6="All",TRUE,$G431=dashboard!$B$6),IF(dashboard!$B$7="All",TRUE,$M431=dashboard!$B$7),$P431&gt;=dashboard!$B$8,$P431&lt;=dashboard!$B$9,COUNTIFS($C$2:C431,$C431,$F$2:F431,IF(dashboard!$B$4="All","*",dashboard!$B$4),$E$2:E431,IF(dashboard!$B$5="All","*",dashboard!$B$5),$G$2:G431,IF(dashboard!$B$6="All","*",dashboard!$B$6),$M$2:M431,IF(dashboard!$B$7="All","*",dashboard!$B$7),$P$2:P431,"&gt;="&amp;dashboard!$B$8,$P$2:P431,"&lt;="&amp;dashboard!$B$9)=1),1,0)</f>
        <v>1</v>
      </c>
    </row>
    <row r="432" spans="1:17">
      <c r="A432" t="s">
        <v>1122</v>
      </c>
      <c r="B432" s="2">
        <v>45059</v>
      </c>
      <c r="C432" t="s">
        <v>1123</v>
      </c>
      <c r="D432" t="s">
        <v>985</v>
      </c>
      <c r="E432" t="s">
        <v>61</v>
      </c>
      <c r="F432" t="s">
        <v>46</v>
      </c>
      <c r="G432" t="s">
        <v>42</v>
      </c>
      <c r="H432" t="s">
        <v>20</v>
      </c>
      <c r="I432" s="3">
        <v>2</v>
      </c>
      <c r="J432" s="4">
        <v>41467.760000000002</v>
      </c>
      <c r="K432" s="4">
        <v>82935.53</v>
      </c>
      <c r="L432" t="s">
        <v>21</v>
      </c>
      <c r="M432" t="s">
        <v>29</v>
      </c>
      <c r="N432">
        <f>IF(COUNTIF($C$2:C432,C432)=1,1,0)</f>
        <v>1</v>
      </c>
      <c r="O432">
        <f t="shared" si="12"/>
        <v>0</v>
      </c>
      <c r="P432" t="str">
        <f t="shared" si="13"/>
        <v>2023-05</v>
      </c>
      <c r="Q432" s="3">
        <f>IF(AND(IF(dashboard!$B$4="All",TRUE,$F432=dashboard!$B$4),IF(dashboard!$B$5="All",TRUE,$E432=dashboard!$B$5),IF(dashboard!$B$6="All",TRUE,$G432=dashboard!$B$6),IF(dashboard!$B$7="All",TRUE,$M432=dashboard!$B$7),$P432&gt;=dashboard!$B$8,$P432&lt;=dashboard!$B$9,COUNTIFS($C$2:C432,$C432,$F$2:F432,IF(dashboard!$B$4="All","*",dashboard!$B$4),$E$2:E432,IF(dashboard!$B$5="All","*",dashboard!$B$5),$G$2:G432,IF(dashboard!$B$6="All","*",dashboard!$B$6),$M$2:M432,IF(dashboard!$B$7="All","*",dashboard!$B$7),$P$2:P432,"&gt;="&amp;dashboard!$B$8,$P$2:P432,"&lt;="&amp;dashboard!$B$9)=1),1,0)</f>
        <v>0</v>
      </c>
    </row>
    <row r="433" spans="1:17">
      <c r="A433" t="s">
        <v>1124</v>
      </c>
      <c r="B433" s="2">
        <v>45089</v>
      </c>
      <c r="C433" t="s">
        <v>1125</v>
      </c>
      <c r="D433" t="s">
        <v>211</v>
      </c>
      <c r="E433" t="s">
        <v>17</v>
      </c>
      <c r="F433" t="s">
        <v>18</v>
      </c>
      <c r="G433" t="s">
        <v>19</v>
      </c>
      <c r="H433" t="s">
        <v>34</v>
      </c>
      <c r="I433" s="3">
        <v>3</v>
      </c>
      <c r="J433" s="4">
        <v>1287.19</v>
      </c>
      <c r="K433" s="4">
        <v>3861.58</v>
      </c>
      <c r="L433" t="s">
        <v>21</v>
      </c>
      <c r="M433" t="s">
        <v>29</v>
      </c>
      <c r="N433">
        <f>IF(COUNTIF($C$2:C433,C433)=1,1,0)</f>
        <v>1</v>
      </c>
      <c r="O433">
        <f t="shared" si="12"/>
        <v>0</v>
      </c>
      <c r="P433" t="str">
        <f t="shared" si="13"/>
        <v>2023-06</v>
      </c>
      <c r="Q433" s="3">
        <f>IF(AND(IF(dashboard!$B$4="All",TRUE,$F433=dashboard!$B$4),IF(dashboard!$B$5="All",TRUE,$E433=dashboard!$B$5),IF(dashboard!$B$6="All",TRUE,$G433=dashboard!$B$6),IF(dashboard!$B$7="All",TRUE,$M433=dashboard!$B$7),$P433&gt;=dashboard!$B$8,$P433&lt;=dashboard!$B$9,COUNTIFS($C$2:C433,$C433,$F$2:F433,IF(dashboard!$B$4="All","*",dashboard!$B$4),$E$2:E433,IF(dashboard!$B$5="All","*",dashboard!$B$5),$G$2:G433,IF(dashboard!$B$6="All","*",dashboard!$B$6),$M$2:M433,IF(dashboard!$B$7="All","*",dashboard!$B$7),$P$2:P433,"&gt;="&amp;dashboard!$B$8,$P$2:P433,"&lt;="&amp;dashboard!$B$9)=1),1,0)</f>
        <v>0</v>
      </c>
    </row>
    <row r="434" spans="1:17">
      <c r="A434" t="s">
        <v>1126</v>
      </c>
      <c r="B434" s="2">
        <v>45141</v>
      </c>
      <c r="C434" t="s">
        <v>204</v>
      </c>
      <c r="D434" t="s">
        <v>603</v>
      </c>
      <c r="E434" t="s">
        <v>17</v>
      </c>
      <c r="F434" t="s">
        <v>18</v>
      </c>
      <c r="G434" t="s">
        <v>42</v>
      </c>
      <c r="H434" t="s">
        <v>34</v>
      </c>
      <c r="I434" s="3">
        <v>3</v>
      </c>
      <c r="J434" s="4">
        <v>1134.81</v>
      </c>
      <c r="K434" s="4">
        <v>3404.43</v>
      </c>
      <c r="L434" t="s">
        <v>28</v>
      </c>
      <c r="M434" t="s">
        <v>29</v>
      </c>
      <c r="N434">
        <f>IF(COUNTIF($C$2:C434,C434)=1,1,0)</f>
        <v>0</v>
      </c>
      <c r="O434">
        <f t="shared" si="12"/>
        <v>0</v>
      </c>
      <c r="P434" t="str">
        <f t="shared" si="13"/>
        <v>2023-08</v>
      </c>
      <c r="Q434" s="3">
        <f>IF(AND(IF(dashboard!$B$4="All",TRUE,$F434=dashboard!$B$4),IF(dashboard!$B$5="All",TRUE,$E434=dashboard!$B$5),IF(dashboard!$B$6="All",TRUE,$G434=dashboard!$B$6),IF(dashboard!$B$7="All",TRUE,$M434=dashboard!$B$7),$P434&gt;=dashboard!$B$8,$P434&lt;=dashboard!$B$9,COUNTIFS($C$2:C434,$C434,$F$2:F434,IF(dashboard!$B$4="All","*",dashboard!$B$4),$E$2:E434,IF(dashboard!$B$5="All","*",dashboard!$B$5),$G$2:G434,IF(dashboard!$B$6="All","*",dashboard!$B$6),$M$2:M434,IF(dashboard!$B$7="All","*",dashboard!$B$7),$P$2:P434,"&gt;="&amp;dashboard!$B$8,$P$2:P434,"&lt;="&amp;dashboard!$B$9)=1),1,0)</f>
        <v>0</v>
      </c>
    </row>
    <row r="435" spans="1:17">
      <c r="A435" t="s">
        <v>1127</v>
      </c>
      <c r="B435" s="2">
        <v>45161</v>
      </c>
      <c r="C435" t="s">
        <v>525</v>
      </c>
      <c r="D435" t="s">
        <v>562</v>
      </c>
      <c r="E435" t="s">
        <v>17</v>
      </c>
      <c r="F435" t="s">
        <v>27</v>
      </c>
      <c r="G435" t="s">
        <v>19</v>
      </c>
      <c r="H435" t="s">
        <v>50</v>
      </c>
      <c r="I435" s="3">
        <v>3</v>
      </c>
      <c r="J435" s="4">
        <v>2500.64</v>
      </c>
      <c r="K435" s="4">
        <v>7501.92</v>
      </c>
      <c r="L435" t="s">
        <v>35</v>
      </c>
      <c r="M435" t="s">
        <v>29</v>
      </c>
      <c r="N435">
        <f>IF(COUNTIF($C$2:C435,C435)=1,1,0)</f>
        <v>0</v>
      </c>
      <c r="O435">
        <f t="shared" si="12"/>
        <v>0</v>
      </c>
      <c r="P435" t="str">
        <f t="shared" si="13"/>
        <v>2023-08</v>
      </c>
      <c r="Q435" s="3">
        <f>IF(AND(IF(dashboard!$B$4="All",TRUE,$F435=dashboard!$B$4),IF(dashboard!$B$5="All",TRUE,$E435=dashboard!$B$5),IF(dashboard!$B$6="All",TRUE,$G435=dashboard!$B$6),IF(dashboard!$B$7="All",TRUE,$M435=dashboard!$B$7),$P435&gt;=dashboard!$B$8,$P435&lt;=dashboard!$B$9,COUNTIFS($C$2:C435,$C435,$F$2:F435,IF(dashboard!$B$4="All","*",dashboard!$B$4),$E$2:E435,IF(dashboard!$B$5="All","*",dashboard!$B$5),$G$2:G435,IF(dashboard!$B$6="All","*",dashboard!$B$6),$M$2:M435,IF(dashboard!$B$7="All","*",dashboard!$B$7),$P$2:P435,"&gt;="&amp;dashboard!$B$8,$P$2:P435,"&lt;="&amp;dashboard!$B$9)=1),1,0)</f>
        <v>0</v>
      </c>
    </row>
    <row r="436" spans="1:17">
      <c r="A436" t="s">
        <v>1128</v>
      </c>
      <c r="B436" s="2">
        <v>44935</v>
      </c>
      <c r="C436" t="s">
        <v>1129</v>
      </c>
      <c r="D436" t="s">
        <v>1130</v>
      </c>
      <c r="E436" t="s">
        <v>26</v>
      </c>
      <c r="F436" t="s">
        <v>18</v>
      </c>
      <c r="G436" t="s">
        <v>19</v>
      </c>
      <c r="H436" t="s">
        <v>34</v>
      </c>
      <c r="I436" s="3">
        <v>5</v>
      </c>
      <c r="J436" s="4">
        <v>925.37</v>
      </c>
      <c r="K436" s="4">
        <v>4626.84</v>
      </c>
      <c r="L436" t="s">
        <v>21</v>
      </c>
      <c r="M436" t="s">
        <v>29</v>
      </c>
      <c r="N436">
        <f>IF(COUNTIF($C$2:C436,C436)=1,1,0)</f>
        <v>1</v>
      </c>
      <c r="O436">
        <f t="shared" si="12"/>
        <v>0</v>
      </c>
      <c r="P436" t="str">
        <f t="shared" si="13"/>
        <v>2023-01</v>
      </c>
      <c r="Q436" s="3">
        <f>IF(AND(IF(dashboard!$B$4="All",TRUE,$F436=dashboard!$B$4),IF(dashboard!$B$5="All",TRUE,$E436=dashboard!$B$5),IF(dashboard!$B$6="All",TRUE,$G436=dashboard!$B$6),IF(dashboard!$B$7="All",TRUE,$M436=dashboard!$B$7),$P436&gt;=dashboard!$B$8,$P436&lt;=dashboard!$B$9,COUNTIFS($C$2:C436,$C436,$F$2:F436,IF(dashboard!$B$4="All","*",dashboard!$B$4),$E$2:E436,IF(dashboard!$B$5="All","*",dashboard!$B$5),$G$2:G436,IF(dashboard!$B$6="All","*",dashboard!$B$6),$M$2:M436,IF(dashboard!$B$7="All","*",dashboard!$B$7),$P$2:P436,"&gt;="&amp;dashboard!$B$8,$P$2:P436,"&lt;="&amp;dashboard!$B$9)=1),1,0)</f>
        <v>0</v>
      </c>
    </row>
    <row r="437" spans="1:17">
      <c r="A437" t="s">
        <v>1131</v>
      </c>
      <c r="B437" s="2">
        <v>45000</v>
      </c>
      <c r="C437" t="s">
        <v>424</v>
      </c>
      <c r="D437" t="s">
        <v>1029</v>
      </c>
      <c r="E437" t="s">
        <v>17</v>
      </c>
      <c r="F437" t="s">
        <v>33</v>
      </c>
      <c r="G437" t="s">
        <v>42</v>
      </c>
      <c r="H437" t="s">
        <v>57</v>
      </c>
      <c r="I437" s="3">
        <v>2</v>
      </c>
      <c r="J437" s="4">
        <v>16599.099999999999</v>
      </c>
      <c r="K437" s="4">
        <v>33198.199999999997</v>
      </c>
      <c r="L437" t="s">
        <v>21</v>
      </c>
      <c r="M437" t="s">
        <v>22</v>
      </c>
      <c r="N437">
        <f>IF(COUNTIF($C$2:C437,C437)=1,1,0)</f>
        <v>0</v>
      </c>
      <c r="O437">
        <f t="shared" si="12"/>
        <v>1</v>
      </c>
      <c r="P437" t="str">
        <f t="shared" si="13"/>
        <v>2023-03</v>
      </c>
      <c r="Q437" s="3">
        <f>IF(AND(IF(dashboard!$B$4="All",TRUE,$F437=dashboard!$B$4),IF(dashboard!$B$5="All",TRUE,$E437=dashboard!$B$5),IF(dashboard!$B$6="All",TRUE,$G437=dashboard!$B$6),IF(dashboard!$B$7="All",TRUE,$M437=dashboard!$B$7),$P437&gt;=dashboard!$B$8,$P437&lt;=dashboard!$B$9,COUNTIFS($C$2:C437,$C437,$F$2:F437,IF(dashboard!$B$4="All","*",dashboard!$B$4),$E$2:E437,IF(dashboard!$B$5="All","*",dashboard!$B$5),$G$2:G437,IF(dashboard!$B$6="All","*",dashboard!$B$6),$M$2:M437,IF(dashboard!$B$7="All","*",dashboard!$B$7),$P$2:P437,"&gt;="&amp;dashboard!$B$8,$P$2:P437,"&lt;="&amp;dashboard!$B$9)=1),1,0)</f>
        <v>0</v>
      </c>
    </row>
    <row r="438" spans="1:17">
      <c r="A438" t="s">
        <v>1132</v>
      </c>
      <c r="B438" s="2">
        <v>45418</v>
      </c>
      <c r="C438" t="s">
        <v>414</v>
      </c>
      <c r="D438" t="s">
        <v>765</v>
      </c>
      <c r="E438" t="s">
        <v>17</v>
      </c>
      <c r="F438" t="s">
        <v>46</v>
      </c>
      <c r="G438" t="s">
        <v>42</v>
      </c>
      <c r="H438" t="s">
        <v>50</v>
      </c>
      <c r="I438" s="3">
        <v>3</v>
      </c>
      <c r="J438" s="4">
        <v>2505.37</v>
      </c>
      <c r="K438" s="4">
        <v>7516.11</v>
      </c>
      <c r="L438" t="s">
        <v>21</v>
      </c>
      <c r="M438" t="s">
        <v>29</v>
      </c>
      <c r="N438">
        <f>IF(COUNTIF($C$2:C438,C438)=1,1,0)</f>
        <v>0</v>
      </c>
      <c r="O438">
        <f t="shared" si="12"/>
        <v>0</v>
      </c>
      <c r="P438" t="str">
        <f t="shared" si="13"/>
        <v>2024-05</v>
      </c>
      <c r="Q438" s="3">
        <f>IF(AND(IF(dashboard!$B$4="All",TRUE,$F438=dashboard!$B$4),IF(dashboard!$B$5="All",TRUE,$E438=dashboard!$B$5),IF(dashboard!$B$6="All",TRUE,$G438=dashboard!$B$6),IF(dashboard!$B$7="All",TRUE,$M438=dashboard!$B$7),$P438&gt;=dashboard!$B$8,$P438&lt;=dashboard!$B$9,COUNTIFS($C$2:C438,$C438,$F$2:F438,IF(dashboard!$B$4="All","*",dashboard!$B$4),$E$2:E438,IF(dashboard!$B$5="All","*",dashboard!$B$5),$G$2:G438,IF(dashboard!$B$6="All","*",dashboard!$B$6),$M$2:M438,IF(dashboard!$B$7="All","*",dashboard!$B$7),$P$2:P438,"&gt;="&amp;dashboard!$B$8,$P$2:P438,"&lt;="&amp;dashboard!$B$9)=1),1,0)</f>
        <v>0</v>
      </c>
    </row>
    <row r="439" spans="1:17">
      <c r="A439" t="s">
        <v>1133</v>
      </c>
      <c r="B439" s="2">
        <v>45179</v>
      </c>
      <c r="C439" t="s">
        <v>1134</v>
      </c>
      <c r="D439" t="s">
        <v>908</v>
      </c>
      <c r="E439" t="s">
        <v>61</v>
      </c>
      <c r="F439" t="s">
        <v>46</v>
      </c>
      <c r="G439" t="s">
        <v>42</v>
      </c>
      <c r="H439" t="s">
        <v>50</v>
      </c>
      <c r="I439" s="3">
        <v>2</v>
      </c>
      <c r="J439" s="4">
        <v>2957.29</v>
      </c>
      <c r="K439" s="4">
        <v>5914.58</v>
      </c>
      <c r="L439" t="s">
        <v>35</v>
      </c>
      <c r="M439" t="s">
        <v>29</v>
      </c>
      <c r="N439">
        <f>IF(COUNTIF($C$2:C439,C439)=1,1,0)</f>
        <v>1</v>
      </c>
      <c r="O439">
        <f t="shared" si="12"/>
        <v>0</v>
      </c>
      <c r="P439" t="str">
        <f t="shared" si="13"/>
        <v>2023-09</v>
      </c>
      <c r="Q439" s="3">
        <f>IF(AND(IF(dashboard!$B$4="All",TRUE,$F439=dashboard!$B$4),IF(dashboard!$B$5="All",TRUE,$E439=dashboard!$B$5),IF(dashboard!$B$6="All",TRUE,$G439=dashboard!$B$6),IF(dashboard!$B$7="All",TRUE,$M439=dashboard!$B$7),$P439&gt;=dashboard!$B$8,$P439&lt;=dashboard!$B$9,COUNTIFS($C$2:C439,$C439,$F$2:F439,IF(dashboard!$B$4="All","*",dashboard!$B$4),$E$2:E439,IF(dashboard!$B$5="All","*",dashboard!$B$5),$G$2:G439,IF(dashboard!$B$6="All","*",dashboard!$B$6),$M$2:M439,IF(dashboard!$B$7="All","*",dashboard!$B$7),$P$2:P439,"&gt;="&amp;dashboard!$B$8,$P$2:P439,"&lt;="&amp;dashboard!$B$9)=1),1,0)</f>
        <v>0</v>
      </c>
    </row>
    <row r="440" spans="1:17">
      <c r="A440" t="s">
        <v>1135</v>
      </c>
      <c r="B440" s="2">
        <v>45156</v>
      </c>
      <c r="C440" t="s">
        <v>570</v>
      </c>
      <c r="D440" t="s">
        <v>1136</v>
      </c>
      <c r="E440" t="s">
        <v>61</v>
      </c>
      <c r="F440" t="s">
        <v>33</v>
      </c>
      <c r="G440" t="s">
        <v>19</v>
      </c>
      <c r="H440" t="s">
        <v>34</v>
      </c>
      <c r="I440" s="3">
        <v>5</v>
      </c>
      <c r="J440" s="4">
        <v>1427.69</v>
      </c>
      <c r="K440" s="4">
        <v>7138.45</v>
      </c>
      <c r="L440" t="s">
        <v>28</v>
      </c>
      <c r="M440" t="s">
        <v>29</v>
      </c>
      <c r="N440">
        <f>IF(COUNTIF($C$2:C440,C440)=1,1,0)</f>
        <v>0</v>
      </c>
      <c r="O440">
        <f t="shared" si="12"/>
        <v>0</v>
      </c>
      <c r="P440" t="str">
        <f t="shared" si="13"/>
        <v>2023-08</v>
      </c>
      <c r="Q440" s="3">
        <f>IF(AND(IF(dashboard!$B$4="All",TRUE,$F440=dashboard!$B$4),IF(dashboard!$B$5="All",TRUE,$E440=dashboard!$B$5),IF(dashboard!$B$6="All",TRUE,$G440=dashboard!$B$6),IF(dashboard!$B$7="All",TRUE,$M440=dashboard!$B$7),$P440&gt;=dashboard!$B$8,$P440&lt;=dashboard!$B$9,COUNTIFS($C$2:C440,$C440,$F$2:F440,IF(dashboard!$B$4="All","*",dashboard!$B$4),$E$2:E440,IF(dashboard!$B$5="All","*",dashboard!$B$5),$G$2:G440,IF(dashboard!$B$6="All","*",dashboard!$B$6),$M$2:M440,IF(dashboard!$B$7="All","*",dashboard!$B$7),$P$2:P440,"&gt;="&amp;dashboard!$B$8,$P$2:P440,"&lt;="&amp;dashboard!$B$9)=1),1,0)</f>
        <v>1</v>
      </c>
    </row>
    <row r="441" spans="1:17">
      <c r="A441" t="s">
        <v>1137</v>
      </c>
      <c r="B441" s="2">
        <v>45445</v>
      </c>
      <c r="C441" t="s">
        <v>1138</v>
      </c>
      <c r="D441" t="s">
        <v>1139</v>
      </c>
      <c r="E441" t="s">
        <v>17</v>
      </c>
      <c r="F441" t="s">
        <v>46</v>
      </c>
      <c r="G441" t="s">
        <v>19</v>
      </c>
      <c r="H441" t="s">
        <v>50</v>
      </c>
      <c r="I441" s="3">
        <v>5</v>
      </c>
      <c r="J441" s="4">
        <v>2193.23</v>
      </c>
      <c r="K441" s="4">
        <v>10966.17</v>
      </c>
      <c r="L441" t="s">
        <v>35</v>
      </c>
      <c r="M441" t="s">
        <v>29</v>
      </c>
      <c r="N441">
        <f>IF(COUNTIF($C$2:C441,C441)=1,1,0)</f>
        <v>1</v>
      </c>
      <c r="O441">
        <f t="shared" si="12"/>
        <v>0</v>
      </c>
      <c r="P441" t="str">
        <f t="shared" si="13"/>
        <v>2024-06</v>
      </c>
      <c r="Q441" s="3">
        <f>IF(AND(IF(dashboard!$B$4="All",TRUE,$F441=dashboard!$B$4),IF(dashboard!$B$5="All",TRUE,$E441=dashboard!$B$5),IF(dashboard!$B$6="All",TRUE,$G441=dashboard!$B$6),IF(dashboard!$B$7="All",TRUE,$M441=dashboard!$B$7),$P441&gt;=dashboard!$B$8,$P441&lt;=dashboard!$B$9,COUNTIFS($C$2:C441,$C441,$F$2:F441,IF(dashboard!$B$4="All","*",dashboard!$B$4),$E$2:E441,IF(dashboard!$B$5="All","*",dashboard!$B$5),$G$2:G441,IF(dashboard!$B$6="All","*",dashboard!$B$6),$M$2:M441,IF(dashboard!$B$7="All","*",dashboard!$B$7),$P$2:P441,"&gt;="&amp;dashboard!$B$8,$P$2:P441,"&lt;="&amp;dashboard!$B$9)=1),1,0)</f>
        <v>0</v>
      </c>
    </row>
    <row r="442" spans="1:17">
      <c r="A442" t="s">
        <v>1140</v>
      </c>
      <c r="B442" s="2">
        <v>45100</v>
      </c>
      <c r="C442" t="s">
        <v>1141</v>
      </c>
      <c r="D442" t="s">
        <v>138</v>
      </c>
      <c r="E442" t="s">
        <v>17</v>
      </c>
      <c r="F442" t="s">
        <v>27</v>
      </c>
      <c r="G442" t="s">
        <v>19</v>
      </c>
      <c r="H442" t="s">
        <v>57</v>
      </c>
      <c r="I442" s="3">
        <v>3</v>
      </c>
      <c r="J442" s="4">
        <v>17914.09</v>
      </c>
      <c r="K442" s="4">
        <v>53742.28</v>
      </c>
      <c r="L442" t="s">
        <v>35</v>
      </c>
      <c r="M442" t="s">
        <v>22</v>
      </c>
      <c r="N442">
        <f>IF(COUNTIF($C$2:C442,C442)=1,1,0)</f>
        <v>1</v>
      </c>
      <c r="O442">
        <f t="shared" si="12"/>
        <v>1</v>
      </c>
      <c r="P442" t="str">
        <f t="shared" si="13"/>
        <v>2023-06</v>
      </c>
      <c r="Q442" s="3">
        <f>IF(AND(IF(dashboard!$B$4="All",TRUE,$F442=dashboard!$B$4),IF(dashboard!$B$5="All",TRUE,$E442=dashboard!$B$5),IF(dashboard!$B$6="All",TRUE,$G442=dashboard!$B$6),IF(dashboard!$B$7="All",TRUE,$M442=dashboard!$B$7),$P442&gt;=dashboard!$B$8,$P442&lt;=dashboard!$B$9,COUNTIFS($C$2:C442,$C442,$F$2:F442,IF(dashboard!$B$4="All","*",dashboard!$B$4),$E$2:E442,IF(dashboard!$B$5="All","*",dashboard!$B$5),$G$2:G442,IF(dashboard!$B$6="All","*",dashboard!$B$6),$M$2:M442,IF(dashboard!$B$7="All","*",dashboard!$B$7),$P$2:P442,"&gt;="&amp;dashboard!$B$8,$P$2:P442,"&lt;="&amp;dashboard!$B$9)=1),1,0)</f>
        <v>0</v>
      </c>
    </row>
    <row r="443" spans="1:17">
      <c r="A443" t="s">
        <v>1142</v>
      </c>
      <c r="B443" s="2">
        <v>45094</v>
      </c>
      <c r="C443" t="s">
        <v>1143</v>
      </c>
      <c r="D443" t="s">
        <v>1144</v>
      </c>
      <c r="E443" t="s">
        <v>17</v>
      </c>
      <c r="F443" t="s">
        <v>46</v>
      </c>
      <c r="G443" t="s">
        <v>42</v>
      </c>
      <c r="H443" t="s">
        <v>57</v>
      </c>
      <c r="I443" s="3">
        <v>5</v>
      </c>
      <c r="J443" s="4">
        <v>17676.25</v>
      </c>
      <c r="K443" s="4">
        <v>88381.26</v>
      </c>
      <c r="L443" t="s">
        <v>21</v>
      </c>
      <c r="M443" t="s">
        <v>29</v>
      </c>
      <c r="N443">
        <f>IF(COUNTIF($C$2:C443,C443)=1,1,0)</f>
        <v>1</v>
      </c>
      <c r="O443">
        <f t="shared" si="12"/>
        <v>0</v>
      </c>
      <c r="P443" t="str">
        <f t="shared" si="13"/>
        <v>2023-06</v>
      </c>
      <c r="Q443" s="3">
        <f>IF(AND(IF(dashboard!$B$4="All",TRUE,$F443=dashboard!$B$4),IF(dashboard!$B$5="All",TRUE,$E443=dashboard!$B$5),IF(dashboard!$B$6="All",TRUE,$G443=dashboard!$B$6),IF(dashboard!$B$7="All",TRUE,$M443=dashboard!$B$7),$P443&gt;=dashboard!$B$8,$P443&lt;=dashboard!$B$9,COUNTIFS($C$2:C443,$C443,$F$2:F443,IF(dashboard!$B$4="All","*",dashboard!$B$4),$E$2:E443,IF(dashboard!$B$5="All","*",dashboard!$B$5),$G$2:G443,IF(dashboard!$B$6="All","*",dashboard!$B$6),$M$2:M443,IF(dashboard!$B$7="All","*",dashboard!$B$7),$P$2:P443,"&gt;="&amp;dashboard!$B$8,$P$2:P443,"&lt;="&amp;dashboard!$B$9)=1),1,0)</f>
        <v>0</v>
      </c>
    </row>
    <row r="444" spans="1:17">
      <c r="A444" t="s">
        <v>1145</v>
      </c>
      <c r="B444" s="2">
        <v>45096</v>
      </c>
      <c r="C444" t="s">
        <v>532</v>
      </c>
      <c r="D444" t="s">
        <v>634</v>
      </c>
      <c r="E444" t="s">
        <v>61</v>
      </c>
      <c r="F444" t="s">
        <v>18</v>
      </c>
      <c r="G444" t="s">
        <v>19</v>
      </c>
      <c r="H444" t="s">
        <v>20</v>
      </c>
      <c r="I444" s="3">
        <v>5</v>
      </c>
      <c r="J444" s="4">
        <v>35697.06</v>
      </c>
      <c r="K444" s="4">
        <v>178485.3</v>
      </c>
      <c r="L444" t="s">
        <v>35</v>
      </c>
      <c r="M444" t="s">
        <v>29</v>
      </c>
      <c r="N444">
        <f>IF(COUNTIF($C$2:C444,C444)=1,1,0)</f>
        <v>0</v>
      </c>
      <c r="O444">
        <f t="shared" si="12"/>
        <v>0</v>
      </c>
      <c r="P444" t="str">
        <f t="shared" si="13"/>
        <v>2023-06</v>
      </c>
      <c r="Q444" s="3">
        <f>IF(AND(IF(dashboard!$B$4="All",TRUE,$F444=dashboard!$B$4),IF(dashboard!$B$5="All",TRUE,$E444=dashboard!$B$5),IF(dashboard!$B$6="All",TRUE,$G444=dashboard!$B$6),IF(dashboard!$B$7="All",TRUE,$M444=dashboard!$B$7),$P444&gt;=dashboard!$B$8,$P444&lt;=dashboard!$B$9,COUNTIFS($C$2:C444,$C444,$F$2:F444,IF(dashboard!$B$4="All","*",dashboard!$B$4),$E$2:E444,IF(dashboard!$B$5="All","*",dashboard!$B$5),$G$2:G444,IF(dashboard!$B$6="All","*",dashboard!$B$6),$M$2:M444,IF(dashboard!$B$7="All","*",dashboard!$B$7),$P$2:P444,"&gt;="&amp;dashboard!$B$8,$P$2:P444,"&lt;="&amp;dashboard!$B$9)=1),1,0)</f>
        <v>0</v>
      </c>
    </row>
    <row r="445" spans="1:17">
      <c r="A445" t="s">
        <v>1146</v>
      </c>
      <c r="B445" s="2">
        <v>45319</v>
      </c>
      <c r="C445" t="s">
        <v>1147</v>
      </c>
      <c r="D445" t="s">
        <v>627</v>
      </c>
      <c r="E445" t="s">
        <v>61</v>
      </c>
      <c r="F445" t="s">
        <v>46</v>
      </c>
      <c r="G445" t="s">
        <v>42</v>
      </c>
      <c r="H445" t="s">
        <v>57</v>
      </c>
      <c r="I445" s="3">
        <v>2</v>
      </c>
      <c r="J445" s="4">
        <v>13000.98</v>
      </c>
      <c r="K445" s="4">
        <v>26001.97</v>
      </c>
      <c r="L445" t="s">
        <v>21</v>
      </c>
      <c r="M445" t="s">
        <v>29</v>
      </c>
      <c r="N445">
        <f>IF(COUNTIF($C$2:C445,C445)=1,1,0)</f>
        <v>1</v>
      </c>
      <c r="O445">
        <f t="shared" si="12"/>
        <v>0</v>
      </c>
      <c r="P445" t="str">
        <f t="shared" si="13"/>
        <v>2024-01</v>
      </c>
      <c r="Q445" s="3">
        <f>IF(AND(IF(dashboard!$B$4="All",TRUE,$F445=dashboard!$B$4),IF(dashboard!$B$5="All",TRUE,$E445=dashboard!$B$5),IF(dashboard!$B$6="All",TRUE,$G445=dashboard!$B$6),IF(dashboard!$B$7="All",TRUE,$M445=dashboard!$B$7),$P445&gt;=dashboard!$B$8,$P445&lt;=dashboard!$B$9,COUNTIFS($C$2:C445,$C445,$F$2:F445,IF(dashboard!$B$4="All","*",dashboard!$B$4),$E$2:E445,IF(dashboard!$B$5="All","*",dashboard!$B$5),$G$2:G445,IF(dashboard!$B$6="All","*",dashboard!$B$6),$M$2:M445,IF(dashboard!$B$7="All","*",dashboard!$B$7),$P$2:P445,"&gt;="&amp;dashboard!$B$8,$P$2:P445,"&lt;="&amp;dashboard!$B$9)=1),1,0)</f>
        <v>0</v>
      </c>
    </row>
    <row r="446" spans="1:17">
      <c r="A446" t="s">
        <v>1148</v>
      </c>
      <c r="B446" s="2">
        <v>45120</v>
      </c>
      <c r="C446" t="s">
        <v>1149</v>
      </c>
      <c r="D446" t="s">
        <v>1150</v>
      </c>
      <c r="E446" t="s">
        <v>17</v>
      </c>
      <c r="F446" t="s">
        <v>46</v>
      </c>
      <c r="G446" t="s">
        <v>19</v>
      </c>
      <c r="H446" t="s">
        <v>20</v>
      </c>
      <c r="I446" s="3">
        <v>1</v>
      </c>
      <c r="J446" s="4">
        <v>37683.449999999997</v>
      </c>
      <c r="K446" s="4">
        <v>37683.449999999997</v>
      </c>
      <c r="L446" t="s">
        <v>35</v>
      </c>
      <c r="M446" t="s">
        <v>29</v>
      </c>
      <c r="N446">
        <f>IF(COUNTIF($C$2:C446,C446)=1,1,0)</f>
        <v>1</v>
      </c>
      <c r="O446">
        <f t="shared" si="12"/>
        <v>0</v>
      </c>
      <c r="P446" t="str">
        <f t="shared" si="13"/>
        <v>2023-07</v>
      </c>
      <c r="Q446" s="3">
        <f>IF(AND(IF(dashboard!$B$4="All",TRUE,$F446=dashboard!$B$4),IF(dashboard!$B$5="All",TRUE,$E446=dashboard!$B$5),IF(dashboard!$B$6="All",TRUE,$G446=dashboard!$B$6),IF(dashboard!$B$7="All",TRUE,$M446=dashboard!$B$7),$P446&gt;=dashboard!$B$8,$P446&lt;=dashboard!$B$9,COUNTIFS($C$2:C446,$C446,$F$2:F446,IF(dashboard!$B$4="All","*",dashboard!$B$4),$E$2:E446,IF(dashboard!$B$5="All","*",dashboard!$B$5),$G$2:G446,IF(dashboard!$B$6="All","*",dashboard!$B$6),$M$2:M446,IF(dashboard!$B$7="All","*",dashboard!$B$7),$P$2:P446,"&gt;="&amp;dashboard!$B$8,$P$2:P446,"&lt;="&amp;dashboard!$B$9)=1),1,0)</f>
        <v>0</v>
      </c>
    </row>
    <row r="447" spans="1:17">
      <c r="A447" t="s">
        <v>1151</v>
      </c>
      <c r="B447" s="2">
        <v>45443</v>
      </c>
      <c r="C447" t="s">
        <v>1152</v>
      </c>
      <c r="D447" t="s">
        <v>415</v>
      </c>
      <c r="E447" t="s">
        <v>26</v>
      </c>
      <c r="F447" t="s">
        <v>33</v>
      </c>
      <c r="G447" t="s">
        <v>42</v>
      </c>
      <c r="H447" t="s">
        <v>50</v>
      </c>
      <c r="I447" s="3">
        <v>4</v>
      </c>
      <c r="J447" s="4">
        <v>2089.0500000000002</v>
      </c>
      <c r="K447" s="4">
        <v>8356.19</v>
      </c>
      <c r="L447" t="s">
        <v>35</v>
      </c>
      <c r="M447" t="s">
        <v>29</v>
      </c>
      <c r="N447">
        <f>IF(COUNTIF($C$2:C447,C447)=1,1,0)</f>
        <v>1</v>
      </c>
      <c r="O447">
        <f t="shared" si="12"/>
        <v>0</v>
      </c>
      <c r="P447" t="str">
        <f t="shared" si="13"/>
        <v>2024-05</v>
      </c>
      <c r="Q447" s="3">
        <f>IF(AND(IF(dashboard!$B$4="All",TRUE,$F447=dashboard!$B$4),IF(dashboard!$B$5="All",TRUE,$E447=dashboard!$B$5),IF(dashboard!$B$6="All",TRUE,$G447=dashboard!$B$6),IF(dashboard!$B$7="All",TRUE,$M447=dashboard!$B$7),$P447&gt;=dashboard!$B$8,$P447&lt;=dashboard!$B$9,COUNTIFS($C$2:C447,$C447,$F$2:F447,IF(dashboard!$B$4="All","*",dashboard!$B$4),$E$2:E447,IF(dashboard!$B$5="All","*",dashboard!$B$5),$G$2:G447,IF(dashboard!$B$6="All","*",dashboard!$B$6),$M$2:M447,IF(dashboard!$B$7="All","*",dashboard!$B$7),$P$2:P447,"&gt;="&amp;dashboard!$B$8,$P$2:P447,"&lt;="&amp;dashboard!$B$9)=1),1,0)</f>
        <v>1</v>
      </c>
    </row>
    <row r="448" spans="1:17">
      <c r="A448" t="s">
        <v>1153</v>
      </c>
      <c r="B448" s="2">
        <v>44955</v>
      </c>
      <c r="C448" t="s">
        <v>398</v>
      </c>
      <c r="D448" t="s">
        <v>1154</v>
      </c>
      <c r="E448" t="s">
        <v>17</v>
      </c>
      <c r="F448" t="s">
        <v>33</v>
      </c>
      <c r="G448" t="s">
        <v>42</v>
      </c>
      <c r="H448" t="s">
        <v>20</v>
      </c>
      <c r="I448" s="3">
        <v>3</v>
      </c>
      <c r="J448" s="4">
        <v>35522.269999999997</v>
      </c>
      <c r="K448" s="4">
        <v>106566.8</v>
      </c>
      <c r="L448" t="s">
        <v>28</v>
      </c>
      <c r="M448" t="s">
        <v>22</v>
      </c>
      <c r="N448">
        <f>IF(COUNTIF($C$2:C448,C448)=1,1,0)</f>
        <v>0</v>
      </c>
      <c r="O448">
        <f t="shared" si="12"/>
        <v>1</v>
      </c>
      <c r="P448" t="str">
        <f t="shared" si="13"/>
        <v>2023-01</v>
      </c>
      <c r="Q448" s="3">
        <f>IF(AND(IF(dashboard!$B$4="All",TRUE,$F448=dashboard!$B$4),IF(dashboard!$B$5="All",TRUE,$E448=dashboard!$B$5),IF(dashboard!$B$6="All",TRUE,$G448=dashboard!$B$6),IF(dashboard!$B$7="All",TRUE,$M448=dashboard!$B$7),$P448&gt;=dashboard!$B$8,$P448&lt;=dashboard!$B$9,COUNTIFS($C$2:C448,$C448,$F$2:F448,IF(dashboard!$B$4="All","*",dashboard!$B$4),$E$2:E448,IF(dashboard!$B$5="All","*",dashboard!$B$5),$G$2:G448,IF(dashboard!$B$6="All","*",dashboard!$B$6),$M$2:M448,IF(dashboard!$B$7="All","*",dashboard!$B$7),$P$2:P448,"&gt;="&amp;dashboard!$B$8,$P$2:P448,"&lt;="&amp;dashboard!$B$9)=1),1,0)</f>
        <v>0</v>
      </c>
    </row>
    <row r="449" spans="1:17">
      <c r="A449" t="s">
        <v>1155</v>
      </c>
      <c r="B449" s="2">
        <v>45091</v>
      </c>
      <c r="C449" t="s">
        <v>198</v>
      </c>
      <c r="D449" t="s">
        <v>1156</v>
      </c>
      <c r="E449" t="s">
        <v>17</v>
      </c>
      <c r="F449" t="s">
        <v>18</v>
      </c>
      <c r="G449" t="s">
        <v>19</v>
      </c>
      <c r="H449" t="s">
        <v>34</v>
      </c>
      <c r="I449" s="3">
        <v>1</v>
      </c>
      <c r="J449" s="4">
        <v>854.75</v>
      </c>
      <c r="K449" s="4">
        <v>854.75</v>
      </c>
      <c r="L449" t="s">
        <v>35</v>
      </c>
      <c r="M449" t="s">
        <v>22</v>
      </c>
      <c r="N449">
        <f>IF(COUNTIF($C$2:C449,C449)=1,1,0)</f>
        <v>0</v>
      </c>
      <c r="O449">
        <f t="shared" si="12"/>
        <v>1</v>
      </c>
      <c r="P449" t="str">
        <f t="shared" si="13"/>
        <v>2023-06</v>
      </c>
      <c r="Q449" s="3">
        <f>IF(AND(IF(dashboard!$B$4="All",TRUE,$F449=dashboard!$B$4),IF(dashboard!$B$5="All",TRUE,$E449=dashboard!$B$5),IF(dashboard!$B$6="All",TRUE,$G449=dashboard!$B$6),IF(dashboard!$B$7="All",TRUE,$M449=dashboard!$B$7),$P449&gt;=dashboard!$B$8,$P449&lt;=dashboard!$B$9,COUNTIFS($C$2:C449,$C449,$F$2:F449,IF(dashboard!$B$4="All","*",dashboard!$B$4),$E$2:E449,IF(dashboard!$B$5="All","*",dashboard!$B$5),$G$2:G449,IF(dashboard!$B$6="All","*",dashboard!$B$6),$M$2:M449,IF(dashboard!$B$7="All","*",dashboard!$B$7),$P$2:P449,"&gt;="&amp;dashboard!$B$8,$P$2:P449,"&lt;="&amp;dashboard!$B$9)=1),1,0)</f>
        <v>0</v>
      </c>
    </row>
    <row r="450" spans="1:17">
      <c r="A450" t="s">
        <v>1157</v>
      </c>
      <c r="B450" s="2">
        <v>45348</v>
      </c>
      <c r="C450" t="s">
        <v>808</v>
      </c>
      <c r="D450" t="s">
        <v>782</v>
      </c>
      <c r="E450" t="s">
        <v>17</v>
      </c>
      <c r="F450" t="s">
        <v>33</v>
      </c>
      <c r="G450" t="s">
        <v>19</v>
      </c>
      <c r="H450" t="s">
        <v>20</v>
      </c>
      <c r="I450" s="3">
        <v>3</v>
      </c>
      <c r="J450" s="4">
        <v>35500.199999999997</v>
      </c>
      <c r="K450" s="4">
        <v>106500.6</v>
      </c>
      <c r="L450" t="s">
        <v>28</v>
      </c>
      <c r="M450" t="s">
        <v>29</v>
      </c>
      <c r="N450">
        <f>IF(COUNTIF($C$2:C450,C450)=1,1,0)</f>
        <v>0</v>
      </c>
      <c r="O450">
        <f t="shared" ref="O450:O513" si="14">IF(OR(M450="Yes",M450="YES",M450=TRUE,M450=1),1,0)</f>
        <v>0</v>
      </c>
      <c r="P450" t="str">
        <f t="shared" ref="P450:P513" si="15">TEXT(B450,"yyyy-mm")</f>
        <v>2024-02</v>
      </c>
      <c r="Q450" s="3">
        <f>IF(AND(IF(dashboard!$B$4="All",TRUE,$F450=dashboard!$B$4),IF(dashboard!$B$5="All",TRUE,$E450=dashboard!$B$5),IF(dashboard!$B$6="All",TRUE,$G450=dashboard!$B$6),IF(dashboard!$B$7="All",TRUE,$M450=dashboard!$B$7),$P450&gt;=dashboard!$B$8,$P450&lt;=dashboard!$B$9,COUNTIFS($C$2:C450,$C450,$F$2:F450,IF(dashboard!$B$4="All","*",dashboard!$B$4),$E$2:E450,IF(dashboard!$B$5="All","*",dashboard!$B$5),$G$2:G450,IF(dashboard!$B$6="All","*",dashboard!$B$6),$M$2:M450,IF(dashboard!$B$7="All","*",dashboard!$B$7),$P$2:P450,"&gt;="&amp;dashboard!$B$8,$P$2:P450,"&lt;="&amp;dashboard!$B$9)=1),1,0)</f>
        <v>1</v>
      </c>
    </row>
    <row r="451" spans="1:17">
      <c r="A451" t="s">
        <v>1158</v>
      </c>
      <c r="B451" s="2">
        <v>45265</v>
      </c>
      <c r="C451" t="s">
        <v>456</v>
      </c>
      <c r="D451" t="s">
        <v>428</v>
      </c>
      <c r="E451" t="s">
        <v>17</v>
      </c>
      <c r="F451" t="s">
        <v>18</v>
      </c>
      <c r="G451" t="s">
        <v>42</v>
      </c>
      <c r="H451" t="s">
        <v>34</v>
      </c>
      <c r="I451" s="3">
        <v>1</v>
      </c>
      <c r="J451" s="4">
        <v>1410.96</v>
      </c>
      <c r="K451" s="4">
        <v>1410.96</v>
      </c>
      <c r="L451" t="s">
        <v>21</v>
      </c>
      <c r="M451" t="s">
        <v>29</v>
      </c>
      <c r="N451">
        <f>IF(COUNTIF($C$2:C451,C451)=1,1,0)</f>
        <v>0</v>
      </c>
      <c r="O451">
        <f t="shared" si="14"/>
        <v>0</v>
      </c>
      <c r="P451" t="str">
        <f t="shared" si="15"/>
        <v>2023-12</v>
      </c>
      <c r="Q451" s="3">
        <f>IF(AND(IF(dashboard!$B$4="All",TRUE,$F451=dashboard!$B$4),IF(dashboard!$B$5="All",TRUE,$E451=dashboard!$B$5),IF(dashboard!$B$6="All",TRUE,$G451=dashboard!$B$6),IF(dashboard!$B$7="All",TRUE,$M451=dashboard!$B$7),$P451&gt;=dashboard!$B$8,$P451&lt;=dashboard!$B$9,COUNTIFS($C$2:C451,$C451,$F$2:F451,IF(dashboard!$B$4="All","*",dashboard!$B$4),$E$2:E451,IF(dashboard!$B$5="All","*",dashboard!$B$5),$G$2:G451,IF(dashboard!$B$6="All","*",dashboard!$B$6),$M$2:M451,IF(dashboard!$B$7="All","*",dashboard!$B$7),$P$2:P451,"&gt;="&amp;dashboard!$B$8,$P$2:P451,"&lt;="&amp;dashboard!$B$9)=1),1,0)</f>
        <v>0</v>
      </c>
    </row>
    <row r="452" spans="1:17">
      <c r="A452" t="s">
        <v>1159</v>
      </c>
      <c r="B452" s="2">
        <v>45422</v>
      </c>
      <c r="C452" t="s">
        <v>1160</v>
      </c>
      <c r="D452" t="s">
        <v>1161</v>
      </c>
      <c r="E452" t="s">
        <v>17</v>
      </c>
      <c r="F452" t="s">
        <v>27</v>
      </c>
      <c r="G452" t="s">
        <v>19</v>
      </c>
      <c r="H452" t="s">
        <v>50</v>
      </c>
      <c r="I452" s="3">
        <v>5</v>
      </c>
      <c r="J452" s="4">
        <v>2043.93</v>
      </c>
      <c r="K452" s="4">
        <v>10219.64</v>
      </c>
      <c r="L452" t="s">
        <v>21</v>
      </c>
      <c r="M452" t="s">
        <v>29</v>
      </c>
      <c r="N452">
        <f>IF(COUNTIF($C$2:C452,C452)=1,1,0)</f>
        <v>1</v>
      </c>
      <c r="O452">
        <f t="shared" si="14"/>
        <v>0</v>
      </c>
      <c r="P452" t="str">
        <f t="shared" si="15"/>
        <v>2024-05</v>
      </c>
      <c r="Q452" s="3">
        <f>IF(AND(IF(dashboard!$B$4="All",TRUE,$F452=dashboard!$B$4),IF(dashboard!$B$5="All",TRUE,$E452=dashboard!$B$5),IF(dashboard!$B$6="All",TRUE,$G452=dashboard!$B$6),IF(dashboard!$B$7="All",TRUE,$M452=dashboard!$B$7),$P452&gt;=dashboard!$B$8,$P452&lt;=dashboard!$B$9,COUNTIFS($C$2:C452,$C452,$F$2:F452,IF(dashboard!$B$4="All","*",dashboard!$B$4),$E$2:E452,IF(dashboard!$B$5="All","*",dashboard!$B$5),$G$2:G452,IF(dashboard!$B$6="All","*",dashboard!$B$6),$M$2:M452,IF(dashboard!$B$7="All","*",dashboard!$B$7),$P$2:P452,"&gt;="&amp;dashboard!$B$8,$P$2:P452,"&lt;="&amp;dashboard!$B$9)=1),1,0)</f>
        <v>0</v>
      </c>
    </row>
    <row r="453" spans="1:17">
      <c r="A453" t="s">
        <v>1162</v>
      </c>
      <c r="B453" s="2">
        <v>45291</v>
      </c>
      <c r="C453" t="s">
        <v>722</v>
      </c>
      <c r="D453" t="s">
        <v>954</v>
      </c>
      <c r="E453" t="s">
        <v>17</v>
      </c>
      <c r="F453" t="s">
        <v>18</v>
      </c>
      <c r="G453" t="s">
        <v>42</v>
      </c>
      <c r="H453" t="s">
        <v>20</v>
      </c>
      <c r="I453" s="3">
        <v>3</v>
      </c>
      <c r="J453" s="4">
        <v>38118.14</v>
      </c>
      <c r="K453" s="4">
        <v>114354.42</v>
      </c>
      <c r="L453" t="s">
        <v>28</v>
      </c>
      <c r="M453" t="s">
        <v>29</v>
      </c>
      <c r="N453">
        <f>IF(COUNTIF($C$2:C453,C453)=1,1,0)</f>
        <v>0</v>
      </c>
      <c r="O453">
        <f t="shared" si="14"/>
        <v>0</v>
      </c>
      <c r="P453" t="str">
        <f t="shared" si="15"/>
        <v>2023-12</v>
      </c>
      <c r="Q453" s="3">
        <f>IF(AND(IF(dashboard!$B$4="All",TRUE,$F453=dashboard!$B$4),IF(dashboard!$B$5="All",TRUE,$E453=dashboard!$B$5),IF(dashboard!$B$6="All",TRUE,$G453=dashboard!$B$6),IF(dashboard!$B$7="All",TRUE,$M453=dashboard!$B$7),$P453&gt;=dashboard!$B$8,$P453&lt;=dashboard!$B$9,COUNTIFS($C$2:C453,$C453,$F$2:F453,IF(dashboard!$B$4="All","*",dashboard!$B$4),$E$2:E453,IF(dashboard!$B$5="All","*",dashboard!$B$5),$G$2:G453,IF(dashboard!$B$6="All","*",dashboard!$B$6),$M$2:M453,IF(dashboard!$B$7="All","*",dashboard!$B$7),$P$2:P453,"&gt;="&amp;dashboard!$B$8,$P$2:P453,"&lt;="&amp;dashboard!$B$9)=1),1,0)</f>
        <v>0</v>
      </c>
    </row>
    <row r="454" spans="1:17">
      <c r="A454" t="s">
        <v>1163</v>
      </c>
      <c r="B454" s="2">
        <v>45268</v>
      </c>
      <c r="C454" t="s">
        <v>326</v>
      </c>
      <c r="D454" t="s">
        <v>1164</v>
      </c>
      <c r="E454" t="s">
        <v>26</v>
      </c>
      <c r="F454" t="s">
        <v>46</v>
      </c>
      <c r="G454" t="s">
        <v>42</v>
      </c>
      <c r="H454" t="s">
        <v>57</v>
      </c>
      <c r="I454" s="3">
        <v>1</v>
      </c>
      <c r="J454" s="4">
        <v>12700.68</v>
      </c>
      <c r="K454" s="4">
        <v>12700.68</v>
      </c>
      <c r="L454" t="s">
        <v>21</v>
      </c>
      <c r="M454" t="s">
        <v>29</v>
      </c>
      <c r="N454">
        <f>IF(COUNTIF($C$2:C454,C454)=1,1,0)</f>
        <v>0</v>
      </c>
      <c r="O454">
        <f t="shared" si="14"/>
        <v>0</v>
      </c>
      <c r="P454" t="str">
        <f t="shared" si="15"/>
        <v>2023-12</v>
      </c>
      <c r="Q454" s="3">
        <f>IF(AND(IF(dashboard!$B$4="All",TRUE,$F454=dashboard!$B$4),IF(dashboard!$B$5="All",TRUE,$E454=dashboard!$B$5),IF(dashboard!$B$6="All",TRUE,$G454=dashboard!$B$6),IF(dashboard!$B$7="All",TRUE,$M454=dashboard!$B$7),$P454&gt;=dashboard!$B$8,$P454&lt;=dashboard!$B$9,COUNTIFS($C$2:C454,$C454,$F$2:F454,IF(dashboard!$B$4="All","*",dashboard!$B$4),$E$2:E454,IF(dashboard!$B$5="All","*",dashboard!$B$5),$G$2:G454,IF(dashboard!$B$6="All","*",dashboard!$B$6),$M$2:M454,IF(dashboard!$B$7="All","*",dashboard!$B$7),$P$2:P454,"&gt;="&amp;dashboard!$B$8,$P$2:P454,"&lt;="&amp;dashboard!$B$9)=1),1,0)</f>
        <v>0</v>
      </c>
    </row>
    <row r="455" spans="1:17">
      <c r="A455" t="s">
        <v>1165</v>
      </c>
      <c r="B455" s="2">
        <v>45426</v>
      </c>
      <c r="C455" t="s">
        <v>1166</v>
      </c>
      <c r="D455" t="s">
        <v>1167</v>
      </c>
      <c r="E455" t="s">
        <v>17</v>
      </c>
      <c r="F455" t="s">
        <v>18</v>
      </c>
      <c r="G455" t="s">
        <v>19</v>
      </c>
      <c r="H455" t="s">
        <v>34</v>
      </c>
      <c r="I455" s="3">
        <v>4</v>
      </c>
      <c r="J455" s="4">
        <v>1264.71</v>
      </c>
      <c r="K455" s="4">
        <v>5058.84</v>
      </c>
      <c r="L455" t="s">
        <v>21</v>
      </c>
      <c r="M455" t="s">
        <v>29</v>
      </c>
      <c r="N455">
        <f>IF(COUNTIF($C$2:C455,C455)=1,1,0)</f>
        <v>1</v>
      </c>
      <c r="O455">
        <f t="shared" si="14"/>
        <v>0</v>
      </c>
      <c r="P455" t="str">
        <f t="shared" si="15"/>
        <v>2024-05</v>
      </c>
      <c r="Q455" s="3">
        <f>IF(AND(IF(dashboard!$B$4="All",TRUE,$F455=dashboard!$B$4),IF(dashboard!$B$5="All",TRUE,$E455=dashboard!$B$5),IF(dashboard!$B$6="All",TRUE,$G455=dashboard!$B$6),IF(dashboard!$B$7="All",TRUE,$M455=dashboard!$B$7),$P455&gt;=dashboard!$B$8,$P455&lt;=dashboard!$B$9,COUNTIFS($C$2:C455,$C455,$F$2:F455,IF(dashboard!$B$4="All","*",dashboard!$B$4),$E$2:E455,IF(dashboard!$B$5="All","*",dashboard!$B$5),$G$2:G455,IF(dashboard!$B$6="All","*",dashboard!$B$6),$M$2:M455,IF(dashboard!$B$7="All","*",dashboard!$B$7),$P$2:P455,"&gt;="&amp;dashboard!$B$8,$P$2:P455,"&lt;="&amp;dashboard!$B$9)=1),1,0)</f>
        <v>0</v>
      </c>
    </row>
    <row r="456" spans="1:17">
      <c r="A456" t="s">
        <v>1168</v>
      </c>
      <c r="B456" s="2">
        <v>45437</v>
      </c>
      <c r="C456" t="s">
        <v>1169</v>
      </c>
      <c r="D456" t="s">
        <v>1170</v>
      </c>
      <c r="E456" t="s">
        <v>26</v>
      </c>
      <c r="F456" t="s">
        <v>27</v>
      </c>
      <c r="G456" t="s">
        <v>42</v>
      </c>
      <c r="H456" t="s">
        <v>50</v>
      </c>
      <c r="I456" s="3">
        <v>5</v>
      </c>
      <c r="J456" s="4">
        <v>2624.97</v>
      </c>
      <c r="K456" s="4">
        <v>13124.83</v>
      </c>
      <c r="L456" t="s">
        <v>35</v>
      </c>
      <c r="M456" t="s">
        <v>29</v>
      </c>
      <c r="N456">
        <f>IF(COUNTIF($C$2:C456,C456)=1,1,0)</f>
        <v>1</v>
      </c>
      <c r="O456">
        <f t="shared" si="14"/>
        <v>0</v>
      </c>
      <c r="P456" t="str">
        <f t="shared" si="15"/>
        <v>2024-05</v>
      </c>
      <c r="Q456" s="3">
        <f>IF(AND(IF(dashboard!$B$4="All",TRUE,$F456=dashboard!$B$4),IF(dashboard!$B$5="All",TRUE,$E456=dashboard!$B$5),IF(dashboard!$B$6="All",TRUE,$G456=dashboard!$B$6),IF(dashboard!$B$7="All",TRUE,$M456=dashboard!$B$7),$P456&gt;=dashboard!$B$8,$P456&lt;=dashboard!$B$9,COUNTIFS($C$2:C456,$C456,$F$2:F456,IF(dashboard!$B$4="All","*",dashboard!$B$4),$E$2:E456,IF(dashboard!$B$5="All","*",dashboard!$B$5),$G$2:G456,IF(dashboard!$B$6="All","*",dashboard!$B$6),$M$2:M456,IF(dashboard!$B$7="All","*",dashboard!$B$7),$P$2:P456,"&gt;="&amp;dashboard!$B$8,$P$2:P456,"&lt;="&amp;dashboard!$B$9)=1),1,0)</f>
        <v>0</v>
      </c>
    </row>
    <row r="457" spans="1:17">
      <c r="A457" t="s">
        <v>1171</v>
      </c>
      <c r="B457" s="2">
        <v>45253</v>
      </c>
      <c r="C457" t="s">
        <v>703</v>
      </c>
      <c r="D457" t="s">
        <v>1172</v>
      </c>
      <c r="E457" t="s">
        <v>17</v>
      </c>
      <c r="F457" t="s">
        <v>46</v>
      </c>
      <c r="G457" t="s">
        <v>19</v>
      </c>
      <c r="H457" t="s">
        <v>57</v>
      </c>
      <c r="I457" s="3">
        <v>3</v>
      </c>
      <c r="J457" s="4">
        <v>11885.53</v>
      </c>
      <c r="K457" s="4">
        <v>35656.6</v>
      </c>
      <c r="L457" t="s">
        <v>28</v>
      </c>
      <c r="M457" t="s">
        <v>29</v>
      </c>
      <c r="N457">
        <f>IF(COUNTIF($C$2:C457,C457)=1,1,0)</f>
        <v>0</v>
      </c>
      <c r="O457">
        <f t="shared" si="14"/>
        <v>0</v>
      </c>
      <c r="P457" t="str">
        <f t="shared" si="15"/>
        <v>2023-11</v>
      </c>
      <c r="Q457" s="3">
        <f>IF(AND(IF(dashboard!$B$4="All",TRUE,$F457=dashboard!$B$4),IF(dashboard!$B$5="All",TRUE,$E457=dashboard!$B$5),IF(dashboard!$B$6="All",TRUE,$G457=dashboard!$B$6),IF(dashboard!$B$7="All",TRUE,$M457=dashboard!$B$7),$P457&gt;=dashboard!$B$8,$P457&lt;=dashboard!$B$9,COUNTIFS($C$2:C457,$C457,$F$2:F457,IF(dashboard!$B$4="All","*",dashboard!$B$4),$E$2:E457,IF(dashboard!$B$5="All","*",dashboard!$B$5),$G$2:G457,IF(dashboard!$B$6="All","*",dashboard!$B$6),$M$2:M457,IF(dashboard!$B$7="All","*",dashboard!$B$7),$P$2:P457,"&gt;="&amp;dashboard!$B$8,$P$2:P457,"&lt;="&amp;dashboard!$B$9)=1),1,0)</f>
        <v>0</v>
      </c>
    </row>
    <row r="458" spans="1:17">
      <c r="A458" t="s">
        <v>1173</v>
      </c>
      <c r="B458" s="2">
        <v>45143</v>
      </c>
      <c r="C458" t="s">
        <v>1174</v>
      </c>
      <c r="D458" t="s">
        <v>1170</v>
      </c>
      <c r="E458" t="s">
        <v>17</v>
      </c>
      <c r="F458" t="s">
        <v>18</v>
      </c>
      <c r="G458" t="s">
        <v>42</v>
      </c>
      <c r="H458" t="s">
        <v>34</v>
      </c>
      <c r="I458" s="3">
        <v>3</v>
      </c>
      <c r="J458" s="4">
        <v>1198.28</v>
      </c>
      <c r="K458" s="4">
        <v>3594.83</v>
      </c>
      <c r="L458" t="s">
        <v>21</v>
      </c>
      <c r="M458" t="s">
        <v>29</v>
      </c>
      <c r="N458">
        <f>IF(COUNTIF($C$2:C458,C458)=1,1,0)</f>
        <v>1</v>
      </c>
      <c r="O458">
        <f t="shared" si="14"/>
        <v>0</v>
      </c>
      <c r="P458" t="str">
        <f t="shared" si="15"/>
        <v>2023-08</v>
      </c>
      <c r="Q458" s="3">
        <f>IF(AND(IF(dashboard!$B$4="All",TRUE,$F458=dashboard!$B$4),IF(dashboard!$B$5="All",TRUE,$E458=dashboard!$B$5),IF(dashboard!$B$6="All",TRUE,$G458=dashboard!$B$6),IF(dashboard!$B$7="All",TRUE,$M458=dashboard!$B$7),$P458&gt;=dashboard!$B$8,$P458&lt;=dashboard!$B$9,COUNTIFS($C$2:C458,$C458,$F$2:F458,IF(dashboard!$B$4="All","*",dashboard!$B$4),$E$2:E458,IF(dashboard!$B$5="All","*",dashboard!$B$5),$G$2:G458,IF(dashboard!$B$6="All","*",dashboard!$B$6),$M$2:M458,IF(dashboard!$B$7="All","*",dashboard!$B$7),$P$2:P458,"&gt;="&amp;dashboard!$B$8,$P$2:P458,"&lt;="&amp;dashboard!$B$9)=1),1,0)</f>
        <v>0</v>
      </c>
    </row>
    <row r="459" spans="1:17">
      <c r="A459" t="s">
        <v>1175</v>
      </c>
      <c r="B459" s="2">
        <v>45227</v>
      </c>
      <c r="C459" t="s">
        <v>403</v>
      </c>
      <c r="D459" t="s">
        <v>1176</v>
      </c>
      <c r="E459" t="s">
        <v>17</v>
      </c>
      <c r="F459" t="s">
        <v>33</v>
      </c>
      <c r="G459" t="s">
        <v>19</v>
      </c>
      <c r="H459" t="s">
        <v>50</v>
      </c>
      <c r="I459" s="3">
        <v>1</v>
      </c>
      <c r="J459" s="4">
        <v>2823.96</v>
      </c>
      <c r="K459" s="4">
        <v>2823.96</v>
      </c>
      <c r="L459" t="s">
        <v>28</v>
      </c>
      <c r="M459" t="s">
        <v>29</v>
      </c>
      <c r="N459">
        <f>IF(COUNTIF($C$2:C459,C459)=1,1,0)</f>
        <v>0</v>
      </c>
      <c r="O459">
        <f t="shared" si="14"/>
        <v>0</v>
      </c>
      <c r="P459" t="str">
        <f t="shared" si="15"/>
        <v>2023-10</v>
      </c>
      <c r="Q459" s="3">
        <f>IF(AND(IF(dashboard!$B$4="All",TRUE,$F459=dashboard!$B$4),IF(dashboard!$B$5="All",TRUE,$E459=dashboard!$B$5),IF(dashboard!$B$6="All",TRUE,$G459=dashboard!$B$6),IF(dashboard!$B$7="All",TRUE,$M459=dashboard!$B$7),$P459&gt;=dashboard!$B$8,$P459&lt;=dashboard!$B$9,COUNTIFS($C$2:C459,$C459,$F$2:F459,IF(dashboard!$B$4="All","*",dashboard!$B$4),$E$2:E459,IF(dashboard!$B$5="All","*",dashboard!$B$5),$G$2:G459,IF(dashboard!$B$6="All","*",dashboard!$B$6),$M$2:M459,IF(dashboard!$B$7="All","*",dashboard!$B$7),$P$2:P459,"&gt;="&amp;dashboard!$B$8,$P$2:P459,"&lt;="&amp;dashboard!$B$9)=1),1,0)</f>
        <v>1</v>
      </c>
    </row>
    <row r="460" spans="1:17">
      <c r="A460" t="s">
        <v>1177</v>
      </c>
      <c r="B460" s="2">
        <v>45058</v>
      </c>
      <c r="C460" t="s">
        <v>1178</v>
      </c>
      <c r="D460" t="s">
        <v>1179</v>
      </c>
      <c r="E460" t="s">
        <v>17</v>
      </c>
      <c r="F460" t="s">
        <v>33</v>
      </c>
      <c r="G460" t="s">
        <v>42</v>
      </c>
      <c r="H460" t="s">
        <v>50</v>
      </c>
      <c r="I460" s="3">
        <v>3</v>
      </c>
      <c r="J460" s="4">
        <v>2228.17</v>
      </c>
      <c r="K460" s="4">
        <v>6684.5</v>
      </c>
      <c r="L460" t="s">
        <v>35</v>
      </c>
      <c r="M460" t="s">
        <v>29</v>
      </c>
      <c r="N460">
        <f>IF(COUNTIF($C$2:C460,C460)=1,1,0)</f>
        <v>1</v>
      </c>
      <c r="O460">
        <f t="shared" si="14"/>
        <v>0</v>
      </c>
      <c r="P460" t="str">
        <f t="shared" si="15"/>
        <v>2023-05</v>
      </c>
      <c r="Q460" s="3">
        <f>IF(AND(IF(dashboard!$B$4="All",TRUE,$F460=dashboard!$B$4),IF(dashboard!$B$5="All",TRUE,$E460=dashboard!$B$5),IF(dashboard!$B$6="All",TRUE,$G460=dashboard!$B$6),IF(dashboard!$B$7="All",TRUE,$M460=dashboard!$B$7),$P460&gt;=dashboard!$B$8,$P460&lt;=dashboard!$B$9,COUNTIFS($C$2:C460,$C460,$F$2:F460,IF(dashboard!$B$4="All","*",dashboard!$B$4),$E$2:E460,IF(dashboard!$B$5="All","*",dashboard!$B$5),$G$2:G460,IF(dashboard!$B$6="All","*",dashboard!$B$6),$M$2:M460,IF(dashboard!$B$7="All","*",dashboard!$B$7),$P$2:P460,"&gt;="&amp;dashboard!$B$8,$P$2:P460,"&lt;="&amp;dashboard!$B$9)=1),1,0)</f>
        <v>1</v>
      </c>
    </row>
    <row r="461" spans="1:17">
      <c r="A461" t="s">
        <v>1180</v>
      </c>
      <c r="B461" s="2">
        <v>44996</v>
      </c>
      <c r="C461" t="s">
        <v>1181</v>
      </c>
      <c r="D461" t="s">
        <v>1182</v>
      </c>
      <c r="E461" t="s">
        <v>17</v>
      </c>
      <c r="F461" t="s">
        <v>33</v>
      </c>
      <c r="G461" t="s">
        <v>19</v>
      </c>
      <c r="H461" t="s">
        <v>57</v>
      </c>
      <c r="I461" s="3">
        <v>5</v>
      </c>
      <c r="J461" s="4">
        <v>15827.08</v>
      </c>
      <c r="K461" s="4">
        <v>79135.39</v>
      </c>
      <c r="L461" t="s">
        <v>21</v>
      </c>
      <c r="M461" t="s">
        <v>29</v>
      </c>
      <c r="N461">
        <f>IF(COUNTIF($C$2:C461,C461)=1,1,0)</f>
        <v>1</v>
      </c>
      <c r="O461">
        <f t="shared" si="14"/>
        <v>0</v>
      </c>
      <c r="P461" t="str">
        <f t="shared" si="15"/>
        <v>2023-03</v>
      </c>
      <c r="Q461" s="3">
        <f>IF(AND(IF(dashboard!$B$4="All",TRUE,$F461=dashboard!$B$4),IF(dashboard!$B$5="All",TRUE,$E461=dashboard!$B$5),IF(dashboard!$B$6="All",TRUE,$G461=dashboard!$B$6),IF(dashboard!$B$7="All",TRUE,$M461=dashboard!$B$7),$P461&gt;=dashboard!$B$8,$P461&lt;=dashboard!$B$9,COUNTIFS($C$2:C461,$C461,$F$2:F461,IF(dashboard!$B$4="All","*",dashboard!$B$4),$E$2:E461,IF(dashboard!$B$5="All","*",dashboard!$B$5),$G$2:G461,IF(dashboard!$B$6="All","*",dashboard!$B$6),$M$2:M461,IF(dashboard!$B$7="All","*",dashboard!$B$7),$P$2:P461,"&gt;="&amp;dashboard!$B$8,$P$2:P461,"&lt;="&amp;dashboard!$B$9)=1),1,0)</f>
        <v>1</v>
      </c>
    </row>
    <row r="462" spans="1:17">
      <c r="A462" t="s">
        <v>1183</v>
      </c>
      <c r="B462" s="2">
        <v>45178</v>
      </c>
      <c r="C462" t="s">
        <v>600</v>
      </c>
      <c r="D462" t="s">
        <v>755</v>
      </c>
      <c r="E462" t="s">
        <v>17</v>
      </c>
      <c r="F462" t="s">
        <v>18</v>
      </c>
      <c r="G462" t="s">
        <v>19</v>
      </c>
      <c r="H462" t="s">
        <v>50</v>
      </c>
      <c r="I462" s="3">
        <v>2</v>
      </c>
      <c r="J462" s="4">
        <v>2593.04</v>
      </c>
      <c r="K462" s="4">
        <v>5186.08</v>
      </c>
      <c r="L462" t="s">
        <v>21</v>
      </c>
      <c r="M462" t="s">
        <v>22</v>
      </c>
      <c r="N462">
        <f>IF(COUNTIF($C$2:C462,C462)=1,1,0)</f>
        <v>0</v>
      </c>
      <c r="O462">
        <f t="shared" si="14"/>
        <v>1</v>
      </c>
      <c r="P462" t="str">
        <f t="shared" si="15"/>
        <v>2023-09</v>
      </c>
      <c r="Q462" s="3">
        <f>IF(AND(IF(dashboard!$B$4="All",TRUE,$F462=dashboard!$B$4),IF(dashboard!$B$5="All",TRUE,$E462=dashboard!$B$5),IF(dashboard!$B$6="All",TRUE,$G462=dashboard!$B$6),IF(dashboard!$B$7="All",TRUE,$M462=dashboard!$B$7),$P462&gt;=dashboard!$B$8,$P462&lt;=dashboard!$B$9,COUNTIFS($C$2:C462,$C462,$F$2:F462,IF(dashboard!$B$4="All","*",dashboard!$B$4),$E$2:E462,IF(dashboard!$B$5="All","*",dashboard!$B$5),$G$2:G462,IF(dashboard!$B$6="All","*",dashboard!$B$6),$M$2:M462,IF(dashboard!$B$7="All","*",dashboard!$B$7),$P$2:P462,"&gt;="&amp;dashboard!$B$8,$P$2:P462,"&lt;="&amp;dashboard!$B$9)=1),1,0)</f>
        <v>0</v>
      </c>
    </row>
    <row r="463" spans="1:17">
      <c r="A463" t="s">
        <v>1184</v>
      </c>
      <c r="B463" s="2">
        <v>45341</v>
      </c>
      <c r="C463" t="s">
        <v>125</v>
      </c>
      <c r="D463" t="s">
        <v>935</v>
      </c>
      <c r="E463" t="s">
        <v>17</v>
      </c>
      <c r="F463" t="s">
        <v>18</v>
      </c>
      <c r="G463" t="s">
        <v>19</v>
      </c>
      <c r="H463" t="s">
        <v>20</v>
      </c>
      <c r="I463" s="3">
        <v>1</v>
      </c>
      <c r="J463" s="4">
        <v>29006.5</v>
      </c>
      <c r="K463" s="4">
        <v>29006.5</v>
      </c>
      <c r="L463" t="s">
        <v>28</v>
      </c>
      <c r="M463" t="s">
        <v>29</v>
      </c>
      <c r="N463">
        <f>IF(COUNTIF($C$2:C463,C463)=1,1,0)</f>
        <v>0</v>
      </c>
      <c r="O463">
        <f t="shared" si="14"/>
        <v>0</v>
      </c>
      <c r="P463" t="str">
        <f t="shared" si="15"/>
        <v>2024-02</v>
      </c>
      <c r="Q463" s="3">
        <f>IF(AND(IF(dashboard!$B$4="All",TRUE,$F463=dashboard!$B$4),IF(dashboard!$B$5="All",TRUE,$E463=dashboard!$B$5),IF(dashboard!$B$6="All",TRUE,$G463=dashboard!$B$6),IF(dashboard!$B$7="All",TRUE,$M463=dashboard!$B$7),$P463&gt;=dashboard!$B$8,$P463&lt;=dashboard!$B$9,COUNTIFS($C$2:C463,$C463,$F$2:F463,IF(dashboard!$B$4="All","*",dashboard!$B$4),$E$2:E463,IF(dashboard!$B$5="All","*",dashboard!$B$5),$G$2:G463,IF(dashboard!$B$6="All","*",dashboard!$B$6),$M$2:M463,IF(dashboard!$B$7="All","*",dashboard!$B$7),$P$2:P463,"&gt;="&amp;dashboard!$B$8,$P$2:P463,"&lt;="&amp;dashboard!$B$9)=1),1,0)</f>
        <v>0</v>
      </c>
    </row>
    <row r="464" spans="1:17">
      <c r="A464" t="s">
        <v>1185</v>
      </c>
      <c r="B464" s="2">
        <v>45371</v>
      </c>
      <c r="C464" t="s">
        <v>794</v>
      </c>
      <c r="D464" t="s">
        <v>126</v>
      </c>
      <c r="E464" t="s">
        <v>17</v>
      </c>
      <c r="F464" t="s">
        <v>27</v>
      </c>
      <c r="G464" t="s">
        <v>42</v>
      </c>
      <c r="H464" t="s">
        <v>50</v>
      </c>
      <c r="I464" s="3">
        <v>4</v>
      </c>
      <c r="J464" s="4">
        <v>2898.3</v>
      </c>
      <c r="K464" s="4">
        <v>11593.22</v>
      </c>
      <c r="L464" t="s">
        <v>21</v>
      </c>
      <c r="M464" t="s">
        <v>29</v>
      </c>
      <c r="N464">
        <f>IF(COUNTIF($C$2:C464,C464)=1,1,0)</f>
        <v>0</v>
      </c>
      <c r="O464">
        <f t="shared" si="14"/>
        <v>0</v>
      </c>
      <c r="P464" t="str">
        <f t="shared" si="15"/>
        <v>2024-03</v>
      </c>
      <c r="Q464" s="3">
        <f>IF(AND(IF(dashboard!$B$4="All",TRUE,$F464=dashboard!$B$4),IF(dashboard!$B$5="All",TRUE,$E464=dashboard!$B$5),IF(dashboard!$B$6="All",TRUE,$G464=dashboard!$B$6),IF(dashboard!$B$7="All",TRUE,$M464=dashboard!$B$7),$P464&gt;=dashboard!$B$8,$P464&lt;=dashboard!$B$9,COUNTIFS($C$2:C464,$C464,$F$2:F464,IF(dashboard!$B$4="All","*",dashboard!$B$4),$E$2:E464,IF(dashboard!$B$5="All","*",dashboard!$B$5),$G$2:G464,IF(dashboard!$B$6="All","*",dashboard!$B$6),$M$2:M464,IF(dashboard!$B$7="All","*",dashboard!$B$7),$P$2:P464,"&gt;="&amp;dashboard!$B$8,$P$2:P464,"&lt;="&amp;dashboard!$B$9)=1),1,0)</f>
        <v>0</v>
      </c>
    </row>
    <row r="465" spans="1:17">
      <c r="A465" t="s">
        <v>1186</v>
      </c>
      <c r="B465" s="2">
        <v>45108</v>
      </c>
      <c r="C465" t="s">
        <v>517</v>
      </c>
      <c r="D465" t="s">
        <v>942</v>
      </c>
      <c r="E465" t="s">
        <v>26</v>
      </c>
      <c r="F465" t="s">
        <v>46</v>
      </c>
      <c r="G465" t="s">
        <v>19</v>
      </c>
      <c r="H465" t="s">
        <v>34</v>
      </c>
      <c r="I465" s="3">
        <v>3</v>
      </c>
      <c r="J465" s="4">
        <v>1178.1099999999999</v>
      </c>
      <c r="K465" s="4">
        <v>3534.32</v>
      </c>
      <c r="L465" t="s">
        <v>28</v>
      </c>
      <c r="M465" t="s">
        <v>29</v>
      </c>
      <c r="N465">
        <f>IF(COUNTIF($C$2:C465,C465)=1,1,0)</f>
        <v>0</v>
      </c>
      <c r="O465">
        <f t="shared" si="14"/>
        <v>0</v>
      </c>
      <c r="P465" t="str">
        <f t="shared" si="15"/>
        <v>2023-07</v>
      </c>
      <c r="Q465" s="3">
        <f>IF(AND(IF(dashboard!$B$4="All",TRUE,$F465=dashboard!$B$4),IF(dashboard!$B$5="All",TRUE,$E465=dashboard!$B$5),IF(dashboard!$B$6="All",TRUE,$G465=dashboard!$B$6),IF(dashboard!$B$7="All",TRUE,$M465=dashboard!$B$7),$P465&gt;=dashboard!$B$8,$P465&lt;=dashboard!$B$9,COUNTIFS($C$2:C465,$C465,$F$2:F465,IF(dashboard!$B$4="All","*",dashboard!$B$4),$E$2:E465,IF(dashboard!$B$5="All","*",dashboard!$B$5),$G$2:G465,IF(dashboard!$B$6="All","*",dashboard!$B$6),$M$2:M465,IF(dashboard!$B$7="All","*",dashboard!$B$7),$P$2:P465,"&gt;="&amp;dashboard!$B$8,$P$2:P465,"&lt;="&amp;dashboard!$B$9)=1),1,0)</f>
        <v>0</v>
      </c>
    </row>
    <row r="466" spans="1:17">
      <c r="A466" t="s">
        <v>1187</v>
      </c>
      <c r="B466" s="2">
        <v>45093</v>
      </c>
      <c r="C466" t="s">
        <v>99</v>
      </c>
      <c r="D466" t="s">
        <v>1188</v>
      </c>
      <c r="E466" t="s">
        <v>26</v>
      </c>
      <c r="F466" t="s">
        <v>46</v>
      </c>
      <c r="G466" t="s">
        <v>42</v>
      </c>
      <c r="H466" t="s">
        <v>34</v>
      </c>
      <c r="I466" s="3">
        <v>5</v>
      </c>
      <c r="J466" s="4">
        <v>1053.18</v>
      </c>
      <c r="K466" s="4">
        <v>5265.88</v>
      </c>
      <c r="L466" t="s">
        <v>21</v>
      </c>
      <c r="M466" t="s">
        <v>29</v>
      </c>
      <c r="N466">
        <f>IF(COUNTIF($C$2:C466,C466)=1,1,0)</f>
        <v>0</v>
      </c>
      <c r="O466">
        <f t="shared" si="14"/>
        <v>0</v>
      </c>
      <c r="P466" t="str">
        <f t="shared" si="15"/>
        <v>2023-06</v>
      </c>
      <c r="Q466" s="3">
        <f>IF(AND(IF(dashboard!$B$4="All",TRUE,$F466=dashboard!$B$4),IF(dashboard!$B$5="All",TRUE,$E466=dashboard!$B$5),IF(dashboard!$B$6="All",TRUE,$G466=dashboard!$B$6),IF(dashboard!$B$7="All",TRUE,$M466=dashboard!$B$7),$P466&gt;=dashboard!$B$8,$P466&lt;=dashboard!$B$9,COUNTIFS($C$2:C466,$C466,$F$2:F466,IF(dashboard!$B$4="All","*",dashboard!$B$4),$E$2:E466,IF(dashboard!$B$5="All","*",dashboard!$B$5),$G$2:G466,IF(dashboard!$B$6="All","*",dashboard!$B$6),$M$2:M466,IF(dashboard!$B$7="All","*",dashboard!$B$7),$P$2:P466,"&gt;="&amp;dashboard!$B$8,$P$2:P466,"&lt;="&amp;dashboard!$B$9)=1),1,0)</f>
        <v>0</v>
      </c>
    </row>
    <row r="467" spans="1:17">
      <c r="A467" t="s">
        <v>1189</v>
      </c>
      <c r="B467" s="2">
        <v>45017</v>
      </c>
      <c r="C467" t="s">
        <v>1190</v>
      </c>
      <c r="D467" t="s">
        <v>1191</v>
      </c>
      <c r="E467" t="s">
        <v>17</v>
      </c>
      <c r="F467" t="s">
        <v>46</v>
      </c>
      <c r="G467" t="s">
        <v>19</v>
      </c>
      <c r="H467" t="s">
        <v>34</v>
      </c>
      <c r="I467" s="3">
        <v>3</v>
      </c>
      <c r="J467" s="4">
        <v>938.62</v>
      </c>
      <c r="K467" s="4">
        <v>2815.85</v>
      </c>
      <c r="L467" t="s">
        <v>35</v>
      </c>
      <c r="M467" t="s">
        <v>29</v>
      </c>
      <c r="N467">
        <f>IF(COUNTIF($C$2:C467,C467)=1,1,0)</f>
        <v>1</v>
      </c>
      <c r="O467">
        <f t="shared" si="14"/>
        <v>0</v>
      </c>
      <c r="P467" t="str">
        <f t="shared" si="15"/>
        <v>2023-04</v>
      </c>
      <c r="Q467" s="3">
        <f>IF(AND(IF(dashboard!$B$4="All",TRUE,$F467=dashboard!$B$4),IF(dashboard!$B$5="All",TRUE,$E467=dashboard!$B$5),IF(dashboard!$B$6="All",TRUE,$G467=dashboard!$B$6),IF(dashboard!$B$7="All",TRUE,$M467=dashboard!$B$7),$P467&gt;=dashboard!$B$8,$P467&lt;=dashboard!$B$9,COUNTIFS($C$2:C467,$C467,$F$2:F467,IF(dashboard!$B$4="All","*",dashboard!$B$4),$E$2:E467,IF(dashboard!$B$5="All","*",dashboard!$B$5),$G$2:G467,IF(dashboard!$B$6="All","*",dashboard!$B$6),$M$2:M467,IF(dashboard!$B$7="All","*",dashboard!$B$7),$P$2:P467,"&gt;="&amp;dashboard!$B$8,$P$2:P467,"&lt;="&amp;dashboard!$B$9)=1),1,0)</f>
        <v>0</v>
      </c>
    </row>
    <row r="468" spans="1:17">
      <c r="A468" t="s">
        <v>1192</v>
      </c>
      <c r="B468" s="2">
        <v>45457</v>
      </c>
      <c r="C468" t="s">
        <v>155</v>
      </c>
      <c r="D468" t="s">
        <v>67</v>
      </c>
      <c r="E468" t="s">
        <v>17</v>
      </c>
      <c r="F468" t="s">
        <v>46</v>
      </c>
      <c r="G468" t="s">
        <v>42</v>
      </c>
      <c r="H468" t="s">
        <v>20</v>
      </c>
      <c r="I468" s="3">
        <v>4</v>
      </c>
      <c r="J468" s="4">
        <v>32785.519999999997</v>
      </c>
      <c r="K468" s="4">
        <v>131142.07999999999</v>
      </c>
      <c r="L468" t="s">
        <v>35</v>
      </c>
      <c r="M468" t="s">
        <v>29</v>
      </c>
      <c r="N468">
        <f>IF(COUNTIF($C$2:C468,C468)=1,1,0)</f>
        <v>0</v>
      </c>
      <c r="O468">
        <f t="shared" si="14"/>
        <v>0</v>
      </c>
      <c r="P468" t="str">
        <f t="shared" si="15"/>
        <v>2024-06</v>
      </c>
      <c r="Q468" s="3">
        <f>IF(AND(IF(dashboard!$B$4="All",TRUE,$F468=dashboard!$B$4),IF(dashboard!$B$5="All",TRUE,$E468=dashboard!$B$5),IF(dashboard!$B$6="All",TRUE,$G468=dashboard!$B$6),IF(dashboard!$B$7="All",TRUE,$M468=dashboard!$B$7),$P468&gt;=dashboard!$B$8,$P468&lt;=dashboard!$B$9,COUNTIFS($C$2:C468,$C468,$F$2:F468,IF(dashboard!$B$4="All","*",dashboard!$B$4),$E$2:E468,IF(dashboard!$B$5="All","*",dashboard!$B$5),$G$2:G468,IF(dashboard!$B$6="All","*",dashboard!$B$6),$M$2:M468,IF(dashboard!$B$7="All","*",dashboard!$B$7),$P$2:P468,"&gt;="&amp;dashboard!$B$8,$P$2:P468,"&lt;="&amp;dashboard!$B$9)=1),1,0)</f>
        <v>0</v>
      </c>
    </row>
    <row r="469" spans="1:17">
      <c r="A469" t="s">
        <v>1193</v>
      </c>
      <c r="B469" s="2">
        <v>44965</v>
      </c>
      <c r="C469" t="s">
        <v>447</v>
      </c>
      <c r="D469" t="s">
        <v>1194</v>
      </c>
      <c r="E469" t="s">
        <v>17</v>
      </c>
      <c r="F469" t="s">
        <v>18</v>
      </c>
      <c r="G469" t="s">
        <v>42</v>
      </c>
      <c r="H469" t="s">
        <v>57</v>
      </c>
      <c r="I469" s="3">
        <v>5</v>
      </c>
      <c r="J469" s="4">
        <v>15975.85</v>
      </c>
      <c r="K469" s="4">
        <v>79879.25</v>
      </c>
      <c r="L469" t="s">
        <v>28</v>
      </c>
      <c r="M469" t="s">
        <v>29</v>
      </c>
      <c r="N469">
        <f>IF(COUNTIF($C$2:C469,C469)=1,1,0)</f>
        <v>0</v>
      </c>
      <c r="O469">
        <f t="shared" si="14"/>
        <v>0</v>
      </c>
      <c r="P469" t="str">
        <f t="shared" si="15"/>
        <v>2023-02</v>
      </c>
      <c r="Q469" s="3">
        <f>IF(AND(IF(dashboard!$B$4="All",TRUE,$F469=dashboard!$B$4),IF(dashboard!$B$5="All",TRUE,$E469=dashboard!$B$5),IF(dashboard!$B$6="All",TRUE,$G469=dashboard!$B$6),IF(dashboard!$B$7="All",TRUE,$M469=dashboard!$B$7),$P469&gt;=dashboard!$B$8,$P469&lt;=dashboard!$B$9,COUNTIFS($C$2:C469,$C469,$F$2:F469,IF(dashboard!$B$4="All","*",dashboard!$B$4),$E$2:E469,IF(dashboard!$B$5="All","*",dashboard!$B$5),$G$2:G469,IF(dashboard!$B$6="All","*",dashboard!$B$6),$M$2:M469,IF(dashboard!$B$7="All","*",dashboard!$B$7),$P$2:P469,"&gt;="&amp;dashboard!$B$8,$P$2:P469,"&lt;="&amp;dashboard!$B$9)=1),1,0)</f>
        <v>0</v>
      </c>
    </row>
    <row r="470" spans="1:17">
      <c r="A470" t="s">
        <v>1195</v>
      </c>
      <c r="B470" s="2">
        <v>45052</v>
      </c>
      <c r="C470" t="s">
        <v>1196</v>
      </c>
      <c r="D470" t="s">
        <v>1197</v>
      </c>
      <c r="E470" t="s">
        <v>26</v>
      </c>
      <c r="F470" t="s">
        <v>18</v>
      </c>
      <c r="G470" t="s">
        <v>19</v>
      </c>
      <c r="H470" t="s">
        <v>20</v>
      </c>
      <c r="I470" s="3">
        <v>4</v>
      </c>
      <c r="J470" s="4">
        <v>35413.699999999997</v>
      </c>
      <c r="K470" s="4">
        <v>141654.82</v>
      </c>
      <c r="L470" t="s">
        <v>21</v>
      </c>
      <c r="M470" t="s">
        <v>29</v>
      </c>
      <c r="N470">
        <f>IF(COUNTIF($C$2:C470,C470)=1,1,0)</f>
        <v>1</v>
      </c>
      <c r="O470">
        <f t="shared" si="14"/>
        <v>0</v>
      </c>
      <c r="P470" t="str">
        <f t="shared" si="15"/>
        <v>2023-05</v>
      </c>
      <c r="Q470" s="3">
        <f>IF(AND(IF(dashboard!$B$4="All",TRUE,$F470=dashboard!$B$4),IF(dashboard!$B$5="All",TRUE,$E470=dashboard!$B$5),IF(dashboard!$B$6="All",TRUE,$G470=dashboard!$B$6),IF(dashboard!$B$7="All",TRUE,$M470=dashboard!$B$7),$P470&gt;=dashboard!$B$8,$P470&lt;=dashboard!$B$9,COUNTIFS($C$2:C470,$C470,$F$2:F470,IF(dashboard!$B$4="All","*",dashboard!$B$4),$E$2:E470,IF(dashboard!$B$5="All","*",dashboard!$B$5),$G$2:G470,IF(dashboard!$B$6="All","*",dashboard!$B$6),$M$2:M470,IF(dashboard!$B$7="All","*",dashboard!$B$7),$P$2:P470,"&gt;="&amp;dashboard!$B$8,$P$2:P470,"&lt;="&amp;dashboard!$B$9)=1),1,0)</f>
        <v>0</v>
      </c>
    </row>
    <row r="471" spans="1:17">
      <c r="A471" t="s">
        <v>1198</v>
      </c>
      <c r="B471" s="2">
        <v>45377</v>
      </c>
      <c r="C471" t="s">
        <v>174</v>
      </c>
      <c r="D471" t="s">
        <v>809</v>
      </c>
      <c r="E471" t="s">
        <v>17</v>
      </c>
      <c r="F471" t="s">
        <v>27</v>
      </c>
      <c r="G471" t="s">
        <v>19</v>
      </c>
      <c r="H471" t="s">
        <v>20</v>
      </c>
      <c r="I471" s="3">
        <v>5</v>
      </c>
      <c r="J471" s="4">
        <v>37223.42</v>
      </c>
      <c r="K471" s="4">
        <v>186117.1</v>
      </c>
      <c r="L471" t="s">
        <v>21</v>
      </c>
      <c r="M471" t="s">
        <v>29</v>
      </c>
      <c r="N471">
        <f>IF(COUNTIF($C$2:C471,C471)=1,1,0)</f>
        <v>0</v>
      </c>
      <c r="O471">
        <f t="shared" si="14"/>
        <v>0</v>
      </c>
      <c r="P471" t="str">
        <f t="shared" si="15"/>
        <v>2024-03</v>
      </c>
      <c r="Q471" s="3">
        <f>IF(AND(IF(dashboard!$B$4="All",TRUE,$F471=dashboard!$B$4),IF(dashboard!$B$5="All",TRUE,$E471=dashboard!$B$5),IF(dashboard!$B$6="All",TRUE,$G471=dashboard!$B$6),IF(dashboard!$B$7="All",TRUE,$M471=dashboard!$B$7),$P471&gt;=dashboard!$B$8,$P471&lt;=dashboard!$B$9,COUNTIFS($C$2:C471,$C471,$F$2:F471,IF(dashboard!$B$4="All","*",dashboard!$B$4),$E$2:E471,IF(dashboard!$B$5="All","*",dashboard!$B$5),$G$2:G471,IF(dashboard!$B$6="All","*",dashboard!$B$6),$M$2:M471,IF(dashboard!$B$7="All","*",dashboard!$B$7),$P$2:P471,"&gt;="&amp;dashboard!$B$8,$P$2:P471,"&lt;="&amp;dashboard!$B$9)=1),1,0)</f>
        <v>0</v>
      </c>
    </row>
    <row r="472" spans="1:17">
      <c r="A472" t="s">
        <v>1199</v>
      </c>
      <c r="B472" s="2">
        <v>45099</v>
      </c>
      <c r="C472" t="s">
        <v>941</v>
      </c>
      <c r="D472" t="s">
        <v>1200</v>
      </c>
      <c r="E472" t="s">
        <v>17</v>
      </c>
      <c r="F472" t="s">
        <v>46</v>
      </c>
      <c r="G472" t="s">
        <v>19</v>
      </c>
      <c r="H472" t="s">
        <v>20</v>
      </c>
      <c r="I472" s="3">
        <v>2</v>
      </c>
      <c r="J472" s="4">
        <v>38355.81</v>
      </c>
      <c r="K472" s="4">
        <v>76711.63</v>
      </c>
      <c r="L472" t="s">
        <v>28</v>
      </c>
      <c r="M472" t="s">
        <v>29</v>
      </c>
      <c r="N472">
        <f>IF(COUNTIF($C$2:C472,C472)=1,1,0)</f>
        <v>0</v>
      </c>
      <c r="O472">
        <f t="shared" si="14"/>
        <v>0</v>
      </c>
      <c r="P472" t="str">
        <f t="shared" si="15"/>
        <v>2023-06</v>
      </c>
      <c r="Q472" s="3">
        <f>IF(AND(IF(dashboard!$B$4="All",TRUE,$F472=dashboard!$B$4),IF(dashboard!$B$5="All",TRUE,$E472=dashboard!$B$5),IF(dashboard!$B$6="All",TRUE,$G472=dashboard!$B$6),IF(dashboard!$B$7="All",TRUE,$M472=dashboard!$B$7),$P472&gt;=dashboard!$B$8,$P472&lt;=dashboard!$B$9,COUNTIFS($C$2:C472,$C472,$F$2:F472,IF(dashboard!$B$4="All","*",dashboard!$B$4),$E$2:E472,IF(dashboard!$B$5="All","*",dashboard!$B$5),$G$2:G472,IF(dashboard!$B$6="All","*",dashboard!$B$6),$M$2:M472,IF(dashboard!$B$7="All","*",dashboard!$B$7),$P$2:P472,"&gt;="&amp;dashboard!$B$8,$P$2:P472,"&lt;="&amp;dashboard!$B$9)=1),1,0)</f>
        <v>0</v>
      </c>
    </row>
    <row r="473" spans="1:17">
      <c r="A473" t="s">
        <v>1201</v>
      </c>
      <c r="B473" s="2">
        <v>45146</v>
      </c>
      <c r="C473" t="s">
        <v>1202</v>
      </c>
      <c r="D473" t="s">
        <v>1203</v>
      </c>
      <c r="E473" t="s">
        <v>17</v>
      </c>
      <c r="F473" t="s">
        <v>18</v>
      </c>
      <c r="G473" t="s">
        <v>19</v>
      </c>
      <c r="H473" t="s">
        <v>50</v>
      </c>
      <c r="I473" s="3">
        <v>5</v>
      </c>
      <c r="J473" s="4">
        <v>2301.2600000000002</v>
      </c>
      <c r="K473" s="4">
        <v>11506.28</v>
      </c>
      <c r="L473" t="s">
        <v>35</v>
      </c>
      <c r="M473" t="s">
        <v>29</v>
      </c>
      <c r="N473">
        <f>IF(COUNTIF($C$2:C473,C473)=1,1,0)</f>
        <v>1</v>
      </c>
      <c r="O473">
        <f t="shared" si="14"/>
        <v>0</v>
      </c>
      <c r="P473" t="str">
        <f t="shared" si="15"/>
        <v>2023-08</v>
      </c>
      <c r="Q473" s="3">
        <f>IF(AND(IF(dashboard!$B$4="All",TRUE,$F473=dashboard!$B$4),IF(dashboard!$B$5="All",TRUE,$E473=dashboard!$B$5),IF(dashboard!$B$6="All",TRUE,$G473=dashboard!$B$6),IF(dashboard!$B$7="All",TRUE,$M473=dashboard!$B$7),$P473&gt;=dashboard!$B$8,$P473&lt;=dashboard!$B$9,COUNTIFS($C$2:C473,$C473,$F$2:F473,IF(dashboard!$B$4="All","*",dashboard!$B$4),$E$2:E473,IF(dashboard!$B$5="All","*",dashboard!$B$5),$G$2:G473,IF(dashboard!$B$6="All","*",dashboard!$B$6),$M$2:M473,IF(dashboard!$B$7="All","*",dashboard!$B$7),$P$2:P473,"&gt;="&amp;dashboard!$B$8,$P$2:P473,"&lt;="&amp;dashboard!$B$9)=1),1,0)</f>
        <v>0</v>
      </c>
    </row>
    <row r="474" spans="1:17">
      <c r="A474" t="s">
        <v>1204</v>
      </c>
      <c r="B474" s="2">
        <v>44984</v>
      </c>
      <c r="C474" t="s">
        <v>1105</v>
      </c>
      <c r="D474" t="s">
        <v>1205</v>
      </c>
      <c r="E474" t="s">
        <v>61</v>
      </c>
      <c r="F474" t="s">
        <v>18</v>
      </c>
      <c r="G474" t="s">
        <v>19</v>
      </c>
      <c r="H474" t="s">
        <v>57</v>
      </c>
      <c r="I474" s="3">
        <v>4</v>
      </c>
      <c r="J474" s="4">
        <v>14401.25</v>
      </c>
      <c r="K474" s="4">
        <v>57604.99</v>
      </c>
      <c r="L474" t="s">
        <v>35</v>
      </c>
      <c r="M474" t="s">
        <v>29</v>
      </c>
      <c r="N474">
        <f>IF(COUNTIF($C$2:C474,C474)=1,1,0)</f>
        <v>0</v>
      </c>
      <c r="O474">
        <f t="shared" si="14"/>
        <v>0</v>
      </c>
      <c r="P474" t="str">
        <f t="shared" si="15"/>
        <v>2023-02</v>
      </c>
      <c r="Q474" s="3">
        <f>IF(AND(IF(dashboard!$B$4="All",TRUE,$F474=dashboard!$B$4),IF(dashboard!$B$5="All",TRUE,$E474=dashboard!$B$5),IF(dashboard!$B$6="All",TRUE,$G474=dashboard!$B$6),IF(dashboard!$B$7="All",TRUE,$M474=dashboard!$B$7),$P474&gt;=dashboard!$B$8,$P474&lt;=dashboard!$B$9,COUNTIFS($C$2:C474,$C474,$F$2:F474,IF(dashboard!$B$4="All","*",dashboard!$B$4),$E$2:E474,IF(dashboard!$B$5="All","*",dashboard!$B$5),$G$2:G474,IF(dashboard!$B$6="All","*",dashboard!$B$6),$M$2:M474,IF(dashboard!$B$7="All","*",dashboard!$B$7),$P$2:P474,"&gt;="&amp;dashboard!$B$8,$P$2:P474,"&lt;="&amp;dashboard!$B$9)=1),1,0)</f>
        <v>0</v>
      </c>
    </row>
    <row r="475" spans="1:17">
      <c r="A475" t="s">
        <v>1206</v>
      </c>
      <c r="B475" s="2">
        <v>45402</v>
      </c>
      <c r="C475" t="s">
        <v>134</v>
      </c>
      <c r="D475" t="s">
        <v>1207</v>
      </c>
      <c r="E475" t="s">
        <v>17</v>
      </c>
      <c r="F475" t="s">
        <v>18</v>
      </c>
      <c r="G475" t="s">
        <v>42</v>
      </c>
      <c r="H475" t="s">
        <v>50</v>
      </c>
      <c r="I475" s="3">
        <v>1</v>
      </c>
      <c r="J475" s="4">
        <v>2983.03</v>
      </c>
      <c r="K475" s="4">
        <v>2983.03</v>
      </c>
      <c r="L475" t="s">
        <v>35</v>
      </c>
      <c r="M475" t="s">
        <v>29</v>
      </c>
      <c r="N475">
        <f>IF(COUNTIF($C$2:C475,C475)=1,1,0)</f>
        <v>0</v>
      </c>
      <c r="O475">
        <f t="shared" si="14"/>
        <v>0</v>
      </c>
      <c r="P475" t="str">
        <f t="shared" si="15"/>
        <v>2024-04</v>
      </c>
      <c r="Q475" s="3">
        <f>IF(AND(IF(dashboard!$B$4="All",TRUE,$F475=dashboard!$B$4),IF(dashboard!$B$5="All",TRUE,$E475=dashboard!$B$5),IF(dashboard!$B$6="All",TRUE,$G475=dashboard!$B$6),IF(dashboard!$B$7="All",TRUE,$M475=dashboard!$B$7),$P475&gt;=dashboard!$B$8,$P475&lt;=dashboard!$B$9,COUNTIFS($C$2:C475,$C475,$F$2:F475,IF(dashboard!$B$4="All","*",dashboard!$B$4),$E$2:E475,IF(dashboard!$B$5="All","*",dashboard!$B$5),$G$2:G475,IF(dashboard!$B$6="All","*",dashboard!$B$6),$M$2:M475,IF(dashboard!$B$7="All","*",dashboard!$B$7),$P$2:P475,"&gt;="&amp;dashboard!$B$8,$P$2:P475,"&lt;="&amp;dashboard!$B$9)=1),1,0)</f>
        <v>0</v>
      </c>
    </row>
    <row r="476" spans="1:17">
      <c r="A476" t="s">
        <v>1208</v>
      </c>
      <c r="B476" s="2">
        <v>45382</v>
      </c>
      <c r="C476" t="s">
        <v>395</v>
      </c>
      <c r="D476" t="s">
        <v>1095</v>
      </c>
      <c r="E476" t="s">
        <v>26</v>
      </c>
      <c r="F476" t="s">
        <v>18</v>
      </c>
      <c r="G476" t="s">
        <v>19</v>
      </c>
      <c r="H476" t="s">
        <v>20</v>
      </c>
      <c r="I476" s="3">
        <v>2</v>
      </c>
      <c r="J476" s="4">
        <v>41440.9</v>
      </c>
      <c r="K476" s="4">
        <v>82881.8</v>
      </c>
      <c r="L476" t="s">
        <v>28</v>
      </c>
      <c r="M476" t="s">
        <v>29</v>
      </c>
      <c r="N476">
        <f>IF(COUNTIF($C$2:C476,C476)=1,1,0)</f>
        <v>0</v>
      </c>
      <c r="O476">
        <f t="shared" si="14"/>
        <v>0</v>
      </c>
      <c r="P476" t="str">
        <f t="shared" si="15"/>
        <v>2024-03</v>
      </c>
      <c r="Q476" s="3">
        <f>IF(AND(IF(dashboard!$B$4="All",TRUE,$F476=dashboard!$B$4),IF(dashboard!$B$5="All",TRUE,$E476=dashboard!$B$5),IF(dashboard!$B$6="All",TRUE,$G476=dashboard!$B$6),IF(dashboard!$B$7="All",TRUE,$M476=dashboard!$B$7),$P476&gt;=dashboard!$B$8,$P476&lt;=dashboard!$B$9,COUNTIFS($C$2:C476,$C476,$F$2:F476,IF(dashboard!$B$4="All","*",dashboard!$B$4),$E$2:E476,IF(dashboard!$B$5="All","*",dashboard!$B$5),$G$2:G476,IF(dashboard!$B$6="All","*",dashboard!$B$6),$M$2:M476,IF(dashboard!$B$7="All","*",dashboard!$B$7),$P$2:P476,"&gt;="&amp;dashboard!$B$8,$P$2:P476,"&lt;="&amp;dashboard!$B$9)=1),1,0)</f>
        <v>0</v>
      </c>
    </row>
    <row r="477" spans="1:17">
      <c r="A477" t="s">
        <v>1209</v>
      </c>
      <c r="B477" s="2">
        <v>45287</v>
      </c>
      <c r="C477" t="s">
        <v>1210</v>
      </c>
      <c r="D477" t="s">
        <v>103</v>
      </c>
      <c r="E477" t="s">
        <v>17</v>
      </c>
      <c r="F477" t="s">
        <v>46</v>
      </c>
      <c r="G477" t="s">
        <v>42</v>
      </c>
      <c r="H477" t="s">
        <v>34</v>
      </c>
      <c r="I477" s="3">
        <v>3</v>
      </c>
      <c r="J477" s="4">
        <v>1088.8900000000001</v>
      </c>
      <c r="K477" s="4">
        <v>3266.67</v>
      </c>
      <c r="L477" t="s">
        <v>35</v>
      </c>
      <c r="M477" t="s">
        <v>29</v>
      </c>
      <c r="N477">
        <f>IF(COUNTIF($C$2:C477,C477)=1,1,0)</f>
        <v>1</v>
      </c>
      <c r="O477">
        <f t="shared" si="14"/>
        <v>0</v>
      </c>
      <c r="P477" t="str">
        <f t="shared" si="15"/>
        <v>2023-12</v>
      </c>
      <c r="Q477" s="3">
        <f>IF(AND(IF(dashboard!$B$4="All",TRUE,$F477=dashboard!$B$4),IF(dashboard!$B$5="All",TRUE,$E477=dashboard!$B$5),IF(dashboard!$B$6="All",TRUE,$G477=dashboard!$B$6),IF(dashboard!$B$7="All",TRUE,$M477=dashboard!$B$7),$P477&gt;=dashboard!$B$8,$P477&lt;=dashboard!$B$9,COUNTIFS($C$2:C477,$C477,$F$2:F477,IF(dashboard!$B$4="All","*",dashboard!$B$4),$E$2:E477,IF(dashboard!$B$5="All","*",dashboard!$B$5),$G$2:G477,IF(dashboard!$B$6="All","*",dashboard!$B$6),$M$2:M477,IF(dashboard!$B$7="All","*",dashboard!$B$7),$P$2:P477,"&gt;="&amp;dashboard!$B$8,$P$2:P477,"&lt;="&amp;dashboard!$B$9)=1),1,0)</f>
        <v>0</v>
      </c>
    </row>
    <row r="478" spans="1:17">
      <c r="A478" t="s">
        <v>1211</v>
      </c>
      <c r="B478" s="2">
        <v>44927</v>
      </c>
      <c r="C478" t="s">
        <v>1212</v>
      </c>
      <c r="D478" t="s">
        <v>680</v>
      </c>
      <c r="E478" t="s">
        <v>61</v>
      </c>
      <c r="F478" t="s">
        <v>46</v>
      </c>
      <c r="G478" t="s">
        <v>42</v>
      </c>
      <c r="H478" t="s">
        <v>20</v>
      </c>
      <c r="I478" s="3">
        <v>2</v>
      </c>
      <c r="J478" s="4">
        <v>36490.639999999999</v>
      </c>
      <c r="K478" s="4">
        <v>72981.279999999999</v>
      </c>
      <c r="L478" t="s">
        <v>28</v>
      </c>
      <c r="M478" t="s">
        <v>29</v>
      </c>
      <c r="N478">
        <f>IF(COUNTIF($C$2:C478,C478)=1,1,0)</f>
        <v>1</v>
      </c>
      <c r="O478">
        <f t="shared" si="14"/>
        <v>0</v>
      </c>
      <c r="P478" t="str">
        <f t="shared" si="15"/>
        <v>2023-01</v>
      </c>
      <c r="Q478" s="3">
        <f>IF(AND(IF(dashboard!$B$4="All",TRUE,$F478=dashboard!$B$4),IF(dashboard!$B$5="All",TRUE,$E478=dashboard!$B$5),IF(dashboard!$B$6="All",TRUE,$G478=dashboard!$B$6),IF(dashboard!$B$7="All",TRUE,$M478=dashboard!$B$7),$P478&gt;=dashboard!$B$8,$P478&lt;=dashboard!$B$9,COUNTIFS($C$2:C478,$C478,$F$2:F478,IF(dashboard!$B$4="All","*",dashboard!$B$4),$E$2:E478,IF(dashboard!$B$5="All","*",dashboard!$B$5),$G$2:G478,IF(dashboard!$B$6="All","*",dashboard!$B$6),$M$2:M478,IF(dashboard!$B$7="All","*",dashboard!$B$7),$P$2:P478,"&gt;="&amp;dashboard!$B$8,$P$2:P478,"&lt;="&amp;dashboard!$B$9)=1),1,0)</f>
        <v>0</v>
      </c>
    </row>
    <row r="479" spans="1:17">
      <c r="A479" t="s">
        <v>1213</v>
      </c>
      <c r="B479" s="2">
        <v>45313</v>
      </c>
      <c r="C479" t="s">
        <v>508</v>
      </c>
      <c r="D479" t="s">
        <v>1214</v>
      </c>
      <c r="E479" t="s">
        <v>26</v>
      </c>
      <c r="F479" t="s">
        <v>18</v>
      </c>
      <c r="G479" t="s">
        <v>19</v>
      </c>
      <c r="H479" t="s">
        <v>57</v>
      </c>
      <c r="I479" s="3">
        <v>2</v>
      </c>
      <c r="J479" s="4">
        <v>12506.93</v>
      </c>
      <c r="K479" s="4">
        <v>25013.85</v>
      </c>
      <c r="L479" t="s">
        <v>35</v>
      </c>
      <c r="M479" t="s">
        <v>29</v>
      </c>
      <c r="N479">
        <f>IF(COUNTIF($C$2:C479,C479)=1,1,0)</f>
        <v>0</v>
      </c>
      <c r="O479">
        <f t="shared" si="14"/>
        <v>0</v>
      </c>
      <c r="P479" t="str">
        <f t="shared" si="15"/>
        <v>2024-01</v>
      </c>
      <c r="Q479" s="3">
        <f>IF(AND(IF(dashboard!$B$4="All",TRUE,$F479=dashboard!$B$4),IF(dashboard!$B$5="All",TRUE,$E479=dashboard!$B$5),IF(dashboard!$B$6="All",TRUE,$G479=dashboard!$B$6),IF(dashboard!$B$7="All",TRUE,$M479=dashboard!$B$7),$P479&gt;=dashboard!$B$8,$P479&lt;=dashboard!$B$9,COUNTIFS($C$2:C479,$C479,$F$2:F479,IF(dashboard!$B$4="All","*",dashboard!$B$4),$E$2:E479,IF(dashboard!$B$5="All","*",dashboard!$B$5),$G$2:G479,IF(dashboard!$B$6="All","*",dashboard!$B$6),$M$2:M479,IF(dashboard!$B$7="All","*",dashboard!$B$7),$P$2:P479,"&gt;="&amp;dashboard!$B$8,$P$2:P479,"&lt;="&amp;dashboard!$B$9)=1),1,0)</f>
        <v>0</v>
      </c>
    </row>
    <row r="480" spans="1:17">
      <c r="A480" t="s">
        <v>1215</v>
      </c>
      <c r="B480" s="2">
        <v>45274</v>
      </c>
      <c r="C480" t="s">
        <v>134</v>
      </c>
      <c r="D480" t="s">
        <v>887</v>
      </c>
      <c r="E480" t="s">
        <v>17</v>
      </c>
      <c r="F480" t="s">
        <v>33</v>
      </c>
      <c r="G480" t="s">
        <v>42</v>
      </c>
      <c r="H480" t="s">
        <v>34</v>
      </c>
      <c r="I480" s="3">
        <v>3</v>
      </c>
      <c r="J480" s="4">
        <v>931.62</v>
      </c>
      <c r="K480" s="4">
        <v>2794.86</v>
      </c>
      <c r="L480" t="s">
        <v>35</v>
      </c>
      <c r="M480" t="s">
        <v>29</v>
      </c>
      <c r="N480">
        <f>IF(COUNTIF($C$2:C480,C480)=1,1,0)</f>
        <v>0</v>
      </c>
      <c r="O480">
        <f t="shared" si="14"/>
        <v>0</v>
      </c>
      <c r="P480" t="str">
        <f t="shared" si="15"/>
        <v>2023-12</v>
      </c>
      <c r="Q480" s="3">
        <f>IF(AND(IF(dashboard!$B$4="All",TRUE,$F480=dashboard!$B$4),IF(dashboard!$B$5="All",TRUE,$E480=dashboard!$B$5),IF(dashboard!$B$6="All",TRUE,$G480=dashboard!$B$6),IF(dashboard!$B$7="All",TRUE,$M480=dashboard!$B$7),$P480&gt;=dashboard!$B$8,$P480&lt;=dashboard!$B$9,COUNTIFS($C$2:C480,$C480,$F$2:F480,IF(dashboard!$B$4="All","*",dashboard!$B$4),$E$2:E480,IF(dashboard!$B$5="All","*",dashboard!$B$5),$G$2:G480,IF(dashboard!$B$6="All","*",dashboard!$B$6),$M$2:M480,IF(dashboard!$B$7="All","*",dashboard!$B$7),$P$2:P480,"&gt;="&amp;dashboard!$B$8,$P$2:P480,"&lt;="&amp;dashboard!$B$9)=1),1,0)</f>
        <v>0</v>
      </c>
    </row>
    <row r="481" spans="1:17">
      <c r="A481" t="s">
        <v>1216</v>
      </c>
      <c r="B481" s="2">
        <v>45116</v>
      </c>
      <c r="C481" t="s">
        <v>315</v>
      </c>
      <c r="D481" t="s">
        <v>1217</v>
      </c>
      <c r="E481" t="s">
        <v>26</v>
      </c>
      <c r="F481" t="s">
        <v>27</v>
      </c>
      <c r="G481" t="s">
        <v>19</v>
      </c>
      <c r="H481" t="s">
        <v>57</v>
      </c>
      <c r="I481" s="3">
        <v>5</v>
      </c>
      <c r="J481" s="4">
        <v>16263.01</v>
      </c>
      <c r="K481" s="4">
        <v>81315.05</v>
      </c>
      <c r="L481" t="s">
        <v>28</v>
      </c>
      <c r="M481" t="s">
        <v>29</v>
      </c>
      <c r="N481">
        <f>IF(COUNTIF($C$2:C481,C481)=1,1,0)</f>
        <v>0</v>
      </c>
      <c r="O481">
        <f t="shared" si="14"/>
        <v>0</v>
      </c>
      <c r="P481" t="str">
        <f t="shared" si="15"/>
        <v>2023-07</v>
      </c>
      <c r="Q481" s="3">
        <f>IF(AND(IF(dashboard!$B$4="All",TRUE,$F481=dashboard!$B$4),IF(dashboard!$B$5="All",TRUE,$E481=dashboard!$B$5),IF(dashboard!$B$6="All",TRUE,$G481=dashboard!$B$6),IF(dashboard!$B$7="All",TRUE,$M481=dashboard!$B$7),$P481&gt;=dashboard!$B$8,$P481&lt;=dashboard!$B$9,COUNTIFS($C$2:C481,$C481,$F$2:F481,IF(dashboard!$B$4="All","*",dashboard!$B$4),$E$2:E481,IF(dashboard!$B$5="All","*",dashboard!$B$5),$G$2:G481,IF(dashboard!$B$6="All","*",dashboard!$B$6),$M$2:M481,IF(dashboard!$B$7="All","*",dashboard!$B$7),$P$2:P481,"&gt;="&amp;dashboard!$B$8,$P$2:P481,"&lt;="&amp;dashboard!$B$9)=1),1,0)</f>
        <v>0</v>
      </c>
    </row>
    <row r="482" spans="1:17">
      <c r="A482" t="s">
        <v>1218</v>
      </c>
      <c r="B482" s="2">
        <v>45431</v>
      </c>
      <c r="C482" t="s">
        <v>1219</v>
      </c>
      <c r="D482" t="s">
        <v>1220</v>
      </c>
      <c r="E482" t="s">
        <v>17</v>
      </c>
      <c r="F482" t="s">
        <v>46</v>
      </c>
      <c r="G482" t="s">
        <v>42</v>
      </c>
      <c r="H482" t="s">
        <v>20</v>
      </c>
      <c r="I482" s="3">
        <v>2</v>
      </c>
      <c r="J482" s="4">
        <v>32133.15</v>
      </c>
      <c r="K482" s="4">
        <v>64266.3</v>
      </c>
      <c r="L482" t="s">
        <v>21</v>
      </c>
      <c r="M482" t="s">
        <v>29</v>
      </c>
      <c r="N482">
        <f>IF(COUNTIF($C$2:C482,C482)=1,1,0)</f>
        <v>1</v>
      </c>
      <c r="O482">
        <f t="shared" si="14"/>
        <v>0</v>
      </c>
      <c r="P482" t="str">
        <f t="shared" si="15"/>
        <v>2024-05</v>
      </c>
      <c r="Q482" s="3">
        <f>IF(AND(IF(dashboard!$B$4="All",TRUE,$F482=dashboard!$B$4),IF(dashboard!$B$5="All",TRUE,$E482=dashboard!$B$5),IF(dashboard!$B$6="All",TRUE,$G482=dashboard!$B$6),IF(dashboard!$B$7="All",TRUE,$M482=dashboard!$B$7),$P482&gt;=dashboard!$B$8,$P482&lt;=dashboard!$B$9,COUNTIFS($C$2:C482,$C482,$F$2:F482,IF(dashboard!$B$4="All","*",dashboard!$B$4),$E$2:E482,IF(dashboard!$B$5="All","*",dashboard!$B$5),$G$2:G482,IF(dashboard!$B$6="All","*",dashboard!$B$6),$M$2:M482,IF(dashboard!$B$7="All","*",dashboard!$B$7),$P$2:P482,"&gt;="&amp;dashboard!$B$8,$P$2:P482,"&lt;="&amp;dashboard!$B$9)=1),1,0)</f>
        <v>0</v>
      </c>
    </row>
    <row r="483" spans="1:17">
      <c r="A483" t="s">
        <v>1221</v>
      </c>
      <c r="B483" s="2">
        <v>45117</v>
      </c>
      <c r="C483" t="s">
        <v>1222</v>
      </c>
      <c r="D483" t="s">
        <v>495</v>
      </c>
      <c r="E483" t="s">
        <v>26</v>
      </c>
      <c r="F483" t="s">
        <v>46</v>
      </c>
      <c r="G483" t="s">
        <v>19</v>
      </c>
      <c r="H483" t="s">
        <v>57</v>
      </c>
      <c r="I483" s="3">
        <v>2</v>
      </c>
      <c r="J483" s="4">
        <v>11827.9</v>
      </c>
      <c r="K483" s="4">
        <v>23655.79</v>
      </c>
      <c r="L483" t="s">
        <v>21</v>
      </c>
      <c r="M483" t="s">
        <v>29</v>
      </c>
      <c r="N483">
        <f>IF(COUNTIF($C$2:C483,C483)=1,1,0)</f>
        <v>1</v>
      </c>
      <c r="O483">
        <f t="shared" si="14"/>
        <v>0</v>
      </c>
      <c r="P483" t="str">
        <f t="shared" si="15"/>
        <v>2023-07</v>
      </c>
      <c r="Q483" s="3">
        <f>IF(AND(IF(dashboard!$B$4="All",TRUE,$F483=dashboard!$B$4),IF(dashboard!$B$5="All",TRUE,$E483=dashboard!$B$5),IF(dashboard!$B$6="All",TRUE,$G483=dashboard!$B$6),IF(dashboard!$B$7="All",TRUE,$M483=dashboard!$B$7),$P483&gt;=dashboard!$B$8,$P483&lt;=dashboard!$B$9,COUNTIFS($C$2:C483,$C483,$F$2:F483,IF(dashboard!$B$4="All","*",dashboard!$B$4),$E$2:E483,IF(dashboard!$B$5="All","*",dashboard!$B$5),$G$2:G483,IF(dashboard!$B$6="All","*",dashboard!$B$6),$M$2:M483,IF(dashboard!$B$7="All","*",dashboard!$B$7),$P$2:P483,"&gt;="&amp;dashboard!$B$8,$P$2:P483,"&lt;="&amp;dashboard!$B$9)=1),1,0)</f>
        <v>0</v>
      </c>
    </row>
    <row r="484" spans="1:17">
      <c r="A484" t="s">
        <v>1223</v>
      </c>
      <c r="B484" s="2">
        <v>45434</v>
      </c>
      <c r="C484" t="s">
        <v>48</v>
      </c>
      <c r="D484" t="s">
        <v>1224</v>
      </c>
      <c r="E484" t="s">
        <v>26</v>
      </c>
      <c r="F484" t="s">
        <v>33</v>
      </c>
      <c r="G484" t="s">
        <v>42</v>
      </c>
      <c r="H484" t="s">
        <v>50</v>
      </c>
      <c r="I484" s="3">
        <v>1</v>
      </c>
      <c r="J484" s="4">
        <v>2698.56</v>
      </c>
      <c r="K484" s="4">
        <v>2698.56</v>
      </c>
      <c r="L484" t="s">
        <v>21</v>
      </c>
      <c r="M484" t="s">
        <v>22</v>
      </c>
      <c r="N484">
        <f>IF(COUNTIF($C$2:C484,C484)=1,1,0)</f>
        <v>0</v>
      </c>
      <c r="O484">
        <f t="shared" si="14"/>
        <v>1</v>
      </c>
      <c r="P484" t="str">
        <f t="shared" si="15"/>
        <v>2024-05</v>
      </c>
      <c r="Q484" s="3">
        <f>IF(AND(IF(dashboard!$B$4="All",TRUE,$F484=dashboard!$B$4),IF(dashboard!$B$5="All",TRUE,$E484=dashboard!$B$5),IF(dashboard!$B$6="All",TRUE,$G484=dashboard!$B$6),IF(dashboard!$B$7="All",TRUE,$M484=dashboard!$B$7),$P484&gt;=dashboard!$B$8,$P484&lt;=dashboard!$B$9,COUNTIFS($C$2:C484,$C484,$F$2:F484,IF(dashboard!$B$4="All","*",dashboard!$B$4),$E$2:E484,IF(dashboard!$B$5="All","*",dashboard!$B$5),$G$2:G484,IF(dashboard!$B$6="All","*",dashboard!$B$6),$M$2:M484,IF(dashboard!$B$7="All","*",dashboard!$B$7),$P$2:P484,"&gt;="&amp;dashboard!$B$8,$P$2:P484,"&lt;="&amp;dashboard!$B$9)=1),1,0)</f>
        <v>0</v>
      </c>
    </row>
    <row r="485" spans="1:17">
      <c r="A485" t="s">
        <v>1225</v>
      </c>
      <c r="B485" s="2">
        <v>45295</v>
      </c>
      <c r="C485" t="s">
        <v>1226</v>
      </c>
      <c r="D485" t="s">
        <v>1227</v>
      </c>
      <c r="E485" t="s">
        <v>17</v>
      </c>
      <c r="F485" t="s">
        <v>46</v>
      </c>
      <c r="G485" t="s">
        <v>42</v>
      </c>
      <c r="H485" t="s">
        <v>34</v>
      </c>
      <c r="I485" s="3">
        <v>1</v>
      </c>
      <c r="J485" s="4">
        <v>1389.1</v>
      </c>
      <c r="K485" s="4">
        <v>1389.1</v>
      </c>
      <c r="L485" t="s">
        <v>35</v>
      </c>
      <c r="M485" t="s">
        <v>29</v>
      </c>
      <c r="N485">
        <f>IF(COUNTIF($C$2:C485,C485)=1,1,0)</f>
        <v>1</v>
      </c>
      <c r="O485">
        <f t="shared" si="14"/>
        <v>0</v>
      </c>
      <c r="P485" t="str">
        <f t="shared" si="15"/>
        <v>2024-01</v>
      </c>
      <c r="Q485" s="3">
        <f>IF(AND(IF(dashboard!$B$4="All",TRUE,$F485=dashboard!$B$4),IF(dashboard!$B$5="All",TRUE,$E485=dashboard!$B$5),IF(dashboard!$B$6="All",TRUE,$G485=dashboard!$B$6),IF(dashboard!$B$7="All",TRUE,$M485=dashboard!$B$7),$P485&gt;=dashboard!$B$8,$P485&lt;=dashboard!$B$9,COUNTIFS($C$2:C485,$C485,$F$2:F485,IF(dashboard!$B$4="All","*",dashboard!$B$4),$E$2:E485,IF(dashboard!$B$5="All","*",dashboard!$B$5),$G$2:G485,IF(dashboard!$B$6="All","*",dashboard!$B$6),$M$2:M485,IF(dashboard!$B$7="All","*",dashboard!$B$7),$P$2:P485,"&gt;="&amp;dashboard!$B$8,$P$2:P485,"&lt;="&amp;dashboard!$B$9)=1),1,0)</f>
        <v>0</v>
      </c>
    </row>
    <row r="486" spans="1:17">
      <c r="A486" t="s">
        <v>1228</v>
      </c>
      <c r="B486" s="2">
        <v>45335</v>
      </c>
      <c r="C486" t="s">
        <v>1229</v>
      </c>
      <c r="D486" t="s">
        <v>976</v>
      </c>
      <c r="E486" t="s">
        <v>26</v>
      </c>
      <c r="F486" t="s">
        <v>33</v>
      </c>
      <c r="G486" t="s">
        <v>19</v>
      </c>
      <c r="H486" t="s">
        <v>57</v>
      </c>
      <c r="I486" s="3">
        <v>4</v>
      </c>
      <c r="J486" s="4">
        <v>17499.55</v>
      </c>
      <c r="K486" s="4">
        <v>69998.210000000006</v>
      </c>
      <c r="L486" t="s">
        <v>35</v>
      </c>
      <c r="M486" t="s">
        <v>29</v>
      </c>
      <c r="N486">
        <f>IF(COUNTIF($C$2:C486,C486)=1,1,0)</f>
        <v>1</v>
      </c>
      <c r="O486">
        <f t="shared" si="14"/>
        <v>0</v>
      </c>
      <c r="P486" t="str">
        <f t="shared" si="15"/>
        <v>2024-02</v>
      </c>
      <c r="Q486" s="3">
        <f>IF(AND(IF(dashboard!$B$4="All",TRUE,$F486=dashboard!$B$4),IF(dashboard!$B$5="All",TRUE,$E486=dashboard!$B$5),IF(dashboard!$B$6="All",TRUE,$G486=dashboard!$B$6),IF(dashboard!$B$7="All",TRUE,$M486=dashboard!$B$7),$P486&gt;=dashboard!$B$8,$P486&lt;=dashboard!$B$9,COUNTIFS($C$2:C486,$C486,$F$2:F486,IF(dashboard!$B$4="All","*",dashboard!$B$4),$E$2:E486,IF(dashboard!$B$5="All","*",dashboard!$B$5),$G$2:G486,IF(dashboard!$B$6="All","*",dashboard!$B$6),$M$2:M486,IF(dashboard!$B$7="All","*",dashboard!$B$7),$P$2:P486,"&gt;="&amp;dashboard!$B$8,$P$2:P486,"&lt;="&amp;dashboard!$B$9)=1),1,0)</f>
        <v>1</v>
      </c>
    </row>
    <row r="487" spans="1:17">
      <c r="A487" t="s">
        <v>1230</v>
      </c>
      <c r="B487" s="2">
        <v>45043</v>
      </c>
      <c r="C487" t="s">
        <v>1231</v>
      </c>
      <c r="D487" t="s">
        <v>954</v>
      </c>
      <c r="E487" t="s">
        <v>17</v>
      </c>
      <c r="F487" t="s">
        <v>33</v>
      </c>
      <c r="G487" t="s">
        <v>42</v>
      </c>
      <c r="H487" t="s">
        <v>34</v>
      </c>
      <c r="I487" s="3">
        <v>3</v>
      </c>
      <c r="J487" s="4">
        <v>1197.8</v>
      </c>
      <c r="K487" s="4">
        <v>3593.4</v>
      </c>
      <c r="L487" t="s">
        <v>21</v>
      </c>
      <c r="M487" t="s">
        <v>29</v>
      </c>
      <c r="N487">
        <f>IF(COUNTIF($C$2:C487,C487)=1,1,0)</f>
        <v>1</v>
      </c>
      <c r="O487">
        <f t="shared" si="14"/>
        <v>0</v>
      </c>
      <c r="P487" t="str">
        <f t="shared" si="15"/>
        <v>2023-04</v>
      </c>
      <c r="Q487" s="3">
        <f>IF(AND(IF(dashboard!$B$4="All",TRUE,$F487=dashboard!$B$4),IF(dashboard!$B$5="All",TRUE,$E487=dashboard!$B$5),IF(dashboard!$B$6="All",TRUE,$G487=dashboard!$B$6),IF(dashboard!$B$7="All",TRUE,$M487=dashboard!$B$7),$P487&gt;=dashboard!$B$8,$P487&lt;=dashboard!$B$9,COUNTIFS($C$2:C487,$C487,$F$2:F487,IF(dashboard!$B$4="All","*",dashboard!$B$4),$E$2:E487,IF(dashboard!$B$5="All","*",dashboard!$B$5),$G$2:G487,IF(dashboard!$B$6="All","*",dashboard!$B$6),$M$2:M487,IF(dashboard!$B$7="All","*",dashboard!$B$7),$P$2:P487,"&gt;="&amp;dashboard!$B$8,$P$2:P487,"&lt;="&amp;dashboard!$B$9)=1),1,0)</f>
        <v>1</v>
      </c>
    </row>
    <row r="488" spans="1:17">
      <c r="A488" t="s">
        <v>1232</v>
      </c>
      <c r="B488" s="2">
        <v>45060</v>
      </c>
      <c r="C488" t="s">
        <v>1143</v>
      </c>
      <c r="D488" t="s">
        <v>1233</v>
      </c>
      <c r="E488" t="s">
        <v>17</v>
      </c>
      <c r="F488" t="s">
        <v>18</v>
      </c>
      <c r="G488" t="s">
        <v>19</v>
      </c>
      <c r="H488" t="s">
        <v>34</v>
      </c>
      <c r="I488" s="3">
        <v>5</v>
      </c>
      <c r="J488" s="4">
        <v>1127.78</v>
      </c>
      <c r="K488" s="4">
        <v>5638.92</v>
      </c>
      <c r="L488" t="s">
        <v>35</v>
      </c>
      <c r="M488" t="s">
        <v>22</v>
      </c>
      <c r="N488">
        <f>IF(COUNTIF($C$2:C488,C488)=1,1,0)</f>
        <v>0</v>
      </c>
      <c r="O488">
        <f t="shared" si="14"/>
        <v>1</v>
      </c>
      <c r="P488" t="str">
        <f t="shared" si="15"/>
        <v>2023-05</v>
      </c>
      <c r="Q488" s="3">
        <f>IF(AND(IF(dashboard!$B$4="All",TRUE,$F488=dashboard!$B$4),IF(dashboard!$B$5="All",TRUE,$E488=dashboard!$B$5),IF(dashboard!$B$6="All",TRUE,$G488=dashboard!$B$6),IF(dashboard!$B$7="All",TRUE,$M488=dashboard!$B$7),$P488&gt;=dashboard!$B$8,$P488&lt;=dashboard!$B$9,COUNTIFS($C$2:C488,$C488,$F$2:F488,IF(dashboard!$B$4="All","*",dashboard!$B$4),$E$2:E488,IF(dashboard!$B$5="All","*",dashboard!$B$5),$G$2:G488,IF(dashboard!$B$6="All","*",dashboard!$B$6),$M$2:M488,IF(dashboard!$B$7="All","*",dashboard!$B$7),$P$2:P488,"&gt;="&amp;dashboard!$B$8,$P$2:P488,"&lt;="&amp;dashboard!$B$9)=1),1,0)</f>
        <v>0</v>
      </c>
    </row>
    <row r="489" spans="1:17">
      <c r="A489" t="s">
        <v>1234</v>
      </c>
      <c r="B489" s="2">
        <v>44984</v>
      </c>
      <c r="C489" t="s">
        <v>1235</v>
      </c>
      <c r="D489" t="s">
        <v>1236</v>
      </c>
      <c r="E489" t="s">
        <v>17</v>
      </c>
      <c r="F489" t="s">
        <v>46</v>
      </c>
      <c r="G489" t="s">
        <v>19</v>
      </c>
      <c r="H489" t="s">
        <v>20</v>
      </c>
      <c r="I489" s="3">
        <v>5</v>
      </c>
      <c r="J489" s="4">
        <v>26982.67</v>
      </c>
      <c r="K489" s="4">
        <v>134913.32999999999</v>
      </c>
      <c r="L489" t="s">
        <v>35</v>
      </c>
      <c r="M489" t="s">
        <v>29</v>
      </c>
      <c r="N489">
        <f>IF(COUNTIF($C$2:C489,C489)=1,1,0)</f>
        <v>1</v>
      </c>
      <c r="O489">
        <f t="shared" si="14"/>
        <v>0</v>
      </c>
      <c r="P489" t="str">
        <f t="shared" si="15"/>
        <v>2023-02</v>
      </c>
      <c r="Q489" s="3">
        <f>IF(AND(IF(dashboard!$B$4="All",TRUE,$F489=dashboard!$B$4),IF(dashboard!$B$5="All",TRUE,$E489=dashboard!$B$5),IF(dashboard!$B$6="All",TRUE,$G489=dashboard!$B$6),IF(dashboard!$B$7="All",TRUE,$M489=dashboard!$B$7),$P489&gt;=dashboard!$B$8,$P489&lt;=dashboard!$B$9,COUNTIFS($C$2:C489,$C489,$F$2:F489,IF(dashboard!$B$4="All","*",dashboard!$B$4),$E$2:E489,IF(dashboard!$B$5="All","*",dashboard!$B$5),$G$2:G489,IF(dashboard!$B$6="All","*",dashboard!$B$6),$M$2:M489,IF(dashboard!$B$7="All","*",dashboard!$B$7),$P$2:P489,"&gt;="&amp;dashboard!$B$8,$P$2:P489,"&lt;="&amp;dashboard!$B$9)=1),1,0)</f>
        <v>0</v>
      </c>
    </row>
    <row r="490" spans="1:17">
      <c r="A490" t="s">
        <v>1237</v>
      </c>
      <c r="B490" s="2">
        <v>45099</v>
      </c>
      <c r="C490" t="s">
        <v>63</v>
      </c>
      <c r="D490" t="s">
        <v>987</v>
      </c>
      <c r="E490" t="s">
        <v>26</v>
      </c>
      <c r="F490" t="s">
        <v>27</v>
      </c>
      <c r="G490" t="s">
        <v>42</v>
      </c>
      <c r="H490" t="s">
        <v>20</v>
      </c>
      <c r="I490" s="3">
        <v>4</v>
      </c>
      <c r="J490" s="4">
        <v>38373.82</v>
      </c>
      <c r="K490" s="4">
        <v>153495.29</v>
      </c>
      <c r="L490" t="s">
        <v>21</v>
      </c>
      <c r="M490" t="s">
        <v>29</v>
      </c>
      <c r="N490">
        <f>IF(COUNTIF($C$2:C490,C490)=1,1,0)</f>
        <v>0</v>
      </c>
      <c r="O490">
        <f t="shared" si="14"/>
        <v>0</v>
      </c>
      <c r="P490" t="str">
        <f t="shared" si="15"/>
        <v>2023-06</v>
      </c>
      <c r="Q490" s="3">
        <f>IF(AND(IF(dashboard!$B$4="All",TRUE,$F490=dashboard!$B$4),IF(dashboard!$B$5="All",TRUE,$E490=dashboard!$B$5),IF(dashboard!$B$6="All",TRUE,$G490=dashboard!$B$6),IF(dashboard!$B$7="All",TRUE,$M490=dashboard!$B$7),$P490&gt;=dashboard!$B$8,$P490&lt;=dashboard!$B$9,COUNTIFS($C$2:C490,$C490,$F$2:F490,IF(dashboard!$B$4="All","*",dashboard!$B$4),$E$2:E490,IF(dashboard!$B$5="All","*",dashboard!$B$5),$G$2:G490,IF(dashboard!$B$6="All","*",dashboard!$B$6),$M$2:M490,IF(dashboard!$B$7="All","*",dashboard!$B$7),$P$2:P490,"&gt;="&amp;dashboard!$B$8,$P$2:P490,"&lt;="&amp;dashboard!$B$9)=1),1,0)</f>
        <v>0</v>
      </c>
    </row>
    <row r="491" spans="1:17">
      <c r="A491" t="s">
        <v>1238</v>
      </c>
      <c r="B491" s="2">
        <v>45075</v>
      </c>
      <c r="C491" t="s">
        <v>241</v>
      </c>
      <c r="D491" t="s">
        <v>1239</v>
      </c>
      <c r="E491" t="s">
        <v>17</v>
      </c>
      <c r="F491" t="s">
        <v>33</v>
      </c>
      <c r="G491" t="s">
        <v>19</v>
      </c>
      <c r="H491" t="s">
        <v>34</v>
      </c>
      <c r="I491" s="3">
        <v>5</v>
      </c>
      <c r="J491" s="4">
        <v>1407.19</v>
      </c>
      <c r="K491" s="4">
        <v>7035.97</v>
      </c>
      <c r="L491" t="s">
        <v>28</v>
      </c>
      <c r="M491" t="s">
        <v>29</v>
      </c>
      <c r="N491">
        <f>IF(COUNTIF($C$2:C491,C491)=1,1,0)</f>
        <v>0</v>
      </c>
      <c r="O491">
        <f t="shared" si="14"/>
        <v>0</v>
      </c>
      <c r="P491" t="str">
        <f t="shared" si="15"/>
        <v>2023-05</v>
      </c>
      <c r="Q491" s="3">
        <f>IF(AND(IF(dashboard!$B$4="All",TRUE,$F491=dashboard!$B$4),IF(dashboard!$B$5="All",TRUE,$E491=dashboard!$B$5),IF(dashboard!$B$6="All",TRUE,$G491=dashboard!$B$6),IF(dashboard!$B$7="All",TRUE,$M491=dashboard!$B$7),$P491&gt;=dashboard!$B$8,$P491&lt;=dashboard!$B$9,COUNTIFS($C$2:C491,$C491,$F$2:F491,IF(dashboard!$B$4="All","*",dashboard!$B$4),$E$2:E491,IF(dashboard!$B$5="All","*",dashboard!$B$5),$G$2:G491,IF(dashboard!$B$6="All","*",dashboard!$B$6),$M$2:M491,IF(dashboard!$B$7="All","*",dashboard!$B$7),$P$2:P491,"&gt;="&amp;dashboard!$B$8,$P$2:P491,"&lt;="&amp;dashboard!$B$9)=1),1,0)</f>
        <v>1</v>
      </c>
    </row>
    <row r="492" spans="1:17">
      <c r="A492" t="s">
        <v>1240</v>
      </c>
      <c r="B492" s="2">
        <v>45006</v>
      </c>
      <c r="C492" t="s">
        <v>195</v>
      </c>
      <c r="D492" t="s">
        <v>1241</v>
      </c>
      <c r="E492" t="s">
        <v>17</v>
      </c>
      <c r="F492" t="s">
        <v>27</v>
      </c>
      <c r="G492" t="s">
        <v>42</v>
      </c>
      <c r="H492" t="s">
        <v>57</v>
      </c>
      <c r="I492" s="3">
        <v>5</v>
      </c>
      <c r="J492" s="4">
        <v>17170.95</v>
      </c>
      <c r="K492" s="4">
        <v>85854.77</v>
      </c>
      <c r="L492" t="s">
        <v>21</v>
      </c>
      <c r="M492" t="s">
        <v>29</v>
      </c>
      <c r="N492">
        <f>IF(COUNTIF($C$2:C492,C492)=1,1,0)</f>
        <v>0</v>
      </c>
      <c r="O492">
        <f t="shared" si="14"/>
        <v>0</v>
      </c>
      <c r="P492" t="str">
        <f t="shared" si="15"/>
        <v>2023-03</v>
      </c>
      <c r="Q492" s="3">
        <f>IF(AND(IF(dashboard!$B$4="All",TRUE,$F492=dashboard!$B$4),IF(dashboard!$B$5="All",TRUE,$E492=dashboard!$B$5),IF(dashboard!$B$6="All",TRUE,$G492=dashboard!$B$6),IF(dashboard!$B$7="All",TRUE,$M492=dashboard!$B$7),$P492&gt;=dashboard!$B$8,$P492&lt;=dashboard!$B$9,COUNTIFS($C$2:C492,$C492,$F$2:F492,IF(dashboard!$B$4="All","*",dashboard!$B$4),$E$2:E492,IF(dashboard!$B$5="All","*",dashboard!$B$5),$G$2:G492,IF(dashboard!$B$6="All","*",dashboard!$B$6),$M$2:M492,IF(dashboard!$B$7="All","*",dashboard!$B$7),$P$2:P492,"&gt;="&amp;dashboard!$B$8,$P$2:P492,"&lt;="&amp;dashboard!$B$9)=1),1,0)</f>
        <v>0</v>
      </c>
    </row>
    <row r="493" spans="1:17">
      <c r="A493" t="s">
        <v>1242</v>
      </c>
      <c r="B493" s="2">
        <v>45139</v>
      </c>
      <c r="C493" t="s">
        <v>117</v>
      </c>
      <c r="D493" t="s">
        <v>1243</v>
      </c>
      <c r="E493" t="s">
        <v>26</v>
      </c>
      <c r="F493" t="s">
        <v>18</v>
      </c>
      <c r="G493" t="s">
        <v>19</v>
      </c>
      <c r="H493" t="s">
        <v>34</v>
      </c>
      <c r="I493" s="3">
        <v>1</v>
      </c>
      <c r="J493" s="4">
        <v>1291.07</v>
      </c>
      <c r="K493" s="4">
        <v>1291.07</v>
      </c>
      <c r="L493" t="s">
        <v>21</v>
      </c>
      <c r="M493" t="s">
        <v>29</v>
      </c>
      <c r="N493">
        <f>IF(COUNTIF($C$2:C493,C493)=1,1,0)</f>
        <v>0</v>
      </c>
      <c r="O493">
        <f t="shared" si="14"/>
        <v>0</v>
      </c>
      <c r="P493" t="str">
        <f t="shared" si="15"/>
        <v>2023-08</v>
      </c>
      <c r="Q493" s="3">
        <f>IF(AND(IF(dashboard!$B$4="All",TRUE,$F493=dashboard!$B$4),IF(dashboard!$B$5="All",TRUE,$E493=dashboard!$B$5),IF(dashboard!$B$6="All",TRUE,$G493=dashboard!$B$6),IF(dashboard!$B$7="All",TRUE,$M493=dashboard!$B$7),$P493&gt;=dashboard!$B$8,$P493&lt;=dashboard!$B$9,COUNTIFS($C$2:C493,$C493,$F$2:F493,IF(dashboard!$B$4="All","*",dashboard!$B$4),$E$2:E493,IF(dashboard!$B$5="All","*",dashboard!$B$5),$G$2:G493,IF(dashboard!$B$6="All","*",dashboard!$B$6),$M$2:M493,IF(dashboard!$B$7="All","*",dashboard!$B$7),$P$2:P493,"&gt;="&amp;dashboard!$B$8,$P$2:P493,"&lt;="&amp;dashboard!$B$9)=1),1,0)</f>
        <v>0</v>
      </c>
    </row>
    <row r="494" spans="1:17">
      <c r="A494" t="s">
        <v>1244</v>
      </c>
      <c r="B494" s="2">
        <v>45129</v>
      </c>
      <c r="C494" t="s">
        <v>1245</v>
      </c>
      <c r="D494" t="s">
        <v>1246</v>
      </c>
      <c r="E494" t="s">
        <v>17</v>
      </c>
      <c r="F494" t="s">
        <v>46</v>
      </c>
      <c r="G494" t="s">
        <v>42</v>
      </c>
      <c r="H494" t="s">
        <v>20</v>
      </c>
      <c r="I494" s="3">
        <v>5</v>
      </c>
      <c r="J494" s="4">
        <v>24579.96</v>
      </c>
      <c r="K494" s="4">
        <v>122899.78</v>
      </c>
      <c r="L494" t="s">
        <v>28</v>
      </c>
      <c r="M494" t="s">
        <v>29</v>
      </c>
      <c r="N494">
        <f>IF(COUNTIF($C$2:C494,C494)=1,1,0)</f>
        <v>1</v>
      </c>
      <c r="O494">
        <f t="shared" si="14"/>
        <v>0</v>
      </c>
      <c r="P494" t="str">
        <f t="shared" si="15"/>
        <v>2023-07</v>
      </c>
      <c r="Q494" s="3">
        <f>IF(AND(IF(dashboard!$B$4="All",TRUE,$F494=dashboard!$B$4),IF(dashboard!$B$5="All",TRUE,$E494=dashboard!$B$5),IF(dashboard!$B$6="All",TRUE,$G494=dashboard!$B$6),IF(dashboard!$B$7="All",TRUE,$M494=dashboard!$B$7),$P494&gt;=dashboard!$B$8,$P494&lt;=dashboard!$B$9,COUNTIFS($C$2:C494,$C494,$F$2:F494,IF(dashboard!$B$4="All","*",dashboard!$B$4),$E$2:E494,IF(dashboard!$B$5="All","*",dashboard!$B$5),$G$2:G494,IF(dashboard!$B$6="All","*",dashboard!$B$6),$M$2:M494,IF(dashboard!$B$7="All","*",dashboard!$B$7),$P$2:P494,"&gt;="&amp;dashboard!$B$8,$P$2:P494,"&lt;="&amp;dashboard!$B$9)=1),1,0)</f>
        <v>0</v>
      </c>
    </row>
    <row r="495" spans="1:17">
      <c r="A495" t="s">
        <v>1247</v>
      </c>
      <c r="B495" s="2">
        <v>45155</v>
      </c>
      <c r="C495" t="s">
        <v>474</v>
      </c>
      <c r="D495" t="s">
        <v>1248</v>
      </c>
      <c r="E495" t="s">
        <v>17</v>
      </c>
      <c r="F495" t="s">
        <v>18</v>
      </c>
      <c r="G495" t="s">
        <v>19</v>
      </c>
      <c r="H495" t="s">
        <v>57</v>
      </c>
      <c r="I495" s="3">
        <v>5</v>
      </c>
      <c r="J495" s="4">
        <v>13558.13</v>
      </c>
      <c r="K495" s="4">
        <v>67790.66</v>
      </c>
      <c r="L495" t="s">
        <v>35</v>
      </c>
      <c r="M495" t="s">
        <v>22</v>
      </c>
      <c r="N495">
        <f>IF(COUNTIF($C$2:C495,C495)=1,1,0)</f>
        <v>0</v>
      </c>
      <c r="O495">
        <f t="shared" si="14"/>
        <v>1</v>
      </c>
      <c r="P495" t="str">
        <f t="shared" si="15"/>
        <v>2023-08</v>
      </c>
      <c r="Q495" s="3">
        <f>IF(AND(IF(dashboard!$B$4="All",TRUE,$F495=dashboard!$B$4),IF(dashboard!$B$5="All",TRUE,$E495=dashboard!$B$5),IF(dashboard!$B$6="All",TRUE,$G495=dashboard!$B$6),IF(dashboard!$B$7="All",TRUE,$M495=dashboard!$B$7),$P495&gt;=dashboard!$B$8,$P495&lt;=dashboard!$B$9,COUNTIFS($C$2:C495,$C495,$F$2:F495,IF(dashboard!$B$4="All","*",dashboard!$B$4),$E$2:E495,IF(dashboard!$B$5="All","*",dashboard!$B$5),$G$2:G495,IF(dashboard!$B$6="All","*",dashboard!$B$6),$M$2:M495,IF(dashboard!$B$7="All","*",dashboard!$B$7),$P$2:P495,"&gt;="&amp;dashboard!$B$8,$P$2:P495,"&lt;="&amp;dashboard!$B$9)=1),1,0)</f>
        <v>0</v>
      </c>
    </row>
    <row r="496" spans="1:17">
      <c r="A496" t="s">
        <v>1249</v>
      </c>
      <c r="B496" s="2">
        <v>45153</v>
      </c>
      <c r="C496" t="s">
        <v>1250</v>
      </c>
      <c r="D496" t="s">
        <v>1251</v>
      </c>
      <c r="E496" t="s">
        <v>17</v>
      </c>
      <c r="F496" t="s">
        <v>18</v>
      </c>
      <c r="G496" t="s">
        <v>19</v>
      </c>
      <c r="H496" t="s">
        <v>34</v>
      </c>
      <c r="I496" s="3">
        <v>4</v>
      </c>
      <c r="J496" s="4">
        <v>1086.43</v>
      </c>
      <c r="K496" s="4">
        <v>4345.71</v>
      </c>
      <c r="L496" t="s">
        <v>21</v>
      </c>
      <c r="M496" t="s">
        <v>29</v>
      </c>
      <c r="N496">
        <f>IF(COUNTIF($C$2:C496,C496)=1,1,0)</f>
        <v>1</v>
      </c>
      <c r="O496">
        <f t="shared" si="14"/>
        <v>0</v>
      </c>
      <c r="P496" t="str">
        <f t="shared" si="15"/>
        <v>2023-08</v>
      </c>
      <c r="Q496" s="3">
        <f>IF(AND(IF(dashboard!$B$4="All",TRUE,$F496=dashboard!$B$4),IF(dashboard!$B$5="All",TRUE,$E496=dashboard!$B$5),IF(dashboard!$B$6="All",TRUE,$G496=dashboard!$B$6),IF(dashboard!$B$7="All",TRUE,$M496=dashboard!$B$7),$P496&gt;=dashboard!$B$8,$P496&lt;=dashboard!$B$9,COUNTIFS($C$2:C496,$C496,$F$2:F496,IF(dashboard!$B$4="All","*",dashboard!$B$4),$E$2:E496,IF(dashboard!$B$5="All","*",dashboard!$B$5),$G$2:G496,IF(dashboard!$B$6="All","*",dashboard!$B$6),$M$2:M496,IF(dashboard!$B$7="All","*",dashboard!$B$7),$P$2:P496,"&gt;="&amp;dashboard!$B$8,$P$2:P496,"&lt;="&amp;dashboard!$B$9)=1),1,0)</f>
        <v>0</v>
      </c>
    </row>
    <row r="497" spans="1:17">
      <c r="A497" t="s">
        <v>1252</v>
      </c>
      <c r="B497" s="2">
        <v>45458</v>
      </c>
      <c r="C497" t="s">
        <v>224</v>
      </c>
      <c r="D497" t="s">
        <v>1253</v>
      </c>
      <c r="E497" t="s">
        <v>17</v>
      </c>
      <c r="F497" t="s">
        <v>27</v>
      </c>
      <c r="G497" t="s">
        <v>19</v>
      </c>
      <c r="H497" t="s">
        <v>20</v>
      </c>
      <c r="I497" s="3">
        <v>4</v>
      </c>
      <c r="J497" s="4">
        <v>40151.440000000002</v>
      </c>
      <c r="K497" s="4">
        <v>160605.78</v>
      </c>
      <c r="L497" t="s">
        <v>21</v>
      </c>
      <c r="M497" t="s">
        <v>29</v>
      </c>
      <c r="N497">
        <f>IF(COUNTIF($C$2:C497,C497)=1,1,0)</f>
        <v>0</v>
      </c>
      <c r="O497">
        <f t="shared" si="14"/>
        <v>0</v>
      </c>
      <c r="P497" t="str">
        <f t="shared" si="15"/>
        <v>2024-06</v>
      </c>
      <c r="Q497" s="3">
        <f>IF(AND(IF(dashboard!$B$4="All",TRUE,$F497=dashboard!$B$4),IF(dashboard!$B$5="All",TRUE,$E497=dashboard!$B$5),IF(dashboard!$B$6="All",TRUE,$G497=dashboard!$B$6),IF(dashboard!$B$7="All",TRUE,$M497=dashboard!$B$7),$P497&gt;=dashboard!$B$8,$P497&lt;=dashboard!$B$9,COUNTIFS($C$2:C497,$C497,$F$2:F497,IF(dashboard!$B$4="All","*",dashboard!$B$4),$E$2:E497,IF(dashboard!$B$5="All","*",dashboard!$B$5),$G$2:G497,IF(dashboard!$B$6="All","*",dashboard!$B$6),$M$2:M497,IF(dashboard!$B$7="All","*",dashboard!$B$7),$P$2:P497,"&gt;="&amp;dashboard!$B$8,$P$2:P497,"&lt;="&amp;dashboard!$B$9)=1),1,0)</f>
        <v>0</v>
      </c>
    </row>
    <row r="498" spans="1:17">
      <c r="A498" t="s">
        <v>1254</v>
      </c>
      <c r="B498" s="2">
        <v>45367</v>
      </c>
      <c r="C498" t="s">
        <v>462</v>
      </c>
      <c r="D498" t="s">
        <v>1108</v>
      </c>
      <c r="E498" t="s">
        <v>17</v>
      </c>
      <c r="F498" t="s">
        <v>27</v>
      </c>
      <c r="G498" t="s">
        <v>19</v>
      </c>
      <c r="H498" t="s">
        <v>34</v>
      </c>
      <c r="I498" s="3">
        <v>2</v>
      </c>
      <c r="J498" s="4">
        <v>879.39</v>
      </c>
      <c r="K498" s="4">
        <v>1758.78</v>
      </c>
      <c r="L498" t="s">
        <v>35</v>
      </c>
      <c r="M498" t="s">
        <v>29</v>
      </c>
      <c r="N498">
        <f>IF(COUNTIF($C$2:C498,C498)=1,1,0)</f>
        <v>0</v>
      </c>
      <c r="O498">
        <f t="shared" si="14"/>
        <v>0</v>
      </c>
      <c r="P498" t="str">
        <f t="shared" si="15"/>
        <v>2024-03</v>
      </c>
      <c r="Q498" s="3">
        <f>IF(AND(IF(dashboard!$B$4="All",TRUE,$F498=dashboard!$B$4),IF(dashboard!$B$5="All",TRUE,$E498=dashboard!$B$5),IF(dashboard!$B$6="All",TRUE,$G498=dashboard!$B$6),IF(dashboard!$B$7="All",TRUE,$M498=dashboard!$B$7),$P498&gt;=dashboard!$B$8,$P498&lt;=dashboard!$B$9,COUNTIFS($C$2:C498,$C498,$F$2:F498,IF(dashboard!$B$4="All","*",dashboard!$B$4),$E$2:E498,IF(dashboard!$B$5="All","*",dashboard!$B$5),$G$2:G498,IF(dashboard!$B$6="All","*",dashboard!$B$6),$M$2:M498,IF(dashboard!$B$7="All","*",dashboard!$B$7),$P$2:P498,"&gt;="&amp;dashboard!$B$8,$P$2:P498,"&lt;="&amp;dashboard!$B$9)=1),1,0)</f>
        <v>0</v>
      </c>
    </row>
    <row r="499" spans="1:17">
      <c r="A499" t="s">
        <v>1255</v>
      </c>
      <c r="B499" s="2">
        <v>45328</v>
      </c>
      <c r="C499" t="s">
        <v>1256</v>
      </c>
      <c r="D499" t="s">
        <v>401</v>
      </c>
      <c r="E499" t="s">
        <v>17</v>
      </c>
      <c r="F499" t="s">
        <v>33</v>
      </c>
      <c r="G499" t="s">
        <v>19</v>
      </c>
      <c r="H499" t="s">
        <v>34</v>
      </c>
      <c r="I499" s="3">
        <v>5</v>
      </c>
      <c r="J499" s="4">
        <v>1158.73</v>
      </c>
      <c r="K499" s="4">
        <v>5793.67</v>
      </c>
      <c r="L499" t="s">
        <v>35</v>
      </c>
      <c r="M499" t="s">
        <v>29</v>
      </c>
      <c r="N499">
        <f>IF(COUNTIF($C$2:C499,C499)=1,1,0)</f>
        <v>1</v>
      </c>
      <c r="O499">
        <f t="shared" si="14"/>
        <v>0</v>
      </c>
      <c r="P499" t="str">
        <f t="shared" si="15"/>
        <v>2024-02</v>
      </c>
      <c r="Q499" s="3">
        <f>IF(AND(IF(dashboard!$B$4="All",TRUE,$F499=dashboard!$B$4),IF(dashboard!$B$5="All",TRUE,$E499=dashboard!$B$5),IF(dashboard!$B$6="All",TRUE,$G499=dashboard!$B$6),IF(dashboard!$B$7="All",TRUE,$M499=dashboard!$B$7),$P499&gt;=dashboard!$B$8,$P499&lt;=dashboard!$B$9,COUNTIFS($C$2:C499,$C499,$F$2:F499,IF(dashboard!$B$4="All","*",dashboard!$B$4),$E$2:E499,IF(dashboard!$B$5="All","*",dashboard!$B$5),$G$2:G499,IF(dashboard!$B$6="All","*",dashboard!$B$6),$M$2:M499,IF(dashboard!$B$7="All","*",dashboard!$B$7),$P$2:P499,"&gt;="&amp;dashboard!$B$8,$P$2:P499,"&lt;="&amp;dashboard!$B$9)=1),1,0)</f>
        <v>1</v>
      </c>
    </row>
    <row r="500" spans="1:17">
      <c r="A500" t="s">
        <v>1257</v>
      </c>
      <c r="B500" s="2">
        <v>44973</v>
      </c>
      <c r="C500" t="s">
        <v>417</v>
      </c>
      <c r="D500" t="s">
        <v>1179</v>
      </c>
      <c r="E500" t="s">
        <v>61</v>
      </c>
      <c r="F500" t="s">
        <v>46</v>
      </c>
      <c r="G500" t="s">
        <v>19</v>
      </c>
      <c r="H500" t="s">
        <v>34</v>
      </c>
      <c r="I500" s="3">
        <v>5</v>
      </c>
      <c r="J500" s="4">
        <v>921.68</v>
      </c>
      <c r="K500" s="4">
        <v>4608.3999999999996</v>
      </c>
      <c r="L500" t="s">
        <v>28</v>
      </c>
      <c r="M500" t="s">
        <v>22</v>
      </c>
      <c r="N500">
        <f>IF(COUNTIF($C$2:C500,C500)=1,1,0)</f>
        <v>0</v>
      </c>
      <c r="O500">
        <f t="shared" si="14"/>
        <v>1</v>
      </c>
      <c r="P500" t="str">
        <f t="shared" si="15"/>
        <v>2023-02</v>
      </c>
      <c r="Q500" s="3">
        <f>IF(AND(IF(dashboard!$B$4="All",TRUE,$F500=dashboard!$B$4),IF(dashboard!$B$5="All",TRUE,$E500=dashboard!$B$5),IF(dashboard!$B$6="All",TRUE,$G500=dashboard!$B$6),IF(dashboard!$B$7="All",TRUE,$M500=dashboard!$B$7),$P500&gt;=dashboard!$B$8,$P500&lt;=dashboard!$B$9,COUNTIFS($C$2:C500,$C500,$F$2:F500,IF(dashboard!$B$4="All","*",dashboard!$B$4),$E$2:E500,IF(dashboard!$B$5="All","*",dashboard!$B$5),$G$2:G500,IF(dashboard!$B$6="All","*",dashboard!$B$6),$M$2:M500,IF(dashboard!$B$7="All","*",dashboard!$B$7),$P$2:P500,"&gt;="&amp;dashboard!$B$8,$P$2:P500,"&lt;="&amp;dashboard!$B$9)=1),1,0)</f>
        <v>0</v>
      </c>
    </row>
    <row r="501" spans="1:17">
      <c r="A501" t="s">
        <v>1258</v>
      </c>
      <c r="B501" s="2">
        <v>45159</v>
      </c>
      <c r="C501" t="s">
        <v>1259</v>
      </c>
      <c r="D501" t="s">
        <v>1260</v>
      </c>
      <c r="E501" t="s">
        <v>26</v>
      </c>
      <c r="F501" t="s">
        <v>18</v>
      </c>
      <c r="G501" t="s">
        <v>19</v>
      </c>
      <c r="H501" t="s">
        <v>57</v>
      </c>
      <c r="I501" s="3">
        <v>5</v>
      </c>
      <c r="J501" s="4">
        <v>15467.2</v>
      </c>
      <c r="K501" s="4">
        <v>77336.02</v>
      </c>
      <c r="L501" t="s">
        <v>35</v>
      </c>
      <c r="M501" t="s">
        <v>29</v>
      </c>
      <c r="N501">
        <f>IF(COUNTIF($C$2:C501,C501)=1,1,0)</f>
        <v>1</v>
      </c>
      <c r="O501">
        <f t="shared" si="14"/>
        <v>0</v>
      </c>
      <c r="P501" t="str">
        <f t="shared" si="15"/>
        <v>2023-08</v>
      </c>
      <c r="Q501" s="3">
        <f>IF(AND(IF(dashboard!$B$4="All",TRUE,$F501=dashboard!$B$4),IF(dashboard!$B$5="All",TRUE,$E501=dashboard!$B$5),IF(dashboard!$B$6="All",TRUE,$G501=dashboard!$B$6),IF(dashboard!$B$7="All",TRUE,$M501=dashboard!$B$7),$P501&gt;=dashboard!$B$8,$P501&lt;=dashboard!$B$9,COUNTIFS($C$2:C501,$C501,$F$2:F501,IF(dashboard!$B$4="All","*",dashboard!$B$4),$E$2:E501,IF(dashboard!$B$5="All","*",dashboard!$B$5),$G$2:G501,IF(dashboard!$B$6="All","*",dashboard!$B$6),$M$2:M501,IF(dashboard!$B$7="All","*",dashboard!$B$7),$P$2:P501,"&gt;="&amp;dashboard!$B$8,$P$2:P501,"&lt;="&amp;dashboard!$B$9)=1),1,0)</f>
        <v>0</v>
      </c>
    </row>
    <row r="502" spans="1:17">
      <c r="A502" t="s">
        <v>1261</v>
      </c>
      <c r="B502" s="2">
        <v>45231</v>
      </c>
      <c r="C502" t="s">
        <v>264</v>
      </c>
      <c r="D502" t="s">
        <v>1262</v>
      </c>
      <c r="E502" t="s">
        <v>17</v>
      </c>
      <c r="F502" t="s">
        <v>33</v>
      </c>
      <c r="G502" t="s">
        <v>19</v>
      </c>
      <c r="H502" t="s">
        <v>20</v>
      </c>
      <c r="I502" s="3">
        <v>1</v>
      </c>
      <c r="J502" s="4">
        <v>38364.47</v>
      </c>
      <c r="K502" s="4">
        <v>38364.47</v>
      </c>
      <c r="L502" t="s">
        <v>21</v>
      </c>
      <c r="M502" t="s">
        <v>29</v>
      </c>
      <c r="N502">
        <f>IF(COUNTIF($C$2:C502,C502)=1,1,0)</f>
        <v>0</v>
      </c>
      <c r="O502">
        <f t="shared" si="14"/>
        <v>0</v>
      </c>
      <c r="P502" t="str">
        <f t="shared" si="15"/>
        <v>2023-11</v>
      </c>
      <c r="Q502" s="3">
        <f>IF(AND(IF(dashboard!$B$4="All",TRUE,$F502=dashboard!$B$4),IF(dashboard!$B$5="All",TRUE,$E502=dashboard!$B$5),IF(dashboard!$B$6="All",TRUE,$G502=dashboard!$B$6),IF(dashboard!$B$7="All",TRUE,$M502=dashboard!$B$7),$P502&gt;=dashboard!$B$8,$P502&lt;=dashboard!$B$9,COUNTIFS($C$2:C502,$C502,$F$2:F502,IF(dashboard!$B$4="All","*",dashboard!$B$4),$E$2:E502,IF(dashboard!$B$5="All","*",dashboard!$B$5),$G$2:G502,IF(dashboard!$B$6="All","*",dashboard!$B$6),$M$2:M502,IF(dashboard!$B$7="All","*",dashboard!$B$7),$P$2:P502,"&gt;="&amp;dashboard!$B$8,$P$2:P502,"&lt;="&amp;dashboard!$B$9)=1),1,0)</f>
        <v>1</v>
      </c>
    </row>
    <row r="503" spans="1:17">
      <c r="A503" t="s">
        <v>1263</v>
      </c>
      <c r="B503" s="2">
        <v>45452</v>
      </c>
      <c r="C503" t="s">
        <v>720</v>
      </c>
      <c r="D503" t="s">
        <v>1264</v>
      </c>
      <c r="E503" t="s">
        <v>17</v>
      </c>
      <c r="F503" t="s">
        <v>33</v>
      </c>
      <c r="G503" t="s">
        <v>19</v>
      </c>
      <c r="H503" t="s">
        <v>20</v>
      </c>
      <c r="I503" s="3">
        <v>5</v>
      </c>
      <c r="J503" s="4">
        <v>35734.29</v>
      </c>
      <c r="K503" s="4">
        <v>178671.43</v>
      </c>
      <c r="L503" t="s">
        <v>35</v>
      </c>
      <c r="M503" t="s">
        <v>29</v>
      </c>
      <c r="N503">
        <f>IF(COUNTIF($C$2:C503,C503)=1,1,0)</f>
        <v>0</v>
      </c>
      <c r="O503">
        <f t="shared" si="14"/>
        <v>0</v>
      </c>
      <c r="P503" t="str">
        <f t="shared" si="15"/>
        <v>2024-06</v>
      </c>
      <c r="Q503" s="3">
        <f>IF(AND(IF(dashboard!$B$4="All",TRUE,$F503=dashboard!$B$4),IF(dashboard!$B$5="All",TRUE,$E503=dashboard!$B$5),IF(dashboard!$B$6="All",TRUE,$G503=dashboard!$B$6),IF(dashboard!$B$7="All",TRUE,$M503=dashboard!$B$7),$P503&gt;=dashboard!$B$8,$P503&lt;=dashboard!$B$9,COUNTIFS($C$2:C503,$C503,$F$2:F503,IF(dashboard!$B$4="All","*",dashboard!$B$4),$E$2:E503,IF(dashboard!$B$5="All","*",dashboard!$B$5),$G$2:G503,IF(dashboard!$B$6="All","*",dashboard!$B$6),$M$2:M503,IF(dashboard!$B$7="All","*",dashboard!$B$7),$P$2:P503,"&gt;="&amp;dashboard!$B$8,$P$2:P503,"&lt;="&amp;dashboard!$B$9)=1),1,0)</f>
        <v>1</v>
      </c>
    </row>
    <row r="504" spans="1:17">
      <c r="A504" t="s">
        <v>1265</v>
      </c>
      <c r="B504" s="2">
        <v>45069</v>
      </c>
      <c r="C504" t="s">
        <v>1266</v>
      </c>
      <c r="D504" t="s">
        <v>634</v>
      </c>
      <c r="E504" t="s">
        <v>17</v>
      </c>
      <c r="F504" t="s">
        <v>18</v>
      </c>
      <c r="G504" t="s">
        <v>19</v>
      </c>
      <c r="H504" t="s">
        <v>50</v>
      </c>
      <c r="I504" s="3">
        <v>1</v>
      </c>
      <c r="J504" s="4">
        <v>2743.23</v>
      </c>
      <c r="K504" s="4">
        <v>2743.23</v>
      </c>
      <c r="L504" t="s">
        <v>35</v>
      </c>
      <c r="M504" t="s">
        <v>29</v>
      </c>
      <c r="N504">
        <f>IF(COUNTIF($C$2:C504,C504)=1,1,0)</f>
        <v>1</v>
      </c>
      <c r="O504">
        <f t="shared" si="14"/>
        <v>0</v>
      </c>
      <c r="P504" t="str">
        <f t="shared" si="15"/>
        <v>2023-05</v>
      </c>
      <c r="Q504" s="3">
        <f>IF(AND(IF(dashboard!$B$4="All",TRUE,$F504=dashboard!$B$4),IF(dashboard!$B$5="All",TRUE,$E504=dashboard!$B$5),IF(dashboard!$B$6="All",TRUE,$G504=dashboard!$B$6),IF(dashboard!$B$7="All",TRUE,$M504=dashboard!$B$7),$P504&gt;=dashboard!$B$8,$P504&lt;=dashboard!$B$9,COUNTIFS($C$2:C504,$C504,$F$2:F504,IF(dashboard!$B$4="All","*",dashboard!$B$4),$E$2:E504,IF(dashboard!$B$5="All","*",dashboard!$B$5),$G$2:G504,IF(dashboard!$B$6="All","*",dashboard!$B$6),$M$2:M504,IF(dashboard!$B$7="All","*",dashboard!$B$7),$P$2:P504,"&gt;="&amp;dashboard!$B$8,$P$2:P504,"&lt;="&amp;dashboard!$B$9)=1),1,0)</f>
        <v>0</v>
      </c>
    </row>
    <row r="505" spans="1:17">
      <c r="A505" t="s">
        <v>1267</v>
      </c>
      <c r="B505" s="2">
        <v>45341</v>
      </c>
      <c r="C505" t="s">
        <v>1268</v>
      </c>
      <c r="D505" t="s">
        <v>923</v>
      </c>
      <c r="E505" t="s">
        <v>26</v>
      </c>
      <c r="F505" t="s">
        <v>18</v>
      </c>
      <c r="G505" t="s">
        <v>19</v>
      </c>
      <c r="H505" t="s">
        <v>34</v>
      </c>
      <c r="I505" s="3">
        <v>2</v>
      </c>
      <c r="J505" s="4">
        <v>1204.5</v>
      </c>
      <c r="K505" s="4">
        <v>2409</v>
      </c>
      <c r="L505" t="s">
        <v>28</v>
      </c>
      <c r="M505" t="s">
        <v>29</v>
      </c>
      <c r="N505">
        <f>IF(COUNTIF($C$2:C505,C505)=1,1,0)</f>
        <v>1</v>
      </c>
      <c r="O505">
        <f t="shared" si="14"/>
        <v>0</v>
      </c>
      <c r="P505" t="str">
        <f t="shared" si="15"/>
        <v>2024-02</v>
      </c>
      <c r="Q505" s="3">
        <f>IF(AND(IF(dashboard!$B$4="All",TRUE,$F505=dashboard!$B$4),IF(dashboard!$B$5="All",TRUE,$E505=dashboard!$B$5),IF(dashboard!$B$6="All",TRUE,$G505=dashboard!$B$6),IF(dashboard!$B$7="All",TRUE,$M505=dashboard!$B$7),$P505&gt;=dashboard!$B$8,$P505&lt;=dashboard!$B$9,COUNTIFS($C$2:C505,$C505,$F$2:F505,IF(dashboard!$B$4="All","*",dashboard!$B$4),$E$2:E505,IF(dashboard!$B$5="All","*",dashboard!$B$5),$G$2:G505,IF(dashboard!$B$6="All","*",dashboard!$B$6),$M$2:M505,IF(dashboard!$B$7="All","*",dashboard!$B$7),$P$2:P505,"&gt;="&amp;dashboard!$B$8,$P$2:P505,"&lt;="&amp;dashboard!$B$9)=1),1,0)</f>
        <v>0</v>
      </c>
    </row>
    <row r="506" spans="1:17">
      <c r="A506" t="s">
        <v>1269</v>
      </c>
      <c r="B506" s="2">
        <v>45439</v>
      </c>
      <c r="C506" t="s">
        <v>1270</v>
      </c>
      <c r="D506" t="s">
        <v>1271</v>
      </c>
      <c r="E506" t="s">
        <v>17</v>
      </c>
      <c r="F506" t="s">
        <v>33</v>
      </c>
      <c r="G506" t="s">
        <v>42</v>
      </c>
      <c r="H506" t="s">
        <v>34</v>
      </c>
      <c r="I506" s="3">
        <v>3</v>
      </c>
      <c r="J506" s="4">
        <v>953.9</v>
      </c>
      <c r="K506" s="4">
        <v>2861.71</v>
      </c>
      <c r="L506" t="s">
        <v>28</v>
      </c>
      <c r="M506" t="s">
        <v>29</v>
      </c>
      <c r="N506">
        <f>IF(COUNTIF($C$2:C506,C506)=1,1,0)</f>
        <v>1</v>
      </c>
      <c r="O506">
        <f t="shared" si="14"/>
        <v>0</v>
      </c>
      <c r="P506" t="str">
        <f t="shared" si="15"/>
        <v>2024-05</v>
      </c>
      <c r="Q506" s="3">
        <f>IF(AND(IF(dashboard!$B$4="All",TRUE,$F506=dashboard!$B$4),IF(dashboard!$B$5="All",TRUE,$E506=dashboard!$B$5),IF(dashboard!$B$6="All",TRUE,$G506=dashboard!$B$6),IF(dashboard!$B$7="All",TRUE,$M506=dashboard!$B$7),$P506&gt;=dashboard!$B$8,$P506&lt;=dashboard!$B$9,COUNTIFS($C$2:C506,$C506,$F$2:F506,IF(dashboard!$B$4="All","*",dashboard!$B$4),$E$2:E506,IF(dashboard!$B$5="All","*",dashboard!$B$5),$G$2:G506,IF(dashboard!$B$6="All","*",dashboard!$B$6),$M$2:M506,IF(dashboard!$B$7="All","*",dashboard!$B$7),$P$2:P506,"&gt;="&amp;dashboard!$B$8,$P$2:P506,"&lt;="&amp;dashboard!$B$9)=1),1,0)</f>
        <v>1</v>
      </c>
    </row>
    <row r="507" spans="1:17">
      <c r="A507" t="s">
        <v>1272</v>
      </c>
      <c r="B507" s="2">
        <v>45299</v>
      </c>
      <c r="C507" t="s">
        <v>844</v>
      </c>
      <c r="D507" t="s">
        <v>219</v>
      </c>
      <c r="E507" t="s">
        <v>17</v>
      </c>
      <c r="F507" t="s">
        <v>18</v>
      </c>
      <c r="G507" t="s">
        <v>19</v>
      </c>
      <c r="H507" t="s">
        <v>50</v>
      </c>
      <c r="I507" s="3">
        <v>5</v>
      </c>
      <c r="J507" s="4">
        <v>2228.33</v>
      </c>
      <c r="K507" s="4">
        <v>11141.65</v>
      </c>
      <c r="L507" t="s">
        <v>21</v>
      </c>
      <c r="M507" t="s">
        <v>29</v>
      </c>
      <c r="N507">
        <f>IF(COUNTIF($C$2:C507,C507)=1,1,0)</f>
        <v>0</v>
      </c>
      <c r="O507">
        <f t="shared" si="14"/>
        <v>0</v>
      </c>
      <c r="P507" t="str">
        <f t="shared" si="15"/>
        <v>2024-01</v>
      </c>
      <c r="Q507" s="3">
        <f>IF(AND(IF(dashboard!$B$4="All",TRUE,$F507=dashboard!$B$4),IF(dashboard!$B$5="All",TRUE,$E507=dashboard!$B$5),IF(dashboard!$B$6="All",TRUE,$G507=dashboard!$B$6),IF(dashboard!$B$7="All",TRUE,$M507=dashboard!$B$7),$P507&gt;=dashboard!$B$8,$P507&lt;=dashboard!$B$9,COUNTIFS($C$2:C507,$C507,$F$2:F507,IF(dashboard!$B$4="All","*",dashboard!$B$4),$E$2:E507,IF(dashboard!$B$5="All","*",dashboard!$B$5),$G$2:G507,IF(dashboard!$B$6="All","*",dashboard!$B$6),$M$2:M507,IF(dashboard!$B$7="All","*",dashboard!$B$7),$P$2:P507,"&gt;="&amp;dashboard!$B$8,$P$2:P507,"&lt;="&amp;dashboard!$B$9)=1),1,0)</f>
        <v>0</v>
      </c>
    </row>
    <row r="508" spans="1:17">
      <c r="A508" t="s">
        <v>1273</v>
      </c>
      <c r="B508" s="2">
        <v>45185</v>
      </c>
      <c r="C508" t="s">
        <v>1274</v>
      </c>
      <c r="D508" t="s">
        <v>816</v>
      </c>
      <c r="E508" t="s">
        <v>61</v>
      </c>
      <c r="F508" t="s">
        <v>18</v>
      </c>
      <c r="G508" t="s">
        <v>19</v>
      </c>
      <c r="H508" t="s">
        <v>34</v>
      </c>
      <c r="I508" s="3">
        <v>4</v>
      </c>
      <c r="J508" s="4">
        <v>1414.12</v>
      </c>
      <c r="K508" s="4">
        <v>5656.49</v>
      </c>
      <c r="L508" t="s">
        <v>21</v>
      </c>
      <c r="M508" t="s">
        <v>29</v>
      </c>
      <c r="N508">
        <f>IF(COUNTIF($C$2:C508,C508)=1,1,0)</f>
        <v>1</v>
      </c>
      <c r="O508">
        <f t="shared" si="14"/>
        <v>0</v>
      </c>
      <c r="P508" t="str">
        <f t="shared" si="15"/>
        <v>2023-09</v>
      </c>
      <c r="Q508" s="3">
        <f>IF(AND(IF(dashboard!$B$4="All",TRUE,$F508=dashboard!$B$4),IF(dashboard!$B$5="All",TRUE,$E508=dashboard!$B$5),IF(dashboard!$B$6="All",TRUE,$G508=dashboard!$B$6),IF(dashboard!$B$7="All",TRUE,$M508=dashboard!$B$7),$P508&gt;=dashboard!$B$8,$P508&lt;=dashboard!$B$9,COUNTIFS($C$2:C508,$C508,$F$2:F508,IF(dashboard!$B$4="All","*",dashboard!$B$4),$E$2:E508,IF(dashboard!$B$5="All","*",dashboard!$B$5),$G$2:G508,IF(dashboard!$B$6="All","*",dashboard!$B$6),$M$2:M508,IF(dashboard!$B$7="All","*",dashboard!$B$7),$P$2:P508,"&gt;="&amp;dashboard!$B$8,$P$2:P508,"&lt;="&amp;dashboard!$B$9)=1),1,0)</f>
        <v>0</v>
      </c>
    </row>
    <row r="509" spans="1:17">
      <c r="A509" t="s">
        <v>1275</v>
      </c>
      <c r="B509" s="2">
        <v>45397</v>
      </c>
      <c r="C509" t="s">
        <v>1276</v>
      </c>
      <c r="D509" t="s">
        <v>1277</v>
      </c>
      <c r="E509" t="s">
        <v>17</v>
      </c>
      <c r="F509" t="s">
        <v>27</v>
      </c>
      <c r="G509" t="s">
        <v>19</v>
      </c>
      <c r="H509" t="s">
        <v>57</v>
      </c>
      <c r="I509" s="3">
        <v>4</v>
      </c>
      <c r="J509" s="4">
        <v>12661.31</v>
      </c>
      <c r="K509" s="4">
        <v>50645.25</v>
      </c>
      <c r="L509" t="s">
        <v>35</v>
      </c>
      <c r="M509" t="s">
        <v>29</v>
      </c>
      <c r="N509">
        <f>IF(COUNTIF($C$2:C509,C509)=1,1,0)</f>
        <v>1</v>
      </c>
      <c r="O509">
        <f t="shared" si="14"/>
        <v>0</v>
      </c>
      <c r="P509" t="str">
        <f t="shared" si="15"/>
        <v>2024-04</v>
      </c>
      <c r="Q509" s="3">
        <f>IF(AND(IF(dashboard!$B$4="All",TRUE,$F509=dashboard!$B$4),IF(dashboard!$B$5="All",TRUE,$E509=dashboard!$B$5),IF(dashboard!$B$6="All",TRUE,$G509=dashboard!$B$6),IF(dashboard!$B$7="All",TRUE,$M509=dashboard!$B$7),$P509&gt;=dashboard!$B$8,$P509&lt;=dashboard!$B$9,COUNTIFS($C$2:C509,$C509,$F$2:F509,IF(dashboard!$B$4="All","*",dashboard!$B$4),$E$2:E509,IF(dashboard!$B$5="All","*",dashboard!$B$5),$G$2:G509,IF(dashboard!$B$6="All","*",dashboard!$B$6),$M$2:M509,IF(dashboard!$B$7="All","*",dashboard!$B$7),$P$2:P509,"&gt;="&amp;dashboard!$B$8,$P$2:P509,"&lt;="&amp;dashboard!$B$9)=1),1,0)</f>
        <v>0</v>
      </c>
    </row>
    <row r="510" spans="1:17">
      <c r="A510" t="s">
        <v>1278</v>
      </c>
      <c r="B510" s="2">
        <v>44938</v>
      </c>
      <c r="C510" t="s">
        <v>1279</v>
      </c>
      <c r="D510" t="s">
        <v>1280</v>
      </c>
      <c r="E510" t="s">
        <v>17</v>
      </c>
      <c r="F510" t="s">
        <v>46</v>
      </c>
      <c r="G510" t="s">
        <v>42</v>
      </c>
      <c r="H510" t="s">
        <v>50</v>
      </c>
      <c r="I510" s="3">
        <v>5</v>
      </c>
      <c r="J510" s="4">
        <v>1828.58</v>
      </c>
      <c r="K510" s="4">
        <v>9142.89</v>
      </c>
      <c r="L510" t="s">
        <v>21</v>
      </c>
      <c r="M510" t="s">
        <v>29</v>
      </c>
      <c r="N510">
        <f>IF(COUNTIF($C$2:C510,C510)=1,1,0)</f>
        <v>1</v>
      </c>
      <c r="O510">
        <f t="shared" si="14"/>
        <v>0</v>
      </c>
      <c r="P510" t="str">
        <f t="shared" si="15"/>
        <v>2023-01</v>
      </c>
      <c r="Q510" s="3">
        <f>IF(AND(IF(dashboard!$B$4="All",TRUE,$F510=dashboard!$B$4),IF(dashboard!$B$5="All",TRUE,$E510=dashboard!$B$5),IF(dashboard!$B$6="All",TRUE,$G510=dashboard!$B$6),IF(dashboard!$B$7="All",TRUE,$M510=dashboard!$B$7),$P510&gt;=dashboard!$B$8,$P510&lt;=dashboard!$B$9,COUNTIFS($C$2:C510,$C510,$F$2:F510,IF(dashboard!$B$4="All","*",dashboard!$B$4),$E$2:E510,IF(dashboard!$B$5="All","*",dashboard!$B$5),$G$2:G510,IF(dashboard!$B$6="All","*",dashboard!$B$6),$M$2:M510,IF(dashboard!$B$7="All","*",dashboard!$B$7),$P$2:P510,"&gt;="&amp;dashboard!$B$8,$P$2:P510,"&lt;="&amp;dashboard!$B$9)=1),1,0)</f>
        <v>0</v>
      </c>
    </row>
    <row r="511" spans="1:17">
      <c r="A511" t="s">
        <v>1281</v>
      </c>
      <c r="B511" s="2">
        <v>45256</v>
      </c>
      <c r="C511" t="s">
        <v>1049</v>
      </c>
      <c r="D511" t="s">
        <v>1282</v>
      </c>
      <c r="E511" t="s">
        <v>61</v>
      </c>
      <c r="F511" t="s">
        <v>33</v>
      </c>
      <c r="G511" t="s">
        <v>19</v>
      </c>
      <c r="H511" t="s">
        <v>20</v>
      </c>
      <c r="I511" s="3">
        <v>1</v>
      </c>
      <c r="J511" s="4">
        <v>31234.52</v>
      </c>
      <c r="K511" s="4">
        <v>31234.52</v>
      </c>
      <c r="L511" t="s">
        <v>21</v>
      </c>
      <c r="M511" t="s">
        <v>29</v>
      </c>
      <c r="N511">
        <f>IF(COUNTIF($C$2:C511,C511)=1,1,0)</f>
        <v>0</v>
      </c>
      <c r="O511">
        <f t="shared" si="14"/>
        <v>0</v>
      </c>
      <c r="P511" t="str">
        <f t="shared" si="15"/>
        <v>2023-11</v>
      </c>
      <c r="Q511" s="3">
        <f>IF(AND(IF(dashboard!$B$4="All",TRUE,$F511=dashboard!$B$4),IF(dashboard!$B$5="All",TRUE,$E511=dashboard!$B$5),IF(dashboard!$B$6="All",TRUE,$G511=dashboard!$B$6),IF(dashboard!$B$7="All",TRUE,$M511=dashboard!$B$7),$P511&gt;=dashboard!$B$8,$P511&lt;=dashboard!$B$9,COUNTIFS($C$2:C511,$C511,$F$2:F511,IF(dashboard!$B$4="All","*",dashboard!$B$4),$E$2:E511,IF(dashboard!$B$5="All","*",dashboard!$B$5),$G$2:G511,IF(dashboard!$B$6="All","*",dashboard!$B$6),$M$2:M511,IF(dashboard!$B$7="All","*",dashboard!$B$7),$P$2:P511,"&gt;="&amp;dashboard!$B$8,$P$2:P511,"&lt;="&amp;dashboard!$B$9)=1),1,0)</f>
        <v>1</v>
      </c>
    </row>
    <row r="512" spans="1:17">
      <c r="A512" t="s">
        <v>1283</v>
      </c>
      <c r="B512" s="2">
        <v>45284</v>
      </c>
      <c r="C512" t="s">
        <v>31</v>
      </c>
      <c r="D512" t="s">
        <v>16</v>
      </c>
      <c r="E512" t="s">
        <v>26</v>
      </c>
      <c r="F512" t="s">
        <v>18</v>
      </c>
      <c r="G512" t="s">
        <v>42</v>
      </c>
      <c r="H512" t="s">
        <v>34</v>
      </c>
      <c r="I512" s="3">
        <v>4</v>
      </c>
      <c r="J512" s="4">
        <v>1059.78</v>
      </c>
      <c r="K512" s="4">
        <v>4239.1400000000003</v>
      </c>
      <c r="L512" t="s">
        <v>35</v>
      </c>
      <c r="M512" t="s">
        <v>29</v>
      </c>
      <c r="N512">
        <f>IF(COUNTIF($C$2:C512,C512)=1,1,0)</f>
        <v>0</v>
      </c>
      <c r="O512">
        <f t="shared" si="14"/>
        <v>0</v>
      </c>
      <c r="P512" t="str">
        <f t="shared" si="15"/>
        <v>2023-12</v>
      </c>
      <c r="Q512" s="3">
        <f>IF(AND(IF(dashboard!$B$4="All",TRUE,$F512=dashboard!$B$4),IF(dashboard!$B$5="All",TRUE,$E512=dashboard!$B$5),IF(dashboard!$B$6="All",TRUE,$G512=dashboard!$B$6),IF(dashboard!$B$7="All",TRUE,$M512=dashboard!$B$7),$P512&gt;=dashboard!$B$8,$P512&lt;=dashboard!$B$9,COUNTIFS($C$2:C512,$C512,$F$2:F512,IF(dashboard!$B$4="All","*",dashboard!$B$4),$E$2:E512,IF(dashboard!$B$5="All","*",dashboard!$B$5),$G$2:G512,IF(dashboard!$B$6="All","*",dashboard!$B$6),$M$2:M512,IF(dashboard!$B$7="All","*",dashboard!$B$7),$P$2:P512,"&gt;="&amp;dashboard!$B$8,$P$2:P512,"&lt;="&amp;dashboard!$B$9)=1),1,0)</f>
        <v>0</v>
      </c>
    </row>
    <row r="513" spans="1:17">
      <c r="A513" t="s">
        <v>1284</v>
      </c>
      <c r="B513" s="2">
        <v>45334</v>
      </c>
      <c r="C513" t="s">
        <v>1285</v>
      </c>
      <c r="D513" t="s">
        <v>1286</v>
      </c>
      <c r="E513" t="s">
        <v>17</v>
      </c>
      <c r="F513" t="s">
        <v>33</v>
      </c>
      <c r="G513" t="s">
        <v>19</v>
      </c>
      <c r="H513" t="s">
        <v>20</v>
      </c>
      <c r="I513" s="3">
        <v>4</v>
      </c>
      <c r="J513" s="4">
        <v>32730.400000000001</v>
      </c>
      <c r="K513" s="4">
        <v>130921.62</v>
      </c>
      <c r="L513" t="s">
        <v>35</v>
      </c>
      <c r="M513" t="s">
        <v>29</v>
      </c>
      <c r="N513">
        <f>IF(COUNTIF($C$2:C513,C513)=1,1,0)</f>
        <v>1</v>
      </c>
      <c r="O513">
        <f t="shared" si="14"/>
        <v>0</v>
      </c>
      <c r="P513" t="str">
        <f t="shared" si="15"/>
        <v>2024-02</v>
      </c>
      <c r="Q513" s="3">
        <f>IF(AND(IF(dashboard!$B$4="All",TRUE,$F513=dashboard!$B$4),IF(dashboard!$B$5="All",TRUE,$E513=dashboard!$B$5),IF(dashboard!$B$6="All",TRUE,$G513=dashboard!$B$6),IF(dashboard!$B$7="All",TRUE,$M513=dashboard!$B$7),$P513&gt;=dashboard!$B$8,$P513&lt;=dashboard!$B$9,COUNTIFS($C$2:C513,$C513,$F$2:F513,IF(dashboard!$B$4="All","*",dashboard!$B$4),$E$2:E513,IF(dashboard!$B$5="All","*",dashboard!$B$5),$G$2:G513,IF(dashboard!$B$6="All","*",dashboard!$B$6),$M$2:M513,IF(dashboard!$B$7="All","*",dashboard!$B$7),$P$2:P513,"&gt;="&amp;dashboard!$B$8,$P$2:P513,"&lt;="&amp;dashboard!$B$9)=1),1,0)</f>
        <v>1</v>
      </c>
    </row>
    <row r="514" spans="1:17">
      <c r="A514" t="s">
        <v>1287</v>
      </c>
      <c r="B514" s="2">
        <v>45299</v>
      </c>
      <c r="C514" t="s">
        <v>1288</v>
      </c>
      <c r="D514" t="s">
        <v>1289</v>
      </c>
      <c r="E514" t="s">
        <v>26</v>
      </c>
      <c r="F514" t="s">
        <v>46</v>
      </c>
      <c r="G514" t="s">
        <v>19</v>
      </c>
      <c r="H514" t="s">
        <v>34</v>
      </c>
      <c r="I514" s="3">
        <v>2</v>
      </c>
      <c r="J514" s="4">
        <v>1176.18</v>
      </c>
      <c r="K514" s="4">
        <v>2352.36</v>
      </c>
      <c r="L514" t="s">
        <v>35</v>
      </c>
      <c r="M514" t="s">
        <v>29</v>
      </c>
      <c r="N514">
        <f>IF(COUNTIF($C$2:C514,C514)=1,1,0)</f>
        <v>1</v>
      </c>
      <c r="O514">
        <f t="shared" ref="O514:O577" si="16">IF(OR(M514="Yes",M514="YES",M514=TRUE,M514=1),1,0)</f>
        <v>0</v>
      </c>
      <c r="P514" t="str">
        <f t="shared" ref="P514:P577" si="17">TEXT(B514,"yyyy-mm")</f>
        <v>2024-01</v>
      </c>
      <c r="Q514" s="3">
        <f>IF(AND(IF(dashboard!$B$4="All",TRUE,$F514=dashboard!$B$4),IF(dashboard!$B$5="All",TRUE,$E514=dashboard!$B$5),IF(dashboard!$B$6="All",TRUE,$G514=dashboard!$B$6),IF(dashboard!$B$7="All",TRUE,$M514=dashboard!$B$7),$P514&gt;=dashboard!$B$8,$P514&lt;=dashboard!$B$9,COUNTIFS($C$2:C514,$C514,$F$2:F514,IF(dashboard!$B$4="All","*",dashboard!$B$4),$E$2:E514,IF(dashboard!$B$5="All","*",dashboard!$B$5),$G$2:G514,IF(dashboard!$B$6="All","*",dashboard!$B$6),$M$2:M514,IF(dashboard!$B$7="All","*",dashboard!$B$7),$P$2:P514,"&gt;="&amp;dashboard!$B$8,$P$2:P514,"&lt;="&amp;dashboard!$B$9)=1),1,0)</f>
        <v>0</v>
      </c>
    </row>
    <row r="515" spans="1:17">
      <c r="A515" t="s">
        <v>1290</v>
      </c>
      <c r="B515" s="2">
        <v>44934</v>
      </c>
      <c r="C515" t="s">
        <v>1256</v>
      </c>
      <c r="D515" t="s">
        <v>640</v>
      </c>
      <c r="E515" t="s">
        <v>17</v>
      </c>
      <c r="F515" t="s">
        <v>33</v>
      </c>
      <c r="G515" t="s">
        <v>42</v>
      </c>
      <c r="H515" t="s">
        <v>50</v>
      </c>
      <c r="I515" s="3">
        <v>2</v>
      </c>
      <c r="J515" s="4">
        <v>2990.53</v>
      </c>
      <c r="K515" s="4">
        <v>5981.06</v>
      </c>
      <c r="L515" t="s">
        <v>28</v>
      </c>
      <c r="M515" t="s">
        <v>29</v>
      </c>
      <c r="N515">
        <f>IF(COUNTIF($C$2:C515,C515)=1,1,0)</f>
        <v>0</v>
      </c>
      <c r="O515">
        <f t="shared" si="16"/>
        <v>0</v>
      </c>
      <c r="P515" t="str">
        <f t="shared" si="17"/>
        <v>2023-01</v>
      </c>
      <c r="Q515" s="3">
        <f>IF(AND(IF(dashboard!$B$4="All",TRUE,$F515=dashboard!$B$4),IF(dashboard!$B$5="All",TRUE,$E515=dashboard!$B$5),IF(dashboard!$B$6="All",TRUE,$G515=dashboard!$B$6),IF(dashboard!$B$7="All",TRUE,$M515=dashboard!$B$7),$P515&gt;=dashboard!$B$8,$P515&lt;=dashboard!$B$9,COUNTIFS($C$2:C515,$C515,$F$2:F515,IF(dashboard!$B$4="All","*",dashboard!$B$4),$E$2:E515,IF(dashboard!$B$5="All","*",dashboard!$B$5),$G$2:G515,IF(dashboard!$B$6="All","*",dashboard!$B$6),$M$2:M515,IF(dashboard!$B$7="All","*",dashboard!$B$7),$P$2:P515,"&gt;="&amp;dashboard!$B$8,$P$2:P515,"&lt;="&amp;dashboard!$B$9)=1),1,0)</f>
        <v>0</v>
      </c>
    </row>
    <row r="516" spans="1:17">
      <c r="A516" t="s">
        <v>1291</v>
      </c>
      <c r="B516" s="2">
        <v>45048</v>
      </c>
      <c r="C516" t="s">
        <v>364</v>
      </c>
      <c r="D516" t="s">
        <v>1248</v>
      </c>
      <c r="E516" t="s">
        <v>26</v>
      </c>
      <c r="F516" t="s">
        <v>33</v>
      </c>
      <c r="G516" t="s">
        <v>19</v>
      </c>
      <c r="H516" t="s">
        <v>20</v>
      </c>
      <c r="I516" s="3">
        <v>2</v>
      </c>
      <c r="J516" s="4">
        <v>37734.089999999997</v>
      </c>
      <c r="K516" s="4">
        <v>75468.19</v>
      </c>
      <c r="L516" t="s">
        <v>28</v>
      </c>
      <c r="M516" t="s">
        <v>29</v>
      </c>
      <c r="N516">
        <f>IF(COUNTIF($C$2:C516,C516)=1,1,0)</f>
        <v>0</v>
      </c>
      <c r="O516">
        <f t="shared" si="16"/>
        <v>0</v>
      </c>
      <c r="P516" t="str">
        <f t="shared" si="17"/>
        <v>2023-05</v>
      </c>
      <c r="Q516" s="3">
        <f>IF(AND(IF(dashboard!$B$4="All",TRUE,$F516=dashboard!$B$4),IF(dashboard!$B$5="All",TRUE,$E516=dashboard!$B$5),IF(dashboard!$B$6="All",TRUE,$G516=dashboard!$B$6),IF(dashboard!$B$7="All",TRUE,$M516=dashboard!$B$7),$P516&gt;=dashboard!$B$8,$P516&lt;=dashboard!$B$9,COUNTIFS($C$2:C516,$C516,$F$2:F516,IF(dashboard!$B$4="All","*",dashboard!$B$4),$E$2:E516,IF(dashboard!$B$5="All","*",dashboard!$B$5),$G$2:G516,IF(dashboard!$B$6="All","*",dashboard!$B$6),$M$2:M516,IF(dashboard!$B$7="All","*",dashboard!$B$7),$P$2:P516,"&gt;="&amp;dashboard!$B$8,$P$2:P516,"&lt;="&amp;dashboard!$B$9)=1),1,0)</f>
        <v>1</v>
      </c>
    </row>
    <row r="517" spans="1:17">
      <c r="A517" t="s">
        <v>1292</v>
      </c>
      <c r="B517" s="2">
        <v>45274</v>
      </c>
      <c r="C517" t="s">
        <v>825</v>
      </c>
      <c r="D517" t="s">
        <v>1293</v>
      </c>
      <c r="E517" t="s">
        <v>17</v>
      </c>
      <c r="F517" t="s">
        <v>33</v>
      </c>
      <c r="G517" t="s">
        <v>19</v>
      </c>
      <c r="H517" t="s">
        <v>34</v>
      </c>
      <c r="I517" s="3">
        <v>4</v>
      </c>
      <c r="J517" s="4">
        <v>861.53</v>
      </c>
      <c r="K517" s="4">
        <v>3446.14</v>
      </c>
      <c r="L517" t="s">
        <v>35</v>
      </c>
      <c r="M517" t="s">
        <v>29</v>
      </c>
      <c r="N517">
        <f>IF(COUNTIF($C$2:C517,C517)=1,1,0)</f>
        <v>0</v>
      </c>
      <c r="O517">
        <f t="shared" si="16"/>
        <v>0</v>
      </c>
      <c r="P517" t="str">
        <f t="shared" si="17"/>
        <v>2023-12</v>
      </c>
      <c r="Q517" s="3">
        <f>IF(AND(IF(dashboard!$B$4="All",TRUE,$F517=dashboard!$B$4),IF(dashboard!$B$5="All",TRUE,$E517=dashboard!$B$5),IF(dashboard!$B$6="All",TRUE,$G517=dashboard!$B$6),IF(dashboard!$B$7="All",TRUE,$M517=dashboard!$B$7),$P517&gt;=dashboard!$B$8,$P517&lt;=dashboard!$B$9,COUNTIFS($C$2:C517,$C517,$F$2:F517,IF(dashboard!$B$4="All","*",dashboard!$B$4),$E$2:E517,IF(dashboard!$B$5="All","*",dashboard!$B$5),$G$2:G517,IF(dashboard!$B$6="All","*",dashboard!$B$6),$M$2:M517,IF(dashboard!$B$7="All","*",dashboard!$B$7),$P$2:P517,"&gt;="&amp;dashboard!$B$8,$P$2:P517,"&lt;="&amp;dashboard!$B$9)=1),1,0)</f>
        <v>1</v>
      </c>
    </row>
    <row r="518" spans="1:17">
      <c r="A518" t="s">
        <v>1294</v>
      </c>
      <c r="B518" s="2">
        <v>45016</v>
      </c>
      <c r="C518" t="s">
        <v>1295</v>
      </c>
      <c r="D518" t="s">
        <v>998</v>
      </c>
      <c r="E518" t="s">
        <v>26</v>
      </c>
      <c r="F518" t="s">
        <v>27</v>
      </c>
      <c r="G518" t="s">
        <v>42</v>
      </c>
      <c r="H518" t="s">
        <v>57</v>
      </c>
      <c r="I518" s="3">
        <v>4</v>
      </c>
      <c r="J518" s="4">
        <v>15845.34</v>
      </c>
      <c r="K518" s="4">
        <v>63381.37</v>
      </c>
      <c r="L518" t="s">
        <v>28</v>
      </c>
      <c r="M518" t="s">
        <v>29</v>
      </c>
      <c r="N518">
        <f>IF(COUNTIF($C$2:C518,C518)=1,1,0)</f>
        <v>1</v>
      </c>
      <c r="O518">
        <f t="shared" si="16"/>
        <v>0</v>
      </c>
      <c r="P518" t="str">
        <f t="shared" si="17"/>
        <v>2023-03</v>
      </c>
      <c r="Q518" s="3">
        <f>IF(AND(IF(dashboard!$B$4="All",TRUE,$F518=dashboard!$B$4),IF(dashboard!$B$5="All",TRUE,$E518=dashboard!$B$5),IF(dashboard!$B$6="All",TRUE,$G518=dashboard!$B$6),IF(dashboard!$B$7="All",TRUE,$M518=dashboard!$B$7),$P518&gt;=dashboard!$B$8,$P518&lt;=dashboard!$B$9,COUNTIFS($C$2:C518,$C518,$F$2:F518,IF(dashboard!$B$4="All","*",dashboard!$B$4),$E$2:E518,IF(dashboard!$B$5="All","*",dashboard!$B$5),$G$2:G518,IF(dashboard!$B$6="All","*",dashboard!$B$6),$M$2:M518,IF(dashboard!$B$7="All","*",dashboard!$B$7),$P$2:P518,"&gt;="&amp;dashboard!$B$8,$P$2:P518,"&lt;="&amp;dashboard!$B$9)=1),1,0)</f>
        <v>0</v>
      </c>
    </row>
    <row r="519" spans="1:17">
      <c r="A519" t="s">
        <v>1296</v>
      </c>
      <c r="B519" s="2">
        <v>45242</v>
      </c>
      <c r="C519" t="s">
        <v>1297</v>
      </c>
      <c r="D519" t="s">
        <v>1092</v>
      </c>
      <c r="E519" t="s">
        <v>61</v>
      </c>
      <c r="F519" t="s">
        <v>46</v>
      </c>
      <c r="G519" t="s">
        <v>42</v>
      </c>
      <c r="H519" t="s">
        <v>50</v>
      </c>
      <c r="I519" s="3">
        <v>5</v>
      </c>
      <c r="J519" s="4">
        <v>2780.29</v>
      </c>
      <c r="K519" s="4">
        <v>13901.45</v>
      </c>
      <c r="L519" t="s">
        <v>28</v>
      </c>
      <c r="M519" t="s">
        <v>29</v>
      </c>
      <c r="N519">
        <f>IF(COUNTIF($C$2:C519,C519)=1,1,0)</f>
        <v>1</v>
      </c>
      <c r="O519">
        <f t="shared" si="16"/>
        <v>0</v>
      </c>
      <c r="P519" t="str">
        <f t="shared" si="17"/>
        <v>2023-11</v>
      </c>
      <c r="Q519" s="3">
        <f>IF(AND(IF(dashboard!$B$4="All",TRUE,$F519=dashboard!$B$4),IF(dashboard!$B$5="All",TRUE,$E519=dashboard!$B$5),IF(dashboard!$B$6="All",TRUE,$G519=dashboard!$B$6),IF(dashboard!$B$7="All",TRUE,$M519=dashboard!$B$7),$P519&gt;=dashboard!$B$8,$P519&lt;=dashboard!$B$9,COUNTIFS($C$2:C519,$C519,$F$2:F519,IF(dashboard!$B$4="All","*",dashboard!$B$4),$E$2:E519,IF(dashboard!$B$5="All","*",dashboard!$B$5),$G$2:G519,IF(dashboard!$B$6="All","*",dashboard!$B$6),$M$2:M519,IF(dashboard!$B$7="All","*",dashboard!$B$7),$P$2:P519,"&gt;="&amp;dashboard!$B$8,$P$2:P519,"&lt;="&amp;dashboard!$B$9)=1),1,0)</f>
        <v>0</v>
      </c>
    </row>
    <row r="520" spans="1:17">
      <c r="A520" t="s">
        <v>1298</v>
      </c>
      <c r="B520" s="2">
        <v>45104</v>
      </c>
      <c r="C520" t="s">
        <v>589</v>
      </c>
      <c r="D520" t="s">
        <v>614</v>
      </c>
      <c r="E520" t="s">
        <v>61</v>
      </c>
      <c r="F520" t="s">
        <v>46</v>
      </c>
      <c r="G520" t="s">
        <v>42</v>
      </c>
      <c r="H520" t="s">
        <v>34</v>
      </c>
      <c r="I520" s="3">
        <v>5</v>
      </c>
      <c r="J520" s="4">
        <v>1377.38</v>
      </c>
      <c r="K520" s="4">
        <v>6886.89</v>
      </c>
      <c r="L520" t="s">
        <v>28</v>
      </c>
      <c r="M520" t="s">
        <v>29</v>
      </c>
      <c r="N520">
        <f>IF(COUNTIF($C$2:C520,C520)=1,1,0)</f>
        <v>0</v>
      </c>
      <c r="O520">
        <f t="shared" si="16"/>
        <v>0</v>
      </c>
      <c r="P520" t="str">
        <f t="shared" si="17"/>
        <v>2023-06</v>
      </c>
      <c r="Q520" s="3">
        <f>IF(AND(IF(dashboard!$B$4="All",TRUE,$F520=dashboard!$B$4),IF(dashboard!$B$5="All",TRUE,$E520=dashboard!$B$5),IF(dashboard!$B$6="All",TRUE,$G520=dashboard!$B$6),IF(dashboard!$B$7="All",TRUE,$M520=dashboard!$B$7),$P520&gt;=dashboard!$B$8,$P520&lt;=dashboard!$B$9,COUNTIFS($C$2:C520,$C520,$F$2:F520,IF(dashboard!$B$4="All","*",dashboard!$B$4),$E$2:E520,IF(dashboard!$B$5="All","*",dashboard!$B$5),$G$2:G520,IF(dashboard!$B$6="All","*",dashboard!$B$6),$M$2:M520,IF(dashboard!$B$7="All","*",dashboard!$B$7),$P$2:P520,"&gt;="&amp;dashboard!$B$8,$P$2:P520,"&lt;="&amp;dashboard!$B$9)=1),1,0)</f>
        <v>0</v>
      </c>
    </row>
    <row r="521" spans="1:17">
      <c r="A521" t="s">
        <v>1299</v>
      </c>
      <c r="B521" s="2">
        <v>45466</v>
      </c>
      <c r="C521" t="s">
        <v>1300</v>
      </c>
      <c r="D521" t="s">
        <v>1301</v>
      </c>
      <c r="E521" t="s">
        <v>61</v>
      </c>
      <c r="F521" t="s">
        <v>33</v>
      </c>
      <c r="G521" t="s">
        <v>42</v>
      </c>
      <c r="H521" t="s">
        <v>34</v>
      </c>
      <c r="I521" s="3">
        <v>1</v>
      </c>
      <c r="J521" s="4">
        <v>1094.4000000000001</v>
      </c>
      <c r="K521" s="4">
        <v>1094.4000000000001</v>
      </c>
      <c r="L521" t="s">
        <v>21</v>
      </c>
      <c r="M521" t="s">
        <v>29</v>
      </c>
      <c r="N521">
        <f>IF(COUNTIF($C$2:C521,C521)=1,1,0)</f>
        <v>1</v>
      </c>
      <c r="O521">
        <f t="shared" si="16"/>
        <v>0</v>
      </c>
      <c r="P521" t="str">
        <f t="shared" si="17"/>
        <v>2024-06</v>
      </c>
      <c r="Q521" s="3">
        <f>IF(AND(IF(dashboard!$B$4="All",TRUE,$F521=dashboard!$B$4),IF(dashboard!$B$5="All",TRUE,$E521=dashboard!$B$5),IF(dashboard!$B$6="All",TRUE,$G521=dashboard!$B$6),IF(dashboard!$B$7="All",TRUE,$M521=dashboard!$B$7),$P521&gt;=dashboard!$B$8,$P521&lt;=dashboard!$B$9,COUNTIFS($C$2:C521,$C521,$F$2:F521,IF(dashboard!$B$4="All","*",dashboard!$B$4),$E$2:E521,IF(dashboard!$B$5="All","*",dashboard!$B$5),$G$2:G521,IF(dashboard!$B$6="All","*",dashboard!$B$6),$M$2:M521,IF(dashboard!$B$7="All","*",dashboard!$B$7),$P$2:P521,"&gt;="&amp;dashboard!$B$8,$P$2:P521,"&lt;="&amp;dashboard!$B$9)=1),1,0)</f>
        <v>1</v>
      </c>
    </row>
    <row r="522" spans="1:17">
      <c r="A522" t="s">
        <v>1302</v>
      </c>
      <c r="B522" s="2">
        <v>44967</v>
      </c>
      <c r="C522" t="s">
        <v>1303</v>
      </c>
      <c r="D522" t="s">
        <v>800</v>
      </c>
      <c r="E522" t="s">
        <v>17</v>
      </c>
      <c r="F522" t="s">
        <v>33</v>
      </c>
      <c r="G522" t="s">
        <v>42</v>
      </c>
      <c r="H522" t="s">
        <v>34</v>
      </c>
      <c r="I522" s="3">
        <v>4</v>
      </c>
      <c r="J522" s="4">
        <v>1028.18</v>
      </c>
      <c r="K522" s="4">
        <v>4112.7</v>
      </c>
      <c r="L522" t="s">
        <v>35</v>
      </c>
      <c r="M522" t="s">
        <v>29</v>
      </c>
      <c r="N522">
        <f>IF(COUNTIF($C$2:C522,C522)=1,1,0)</f>
        <v>1</v>
      </c>
      <c r="O522">
        <f t="shared" si="16"/>
        <v>0</v>
      </c>
      <c r="P522" t="str">
        <f t="shared" si="17"/>
        <v>2023-02</v>
      </c>
      <c r="Q522" s="3">
        <f>IF(AND(IF(dashboard!$B$4="All",TRUE,$F522=dashboard!$B$4),IF(dashboard!$B$5="All",TRUE,$E522=dashboard!$B$5),IF(dashboard!$B$6="All",TRUE,$G522=dashboard!$B$6),IF(dashboard!$B$7="All",TRUE,$M522=dashboard!$B$7),$P522&gt;=dashboard!$B$8,$P522&lt;=dashboard!$B$9,COUNTIFS($C$2:C522,$C522,$F$2:F522,IF(dashboard!$B$4="All","*",dashboard!$B$4),$E$2:E522,IF(dashboard!$B$5="All","*",dashboard!$B$5),$G$2:G522,IF(dashboard!$B$6="All","*",dashboard!$B$6),$M$2:M522,IF(dashboard!$B$7="All","*",dashboard!$B$7),$P$2:P522,"&gt;="&amp;dashboard!$B$8,$P$2:P522,"&lt;="&amp;dashboard!$B$9)=1),1,0)</f>
        <v>1</v>
      </c>
    </row>
    <row r="523" spans="1:17">
      <c r="A523" t="s">
        <v>1304</v>
      </c>
      <c r="B523" s="2">
        <v>45428</v>
      </c>
      <c r="C523" t="s">
        <v>1305</v>
      </c>
      <c r="D523" t="s">
        <v>70</v>
      </c>
      <c r="E523" t="s">
        <v>17</v>
      </c>
      <c r="F523" t="s">
        <v>46</v>
      </c>
      <c r="G523" t="s">
        <v>42</v>
      </c>
      <c r="H523" t="s">
        <v>50</v>
      </c>
      <c r="I523" s="3">
        <v>5</v>
      </c>
      <c r="J523" s="4">
        <v>2799.16</v>
      </c>
      <c r="K523" s="4">
        <v>13995.78</v>
      </c>
      <c r="L523" t="s">
        <v>35</v>
      </c>
      <c r="M523" t="s">
        <v>29</v>
      </c>
      <c r="N523">
        <f>IF(COUNTIF($C$2:C523,C523)=1,1,0)</f>
        <v>1</v>
      </c>
      <c r="O523">
        <f t="shared" si="16"/>
        <v>0</v>
      </c>
      <c r="P523" t="str">
        <f t="shared" si="17"/>
        <v>2024-05</v>
      </c>
      <c r="Q523" s="3">
        <f>IF(AND(IF(dashboard!$B$4="All",TRUE,$F523=dashboard!$B$4),IF(dashboard!$B$5="All",TRUE,$E523=dashboard!$B$5),IF(dashboard!$B$6="All",TRUE,$G523=dashboard!$B$6),IF(dashboard!$B$7="All",TRUE,$M523=dashboard!$B$7),$P523&gt;=dashboard!$B$8,$P523&lt;=dashboard!$B$9,COUNTIFS($C$2:C523,$C523,$F$2:F523,IF(dashboard!$B$4="All","*",dashboard!$B$4),$E$2:E523,IF(dashboard!$B$5="All","*",dashboard!$B$5),$G$2:G523,IF(dashboard!$B$6="All","*",dashboard!$B$6),$M$2:M523,IF(dashboard!$B$7="All","*",dashboard!$B$7),$P$2:P523,"&gt;="&amp;dashboard!$B$8,$P$2:P523,"&lt;="&amp;dashboard!$B$9)=1),1,0)</f>
        <v>0</v>
      </c>
    </row>
    <row r="524" spans="1:17">
      <c r="A524" t="s">
        <v>1306</v>
      </c>
      <c r="B524" s="2">
        <v>45071</v>
      </c>
      <c r="C524" t="s">
        <v>93</v>
      </c>
      <c r="D524" t="s">
        <v>1307</v>
      </c>
      <c r="E524" t="s">
        <v>17</v>
      </c>
      <c r="F524" t="s">
        <v>18</v>
      </c>
      <c r="G524" t="s">
        <v>19</v>
      </c>
      <c r="H524" t="s">
        <v>34</v>
      </c>
      <c r="I524" s="3">
        <v>5</v>
      </c>
      <c r="J524" s="4">
        <v>1306.57</v>
      </c>
      <c r="K524" s="4">
        <v>6532.85</v>
      </c>
      <c r="L524" t="s">
        <v>21</v>
      </c>
      <c r="M524" t="s">
        <v>29</v>
      </c>
      <c r="N524">
        <f>IF(COUNTIF($C$2:C524,C524)=1,1,0)</f>
        <v>0</v>
      </c>
      <c r="O524">
        <f t="shared" si="16"/>
        <v>0</v>
      </c>
      <c r="P524" t="str">
        <f t="shared" si="17"/>
        <v>2023-05</v>
      </c>
      <c r="Q524" s="3">
        <f>IF(AND(IF(dashboard!$B$4="All",TRUE,$F524=dashboard!$B$4),IF(dashboard!$B$5="All",TRUE,$E524=dashboard!$B$5),IF(dashboard!$B$6="All",TRUE,$G524=dashboard!$B$6),IF(dashboard!$B$7="All",TRUE,$M524=dashboard!$B$7),$P524&gt;=dashboard!$B$8,$P524&lt;=dashboard!$B$9,COUNTIFS($C$2:C524,$C524,$F$2:F524,IF(dashboard!$B$4="All","*",dashboard!$B$4),$E$2:E524,IF(dashboard!$B$5="All","*",dashboard!$B$5),$G$2:G524,IF(dashboard!$B$6="All","*",dashboard!$B$6),$M$2:M524,IF(dashboard!$B$7="All","*",dashboard!$B$7),$P$2:P524,"&gt;="&amp;dashboard!$B$8,$P$2:P524,"&lt;="&amp;dashboard!$B$9)=1),1,0)</f>
        <v>0</v>
      </c>
    </row>
    <row r="525" spans="1:17">
      <c r="A525" t="s">
        <v>1308</v>
      </c>
      <c r="B525" s="2">
        <v>45127</v>
      </c>
      <c r="C525" t="s">
        <v>1202</v>
      </c>
      <c r="D525" t="s">
        <v>1309</v>
      </c>
      <c r="E525" t="s">
        <v>26</v>
      </c>
      <c r="F525" t="s">
        <v>27</v>
      </c>
      <c r="G525" t="s">
        <v>42</v>
      </c>
      <c r="H525" t="s">
        <v>34</v>
      </c>
      <c r="I525" s="3">
        <v>2</v>
      </c>
      <c r="J525" s="4">
        <v>1161.6300000000001</v>
      </c>
      <c r="K525" s="4">
        <v>2323.25</v>
      </c>
      <c r="L525" t="s">
        <v>28</v>
      </c>
      <c r="M525" t="s">
        <v>29</v>
      </c>
      <c r="N525">
        <f>IF(COUNTIF($C$2:C525,C525)=1,1,0)</f>
        <v>0</v>
      </c>
      <c r="O525">
        <f t="shared" si="16"/>
        <v>0</v>
      </c>
      <c r="P525" t="str">
        <f t="shared" si="17"/>
        <v>2023-07</v>
      </c>
      <c r="Q525" s="3">
        <f>IF(AND(IF(dashboard!$B$4="All",TRUE,$F525=dashboard!$B$4),IF(dashboard!$B$5="All",TRUE,$E525=dashboard!$B$5),IF(dashboard!$B$6="All",TRUE,$G525=dashboard!$B$6),IF(dashboard!$B$7="All",TRUE,$M525=dashboard!$B$7),$P525&gt;=dashboard!$B$8,$P525&lt;=dashboard!$B$9,COUNTIFS($C$2:C525,$C525,$F$2:F525,IF(dashboard!$B$4="All","*",dashboard!$B$4),$E$2:E525,IF(dashboard!$B$5="All","*",dashboard!$B$5),$G$2:G525,IF(dashboard!$B$6="All","*",dashboard!$B$6),$M$2:M525,IF(dashboard!$B$7="All","*",dashboard!$B$7),$P$2:P525,"&gt;="&amp;dashboard!$B$8,$P$2:P525,"&lt;="&amp;dashboard!$B$9)=1),1,0)</f>
        <v>0</v>
      </c>
    </row>
    <row r="526" spans="1:17">
      <c r="A526" t="s">
        <v>1310</v>
      </c>
      <c r="B526" s="2">
        <v>45387</v>
      </c>
      <c r="C526" t="s">
        <v>422</v>
      </c>
      <c r="D526" t="s">
        <v>1307</v>
      </c>
      <c r="E526" t="s">
        <v>61</v>
      </c>
      <c r="F526" t="s">
        <v>46</v>
      </c>
      <c r="G526" t="s">
        <v>42</v>
      </c>
      <c r="H526" t="s">
        <v>20</v>
      </c>
      <c r="I526" s="3">
        <v>2</v>
      </c>
      <c r="J526" s="4">
        <v>26562.95</v>
      </c>
      <c r="K526" s="4">
        <v>53125.9</v>
      </c>
      <c r="L526" t="s">
        <v>35</v>
      </c>
      <c r="M526" t="s">
        <v>29</v>
      </c>
      <c r="N526">
        <f>IF(COUNTIF($C$2:C526,C526)=1,1,0)</f>
        <v>0</v>
      </c>
      <c r="O526">
        <f t="shared" si="16"/>
        <v>0</v>
      </c>
      <c r="P526" t="str">
        <f t="shared" si="17"/>
        <v>2024-04</v>
      </c>
      <c r="Q526" s="3">
        <f>IF(AND(IF(dashboard!$B$4="All",TRUE,$F526=dashboard!$B$4),IF(dashboard!$B$5="All",TRUE,$E526=dashboard!$B$5),IF(dashboard!$B$6="All",TRUE,$G526=dashboard!$B$6),IF(dashboard!$B$7="All",TRUE,$M526=dashboard!$B$7),$P526&gt;=dashboard!$B$8,$P526&lt;=dashboard!$B$9,COUNTIFS($C$2:C526,$C526,$F$2:F526,IF(dashboard!$B$4="All","*",dashboard!$B$4),$E$2:E526,IF(dashboard!$B$5="All","*",dashboard!$B$5),$G$2:G526,IF(dashboard!$B$6="All","*",dashboard!$B$6),$M$2:M526,IF(dashboard!$B$7="All","*",dashboard!$B$7),$P$2:P526,"&gt;="&amp;dashboard!$B$8,$P$2:P526,"&lt;="&amp;dashboard!$B$9)=1),1,0)</f>
        <v>0</v>
      </c>
    </row>
    <row r="527" spans="1:17">
      <c r="A527" t="s">
        <v>1311</v>
      </c>
      <c r="B527" s="2">
        <v>45473</v>
      </c>
      <c r="C527" t="s">
        <v>1312</v>
      </c>
      <c r="D527" t="s">
        <v>571</v>
      </c>
      <c r="E527" t="s">
        <v>17</v>
      </c>
      <c r="F527" t="s">
        <v>33</v>
      </c>
      <c r="G527" t="s">
        <v>19</v>
      </c>
      <c r="H527" t="s">
        <v>20</v>
      </c>
      <c r="I527" s="3">
        <v>2</v>
      </c>
      <c r="J527" s="4">
        <v>35905.82</v>
      </c>
      <c r="K527" s="4">
        <v>71811.649999999994</v>
      </c>
      <c r="L527" t="s">
        <v>28</v>
      </c>
      <c r="M527" t="s">
        <v>29</v>
      </c>
      <c r="N527">
        <f>IF(COUNTIF($C$2:C527,C527)=1,1,0)</f>
        <v>1</v>
      </c>
      <c r="O527">
        <f t="shared" si="16"/>
        <v>0</v>
      </c>
      <c r="P527" t="str">
        <f t="shared" si="17"/>
        <v>2024-06</v>
      </c>
      <c r="Q527" s="3">
        <f>IF(AND(IF(dashboard!$B$4="All",TRUE,$F527=dashboard!$B$4),IF(dashboard!$B$5="All",TRUE,$E527=dashboard!$B$5),IF(dashboard!$B$6="All",TRUE,$G527=dashboard!$B$6),IF(dashboard!$B$7="All",TRUE,$M527=dashboard!$B$7),$P527&gt;=dashboard!$B$8,$P527&lt;=dashboard!$B$9,COUNTIFS($C$2:C527,$C527,$F$2:F527,IF(dashboard!$B$4="All","*",dashboard!$B$4),$E$2:E527,IF(dashboard!$B$5="All","*",dashboard!$B$5),$G$2:G527,IF(dashboard!$B$6="All","*",dashboard!$B$6),$M$2:M527,IF(dashboard!$B$7="All","*",dashboard!$B$7),$P$2:P527,"&gt;="&amp;dashboard!$B$8,$P$2:P527,"&lt;="&amp;dashboard!$B$9)=1),1,0)</f>
        <v>1</v>
      </c>
    </row>
    <row r="528" spans="1:17">
      <c r="A528" t="s">
        <v>1313</v>
      </c>
      <c r="B528" s="2">
        <v>45179</v>
      </c>
      <c r="C528" t="s">
        <v>1314</v>
      </c>
      <c r="D528" t="s">
        <v>738</v>
      </c>
      <c r="E528" t="s">
        <v>61</v>
      </c>
      <c r="F528" t="s">
        <v>18</v>
      </c>
      <c r="G528" t="s">
        <v>19</v>
      </c>
      <c r="H528" t="s">
        <v>50</v>
      </c>
      <c r="I528" s="3">
        <v>3</v>
      </c>
      <c r="J528" s="4">
        <v>1832.08</v>
      </c>
      <c r="K528" s="4">
        <v>5496.25</v>
      </c>
      <c r="L528" t="s">
        <v>21</v>
      </c>
      <c r="M528" t="s">
        <v>22</v>
      </c>
      <c r="N528">
        <f>IF(COUNTIF($C$2:C528,C528)=1,1,0)</f>
        <v>1</v>
      </c>
      <c r="O528">
        <f t="shared" si="16"/>
        <v>1</v>
      </c>
      <c r="P528" t="str">
        <f t="shared" si="17"/>
        <v>2023-09</v>
      </c>
      <c r="Q528" s="3">
        <f>IF(AND(IF(dashboard!$B$4="All",TRUE,$F528=dashboard!$B$4),IF(dashboard!$B$5="All",TRUE,$E528=dashboard!$B$5),IF(dashboard!$B$6="All",TRUE,$G528=dashboard!$B$6),IF(dashboard!$B$7="All",TRUE,$M528=dashboard!$B$7),$P528&gt;=dashboard!$B$8,$P528&lt;=dashboard!$B$9,COUNTIFS($C$2:C528,$C528,$F$2:F528,IF(dashboard!$B$4="All","*",dashboard!$B$4),$E$2:E528,IF(dashboard!$B$5="All","*",dashboard!$B$5),$G$2:G528,IF(dashboard!$B$6="All","*",dashboard!$B$6),$M$2:M528,IF(dashboard!$B$7="All","*",dashboard!$B$7),$P$2:P528,"&gt;="&amp;dashboard!$B$8,$P$2:P528,"&lt;="&amp;dashboard!$B$9)=1),1,0)</f>
        <v>0</v>
      </c>
    </row>
    <row r="529" spans="1:17">
      <c r="A529" t="s">
        <v>1315</v>
      </c>
      <c r="B529" s="2">
        <v>45316</v>
      </c>
      <c r="C529" t="s">
        <v>1316</v>
      </c>
      <c r="D529" t="s">
        <v>118</v>
      </c>
      <c r="E529" t="s">
        <v>26</v>
      </c>
      <c r="F529" t="s">
        <v>18</v>
      </c>
      <c r="G529" t="s">
        <v>19</v>
      </c>
      <c r="H529" t="s">
        <v>50</v>
      </c>
      <c r="I529" s="3">
        <v>5</v>
      </c>
      <c r="J529" s="4">
        <v>1875.46</v>
      </c>
      <c r="K529" s="4">
        <v>9377.2900000000009</v>
      </c>
      <c r="L529" t="s">
        <v>28</v>
      </c>
      <c r="M529" t="s">
        <v>22</v>
      </c>
      <c r="N529">
        <f>IF(COUNTIF($C$2:C529,C529)=1,1,0)</f>
        <v>1</v>
      </c>
      <c r="O529">
        <f t="shared" si="16"/>
        <v>1</v>
      </c>
      <c r="P529" t="str">
        <f t="shared" si="17"/>
        <v>2024-01</v>
      </c>
      <c r="Q529" s="3">
        <f>IF(AND(IF(dashboard!$B$4="All",TRUE,$F529=dashboard!$B$4),IF(dashboard!$B$5="All",TRUE,$E529=dashboard!$B$5),IF(dashboard!$B$6="All",TRUE,$G529=dashboard!$B$6),IF(dashboard!$B$7="All",TRUE,$M529=dashboard!$B$7),$P529&gt;=dashboard!$B$8,$P529&lt;=dashboard!$B$9,COUNTIFS($C$2:C529,$C529,$F$2:F529,IF(dashboard!$B$4="All","*",dashboard!$B$4),$E$2:E529,IF(dashboard!$B$5="All","*",dashboard!$B$5),$G$2:G529,IF(dashboard!$B$6="All","*",dashboard!$B$6),$M$2:M529,IF(dashboard!$B$7="All","*",dashboard!$B$7),$P$2:P529,"&gt;="&amp;dashboard!$B$8,$P$2:P529,"&lt;="&amp;dashboard!$B$9)=1),1,0)</f>
        <v>0</v>
      </c>
    </row>
    <row r="530" spans="1:17">
      <c r="A530" t="s">
        <v>1317</v>
      </c>
      <c r="B530" s="2">
        <v>45182</v>
      </c>
      <c r="C530" t="s">
        <v>907</v>
      </c>
      <c r="D530" t="s">
        <v>1318</v>
      </c>
      <c r="E530" t="s">
        <v>61</v>
      </c>
      <c r="F530" t="s">
        <v>18</v>
      </c>
      <c r="G530" t="s">
        <v>42</v>
      </c>
      <c r="H530" t="s">
        <v>57</v>
      </c>
      <c r="I530" s="3">
        <v>2</v>
      </c>
      <c r="J530" s="4">
        <v>12983.55</v>
      </c>
      <c r="K530" s="4">
        <v>25967.1</v>
      </c>
      <c r="L530" t="s">
        <v>21</v>
      </c>
      <c r="M530" t="s">
        <v>29</v>
      </c>
      <c r="N530">
        <f>IF(COUNTIF($C$2:C530,C530)=1,1,0)</f>
        <v>0</v>
      </c>
      <c r="O530">
        <f t="shared" si="16"/>
        <v>0</v>
      </c>
      <c r="P530" t="str">
        <f t="shared" si="17"/>
        <v>2023-09</v>
      </c>
      <c r="Q530" s="3">
        <f>IF(AND(IF(dashboard!$B$4="All",TRUE,$F530=dashboard!$B$4),IF(dashboard!$B$5="All",TRUE,$E530=dashboard!$B$5),IF(dashboard!$B$6="All",TRUE,$G530=dashboard!$B$6),IF(dashboard!$B$7="All",TRUE,$M530=dashboard!$B$7),$P530&gt;=dashboard!$B$8,$P530&lt;=dashboard!$B$9,COUNTIFS($C$2:C530,$C530,$F$2:F530,IF(dashboard!$B$4="All","*",dashboard!$B$4),$E$2:E530,IF(dashboard!$B$5="All","*",dashboard!$B$5),$G$2:G530,IF(dashboard!$B$6="All","*",dashboard!$B$6),$M$2:M530,IF(dashboard!$B$7="All","*",dashboard!$B$7),$P$2:P530,"&gt;="&amp;dashboard!$B$8,$P$2:P530,"&lt;="&amp;dashboard!$B$9)=1),1,0)</f>
        <v>0</v>
      </c>
    </row>
    <row r="531" spans="1:17">
      <c r="A531" t="s">
        <v>1319</v>
      </c>
      <c r="B531" s="2">
        <v>45376</v>
      </c>
      <c r="C531" t="s">
        <v>1320</v>
      </c>
      <c r="D531" t="s">
        <v>562</v>
      </c>
      <c r="E531" t="s">
        <v>61</v>
      </c>
      <c r="F531" t="s">
        <v>27</v>
      </c>
      <c r="G531" t="s">
        <v>19</v>
      </c>
      <c r="H531" t="s">
        <v>34</v>
      </c>
      <c r="I531" s="3">
        <v>2</v>
      </c>
      <c r="J531" s="4">
        <v>1062.71</v>
      </c>
      <c r="K531" s="4">
        <v>2125.41</v>
      </c>
      <c r="L531" t="s">
        <v>21</v>
      </c>
      <c r="M531" t="s">
        <v>22</v>
      </c>
      <c r="N531">
        <f>IF(COUNTIF($C$2:C531,C531)=1,1,0)</f>
        <v>1</v>
      </c>
      <c r="O531">
        <f t="shared" si="16"/>
        <v>1</v>
      </c>
      <c r="P531" t="str">
        <f t="shared" si="17"/>
        <v>2024-03</v>
      </c>
      <c r="Q531" s="3">
        <f>IF(AND(IF(dashboard!$B$4="All",TRUE,$F531=dashboard!$B$4),IF(dashboard!$B$5="All",TRUE,$E531=dashboard!$B$5),IF(dashboard!$B$6="All",TRUE,$G531=dashboard!$B$6),IF(dashboard!$B$7="All",TRUE,$M531=dashboard!$B$7),$P531&gt;=dashboard!$B$8,$P531&lt;=dashboard!$B$9,COUNTIFS($C$2:C531,$C531,$F$2:F531,IF(dashboard!$B$4="All","*",dashboard!$B$4),$E$2:E531,IF(dashboard!$B$5="All","*",dashboard!$B$5),$G$2:G531,IF(dashboard!$B$6="All","*",dashboard!$B$6),$M$2:M531,IF(dashboard!$B$7="All","*",dashboard!$B$7),$P$2:P531,"&gt;="&amp;dashboard!$B$8,$P$2:P531,"&lt;="&amp;dashboard!$B$9)=1),1,0)</f>
        <v>0</v>
      </c>
    </row>
    <row r="532" spans="1:17">
      <c r="A532" t="s">
        <v>1321</v>
      </c>
      <c r="B532" s="2">
        <v>44936</v>
      </c>
      <c r="C532" t="s">
        <v>1266</v>
      </c>
      <c r="D532" t="s">
        <v>932</v>
      </c>
      <c r="E532" t="s">
        <v>17</v>
      </c>
      <c r="F532" t="s">
        <v>27</v>
      </c>
      <c r="G532" t="s">
        <v>42</v>
      </c>
      <c r="H532" t="s">
        <v>20</v>
      </c>
      <c r="I532" s="3">
        <v>4</v>
      </c>
      <c r="J532" s="4">
        <v>32584.55</v>
      </c>
      <c r="K532" s="4">
        <v>130338.18</v>
      </c>
      <c r="L532" t="s">
        <v>28</v>
      </c>
      <c r="M532" t="s">
        <v>29</v>
      </c>
      <c r="N532">
        <f>IF(COUNTIF($C$2:C532,C532)=1,1,0)</f>
        <v>0</v>
      </c>
      <c r="O532">
        <f t="shared" si="16"/>
        <v>0</v>
      </c>
      <c r="P532" t="str">
        <f t="shared" si="17"/>
        <v>2023-01</v>
      </c>
      <c r="Q532" s="3">
        <f>IF(AND(IF(dashboard!$B$4="All",TRUE,$F532=dashboard!$B$4),IF(dashboard!$B$5="All",TRUE,$E532=dashboard!$B$5),IF(dashboard!$B$6="All",TRUE,$G532=dashboard!$B$6),IF(dashboard!$B$7="All",TRUE,$M532=dashboard!$B$7),$P532&gt;=dashboard!$B$8,$P532&lt;=dashboard!$B$9,COUNTIFS($C$2:C532,$C532,$F$2:F532,IF(dashboard!$B$4="All","*",dashboard!$B$4),$E$2:E532,IF(dashboard!$B$5="All","*",dashboard!$B$5),$G$2:G532,IF(dashboard!$B$6="All","*",dashboard!$B$6),$M$2:M532,IF(dashboard!$B$7="All","*",dashboard!$B$7),$P$2:P532,"&gt;="&amp;dashboard!$B$8,$P$2:P532,"&lt;="&amp;dashboard!$B$9)=1),1,0)</f>
        <v>0</v>
      </c>
    </row>
    <row r="533" spans="1:17">
      <c r="A533" t="s">
        <v>1322</v>
      </c>
      <c r="B533" s="2">
        <v>45168</v>
      </c>
      <c r="C533" t="s">
        <v>1323</v>
      </c>
      <c r="D533" t="s">
        <v>1324</v>
      </c>
      <c r="E533" t="s">
        <v>17</v>
      </c>
      <c r="F533" t="s">
        <v>46</v>
      </c>
      <c r="G533" t="s">
        <v>19</v>
      </c>
      <c r="H533" t="s">
        <v>20</v>
      </c>
      <c r="I533" s="3">
        <v>2</v>
      </c>
      <c r="J533" s="4">
        <v>30435</v>
      </c>
      <c r="K533" s="4">
        <v>60870</v>
      </c>
      <c r="L533" t="s">
        <v>28</v>
      </c>
      <c r="M533" t="s">
        <v>22</v>
      </c>
      <c r="N533">
        <f>IF(COUNTIF($C$2:C533,C533)=1,1,0)</f>
        <v>1</v>
      </c>
      <c r="O533">
        <f t="shared" si="16"/>
        <v>1</v>
      </c>
      <c r="P533" t="str">
        <f t="shared" si="17"/>
        <v>2023-08</v>
      </c>
      <c r="Q533" s="3">
        <f>IF(AND(IF(dashboard!$B$4="All",TRUE,$F533=dashboard!$B$4),IF(dashboard!$B$5="All",TRUE,$E533=dashboard!$B$5),IF(dashboard!$B$6="All",TRUE,$G533=dashboard!$B$6),IF(dashboard!$B$7="All",TRUE,$M533=dashboard!$B$7),$P533&gt;=dashboard!$B$8,$P533&lt;=dashboard!$B$9,COUNTIFS($C$2:C533,$C533,$F$2:F533,IF(dashboard!$B$4="All","*",dashboard!$B$4),$E$2:E533,IF(dashboard!$B$5="All","*",dashboard!$B$5),$G$2:G533,IF(dashboard!$B$6="All","*",dashboard!$B$6),$M$2:M533,IF(dashboard!$B$7="All","*",dashboard!$B$7),$P$2:P533,"&gt;="&amp;dashboard!$B$8,$P$2:P533,"&lt;="&amp;dashboard!$B$9)=1),1,0)</f>
        <v>0</v>
      </c>
    </row>
    <row r="534" spans="1:17">
      <c r="A534" t="s">
        <v>1325</v>
      </c>
      <c r="B534" s="2">
        <v>45177</v>
      </c>
      <c r="C534" t="s">
        <v>1326</v>
      </c>
      <c r="D534" t="s">
        <v>1327</v>
      </c>
      <c r="E534" t="s">
        <v>17</v>
      </c>
      <c r="F534" t="s">
        <v>46</v>
      </c>
      <c r="G534" t="s">
        <v>42</v>
      </c>
      <c r="H534" t="s">
        <v>34</v>
      </c>
      <c r="I534" s="3">
        <v>4</v>
      </c>
      <c r="J534" s="4">
        <v>860.27</v>
      </c>
      <c r="K534" s="4">
        <v>3441.09</v>
      </c>
      <c r="L534" t="s">
        <v>35</v>
      </c>
      <c r="M534" t="s">
        <v>22</v>
      </c>
      <c r="N534">
        <f>IF(COUNTIF($C$2:C534,C534)=1,1,0)</f>
        <v>1</v>
      </c>
      <c r="O534">
        <f t="shared" si="16"/>
        <v>1</v>
      </c>
      <c r="P534" t="str">
        <f t="shared" si="17"/>
        <v>2023-09</v>
      </c>
      <c r="Q534" s="3">
        <f>IF(AND(IF(dashboard!$B$4="All",TRUE,$F534=dashboard!$B$4),IF(dashboard!$B$5="All",TRUE,$E534=dashboard!$B$5),IF(dashboard!$B$6="All",TRUE,$G534=dashboard!$B$6),IF(dashboard!$B$7="All",TRUE,$M534=dashboard!$B$7),$P534&gt;=dashboard!$B$8,$P534&lt;=dashboard!$B$9,COUNTIFS($C$2:C534,$C534,$F$2:F534,IF(dashboard!$B$4="All","*",dashboard!$B$4),$E$2:E534,IF(dashboard!$B$5="All","*",dashboard!$B$5),$G$2:G534,IF(dashboard!$B$6="All","*",dashboard!$B$6),$M$2:M534,IF(dashboard!$B$7="All","*",dashboard!$B$7),$P$2:P534,"&gt;="&amp;dashboard!$B$8,$P$2:P534,"&lt;="&amp;dashboard!$B$9)=1),1,0)</f>
        <v>0</v>
      </c>
    </row>
    <row r="535" spans="1:17">
      <c r="A535" t="s">
        <v>1328</v>
      </c>
      <c r="B535" s="2">
        <v>44931</v>
      </c>
      <c r="C535" t="s">
        <v>1329</v>
      </c>
      <c r="D535" t="s">
        <v>1068</v>
      </c>
      <c r="E535" t="s">
        <v>17</v>
      </c>
      <c r="F535" t="s">
        <v>46</v>
      </c>
      <c r="G535" t="s">
        <v>19</v>
      </c>
      <c r="H535" t="s">
        <v>34</v>
      </c>
      <c r="I535" s="3">
        <v>1</v>
      </c>
      <c r="J535" s="4">
        <v>934.45</v>
      </c>
      <c r="K535" s="4">
        <v>934.45</v>
      </c>
      <c r="L535" t="s">
        <v>21</v>
      </c>
      <c r="M535" t="s">
        <v>29</v>
      </c>
      <c r="N535">
        <f>IF(COUNTIF($C$2:C535,C535)=1,1,0)</f>
        <v>1</v>
      </c>
      <c r="O535">
        <f t="shared" si="16"/>
        <v>0</v>
      </c>
      <c r="P535" t="str">
        <f t="shared" si="17"/>
        <v>2023-01</v>
      </c>
      <c r="Q535" s="3">
        <f>IF(AND(IF(dashboard!$B$4="All",TRUE,$F535=dashboard!$B$4),IF(dashboard!$B$5="All",TRUE,$E535=dashboard!$B$5),IF(dashboard!$B$6="All",TRUE,$G535=dashboard!$B$6),IF(dashboard!$B$7="All",TRUE,$M535=dashboard!$B$7),$P535&gt;=dashboard!$B$8,$P535&lt;=dashboard!$B$9,COUNTIFS($C$2:C535,$C535,$F$2:F535,IF(dashboard!$B$4="All","*",dashboard!$B$4),$E$2:E535,IF(dashboard!$B$5="All","*",dashboard!$B$5),$G$2:G535,IF(dashboard!$B$6="All","*",dashboard!$B$6),$M$2:M535,IF(dashboard!$B$7="All","*",dashboard!$B$7),$P$2:P535,"&gt;="&amp;dashboard!$B$8,$P$2:P535,"&lt;="&amp;dashboard!$B$9)=1),1,0)</f>
        <v>0</v>
      </c>
    </row>
    <row r="536" spans="1:17">
      <c r="A536" t="s">
        <v>1330</v>
      </c>
      <c r="B536" s="2">
        <v>45045</v>
      </c>
      <c r="C536" t="s">
        <v>1331</v>
      </c>
      <c r="D536" t="s">
        <v>1332</v>
      </c>
      <c r="E536" t="s">
        <v>26</v>
      </c>
      <c r="F536" t="s">
        <v>46</v>
      </c>
      <c r="G536" t="s">
        <v>42</v>
      </c>
      <c r="H536" t="s">
        <v>50</v>
      </c>
      <c r="I536" s="3">
        <v>2</v>
      </c>
      <c r="J536" s="4">
        <v>1893.89</v>
      </c>
      <c r="K536" s="4">
        <v>3787.78</v>
      </c>
      <c r="L536" t="s">
        <v>28</v>
      </c>
      <c r="M536" t="s">
        <v>29</v>
      </c>
      <c r="N536">
        <f>IF(COUNTIF($C$2:C536,C536)=1,1,0)</f>
        <v>1</v>
      </c>
      <c r="O536">
        <f t="shared" si="16"/>
        <v>0</v>
      </c>
      <c r="P536" t="str">
        <f t="shared" si="17"/>
        <v>2023-04</v>
      </c>
      <c r="Q536" s="3">
        <f>IF(AND(IF(dashboard!$B$4="All",TRUE,$F536=dashboard!$B$4),IF(dashboard!$B$5="All",TRUE,$E536=dashboard!$B$5),IF(dashboard!$B$6="All",TRUE,$G536=dashboard!$B$6),IF(dashboard!$B$7="All",TRUE,$M536=dashboard!$B$7),$P536&gt;=dashboard!$B$8,$P536&lt;=dashboard!$B$9,COUNTIFS($C$2:C536,$C536,$F$2:F536,IF(dashboard!$B$4="All","*",dashboard!$B$4),$E$2:E536,IF(dashboard!$B$5="All","*",dashboard!$B$5),$G$2:G536,IF(dashboard!$B$6="All","*",dashboard!$B$6),$M$2:M536,IF(dashboard!$B$7="All","*",dashboard!$B$7),$P$2:P536,"&gt;="&amp;dashboard!$B$8,$P$2:P536,"&lt;="&amp;dashboard!$B$9)=1),1,0)</f>
        <v>0</v>
      </c>
    </row>
    <row r="537" spans="1:17">
      <c r="A537" t="s">
        <v>1333</v>
      </c>
      <c r="B537" s="2">
        <v>45300</v>
      </c>
      <c r="C537" t="s">
        <v>1334</v>
      </c>
      <c r="D537" t="s">
        <v>1335</v>
      </c>
      <c r="E537" t="s">
        <v>26</v>
      </c>
      <c r="F537" t="s">
        <v>33</v>
      </c>
      <c r="G537" t="s">
        <v>42</v>
      </c>
      <c r="H537" t="s">
        <v>57</v>
      </c>
      <c r="I537" s="3">
        <v>4</v>
      </c>
      <c r="J537" s="4">
        <v>13733.88</v>
      </c>
      <c r="K537" s="4">
        <v>54935.51</v>
      </c>
      <c r="L537" t="s">
        <v>28</v>
      </c>
      <c r="M537" t="s">
        <v>29</v>
      </c>
      <c r="N537">
        <f>IF(COUNTIF($C$2:C537,C537)=1,1,0)</f>
        <v>1</v>
      </c>
      <c r="O537">
        <f t="shared" si="16"/>
        <v>0</v>
      </c>
      <c r="P537" t="str">
        <f t="shared" si="17"/>
        <v>2024-01</v>
      </c>
      <c r="Q537" s="3">
        <f>IF(AND(IF(dashboard!$B$4="All",TRUE,$F537=dashboard!$B$4),IF(dashboard!$B$5="All",TRUE,$E537=dashboard!$B$5),IF(dashboard!$B$6="All",TRUE,$G537=dashboard!$B$6),IF(dashboard!$B$7="All",TRUE,$M537=dashboard!$B$7),$P537&gt;=dashboard!$B$8,$P537&lt;=dashboard!$B$9,COUNTIFS($C$2:C537,$C537,$F$2:F537,IF(dashboard!$B$4="All","*",dashboard!$B$4),$E$2:E537,IF(dashboard!$B$5="All","*",dashboard!$B$5),$G$2:G537,IF(dashboard!$B$6="All","*",dashboard!$B$6),$M$2:M537,IF(dashboard!$B$7="All","*",dashboard!$B$7),$P$2:P537,"&gt;="&amp;dashboard!$B$8,$P$2:P537,"&lt;="&amp;dashboard!$B$9)=1),1,0)</f>
        <v>1</v>
      </c>
    </row>
    <row r="538" spans="1:17">
      <c r="A538" t="s">
        <v>1336</v>
      </c>
      <c r="B538" s="2">
        <v>44991</v>
      </c>
      <c r="C538" t="s">
        <v>1337</v>
      </c>
      <c r="D538" t="s">
        <v>1338</v>
      </c>
      <c r="E538" t="s">
        <v>61</v>
      </c>
      <c r="F538" t="s">
        <v>27</v>
      </c>
      <c r="G538" t="s">
        <v>42</v>
      </c>
      <c r="H538" t="s">
        <v>57</v>
      </c>
      <c r="I538" s="3">
        <v>2</v>
      </c>
      <c r="J538" s="4">
        <v>12090.97</v>
      </c>
      <c r="K538" s="4">
        <v>24181.93</v>
      </c>
      <c r="L538" t="s">
        <v>35</v>
      </c>
      <c r="M538" t="s">
        <v>29</v>
      </c>
      <c r="N538">
        <f>IF(COUNTIF($C$2:C538,C538)=1,1,0)</f>
        <v>1</v>
      </c>
      <c r="O538">
        <f t="shared" si="16"/>
        <v>0</v>
      </c>
      <c r="P538" t="str">
        <f t="shared" si="17"/>
        <v>2023-03</v>
      </c>
      <c r="Q538" s="3">
        <f>IF(AND(IF(dashboard!$B$4="All",TRUE,$F538=dashboard!$B$4),IF(dashboard!$B$5="All",TRUE,$E538=dashboard!$B$5),IF(dashboard!$B$6="All",TRUE,$G538=dashboard!$B$6),IF(dashboard!$B$7="All",TRUE,$M538=dashboard!$B$7),$P538&gt;=dashboard!$B$8,$P538&lt;=dashboard!$B$9,COUNTIFS($C$2:C538,$C538,$F$2:F538,IF(dashboard!$B$4="All","*",dashboard!$B$4),$E$2:E538,IF(dashboard!$B$5="All","*",dashboard!$B$5),$G$2:G538,IF(dashboard!$B$6="All","*",dashboard!$B$6),$M$2:M538,IF(dashboard!$B$7="All","*",dashboard!$B$7),$P$2:P538,"&gt;="&amp;dashboard!$B$8,$P$2:P538,"&lt;="&amp;dashboard!$B$9)=1),1,0)</f>
        <v>0</v>
      </c>
    </row>
    <row r="539" spans="1:17">
      <c r="A539" t="s">
        <v>1339</v>
      </c>
      <c r="B539" s="2">
        <v>45072</v>
      </c>
      <c r="C539" t="s">
        <v>66</v>
      </c>
      <c r="D539" t="s">
        <v>1340</v>
      </c>
      <c r="E539" t="s">
        <v>26</v>
      </c>
      <c r="F539" t="s">
        <v>18</v>
      </c>
      <c r="G539" t="s">
        <v>42</v>
      </c>
      <c r="H539" t="s">
        <v>50</v>
      </c>
      <c r="I539" s="3">
        <v>1</v>
      </c>
      <c r="J539" s="4">
        <v>2116.9299999999998</v>
      </c>
      <c r="K539" s="4">
        <v>2116.9299999999998</v>
      </c>
      <c r="L539" t="s">
        <v>35</v>
      </c>
      <c r="M539" t="s">
        <v>29</v>
      </c>
      <c r="N539">
        <f>IF(COUNTIF($C$2:C539,C539)=1,1,0)</f>
        <v>0</v>
      </c>
      <c r="O539">
        <f t="shared" si="16"/>
        <v>0</v>
      </c>
      <c r="P539" t="str">
        <f t="shared" si="17"/>
        <v>2023-05</v>
      </c>
      <c r="Q539" s="3">
        <f>IF(AND(IF(dashboard!$B$4="All",TRUE,$F539=dashboard!$B$4),IF(dashboard!$B$5="All",TRUE,$E539=dashboard!$B$5),IF(dashboard!$B$6="All",TRUE,$G539=dashboard!$B$6),IF(dashboard!$B$7="All",TRUE,$M539=dashboard!$B$7),$P539&gt;=dashboard!$B$8,$P539&lt;=dashboard!$B$9,COUNTIFS($C$2:C539,$C539,$F$2:F539,IF(dashboard!$B$4="All","*",dashboard!$B$4),$E$2:E539,IF(dashboard!$B$5="All","*",dashboard!$B$5),$G$2:G539,IF(dashboard!$B$6="All","*",dashboard!$B$6),$M$2:M539,IF(dashboard!$B$7="All","*",dashboard!$B$7),$P$2:P539,"&gt;="&amp;dashboard!$B$8,$P$2:P539,"&lt;="&amp;dashboard!$B$9)=1),1,0)</f>
        <v>0</v>
      </c>
    </row>
    <row r="540" spans="1:17">
      <c r="A540" t="s">
        <v>1341</v>
      </c>
      <c r="B540" s="2">
        <v>45150</v>
      </c>
      <c r="C540" t="s">
        <v>75</v>
      </c>
      <c r="D540" t="s">
        <v>175</v>
      </c>
      <c r="E540" t="s">
        <v>17</v>
      </c>
      <c r="F540" t="s">
        <v>33</v>
      </c>
      <c r="G540" t="s">
        <v>42</v>
      </c>
      <c r="H540" t="s">
        <v>50</v>
      </c>
      <c r="I540" s="3">
        <v>2</v>
      </c>
      <c r="J540" s="4">
        <v>2339.46</v>
      </c>
      <c r="K540" s="4">
        <v>4678.92</v>
      </c>
      <c r="L540" t="s">
        <v>35</v>
      </c>
      <c r="M540" t="s">
        <v>29</v>
      </c>
      <c r="N540">
        <f>IF(COUNTIF($C$2:C540,C540)=1,1,0)</f>
        <v>0</v>
      </c>
      <c r="O540">
        <f t="shared" si="16"/>
        <v>0</v>
      </c>
      <c r="P540" t="str">
        <f t="shared" si="17"/>
        <v>2023-08</v>
      </c>
      <c r="Q540" s="3">
        <f>IF(AND(IF(dashboard!$B$4="All",TRUE,$F540=dashboard!$B$4),IF(dashboard!$B$5="All",TRUE,$E540=dashboard!$B$5),IF(dashboard!$B$6="All",TRUE,$G540=dashboard!$B$6),IF(dashboard!$B$7="All",TRUE,$M540=dashboard!$B$7),$P540&gt;=dashboard!$B$8,$P540&lt;=dashboard!$B$9,COUNTIFS($C$2:C540,$C540,$F$2:F540,IF(dashboard!$B$4="All","*",dashboard!$B$4),$E$2:E540,IF(dashboard!$B$5="All","*",dashboard!$B$5),$G$2:G540,IF(dashboard!$B$6="All","*",dashboard!$B$6),$M$2:M540,IF(dashboard!$B$7="All","*",dashboard!$B$7),$P$2:P540,"&gt;="&amp;dashboard!$B$8,$P$2:P540,"&lt;="&amp;dashboard!$B$9)=1),1,0)</f>
        <v>1</v>
      </c>
    </row>
    <row r="541" spans="1:17">
      <c r="A541" t="s">
        <v>1342</v>
      </c>
      <c r="B541" s="2">
        <v>45165</v>
      </c>
      <c r="C541" t="s">
        <v>1343</v>
      </c>
      <c r="D541" t="s">
        <v>1154</v>
      </c>
      <c r="E541" t="s">
        <v>17</v>
      </c>
      <c r="F541" t="s">
        <v>46</v>
      </c>
      <c r="G541" t="s">
        <v>19</v>
      </c>
      <c r="H541" t="s">
        <v>20</v>
      </c>
      <c r="I541" s="3">
        <v>4</v>
      </c>
      <c r="J541" s="4">
        <v>28622.33</v>
      </c>
      <c r="K541" s="4">
        <v>114489.33</v>
      </c>
      <c r="L541" t="s">
        <v>21</v>
      </c>
      <c r="M541" t="s">
        <v>22</v>
      </c>
      <c r="N541">
        <f>IF(COUNTIF($C$2:C541,C541)=1,1,0)</f>
        <v>1</v>
      </c>
      <c r="O541">
        <f t="shared" si="16"/>
        <v>1</v>
      </c>
      <c r="P541" t="str">
        <f t="shared" si="17"/>
        <v>2023-08</v>
      </c>
      <c r="Q541" s="3">
        <f>IF(AND(IF(dashboard!$B$4="All",TRUE,$F541=dashboard!$B$4),IF(dashboard!$B$5="All",TRUE,$E541=dashboard!$B$5),IF(dashboard!$B$6="All",TRUE,$G541=dashboard!$B$6),IF(dashboard!$B$7="All",TRUE,$M541=dashboard!$B$7),$P541&gt;=dashboard!$B$8,$P541&lt;=dashboard!$B$9,COUNTIFS($C$2:C541,$C541,$F$2:F541,IF(dashboard!$B$4="All","*",dashboard!$B$4),$E$2:E541,IF(dashboard!$B$5="All","*",dashboard!$B$5),$G$2:G541,IF(dashboard!$B$6="All","*",dashboard!$B$6),$M$2:M541,IF(dashboard!$B$7="All","*",dashboard!$B$7),$P$2:P541,"&gt;="&amp;dashboard!$B$8,$P$2:P541,"&lt;="&amp;dashboard!$B$9)=1),1,0)</f>
        <v>0</v>
      </c>
    </row>
    <row r="542" spans="1:17">
      <c r="A542" t="s">
        <v>1344</v>
      </c>
      <c r="B542" s="2">
        <v>45103</v>
      </c>
      <c r="C542" t="s">
        <v>616</v>
      </c>
      <c r="D542" t="s">
        <v>1345</v>
      </c>
      <c r="E542" t="s">
        <v>17</v>
      </c>
      <c r="F542" t="s">
        <v>46</v>
      </c>
      <c r="G542" t="s">
        <v>19</v>
      </c>
      <c r="H542" t="s">
        <v>50</v>
      </c>
      <c r="I542" s="3">
        <v>1</v>
      </c>
      <c r="J542" s="4">
        <v>2057.41</v>
      </c>
      <c r="K542" s="4">
        <v>2057.41</v>
      </c>
      <c r="L542" t="s">
        <v>35</v>
      </c>
      <c r="M542" t="s">
        <v>29</v>
      </c>
      <c r="N542">
        <f>IF(COUNTIF($C$2:C542,C542)=1,1,0)</f>
        <v>0</v>
      </c>
      <c r="O542">
        <f t="shared" si="16"/>
        <v>0</v>
      </c>
      <c r="P542" t="str">
        <f t="shared" si="17"/>
        <v>2023-06</v>
      </c>
      <c r="Q542" s="3">
        <f>IF(AND(IF(dashboard!$B$4="All",TRUE,$F542=dashboard!$B$4),IF(dashboard!$B$5="All",TRUE,$E542=dashboard!$B$5),IF(dashboard!$B$6="All",TRUE,$G542=dashboard!$B$6),IF(dashboard!$B$7="All",TRUE,$M542=dashboard!$B$7),$P542&gt;=dashboard!$B$8,$P542&lt;=dashboard!$B$9,COUNTIFS($C$2:C542,$C542,$F$2:F542,IF(dashboard!$B$4="All","*",dashboard!$B$4),$E$2:E542,IF(dashboard!$B$5="All","*",dashboard!$B$5),$G$2:G542,IF(dashboard!$B$6="All","*",dashboard!$B$6),$M$2:M542,IF(dashboard!$B$7="All","*",dashboard!$B$7),$P$2:P542,"&gt;="&amp;dashboard!$B$8,$P$2:P542,"&lt;="&amp;dashboard!$B$9)=1),1,0)</f>
        <v>0</v>
      </c>
    </row>
    <row r="543" spans="1:17">
      <c r="A543" t="s">
        <v>1346</v>
      </c>
      <c r="B543" s="2">
        <v>45208</v>
      </c>
      <c r="C543" t="s">
        <v>1347</v>
      </c>
      <c r="D543" t="s">
        <v>1200</v>
      </c>
      <c r="E543" t="s">
        <v>17</v>
      </c>
      <c r="F543" t="s">
        <v>33</v>
      </c>
      <c r="G543" t="s">
        <v>42</v>
      </c>
      <c r="H543" t="s">
        <v>57</v>
      </c>
      <c r="I543" s="3">
        <v>1</v>
      </c>
      <c r="J543" s="4">
        <v>16748.580000000002</v>
      </c>
      <c r="K543" s="4">
        <v>16748.580000000002</v>
      </c>
      <c r="L543" t="s">
        <v>21</v>
      </c>
      <c r="M543" t="s">
        <v>29</v>
      </c>
      <c r="N543">
        <f>IF(COUNTIF($C$2:C543,C543)=1,1,0)</f>
        <v>1</v>
      </c>
      <c r="O543">
        <f t="shared" si="16"/>
        <v>0</v>
      </c>
      <c r="P543" t="str">
        <f t="shared" si="17"/>
        <v>2023-10</v>
      </c>
      <c r="Q543" s="3">
        <f>IF(AND(IF(dashboard!$B$4="All",TRUE,$F543=dashboard!$B$4),IF(dashboard!$B$5="All",TRUE,$E543=dashboard!$B$5),IF(dashboard!$B$6="All",TRUE,$G543=dashboard!$B$6),IF(dashboard!$B$7="All",TRUE,$M543=dashboard!$B$7),$P543&gt;=dashboard!$B$8,$P543&lt;=dashboard!$B$9,COUNTIFS($C$2:C543,$C543,$F$2:F543,IF(dashboard!$B$4="All","*",dashboard!$B$4),$E$2:E543,IF(dashboard!$B$5="All","*",dashboard!$B$5),$G$2:G543,IF(dashboard!$B$6="All","*",dashboard!$B$6),$M$2:M543,IF(dashboard!$B$7="All","*",dashboard!$B$7),$P$2:P543,"&gt;="&amp;dashboard!$B$8,$P$2:P543,"&lt;="&amp;dashboard!$B$9)=1),1,0)</f>
        <v>1</v>
      </c>
    </row>
    <row r="544" spans="1:17">
      <c r="A544" t="s">
        <v>1348</v>
      </c>
      <c r="B544" s="2">
        <v>44989</v>
      </c>
      <c r="C544" t="s">
        <v>376</v>
      </c>
      <c r="D544" t="s">
        <v>998</v>
      </c>
      <c r="E544" t="s">
        <v>17</v>
      </c>
      <c r="F544" t="s">
        <v>18</v>
      </c>
      <c r="G544" t="s">
        <v>19</v>
      </c>
      <c r="H544" t="s">
        <v>20</v>
      </c>
      <c r="I544" s="3">
        <v>1</v>
      </c>
      <c r="J544" s="4">
        <v>34091.519999999997</v>
      </c>
      <c r="K544" s="4">
        <v>34091.519999999997</v>
      </c>
      <c r="L544" t="s">
        <v>35</v>
      </c>
      <c r="M544" t="s">
        <v>22</v>
      </c>
      <c r="N544">
        <f>IF(COUNTIF($C$2:C544,C544)=1,1,0)</f>
        <v>0</v>
      </c>
      <c r="O544">
        <f t="shared" si="16"/>
        <v>1</v>
      </c>
      <c r="P544" t="str">
        <f t="shared" si="17"/>
        <v>2023-03</v>
      </c>
      <c r="Q544" s="3">
        <f>IF(AND(IF(dashboard!$B$4="All",TRUE,$F544=dashboard!$B$4),IF(dashboard!$B$5="All",TRUE,$E544=dashboard!$B$5),IF(dashboard!$B$6="All",TRUE,$G544=dashboard!$B$6),IF(dashboard!$B$7="All",TRUE,$M544=dashboard!$B$7),$P544&gt;=dashboard!$B$8,$P544&lt;=dashboard!$B$9,COUNTIFS($C$2:C544,$C544,$F$2:F544,IF(dashboard!$B$4="All","*",dashboard!$B$4),$E$2:E544,IF(dashboard!$B$5="All","*",dashboard!$B$5),$G$2:G544,IF(dashboard!$B$6="All","*",dashboard!$B$6),$M$2:M544,IF(dashboard!$B$7="All","*",dashboard!$B$7),$P$2:P544,"&gt;="&amp;dashboard!$B$8,$P$2:P544,"&lt;="&amp;dashboard!$B$9)=1),1,0)</f>
        <v>0</v>
      </c>
    </row>
    <row r="545" spans="1:17">
      <c r="A545" t="s">
        <v>1349</v>
      </c>
      <c r="B545" s="2">
        <v>45143</v>
      </c>
      <c r="C545" t="s">
        <v>1350</v>
      </c>
      <c r="D545" t="s">
        <v>1351</v>
      </c>
      <c r="E545" t="s">
        <v>17</v>
      </c>
      <c r="F545" t="s">
        <v>27</v>
      </c>
      <c r="G545" t="s">
        <v>19</v>
      </c>
      <c r="H545" t="s">
        <v>57</v>
      </c>
      <c r="I545" s="3">
        <v>3</v>
      </c>
      <c r="J545" s="4">
        <v>16925.7</v>
      </c>
      <c r="K545" s="4">
        <v>50777.09</v>
      </c>
      <c r="L545" t="s">
        <v>21</v>
      </c>
      <c r="M545" t="s">
        <v>29</v>
      </c>
      <c r="N545">
        <f>IF(COUNTIF($C$2:C545,C545)=1,1,0)</f>
        <v>1</v>
      </c>
      <c r="O545">
        <f t="shared" si="16"/>
        <v>0</v>
      </c>
      <c r="P545" t="str">
        <f t="shared" si="17"/>
        <v>2023-08</v>
      </c>
      <c r="Q545" s="3">
        <f>IF(AND(IF(dashboard!$B$4="All",TRUE,$F545=dashboard!$B$4),IF(dashboard!$B$5="All",TRUE,$E545=dashboard!$B$5),IF(dashboard!$B$6="All",TRUE,$G545=dashboard!$B$6),IF(dashboard!$B$7="All",TRUE,$M545=dashboard!$B$7),$P545&gt;=dashboard!$B$8,$P545&lt;=dashboard!$B$9,COUNTIFS($C$2:C545,$C545,$F$2:F545,IF(dashboard!$B$4="All","*",dashboard!$B$4),$E$2:E545,IF(dashboard!$B$5="All","*",dashboard!$B$5),$G$2:G545,IF(dashboard!$B$6="All","*",dashboard!$B$6),$M$2:M545,IF(dashboard!$B$7="All","*",dashboard!$B$7),$P$2:P545,"&gt;="&amp;dashboard!$B$8,$P$2:P545,"&lt;="&amp;dashboard!$B$9)=1),1,0)</f>
        <v>0</v>
      </c>
    </row>
    <row r="546" spans="1:17">
      <c r="A546" t="s">
        <v>1352</v>
      </c>
      <c r="B546" s="2">
        <v>45387</v>
      </c>
      <c r="C546" t="s">
        <v>1353</v>
      </c>
      <c r="D546" t="s">
        <v>1020</v>
      </c>
      <c r="E546" t="s">
        <v>17</v>
      </c>
      <c r="F546" t="s">
        <v>27</v>
      </c>
      <c r="G546" t="s">
        <v>19</v>
      </c>
      <c r="H546" t="s">
        <v>34</v>
      </c>
      <c r="I546" s="3">
        <v>4</v>
      </c>
      <c r="J546" s="4">
        <v>1148.72</v>
      </c>
      <c r="K546" s="4">
        <v>4594.8599999999997</v>
      </c>
      <c r="L546" t="s">
        <v>35</v>
      </c>
      <c r="M546" t="s">
        <v>29</v>
      </c>
      <c r="N546">
        <f>IF(COUNTIF($C$2:C546,C546)=1,1,0)</f>
        <v>1</v>
      </c>
      <c r="O546">
        <f t="shared" si="16"/>
        <v>0</v>
      </c>
      <c r="P546" t="str">
        <f t="shared" si="17"/>
        <v>2024-04</v>
      </c>
      <c r="Q546" s="3">
        <f>IF(AND(IF(dashboard!$B$4="All",TRUE,$F546=dashboard!$B$4),IF(dashboard!$B$5="All",TRUE,$E546=dashboard!$B$5),IF(dashboard!$B$6="All",TRUE,$G546=dashboard!$B$6),IF(dashboard!$B$7="All",TRUE,$M546=dashboard!$B$7),$P546&gt;=dashboard!$B$8,$P546&lt;=dashboard!$B$9,COUNTIFS($C$2:C546,$C546,$F$2:F546,IF(dashboard!$B$4="All","*",dashboard!$B$4),$E$2:E546,IF(dashboard!$B$5="All","*",dashboard!$B$5),$G$2:G546,IF(dashboard!$B$6="All","*",dashboard!$B$6),$M$2:M546,IF(dashboard!$B$7="All","*",dashboard!$B$7),$P$2:P546,"&gt;="&amp;dashboard!$B$8,$P$2:P546,"&lt;="&amp;dashboard!$B$9)=1),1,0)</f>
        <v>0</v>
      </c>
    </row>
    <row r="547" spans="1:17">
      <c r="A547" t="s">
        <v>1354</v>
      </c>
      <c r="B547" s="2">
        <v>45031</v>
      </c>
      <c r="C547" t="s">
        <v>1056</v>
      </c>
      <c r="D547" t="s">
        <v>503</v>
      </c>
      <c r="E547" t="s">
        <v>17</v>
      </c>
      <c r="F547" t="s">
        <v>18</v>
      </c>
      <c r="G547" t="s">
        <v>19</v>
      </c>
      <c r="H547" t="s">
        <v>57</v>
      </c>
      <c r="I547" s="3">
        <v>3</v>
      </c>
      <c r="J547" s="4">
        <v>17319.48</v>
      </c>
      <c r="K547" s="4">
        <v>51958.45</v>
      </c>
      <c r="L547" t="s">
        <v>21</v>
      </c>
      <c r="M547" t="s">
        <v>29</v>
      </c>
      <c r="N547">
        <f>IF(COUNTIF($C$2:C547,C547)=1,1,0)</f>
        <v>0</v>
      </c>
      <c r="O547">
        <f t="shared" si="16"/>
        <v>0</v>
      </c>
      <c r="P547" t="str">
        <f t="shared" si="17"/>
        <v>2023-04</v>
      </c>
      <c r="Q547" s="3">
        <f>IF(AND(IF(dashboard!$B$4="All",TRUE,$F547=dashboard!$B$4),IF(dashboard!$B$5="All",TRUE,$E547=dashboard!$B$5),IF(dashboard!$B$6="All",TRUE,$G547=dashboard!$B$6),IF(dashboard!$B$7="All",TRUE,$M547=dashboard!$B$7),$P547&gt;=dashboard!$B$8,$P547&lt;=dashboard!$B$9,COUNTIFS($C$2:C547,$C547,$F$2:F547,IF(dashboard!$B$4="All","*",dashboard!$B$4),$E$2:E547,IF(dashboard!$B$5="All","*",dashboard!$B$5),$G$2:G547,IF(dashboard!$B$6="All","*",dashboard!$B$6),$M$2:M547,IF(dashboard!$B$7="All","*",dashboard!$B$7),$P$2:P547,"&gt;="&amp;dashboard!$B$8,$P$2:P547,"&lt;="&amp;dashboard!$B$9)=1),1,0)</f>
        <v>0</v>
      </c>
    </row>
    <row r="548" spans="1:17">
      <c r="A548" t="s">
        <v>1355</v>
      </c>
      <c r="B548" s="2">
        <v>45025</v>
      </c>
      <c r="C548" t="s">
        <v>1356</v>
      </c>
      <c r="D548" t="s">
        <v>82</v>
      </c>
      <c r="E548" t="s">
        <v>26</v>
      </c>
      <c r="F548" t="s">
        <v>27</v>
      </c>
      <c r="G548" t="s">
        <v>19</v>
      </c>
      <c r="H548" t="s">
        <v>20</v>
      </c>
      <c r="I548" s="3">
        <v>1</v>
      </c>
      <c r="J548" s="4">
        <v>28957.99</v>
      </c>
      <c r="K548" s="4">
        <v>28957.99</v>
      </c>
      <c r="L548" t="s">
        <v>35</v>
      </c>
      <c r="M548" t="s">
        <v>29</v>
      </c>
      <c r="N548">
        <f>IF(COUNTIF($C$2:C548,C548)=1,1,0)</f>
        <v>1</v>
      </c>
      <c r="O548">
        <f t="shared" si="16"/>
        <v>0</v>
      </c>
      <c r="P548" t="str">
        <f t="shared" si="17"/>
        <v>2023-04</v>
      </c>
      <c r="Q548" s="3">
        <f>IF(AND(IF(dashboard!$B$4="All",TRUE,$F548=dashboard!$B$4),IF(dashboard!$B$5="All",TRUE,$E548=dashboard!$B$5),IF(dashboard!$B$6="All",TRUE,$G548=dashboard!$B$6),IF(dashboard!$B$7="All",TRUE,$M548=dashboard!$B$7),$P548&gt;=dashboard!$B$8,$P548&lt;=dashboard!$B$9,COUNTIFS($C$2:C548,$C548,$F$2:F548,IF(dashboard!$B$4="All","*",dashboard!$B$4),$E$2:E548,IF(dashboard!$B$5="All","*",dashboard!$B$5),$G$2:G548,IF(dashboard!$B$6="All","*",dashboard!$B$6),$M$2:M548,IF(dashboard!$B$7="All","*",dashboard!$B$7),$P$2:P548,"&gt;="&amp;dashboard!$B$8,$P$2:P548,"&lt;="&amp;dashboard!$B$9)=1),1,0)</f>
        <v>0</v>
      </c>
    </row>
    <row r="549" spans="1:17">
      <c r="A549" t="s">
        <v>1357</v>
      </c>
      <c r="B549" s="2">
        <v>45437</v>
      </c>
      <c r="C549" t="s">
        <v>950</v>
      </c>
      <c r="D549" t="s">
        <v>1358</v>
      </c>
      <c r="E549" t="s">
        <v>17</v>
      </c>
      <c r="F549" t="s">
        <v>46</v>
      </c>
      <c r="G549" t="s">
        <v>42</v>
      </c>
      <c r="H549" t="s">
        <v>57</v>
      </c>
      <c r="I549" s="3">
        <v>3</v>
      </c>
      <c r="J549" s="4">
        <v>15125.03</v>
      </c>
      <c r="K549" s="4">
        <v>45375.08</v>
      </c>
      <c r="L549" t="s">
        <v>35</v>
      </c>
      <c r="M549" t="s">
        <v>29</v>
      </c>
      <c r="N549">
        <f>IF(COUNTIF($C$2:C549,C549)=1,1,0)</f>
        <v>0</v>
      </c>
      <c r="O549">
        <f t="shared" si="16"/>
        <v>0</v>
      </c>
      <c r="P549" t="str">
        <f t="shared" si="17"/>
        <v>2024-05</v>
      </c>
      <c r="Q549" s="3">
        <f>IF(AND(IF(dashboard!$B$4="All",TRUE,$F549=dashboard!$B$4),IF(dashboard!$B$5="All",TRUE,$E549=dashboard!$B$5),IF(dashboard!$B$6="All",TRUE,$G549=dashboard!$B$6),IF(dashboard!$B$7="All",TRUE,$M549=dashboard!$B$7),$P549&gt;=dashboard!$B$8,$P549&lt;=dashboard!$B$9,COUNTIFS($C$2:C549,$C549,$F$2:F549,IF(dashboard!$B$4="All","*",dashboard!$B$4),$E$2:E549,IF(dashboard!$B$5="All","*",dashboard!$B$5),$G$2:G549,IF(dashboard!$B$6="All","*",dashboard!$B$6),$M$2:M549,IF(dashboard!$B$7="All","*",dashboard!$B$7),$P$2:P549,"&gt;="&amp;dashboard!$B$8,$P$2:P549,"&lt;="&amp;dashboard!$B$9)=1),1,0)</f>
        <v>0</v>
      </c>
    </row>
    <row r="550" spans="1:17">
      <c r="A550" t="s">
        <v>1359</v>
      </c>
      <c r="B550" s="2">
        <v>45311</v>
      </c>
      <c r="C550" t="s">
        <v>1360</v>
      </c>
      <c r="D550" t="s">
        <v>390</v>
      </c>
      <c r="E550" t="s">
        <v>17</v>
      </c>
      <c r="F550" t="s">
        <v>46</v>
      </c>
      <c r="G550" t="s">
        <v>19</v>
      </c>
      <c r="H550" t="s">
        <v>20</v>
      </c>
      <c r="I550" s="3">
        <v>2</v>
      </c>
      <c r="J550" s="4">
        <v>33306.559999999998</v>
      </c>
      <c r="K550" s="4">
        <v>66613.11</v>
      </c>
      <c r="L550" t="s">
        <v>28</v>
      </c>
      <c r="M550" t="s">
        <v>22</v>
      </c>
      <c r="N550">
        <f>IF(COUNTIF($C$2:C550,C550)=1,1,0)</f>
        <v>1</v>
      </c>
      <c r="O550">
        <f t="shared" si="16"/>
        <v>1</v>
      </c>
      <c r="P550" t="str">
        <f t="shared" si="17"/>
        <v>2024-01</v>
      </c>
      <c r="Q550" s="3">
        <f>IF(AND(IF(dashboard!$B$4="All",TRUE,$F550=dashboard!$B$4),IF(dashboard!$B$5="All",TRUE,$E550=dashboard!$B$5),IF(dashboard!$B$6="All",TRUE,$G550=dashboard!$B$6),IF(dashboard!$B$7="All",TRUE,$M550=dashboard!$B$7),$P550&gt;=dashboard!$B$8,$P550&lt;=dashboard!$B$9,COUNTIFS($C$2:C550,$C550,$F$2:F550,IF(dashboard!$B$4="All","*",dashboard!$B$4),$E$2:E550,IF(dashboard!$B$5="All","*",dashboard!$B$5),$G$2:G550,IF(dashboard!$B$6="All","*",dashboard!$B$6),$M$2:M550,IF(dashboard!$B$7="All","*",dashboard!$B$7),$P$2:P550,"&gt;="&amp;dashboard!$B$8,$P$2:P550,"&lt;="&amp;dashboard!$B$9)=1),1,0)</f>
        <v>0</v>
      </c>
    </row>
    <row r="551" spans="1:17">
      <c r="A551" t="s">
        <v>1361</v>
      </c>
      <c r="B551" s="2">
        <v>45331</v>
      </c>
      <c r="C551" t="s">
        <v>733</v>
      </c>
      <c r="D551" t="s">
        <v>1362</v>
      </c>
      <c r="E551" t="s">
        <v>17</v>
      </c>
      <c r="F551" t="s">
        <v>46</v>
      </c>
      <c r="G551" t="s">
        <v>19</v>
      </c>
      <c r="H551" t="s">
        <v>20</v>
      </c>
      <c r="I551" s="3">
        <v>3</v>
      </c>
      <c r="J551" s="4">
        <v>40577.089999999997</v>
      </c>
      <c r="K551" s="4">
        <v>121731.27</v>
      </c>
      <c r="L551" t="s">
        <v>21</v>
      </c>
      <c r="M551" t="s">
        <v>29</v>
      </c>
      <c r="N551">
        <f>IF(COUNTIF($C$2:C551,C551)=1,1,0)</f>
        <v>0</v>
      </c>
      <c r="O551">
        <f t="shared" si="16"/>
        <v>0</v>
      </c>
      <c r="P551" t="str">
        <f t="shared" si="17"/>
        <v>2024-02</v>
      </c>
      <c r="Q551" s="3">
        <f>IF(AND(IF(dashboard!$B$4="All",TRUE,$F551=dashboard!$B$4),IF(dashboard!$B$5="All",TRUE,$E551=dashboard!$B$5),IF(dashboard!$B$6="All",TRUE,$G551=dashboard!$B$6),IF(dashboard!$B$7="All",TRUE,$M551=dashboard!$B$7),$P551&gt;=dashboard!$B$8,$P551&lt;=dashboard!$B$9,COUNTIFS($C$2:C551,$C551,$F$2:F551,IF(dashboard!$B$4="All","*",dashboard!$B$4),$E$2:E551,IF(dashboard!$B$5="All","*",dashboard!$B$5),$G$2:G551,IF(dashboard!$B$6="All","*",dashboard!$B$6),$M$2:M551,IF(dashboard!$B$7="All","*",dashboard!$B$7),$P$2:P551,"&gt;="&amp;dashboard!$B$8,$P$2:P551,"&lt;="&amp;dashboard!$B$9)=1),1,0)</f>
        <v>0</v>
      </c>
    </row>
    <row r="552" spans="1:17">
      <c r="A552" t="s">
        <v>1363</v>
      </c>
      <c r="B552" s="2">
        <v>45444</v>
      </c>
      <c r="C552" t="s">
        <v>1364</v>
      </c>
      <c r="D552" t="s">
        <v>1365</v>
      </c>
      <c r="E552" t="s">
        <v>61</v>
      </c>
      <c r="F552" t="s">
        <v>46</v>
      </c>
      <c r="G552" t="s">
        <v>19</v>
      </c>
      <c r="H552" t="s">
        <v>50</v>
      </c>
      <c r="I552" s="3">
        <v>5</v>
      </c>
      <c r="J552" s="4">
        <v>2273.1</v>
      </c>
      <c r="K552" s="4">
        <v>11365.5</v>
      </c>
      <c r="L552" t="s">
        <v>28</v>
      </c>
      <c r="M552" t="s">
        <v>29</v>
      </c>
      <c r="N552">
        <f>IF(COUNTIF($C$2:C552,C552)=1,1,0)</f>
        <v>1</v>
      </c>
      <c r="O552">
        <f t="shared" si="16"/>
        <v>0</v>
      </c>
      <c r="P552" t="str">
        <f t="shared" si="17"/>
        <v>2024-06</v>
      </c>
      <c r="Q552" s="3">
        <f>IF(AND(IF(dashboard!$B$4="All",TRUE,$F552=dashboard!$B$4),IF(dashboard!$B$5="All",TRUE,$E552=dashboard!$B$5),IF(dashboard!$B$6="All",TRUE,$G552=dashboard!$B$6),IF(dashboard!$B$7="All",TRUE,$M552=dashboard!$B$7),$P552&gt;=dashboard!$B$8,$P552&lt;=dashboard!$B$9,COUNTIFS($C$2:C552,$C552,$F$2:F552,IF(dashboard!$B$4="All","*",dashboard!$B$4),$E$2:E552,IF(dashboard!$B$5="All","*",dashboard!$B$5),$G$2:G552,IF(dashboard!$B$6="All","*",dashboard!$B$6),$M$2:M552,IF(dashboard!$B$7="All","*",dashboard!$B$7),$P$2:P552,"&gt;="&amp;dashboard!$B$8,$P$2:P552,"&lt;="&amp;dashboard!$B$9)=1),1,0)</f>
        <v>0</v>
      </c>
    </row>
    <row r="553" spans="1:17">
      <c r="A553" t="s">
        <v>1366</v>
      </c>
      <c r="B553" s="2">
        <v>45402</v>
      </c>
      <c r="C553" t="s">
        <v>570</v>
      </c>
      <c r="D553" t="s">
        <v>1035</v>
      </c>
      <c r="E553" t="s">
        <v>17</v>
      </c>
      <c r="F553" t="s">
        <v>18</v>
      </c>
      <c r="G553" t="s">
        <v>42</v>
      </c>
      <c r="H553" t="s">
        <v>57</v>
      </c>
      <c r="I553" s="3">
        <v>1</v>
      </c>
      <c r="J553" s="4">
        <v>16911.18</v>
      </c>
      <c r="K553" s="4">
        <v>16911.18</v>
      </c>
      <c r="L553" t="s">
        <v>21</v>
      </c>
      <c r="M553" t="s">
        <v>22</v>
      </c>
      <c r="N553">
        <f>IF(COUNTIF($C$2:C553,C553)=1,1,0)</f>
        <v>0</v>
      </c>
      <c r="O553">
        <f t="shared" si="16"/>
        <v>1</v>
      </c>
      <c r="P553" t="str">
        <f t="shared" si="17"/>
        <v>2024-04</v>
      </c>
      <c r="Q553" s="3">
        <f>IF(AND(IF(dashboard!$B$4="All",TRUE,$F553=dashboard!$B$4),IF(dashboard!$B$5="All",TRUE,$E553=dashboard!$B$5),IF(dashboard!$B$6="All",TRUE,$G553=dashboard!$B$6),IF(dashboard!$B$7="All",TRUE,$M553=dashboard!$B$7),$P553&gt;=dashboard!$B$8,$P553&lt;=dashboard!$B$9,COUNTIFS($C$2:C553,$C553,$F$2:F553,IF(dashboard!$B$4="All","*",dashboard!$B$4),$E$2:E553,IF(dashboard!$B$5="All","*",dashboard!$B$5),$G$2:G553,IF(dashboard!$B$6="All","*",dashboard!$B$6),$M$2:M553,IF(dashboard!$B$7="All","*",dashboard!$B$7),$P$2:P553,"&gt;="&amp;dashboard!$B$8,$P$2:P553,"&lt;="&amp;dashboard!$B$9)=1),1,0)</f>
        <v>0</v>
      </c>
    </row>
    <row r="554" spans="1:17">
      <c r="A554" t="s">
        <v>1367</v>
      </c>
      <c r="B554" s="2">
        <v>45363</v>
      </c>
      <c r="C554" t="s">
        <v>259</v>
      </c>
      <c r="D554" t="s">
        <v>1368</v>
      </c>
      <c r="E554" t="s">
        <v>17</v>
      </c>
      <c r="F554" t="s">
        <v>27</v>
      </c>
      <c r="G554" t="s">
        <v>42</v>
      </c>
      <c r="H554" t="s">
        <v>50</v>
      </c>
      <c r="I554" s="3">
        <v>1</v>
      </c>
      <c r="J554" s="4">
        <v>2454.88</v>
      </c>
      <c r="K554" s="4">
        <v>2454.88</v>
      </c>
      <c r="L554" t="s">
        <v>28</v>
      </c>
      <c r="M554" t="s">
        <v>29</v>
      </c>
      <c r="N554">
        <f>IF(COUNTIF($C$2:C554,C554)=1,1,0)</f>
        <v>0</v>
      </c>
      <c r="O554">
        <f t="shared" si="16"/>
        <v>0</v>
      </c>
      <c r="P554" t="str">
        <f t="shared" si="17"/>
        <v>2024-03</v>
      </c>
      <c r="Q554" s="3">
        <f>IF(AND(IF(dashboard!$B$4="All",TRUE,$F554=dashboard!$B$4),IF(dashboard!$B$5="All",TRUE,$E554=dashboard!$B$5),IF(dashboard!$B$6="All",TRUE,$G554=dashboard!$B$6),IF(dashboard!$B$7="All",TRUE,$M554=dashboard!$B$7),$P554&gt;=dashboard!$B$8,$P554&lt;=dashboard!$B$9,COUNTIFS($C$2:C554,$C554,$F$2:F554,IF(dashboard!$B$4="All","*",dashboard!$B$4),$E$2:E554,IF(dashboard!$B$5="All","*",dashboard!$B$5),$G$2:G554,IF(dashboard!$B$6="All","*",dashboard!$B$6),$M$2:M554,IF(dashboard!$B$7="All","*",dashboard!$B$7),$P$2:P554,"&gt;="&amp;dashboard!$B$8,$P$2:P554,"&lt;="&amp;dashboard!$B$9)=1),1,0)</f>
        <v>0</v>
      </c>
    </row>
    <row r="555" spans="1:17">
      <c r="A555" t="s">
        <v>1369</v>
      </c>
      <c r="B555" s="2">
        <v>44949</v>
      </c>
      <c r="C555" t="s">
        <v>779</v>
      </c>
      <c r="D555" t="s">
        <v>129</v>
      </c>
      <c r="E555" t="s">
        <v>26</v>
      </c>
      <c r="F555" t="s">
        <v>27</v>
      </c>
      <c r="G555" t="s">
        <v>42</v>
      </c>
      <c r="H555" t="s">
        <v>50</v>
      </c>
      <c r="I555" s="3">
        <v>4</v>
      </c>
      <c r="J555" s="4">
        <v>2635.68</v>
      </c>
      <c r="K555" s="4">
        <v>10542.71</v>
      </c>
      <c r="L555" t="s">
        <v>35</v>
      </c>
      <c r="M555" t="s">
        <v>29</v>
      </c>
      <c r="N555">
        <f>IF(COUNTIF($C$2:C555,C555)=1,1,0)</f>
        <v>0</v>
      </c>
      <c r="O555">
        <f t="shared" si="16"/>
        <v>0</v>
      </c>
      <c r="P555" t="str">
        <f t="shared" si="17"/>
        <v>2023-01</v>
      </c>
      <c r="Q555" s="3">
        <f>IF(AND(IF(dashboard!$B$4="All",TRUE,$F555=dashboard!$B$4),IF(dashboard!$B$5="All",TRUE,$E555=dashboard!$B$5),IF(dashboard!$B$6="All",TRUE,$G555=dashboard!$B$6),IF(dashboard!$B$7="All",TRUE,$M555=dashboard!$B$7),$P555&gt;=dashboard!$B$8,$P555&lt;=dashboard!$B$9,COUNTIFS($C$2:C555,$C555,$F$2:F555,IF(dashboard!$B$4="All","*",dashboard!$B$4),$E$2:E555,IF(dashboard!$B$5="All","*",dashboard!$B$5),$G$2:G555,IF(dashboard!$B$6="All","*",dashboard!$B$6),$M$2:M555,IF(dashboard!$B$7="All","*",dashboard!$B$7),$P$2:P555,"&gt;="&amp;dashboard!$B$8,$P$2:P555,"&lt;="&amp;dashboard!$B$9)=1),1,0)</f>
        <v>0</v>
      </c>
    </row>
    <row r="556" spans="1:17">
      <c r="A556" t="s">
        <v>1370</v>
      </c>
      <c r="B556" s="2">
        <v>45384</v>
      </c>
      <c r="C556" t="s">
        <v>1337</v>
      </c>
      <c r="D556" t="s">
        <v>1371</v>
      </c>
      <c r="E556" t="s">
        <v>26</v>
      </c>
      <c r="F556" t="s">
        <v>33</v>
      </c>
      <c r="G556" t="s">
        <v>19</v>
      </c>
      <c r="H556" t="s">
        <v>57</v>
      </c>
      <c r="I556" s="3">
        <v>2</v>
      </c>
      <c r="J556" s="4">
        <v>17151.7</v>
      </c>
      <c r="K556" s="4">
        <v>34303.4</v>
      </c>
      <c r="L556" t="s">
        <v>28</v>
      </c>
      <c r="M556" t="s">
        <v>29</v>
      </c>
      <c r="N556">
        <f>IF(COUNTIF($C$2:C556,C556)=1,1,0)</f>
        <v>0</v>
      </c>
      <c r="O556">
        <f t="shared" si="16"/>
        <v>0</v>
      </c>
      <c r="P556" t="str">
        <f t="shared" si="17"/>
        <v>2024-04</v>
      </c>
      <c r="Q556" s="3">
        <f>IF(AND(IF(dashboard!$B$4="All",TRUE,$F556=dashboard!$B$4),IF(dashboard!$B$5="All",TRUE,$E556=dashboard!$B$5),IF(dashboard!$B$6="All",TRUE,$G556=dashboard!$B$6),IF(dashboard!$B$7="All",TRUE,$M556=dashboard!$B$7),$P556&gt;=dashboard!$B$8,$P556&lt;=dashboard!$B$9,COUNTIFS($C$2:C556,$C556,$F$2:F556,IF(dashboard!$B$4="All","*",dashboard!$B$4),$E$2:E556,IF(dashboard!$B$5="All","*",dashboard!$B$5),$G$2:G556,IF(dashboard!$B$6="All","*",dashboard!$B$6),$M$2:M556,IF(dashboard!$B$7="All","*",dashboard!$B$7),$P$2:P556,"&gt;="&amp;dashboard!$B$8,$P$2:P556,"&lt;="&amp;dashboard!$B$9)=1),1,0)</f>
        <v>1</v>
      </c>
    </row>
    <row r="557" spans="1:17">
      <c r="A557" t="s">
        <v>1372</v>
      </c>
      <c r="B557" s="2">
        <v>45009</v>
      </c>
      <c r="C557" t="s">
        <v>806</v>
      </c>
      <c r="D557" t="s">
        <v>82</v>
      </c>
      <c r="E557" t="s">
        <v>61</v>
      </c>
      <c r="F557" t="s">
        <v>18</v>
      </c>
      <c r="G557" t="s">
        <v>42</v>
      </c>
      <c r="H557" t="s">
        <v>20</v>
      </c>
      <c r="I557" s="3">
        <v>4</v>
      </c>
      <c r="J557" s="4">
        <v>41945.86</v>
      </c>
      <c r="K557" s="4">
        <v>167783.45</v>
      </c>
      <c r="L557" t="s">
        <v>35</v>
      </c>
      <c r="M557" t="s">
        <v>29</v>
      </c>
      <c r="N557">
        <f>IF(COUNTIF($C$2:C557,C557)=1,1,0)</f>
        <v>0</v>
      </c>
      <c r="O557">
        <f t="shared" si="16"/>
        <v>0</v>
      </c>
      <c r="P557" t="str">
        <f t="shared" si="17"/>
        <v>2023-03</v>
      </c>
      <c r="Q557" s="3">
        <f>IF(AND(IF(dashboard!$B$4="All",TRUE,$F557=dashboard!$B$4),IF(dashboard!$B$5="All",TRUE,$E557=dashboard!$B$5),IF(dashboard!$B$6="All",TRUE,$G557=dashboard!$B$6),IF(dashboard!$B$7="All",TRUE,$M557=dashboard!$B$7),$P557&gt;=dashboard!$B$8,$P557&lt;=dashboard!$B$9,COUNTIFS($C$2:C557,$C557,$F$2:F557,IF(dashboard!$B$4="All","*",dashboard!$B$4),$E$2:E557,IF(dashboard!$B$5="All","*",dashboard!$B$5),$G$2:G557,IF(dashboard!$B$6="All","*",dashboard!$B$6),$M$2:M557,IF(dashboard!$B$7="All","*",dashboard!$B$7),$P$2:P557,"&gt;="&amp;dashboard!$B$8,$P$2:P557,"&lt;="&amp;dashboard!$B$9)=1),1,0)</f>
        <v>0</v>
      </c>
    </row>
    <row r="558" spans="1:17">
      <c r="A558" t="s">
        <v>1373</v>
      </c>
      <c r="B558" s="2">
        <v>45071</v>
      </c>
      <c r="C558" t="s">
        <v>1374</v>
      </c>
      <c r="D558" t="s">
        <v>245</v>
      </c>
      <c r="E558" t="s">
        <v>17</v>
      </c>
      <c r="F558" t="s">
        <v>27</v>
      </c>
      <c r="G558" t="s">
        <v>42</v>
      </c>
      <c r="H558" t="s">
        <v>34</v>
      </c>
      <c r="I558" s="3">
        <v>3</v>
      </c>
      <c r="J558" s="4">
        <v>1278.68</v>
      </c>
      <c r="K558" s="4">
        <v>3836.05</v>
      </c>
      <c r="L558" t="s">
        <v>21</v>
      </c>
      <c r="M558" t="s">
        <v>22</v>
      </c>
      <c r="N558">
        <f>IF(COUNTIF($C$2:C558,C558)=1,1,0)</f>
        <v>1</v>
      </c>
      <c r="O558">
        <f t="shared" si="16"/>
        <v>1</v>
      </c>
      <c r="P558" t="str">
        <f t="shared" si="17"/>
        <v>2023-05</v>
      </c>
      <c r="Q558" s="3">
        <f>IF(AND(IF(dashboard!$B$4="All",TRUE,$F558=dashboard!$B$4),IF(dashboard!$B$5="All",TRUE,$E558=dashboard!$B$5),IF(dashboard!$B$6="All",TRUE,$G558=dashboard!$B$6),IF(dashboard!$B$7="All",TRUE,$M558=dashboard!$B$7),$P558&gt;=dashboard!$B$8,$P558&lt;=dashboard!$B$9,COUNTIFS($C$2:C558,$C558,$F$2:F558,IF(dashboard!$B$4="All","*",dashboard!$B$4),$E$2:E558,IF(dashboard!$B$5="All","*",dashboard!$B$5),$G$2:G558,IF(dashboard!$B$6="All","*",dashboard!$B$6),$M$2:M558,IF(dashboard!$B$7="All","*",dashboard!$B$7),$P$2:P558,"&gt;="&amp;dashboard!$B$8,$P$2:P558,"&lt;="&amp;dashboard!$B$9)=1),1,0)</f>
        <v>0</v>
      </c>
    </row>
    <row r="559" spans="1:17">
      <c r="A559" t="s">
        <v>1375</v>
      </c>
      <c r="B559" s="2">
        <v>45011</v>
      </c>
      <c r="C559" t="s">
        <v>1245</v>
      </c>
      <c r="D559" t="s">
        <v>1376</v>
      </c>
      <c r="E559" t="s">
        <v>17</v>
      </c>
      <c r="F559" t="s">
        <v>27</v>
      </c>
      <c r="G559" t="s">
        <v>42</v>
      </c>
      <c r="H559" t="s">
        <v>57</v>
      </c>
      <c r="I559" s="3">
        <v>5</v>
      </c>
      <c r="J559" s="4">
        <v>12858.91</v>
      </c>
      <c r="K559" s="4">
        <v>64294.57</v>
      </c>
      <c r="L559" t="s">
        <v>35</v>
      </c>
      <c r="M559" t="s">
        <v>22</v>
      </c>
      <c r="N559">
        <f>IF(COUNTIF($C$2:C559,C559)=1,1,0)</f>
        <v>0</v>
      </c>
      <c r="O559">
        <f t="shared" si="16"/>
        <v>1</v>
      </c>
      <c r="P559" t="str">
        <f t="shared" si="17"/>
        <v>2023-03</v>
      </c>
      <c r="Q559" s="3">
        <f>IF(AND(IF(dashboard!$B$4="All",TRUE,$F559=dashboard!$B$4),IF(dashboard!$B$5="All",TRUE,$E559=dashboard!$B$5),IF(dashboard!$B$6="All",TRUE,$G559=dashboard!$B$6),IF(dashboard!$B$7="All",TRUE,$M559=dashboard!$B$7),$P559&gt;=dashboard!$B$8,$P559&lt;=dashboard!$B$9,COUNTIFS($C$2:C559,$C559,$F$2:F559,IF(dashboard!$B$4="All","*",dashboard!$B$4),$E$2:E559,IF(dashboard!$B$5="All","*",dashboard!$B$5),$G$2:G559,IF(dashboard!$B$6="All","*",dashboard!$B$6),$M$2:M559,IF(dashboard!$B$7="All","*",dashboard!$B$7),$P$2:P559,"&gt;="&amp;dashboard!$B$8,$P$2:P559,"&lt;="&amp;dashboard!$B$9)=1),1,0)</f>
        <v>0</v>
      </c>
    </row>
    <row r="560" spans="1:17">
      <c r="A560" t="s">
        <v>1377</v>
      </c>
      <c r="B560" s="2">
        <v>45004</v>
      </c>
      <c r="C560" t="s">
        <v>1378</v>
      </c>
      <c r="D560" t="s">
        <v>1379</v>
      </c>
      <c r="E560" t="s">
        <v>17</v>
      </c>
      <c r="F560" t="s">
        <v>33</v>
      </c>
      <c r="G560" t="s">
        <v>42</v>
      </c>
      <c r="H560" t="s">
        <v>50</v>
      </c>
      <c r="I560" s="3">
        <v>5</v>
      </c>
      <c r="J560" s="4">
        <v>2123.7600000000002</v>
      </c>
      <c r="K560" s="4">
        <v>10618.82</v>
      </c>
      <c r="L560" t="s">
        <v>28</v>
      </c>
      <c r="M560" t="s">
        <v>29</v>
      </c>
      <c r="N560">
        <f>IF(COUNTIF($C$2:C560,C560)=1,1,0)</f>
        <v>1</v>
      </c>
      <c r="O560">
        <f t="shared" si="16"/>
        <v>0</v>
      </c>
      <c r="P560" t="str">
        <f t="shared" si="17"/>
        <v>2023-03</v>
      </c>
      <c r="Q560" s="3">
        <f>IF(AND(IF(dashboard!$B$4="All",TRUE,$F560=dashboard!$B$4),IF(dashboard!$B$5="All",TRUE,$E560=dashboard!$B$5),IF(dashboard!$B$6="All",TRUE,$G560=dashboard!$B$6),IF(dashboard!$B$7="All",TRUE,$M560=dashboard!$B$7),$P560&gt;=dashboard!$B$8,$P560&lt;=dashboard!$B$9,COUNTIFS($C$2:C560,$C560,$F$2:F560,IF(dashboard!$B$4="All","*",dashboard!$B$4),$E$2:E560,IF(dashboard!$B$5="All","*",dashboard!$B$5),$G$2:G560,IF(dashboard!$B$6="All","*",dashboard!$B$6),$M$2:M560,IF(dashboard!$B$7="All","*",dashboard!$B$7),$P$2:P560,"&gt;="&amp;dashboard!$B$8,$P$2:P560,"&lt;="&amp;dashboard!$B$9)=1),1,0)</f>
        <v>1</v>
      </c>
    </row>
    <row r="561" spans="1:17">
      <c r="A561" t="s">
        <v>1380</v>
      </c>
      <c r="B561" s="2">
        <v>45383</v>
      </c>
      <c r="C561" t="s">
        <v>1316</v>
      </c>
      <c r="D561" t="s">
        <v>1381</v>
      </c>
      <c r="E561" t="s">
        <v>26</v>
      </c>
      <c r="F561" t="s">
        <v>46</v>
      </c>
      <c r="G561" t="s">
        <v>19</v>
      </c>
      <c r="H561" t="s">
        <v>50</v>
      </c>
      <c r="I561" s="3">
        <v>5</v>
      </c>
      <c r="J561" s="4">
        <v>2136.38</v>
      </c>
      <c r="K561" s="4">
        <v>10681.9</v>
      </c>
      <c r="L561" t="s">
        <v>21</v>
      </c>
      <c r="M561" t="s">
        <v>29</v>
      </c>
      <c r="N561">
        <f>IF(COUNTIF($C$2:C561,C561)=1,1,0)</f>
        <v>0</v>
      </c>
      <c r="O561">
        <f t="shared" si="16"/>
        <v>0</v>
      </c>
      <c r="P561" t="str">
        <f t="shared" si="17"/>
        <v>2024-04</v>
      </c>
      <c r="Q561" s="3">
        <f>IF(AND(IF(dashboard!$B$4="All",TRUE,$F561=dashboard!$B$4),IF(dashboard!$B$5="All",TRUE,$E561=dashboard!$B$5),IF(dashboard!$B$6="All",TRUE,$G561=dashboard!$B$6),IF(dashboard!$B$7="All",TRUE,$M561=dashboard!$B$7),$P561&gt;=dashboard!$B$8,$P561&lt;=dashboard!$B$9,COUNTIFS($C$2:C561,$C561,$F$2:F561,IF(dashboard!$B$4="All","*",dashboard!$B$4),$E$2:E561,IF(dashboard!$B$5="All","*",dashboard!$B$5),$G$2:G561,IF(dashboard!$B$6="All","*",dashboard!$B$6),$M$2:M561,IF(dashboard!$B$7="All","*",dashboard!$B$7),$P$2:P561,"&gt;="&amp;dashboard!$B$8,$P$2:P561,"&lt;="&amp;dashboard!$B$9)=1),1,0)</f>
        <v>0</v>
      </c>
    </row>
    <row r="562" spans="1:17">
      <c r="A562" t="s">
        <v>1382</v>
      </c>
      <c r="B562" s="2">
        <v>44927</v>
      </c>
      <c r="C562" t="s">
        <v>1235</v>
      </c>
      <c r="D562" t="s">
        <v>475</v>
      </c>
      <c r="E562" t="s">
        <v>17</v>
      </c>
      <c r="F562" t="s">
        <v>27</v>
      </c>
      <c r="G562" t="s">
        <v>19</v>
      </c>
      <c r="H562" t="s">
        <v>20</v>
      </c>
      <c r="I562" s="3">
        <v>5</v>
      </c>
      <c r="J562" s="4">
        <v>26213.4</v>
      </c>
      <c r="K562" s="4">
        <v>131066.98</v>
      </c>
      <c r="L562" t="s">
        <v>28</v>
      </c>
      <c r="M562" t="s">
        <v>29</v>
      </c>
      <c r="N562">
        <f>IF(COUNTIF($C$2:C562,C562)=1,1,0)</f>
        <v>0</v>
      </c>
      <c r="O562">
        <f t="shared" si="16"/>
        <v>0</v>
      </c>
      <c r="P562" t="str">
        <f t="shared" si="17"/>
        <v>2023-01</v>
      </c>
      <c r="Q562" s="3">
        <f>IF(AND(IF(dashboard!$B$4="All",TRUE,$F562=dashboard!$B$4),IF(dashboard!$B$5="All",TRUE,$E562=dashboard!$B$5),IF(dashboard!$B$6="All",TRUE,$G562=dashboard!$B$6),IF(dashboard!$B$7="All",TRUE,$M562=dashboard!$B$7),$P562&gt;=dashboard!$B$8,$P562&lt;=dashboard!$B$9,COUNTIFS($C$2:C562,$C562,$F$2:F562,IF(dashboard!$B$4="All","*",dashboard!$B$4),$E$2:E562,IF(dashboard!$B$5="All","*",dashboard!$B$5),$G$2:G562,IF(dashboard!$B$6="All","*",dashboard!$B$6),$M$2:M562,IF(dashboard!$B$7="All","*",dashboard!$B$7),$P$2:P562,"&gt;="&amp;dashboard!$B$8,$P$2:P562,"&lt;="&amp;dashboard!$B$9)=1),1,0)</f>
        <v>0</v>
      </c>
    </row>
    <row r="563" spans="1:17">
      <c r="A563" t="s">
        <v>1383</v>
      </c>
      <c r="B563" s="2">
        <v>44977</v>
      </c>
      <c r="C563" t="s">
        <v>1384</v>
      </c>
      <c r="D563" t="s">
        <v>998</v>
      </c>
      <c r="E563" t="s">
        <v>17</v>
      </c>
      <c r="F563" t="s">
        <v>46</v>
      </c>
      <c r="G563" t="s">
        <v>19</v>
      </c>
      <c r="H563" t="s">
        <v>50</v>
      </c>
      <c r="I563" s="3">
        <v>2</v>
      </c>
      <c r="J563" s="4">
        <v>1817</v>
      </c>
      <c r="K563" s="4">
        <v>3634</v>
      </c>
      <c r="L563" t="s">
        <v>35</v>
      </c>
      <c r="M563" t="s">
        <v>29</v>
      </c>
      <c r="N563">
        <f>IF(COUNTIF($C$2:C563,C563)=1,1,0)</f>
        <v>1</v>
      </c>
      <c r="O563">
        <f t="shared" si="16"/>
        <v>0</v>
      </c>
      <c r="P563" t="str">
        <f t="shared" si="17"/>
        <v>2023-02</v>
      </c>
      <c r="Q563" s="3">
        <f>IF(AND(IF(dashboard!$B$4="All",TRUE,$F563=dashboard!$B$4),IF(dashboard!$B$5="All",TRUE,$E563=dashboard!$B$5),IF(dashboard!$B$6="All",TRUE,$G563=dashboard!$B$6),IF(dashboard!$B$7="All",TRUE,$M563=dashboard!$B$7),$P563&gt;=dashboard!$B$8,$P563&lt;=dashboard!$B$9,COUNTIFS($C$2:C563,$C563,$F$2:F563,IF(dashboard!$B$4="All","*",dashboard!$B$4),$E$2:E563,IF(dashboard!$B$5="All","*",dashboard!$B$5),$G$2:G563,IF(dashboard!$B$6="All","*",dashboard!$B$6),$M$2:M563,IF(dashboard!$B$7="All","*",dashboard!$B$7),$P$2:P563,"&gt;="&amp;dashboard!$B$8,$P$2:P563,"&lt;="&amp;dashboard!$B$9)=1),1,0)</f>
        <v>0</v>
      </c>
    </row>
    <row r="564" spans="1:17">
      <c r="A564" t="s">
        <v>1385</v>
      </c>
      <c r="B564" s="2">
        <v>45372</v>
      </c>
      <c r="C564" t="s">
        <v>1386</v>
      </c>
      <c r="D564" t="s">
        <v>190</v>
      </c>
      <c r="E564" t="s">
        <v>17</v>
      </c>
      <c r="F564" t="s">
        <v>33</v>
      </c>
      <c r="G564" t="s">
        <v>19</v>
      </c>
      <c r="H564" t="s">
        <v>34</v>
      </c>
      <c r="I564" s="3">
        <v>3</v>
      </c>
      <c r="J564" s="4">
        <v>1188.51</v>
      </c>
      <c r="K564" s="4">
        <v>3565.52</v>
      </c>
      <c r="L564" t="s">
        <v>35</v>
      </c>
      <c r="M564" t="s">
        <v>29</v>
      </c>
      <c r="N564">
        <f>IF(COUNTIF($C$2:C564,C564)=1,1,0)</f>
        <v>1</v>
      </c>
      <c r="O564">
        <f t="shared" si="16"/>
        <v>0</v>
      </c>
      <c r="P564" t="str">
        <f t="shared" si="17"/>
        <v>2024-03</v>
      </c>
      <c r="Q564" s="3">
        <f>IF(AND(IF(dashboard!$B$4="All",TRUE,$F564=dashboard!$B$4),IF(dashboard!$B$5="All",TRUE,$E564=dashboard!$B$5),IF(dashboard!$B$6="All",TRUE,$G564=dashboard!$B$6),IF(dashboard!$B$7="All",TRUE,$M564=dashboard!$B$7),$P564&gt;=dashboard!$B$8,$P564&lt;=dashboard!$B$9,COUNTIFS($C$2:C564,$C564,$F$2:F564,IF(dashboard!$B$4="All","*",dashboard!$B$4),$E$2:E564,IF(dashboard!$B$5="All","*",dashboard!$B$5),$G$2:G564,IF(dashboard!$B$6="All","*",dashboard!$B$6),$M$2:M564,IF(dashboard!$B$7="All","*",dashboard!$B$7),$P$2:P564,"&gt;="&amp;dashboard!$B$8,$P$2:P564,"&lt;="&amp;dashboard!$B$9)=1),1,0)</f>
        <v>1</v>
      </c>
    </row>
    <row r="565" spans="1:17">
      <c r="A565" t="s">
        <v>1387</v>
      </c>
      <c r="B565" s="2">
        <v>45375</v>
      </c>
      <c r="C565" t="s">
        <v>1388</v>
      </c>
      <c r="D565" t="s">
        <v>992</v>
      </c>
      <c r="E565" t="s">
        <v>17</v>
      </c>
      <c r="F565" t="s">
        <v>27</v>
      </c>
      <c r="G565" t="s">
        <v>42</v>
      </c>
      <c r="H565" t="s">
        <v>50</v>
      </c>
      <c r="I565" s="3">
        <v>5</v>
      </c>
      <c r="J565" s="4">
        <v>2763.24</v>
      </c>
      <c r="K565" s="4">
        <v>13816.18</v>
      </c>
      <c r="L565" t="s">
        <v>28</v>
      </c>
      <c r="M565" t="s">
        <v>22</v>
      </c>
      <c r="N565">
        <f>IF(COUNTIF($C$2:C565,C565)=1,1,0)</f>
        <v>1</v>
      </c>
      <c r="O565">
        <f t="shared" si="16"/>
        <v>1</v>
      </c>
      <c r="P565" t="str">
        <f t="shared" si="17"/>
        <v>2024-03</v>
      </c>
      <c r="Q565" s="3">
        <f>IF(AND(IF(dashboard!$B$4="All",TRUE,$F565=dashboard!$B$4),IF(dashboard!$B$5="All",TRUE,$E565=dashboard!$B$5),IF(dashboard!$B$6="All",TRUE,$G565=dashboard!$B$6),IF(dashboard!$B$7="All",TRUE,$M565=dashboard!$B$7),$P565&gt;=dashboard!$B$8,$P565&lt;=dashboard!$B$9,COUNTIFS($C$2:C565,$C565,$F$2:F565,IF(dashboard!$B$4="All","*",dashboard!$B$4),$E$2:E565,IF(dashboard!$B$5="All","*",dashboard!$B$5),$G$2:G565,IF(dashboard!$B$6="All","*",dashboard!$B$6),$M$2:M565,IF(dashboard!$B$7="All","*",dashboard!$B$7),$P$2:P565,"&gt;="&amp;dashboard!$B$8,$P$2:P565,"&lt;="&amp;dashboard!$B$9)=1),1,0)</f>
        <v>0</v>
      </c>
    </row>
    <row r="566" spans="1:17">
      <c r="A566" t="s">
        <v>1389</v>
      </c>
      <c r="B566" s="2">
        <v>45414</v>
      </c>
      <c r="C566" t="s">
        <v>1390</v>
      </c>
      <c r="D566" t="s">
        <v>1391</v>
      </c>
      <c r="E566" t="s">
        <v>17</v>
      </c>
      <c r="F566" t="s">
        <v>46</v>
      </c>
      <c r="G566" t="s">
        <v>42</v>
      </c>
      <c r="H566" t="s">
        <v>20</v>
      </c>
      <c r="I566" s="3">
        <v>1</v>
      </c>
      <c r="J566" s="4">
        <v>25132.35</v>
      </c>
      <c r="K566" s="4">
        <v>25132.35</v>
      </c>
      <c r="L566" t="s">
        <v>21</v>
      </c>
      <c r="M566" t="s">
        <v>29</v>
      </c>
      <c r="N566">
        <f>IF(COUNTIF($C$2:C566,C566)=1,1,0)</f>
        <v>1</v>
      </c>
      <c r="O566">
        <f t="shared" si="16"/>
        <v>0</v>
      </c>
      <c r="P566" t="str">
        <f t="shared" si="17"/>
        <v>2024-05</v>
      </c>
      <c r="Q566" s="3">
        <f>IF(AND(IF(dashboard!$B$4="All",TRUE,$F566=dashboard!$B$4),IF(dashboard!$B$5="All",TRUE,$E566=dashboard!$B$5),IF(dashboard!$B$6="All",TRUE,$G566=dashboard!$B$6),IF(dashboard!$B$7="All",TRUE,$M566=dashboard!$B$7),$P566&gt;=dashboard!$B$8,$P566&lt;=dashboard!$B$9,COUNTIFS($C$2:C566,$C566,$F$2:F566,IF(dashboard!$B$4="All","*",dashboard!$B$4),$E$2:E566,IF(dashboard!$B$5="All","*",dashboard!$B$5),$G$2:G566,IF(dashboard!$B$6="All","*",dashboard!$B$6),$M$2:M566,IF(dashboard!$B$7="All","*",dashboard!$B$7),$P$2:P566,"&gt;="&amp;dashboard!$B$8,$P$2:P566,"&lt;="&amp;dashboard!$B$9)=1),1,0)</f>
        <v>0</v>
      </c>
    </row>
    <row r="567" spans="1:17">
      <c r="A567" t="s">
        <v>1392</v>
      </c>
      <c r="B567" s="2">
        <v>44960</v>
      </c>
      <c r="C567" t="s">
        <v>87</v>
      </c>
      <c r="D567" t="s">
        <v>1393</v>
      </c>
      <c r="E567" t="s">
        <v>26</v>
      </c>
      <c r="F567" t="s">
        <v>18</v>
      </c>
      <c r="G567" t="s">
        <v>42</v>
      </c>
      <c r="H567" t="s">
        <v>57</v>
      </c>
      <c r="I567" s="3">
        <v>3</v>
      </c>
      <c r="J567" s="4">
        <v>14749.76</v>
      </c>
      <c r="K567" s="4">
        <v>44249.27</v>
      </c>
      <c r="L567" t="s">
        <v>28</v>
      </c>
      <c r="M567" t="s">
        <v>29</v>
      </c>
      <c r="N567">
        <f>IF(COUNTIF($C$2:C567,C567)=1,1,0)</f>
        <v>0</v>
      </c>
      <c r="O567">
        <f t="shared" si="16"/>
        <v>0</v>
      </c>
      <c r="P567" t="str">
        <f t="shared" si="17"/>
        <v>2023-02</v>
      </c>
      <c r="Q567" s="3">
        <f>IF(AND(IF(dashboard!$B$4="All",TRUE,$F567=dashboard!$B$4),IF(dashboard!$B$5="All",TRUE,$E567=dashboard!$B$5),IF(dashboard!$B$6="All",TRUE,$G567=dashboard!$B$6),IF(dashboard!$B$7="All",TRUE,$M567=dashboard!$B$7),$P567&gt;=dashboard!$B$8,$P567&lt;=dashboard!$B$9,COUNTIFS($C$2:C567,$C567,$F$2:F567,IF(dashboard!$B$4="All","*",dashboard!$B$4),$E$2:E567,IF(dashboard!$B$5="All","*",dashboard!$B$5),$G$2:G567,IF(dashboard!$B$6="All","*",dashboard!$B$6),$M$2:M567,IF(dashboard!$B$7="All","*",dashboard!$B$7),$P$2:P567,"&gt;="&amp;dashboard!$B$8,$P$2:P567,"&lt;="&amp;dashboard!$B$9)=1),1,0)</f>
        <v>0</v>
      </c>
    </row>
    <row r="568" spans="1:17">
      <c r="A568" t="s">
        <v>1394</v>
      </c>
      <c r="B568" s="2">
        <v>45274</v>
      </c>
      <c r="C568" t="s">
        <v>1395</v>
      </c>
      <c r="D568" t="s">
        <v>1396</v>
      </c>
      <c r="E568" t="s">
        <v>26</v>
      </c>
      <c r="F568" t="s">
        <v>46</v>
      </c>
      <c r="G568" t="s">
        <v>19</v>
      </c>
      <c r="H568" t="s">
        <v>20</v>
      </c>
      <c r="I568" s="3">
        <v>2</v>
      </c>
      <c r="J568" s="4">
        <v>31005.82</v>
      </c>
      <c r="K568" s="4">
        <v>62011.64</v>
      </c>
      <c r="L568" t="s">
        <v>35</v>
      </c>
      <c r="M568" t="s">
        <v>29</v>
      </c>
      <c r="N568">
        <f>IF(COUNTIF($C$2:C568,C568)=1,1,0)</f>
        <v>1</v>
      </c>
      <c r="O568">
        <f t="shared" si="16"/>
        <v>0</v>
      </c>
      <c r="P568" t="str">
        <f t="shared" si="17"/>
        <v>2023-12</v>
      </c>
      <c r="Q568" s="3">
        <f>IF(AND(IF(dashboard!$B$4="All",TRUE,$F568=dashboard!$B$4),IF(dashboard!$B$5="All",TRUE,$E568=dashboard!$B$5),IF(dashboard!$B$6="All",TRUE,$G568=dashboard!$B$6),IF(dashboard!$B$7="All",TRUE,$M568=dashboard!$B$7),$P568&gt;=dashboard!$B$8,$P568&lt;=dashboard!$B$9,COUNTIFS($C$2:C568,$C568,$F$2:F568,IF(dashboard!$B$4="All","*",dashboard!$B$4),$E$2:E568,IF(dashboard!$B$5="All","*",dashboard!$B$5),$G$2:G568,IF(dashboard!$B$6="All","*",dashboard!$B$6),$M$2:M568,IF(dashboard!$B$7="All","*",dashboard!$B$7),$P$2:P568,"&gt;="&amp;dashboard!$B$8,$P$2:P568,"&lt;="&amp;dashboard!$B$9)=1),1,0)</f>
        <v>0</v>
      </c>
    </row>
    <row r="569" spans="1:17">
      <c r="A569" t="s">
        <v>1397</v>
      </c>
      <c r="B569" s="2">
        <v>45021</v>
      </c>
      <c r="C569" t="s">
        <v>1398</v>
      </c>
      <c r="D569" t="s">
        <v>1399</v>
      </c>
      <c r="E569" t="s">
        <v>17</v>
      </c>
      <c r="F569" t="s">
        <v>46</v>
      </c>
      <c r="G569" t="s">
        <v>19</v>
      </c>
      <c r="H569" t="s">
        <v>50</v>
      </c>
      <c r="I569" s="3">
        <v>5</v>
      </c>
      <c r="J569" s="4">
        <v>2865.61</v>
      </c>
      <c r="K569" s="4">
        <v>14328.03</v>
      </c>
      <c r="L569" t="s">
        <v>21</v>
      </c>
      <c r="M569" t="s">
        <v>29</v>
      </c>
      <c r="N569">
        <f>IF(COUNTIF($C$2:C569,C569)=1,1,0)</f>
        <v>1</v>
      </c>
      <c r="O569">
        <f t="shared" si="16"/>
        <v>0</v>
      </c>
      <c r="P569" t="str">
        <f t="shared" si="17"/>
        <v>2023-04</v>
      </c>
      <c r="Q569" s="3">
        <f>IF(AND(IF(dashboard!$B$4="All",TRUE,$F569=dashboard!$B$4),IF(dashboard!$B$5="All",TRUE,$E569=dashboard!$B$5),IF(dashboard!$B$6="All",TRUE,$G569=dashboard!$B$6),IF(dashboard!$B$7="All",TRUE,$M569=dashboard!$B$7),$P569&gt;=dashboard!$B$8,$P569&lt;=dashboard!$B$9,COUNTIFS($C$2:C569,$C569,$F$2:F569,IF(dashboard!$B$4="All","*",dashboard!$B$4),$E$2:E569,IF(dashboard!$B$5="All","*",dashboard!$B$5),$G$2:G569,IF(dashboard!$B$6="All","*",dashboard!$B$6),$M$2:M569,IF(dashboard!$B$7="All","*",dashboard!$B$7),$P$2:P569,"&gt;="&amp;dashboard!$B$8,$P$2:P569,"&lt;="&amp;dashboard!$B$9)=1),1,0)</f>
        <v>0</v>
      </c>
    </row>
    <row r="570" spans="1:17">
      <c r="A570" t="s">
        <v>1400</v>
      </c>
      <c r="B570" s="2">
        <v>44998</v>
      </c>
      <c r="C570" t="s">
        <v>1401</v>
      </c>
      <c r="D570" t="s">
        <v>1402</v>
      </c>
      <c r="E570" t="s">
        <v>17</v>
      </c>
      <c r="F570" t="s">
        <v>46</v>
      </c>
      <c r="G570" t="s">
        <v>19</v>
      </c>
      <c r="H570" t="s">
        <v>20</v>
      </c>
      <c r="I570" s="3">
        <v>2</v>
      </c>
      <c r="J570" s="4">
        <v>27044.27</v>
      </c>
      <c r="K570" s="4">
        <v>54088.54</v>
      </c>
      <c r="L570" t="s">
        <v>28</v>
      </c>
      <c r="M570" t="s">
        <v>29</v>
      </c>
      <c r="N570">
        <f>IF(COUNTIF($C$2:C570,C570)=1,1,0)</f>
        <v>1</v>
      </c>
      <c r="O570">
        <f t="shared" si="16"/>
        <v>0</v>
      </c>
      <c r="P570" t="str">
        <f t="shared" si="17"/>
        <v>2023-03</v>
      </c>
      <c r="Q570" s="3">
        <f>IF(AND(IF(dashboard!$B$4="All",TRUE,$F570=dashboard!$B$4),IF(dashboard!$B$5="All",TRUE,$E570=dashboard!$B$5),IF(dashboard!$B$6="All",TRUE,$G570=dashboard!$B$6),IF(dashboard!$B$7="All",TRUE,$M570=dashboard!$B$7),$P570&gt;=dashboard!$B$8,$P570&lt;=dashboard!$B$9,COUNTIFS($C$2:C570,$C570,$F$2:F570,IF(dashboard!$B$4="All","*",dashboard!$B$4),$E$2:E570,IF(dashboard!$B$5="All","*",dashboard!$B$5),$G$2:G570,IF(dashboard!$B$6="All","*",dashboard!$B$6),$M$2:M570,IF(dashboard!$B$7="All","*",dashboard!$B$7),$P$2:P570,"&gt;="&amp;dashboard!$B$8,$P$2:P570,"&lt;="&amp;dashboard!$B$9)=1),1,0)</f>
        <v>0</v>
      </c>
    </row>
    <row r="571" spans="1:17">
      <c r="A571" t="s">
        <v>1403</v>
      </c>
      <c r="B571" s="2">
        <v>45080</v>
      </c>
      <c r="C571" t="s">
        <v>1404</v>
      </c>
      <c r="D571" t="s">
        <v>1405</v>
      </c>
      <c r="E571" t="s">
        <v>26</v>
      </c>
      <c r="F571" t="s">
        <v>46</v>
      </c>
      <c r="G571" t="s">
        <v>19</v>
      </c>
      <c r="H571" t="s">
        <v>50</v>
      </c>
      <c r="I571" s="3">
        <v>5</v>
      </c>
      <c r="J571" s="4">
        <v>2454.29</v>
      </c>
      <c r="K571" s="4">
        <v>12271.45</v>
      </c>
      <c r="L571" t="s">
        <v>35</v>
      </c>
      <c r="M571" t="s">
        <v>29</v>
      </c>
      <c r="N571">
        <f>IF(COUNTIF($C$2:C571,C571)=1,1,0)</f>
        <v>1</v>
      </c>
      <c r="O571">
        <f t="shared" si="16"/>
        <v>0</v>
      </c>
      <c r="P571" t="str">
        <f t="shared" si="17"/>
        <v>2023-06</v>
      </c>
      <c r="Q571" s="3">
        <f>IF(AND(IF(dashboard!$B$4="All",TRUE,$F571=dashboard!$B$4),IF(dashboard!$B$5="All",TRUE,$E571=dashboard!$B$5),IF(dashboard!$B$6="All",TRUE,$G571=dashboard!$B$6),IF(dashboard!$B$7="All",TRUE,$M571=dashboard!$B$7),$P571&gt;=dashboard!$B$8,$P571&lt;=dashboard!$B$9,COUNTIFS($C$2:C571,$C571,$F$2:F571,IF(dashboard!$B$4="All","*",dashboard!$B$4),$E$2:E571,IF(dashboard!$B$5="All","*",dashboard!$B$5),$G$2:G571,IF(dashboard!$B$6="All","*",dashboard!$B$6),$M$2:M571,IF(dashboard!$B$7="All","*",dashboard!$B$7),$P$2:P571,"&gt;="&amp;dashboard!$B$8,$P$2:P571,"&lt;="&amp;dashboard!$B$9)=1),1,0)</f>
        <v>0</v>
      </c>
    </row>
    <row r="572" spans="1:17">
      <c r="A572" t="s">
        <v>1406</v>
      </c>
      <c r="B572" s="2">
        <v>45176</v>
      </c>
      <c r="C572" t="s">
        <v>1149</v>
      </c>
      <c r="D572" t="s">
        <v>1407</v>
      </c>
      <c r="E572" t="s">
        <v>17</v>
      </c>
      <c r="F572" t="s">
        <v>18</v>
      </c>
      <c r="G572" t="s">
        <v>19</v>
      </c>
      <c r="H572" t="s">
        <v>20</v>
      </c>
      <c r="I572" s="3">
        <v>1</v>
      </c>
      <c r="J572" s="4">
        <v>41491.11</v>
      </c>
      <c r="K572" s="4">
        <v>41491.11</v>
      </c>
      <c r="L572" t="s">
        <v>21</v>
      </c>
      <c r="M572" t="s">
        <v>29</v>
      </c>
      <c r="N572">
        <f>IF(COUNTIF($C$2:C572,C572)=1,1,0)</f>
        <v>0</v>
      </c>
      <c r="O572">
        <f t="shared" si="16"/>
        <v>0</v>
      </c>
      <c r="P572" t="str">
        <f t="shared" si="17"/>
        <v>2023-09</v>
      </c>
      <c r="Q572" s="3">
        <f>IF(AND(IF(dashboard!$B$4="All",TRUE,$F572=dashboard!$B$4),IF(dashboard!$B$5="All",TRUE,$E572=dashboard!$B$5),IF(dashboard!$B$6="All",TRUE,$G572=dashboard!$B$6),IF(dashboard!$B$7="All",TRUE,$M572=dashboard!$B$7),$P572&gt;=dashboard!$B$8,$P572&lt;=dashboard!$B$9,COUNTIFS($C$2:C572,$C572,$F$2:F572,IF(dashboard!$B$4="All","*",dashboard!$B$4),$E$2:E572,IF(dashboard!$B$5="All","*",dashboard!$B$5),$G$2:G572,IF(dashboard!$B$6="All","*",dashboard!$B$6),$M$2:M572,IF(dashboard!$B$7="All","*",dashboard!$B$7),$P$2:P572,"&gt;="&amp;dashboard!$B$8,$P$2:P572,"&lt;="&amp;dashboard!$B$9)=1),1,0)</f>
        <v>0</v>
      </c>
    </row>
    <row r="573" spans="1:17">
      <c r="A573" t="s">
        <v>1408</v>
      </c>
      <c r="B573" s="2">
        <v>45364</v>
      </c>
      <c r="C573" t="s">
        <v>1384</v>
      </c>
      <c r="D573" t="s">
        <v>1409</v>
      </c>
      <c r="E573" t="s">
        <v>17</v>
      </c>
      <c r="F573" t="s">
        <v>33</v>
      </c>
      <c r="G573" t="s">
        <v>42</v>
      </c>
      <c r="H573" t="s">
        <v>57</v>
      </c>
      <c r="I573" s="3">
        <v>3</v>
      </c>
      <c r="J573" s="4">
        <v>13087.75</v>
      </c>
      <c r="K573" s="4">
        <v>39263.24</v>
      </c>
      <c r="L573" t="s">
        <v>28</v>
      </c>
      <c r="M573" t="s">
        <v>22</v>
      </c>
      <c r="N573">
        <f>IF(COUNTIF($C$2:C573,C573)=1,1,0)</f>
        <v>0</v>
      </c>
      <c r="O573">
        <f t="shared" si="16"/>
        <v>1</v>
      </c>
      <c r="P573" t="str">
        <f t="shared" si="17"/>
        <v>2024-03</v>
      </c>
      <c r="Q573" s="3">
        <f>IF(AND(IF(dashboard!$B$4="All",TRUE,$F573=dashboard!$B$4),IF(dashboard!$B$5="All",TRUE,$E573=dashboard!$B$5),IF(dashboard!$B$6="All",TRUE,$G573=dashboard!$B$6),IF(dashboard!$B$7="All",TRUE,$M573=dashboard!$B$7),$P573&gt;=dashboard!$B$8,$P573&lt;=dashboard!$B$9,COUNTIFS($C$2:C573,$C573,$F$2:F573,IF(dashboard!$B$4="All","*",dashboard!$B$4),$E$2:E573,IF(dashboard!$B$5="All","*",dashboard!$B$5),$G$2:G573,IF(dashboard!$B$6="All","*",dashboard!$B$6),$M$2:M573,IF(dashboard!$B$7="All","*",dashboard!$B$7),$P$2:P573,"&gt;="&amp;dashboard!$B$8,$P$2:P573,"&lt;="&amp;dashboard!$B$9)=1),1,0)</f>
        <v>1</v>
      </c>
    </row>
    <row r="574" spans="1:17">
      <c r="A574" t="s">
        <v>1410</v>
      </c>
      <c r="B574" s="2">
        <v>45044</v>
      </c>
      <c r="C574" t="s">
        <v>1388</v>
      </c>
      <c r="D574" t="s">
        <v>222</v>
      </c>
      <c r="E574" t="s">
        <v>17</v>
      </c>
      <c r="F574" t="s">
        <v>46</v>
      </c>
      <c r="G574" t="s">
        <v>19</v>
      </c>
      <c r="H574" t="s">
        <v>50</v>
      </c>
      <c r="I574" s="3">
        <v>1</v>
      </c>
      <c r="J574" s="4">
        <v>2677.22</v>
      </c>
      <c r="K574" s="4">
        <v>2677.22</v>
      </c>
      <c r="L574" t="s">
        <v>21</v>
      </c>
      <c r="M574" t="s">
        <v>29</v>
      </c>
      <c r="N574">
        <f>IF(COUNTIF($C$2:C574,C574)=1,1,0)</f>
        <v>0</v>
      </c>
      <c r="O574">
        <f t="shared" si="16"/>
        <v>0</v>
      </c>
      <c r="P574" t="str">
        <f t="shared" si="17"/>
        <v>2023-04</v>
      </c>
      <c r="Q574" s="3">
        <f>IF(AND(IF(dashboard!$B$4="All",TRUE,$F574=dashboard!$B$4),IF(dashboard!$B$5="All",TRUE,$E574=dashboard!$B$5),IF(dashboard!$B$6="All",TRUE,$G574=dashboard!$B$6),IF(dashboard!$B$7="All",TRUE,$M574=dashboard!$B$7),$P574&gt;=dashboard!$B$8,$P574&lt;=dashboard!$B$9,COUNTIFS($C$2:C574,$C574,$F$2:F574,IF(dashboard!$B$4="All","*",dashboard!$B$4),$E$2:E574,IF(dashboard!$B$5="All","*",dashboard!$B$5),$G$2:G574,IF(dashboard!$B$6="All","*",dashboard!$B$6),$M$2:M574,IF(dashboard!$B$7="All","*",dashboard!$B$7),$P$2:P574,"&gt;="&amp;dashboard!$B$8,$P$2:P574,"&lt;="&amp;dashboard!$B$9)=1),1,0)</f>
        <v>0</v>
      </c>
    </row>
    <row r="575" spans="1:17">
      <c r="A575" t="s">
        <v>1411</v>
      </c>
      <c r="B575" s="2">
        <v>45232</v>
      </c>
      <c r="C575" t="s">
        <v>1412</v>
      </c>
      <c r="D575" t="s">
        <v>741</v>
      </c>
      <c r="E575" t="s">
        <v>26</v>
      </c>
      <c r="F575" t="s">
        <v>46</v>
      </c>
      <c r="G575" t="s">
        <v>42</v>
      </c>
      <c r="H575" t="s">
        <v>34</v>
      </c>
      <c r="I575" s="3">
        <v>5</v>
      </c>
      <c r="J575" s="4">
        <v>1369.47</v>
      </c>
      <c r="K575" s="4">
        <v>6847.35</v>
      </c>
      <c r="L575" t="s">
        <v>35</v>
      </c>
      <c r="M575" t="s">
        <v>29</v>
      </c>
      <c r="N575">
        <f>IF(COUNTIF($C$2:C575,C575)=1,1,0)</f>
        <v>1</v>
      </c>
      <c r="O575">
        <f t="shared" si="16"/>
        <v>0</v>
      </c>
      <c r="P575" t="str">
        <f t="shared" si="17"/>
        <v>2023-11</v>
      </c>
      <c r="Q575" s="3">
        <f>IF(AND(IF(dashboard!$B$4="All",TRUE,$F575=dashboard!$B$4),IF(dashboard!$B$5="All",TRUE,$E575=dashboard!$B$5),IF(dashboard!$B$6="All",TRUE,$G575=dashboard!$B$6),IF(dashboard!$B$7="All",TRUE,$M575=dashboard!$B$7),$P575&gt;=dashboard!$B$8,$P575&lt;=dashboard!$B$9,COUNTIFS($C$2:C575,$C575,$F$2:F575,IF(dashboard!$B$4="All","*",dashboard!$B$4),$E$2:E575,IF(dashboard!$B$5="All","*",dashboard!$B$5),$G$2:G575,IF(dashboard!$B$6="All","*",dashboard!$B$6),$M$2:M575,IF(dashboard!$B$7="All","*",dashboard!$B$7),$P$2:P575,"&gt;="&amp;dashboard!$B$8,$P$2:P575,"&lt;="&amp;dashboard!$B$9)=1),1,0)</f>
        <v>0</v>
      </c>
    </row>
    <row r="576" spans="1:17">
      <c r="A576" t="s">
        <v>1413</v>
      </c>
      <c r="B576" s="2">
        <v>45194</v>
      </c>
      <c r="C576" t="s">
        <v>1083</v>
      </c>
      <c r="D576" t="s">
        <v>951</v>
      </c>
      <c r="E576" t="s">
        <v>61</v>
      </c>
      <c r="F576" t="s">
        <v>27</v>
      </c>
      <c r="G576" t="s">
        <v>19</v>
      </c>
      <c r="H576" t="s">
        <v>34</v>
      </c>
      <c r="I576" s="3">
        <v>4</v>
      </c>
      <c r="J576" s="4">
        <v>951.73</v>
      </c>
      <c r="K576" s="4">
        <v>3806.91</v>
      </c>
      <c r="L576" t="s">
        <v>28</v>
      </c>
      <c r="M576" t="s">
        <v>29</v>
      </c>
      <c r="N576">
        <f>IF(COUNTIF($C$2:C576,C576)=1,1,0)</f>
        <v>0</v>
      </c>
      <c r="O576">
        <f t="shared" si="16"/>
        <v>0</v>
      </c>
      <c r="P576" t="str">
        <f t="shared" si="17"/>
        <v>2023-09</v>
      </c>
      <c r="Q576" s="3">
        <f>IF(AND(IF(dashboard!$B$4="All",TRUE,$F576=dashboard!$B$4),IF(dashboard!$B$5="All",TRUE,$E576=dashboard!$B$5),IF(dashboard!$B$6="All",TRUE,$G576=dashboard!$B$6),IF(dashboard!$B$7="All",TRUE,$M576=dashboard!$B$7),$P576&gt;=dashboard!$B$8,$P576&lt;=dashboard!$B$9,COUNTIFS($C$2:C576,$C576,$F$2:F576,IF(dashboard!$B$4="All","*",dashboard!$B$4),$E$2:E576,IF(dashboard!$B$5="All","*",dashboard!$B$5),$G$2:G576,IF(dashboard!$B$6="All","*",dashboard!$B$6),$M$2:M576,IF(dashboard!$B$7="All","*",dashboard!$B$7),$P$2:P576,"&gt;="&amp;dashboard!$B$8,$P$2:P576,"&lt;="&amp;dashboard!$B$9)=1),1,0)</f>
        <v>0</v>
      </c>
    </row>
    <row r="577" spans="1:17">
      <c r="A577" t="s">
        <v>1414</v>
      </c>
      <c r="B577" s="2">
        <v>44980</v>
      </c>
      <c r="C577" t="s">
        <v>1415</v>
      </c>
      <c r="D577" t="s">
        <v>845</v>
      </c>
      <c r="E577" t="s">
        <v>26</v>
      </c>
      <c r="F577" t="s">
        <v>27</v>
      </c>
      <c r="G577" t="s">
        <v>42</v>
      </c>
      <c r="H577" t="s">
        <v>34</v>
      </c>
      <c r="I577" s="3">
        <v>3</v>
      </c>
      <c r="J577" s="4">
        <v>1435.52</v>
      </c>
      <c r="K577" s="4">
        <v>4306.55</v>
      </c>
      <c r="L577" t="s">
        <v>28</v>
      </c>
      <c r="M577" t="s">
        <v>29</v>
      </c>
      <c r="N577">
        <f>IF(COUNTIF($C$2:C577,C577)=1,1,0)</f>
        <v>1</v>
      </c>
      <c r="O577">
        <f t="shared" si="16"/>
        <v>0</v>
      </c>
      <c r="P577" t="str">
        <f t="shared" si="17"/>
        <v>2023-02</v>
      </c>
      <c r="Q577" s="3">
        <f>IF(AND(IF(dashboard!$B$4="All",TRUE,$F577=dashboard!$B$4),IF(dashboard!$B$5="All",TRUE,$E577=dashboard!$B$5),IF(dashboard!$B$6="All",TRUE,$G577=dashboard!$B$6),IF(dashboard!$B$7="All",TRUE,$M577=dashboard!$B$7),$P577&gt;=dashboard!$B$8,$P577&lt;=dashboard!$B$9,COUNTIFS($C$2:C577,$C577,$F$2:F577,IF(dashboard!$B$4="All","*",dashboard!$B$4),$E$2:E577,IF(dashboard!$B$5="All","*",dashboard!$B$5),$G$2:G577,IF(dashboard!$B$6="All","*",dashboard!$B$6),$M$2:M577,IF(dashboard!$B$7="All","*",dashboard!$B$7),$P$2:P577,"&gt;="&amp;dashboard!$B$8,$P$2:P577,"&lt;="&amp;dashboard!$B$9)=1),1,0)</f>
        <v>0</v>
      </c>
    </row>
    <row r="578" spans="1:17">
      <c r="A578" t="s">
        <v>1416</v>
      </c>
      <c r="B578" s="2">
        <v>45162</v>
      </c>
      <c r="C578" t="s">
        <v>1417</v>
      </c>
      <c r="D578" t="s">
        <v>1345</v>
      </c>
      <c r="E578" t="s">
        <v>17</v>
      </c>
      <c r="F578" t="s">
        <v>18</v>
      </c>
      <c r="G578" t="s">
        <v>19</v>
      </c>
      <c r="H578" t="s">
        <v>34</v>
      </c>
      <c r="I578" s="3">
        <v>2</v>
      </c>
      <c r="J578" s="4">
        <v>1325.63</v>
      </c>
      <c r="K578" s="4">
        <v>2651.26</v>
      </c>
      <c r="L578" t="s">
        <v>35</v>
      </c>
      <c r="M578" t="s">
        <v>29</v>
      </c>
      <c r="N578">
        <f>IF(COUNTIF($C$2:C578,C578)=1,1,0)</f>
        <v>1</v>
      </c>
      <c r="O578">
        <f t="shared" ref="O578:O641" si="18">IF(OR(M578="Yes",M578="YES",M578=TRUE,M578=1),1,0)</f>
        <v>0</v>
      </c>
      <c r="P578" t="str">
        <f t="shared" ref="P578:P641" si="19">TEXT(B578,"yyyy-mm")</f>
        <v>2023-08</v>
      </c>
      <c r="Q578" s="3">
        <f>IF(AND(IF(dashboard!$B$4="All",TRUE,$F578=dashboard!$B$4),IF(dashboard!$B$5="All",TRUE,$E578=dashboard!$B$5),IF(dashboard!$B$6="All",TRUE,$G578=dashboard!$B$6),IF(dashboard!$B$7="All",TRUE,$M578=dashboard!$B$7),$P578&gt;=dashboard!$B$8,$P578&lt;=dashboard!$B$9,COUNTIFS($C$2:C578,$C578,$F$2:F578,IF(dashboard!$B$4="All","*",dashboard!$B$4),$E$2:E578,IF(dashboard!$B$5="All","*",dashboard!$B$5),$G$2:G578,IF(dashboard!$B$6="All","*",dashboard!$B$6),$M$2:M578,IF(dashboard!$B$7="All","*",dashboard!$B$7),$P$2:P578,"&gt;="&amp;dashboard!$B$8,$P$2:P578,"&lt;="&amp;dashboard!$B$9)=1),1,0)</f>
        <v>0</v>
      </c>
    </row>
    <row r="579" spans="1:17">
      <c r="A579" t="s">
        <v>1418</v>
      </c>
      <c r="B579" s="2">
        <v>45315</v>
      </c>
      <c r="C579" t="s">
        <v>1419</v>
      </c>
      <c r="D579" t="s">
        <v>1420</v>
      </c>
      <c r="E579" t="s">
        <v>17</v>
      </c>
      <c r="F579" t="s">
        <v>18</v>
      </c>
      <c r="G579" t="s">
        <v>19</v>
      </c>
      <c r="H579" t="s">
        <v>50</v>
      </c>
      <c r="I579" s="3">
        <v>5</v>
      </c>
      <c r="J579" s="4">
        <v>1921.96</v>
      </c>
      <c r="K579" s="4">
        <v>9609.7800000000007</v>
      </c>
      <c r="L579" t="s">
        <v>35</v>
      </c>
      <c r="M579" t="s">
        <v>29</v>
      </c>
      <c r="N579">
        <f>IF(COUNTIF($C$2:C579,C579)=1,1,0)</f>
        <v>1</v>
      </c>
      <c r="O579">
        <f t="shared" si="18"/>
        <v>0</v>
      </c>
      <c r="P579" t="str">
        <f t="shared" si="19"/>
        <v>2024-01</v>
      </c>
      <c r="Q579" s="3">
        <f>IF(AND(IF(dashboard!$B$4="All",TRUE,$F579=dashboard!$B$4),IF(dashboard!$B$5="All",TRUE,$E579=dashboard!$B$5),IF(dashboard!$B$6="All",TRUE,$G579=dashboard!$B$6),IF(dashboard!$B$7="All",TRUE,$M579=dashboard!$B$7),$P579&gt;=dashboard!$B$8,$P579&lt;=dashboard!$B$9,COUNTIFS($C$2:C579,$C579,$F$2:F579,IF(dashboard!$B$4="All","*",dashboard!$B$4),$E$2:E579,IF(dashboard!$B$5="All","*",dashboard!$B$5),$G$2:G579,IF(dashboard!$B$6="All","*",dashboard!$B$6),$M$2:M579,IF(dashboard!$B$7="All","*",dashboard!$B$7),$P$2:P579,"&gt;="&amp;dashboard!$B$8,$P$2:P579,"&lt;="&amp;dashboard!$B$9)=1),1,0)</f>
        <v>0</v>
      </c>
    </row>
    <row r="580" spans="1:17">
      <c r="A580" t="s">
        <v>1421</v>
      </c>
      <c r="B580" s="2">
        <v>45327</v>
      </c>
      <c r="C580" t="s">
        <v>430</v>
      </c>
      <c r="D580" t="s">
        <v>1422</v>
      </c>
      <c r="E580" t="s">
        <v>61</v>
      </c>
      <c r="F580" t="s">
        <v>18</v>
      </c>
      <c r="G580" t="s">
        <v>42</v>
      </c>
      <c r="H580" t="s">
        <v>50</v>
      </c>
      <c r="I580" s="3">
        <v>1</v>
      </c>
      <c r="J580" s="4">
        <v>2138.61</v>
      </c>
      <c r="K580" s="4">
        <v>2138.61</v>
      </c>
      <c r="L580" t="s">
        <v>35</v>
      </c>
      <c r="M580" t="s">
        <v>29</v>
      </c>
      <c r="N580">
        <f>IF(COUNTIF($C$2:C580,C580)=1,1,0)</f>
        <v>0</v>
      </c>
      <c r="O580">
        <f t="shared" si="18"/>
        <v>0</v>
      </c>
      <c r="P580" t="str">
        <f t="shared" si="19"/>
        <v>2024-02</v>
      </c>
      <c r="Q580" s="3">
        <f>IF(AND(IF(dashboard!$B$4="All",TRUE,$F580=dashboard!$B$4),IF(dashboard!$B$5="All",TRUE,$E580=dashboard!$B$5),IF(dashboard!$B$6="All",TRUE,$G580=dashboard!$B$6),IF(dashboard!$B$7="All",TRUE,$M580=dashboard!$B$7),$P580&gt;=dashboard!$B$8,$P580&lt;=dashboard!$B$9,COUNTIFS($C$2:C580,$C580,$F$2:F580,IF(dashboard!$B$4="All","*",dashboard!$B$4),$E$2:E580,IF(dashboard!$B$5="All","*",dashboard!$B$5),$G$2:G580,IF(dashboard!$B$6="All","*",dashboard!$B$6),$M$2:M580,IF(dashboard!$B$7="All","*",dashboard!$B$7),$P$2:P580,"&gt;="&amp;dashboard!$B$8,$P$2:P580,"&lt;="&amp;dashboard!$B$9)=1),1,0)</f>
        <v>0</v>
      </c>
    </row>
    <row r="581" spans="1:17">
      <c r="A581" t="s">
        <v>1423</v>
      </c>
      <c r="B581" s="2">
        <v>45229</v>
      </c>
      <c r="C581" t="s">
        <v>1424</v>
      </c>
      <c r="D581" t="s">
        <v>1425</v>
      </c>
      <c r="E581" t="s">
        <v>17</v>
      </c>
      <c r="F581" t="s">
        <v>27</v>
      </c>
      <c r="G581" t="s">
        <v>42</v>
      </c>
      <c r="H581" t="s">
        <v>57</v>
      </c>
      <c r="I581" s="3">
        <v>4</v>
      </c>
      <c r="J581" s="4">
        <v>15187.28</v>
      </c>
      <c r="K581" s="4">
        <v>60749.1</v>
      </c>
      <c r="L581" t="s">
        <v>28</v>
      </c>
      <c r="M581" t="s">
        <v>29</v>
      </c>
      <c r="N581">
        <f>IF(COUNTIF($C$2:C581,C581)=1,1,0)</f>
        <v>1</v>
      </c>
      <c r="O581">
        <f t="shared" si="18"/>
        <v>0</v>
      </c>
      <c r="P581" t="str">
        <f t="shared" si="19"/>
        <v>2023-10</v>
      </c>
      <c r="Q581" s="3">
        <f>IF(AND(IF(dashboard!$B$4="All",TRUE,$F581=dashboard!$B$4),IF(dashboard!$B$5="All",TRUE,$E581=dashboard!$B$5),IF(dashboard!$B$6="All",TRUE,$G581=dashboard!$B$6),IF(dashboard!$B$7="All",TRUE,$M581=dashboard!$B$7),$P581&gt;=dashboard!$B$8,$P581&lt;=dashboard!$B$9,COUNTIFS($C$2:C581,$C581,$F$2:F581,IF(dashboard!$B$4="All","*",dashboard!$B$4),$E$2:E581,IF(dashboard!$B$5="All","*",dashboard!$B$5),$G$2:G581,IF(dashboard!$B$6="All","*",dashboard!$B$6),$M$2:M581,IF(dashboard!$B$7="All","*",dashboard!$B$7),$P$2:P581,"&gt;="&amp;dashboard!$B$8,$P$2:P581,"&lt;="&amp;dashboard!$B$9)=1),1,0)</f>
        <v>0</v>
      </c>
    </row>
    <row r="582" spans="1:17">
      <c r="A582" t="s">
        <v>1426</v>
      </c>
      <c r="B582" s="2">
        <v>45133</v>
      </c>
      <c r="C582" t="s">
        <v>1427</v>
      </c>
      <c r="D582" t="s">
        <v>60</v>
      </c>
      <c r="E582" t="s">
        <v>61</v>
      </c>
      <c r="F582" t="s">
        <v>46</v>
      </c>
      <c r="G582" t="s">
        <v>19</v>
      </c>
      <c r="H582" t="s">
        <v>20</v>
      </c>
      <c r="I582" s="3">
        <v>5</v>
      </c>
      <c r="J582" s="4">
        <v>39986.06</v>
      </c>
      <c r="K582" s="4">
        <v>199930.3</v>
      </c>
      <c r="L582" t="s">
        <v>35</v>
      </c>
      <c r="M582" t="s">
        <v>29</v>
      </c>
      <c r="N582">
        <f>IF(COUNTIF($C$2:C582,C582)=1,1,0)</f>
        <v>1</v>
      </c>
      <c r="O582">
        <f t="shared" si="18"/>
        <v>0</v>
      </c>
      <c r="P582" t="str">
        <f t="shared" si="19"/>
        <v>2023-07</v>
      </c>
      <c r="Q582" s="3">
        <f>IF(AND(IF(dashboard!$B$4="All",TRUE,$F582=dashboard!$B$4),IF(dashboard!$B$5="All",TRUE,$E582=dashboard!$B$5),IF(dashboard!$B$6="All",TRUE,$G582=dashboard!$B$6),IF(dashboard!$B$7="All",TRUE,$M582=dashboard!$B$7),$P582&gt;=dashboard!$B$8,$P582&lt;=dashboard!$B$9,COUNTIFS($C$2:C582,$C582,$F$2:F582,IF(dashboard!$B$4="All","*",dashboard!$B$4),$E$2:E582,IF(dashboard!$B$5="All","*",dashboard!$B$5),$G$2:G582,IF(dashboard!$B$6="All","*",dashboard!$B$6),$M$2:M582,IF(dashboard!$B$7="All","*",dashboard!$B$7),$P$2:P582,"&gt;="&amp;dashboard!$B$8,$P$2:P582,"&lt;="&amp;dashboard!$B$9)=1),1,0)</f>
        <v>0</v>
      </c>
    </row>
    <row r="583" spans="1:17">
      <c r="A583" t="s">
        <v>1428</v>
      </c>
      <c r="B583" s="2">
        <v>45155</v>
      </c>
      <c r="C583" t="s">
        <v>1429</v>
      </c>
      <c r="D583" t="s">
        <v>1430</v>
      </c>
      <c r="E583" t="s">
        <v>61</v>
      </c>
      <c r="F583" t="s">
        <v>27</v>
      </c>
      <c r="G583" t="s">
        <v>19</v>
      </c>
      <c r="H583" t="s">
        <v>50</v>
      </c>
      <c r="I583" s="3">
        <v>2</v>
      </c>
      <c r="J583" s="4">
        <v>1993.54</v>
      </c>
      <c r="K583" s="4">
        <v>3987.09</v>
      </c>
      <c r="L583" t="s">
        <v>28</v>
      </c>
      <c r="M583" t="s">
        <v>29</v>
      </c>
      <c r="N583">
        <f>IF(COUNTIF($C$2:C583,C583)=1,1,0)</f>
        <v>1</v>
      </c>
      <c r="O583">
        <f t="shared" si="18"/>
        <v>0</v>
      </c>
      <c r="P583" t="str">
        <f t="shared" si="19"/>
        <v>2023-08</v>
      </c>
      <c r="Q583" s="3">
        <f>IF(AND(IF(dashboard!$B$4="All",TRUE,$F583=dashboard!$B$4),IF(dashboard!$B$5="All",TRUE,$E583=dashboard!$B$5),IF(dashboard!$B$6="All",TRUE,$G583=dashboard!$B$6),IF(dashboard!$B$7="All",TRUE,$M583=dashboard!$B$7),$P583&gt;=dashboard!$B$8,$P583&lt;=dashboard!$B$9,COUNTIFS($C$2:C583,$C583,$F$2:F583,IF(dashboard!$B$4="All","*",dashboard!$B$4),$E$2:E583,IF(dashboard!$B$5="All","*",dashboard!$B$5),$G$2:G583,IF(dashboard!$B$6="All","*",dashboard!$B$6),$M$2:M583,IF(dashboard!$B$7="All","*",dashboard!$B$7),$P$2:P583,"&gt;="&amp;dashboard!$B$8,$P$2:P583,"&lt;="&amp;dashboard!$B$9)=1),1,0)</f>
        <v>0</v>
      </c>
    </row>
    <row r="584" spans="1:17">
      <c r="A584" t="s">
        <v>1431</v>
      </c>
      <c r="B584" s="2">
        <v>45001</v>
      </c>
      <c r="C584" t="s">
        <v>558</v>
      </c>
      <c r="D584" t="s">
        <v>954</v>
      </c>
      <c r="E584" t="s">
        <v>17</v>
      </c>
      <c r="F584" t="s">
        <v>33</v>
      </c>
      <c r="G584" t="s">
        <v>19</v>
      </c>
      <c r="H584" t="s">
        <v>34</v>
      </c>
      <c r="I584" s="3">
        <v>1</v>
      </c>
      <c r="J584" s="4">
        <v>1278.72</v>
      </c>
      <c r="K584" s="4">
        <v>1278.72</v>
      </c>
      <c r="L584" t="s">
        <v>28</v>
      </c>
      <c r="M584" t="s">
        <v>29</v>
      </c>
      <c r="N584">
        <f>IF(COUNTIF($C$2:C584,C584)=1,1,0)</f>
        <v>0</v>
      </c>
      <c r="O584">
        <f t="shared" si="18"/>
        <v>0</v>
      </c>
      <c r="P584" t="str">
        <f t="shared" si="19"/>
        <v>2023-03</v>
      </c>
      <c r="Q584" s="3">
        <f>IF(AND(IF(dashboard!$B$4="All",TRUE,$F584=dashboard!$B$4),IF(dashboard!$B$5="All",TRUE,$E584=dashboard!$B$5),IF(dashboard!$B$6="All",TRUE,$G584=dashboard!$B$6),IF(dashboard!$B$7="All",TRUE,$M584=dashboard!$B$7),$P584&gt;=dashboard!$B$8,$P584&lt;=dashboard!$B$9,COUNTIFS($C$2:C584,$C584,$F$2:F584,IF(dashboard!$B$4="All","*",dashboard!$B$4),$E$2:E584,IF(dashboard!$B$5="All","*",dashboard!$B$5),$G$2:G584,IF(dashboard!$B$6="All","*",dashboard!$B$6),$M$2:M584,IF(dashboard!$B$7="All","*",dashboard!$B$7),$P$2:P584,"&gt;="&amp;dashboard!$B$8,$P$2:P584,"&lt;="&amp;dashboard!$B$9)=1),1,0)</f>
        <v>0</v>
      </c>
    </row>
    <row r="585" spans="1:17">
      <c r="A585" t="s">
        <v>1432</v>
      </c>
      <c r="B585" s="2">
        <v>45361</v>
      </c>
      <c r="C585" t="s">
        <v>315</v>
      </c>
      <c r="D585" t="s">
        <v>251</v>
      </c>
      <c r="E585" t="s">
        <v>61</v>
      </c>
      <c r="F585" t="s">
        <v>18</v>
      </c>
      <c r="G585" t="s">
        <v>42</v>
      </c>
      <c r="H585" t="s">
        <v>50</v>
      </c>
      <c r="I585" s="3">
        <v>3</v>
      </c>
      <c r="J585" s="4">
        <v>2088.31</v>
      </c>
      <c r="K585" s="4">
        <v>6264.93</v>
      </c>
      <c r="L585" t="s">
        <v>21</v>
      </c>
      <c r="M585" t="s">
        <v>29</v>
      </c>
      <c r="N585">
        <f>IF(COUNTIF($C$2:C585,C585)=1,1,0)</f>
        <v>0</v>
      </c>
      <c r="O585">
        <f t="shared" si="18"/>
        <v>0</v>
      </c>
      <c r="P585" t="str">
        <f t="shared" si="19"/>
        <v>2024-03</v>
      </c>
      <c r="Q585" s="3">
        <f>IF(AND(IF(dashboard!$B$4="All",TRUE,$F585=dashboard!$B$4),IF(dashboard!$B$5="All",TRUE,$E585=dashboard!$B$5),IF(dashboard!$B$6="All",TRUE,$G585=dashboard!$B$6),IF(dashboard!$B$7="All",TRUE,$M585=dashboard!$B$7),$P585&gt;=dashboard!$B$8,$P585&lt;=dashboard!$B$9,COUNTIFS($C$2:C585,$C585,$F$2:F585,IF(dashboard!$B$4="All","*",dashboard!$B$4),$E$2:E585,IF(dashboard!$B$5="All","*",dashboard!$B$5),$G$2:G585,IF(dashboard!$B$6="All","*",dashboard!$B$6),$M$2:M585,IF(dashboard!$B$7="All","*",dashboard!$B$7),$P$2:P585,"&gt;="&amp;dashboard!$B$8,$P$2:P585,"&lt;="&amp;dashboard!$B$9)=1),1,0)</f>
        <v>0</v>
      </c>
    </row>
    <row r="586" spans="1:17">
      <c r="A586" t="s">
        <v>1433</v>
      </c>
      <c r="B586" s="2">
        <v>45029</v>
      </c>
      <c r="C586" t="s">
        <v>781</v>
      </c>
      <c r="D586" t="s">
        <v>1434</v>
      </c>
      <c r="E586" t="s">
        <v>17</v>
      </c>
      <c r="F586" t="s">
        <v>18</v>
      </c>
      <c r="G586" t="s">
        <v>42</v>
      </c>
      <c r="H586" t="s">
        <v>34</v>
      </c>
      <c r="I586" s="3">
        <v>4</v>
      </c>
      <c r="J586" s="4">
        <v>1323.25</v>
      </c>
      <c r="K586" s="4">
        <v>5293</v>
      </c>
      <c r="L586" t="s">
        <v>35</v>
      </c>
      <c r="M586" t="s">
        <v>29</v>
      </c>
      <c r="N586">
        <f>IF(COUNTIF($C$2:C586,C586)=1,1,0)</f>
        <v>0</v>
      </c>
      <c r="O586">
        <f t="shared" si="18"/>
        <v>0</v>
      </c>
      <c r="P586" t="str">
        <f t="shared" si="19"/>
        <v>2023-04</v>
      </c>
      <c r="Q586" s="3">
        <f>IF(AND(IF(dashboard!$B$4="All",TRUE,$F586=dashboard!$B$4),IF(dashboard!$B$5="All",TRUE,$E586=dashboard!$B$5),IF(dashboard!$B$6="All",TRUE,$G586=dashboard!$B$6),IF(dashboard!$B$7="All",TRUE,$M586=dashboard!$B$7),$P586&gt;=dashboard!$B$8,$P586&lt;=dashboard!$B$9,COUNTIFS($C$2:C586,$C586,$F$2:F586,IF(dashboard!$B$4="All","*",dashboard!$B$4),$E$2:E586,IF(dashboard!$B$5="All","*",dashboard!$B$5),$G$2:G586,IF(dashboard!$B$6="All","*",dashboard!$B$6),$M$2:M586,IF(dashboard!$B$7="All","*",dashboard!$B$7),$P$2:P586,"&gt;="&amp;dashboard!$B$8,$P$2:P586,"&lt;="&amp;dashboard!$B$9)=1),1,0)</f>
        <v>0</v>
      </c>
    </row>
    <row r="587" spans="1:17">
      <c r="A587" t="s">
        <v>1435</v>
      </c>
      <c r="B587" s="2">
        <v>45348</v>
      </c>
      <c r="C587" t="s">
        <v>1436</v>
      </c>
      <c r="D587" t="s">
        <v>1172</v>
      </c>
      <c r="E587" t="s">
        <v>26</v>
      </c>
      <c r="F587" t="s">
        <v>18</v>
      </c>
      <c r="G587" t="s">
        <v>19</v>
      </c>
      <c r="H587" t="s">
        <v>57</v>
      </c>
      <c r="I587" s="3">
        <v>5</v>
      </c>
      <c r="J587" s="4">
        <v>15625.82</v>
      </c>
      <c r="K587" s="4">
        <v>78129.08</v>
      </c>
      <c r="L587" t="s">
        <v>35</v>
      </c>
      <c r="M587" t="s">
        <v>29</v>
      </c>
      <c r="N587">
        <f>IF(COUNTIF($C$2:C587,C587)=1,1,0)</f>
        <v>1</v>
      </c>
      <c r="O587">
        <f t="shared" si="18"/>
        <v>0</v>
      </c>
      <c r="P587" t="str">
        <f t="shared" si="19"/>
        <v>2024-02</v>
      </c>
      <c r="Q587" s="3">
        <f>IF(AND(IF(dashboard!$B$4="All",TRUE,$F587=dashboard!$B$4),IF(dashboard!$B$5="All",TRUE,$E587=dashboard!$B$5),IF(dashboard!$B$6="All",TRUE,$G587=dashboard!$B$6),IF(dashboard!$B$7="All",TRUE,$M587=dashboard!$B$7),$P587&gt;=dashboard!$B$8,$P587&lt;=dashboard!$B$9,COUNTIFS($C$2:C587,$C587,$F$2:F587,IF(dashboard!$B$4="All","*",dashboard!$B$4),$E$2:E587,IF(dashboard!$B$5="All","*",dashboard!$B$5),$G$2:G587,IF(dashboard!$B$6="All","*",dashboard!$B$6),$M$2:M587,IF(dashboard!$B$7="All","*",dashboard!$B$7),$P$2:P587,"&gt;="&amp;dashboard!$B$8,$P$2:P587,"&lt;="&amp;dashboard!$B$9)=1),1,0)</f>
        <v>0</v>
      </c>
    </row>
    <row r="588" spans="1:17">
      <c r="A588" t="s">
        <v>1437</v>
      </c>
      <c r="B588" s="2">
        <v>45232</v>
      </c>
      <c r="C588" t="s">
        <v>105</v>
      </c>
      <c r="D588" t="s">
        <v>1438</v>
      </c>
      <c r="E588" t="s">
        <v>17</v>
      </c>
      <c r="F588" t="s">
        <v>33</v>
      </c>
      <c r="G588" t="s">
        <v>19</v>
      </c>
      <c r="H588" t="s">
        <v>20</v>
      </c>
      <c r="I588" s="3">
        <v>5</v>
      </c>
      <c r="J588" s="4">
        <v>33650.910000000003</v>
      </c>
      <c r="K588" s="4">
        <v>168254.54</v>
      </c>
      <c r="L588" t="s">
        <v>21</v>
      </c>
      <c r="M588" t="s">
        <v>29</v>
      </c>
      <c r="N588">
        <f>IF(COUNTIF($C$2:C588,C588)=1,1,0)</f>
        <v>0</v>
      </c>
      <c r="O588">
        <f t="shared" si="18"/>
        <v>0</v>
      </c>
      <c r="P588" t="str">
        <f t="shared" si="19"/>
        <v>2023-11</v>
      </c>
      <c r="Q588" s="3">
        <f>IF(AND(IF(dashboard!$B$4="All",TRUE,$F588=dashboard!$B$4),IF(dashboard!$B$5="All",TRUE,$E588=dashboard!$B$5),IF(dashboard!$B$6="All",TRUE,$G588=dashboard!$B$6),IF(dashboard!$B$7="All",TRUE,$M588=dashboard!$B$7),$P588&gt;=dashboard!$B$8,$P588&lt;=dashboard!$B$9,COUNTIFS($C$2:C588,$C588,$F$2:F588,IF(dashboard!$B$4="All","*",dashboard!$B$4),$E$2:E588,IF(dashboard!$B$5="All","*",dashboard!$B$5),$G$2:G588,IF(dashboard!$B$6="All","*",dashboard!$B$6),$M$2:M588,IF(dashboard!$B$7="All","*",dashboard!$B$7),$P$2:P588,"&gt;="&amp;dashboard!$B$8,$P$2:P588,"&lt;="&amp;dashboard!$B$9)=1),1,0)</f>
        <v>1</v>
      </c>
    </row>
    <row r="589" spans="1:17">
      <c r="A589" t="s">
        <v>1439</v>
      </c>
      <c r="B589" s="2">
        <v>45024</v>
      </c>
      <c r="C589" t="s">
        <v>1440</v>
      </c>
      <c r="D589" t="s">
        <v>1144</v>
      </c>
      <c r="E589" t="s">
        <v>17</v>
      </c>
      <c r="F589" t="s">
        <v>46</v>
      </c>
      <c r="G589" t="s">
        <v>42</v>
      </c>
      <c r="H589" t="s">
        <v>50</v>
      </c>
      <c r="I589" s="3">
        <v>5</v>
      </c>
      <c r="J589" s="4">
        <v>2562.33</v>
      </c>
      <c r="K589" s="4">
        <v>12811.66</v>
      </c>
      <c r="L589" t="s">
        <v>28</v>
      </c>
      <c r="M589" t="s">
        <v>29</v>
      </c>
      <c r="N589">
        <f>IF(COUNTIF($C$2:C589,C589)=1,1,0)</f>
        <v>1</v>
      </c>
      <c r="O589">
        <f t="shared" si="18"/>
        <v>0</v>
      </c>
      <c r="P589" t="str">
        <f t="shared" si="19"/>
        <v>2023-04</v>
      </c>
      <c r="Q589" s="3">
        <f>IF(AND(IF(dashboard!$B$4="All",TRUE,$F589=dashboard!$B$4),IF(dashboard!$B$5="All",TRUE,$E589=dashboard!$B$5),IF(dashboard!$B$6="All",TRUE,$G589=dashboard!$B$6),IF(dashboard!$B$7="All",TRUE,$M589=dashboard!$B$7),$P589&gt;=dashboard!$B$8,$P589&lt;=dashboard!$B$9,COUNTIFS($C$2:C589,$C589,$F$2:F589,IF(dashboard!$B$4="All","*",dashboard!$B$4),$E$2:E589,IF(dashboard!$B$5="All","*",dashboard!$B$5),$G$2:G589,IF(dashboard!$B$6="All","*",dashboard!$B$6),$M$2:M589,IF(dashboard!$B$7="All","*",dashboard!$B$7),$P$2:P589,"&gt;="&amp;dashboard!$B$8,$P$2:P589,"&lt;="&amp;dashboard!$B$9)=1),1,0)</f>
        <v>0</v>
      </c>
    </row>
    <row r="590" spans="1:17">
      <c r="A590" t="s">
        <v>1441</v>
      </c>
      <c r="B590" s="2">
        <v>45261</v>
      </c>
      <c r="C590" t="s">
        <v>1442</v>
      </c>
      <c r="D590" t="s">
        <v>457</v>
      </c>
      <c r="E590" t="s">
        <v>26</v>
      </c>
      <c r="F590" t="s">
        <v>46</v>
      </c>
      <c r="G590" t="s">
        <v>19</v>
      </c>
      <c r="H590" t="s">
        <v>20</v>
      </c>
      <c r="I590" s="3">
        <v>5</v>
      </c>
      <c r="J590" s="4">
        <v>39837.79</v>
      </c>
      <c r="K590" s="4">
        <v>199188.96</v>
      </c>
      <c r="L590" t="s">
        <v>28</v>
      </c>
      <c r="M590" t="s">
        <v>22</v>
      </c>
      <c r="N590">
        <f>IF(COUNTIF($C$2:C590,C590)=1,1,0)</f>
        <v>1</v>
      </c>
      <c r="O590">
        <f t="shared" si="18"/>
        <v>1</v>
      </c>
      <c r="P590" t="str">
        <f t="shared" si="19"/>
        <v>2023-12</v>
      </c>
      <c r="Q590" s="3">
        <f>IF(AND(IF(dashboard!$B$4="All",TRUE,$F590=dashboard!$B$4),IF(dashboard!$B$5="All",TRUE,$E590=dashboard!$B$5),IF(dashboard!$B$6="All",TRUE,$G590=dashboard!$B$6),IF(dashboard!$B$7="All",TRUE,$M590=dashboard!$B$7),$P590&gt;=dashboard!$B$8,$P590&lt;=dashboard!$B$9,COUNTIFS($C$2:C590,$C590,$F$2:F590,IF(dashboard!$B$4="All","*",dashboard!$B$4),$E$2:E590,IF(dashboard!$B$5="All","*",dashboard!$B$5),$G$2:G590,IF(dashboard!$B$6="All","*",dashboard!$B$6),$M$2:M590,IF(dashboard!$B$7="All","*",dashboard!$B$7),$P$2:P590,"&gt;="&amp;dashboard!$B$8,$P$2:P590,"&lt;="&amp;dashboard!$B$9)=1),1,0)</f>
        <v>0</v>
      </c>
    </row>
    <row r="591" spans="1:17">
      <c r="A591" t="s">
        <v>1443</v>
      </c>
      <c r="B591" s="2">
        <v>45361</v>
      </c>
      <c r="C591" t="s">
        <v>1444</v>
      </c>
      <c r="D591" t="s">
        <v>1445</v>
      </c>
      <c r="E591" t="s">
        <v>26</v>
      </c>
      <c r="F591" t="s">
        <v>46</v>
      </c>
      <c r="G591" t="s">
        <v>42</v>
      </c>
      <c r="H591" t="s">
        <v>34</v>
      </c>
      <c r="I591" s="3">
        <v>1</v>
      </c>
      <c r="J591" s="4">
        <v>1071.8599999999999</v>
      </c>
      <c r="K591" s="4">
        <v>1071.8599999999999</v>
      </c>
      <c r="L591" t="s">
        <v>28</v>
      </c>
      <c r="M591" t="s">
        <v>29</v>
      </c>
      <c r="N591">
        <f>IF(COUNTIF($C$2:C591,C591)=1,1,0)</f>
        <v>1</v>
      </c>
      <c r="O591">
        <f t="shared" si="18"/>
        <v>0</v>
      </c>
      <c r="P591" t="str">
        <f t="shared" si="19"/>
        <v>2024-03</v>
      </c>
      <c r="Q591" s="3">
        <f>IF(AND(IF(dashboard!$B$4="All",TRUE,$F591=dashboard!$B$4),IF(dashboard!$B$5="All",TRUE,$E591=dashboard!$B$5),IF(dashboard!$B$6="All",TRUE,$G591=dashboard!$B$6),IF(dashboard!$B$7="All",TRUE,$M591=dashboard!$B$7),$P591&gt;=dashboard!$B$8,$P591&lt;=dashboard!$B$9,COUNTIFS($C$2:C591,$C591,$F$2:F591,IF(dashboard!$B$4="All","*",dashboard!$B$4),$E$2:E591,IF(dashboard!$B$5="All","*",dashboard!$B$5),$G$2:G591,IF(dashboard!$B$6="All","*",dashboard!$B$6),$M$2:M591,IF(dashboard!$B$7="All","*",dashboard!$B$7),$P$2:P591,"&gt;="&amp;dashboard!$B$8,$P$2:P591,"&lt;="&amp;dashboard!$B$9)=1),1,0)</f>
        <v>0</v>
      </c>
    </row>
    <row r="592" spans="1:17">
      <c r="A592" t="s">
        <v>1446</v>
      </c>
      <c r="B592" s="2">
        <v>45373</v>
      </c>
      <c r="C592" t="s">
        <v>1447</v>
      </c>
      <c r="D592" t="s">
        <v>942</v>
      </c>
      <c r="E592" t="s">
        <v>17</v>
      </c>
      <c r="F592" t="s">
        <v>18</v>
      </c>
      <c r="G592" t="s">
        <v>19</v>
      </c>
      <c r="H592" t="s">
        <v>34</v>
      </c>
      <c r="I592" s="3">
        <v>3</v>
      </c>
      <c r="J592" s="4">
        <v>1301.55</v>
      </c>
      <c r="K592" s="4">
        <v>3904.65</v>
      </c>
      <c r="L592" t="s">
        <v>35</v>
      </c>
      <c r="M592" t="s">
        <v>29</v>
      </c>
      <c r="N592">
        <f>IF(COUNTIF($C$2:C592,C592)=1,1,0)</f>
        <v>1</v>
      </c>
      <c r="O592">
        <f t="shared" si="18"/>
        <v>0</v>
      </c>
      <c r="P592" t="str">
        <f t="shared" si="19"/>
        <v>2024-03</v>
      </c>
      <c r="Q592" s="3">
        <f>IF(AND(IF(dashboard!$B$4="All",TRUE,$F592=dashboard!$B$4),IF(dashboard!$B$5="All",TRUE,$E592=dashboard!$B$5),IF(dashboard!$B$6="All",TRUE,$G592=dashboard!$B$6),IF(dashboard!$B$7="All",TRUE,$M592=dashboard!$B$7),$P592&gt;=dashboard!$B$8,$P592&lt;=dashboard!$B$9,COUNTIFS($C$2:C592,$C592,$F$2:F592,IF(dashboard!$B$4="All","*",dashboard!$B$4),$E$2:E592,IF(dashboard!$B$5="All","*",dashboard!$B$5),$G$2:G592,IF(dashboard!$B$6="All","*",dashboard!$B$6),$M$2:M592,IF(dashboard!$B$7="All","*",dashboard!$B$7),$P$2:P592,"&gt;="&amp;dashboard!$B$8,$P$2:P592,"&lt;="&amp;dashboard!$B$9)=1),1,0)</f>
        <v>0</v>
      </c>
    </row>
    <row r="593" spans="1:17">
      <c r="A593" t="s">
        <v>1448</v>
      </c>
      <c r="B593" s="2">
        <v>45234</v>
      </c>
      <c r="C593" t="s">
        <v>1449</v>
      </c>
      <c r="D593" t="s">
        <v>744</v>
      </c>
      <c r="E593" t="s">
        <v>26</v>
      </c>
      <c r="F593" t="s">
        <v>46</v>
      </c>
      <c r="G593" t="s">
        <v>19</v>
      </c>
      <c r="H593" t="s">
        <v>20</v>
      </c>
      <c r="I593" s="3">
        <v>2</v>
      </c>
      <c r="J593" s="4">
        <v>27280.85</v>
      </c>
      <c r="K593" s="4">
        <v>54561.69</v>
      </c>
      <c r="L593" t="s">
        <v>28</v>
      </c>
      <c r="M593" t="s">
        <v>29</v>
      </c>
      <c r="N593">
        <f>IF(COUNTIF($C$2:C593,C593)=1,1,0)</f>
        <v>1</v>
      </c>
      <c r="O593">
        <f t="shared" si="18"/>
        <v>0</v>
      </c>
      <c r="P593" t="str">
        <f t="shared" si="19"/>
        <v>2023-11</v>
      </c>
      <c r="Q593" s="3">
        <f>IF(AND(IF(dashboard!$B$4="All",TRUE,$F593=dashboard!$B$4),IF(dashboard!$B$5="All",TRUE,$E593=dashboard!$B$5),IF(dashboard!$B$6="All",TRUE,$G593=dashboard!$B$6),IF(dashboard!$B$7="All",TRUE,$M593=dashboard!$B$7),$P593&gt;=dashboard!$B$8,$P593&lt;=dashboard!$B$9,COUNTIFS($C$2:C593,$C593,$F$2:F593,IF(dashboard!$B$4="All","*",dashboard!$B$4),$E$2:E593,IF(dashboard!$B$5="All","*",dashboard!$B$5),$G$2:G593,IF(dashboard!$B$6="All","*",dashboard!$B$6),$M$2:M593,IF(dashboard!$B$7="All","*",dashboard!$B$7),$P$2:P593,"&gt;="&amp;dashboard!$B$8,$P$2:P593,"&lt;="&amp;dashboard!$B$9)=1),1,0)</f>
        <v>0</v>
      </c>
    </row>
    <row r="594" spans="1:17">
      <c r="A594" t="s">
        <v>1450</v>
      </c>
      <c r="B594" s="2">
        <v>45175</v>
      </c>
      <c r="C594" t="s">
        <v>1451</v>
      </c>
      <c r="D594" t="s">
        <v>1066</v>
      </c>
      <c r="E594" t="s">
        <v>17</v>
      </c>
      <c r="F594" t="s">
        <v>27</v>
      </c>
      <c r="G594" t="s">
        <v>19</v>
      </c>
      <c r="H594" t="s">
        <v>57</v>
      </c>
      <c r="I594" s="3">
        <v>4</v>
      </c>
      <c r="J594" s="4">
        <v>15758.89</v>
      </c>
      <c r="K594" s="4">
        <v>63035.57</v>
      </c>
      <c r="L594" t="s">
        <v>21</v>
      </c>
      <c r="M594" t="s">
        <v>29</v>
      </c>
      <c r="N594">
        <f>IF(COUNTIF($C$2:C594,C594)=1,1,0)</f>
        <v>1</v>
      </c>
      <c r="O594">
        <f t="shared" si="18"/>
        <v>0</v>
      </c>
      <c r="P594" t="str">
        <f t="shared" si="19"/>
        <v>2023-09</v>
      </c>
      <c r="Q594" s="3">
        <f>IF(AND(IF(dashboard!$B$4="All",TRUE,$F594=dashboard!$B$4),IF(dashboard!$B$5="All",TRUE,$E594=dashboard!$B$5),IF(dashboard!$B$6="All",TRUE,$G594=dashboard!$B$6),IF(dashboard!$B$7="All",TRUE,$M594=dashboard!$B$7),$P594&gt;=dashboard!$B$8,$P594&lt;=dashboard!$B$9,COUNTIFS($C$2:C594,$C594,$F$2:F594,IF(dashboard!$B$4="All","*",dashboard!$B$4),$E$2:E594,IF(dashboard!$B$5="All","*",dashboard!$B$5),$G$2:G594,IF(dashboard!$B$6="All","*",dashboard!$B$6),$M$2:M594,IF(dashboard!$B$7="All","*",dashboard!$B$7),$P$2:P594,"&gt;="&amp;dashboard!$B$8,$P$2:P594,"&lt;="&amp;dashboard!$B$9)=1),1,0)</f>
        <v>0</v>
      </c>
    </row>
    <row r="595" spans="1:17">
      <c r="A595" t="s">
        <v>1452</v>
      </c>
      <c r="B595" s="2">
        <v>45092</v>
      </c>
      <c r="C595" t="s">
        <v>1453</v>
      </c>
      <c r="D595" t="s">
        <v>1454</v>
      </c>
      <c r="E595" t="s">
        <v>17</v>
      </c>
      <c r="F595" t="s">
        <v>18</v>
      </c>
      <c r="G595" t="s">
        <v>19</v>
      </c>
      <c r="H595" t="s">
        <v>20</v>
      </c>
      <c r="I595" s="3">
        <v>5</v>
      </c>
      <c r="J595" s="4">
        <v>37636.5</v>
      </c>
      <c r="K595" s="4">
        <v>188182.52</v>
      </c>
      <c r="L595" t="s">
        <v>28</v>
      </c>
      <c r="M595" t="s">
        <v>29</v>
      </c>
      <c r="N595">
        <f>IF(COUNTIF($C$2:C595,C595)=1,1,0)</f>
        <v>1</v>
      </c>
      <c r="O595">
        <f t="shared" si="18"/>
        <v>0</v>
      </c>
      <c r="P595" t="str">
        <f t="shared" si="19"/>
        <v>2023-06</v>
      </c>
      <c r="Q595" s="3">
        <f>IF(AND(IF(dashboard!$B$4="All",TRUE,$F595=dashboard!$B$4),IF(dashboard!$B$5="All",TRUE,$E595=dashboard!$B$5),IF(dashboard!$B$6="All",TRUE,$G595=dashboard!$B$6),IF(dashboard!$B$7="All",TRUE,$M595=dashboard!$B$7),$P595&gt;=dashboard!$B$8,$P595&lt;=dashboard!$B$9,COUNTIFS($C$2:C595,$C595,$F$2:F595,IF(dashboard!$B$4="All","*",dashboard!$B$4),$E$2:E595,IF(dashboard!$B$5="All","*",dashboard!$B$5),$G$2:G595,IF(dashboard!$B$6="All","*",dashboard!$B$6),$M$2:M595,IF(dashboard!$B$7="All","*",dashboard!$B$7),$P$2:P595,"&gt;="&amp;dashboard!$B$8,$P$2:P595,"&lt;="&amp;dashboard!$B$9)=1),1,0)</f>
        <v>0</v>
      </c>
    </row>
    <row r="596" spans="1:17">
      <c r="A596" t="s">
        <v>1455</v>
      </c>
      <c r="B596" s="2">
        <v>45407</v>
      </c>
      <c r="C596" t="s">
        <v>1378</v>
      </c>
      <c r="D596" t="s">
        <v>1060</v>
      </c>
      <c r="E596" t="s">
        <v>17</v>
      </c>
      <c r="F596" t="s">
        <v>33</v>
      </c>
      <c r="G596" t="s">
        <v>19</v>
      </c>
      <c r="H596" t="s">
        <v>20</v>
      </c>
      <c r="I596" s="3">
        <v>5</v>
      </c>
      <c r="J596" s="4">
        <v>32252.46</v>
      </c>
      <c r="K596" s="4">
        <v>161262.29999999999</v>
      </c>
      <c r="L596" t="s">
        <v>35</v>
      </c>
      <c r="M596" t="s">
        <v>22</v>
      </c>
      <c r="N596">
        <f>IF(COUNTIF($C$2:C596,C596)=1,1,0)</f>
        <v>0</v>
      </c>
      <c r="O596">
        <f t="shared" si="18"/>
        <v>1</v>
      </c>
      <c r="P596" t="str">
        <f t="shared" si="19"/>
        <v>2024-04</v>
      </c>
      <c r="Q596" s="3">
        <f>IF(AND(IF(dashboard!$B$4="All",TRUE,$F596=dashboard!$B$4),IF(dashboard!$B$5="All",TRUE,$E596=dashboard!$B$5),IF(dashboard!$B$6="All",TRUE,$G596=dashboard!$B$6),IF(dashboard!$B$7="All",TRUE,$M596=dashboard!$B$7),$P596&gt;=dashboard!$B$8,$P596&lt;=dashboard!$B$9,COUNTIFS($C$2:C596,$C596,$F$2:F596,IF(dashboard!$B$4="All","*",dashboard!$B$4),$E$2:E596,IF(dashboard!$B$5="All","*",dashboard!$B$5),$G$2:G596,IF(dashboard!$B$6="All","*",dashboard!$B$6),$M$2:M596,IF(dashboard!$B$7="All","*",dashboard!$B$7),$P$2:P596,"&gt;="&amp;dashboard!$B$8,$P$2:P596,"&lt;="&amp;dashboard!$B$9)=1),1,0)</f>
        <v>0</v>
      </c>
    </row>
    <row r="597" spans="1:17">
      <c r="A597" t="s">
        <v>1456</v>
      </c>
      <c r="B597" s="2">
        <v>45261</v>
      </c>
      <c r="C597" t="s">
        <v>384</v>
      </c>
      <c r="D597" t="s">
        <v>1020</v>
      </c>
      <c r="E597" t="s">
        <v>17</v>
      </c>
      <c r="F597" t="s">
        <v>33</v>
      </c>
      <c r="G597" t="s">
        <v>42</v>
      </c>
      <c r="H597" t="s">
        <v>50</v>
      </c>
      <c r="I597" s="3">
        <v>3</v>
      </c>
      <c r="J597" s="4">
        <v>2742.03</v>
      </c>
      <c r="K597" s="4">
        <v>8226.08</v>
      </c>
      <c r="L597" t="s">
        <v>35</v>
      </c>
      <c r="M597" t="s">
        <v>29</v>
      </c>
      <c r="N597">
        <f>IF(COUNTIF($C$2:C597,C597)=1,1,0)</f>
        <v>0</v>
      </c>
      <c r="O597">
        <f t="shared" si="18"/>
        <v>0</v>
      </c>
      <c r="P597" t="str">
        <f t="shared" si="19"/>
        <v>2023-12</v>
      </c>
      <c r="Q597" s="3">
        <f>IF(AND(IF(dashboard!$B$4="All",TRUE,$F597=dashboard!$B$4),IF(dashboard!$B$5="All",TRUE,$E597=dashboard!$B$5),IF(dashboard!$B$6="All",TRUE,$G597=dashboard!$B$6),IF(dashboard!$B$7="All",TRUE,$M597=dashboard!$B$7),$P597&gt;=dashboard!$B$8,$P597&lt;=dashboard!$B$9,COUNTIFS($C$2:C597,$C597,$F$2:F597,IF(dashboard!$B$4="All","*",dashboard!$B$4),$E$2:E597,IF(dashboard!$B$5="All","*",dashboard!$B$5),$G$2:G597,IF(dashboard!$B$6="All","*",dashboard!$B$6),$M$2:M597,IF(dashboard!$B$7="All","*",dashboard!$B$7),$P$2:P597,"&gt;="&amp;dashboard!$B$8,$P$2:P597,"&lt;="&amp;dashboard!$B$9)=1),1,0)</f>
        <v>1</v>
      </c>
    </row>
    <row r="598" spans="1:17">
      <c r="A598" t="s">
        <v>1457</v>
      </c>
      <c r="B598" s="2">
        <v>45468</v>
      </c>
      <c r="C598" t="s">
        <v>649</v>
      </c>
      <c r="D598" t="s">
        <v>1458</v>
      </c>
      <c r="E598" t="s">
        <v>17</v>
      </c>
      <c r="F598" t="s">
        <v>46</v>
      </c>
      <c r="G598" t="s">
        <v>42</v>
      </c>
      <c r="H598" t="s">
        <v>50</v>
      </c>
      <c r="I598" s="3">
        <v>3</v>
      </c>
      <c r="J598" s="4">
        <v>2446.38</v>
      </c>
      <c r="K598" s="4">
        <v>7339.14</v>
      </c>
      <c r="L598" t="s">
        <v>28</v>
      </c>
      <c r="M598" t="s">
        <v>29</v>
      </c>
      <c r="N598">
        <f>IF(COUNTIF($C$2:C598,C598)=1,1,0)</f>
        <v>0</v>
      </c>
      <c r="O598">
        <f t="shared" si="18"/>
        <v>0</v>
      </c>
      <c r="P598" t="str">
        <f t="shared" si="19"/>
        <v>2024-06</v>
      </c>
      <c r="Q598" s="3">
        <f>IF(AND(IF(dashboard!$B$4="All",TRUE,$F598=dashboard!$B$4),IF(dashboard!$B$5="All",TRUE,$E598=dashboard!$B$5),IF(dashboard!$B$6="All",TRUE,$G598=dashboard!$B$6),IF(dashboard!$B$7="All",TRUE,$M598=dashboard!$B$7),$P598&gt;=dashboard!$B$8,$P598&lt;=dashboard!$B$9,COUNTIFS($C$2:C598,$C598,$F$2:F598,IF(dashboard!$B$4="All","*",dashboard!$B$4),$E$2:E598,IF(dashboard!$B$5="All","*",dashboard!$B$5),$G$2:G598,IF(dashboard!$B$6="All","*",dashboard!$B$6),$M$2:M598,IF(dashboard!$B$7="All","*",dashboard!$B$7),$P$2:P598,"&gt;="&amp;dashboard!$B$8,$P$2:P598,"&lt;="&amp;dashboard!$B$9)=1),1,0)</f>
        <v>0</v>
      </c>
    </row>
    <row r="599" spans="1:17">
      <c r="A599" t="s">
        <v>1459</v>
      </c>
      <c r="B599" s="2">
        <v>45032</v>
      </c>
      <c r="C599" t="s">
        <v>1460</v>
      </c>
      <c r="D599" t="s">
        <v>1461</v>
      </c>
      <c r="E599" t="s">
        <v>17</v>
      </c>
      <c r="F599" t="s">
        <v>18</v>
      </c>
      <c r="G599" t="s">
        <v>42</v>
      </c>
      <c r="H599" t="s">
        <v>34</v>
      </c>
      <c r="I599" s="3">
        <v>1</v>
      </c>
      <c r="J599" s="4">
        <v>1401.76</v>
      </c>
      <c r="K599" s="4">
        <v>1401.76</v>
      </c>
      <c r="L599" t="s">
        <v>28</v>
      </c>
      <c r="M599" t="s">
        <v>29</v>
      </c>
      <c r="N599">
        <f>IF(COUNTIF($C$2:C599,C599)=1,1,0)</f>
        <v>1</v>
      </c>
      <c r="O599">
        <f t="shared" si="18"/>
        <v>0</v>
      </c>
      <c r="P599" t="str">
        <f t="shared" si="19"/>
        <v>2023-04</v>
      </c>
      <c r="Q599" s="3">
        <f>IF(AND(IF(dashboard!$B$4="All",TRUE,$F599=dashboard!$B$4),IF(dashboard!$B$5="All",TRUE,$E599=dashboard!$B$5),IF(dashboard!$B$6="All",TRUE,$G599=dashboard!$B$6),IF(dashboard!$B$7="All",TRUE,$M599=dashboard!$B$7),$P599&gt;=dashboard!$B$8,$P599&lt;=dashboard!$B$9,COUNTIFS($C$2:C599,$C599,$F$2:F599,IF(dashboard!$B$4="All","*",dashboard!$B$4),$E$2:E599,IF(dashboard!$B$5="All","*",dashboard!$B$5),$G$2:G599,IF(dashboard!$B$6="All","*",dashboard!$B$6),$M$2:M599,IF(dashboard!$B$7="All","*",dashboard!$B$7),$P$2:P599,"&gt;="&amp;dashboard!$B$8,$P$2:P599,"&lt;="&amp;dashboard!$B$9)=1),1,0)</f>
        <v>0</v>
      </c>
    </row>
    <row r="600" spans="1:17">
      <c r="A600" t="s">
        <v>1462</v>
      </c>
      <c r="B600" s="2">
        <v>45007</v>
      </c>
      <c r="C600" t="s">
        <v>1463</v>
      </c>
      <c r="D600" t="s">
        <v>428</v>
      </c>
      <c r="E600" t="s">
        <v>17</v>
      </c>
      <c r="F600" t="s">
        <v>27</v>
      </c>
      <c r="G600" t="s">
        <v>42</v>
      </c>
      <c r="H600" t="s">
        <v>50</v>
      </c>
      <c r="I600" s="3">
        <v>1</v>
      </c>
      <c r="J600" s="4">
        <v>1890.58</v>
      </c>
      <c r="K600" s="4">
        <v>1890.58</v>
      </c>
      <c r="L600" t="s">
        <v>35</v>
      </c>
      <c r="M600" t="s">
        <v>22</v>
      </c>
      <c r="N600">
        <f>IF(COUNTIF($C$2:C600,C600)=1,1,0)</f>
        <v>1</v>
      </c>
      <c r="O600">
        <f t="shared" si="18"/>
        <v>1</v>
      </c>
      <c r="P600" t="str">
        <f t="shared" si="19"/>
        <v>2023-03</v>
      </c>
      <c r="Q600" s="3">
        <f>IF(AND(IF(dashboard!$B$4="All",TRUE,$F600=dashboard!$B$4),IF(dashboard!$B$5="All",TRUE,$E600=dashboard!$B$5),IF(dashboard!$B$6="All",TRUE,$G600=dashboard!$B$6),IF(dashboard!$B$7="All",TRUE,$M600=dashboard!$B$7),$P600&gt;=dashboard!$B$8,$P600&lt;=dashboard!$B$9,COUNTIFS($C$2:C600,$C600,$F$2:F600,IF(dashboard!$B$4="All","*",dashboard!$B$4),$E$2:E600,IF(dashboard!$B$5="All","*",dashboard!$B$5),$G$2:G600,IF(dashboard!$B$6="All","*",dashboard!$B$6),$M$2:M600,IF(dashboard!$B$7="All","*",dashboard!$B$7),$P$2:P600,"&gt;="&amp;dashboard!$B$8,$P$2:P600,"&lt;="&amp;dashboard!$B$9)=1),1,0)</f>
        <v>0</v>
      </c>
    </row>
    <row r="601" spans="1:17">
      <c r="A601" t="s">
        <v>1464</v>
      </c>
      <c r="B601" s="2">
        <v>45059</v>
      </c>
      <c r="C601" t="s">
        <v>174</v>
      </c>
      <c r="D601" t="s">
        <v>1465</v>
      </c>
      <c r="E601" t="s">
        <v>17</v>
      </c>
      <c r="F601" t="s">
        <v>27</v>
      </c>
      <c r="G601" t="s">
        <v>19</v>
      </c>
      <c r="H601" t="s">
        <v>57</v>
      </c>
      <c r="I601" s="3">
        <v>1</v>
      </c>
      <c r="J601" s="4">
        <v>11481.16</v>
      </c>
      <c r="K601" s="4">
        <v>11481.16</v>
      </c>
      <c r="L601" t="s">
        <v>28</v>
      </c>
      <c r="M601" t="s">
        <v>29</v>
      </c>
      <c r="N601">
        <f>IF(COUNTIF($C$2:C601,C601)=1,1,0)</f>
        <v>0</v>
      </c>
      <c r="O601">
        <f t="shared" si="18"/>
        <v>0</v>
      </c>
      <c r="P601" t="str">
        <f t="shared" si="19"/>
        <v>2023-05</v>
      </c>
      <c r="Q601" s="3">
        <f>IF(AND(IF(dashboard!$B$4="All",TRUE,$F601=dashboard!$B$4),IF(dashboard!$B$5="All",TRUE,$E601=dashboard!$B$5),IF(dashboard!$B$6="All",TRUE,$G601=dashboard!$B$6),IF(dashboard!$B$7="All",TRUE,$M601=dashboard!$B$7),$P601&gt;=dashboard!$B$8,$P601&lt;=dashboard!$B$9,COUNTIFS($C$2:C601,$C601,$F$2:F601,IF(dashboard!$B$4="All","*",dashboard!$B$4),$E$2:E601,IF(dashboard!$B$5="All","*",dashboard!$B$5),$G$2:G601,IF(dashboard!$B$6="All","*",dashboard!$B$6),$M$2:M601,IF(dashboard!$B$7="All","*",dashboard!$B$7),$P$2:P601,"&gt;="&amp;dashboard!$B$8,$P$2:P601,"&lt;="&amp;dashboard!$B$9)=1),1,0)</f>
        <v>0</v>
      </c>
    </row>
    <row r="602" spans="1:17">
      <c r="A602" t="s">
        <v>1466</v>
      </c>
      <c r="B602" s="2">
        <v>45064</v>
      </c>
      <c r="C602" t="s">
        <v>1467</v>
      </c>
      <c r="D602" t="s">
        <v>1224</v>
      </c>
      <c r="E602" t="s">
        <v>17</v>
      </c>
      <c r="F602" t="s">
        <v>18</v>
      </c>
      <c r="G602" t="s">
        <v>19</v>
      </c>
      <c r="H602" t="s">
        <v>57</v>
      </c>
      <c r="I602" s="3">
        <v>4</v>
      </c>
      <c r="J602" s="4">
        <v>16818.21</v>
      </c>
      <c r="K602" s="4">
        <v>67272.820000000007</v>
      </c>
      <c r="L602" t="s">
        <v>21</v>
      </c>
      <c r="M602" t="s">
        <v>29</v>
      </c>
      <c r="N602">
        <f>IF(COUNTIF($C$2:C602,C602)=1,1,0)</f>
        <v>1</v>
      </c>
      <c r="O602">
        <f t="shared" si="18"/>
        <v>0</v>
      </c>
      <c r="P602" t="str">
        <f t="shared" si="19"/>
        <v>2023-05</v>
      </c>
      <c r="Q602" s="3">
        <f>IF(AND(IF(dashboard!$B$4="All",TRUE,$F602=dashboard!$B$4),IF(dashboard!$B$5="All",TRUE,$E602=dashboard!$B$5),IF(dashboard!$B$6="All",TRUE,$G602=dashboard!$B$6),IF(dashboard!$B$7="All",TRUE,$M602=dashboard!$B$7),$P602&gt;=dashboard!$B$8,$P602&lt;=dashboard!$B$9,COUNTIFS($C$2:C602,$C602,$F$2:F602,IF(dashboard!$B$4="All","*",dashboard!$B$4),$E$2:E602,IF(dashboard!$B$5="All","*",dashboard!$B$5),$G$2:G602,IF(dashboard!$B$6="All","*",dashboard!$B$6),$M$2:M602,IF(dashboard!$B$7="All","*",dashboard!$B$7),$P$2:P602,"&gt;="&amp;dashboard!$B$8,$P$2:P602,"&lt;="&amp;dashboard!$B$9)=1),1,0)</f>
        <v>0</v>
      </c>
    </row>
    <row r="603" spans="1:17">
      <c r="A603" t="s">
        <v>1468</v>
      </c>
      <c r="B603" s="2">
        <v>45110</v>
      </c>
      <c r="C603" t="s">
        <v>1424</v>
      </c>
      <c r="D603" t="s">
        <v>553</v>
      </c>
      <c r="E603" t="s">
        <v>61</v>
      </c>
      <c r="F603" t="s">
        <v>46</v>
      </c>
      <c r="G603" t="s">
        <v>42</v>
      </c>
      <c r="H603" t="s">
        <v>57</v>
      </c>
      <c r="I603" s="3">
        <v>1</v>
      </c>
      <c r="J603" s="4">
        <v>16817.71</v>
      </c>
      <c r="K603" s="4">
        <v>16817.71</v>
      </c>
      <c r="L603" t="s">
        <v>35</v>
      </c>
      <c r="M603" t="s">
        <v>29</v>
      </c>
      <c r="N603">
        <f>IF(COUNTIF($C$2:C603,C603)=1,1,0)</f>
        <v>0</v>
      </c>
      <c r="O603">
        <f t="shared" si="18"/>
        <v>0</v>
      </c>
      <c r="P603" t="str">
        <f t="shared" si="19"/>
        <v>2023-07</v>
      </c>
      <c r="Q603" s="3">
        <f>IF(AND(IF(dashboard!$B$4="All",TRUE,$F603=dashboard!$B$4),IF(dashboard!$B$5="All",TRUE,$E603=dashboard!$B$5),IF(dashboard!$B$6="All",TRUE,$G603=dashboard!$B$6),IF(dashboard!$B$7="All",TRUE,$M603=dashboard!$B$7),$P603&gt;=dashboard!$B$8,$P603&lt;=dashboard!$B$9,COUNTIFS($C$2:C603,$C603,$F$2:F603,IF(dashboard!$B$4="All","*",dashboard!$B$4),$E$2:E603,IF(dashboard!$B$5="All","*",dashboard!$B$5),$G$2:G603,IF(dashboard!$B$6="All","*",dashboard!$B$6),$M$2:M603,IF(dashboard!$B$7="All","*",dashboard!$B$7),$P$2:P603,"&gt;="&amp;dashboard!$B$8,$P$2:P603,"&lt;="&amp;dashboard!$B$9)=1),1,0)</f>
        <v>0</v>
      </c>
    </row>
    <row r="604" spans="1:17">
      <c r="A604" t="s">
        <v>1469</v>
      </c>
      <c r="B604" s="2">
        <v>45327</v>
      </c>
      <c r="C604" t="s">
        <v>1470</v>
      </c>
      <c r="D604" t="s">
        <v>1471</v>
      </c>
      <c r="E604" t="s">
        <v>17</v>
      </c>
      <c r="F604" t="s">
        <v>33</v>
      </c>
      <c r="G604" t="s">
        <v>19</v>
      </c>
      <c r="H604" t="s">
        <v>34</v>
      </c>
      <c r="I604" s="3">
        <v>5</v>
      </c>
      <c r="J604" s="4">
        <v>1122.73</v>
      </c>
      <c r="K604" s="4">
        <v>5613.67</v>
      </c>
      <c r="L604" t="s">
        <v>28</v>
      </c>
      <c r="M604" t="s">
        <v>29</v>
      </c>
      <c r="N604">
        <f>IF(COUNTIF($C$2:C604,C604)=1,1,0)</f>
        <v>1</v>
      </c>
      <c r="O604">
        <f t="shared" si="18"/>
        <v>0</v>
      </c>
      <c r="P604" t="str">
        <f t="shared" si="19"/>
        <v>2024-02</v>
      </c>
      <c r="Q604" s="3">
        <f>IF(AND(IF(dashboard!$B$4="All",TRUE,$F604=dashboard!$B$4),IF(dashboard!$B$5="All",TRUE,$E604=dashboard!$B$5),IF(dashboard!$B$6="All",TRUE,$G604=dashboard!$B$6),IF(dashboard!$B$7="All",TRUE,$M604=dashboard!$B$7),$P604&gt;=dashboard!$B$8,$P604&lt;=dashboard!$B$9,COUNTIFS($C$2:C604,$C604,$F$2:F604,IF(dashboard!$B$4="All","*",dashboard!$B$4),$E$2:E604,IF(dashboard!$B$5="All","*",dashboard!$B$5),$G$2:G604,IF(dashboard!$B$6="All","*",dashboard!$B$6),$M$2:M604,IF(dashboard!$B$7="All","*",dashboard!$B$7),$P$2:P604,"&gt;="&amp;dashboard!$B$8,$P$2:P604,"&lt;="&amp;dashboard!$B$9)=1),1,0)</f>
        <v>1</v>
      </c>
    </row>
    <row r="605" spans="1:17">
      <c r="A605" t="s">
        <v>1472</v>
      </c>
      <c r="B605" s="2">
        <v>45256</v>
      </c>
      <c r="C605" t="s">
        <v>1473</v>
      </c>
      <c r="D605" t="s">
        <v>1205</v>
      </c>
      <c r="E605" t="s">
        <v>61</v>
      </c>
      <c r="F605" t="s">
        <v>33</v>
      </c>
      <c r="G605" t="s">
        <v>19</v>
      </c>
      <c r="H605" t="s">
        <v>57</v>
      </c>
      <c r="I605" s="3">
        <v>1</v>
      </c>
      <c r="J605" s="4">
        <v>17729.72</v>
      </c>
      <c r="K605" s="4">
        <v>17729.72</v>
      </c>
      <c r="L605" t="s">
        <v>28</v>
      </c>
      <c r="M605" t="s">
        <v>29</v>
      </c>
      <c r="N605">
        <f>IF(COUNTIF($C$2:C605,C605)=1,1,0)</f>
        <v>1</v>
      </c>
      <c r="O605">
        <f t="shared" si="18"/>
        <v>0</v>
      </c>
      <c r="P605" t="str">
        <f t="shared" si="19"/>
        <v>2023-11</v>
      </c>
      <c r="Q605" s="3">
        <f>IF(AND(IF(dashboard!$B$4="All",TRUE,$F605=dashboard!$B$4),IF(dashboard!$B$5="All",TRUE,$E605=dashboard!$B$5),IF(dashboard!$B$6="All",TRUE,$G605=dashboard!$B$6),IF(dashboard!$B$7="All",TRUE,$M605=dashboard!$B$7),$P605&gt;=dashboard!$B$8,$P605&lt;=dashboard!$B$9,COUNTIFS($C$2:C605,$C605,$F$2:F605,IF(dashboard!$B$4="All","*",dashboard!$B$4),$E$2:E605,IF(dashboard!$B$5="All","*",dashboard!$B$5),$G$2:G605,IF(dashboard!$B$6="All","*",dashboard!$B$6),$M$2:M605,IF(dashboard!$B$7="All","*",dashboard!$B$7),$P$2:P605,"&gt;="&amp;dashboard!$B$8,$P$2:P605,"&lt;="&amp;dashboard!$B$9)=1),1,0)</f>
        <v>1</v>
      </c>
    </row>
    <row r="606" spans="1:17">
      <c r="A606" t="s">
        <v>1474</v>
      </c>
      <c r="B606" s="2">
        <v>45434</v>
      </c>
      <c r="C606" t="s">
        <v>1475</v>
      </c>
      <c r="D606" t="s">
        <v>1324</v>
      </c>
      <c r="E606" t="s">
        <v>26</v>
      </c>
      <c r="F606" t="s">
        <v>27</v>
      </c>
      <c r="G606" t="s">
        <v>19</v>
      </c>
      <c r="H606" t="s">
        <v>57</v>
      </c>
      <c r="I606" s="3">
        <v>4</v>
      </c>
      <c r="J606" s="4">
        <v>15595.42</v>
      </c>
      <c r="K606" s="4">
        <v>62381.68</v>
      </c>
      <c r="L606" t="s">
        <v>28</v>
      </c>
      <c r="M606" t="s">
        <v>29</v>
      </c>
      <c r="N606">
        <f>IF(COUNTIF($C$2:C606,C606)=1,1,0)</f>
        <v>1</v>
      </c>
      <c r="O606">
        <f t="shared" si="18"/>
        <v>0</v>
      </c>
      <c r="P606" t="str">
        <f t="shared" si="19"/>
        <v>2024-05</v>
      </c>
      <c r="Q606" s="3">
        <f>IF(AND(IF(dashboard!$B$4="All",TRUE,$F606=dashboard!$B$4),IF(dashboard!$B$5="All",TRUE,$E606=dashboard!$B$5),IF(dashboard!$B$6="All",TRUE,$G606=dashboard!$B$6),IF(dashboard!$B$7="All",TRUE,$M606=dashboard!$B$7),$P606&gt;=dashboard!$B$8,$P606&lt;=dashboard!$B$9,COUNTIFS($C$2:C606,$C606,$F$2:F606,IF(dashboard!$B$4="All","*",dashboard!$B$4),$E$2:E606,IF(dashboard!$B$5="All","*",dashboard!$B$5),$G$2:G606,IF(dashboard!$B$6="All","*",dashboard!$B$6),$M$2:M606,IF(dashboard!$B$7="All","*",dashboard!$B$7),$P$2:P606,"&gt;="&amp;dashboard!$B$8,$P$2:P606,"&lt;="&amp;dashboard!$B$9)=1),1,0)</f>
        <v>0</v>
      </c>
    </row>
    <row r="607" spans="1:17">
      <c r="A607" t="s">
        <v>1476</v>
      </c>
      <c r="B607" s="2">
        <v>44995</v>
      </c>
      <c r="C607" t="s">
        <v>1019</v>
      </c>
      <c r="D607" t="s">
        <v>1477</v>
      </c>
      <c r="E607" t="s">
        <v>26</v>
      </c>
      <c r="F607" t="s">
        <v>27</v>
      </c>
      <c r="G607" t="s">
        <v>19</v>
      </c>
      <c r="H607" t="s">
        <v>50</v>
      </c>
      <c r="I607" s="3">
        <v>1</v>
      </c>
      <c r="J607" s="4">
        <v>2978.57</v>
      </c>
      <c r="K607" s="4">
        <v>2978.57</v>
      </c>
      <c r="L607" t="s">
        <v>21</v>
      </c>
      <c r="M607" t="s">
        <v>29</v>
      </c>
      <c r="N607">
        <f>IF(COUNTIF($C$2:C607,C607)=1,1,0)</f>
        <v>0</v>
      </c>
      <c r="O607">
        <f t="shared" si="18"/>
        <v>0</v>
      </c>
      <c r="P607" t="str">
        <f t="shared" si="19"/>
        <v>2023-03</v>
      </c>
      <c r="Q607" s="3">
        <f>IF(AND(IF(dashboard!$B$4="All",TRUE,$F607=dashboard!$B$4),IF(dashboard!$B$5="All",TRUE,$E607=dashboard!$B$5),IF(dashboard!$B$6="All",TRUE,$G607=dashboard!$B$6),IF(dashboard!$B$7="All",TRUE,$M607=dashboard!$B$7),$P607&gt;=dashboard!$B$8,$P607&lt;=dashboard!$B$9,COUNTIFS($C$2:C607,$C607,$F$2:F607,IF(dashboard!$B$4="All","*",dashboard!$B$4),$E$2:E607,IF(dashboard!$B$5="All","*",dashboard!$B$5),$G$2:G607,IF(dashboard!$B$6="All","*",dashboard!$B$6),$M$2:M607,IF(dashboard!$B$7="All","*",dashboard!$B$7),$P$2:P607,"&gt;="&amp;dashboard!$B$8,$P$2:P607,"&lt;="&amp;dashboard!$B$9)=1),1,0)</f>
        <v>0</v>
      </c>
    </row>
    <row r="608" spans="1:17">
      <c r="A608" t="s">
        <v>1478</v>
      </c>
      <c r="B608" s="2">
        <v>45472</v>
      </c>
      <c r="C608" t="s">
        <v>1479</v>
      </c>
      <c r="D608" t="s">
        <v>1194</v>
      </c>
      <c r="E608" t="s">
        <v>26</v>
      </c>
      <c r="F608" t="s">
        <v>27</v>
      </c>
      <c r="G608" t="s">
        <v>19</v>
      </c>
      <c r="H608" t="s">
        <v>34</v>
      </c>
      <c r="I608" s="3">
        <v>1</v>
      </c>
      <c r="J608" s="4">
        <v>1159.44</v>
      </c>
      <c r="K608" s="4">
        <v>1159.44</v>
      </c>
      <c r="L608" t="s">
        <v>35</v>
      </c>
      <c r="M608" t="s">
        <v>29</v>
      </c>
      <c r="N608">
        <f>IF(COUNTIF($C$2:C608,C608)=1,1,0)</f>
        <v>1</v>
      </c>
      <c r="O608">
        <f t="shared" si="18"/>
        <v>0</v>
      </c>
      <c r="P608" t="str">
        <f t="shared" si="19"/>
        <v>2024-06</v>
      </c>
      <c r="Q608" s="3">
        <f>IF(AND(IF(dashboard!$B$4="All",TRUE,$F608=dashboard!$B$4),IF(dashboard!$B$5="All",TRUE,$E608=dashboard!$B$5),IF(dashboard!$B$6="All",TRUE,$G608=dashboard!$B$6),IF(dashboard!$B$7="All",TRUE,$M608=dashboard!$B$7),$P608&gt;=dashboard!$B$8,$P608&lt;=dashboard!$B$9,COUNTIFS($C$2:C608,$C608,$F$2:F608,IF(dashboard!$B$4="All","*",dashboard!$B$4),$E$2:E608,IF(dashboard!$B$5="All","*",dashboard!$B$5),$G$2:G608,IF(dashboard!$B$6="All","*",dashboard!$B$6),$M$2:M608,IF(dashboard!$B$7="All","*",dashboard!$B$7),$P$2:P608,"&gt;="&amp;dashboard!$B$8,$P$2:P608,"&lt;="&amp;dashboard!$B$9)=1),1,0)</f>
        <v>0</v>
      </c>
    </row>
    <row r="609" spans="1:17">
      <c r="A609" t="s">
        <v>1480</v>
      </c>
      <c r="B609" s="2">
        <v>44979</v>
      </c>
      <c r="C609" t="s">
        <v>1481</v>
      </c>
      <c r="D609" t="s">
        <v>1461</v>
      </c>
      <c r="E609" t="s">
        <v>26</v>
      </c>
      <c r="F609" t="s">
        <v>33</v>
      </c>
      <c r="G609" t="s">
        <v>42</v>
      </c>
      <c r="H609" t="s">
        <v>20</v>
      </c>
      <c r="I609" s="3">
        <v>5</v>
      </c>
      <c r="J609" s="4">
        <v>28028.23</v>
      </c>
      <c r="K609" s="4">
        <v>140141.17000000001</v>
      </c>
      <c r="L609" t="s">
        <v>21</v>
      </c>
      <c r="M609" t="s">
        <v>29</v>
      </c>
      <c r="N609">
        <f>IF(COUNTIF($C$2:C609,C609)=1,1,0)</f>
        <v>1</v>
      </c>
      <c r="O609">
        <f t="shared" si="18"/>
        <v>0</v>
      </c>
      <c r="P609" t="str">
        <f t="shared" si="19"/>
        <v>2023-02</v>
      </c>
      <c r="Q609" s="3">
        <f>IF(AND(IF(dashboard!$B$4="All",TRUE,$F609=dashboard!$B$4),IF(dashboard!$B$5="All",TRUE,$E609=dashboard!$B$5),IF(dashboard!$B$6="All",TRUE,$G609=dashboard!$B$6),IF(dashboard!$B$7="All",TRUE,$M609=dashboard!$B$7),$P609&gt;=dashboard!$B$8,$P609&lt;=dashboard!$B$9,COUNTIFS($C$2:C609,$C609,$F$2:F609,IF(dashboard!$B$4="All","*",dashboard!$B$4),$E$2:E609,IF(dashboard!$B$5="All","*",dashboard!$B$5),$G$2:G609,IF(dashboard!$B$6="All","*",dashboard!$B$6),$M$2:M609,IF(dashboard!$B$7="All","*",dashboard!$B$7),$P$2:P609,"&gt;="&amp;dashboard!$B$8,$P$2:P609,"&lt;="&amp;dashboard!$B$9)=1),1,0)</f>
        <v>1</v>
      </c>
    </row>
    <row r="610" spans="1:17">
      <c r="A610" t="s">
        <v>1482</v>
      </c>
      <c r="B610" s="2">
        <v>45376</v>
      </c>
      <c r="C610" t="s">
        <v>218</v>
      </c>
      <c r="D610" t="s">
        <v>1483</v>
      </c>
      <c r="E610" t="s">
        <v>17</v>
      </c>
      <c r="F610" t="s">
        <v>27</v>
      </c>
      <c r="G610" t="s">
        <v>42</v>
      </c>
      <c r="H610" t="s">
        <v>57</v>
      </c>
      <c r="I610" s="3">
        <v>5</v>
      </c>
      <c r="J610" s="4">
        <v>13832.95</v>
      </c>
      <c r="K610" s="4">
        <v>69164.740000000005</v>
      </c>
      <c r="L610" t="s">
        <v>28</v>
      </c>
      <c r="M610" t="s">
        <v>29</v>
      </c>
      <c r="N610">
        <f>IF(COUNTIF($C$2:C610,C610)=1,1,0)</f>
        <v>0</v>
      </c>
      <c r="O610">
        <f t="shared" si="18"/>
        <v>0</v>
      </c>
      <c r="P610" t="str">
        <f t="shared" si="19"/>
        <v>2024-03</v>
      </c>
      <c r="Q610" s="3">
        <f>IF(AND(IF(dashboard!$B$4="All",TRUE,$F610=dashboard!$B$4),IF(dashboard!$B$5="All",TRUE,$E610=dashboard!$B$5),IF(dashboard!$B$6="All",TRUE,$G610=dashboard!$B$6),IF(dashboard!$B$7="All",TRUE,$M610=dashboard!$B$7),$P610&gt;=dashboard!$B$8,$P610&lt;=dashboard!$B$9,COUNTIFS($C$2:C610,$C610,$F$2:F610,IF(dashboard!$B$4="All","*",dashboard!$B$4),$E$2:E610,IF(dashboard!$B$5="All","*",dashboard!$B$5),$G$2:G610,IF(dashboard!$B$6="All","*",dashboard!$B$6),$M$2:M610,IF(dashboard!$B$7="All","*",dashboard!$B$7),$P$2:P610,"&gt;="&amp;dashboard!$B$8,$P$2:P610,"&lt;="&amp;dashboard!$B$9)=1),1,0)</f>
        <v>0</v>
      </c>
    </row>
    <row r="611" spans="1:17">
      <c r="A611" t="s">
        <v>1484</v>
      </c>
      <c r="B611" s="2">
        <v>45131</v>
      </c>
      <c r="C611" t="s">
        <v>52</v>
      </c>
      <c r="D611" t="s">
        <v>1485</v>
      </c>
      <c r="E611" t="s">
        <v>17</v>
      </c>
      <c r="F611" t="s">
        <v>33</v>
      </c>
      <c r="G611" t="s">
        <v>42</v>
      </c>
      <c r="H611" t="s">
        <v>50</v>
      </c>
      <c r="I611" s="3">
        <v>5</v>
      </c>
      <c r="J611" s="4">
        <v>2975.61</v>
      </c>
      <c r="K611" s="4">
        <v>14878.04</v>
      </c>
      <c r="L611" t="s">
        <v>21</v>
      </c>
      <c r="M611" t="s">
        <v>29</v>
      </c>
      <c r="N611">
        <f>IF(COUNTIF($C$2:C611,C611)=1,1,0)</f>
        <v>0</v>
      </c>
      <c r="O611">
        <f t="shared" si="18"/>
        <v>0</v>
      </c>
      <c r="P611" t="str">
        <f t="shared" si="19"/>
        <v>2023-07</v>
      </c>
      <c r="Q611" s="3">
        <f>IF(AND(IF(dashboard!$B$4="All",TRUE,$F611=dashboard!$B$4),IF(dashboard!$B$5="All",TRUE,$E611=dashboard!$B$5),IF(dashboard!$B$6="All",TRUE,$G611=dashboard!$B$6),IF(dashboard!$B$7="All",TRUE,$M611=dashboard!$B$7),$P611&gt;=dashboard!$B$8,$P611&lt;=dashboard!$B$9,COUNTIFS($C$2:C611,$C611,$F$2:F611,IF(dashboard!$B$4="All","*",dashboard!$B$4),$E$2:E611,IF(dashboard!$B$5="All","*",dashboard!$B$5),$G$2:G611,IF(dashboard!$B$6="All","*",dashboard!$B$6),$M$2:M611,IF(dashboard!$B$7="All","*",dashboard!$B$7),$P$2:P611,"&gt;="&amp;dashboard!$B$8,$P$2:P611,"&lt;="&amp;dashboard!$B$9)=1),1,0)</f>
        <v>1</v>
      </c>
    </row>
    <row r="612" spans="1:17">
      <c r="A612" t="s">
        <v>1486</v>
      </c>
      <c r="B612" s="2">
        <v>45052</v>
      </c>
      <c r="C612" t="s">
        <v>1049</v>
      </c>
      <c r="D612" t="s">
        <v>1060</v>
      </c>
      <c r="E612" t="s">
        <v>26</v>
      </c>
      <c r="F612" t="s">
        <v>33</v>
      </c>
      <c r="G612" t="s">
        <v>42</v>
      </c>
      <c r="H612" t="s">
        <v>20</v>
      </c>
      <c r="I612" s="3">
        <v>1</v>
      </c>
      <c r="J612" s="4">
        <v>30982.240000000002</v>
      </c>
      <c r="K612" s="4">
        <v>30982.240000000002</v>
      </c>
      <c r="L612" t="s">
        <v>28</v>
      </c>
      <c r="M612" t="s">
        <v>22</v>
      </c>
      <c r="N612">
        <f>IF(COUNTIF($C$2:C612,C612)=1,1,0)</f>
        <v>0</v>
      </c>
      <c r="O612">
        <f t="shared" si="18"/>
        <v>1</v>
      </c>
      <c r="P612" t="str">
        <f t="shared" si="19"/>
        <v>2023-05</v>
      </c>
      <c r="Q612" s="3">
        <f>IF(AND(IF(dashboard!$B$4="All",TRUE,$F612=dashboard!$B$4),IF(dashboard!$B$5="All",TRUE,$E612=dashboard!$B$5),IF(dashboard!$B$6="All",TRUE,$G612=dashboard!$B$6),IF(dashboard!$B$7="All",TRUE,$M612=dashboard!$B$7),$P612&gt;=dashboard!$B$8,$P612&lt;=dashboard!$B$9,COUNTIFS($C$2:C612,$C612,$F$2:F612,IF(dashboard!$B$4="All","*",dashboard!$B$4),$E$2:E612,IF(dashboard!$B$5="All","*",dashboard!$B$5),$G$2:G612,IF(dashboard!$B$6="All","*",dashboard!$B$6),$M$2:M612,IF(dashboard!$B$7="All","*",dashboard!$B$7),$P$2:P612,"&gt;="&amp;dashboard!$B$8,$P$2:P612,"&lt;="&amp;dashboard!$B$9)=1),1,0)</f>
        <v>0</v>
      </c>
    </row>
    <row r="613" spans="1:17">
      <c r="A613" t="s">
        <v>1487</v>
      </c>
      <c r="B613" s="2">
        <v>44969</v>
      </c>
      <c r="C613" t="s">
        <v>177</v>
      </c>
      <c r="D613" t="s">
        <v>678</v>
      </c>
      <c r="E613" t="s">
        <v>26</v>
      </c>
      <c r="F613" t="s">
        <v>46</v>
      </c>
      <c r="G613" t="s">
        <v>42</v>
      </c>
      <c r="H613" t="s">
        <v>57</v>
      </c>
      <c r="I613" s="3">
        <v>5</v>
      </c>
      <c r="J613" s="4">
        <v>17677.62</v>
      </c>
      <c r="K613" s="4">
        <v>88388.12</v>
      </c>
      <c r="L613" t="s">
        <v>28</v>
      </c>
      <c r="M613" t="s">
        <v>29</v>
      </c>
      <c r="N613">
        <f>IF(COUNTIF($C$2:C613,C613)=1,1,0)</f>
        <v>0</v>
      </c>
      <c r="O613">
        <f t="shared" si="18"/>
        <v>0</v>
      </c>
      <c r="P613" t="str">
        <f t="shared" si="19"/>
        <v>2023-02</v>
      </c>
      <c r="Q613" s="3">
        <f>IF(AND(IF(dashboard!$B$4="All",TRUE,$F613=dashboard!$B$4),IF(dashboard!$B$5="All",TRUE,$E613=dashboard!$B$5),IF(dashboard!$B$6="All",TRUE,$G613=dashboard!$B$6),IF(dashboard!$B$7="All",TRUE,$M613=dashboard!$B$7),$P613&gt;=dashboard!$B$8,$P613&lt;=dashboard!$B$9,COUNTIFS($C$2:C613,$C613,$F$2:F613,IF(dashboard!$B$4="All","*",dashboard!$B$4),$E$2:E613,IF(dashboard!$B$5="All","*",dashboard!$B$5),$G$2:G613,IF(dashboard!$B$6="All","*",dashboard!$B$6),$M$2:M613,IF(dashboard!$B$7="All","*",dashboard!$B$7),$P$2:P613,"&gt;="&amp;dashboard!$B$8,$P$2:P613,"&lt;="&amp;dashboard!$B$9)=1),1,0)</f>
        <v>0</v>
      </c>
    </row>
    <row r="614" spans="1:17">
      <c r="A614" t="s">
        <v>1488</v>
      </c>
      <c r="B614" s="2">
        <v>45037</v>
      </c>
      <c r="C614" t="s">
        <v>1489</v>
      </c>
      <c r="D614" t="s">
        <v>1490</v>
      </c>
      <c r="E614" t="s">
        <v>26</v>
      </c>
      <c r="F614" t="s">
        <v>46</v>
      </c>
      <c r="G614" t="s">
        <v>19</v>
      </c>
      <c r="H614" t="s">
        <v>20</v>
      </c>
      <c r="I614" s="3">
        <v>3</v>
      </c>
      <c r="J614" s="4">
        <v>38447.870000000003</v>
      </c>
      <c r="K614" s="4">
        <v>115343.62</v>
      </c>
      <c r="L614" t="s">
        <v>35</v>
      </c>
      <c r="M614" t="s">
        <v>29</v>
      </c>
      <c r="N614">
        <f>IF(COUNTIF($C$2:C614,C614)=1,1,0)</f>
        <v>1</v>
      </c>
      <c r="O614">
        <f t="shared" si="18"/>
        <v>0</v>
      </c>
      <c r="P614" t="str">
        <f t="shared" si="19"/>
        <v>2023-04</v>
      </c>
      <c r="Q614" s="3">
        <f>IF(AND(IF(dashboard!$B$4="All",TRUE,$F614=dashboard!$B$4),IF(dashboard!$B$5="All",TRUE,$E614=dashboard!$B$5),IF(dashboard!$B$6="All",TRUE,$G614=dashboard!$B$6),IF(dashboard!$B$7="All",TRUE,$M614=dashboard!$B$7),$P614&gt;=dashboard!$B$8,$P614&lt;=dashboard!$B$9,COUNTIFS($C$2:C614,$C614,$F$2:F614,IF(dashboard!$B$4="All","*",dashboard!$B$4),$E$2:E614,IF(dashboard!$B$5="All","*",dashboard!$B$5),$G$2:G614,IF(dashboard!$B$6="All","*",dashboard!$B$6),$M$2:M614,IF(dashboard!$B$7="All","*",dashboard!$B$7),$P$2:P614,"&gt;="&amp;dashboard!$B$8,$P$2:P614,"&lt;="&amp;dashboard!$B$9)=1),1,0)</f>
        <v>0</v>
      </c>
    </row>
    <row r="615" spans="1:17">
      <c r="A615" t="s">
        <v>1491</v>
      </c>
      <c r="B615" s="2">
        <v>45109</v>
      </c>
      <c r="C615" t="s">
        <v>1295</v>
      </c>
      <c r="D615" t="s">
        <v>193</v>
      </c>
      <c r="E615" t="s">
        <v>17</v>
      </c>
      <c r="F615" t="s">
        <v>46</v>
      </c>
      <c r="G615" t="s">
        <v>19</v>
      </c>
      <c r="H615" t="s">
        <v>20</v>
      </c>
      <c r="I615" s="3">
        <v>2</v>
      </c>
      <c r="J615" s="4">
        <v>32236.86</v>
      </c>
      <c r="K615" s="4">
        <v>64473.72</v>
      </c>
      <c r="L615" t="s">
        <v>35</v>
      </c>
      <c r="M615" t="s">
        <v>22</v>
      </c>
      <c r="N615">
        <f>IF(COUNTIF($C$2:C615,C615)=1,1,0)</f>
        <v>0</v>
      </c>
      <c r="O615">
        <f t="shared" si="18"/>
        <v>1</v>
      </c>
      <c r="P615" t="str">
        <f t="shared" si="19"/>
        <v>2023-07</v>
      </c>
      <c r="Q615" s="3">
        <f>IF(AND(IF(dashboard!$B$4="All",TRUE,$F615=dashboard!$B$4),IF(dashboard!$B$5="All",TRUE,$E615=dashboard!$B$5),IF(dashboard!$B$6="All",TRUE,$G615=dashboard!$B$6),IF(dashboard!$B$7="All",TRUE,$M615=dashboard!$B$7),$P615&gt;=dashboard!$B$8,$P615&lt;=dashboard!$B$9,COUNTIFS($C$2:C615,$C615,$F$2:F615,IF(dashboard!$B$4="All","*",dashboard!$B$4),$E$2:E615,IF(dashboard!$B$5="All","*",dashboard!$B$5),$G$2:G615,IF(dashboard!$B$6="All","*",dashboard!$B$6),$M$2:M615,IF(dashboard!$B$7="All","*",dashboard!$B$7),$P$2:P615,"&gt;="&amp;dashboard!$B$8,$P$2:P615,"&lt;="&amp;dashboard!$B$9)=1),1,0)</f>
        <v>0</v>
      </c>
    </row>
    <row r="616" spans="1:17">
      <c r="A616" t="s">
        <v>1492</v>
      </c>
      <c r="B616" s="2">
        <v>45021</v>
      </c>
      <c r="C616" t="s">
        <v>540</v>
      </c>
      <c r="D616" t="s">
        <v>1493</v>
      </c>
      <c r="E616" t="s">
        <v>26</v>
      </c>
      <c r="F616" t="s">
        <v>27</v>
      </c>
      <c r="G616" t="s">
        <v>42</v>
      </c>
      <c r="H616" t="s">
        <v>34</v>
      </c>
      <c r="I616" s="3">
        <v>2</v>
      </c>
      <c r="J616" s="4">
        <v>1165.1199999999999</v>
      </c>
      <c r="K616" s="4">
        <v>2330.25</v>
      </c>
      <c r="L616" t="s">
        <v>28</v>
      </c>
      <c r="M616" t="s">
        <v>29</v>
      </c>
      <c r="N616">
        <f>IF(COUNTIF($C$2:C616,C616)=1,1,0)</f>
        <v>0</v>
      </c>
      <c r="O616">
        <f t="shared" si="18"/>
        <v>0</v>
      </c>
      <c r="P616" t="str">
        <f t="shared" si="19"/>
        <v>2023-04</v>
      </c>
      <c r="Q616" s="3">
        <f>IF(AND(IF(dashboard!$B$4="All",TRUE,$F616=dashboard!$B$4),IF(dashboard!$B$5="All",TRUE,$E616=dashboard!$B$5),IF(dashboard!$B$6="All",TRUE,$G616=dashboard!$B$6),IF(dashboard!$B$7="All",TRUE,$M616=dashboard!$B$7),$P616&gt;=dashboard!$B$8,$P616&lt;=dashboard!$B$9,COUNTIFS($C$2:C616,$C616,$F$2:F616,IF(dashboard!$B$4="All","*",dashboard!$B$4),$E$2:E616,IF(dashboard!$B$5="All","*",dashboard!$B$5),$G$2:G616,IF(dashboard!$B$6="All","*",dashboard!$B$6),$M$2:M616,IF(dashboard!$B$7="All","*",dashboard!$B$7),$P$2:P616,"&gt;="&amp;dashboard!$B$8,$P$2:P616,"&lt;="&amp;dashboard!$B$9)=1),1,0)</f>
        <v>0</v>
      </c>
    </row>
    <row r="617" spans="1:17">
      <c r="A617" t="s">
        <v>1494</v>
      </c>
      <c r="B617" s="2">
        <v>45300</v>
      </c>
      <c r="C617" t="s">
        <v>693</v>
      </c>
      <c r="D617" t="s">
        <v>1020</v>
      </c>
      <c r="E617" t="s">
        <v>17</v>
      </c>
      <c r="F617" t="s">
        <v>33</v>
      </c>
      <c r="G617" t="s">
        <v>19</v>
      </c>
      <c r="H617" t="s">
        <v>34</v>
      </c>
      <c r="I617" s="3">
        <v>5</v>
      </c>
      <c r="J617" s="4">
        <v>1204.46</v>
      </c>
      <c r="K617" s="4">
        <v>6022.32</v>
      </c>
      <c r="L617" t="s">
        <v>28</v>
      </c>
      <c r="M617" t="s">
        <v>29</v>
      </c>
      <c r="N617">
        <f>IF(COUNTIF($C$2:C617,C617)=1,1,0)</f>
        <v>0</v>
      </c>
      <c r="O617">
        <f t="shared" si="18"/>
        <v>0</v>
      </c>
      <c r="P617" t="str">
        <f t="shared" si="19"/>
        <v>2024-01</v>
      </c>
      <c r="Q617" s="3">
        <f>IF(AND(IF(dashboard!$B$4="All",TRUE,$F617=dashboard!$B$4),IF(dashboard!$B$5="All",TRUE,$E617=dashboard!$B$5),IF(dashboard!$B$6="All",TRUE,$G617=dashboard!$B$6),IF(dashboard!$B$7="All",TRUE,$M617=dashboard!$B$7),$P617&gt;=dashboard!$B$8,$P617&lt;=dashboard!$B$9,COUNTIFS($C$2:C617,$C617,$F$2:F617,IF(dashboard!$B$4="All","*",dashboard!$B$4),$E$2:E617,IF(dashboard!$B$5="All","*",dashboard!$B$5),$G$2:G617,IF(dashboard!$B$6="All","*",dashboard!$B$6),$M$2:M617,IF(dashboard!$B$7="All","*",dashboard!$B$7),$P$2:P617,"&gt;="&amp;dashboard!$B$8,$P$2:P617,"&lt;="&amp;dashboard!$B$9)=1),1,0)</f>
        <v>1</v>
      </c>
    </row>
    <row r="618" spans="1:17">
      <c r="A618" t="s">
        <v>1495</v>
      </c>
      <c r="B618" s="2">
        <v>45446</v>
      </c>
      <c r="C618" t="s">
        <v>1496</v>
      </c>
      <c r="D618" t="s">
        <v>1497</v>
      </c>
      <c r="E618" t="s">
        <v>17</v>
      </c>
      <c r="F618" t="s">
        <v>27</v>
      </c>
      <c r="G618" t="s">
        <v>19</v>
      </c>
      <c r="H618" t="s">
        <v>57</v>
      </c>
      <c r="I618" s="3">
        <v>4</v>
      </c>
      <c r="J618" s="4">
        <v>15493.25</v>
      </c>
      <c r="K618" s="4">
        <v>61972.98</v>
      </c>
      <c r="L618" t="s">
        <v>28</v>
      </c>
      <c r="M618" t="s">
        <v>29</v>
      </c>
      <c r="N618">
        <f>IF(COUNTIF($C$2:C618,C618)=1,1,0)</f>
        <v>1</v>
      </c>
      <c r="O618">
        <f t="shared" si="18"/>
        <v>0</v>
      </c>
      <c r="P618" t="str">
        <f t="shared" si="19"/>
        <v>2024-06</v>
      </c>
      <c r="Q618" s="3">
        <f>IF(AND(IF(dashboard!$B$4="All",TRUE,$F618=dashboard!$B$4),IF(dashboard!$B$5="All",TRUE,$E618=dashboard!$B$5),IF(dashboard!$B$6="All",TRUE,$G618=dashboard!$B$6),IF(dashboard!$B$7="All",TRUE,$M618=dashboard!$B$7),$P618&gt;=dashboard!$B$8,$P618&lt;=dashboard!$B$9,COUNTIFS($C$2:C618,$C618,$F$2:F618,IF(dashboard!$B$4="All","*",dashboard!$B$4),$E$2:E618,IF(dashboard!$B$5="All","*",dashboard!$B$5),$G$2:G618,IF(dashboard!$B$6="All","*",dashboard!$B$6),$M$2:M618,IF(dashboard!$B$7="All","*",dashboard!$B$7),$P$2:P618,"&gt;="&amp;dashboard!$B$8,$P$2:P618,"&lt;="&amp;dashboard!$B$9)=1),1,0)</f>
        <v>0</v>
      </c>
    </row>
    <row r="619" spans="1:17">
      <c r="A619" t="s">
        <v>1498</v>
      </c>
      <c r="B619" s="2">
        <v>45286</v>
      </c>
      <c r="C619" t="s">
        <v>1499</v>
      </c>
      <c r="D619" t="s">
        <v>1335</v>
      </c>
      <c r="E619" t="s">
        <v>17</v>
      </c>
      <c r="F619" t="s">
        <v>33</v>
      </c>
      <c r="G619" t="s">
        <v>19</v>
      </c>
      <c r="H619" t="s">
        <v>57</v>
      </c>
      <c r="I619" s="3">
        <v>5</v>
      </c>
      <c r="J619" s="4">
        <v>11075.24</v>
      </c>
      <c r="K619" s="4">
        <v>55376.22</v>
      </c>
      <c r="L619" t="s">
        <v>35</v>
      </c>
      <c r="M619" t="s">
        <v>29</v>
      </c>
      <c r="N619">
        <f>IF(COUNTIF($C$2:C619,C619)=1,1,0)</f>
        <v>1</v>
      </c>
      <c r="O619">
        <f t="shared" si="18"/>
        <v>0</v>
      </c>
      <c r="P619" t="str">
        <f t="shared" si="19"/>
        <v>2023-12</v>
      </c>
      <c r="Q619" s="3">
        <f>IF(AND(IF(dashboard!$B$4="All",TRUE,$F619=dashboard!$B$4),IF(dashboard!$B$5="All",TRUE,$E619=dashboard!$B$5),IF(dashboard!$B$6="All",TRUE,$G619=dashboard!$B$6),IF(dashboard!$B$7="All",TRUE,$M619=dashboard!$B$7),$P619&gt;=dashboard!$B$8,$P619&lt;=dashboard!$B$9,COUNTIFS($C$2:C619,$C619,$F$2:F619,IF(dashboard!$B$4="All","*",dashboard!$B$4),$E$2:E619,IF(dashboard!$B$5="All","*",dashboard!$B$5),$G$2:G619,IF(dashboard!$B$6="All","*",dashboard!$B$6),$M$2:M619,IF(dashboard!$B$7="All","*",dashboard!$B$7),$P$2:P619,"&gt;="&amp;dashboard!$B$8,$P$2:P619,"&lt;="&amp;dashboard!$B$9)=1),1,0)</f>
        <v>1</v>
      </c>
    </row>
    <row r="620" spans="1:17">
      <c r="A620" t="s">
        <v>1500</v>
      </c>
      <c r="B620" s="2">
        <v>45207</v>
      </c>
      <c r="C620" t="s">
        <v>1166</v>
      </c>
      <c r="D620" t="s">
        <v>1501</v>
      </c>
      <c r="E620" t="s">
        <v>26</v>
      </c>
      <c r="F620" t="s">
        <v>46</v>
      </c>
      <c r="G620" t="s">
        <v>19</v>
      </c>
      <c r="H620" t="s">
        <v>34</v>
      </c>
      <c r="I620" s="3">
        <v>5</v>
      </c>
      <c r="J620" s="4">
        <v>1400.15</v>
      </c>
      <c r="K620" s="4">
        <v>7000.76</v>
      </c>
      <c r="L620" t="s">
        <v>35</v>
      </c>
      <c r="M620" t="s">
        <v>29</v>
      </c>
      <c r="N620">
        <f>IF(COUNTIF($C$2:C620,C620)=1,1,0)</f>
        <v>0</v>
      </c>
      <c r="O620">
        <f t="shared" si="18"/>
        <v>0</v>
      </c>
      <c r="P620" t="str">
        <f t="shared" si="19"/>
        <v>2023-10</v>
      </c>
      <c r="Q620" s="3">
        <f>IF(AND(IF(dashboard!$B$4="All",TRUE,$F620=dashboard!$B$4),IF(dashboard!$B$5="All",TRUE,$E620=dashboard!$B$5),IF(dashboard!$B$6="All",TRUE,$G620=dashboard!$B$6),IF(dashboard!$B$7="All",TRUE,$M620=dashboard!$B$7),$P620&gt;=dashboard!$B$8,$P620&lt;=dashboard!$B$9,COUNTIFS($C$2:C620,$C620,$F$2:F620,IF(dashboard!$B$4="All","*",dashboard!$B$4),$E$2:E620,IF(dashboard!$B$5="All","*",dashboard!$B$5),$G$2:G620,IF(dashboard!$B$6="All","*",dashboard!$B$6),$M$2:M620,IF(dashboard!$B$7="All","*",dashboard!$B$7),$P$2:P620,"&gt;="&amp;dashboard!$B$8,$P$2:P620,"&lt;="&amp;dashboard!$B$9)=1),1,0)</f>
        <v>0</v>
      </c>
    </row>
    <row r="621" spans="1:17">
      <c r="A621" t="s">
        <v>1502</v>
      </c>
      <c r="B621" s="2">
        <v>45121</v>
      </c>
      <c r="C621" t="s">
        <v>1503</v>
      </c>
      <c r="D621" t="s">
        <v>509</v>
      </c>
      <c r="E621" t="s">
        <v>61</v>
      </c>
      <c r="F621" t="s">
        <v>46</v>
      </c>
      <c r="G621" t="s">
        <v>19</v>
      </c>
      <c r="H621" t="s">
        <v>57</v>
      </c>
      <c r="I621" s="3">
        <v>1</v>
      </c>
      <c r="J621" s="4">
        <v>14977.5</v>
      </c>
      <c r="K621" s="4">
        <v>14977.5</v>
      </c>
      <c r="L621" t="s">
        <v>28</v>
      </c>
      <c r="M621" t="s">
        <v>29</v>
      </c>
      <c r="N621">
        <f>IF(COUNTIF($C$2:C621,C621)=1,1,0)</f>
        <v>1</v>
      </c>
      <c r="O621">
        <f t="shared" si="18"/>
        <v>0</v>
      </c>
      <c r="P621" t="str">
        <f t="shared" si="19"/>
        <v>2023-07</v>
      </c>
      <c r="Q621" s="3">
        <f>IF(AND(IF(dashboard!$B$4="All",TRUE,$F621=dashboard!$B$4),IF(dashboard!$B$5="All",TRUE,$E621=dashboard!$B$5),IF(dashboard!$B$6="All",TRUE,$G621=dashboard!$B$6),IF(dashboard!$B$7="All",TRUE,$M621=dashboard!$B$7),$P621&gt;=dashboard!$B$8,$P621&lt;=dashboard!$B$9,COUNTIFS($C$2:C621,$C621,$F$2:F621,IF(dashboard!$B$4="All","*",dashboard!$B$4),$E$2:E621,IF(dashboard!$B$5="All","*",dashboard!$B$5),$G$2:G621,IF(dashboard!$B$6="All","*",dashboard!$B$6),$M$2:M621,IF(dashboard!$B$7="All","*",dashboard!$B$7),$P$2:P621,"&gt;="&amp;dashboard!$B$8,$P$2:P621,"&lt;="&amp;dashboard!$B$9)=1),1,0)</f>
        <v>0</v>
      </c>
    </row>
    <row r="622" spans="1:17">
      <c r="A622" t="s">
        <v>1504</v>
      </c>
      <c r="B622" s="2">
        <v>45121</v>
      </c>
      <c r="C622" t="s">
        <v>1505</v>
      </c>
      <c r="D622" t="s">
        <v>1506</v>
      </c>
      <c r="E622" t="s">
        <v>17</v>
      </c>
      <c r="F622" t="s">
        <v>27</v>
      </c>
      <c r="G622" t="s">
        <v>19</v>
      </c>
      <c r="H622" t="s">
        <v>57</v>
      </c>
      <c r="I622" s="3">
        <v>4</v>
      </c>
      <c r="J622" s="4">
        <v>17483.62</v>
      </c>
      <c r="K622" s="4">
        <v>69934.48</v>
      </c>
      <c r="L622" t="s">
        <v>35</v>
      </c>
      <c r="M622" t="s">
        <v>29</v>
      </c>
      <c r="N622">
        <f>IF(COUNTIF($C$2:C622,C622)=1,1,0)</f>
        <v>1</v>
      </c>
      <c r="O622">
        <f t="shared" si="18"/>
        <v>0</v>
      </c>
      <c r="P622" t="str">
        <f t="shared" si="19"/>
        <v>2023-07</v>
      </c>
      <c r="Q622" s="3">
        <f>IF(AND(IF(dashboard!$B$4="All",TRUE,$F622=dashboard!$B$4),IF(dashboard!$B$5="All",TRUE,$E622=dashboard!$B$5),IF(dashboard!$B$6="All",TRUE,$G622=dashboard!$B$6),IF(dashboard!$B$7="All",TRUE,$M622=dashboard!$B$7),$P622&gt;=dashboard!$B$8,$P622&lt;=dashboard!$B$9,COUNTIFS($C$2:C622,$C622,$F$2:F622,IF(dashboard!$B$4="All","*",dashboard!$B$4),$E$2:E622,IF(dashboard!$B$5="All","*",dashboard!$B$5),$G$2:G622,IF(dashboard!$B$6="All","*",dashboard!$B$6),$M$2:M622,IF(dashboard!$B$7="All","*",dashboard!$B$7),$P$2:P622,"&gt;="&amp;dashboard!$B$8,$P$2:P622,"&lt;="&amp;dashboard!$B$9)=1),1,0)</f>
        <v>0</v>
      </c>
    </row>
    <row r="623" spans="1:17">
      <c r="A623" t="s">
        <v>1507</v>
      </c>
      <c r="B623" s="2">
        <v>45019</v>
      </c>
      <c r="C623" t="s">
        <v>1508</v>
      </c>
      <c r="D623" t="s">
        <v>1023</v>
      </c>
      <c r="E623" t="s">
        <v>26</v>
      </c>
      <c r="F623" t="s">
        <v>33</v>
      </c>
      <c r="G623" t="s">
        <v>19</v>
      </c>
      <c r="H623" t="s">
        <v>34</v>
      </c>
      <c r="I623" s="3">
        <v>5</v>
      </c>
      <c r="J623" s="4">
        <v>1219.1400000000001</v>
      </c>
      <c r="K623" s="4">
        <v>6095.7</v>
      </c>
      <c r="L623" t="s">
        <v>28</v>
      </c>
      <c r="M623" t="s">
        <v>29</v>
      </c>
      <c r="N623">
        <f>IF(COUNTIF($C$2:C623,C623)=1,1,0)</f>
        <v>1</v>
      </c>
      <c r="O623">
        <f t="shared" si="18"/>
        <v>0</v>
      </c>
      <c r="P623" t="str">
        <f t="shared" si="19"/>
        <v>2023-04</v>
      </c>
      <c r="Q623" s="3">
        <f>IF(AND(IF(dashboard!$B$4="All",TRUE,$F623=dashboard!$B$4),IF(dashboard!$B$5="All",TRUE,$E623=dashboard!$B$5),IF(dashboard!$B$6="All",TRUE,$G623=dashboard!$B$6),IF(dashboard!$B$7="All",TRUE,$M623=dashboard!$B$7),$P623&gt;=dashboard!$B$8,$P623&lt;=dashboard!$B$9,COUNTIFS($C$2:C623,$C623,$F$2:F623,IF(dashboard!$B$4="All","*",dashboard!$B$4),$E$2:E623,IF(dashboard!$B$5="All","*",dashboard!$B$5),$G$2:G623,IF(dashboard!$B$6="All","*",dashboard!$B$6),$M$2:M623,IF(dashboard!$B$7="All","*",dashboard!$B$7),$P$2:P623,"&gt;="&amp;dashboard!$B$8,$P$2:P623,"&lt;="&amp;dashboard!$B$9)=1),1,0)</f>
        <v>1</v>
      </c>
    </row>
    <row r="624" spans="1:17">
      <c r="A624" t="s">
        <v>1509</v>
      </c>
      <c r="B624" s="2">
        <v>44987</v>
      </c>
      <c r="C624" t="s">
        <v>335</v>
      </c>
      <c r="D624" t="s">
        <v>1510</v>
      </c>
      <c r="E624" t="s">
        <v>17</v>
      </c>
      <c r="F624" t="s">
        <v>27</v>
      </c>
      <c r="G624" t="s">
        <v>42</v>
      </c>
      <c r="H624" t="s">
        <v>20</v>
      </c>
      <c r="I624" s="3">
        <v>3</v>
      </c>
      <c r="J624" s="4">
        <v>32042.77</v>
      </c>
      <c r="K624" s="4">
        <v>96128.31</v>
      </c>
      <c r="L624" t="s">
        <v>21</v>
      </c>
      <c r="M624" t="s">
        <v>29</v>
      </c>
      <c r="N624">
        <f>IF(COUNTIF($C$2:C624,C624)=1,1,0)</f>
        <v>0</v>
      </c>
      <c r="O624">
        <f t="shared" si="18"/>
        <v>0</v>
      </c>
      <c r="P624" t="str">
        <f t="shared" si="19"/>
        <v>2023-03</v>
      </c>
      <c r="Q624" s="3">
        <f>IF(AND(IF(dashboard!$B$4="All",TRUE,$F624=dashboard!$B$4),IF(dashboard!$B$5="All",TRUE,$E624=dashboard!$B$5),IF(dashboard!$B$6="All",TRUE,$G624=dashboard!$B$6),IF(dashboard!$B$7="All",TRUE,$M624=dashboard!$B$7),$P624&gt;=dashboard!$B$8,$P624&lt;=dashboard!$B$9,COUNTIFS($C$2:C624,$C624,$F$2:F624,IF(dashboard!$B$4="All","*",dashboard!$B$4),$E$2:E624,IF(dashboard!$B$5="All","*",dashboard!$B$5),$G$2:G624,IF(dashboard!$B$6="All","*",dashboard!$B$6),$M$2:M624,IF(dashboard!$B$7="All","*",dashboard!$B$7),$P$2:P624,"&gt;="&amp;dashboard!$B$8,$P$2:P624,"&lt;="&amp;dashboard!$B$9)=1),1,0)</f>
        <v>0</v>
      </c>
    </row>
    <row r="625" spans="1:17">
      <c r="A625" t="s">
        <v>1511</v>
      </c>
      <c r="B625" s="2">
        <v>44977</v>
      </c>
      <c r="C625" t="s">
        <v>558</v>
      </c>
      <c r="D625" t="s">
        <v>362</v>
      </c>
      <c r="E625" t="s">
        <v>17</v>
      </c>
      <c r="F625" t="s">
        <v>18</v>
      </c>
      <c r="G625" t="s">
        <v>19</v>
      </c>
      <c r="H625" t="s">
        <v>57</v>
      </c>
      <c r="I625" s="3">
        <v>2</v>
      </c>
      <c r="J625" s="4">
        <v>14751.96</v>
      </c>
      <c r="K625" s="4">
        <v>29503.919999999998</v>
      </c>
      <c r="L625" t="s">
        <v>35</v>
      </c>
      <c r="M625" t="s">
        <v>22</v>
      </c>
      <c r="N625">
        <f>IF(COUNTIF($C$2:C625,C625)=1,1,0)</f>
        <v>0</v>
      </c>
      <c r="O625">
        <f t="shared" si="18"/>
        <v>1</v>
      </c>
      <c r="P625" t="str">
        <f t="shared" si="19"/>
        <v>2023-02</v>
      </c>
      <c r="Q625" s="3">
        <f>IF(AND(IF(dashboard!$B$4="All",TRUE,$F625=dashboard!$B$4),IF(dashboard!$B$5="All",TRUE,$E625=dashboard!$B$5),IF(dashboard!$B$6="All",TRUE,$G625=dashboard!$B$6),IF(dashboard!$B$7="All",TRUE,$M625=dashboard!$B$7),$P625&gt;=dashboard!$B$8,$P625&lt;=dashboard!$B$9,COUNTIFS($C$2:C625,$C625,$F$2:F625,IF(dashboard!$B$4="All","*",dashboard!$B$4),$E$2:E625,IF(dashboard!$B$5="All","*",dashboard!$B$5),$G$2:G625,IF(dashboard!$B$6="All","*",dashboard!$B$6),$M$2:M625,IF(dashboard!$B$7="All","*",dashboard!$B$7),$P$2:P625,"&gt;="&amp;dashboard!$B$8,$P$2:P625,"&lt;="&amp;dashboard!$B$9)=1),1,0)</f>
        <v>0</v>
      </c>
    </row>
    <row r="626" spans="1:17">
      <c r="A626" t="s">
        <v>1512</v>
      </c>
      <c r="B626" s="2">
        <v>45329</v>
      </c>
      <c r="C626" t="s">
        <v>928</v>
      </c>
      <c r="D626" t="s">
        <v>840</v>
      </c>
      <c r="E626" t="s">
        <v>17</v>
      </c>
      <c r="F626" t="s">
        <v>27</v>
      </c>
      <c r="G626" t="s">
        <v>42</v>
      </c>
      <c r="H626" t="s">
        <v>50</v>
      </c>
      <c r="I626" s="3">
        <v>3</v>
      </c>
      <c r="J626" s="4">
        <v>2786.88</v>
      </c>
      <c r="K626" s="4">
        <v>8360.64</v>
      </c>
      <c r="L626" t="s">
        <v>28</v>
      </c>
      <c r="M626" t="s">
        <v>29</v>
      </c>
      <c r="N626">
        <f>IF(COUNTIF($C$2:C626,C626)=1,1,0)</f>
        <v>0</v>
      </c>
      <c r="O626">
        <f t="shared" si="18"/>
        <v>0</v>
      </c>
      <c r="P626" t="str">
        <f t="shared" si="19"/>
        <v>2024-02</v>
      </c>
      <c r="Q626" s="3">
        <f>IF(AND(IF(dashboard!$B$4="All",TRUE,$F626=dashboard!$B$4),IF(dashboard!$B$5="All",TRUE,$E626=dashboard!$B$5),IF(dashboard!$B$6="All",TRUE,$G626=dashboard!$B$6),IF(dashboard!$B$7="All",TRUE,$M626=dashboard!$B$7),$P626&gt;=dashboard!$B$8,$P626&lt;=dashboard!$B$9,COUNTIFS($C$2:C626,$C626,$F$2:F626,IF(dashboard!$B$4="All","*",dashboard!$B$4),$E$2:E626,IF(dashboard!$B$5="All","*",dashboard!$B$5),$G$2:G626,IF(dashboard!$B$6="All","*",dashboard!$B$6),$M$2:M626,IF(dashboard!$B$7="All","*",dashboard!$B$7),$P$2:P626,"&gt;="&amp;dashboard!$B$8,$P$2:P626,"&lt;="&amp;dashboard!$B$9)=1),1,0)</f>
        <v>0</v>
      </c>
    </row>
    <row r="627" spans="1:17">
      <c r="A627" t="s">
        <v>1513</v>
      </c>
      <c r="B627" s="2">
        <v>44931</v>
      </c>
      <c r="C627" t="s">
        <v>1514</v>
      </c>
      <c r="D627" t="s">
        <v>968</v>
      </c>
      <c r="E627" t="s">
        <v>17</v>
      </c>
      <c r="F627" t="s">
        <v>46</v>
      </c>
      <c r="G627" t="s">
        <v>19</v>
      </c>
      <c r="H627" t="s">
        <v>34</v>
      </c>
      <c r="I627" s="3">
        <v>3</v>
      </c>
      <c r="J627" s="4">
        <v>1035.68</v>
      </c>
      <c r="K627" s="4">
        <v>3107.03</v>
      </c>
      <c r="L627" t="s">
        <v>21</v>
      </c>
      <c r="M627" t="s">
        <v>29</v>
      </c>
      <c r="N627">
        <f>IF(COUNTIF($C$2:C627,C627)=1,1,0)</f>
        <v>1</v>
      </c>
      <c r="O627">
        <f t="shared" si="18"/>
        <v>0</v>
      </c>
      <c r="P627" t="str">
        <f t="shared" si="19"/>
        <v>2023-01</v>
      </c>
      <c r="Q627" s="3">
        <f>IF(AND(IF(dashboard!$B$4="All",TRUE,$F627=dashboard!$B$4),IF(dashboard!$B$5="All",TRUE,$E627=dashboard!$B$5),IF(dashboard!$B$6="All",TRUE,$G627=dashboard!$B$6),IF(dashboard!$B$7="All",TRUE,$M627=dashboard!$B$7),$P627&gt;=dashboard!$B$8,$P627&lt;=dashboard!$B$9,COUNTIFS($C$2:C627,$C627,$F$2:F627,IF(dashboard!$B$4="All","*",dashboard!$B$4),$E$2:E627,IF(dashboard!$B$5="All","*",dashboard!$B$5),$G$2:G627,IF(dashboard!$B$6="All","*",dashboard!$B$6),$M$2:M627,IF(dashboard!$B$7="All","*",dashboard!$B$7),$P$2:P627,"&gt;="&amp;dashboard!$B$8,$P$2:P627,"&lt;="&amp;dashboard!$B$9)=1),1,0)</f>
        <v>0</v>
      </c>
    </row>
    <row r="628" spans="1:17">
      <c r="A628" t="s">
        <v>1515</v>
      </c>
      <c r="B628" s="2">
        <v>45392</v>
      </c>
      <c r="C628" t="s">
        <v>1516</v>
      </c>
      <c r="D628" t="s">
        <v>1517</v>
      </c>
      <c r="E628" t="s">
        <v>17</v>
      </c>
      <c r="F628" t="s">
        <v>33</v>
      </c>
      <c r="G628" t="s">
        <v>19</v>
      </c>
      <c r="H628" t="s">
        <v>57</v>
      </c>
      <c r="I628" s="3">
        <v>3</v>
      </c>
      <c r="J628" s="4">
        <v>17673.45</v>
      </c>
      <c r="K628" s="4">
        <v>53020.35</v>
      </c>
      <c r="L628" t="s">
        <v>28</v>
      </c>
      <c r="M628" t="s">
        <v>29</v>
      </c>
      <c r="N628">
        <f>IF(COUNTIF($C$2:C628,C628)=1,1,0)</f>
        <v>1</v>
      </c>
      <c r="O628">
        <f t="shared" si="18"/>
        <v>0</v>
      </c>
      <c r="P628" t="str">
        <f t="shared" si="19"/>
        <v>2024-04</v>
      </c>
      <c r="Q628" s="3">
        <f>IF(AND(IF(dashboard!$B$4="All",TRUE,$F628=dashboard!$B$4),IF(dashboard!$B$5="All",TRUE,$E628=dashboard!$B$5),IF(dashboard!$B$6="All",TRUE,$G628=dashboard!$B$6),IF(dashboard!$B$7="All",TRUE,$M628=dashboard!$B$7),$P628&gt;=dashboard!$B$8,$P628&lt;=dashboard!$B$9,COUNTIFS($C$2:C628,$C628,$F$2:F628,IF(dashboard!$B$4="All","*",dashboard!$B$4),$E$2:E628,IF(dashboard!$B$5="All","*",dashboard!$B$5),$G$2:G628,IF(dashboard!$B$6="All","*",dashboard!$B$6),$M$2:M628,IF(dashboard!$B$7="All","*",dashboard!$B$7),$P$2:P628,"&gt;="&amp;dashboard!$B$8,$P$2:P628,"&lt;="&amp;dashboard!$B$9)=1),1,0)</f>
        <v>1</v>
      </c>
    </row>
    <row r="629" spans="1:17">
      <c r="A629" t="s">
        <v>1518</v>
      </c>
      <c r="B629" s="2">
        <v>45460</v>
      </c>
      <c r="C629" t="s">
        <v>229</v>
      </c>
      <c r="D629" t="s">
        <v>1519</v>
      </c>
      <c r="E629" t="s">
        <v>17</v>
      </c>
      <c r="F629" t="s">
        <v>33</v>
      </c>
      <c r="G629" t="s">
        <v>19</v>
      </c>
      <c r="H629" t="s">
        <v>57</v>
      </c>
      <c r="I629" s="3">
        <v>4</v>
      </c>
      <c r="J629" s="4">
        <v>13994.66</v>
      </c>
      <c r="K629" s="4">
        <v>55978.66</v>
      </c>
      <c r="L629" t="s">
        <v>21</v>
      </c>
      <c r="M629" t="s">
        <v>29</v>
      </c>
      <c r="N629">
        <f>IF(COUNTIF($C$2:C629,C629)=1,1,0)</f>
        <v>0</v>
      </c>
      <c r="O629">
        <f t="shared" si="18"/>
        <v>0</v>
      </c>
      <c r="P629" t="str">
        <f t="shared" si="19"/>
        <v>2024-06</v>
      </c>
      <c r="Q629" s="3">
        <f>IF(AND(IF(dashboard!$B$4="All",TRUE,$F629=dashboard!$B$4),IF(dashboard!$B$5="All",TRUE,$E629=dashboard!$B$5),IF(dashboard!$B$6="All",TRUE,$G629=dashboard!$B$6),IF(dashboard!$B$7="All",TRUE,$M629=dashboard!$B$7),$P629&gt;=dashboard!$B$8,$P629&lt;=dashboard!$B$9,COUNTIFS($C$2:C629,$C629,$F$2:F629,IF(dashboard!$B$4="All","*",dashboard!$B$4),$E$2:E629,IF(dashboard!$B$5="All","*",dashboard!$B$5),$G$2:G629,IF(dashboard!$B$6="All","*",dashboard!$B$6),$M$2:M629,IF(dashboard!$B$7="All","*",dashboard!$B$7),$P$2:P629,"&gt;="&amp;dashboard!$B$8,$P$2:P629,"&lt;="&amp;dashboard!$B$9)=1),1,0)</f>
        <v>0</v>
      </c>
    </row>
    <row r="630" spans="1:17">
      <c r="A630" t="s">
        <v>1520</v>
      </c>
      <c r="B630" s="2">
        <v>45331</v>
      </c>
      <c r="C630" t="s">
        <v>468</v>
      </c>
      <c r="D630" t="s">
        <v>1461</v>
      </c>
      <c r="E630" t="s">
        <v>26</v>
      </c>
      <c r="F630" t="s">
        <v>27</v>
      </c>
      <c r="G630" t="s">
        <v>19</v>
      </c>
      <c r="H630" t="s">
        <v>34</v>
      </c>
      <c r="I630" s="3">
        <v>4</v>
      </c>
      <c r="J630" s="4">
        <v>1413.74</v>
      </c>
      <c r="K630" s="4">
        <v>5654.97</v>
      </c>
      <c r="L630" t="s">
        <v>35</v>
      </c>
      <c r="M630" t="s">
        <v>29</v>
      </c>
      <c r="N630">
        <f>IF(COUNTIF($C$2:C630,C630)=1,1,0)</f>
        <v>0</v>
      </c>
      <c r="O630">
        <f t="shared" si="18"/>
        <v>0</v>
      </c>
      <c r="P630" t="str">
        <f t="shared" si="19"/>
        <v>2024-02</v>
      </c>
      <c r="Q630" s="3">
        <f>IF(AND(IF(dashboard!$B$4="All",TRUE,$F630=dashboard!$B$4),IF(dashboard!$B$5="All",TRUE,$E630=dashboard!$B$5),IF(dashboard!$B$6="All",TRUE,$G630=dashboard!$B$6),IF(dashboard!$B$7="All",TRUE,$M630=dashboard!$B$7),$P630&gt;=dashboard!$B$8,$P630&lt;=dashboard!$B$9,COUNTIFS($C$2:C630,$C630,$F$2:F630,IF(dashboard!$B$4="All","*",dashboard!$B$4),$E$2:E630,IF(dashboard!$B$5="All","*",dashboard!$B$5),$G$2:G630,IF(dashboard!$B$6="All","*",dashboard!$B$6),$M$2:M630,IF(dashboard!$B$7="All","*",dashboard!$B$7),$P$2:P630,"&gt;="&amp;dashboard!$B$8,$P$2:P630,"&lt;="&amp;dashboard!$B$9)=1),1,0)</f>
        <v>0</v>
      </c>
    </row>
    <row r="631" spans="1:17">
      <c r="A631" t="s">
        <v>1521</v>
      </c>
      <c r="B631" s="2">
        <v>45439</v>
      </c>
      <c r="C631" t="s">
        <v>1522</v>
      </c>
      <c r="D631" t="s">
        <v>1523</v>
      </c>
      <c r="E631" t="s">
        <v>26</v>
      </c>
      <c r="F631" t="s">
        <v>46</v>
      </c>
      <c r="G631" t="s">
        <v>42</v>
      </c>
      <c r="H631" t="s">
        <v>50</v>
      </c>
      <c r="I631" s="3">
        <v>4</v>
      </c>
      <c r="J631" s="4">
        <v>2850.95</v>
      </c>
      <c r="K631" s="4">
        <v>11403.78</v>
      </c>
      <c r="L631" t="s">
        <v>35</v>
      </c>
      <c r="M631" t="s">
        <v>29</v>
      </c>
      <c r="N631">
        <f>IF(COUNTIF($C$2:C631,C631)=1,1,0)</f>
        <v>1</v>
      </c>
      <c r="O631">
        <f t="shared" si="18"/>
        <v>0</v>
      </c>
      <c r="P631" t="str">
        <f t="shared" si="19"/>
        <v>2024-05</v>
      </c>
      <c r="Q631" s="3">
        <f>IF(AND(IF(dashboard!$B$4="All",TRUE,$F631=dashboard!$B$4),IF(dashboard!$B$5="All",TRUE,$E631=dashboard!$B$5),IF(dashboard!$B$6="All",TRUE,$G631=dashboard!$B$6),IF(dashboard!$B$7="All",TRUE,$M631=dashboard!$B$7),$P631&gt;=dashboard!$B$8,$P631&lt;=dashboard!$B$9,COUNTIFS($C$2:C631,$C631,$F$2:F631,IF(dashboard!$B$4="All","*",dashboard!$B$4),$E$2:E631,IF(dashboard!$B$5="All","*",dashboard!$B$5),$G$2:G631,IF(dashboard!$B$6="All","*",dashboard!$B$6),$M$2:M631,IF(dashboard!$B$7="All","*",dashboard!$B$7),$P$2:P631,"&gt;="&amp;dashboard!$B$8,$P$2:P631,"&lt;="&amp;dashboard!$B$9)=1),1,0)</f>
        <v>0</v>
      </c>
    </row>
    <row r="632" spans="1:17">
      <c r="A632" t="s">
        <v>1524</v>
      </c>
      <c r="B632" s="2">
        <v>45159</v>
      </c>
      <c r="C632" t="s">
        <v>1525</v>
      </c>
      <c r="D632" t="s">
        <v>390</v>
      </c>
      <c r="E632" t="s">
        <v>17</v>
      </c>
      <c r="F632" t="s">
        <v>18</v>
      </c>
      <c r="G632" t="s">
        <v>42</v>
      </c>
      <c r="H632" t="s">
        <v>50</v>
      </c>
      <c r="I632" s="3">
        <v>2</v>
      </c>
      <c r="J632" s="4">
        <v>2709.58</v>
      </c>
      <c r="K632" s="4">
        <v>5419.15</v>
      </c>
      <c r="L632" t="s">
        <v>28</v>
      </c>
      <c r="M632" t="s">
        <v>22</v>
      </c>
      <c r="N632">
        <f>IF(COUNTIF($C$2:C632,C632)=1,1,0)</f>
        <v>1</v>
      </c>
      <c r="O632">
        <f t="shared" si="18"/>
        <v>1</v>
      </c>
      <c r="P632" t="str">
        <f t="shared" si="19"/>
        <v>2023-08</v>
      </c>
      <c r="Q632" s="3">
        <f>IF(AND(IF(dashboard!$B$4="All",TRUE,$F632=dashboard!$B$4),IF(dashboard!$B$5="All",TRUE,$E632=dashboard!$B$5),IF(dashboard!$B$6="All",TRUE,$G632=dashboard!$B$6),IF(dashboard!$B$7="All",TRUE,$M632=dashboard!$B$7),$P632&gt;=dashboard!$B$8,$P632&lt;=dashboard!$B$9,COUNTIFS($C$2:C632,$C632,$F$2:F632,IF(dashboard!$B$4="All","*",dashboard!$B$4),$E$2:E632,IF(dashboard!$B$5="All","*",dashboard!$B$5),$G$2:G632,IF(dashboard!$B$6="All","*",dashboard!$B$6),$M$2:M632,IF(dashboard!$B$7="All","*",dashboard!$B$7),$P$2:P632,"&gt;="&amp;dashboard!$B$8,$P$2:P632,"&lt;="&amp;dashboard!$B$9)=1),1,0)</f>
        <v>0</v>
      </c>
    </row>
    <row r="633" spans="1:17">
      <c r="A633" t="s">
        <v>1526</v>
      </c>
      <c r="B633" s="2">
        <v>45450</v>
      </c>
      <c r="C633" t="s">
        <v>1527</v>
      </c>
      <c r="D633" t="s">
        <v>257</v>
      </c>
      <c r="E633" t="s">
        <v>17</v>
      </c>
      <c r="F633" t="s">
        <v>27</v>
      </c>
      <c r="G633" t="s">
        <v>42</v>
      </c>
      <c r="H633" t="s">
        <v>34</v>
      </c>
      <c r="I633" s="3">
        <v>1</v>
      </c>
      <c r="J633" s="4">
        <v>1120.46</v>
      </c>
      <c r="K633" s="4">
        <v>1120.46</v>
      </c>
      <c r="L633" t="s">
        <v>35</v>
      </c>
      <c r="M633" t="s">
        <v>29</v>
      </c>
      <c r="N633">
        <f>IF(COUNTIF($C$2:C633,C633)=1,1,0)</f>
        <v>1</v>
      </c>
      <c r="O633">
        <f t="shared" si="18"/>
        <v>0</v>
      </c>
      <c r="P633" t="str">
        <f t="shared" si="19"/>
        <v>2024-06</v>
      </c>
      <c r="Q633" s="3">
        <f>IF(AND(IF(dashboard!$B$4="All",TRUE,$F633=dashboard!$B$4),IF(dashboard!$B$5="All",TRUE,$E633=dashboard!$B$5),IF(dashboard!$B$6="All",TRUE,$G633=dashboard!$B$6),IF(dashboard!$B$7="All",TRUE,$M633=dashboard!$B$7),$P633&gt;=dashboard!$B$8,$P633&lt;=dashboard!$B$9,COUNTIFS($C$2:C633,$C633,$F$2:F633,IF(dashboard!$B$4="All","*",dashboard!$B$4),$E$2:E633,IF(dashboard!$B$5="All","*",dashboard!$B$5),$G$2:G633,IF(dashboard!$B$6="All","*",dashboard!$B$6),$M$2:M633,IF(dashboard!$B$7="All","*",dashboard!$B$7),$P$2:P633,"&gt;="&amp;dashboard!$B$8,$P$2:P633,"&lt;="&amp;dashboard!$B$9)=1),1,0)</f>
        <v>0</v>
      </c>
    </row>
    <row r="634" spans="1:17">
      <c r="A634" t="s">
        <v>1528</v>
      </c>
      <c r="B634" s="2">
        <v>45272</v>
      </c>
      <c r="C634" t="s">
        <v>791</v>
      </c>
      <c r="D634" t="s">
        <v>574</v>
      </c>
      <c r="E634" t="s">
        <v>17</v>
      </c>
      <c r="F634" t="s">
        <v>33</v>
      </c>
      <c r="G634" t="s">
        <v>42</v>
      </c>
      <c r="H634" t="s">
        <v>50</v>
      </c>
      <c r="I634" s="3">
        <v>5</v>
      </c>
      <c r="J634" s="4">
        <v>2483.6799999999998</v>
      </c>
      <c r="K634" s="4">
        <v>12418.41</v>
      </c>
      <c r="L634" t="s">
        <v>35</v>
      </c>
      <c r="M634" t="s">
        <v>29</v>
      </c>
      <c r="N634">
        <f>IF(COUNTIF($C$2:C634,C634)=1,1,0)</f>
        <v>0</v>
      </c>
      <c r="O634">
        <f t="shared" si="18"/>
        <v>0</v>
      </c>
      <c r="P634" t="str">
        <f t="shared" si="19"/>
        <v>2023-12</v>
      </c>
      <c r="Q634" s="3">
        <f>IF(AND(IF(dashboard!$B$4="All",TRUE,$F634=dashboard!$B$4),IF(dashboard!$B$5="All",TRUE,$E634=dashboard!$B$5),IF(dashboard!$B$6="All",TRUE,$G634=dashboard!$B$6),IF(dashboard!$B$7="All",TRUE,$M634=dashboard!$B$7),$P634&gt;=dashboard!$B$8,$P634&lt;=dashboard!$B$9,COUNTIFS($C$2:C634,$C634,$F$2:F634,IF(dashboard!$B$4="All","*",dashboard!$B$4),$E$2:E634,IF(dashboard!$B$5="All","*",dashboard!$B$5),$G$2:G634,IF(dashboard!$B$6="All","*",dashboard!$B$6),$M$2:M634,IF(dashboard!$B$7="All","*",dashboard!$B$7),$P$2:P634,"&gt;="&amp;dashboard!$B$8,$P$2:P634,"&lt;="&amp;dashboard!$B$9)=1),1,0)</f>
        <v>1</v>
      </c>
    </row>
    <row r="635" spans="1:17">
      <c r="A635" t="s">
        <v>1529</v>
      </c>
      <c r="B635" s="2">
        <v>44972</v>
      </c>
      <c r="C635" t="s">
        <v>290</v>
      </c>
      <c r="D635" t="s">
        <v>1530</v>
      </c>
      <c r="E635" t="s">
        <v>17</v>
      </c>
      <c r="F635" t="s">
        <v>46</v>
      </c>
      <c r="G635" t="s">
        <v>19</v>
      </c>
      <c r="H635" t="s">
        <v>57</v>
      </c>
      <c r="I635" s="3">
        <v>5</v>
      </c>
      <c r="J635" s="4">
        <v>16785.22</v>
      </c>
      <c r="K635" s="4">
        <v>83926.1</v>
      </c>
      <c r="L635" t="s">
        <v>21</v>
      </c>
      <c r="M635" t="s">
        <v>29</v>
      </c>
      <c r="N635">
        <f>IF(COUNTIF($C$2:C635,C635)=1,1,0)</f>
        <v>0</v>
      </c>
      <c r="O635">
        <f t="shared" si="18"/>
        <v>0</v>
      </c>
      <c r="P635" t="str">
        <f t="shared" si="19"/>
        <v>2023-02</v>
      </c>
      <c r="Q635" s="3">
        <f>IF(AND(IF(dashboard!$B$4="All",TRUE,$F635=dashboard!$B$4),IF(dashboard!$B$5="All",TRUE,$E635=dashboard!$B$5),IF(dashboard!$B$6="All",TRUE,$G635=dashboard!$B$6),IF(dashboard!$B$7="All",TRUE,$M635=dashboard!$B$7),$P635&gt;=dashboard!$B$8,$P635&lt;=dashboard!$B$9,COUNTIFS($C$2:C635,$C635,$F$2:F635,IF(dashboard!$B$4="All","*",dashboard!$B$4),$E$2:E635,IF(dashboard!$B$5="All","*",dashboard!$B$5),$G$2:G635,IF(dashboard!$B$6="All","*",dashboard!$B$6),$M$2:M635,IF(dashboard!$B$7="All","*",dashboard!$B$7),$P$2:P635,"&gt;="&amp;dashboard!$B$8,$P$2:P635,"&lt;="&amp;dashboard!$B$9)=1),1,0)</f>
        <v>0</v>
      </c>
    </row>
    <row r="636" spans="1:17">
      <c r="A636" t="s">
        <v>1531</v>
      </c>
      <c r="B636" s="2">
        <v>45472</v>
      </c>
      <c r="C636" t="s">
        <v>1532</v>
      </c>
      <c r="D636" t="s">
        <v>1533</v>
      </c>
      <c r="E636" t="s">
        <v>17</v>
      </c>
      <c r="F636" t="s">
        <v>33</v>
      </c>
      <c r="G636" t="s">
        <v>19</v>
      </c>
      <c r="H636" t="s">
        <v>50</v>
      </c>
      <c r="I636" s="3">
        <v>1</v>
      </c>
      <c r="J636" s="4">
        <v>2430.0700000000002</v>
      </c>
      <c r="K636" s="4">
        <v>2430.0700000000002</v>
      </c>
      <c r="L636" t="s">
        <v>35</v>
      </c>
      <c r="M636" t="s">
        <v>29</v>
      </c>
      <c r="N636">
        <f>IF(COUNTIF($C$2:C636,C636)=1,1,0)</f>
        <v>1</v>
      </c>
      <c r="O636">
        <f t="shared" si="18"/>
        <v>0</v>
      </c>
      <c r="P636" t="str">
        <f t="shared" si="19"/>
        <v>2024-06</v>
      </c>
      <c r="Q636" s="3">
        <f>IF(AND(IF(dashboard!$B$4="All",TRUE,$F636=dashboard!$B$4),IF(dashboard!$B$5="All",TRUE,$E636=dashboard!$B$5),IF(dashboard!$B$6="All",TRUE,$G636=dashboard!$B$6),IF(dashboard!$B$7="All",TRUE,$M636=dashboard!$B$7),$P636&gt;=dashboard!$B$8,$P636&lt;=dashboard!$B$9,COUNTIFS($C$2:C636,$C636,$F$2:F636,IF(dashboard!$B$4="All","*",dashboard!$B$4),$E$2:E636,IF(dashboard!$B$5="All","*",dashboard!$B$5),$G$2:G636,IF(dashboard!$B$6="All","*",dashboard!$B$6),$M$2:M636,IF(dashboard!$B$7="All","*",dashboard!$B$7),$P$2:P636,"&gt;="&amp;dashboard!$B$8,$P$2:P636,"&lt;="&amp;dashboard!$B$9)=1),1,0)</f>
        <v>1</v>
      </c>
    </row>
    <row r="637" spans="1:17">
      <c r="A637" t="s">
        <v>1534</v>
      </c>
      <c r="B637" s="2">
        <v>45004</v>
      </c>
      <c r="C637" t="s">
        <v>589</v>
      </c>
      <c r="D637" t="s">
        <v>1445</v>
      </c>
      <c r="E637" t="s">
        <v>17</v>
      </c>
      <c r="F637" t="s">
        <v>33</v>
      </c>
      <c r="G637" t="s">
        <v>19</v>
      </c>
      <c r="H637" t="s">
        <v>57</v>
      </c>
      <c r="I637" s="3">
        <v>5</v>
      </c>
      <c r="J637" s="4">
        <v>16036.42</v>
      </c>
      <c r="K637" s="4">
        <v>80182.11</v>
      </c>
      <c r="L637" t="s">
        <v>21</v>
      </c>
      <c r="M637" t="s">
        <v>29</v>
      </c>
      <c r="N637">
        <f>IF(COUNTIF($C$2:C637,C637)=1,1,0)</f>
        <v>0</v>
      </c>
      <c r="O637">
        <f t="shared" si="18"/>
        <v>0</v>
      </c>
      <c r="P637" t="str">
        <f t="shared" si="19"/>
        <v>2023-03</v>
      </c>
      <c r="Q637" s="3">
        <f>IF(AND(IF(dashboard!$B$4="All",TRUE,$F637=dashboard!$B$4),IF(dashboard!$B$5="All",TRUE,$E637=dashboard!$B$5),IF(dashboard!$B$6="All",TRUE,$G637=dashboard!$B$6),IF(dashboard!$B$7="All",TRUE,$M637=dashboard!$B$7),$P637&gt;=dashboard!$B$8,$P637&lt;=dashboard!$B$9,COUNTIFS($C$2:C637,$C637,$F$2:F637,IF(dashboard!$B$4="All","*",dashboard!$B$4),$E$2:E637,IF(dashboard!$B$5="All","*",dashboard!$B$5),$G$2:G637,IF(dashboard!$B$6="All","*",dashboard!$B$6),$M$2:M637,IF(dashboard!$B$7="All","*",dashboard!$B$7),$P$2:P637,"&gt;="&amp;dashboard!$B$8,$P$2:P637,"&lt;="&amp;dashboard!$B$9)=1),1,0)</f>
        <v>0</v>
      </c>
    </row>
    <row r="638" spans="1:17">
      <c r="A638" t="s">
        <v>1535</v>
      </c>
      <c r="B638" s="2">
        <v>44999</v>
      </c>
      <c r="C638" t="s">
        <v>1536</v>
      </c>
      <c r="D638" t="s">
        <v>222</v>
      </c>
      <c r="E638" t="s">
        <v>61</v>
      </c>
      <c r="F638" t="s">
        <v>33</v>
      </c>
      <c r="G638" t="s">
        <v>19</v>
      </c>
      <c r="H638" t="s">
        <v>20</v>
      </c>
      <c r="I638" s="3">
        <v>3</v>
      </c>
      <c r="J638" s="4">
        <v>38336.53</v>
      </c>
      <c r="K638" s="4">
        <v>115009.60000000001</v>
      </c>
      <c r="L638" t="s">
        <v>21</v>
      </c>
      <c r="M638" t="s">
        <v>29</v>
      </c>
      <c r="N638">
        <f>IF(COUNTIF($C$2:C638,C638)=1,1,0)</f>
        <v>1</v>
      </c>
      <c r="O638">
        <f t="shared" si="18"/>
        <v>0</v>
      </c>
      <c r="P638" t="str">
        <f t="shared" si="19"/>
        <v>2023-03</v>
      </c>
      <c r="Q638" s="3">
        <f>IF(AND(IF(dashboard!$B$4="All",TRUE,$F638=dashboard!$B$4),IF(dashboard!$B$5="All",TRUE,$E638=dashboard!$B$5),IF(dashboard!$B$6="All",TRUE,$G638=dashboard!$B$6),IF(dashboard!$B$7="All",TRUE,$M638=dashboard!$B$7),$P638&gt;=dashboard!$B$8,$P638&lt;=dashboard!$B$9,COUNTIFS($C$2:C638,$C638,$F$2:F638,IF(dashboard!$B$4="All","*",dashboard!$B$4),$E$2:E638,IF(dashboard!$B$5="All","*",dashboard!$B$5),$G$2:G638,IF(dashboard!$B$6="All","*",dashboard!$B$6),$M$2:M638,IF(dashboard!$B$7="All","*",dashboard!$B$7),$P$2:P638,"&gt;="&amp;dashboard!$B$8,$P$2:P638,"&lt;="&amp;dashboard!$B$9)=1),1,0)</f>
        <v>1</v>
      </c>
    </row>
    <row r="639" spans="1:17">
      <c r="A639" t="s">
        <v>1537</v>
      </c>
      <c r="B639" s="2">
        <v>45175</v>
      </c>
      <c r="C639" t="s">
        <v>1538</v>
      </c>
      <c r="D639" t="s">
        <v>731</v>
      </c>
      <c r="E639" t="s">
        <v>26</v>
      </c>
      <c r="F639" t="s">
        <v>33</v>
      </c>
      <c r="G639" t="s">
        <v>19</v>
      </c>
      <c r="H639" t="s">
        <v>50</v>
      </c>
      <c r="I639" s="3">
        <v>2</v>
      </c>
      <c r="J639" s="4">
        <v>2391.37</v>
      </c>
      <c r="K639" s="4">
        <v>4782.74</v>
      </c>
      <c r="L639" t="s">
        <v>21</v>
      </c>
      <c r="M639" t="s">
        <v>29</v>
      </c>
      <c r="N639">
        <f>IF(COUNTIF($C$2:C639,C639)=1,1,0)</f>
        <v>1</v>
      </c>
      <c r="O639">
        <f t="shared" si="18"/>
        <v>0</v>
      </c>
      <c r="P639" t="str">
        <f t="shared" si="19"/>
        <v>2023-09</v>
      </c>
      <c r="Q639" s="3">
        <f>IF(AND(IF(dashboard!$B$4="All",TRUE,$F639=dashboard!$B$4),IF(dashboard!$B$5="All",TRUE,$E639=dashboard!$B$5),IF(dashboard!$B$6="All",TRUE,$G639=dashboard!$B$6),IF(dashboard!$B$7="All",TRUE,$M639=dashboard!$B$7),$P639&gt;=dashboard!$B$8,$P639&lt;=dashboard!$B$9,COUNTIFS($C$2:C639,$C639,$F$2:F639,IF(dashboard!$B$4="All","*",dashboard!$B$4),$E$2:E639,IF(dashboard!$B$5="All","*",dashboard!$B$5),$G$2:G639,IF(dashboard!$B$6="All","*",dashboard!$B$6),$M$2:M639,IF(dashboard!$B$7="All","*",dashboard!$B$7),$P$2:P639,"&gt;="&amp;dashboard!$B$8,$P$2:P639,"&lt;="&amp;dashboard!$B$9)=1),1,0)</f>
        <v>1</v>
      </c>
    </row>
    <row r="640" spans="1:17">
      <c r="A640" t="s">
        <v>1539</v>
      </c>
      <c r="B640" s="2">
        <v>44973</v>
      </c>
      <c r="C640" t="s">
        <v>198</v>
      </c>
      <c r="D640" t="s">
        <v>330</v>
      </c>
      <c r="E640" t="s">
        <v>17</v>
      </c>
      <c r="F640" t="s">
        <v>18</v>
      </c>
      <c r="G640" t="s">
        <v>19</v>
      </c>
      <c r="H640" t="s">
        <v>20</v>
      </c>
      <c r="I640" s="3">
        <v>5</v>
      </c>
      <c r="J640" s="4">
        <v>33884.33</v>
      </c>
      <c r="K640" s="4">
        <v>169421.66</v>
      </c>
      <c r="L640" t="s">
        <v>35</v>
      </c>
      <c r="M640" t="s">
        <v>29</v>
      </c>
      <c r="N640">
        <f>IF(COUNTIF($C$2:C640,C640)=1,1,0)</f>
        <v>0</v>
      </c>
      <c r="O640">
        <f t="shared" si="18"/>
        <v>0</v>
      </c>
      <c r="P640" t="str">
        <f t="shared" si="19"/>
        <v>2023-02</v>
      </c>
      <c r="Q640" s="3">
        <f>IF(AND(IF(dashboard!$B$4="All",TRUE,$F640=dashboard!$B$4),IF(dashboard!$B$5="All",TRUE,$E640=dashboard!$B$5),IF(dashboard!$B$6="All",TRUE,$G640=dashboard!$B$6),IF(dashboard!$B$7="All",TRUE,$M640=dashboard!$B$7),$P640&gt;=dashboard!$B$8,$P640&lt;=dashboard!$B$9,COUNTIFS($C$2:C640,$C640,$F$2:F640,IF(dashboard!$B$4="All","*",dashboard!$B$4),$E$2:E640,IF(dashboard!$B$5="All","*",dashboard!$B$5),$G$2:G640,IF(dashboard!$B$6="All","*",dashboard!$B$6),$M$2:M640,IF(dashboard!$B$7="All","*",dashboard!$B$7),$P$2:P640,"&gt;="&amp;dashboard!$B$8,$P$2:P640,"&lt;="&amp;dashboard!$B$9)=1),1,0)</f>
        <v>0</v>
      </c>
    </row>
    <row r="641" spans="1:17">
      <c r="A641" t="s">
        <v>1540</v>
      </c>
      <c r="B641" s="2">
        <v>45047</v>
      </c>
      <c r="C641" t="s">
        <v>705</v>
      </c>
      <c r="D641" t="s">
        <v>1541</v>
      </c>
      <c r="E641" t="s">
        <v>17</v>
      </c>
      <c r="F641" t="s">
        <v>46</v>
      </c>
      <c r="G641" t="s">
        <v>19</v>
      </c>
      <c r="H641" t="s">
        <v>34</v>
      </c>
      <c r="I641" s="3">
        <v>2</v>
      </c>
      <c r="J641" s="4">
        <v>958.7</v>
      </c>
      <c r="K641" s="4">
        <v>1917.4</v>
      </c>
      <c r="L641" t="s">
        <v>28</v>
      </c>
      <c r="M641" t="s">
        <v>29</v>
      </c>
      <c r="N641">
        <f>IF(COUNTIF($C$2:C641,C641)=1,1,0)</f>
        <v>0</v>
      </c>
      <c r="O641">
        <f t="shared" si="18"/>
        <v>0</v>
      </c>
      <c r="P641" t="str">
        <f t="shared" si="19"/>
        <v>2023-05</v>
      </c>
      <c r="Q641" s="3">
        <f>IF(AND(IF(dashboard!$B$4="All",TRUE,$F641=dashboard!$B$4),IF(dashboard!$B$5="All",TRUE,$E641=dashboard!$B$5),IF(dashboard!$B$6="All",TRUE,$G641=dashboard!$B$6),IF(dashboard!$B$7="All",TRUE,$M641=dashboard!$B$7),$P641&gt;=dashboard!$B$8,$P641&lt;=dashboard!$B$9,COUNTIFS($C$2:C641,$C641,$F$2:F641,IF(dashboard!$B$4="All","*",dashboard!$B$4),$E$2:E641,IF(dashboard!$B$5="All","*",dashboard!$B$5),$G$2:G641,IF(dashboard!$B$6="All","*",dashboard!$B$6),$M$2:M641,IF(dashboard!$B$7="All","*",dashboard!$B$7),$P$2:P641,"&gt;="&amp;dashboard!$B$8,$P$2:P641,"&lt;="&amp;dashboard!$B$9)=1),1,0)</f>
        <v>0</v>
      </c>
    </row>
    <row r="642" spans="1:17">
      <c r="A642" t="s">
        <v>1542</v>
      </c>
      <c r="B642" s="2">
        <v>45140</v>
      </c>
      <c r="C642" t="s">
        <v>536</v>
      </c>
      <c r="D642" t="s">
        <v>1543</v>
      </c>
      <c r="E642" t="s">
        <v>17</v>
      </c>
      <c r="F642" t="s">
        <v>27</v>
      </c>
      <c r="G642" t="s">
        <v>19</v>
      </c>
      <c r="H642" t="s">
        <v>50</v>
      </c>
      <c r="I642" s="3">
        <v>1</v>
      </c>
      <c r="J642" s="4">
        <v>2055.92</v>
      </c>
      <c r="K642" s="4">
        <v>2055.92</v>
      </c>
      <c r="L642" t="s">
        <v>28</v>
      </c>
      <c r="M642" t="s">
        <v>29</v>
      </c>
      <c r="N642">
        <f>IF(COUNTIF($C$2:C642,C642)=1,1,0)</f>
        <v>0</v>
      </c>
      <c r="O642">
        <f t="shared" ref="O642:O705" si="20">IF(OR(M642="Yes",M642="YES",M642=TRUE,M642=1),1,0)</f>
        <v>0</v>
      </c>
      <c r="P642" t="str">
        <f t="shared" ref="P642:P705" si="21">TEXT(B642,"yyyy-mm")</f>
        <v>2023-08</v>
      </c>
      <c r="Q642" s="3">
        <f>IF(AND(IF(dashboard!$B$4="All",TRUE,$F642=dashboard!$B$4),IF(dashboard!$B$5="All",TRUE,$E642=dashboard!$B$5),IF(dashboard!$B$6="All",TRUE,$G642=dashboard!$B$6),IF(dashboard!$B$7="All",TRUE,$M642=dashboard!$B$7),$P642&gt;=dashboard!$B$8,$P642&lt;=dashboard!$B$9,COUNTIFS($C$2:C642,$C642,$F$2:F642,IF(dashboard!$B$4="All","*",dashboard!$B$4),$E$2:E642,IF(dashboard!$B$5="All","*",dashboard!$B$5),$G$2:G642,IF(dashboard!$B$6="All","*",dashboard!$B$6),$M$2:M642,IF(dashboard!$B$7="All","*",dashboard!$B$7),$P$2:P642,"&gt;="&amp;dashboard!$B$8,$P$2:P642,"&lt;="&amp;dashboard!$B$9)=1),1,0)</f>
        <v>0</v>
      </c>
    </row>
    <row r="643" spans="1:17">
      <c r="A643" t="s">
        <v>1544</v>
      </c>
      <c r="B643" s="2">
        <v>45165</v>
      </c>
      <c r="C643" t="s">
        <v>1545</v>
      </c>
      <c r="D643" t="s">
        <v>1546</v>
      </c>
      <c r="E643" t="s">
        <v>26</v>
      </c>
      <c r="F643" t="s">
        <v>46</v>
      </c>
      <c r="G643" t="s">
        <v>19</v>
      </c>
      <c r="H643" t="s">
        <v>57</v>
      </c>
      <c r="I643" s="3">
        <v>5</v>
      </c>
      <c r="J643" s="4">
        <v>17287.07</v>
      </c>
      <c r="K643" s="4">
        <v>86435.37</v>
      </c>
      <c r="L643" t="s">
        <v>35</v>
      </c>
      <c r="M643" t="s">
        <v>29</v>
      </c>
      <c r="N643">
        <f>IF(COUNTIF($C$2:C643,C643)=1,1,0)</f>
        <v>1</v>
      </c>
      <c r="O643">
        <f t="shared" si="20"/>
        <v>0</v>
      </c>
      <c r="P643" t="str">
        <f t="shared" si="21"/>
        <v>2023-08</v>
      </c>
      <c r="Q643" s="3">
        <f>IF(AND(IF(dashboard!$B$4="All",TRUE,$F643=dashboard!$B$4),IF(dashboard!$B$5="All",TRUE,$E643=dashboard!$B$5),IF(dashboard!$B$6="All",TRUE,$G643=dashboard!$B$6),IF(dashboard!$B$7="All",TRUE,$M643=dashboard!$B$7),$P643&gt;=dashboard!$B$8,$P643&lt;=dashboard!$B$9,COUNTIFS($C$2:C643,$C643,$F$2:F643,IF(dashboard!$B$4="All","*",dashboard!$B$4),$E$2:E643,IF(dashboard!$B$5="All","*",dashboard!$B$5),$G$2:G643,IF(dashboard!$B$6="All","*",dashboard!$B$6),$M$2:M643,IF(dashboard!$B$7="All","*",dashboard!$B$7),$P$2:P643,"&gt;="&amp;dashboard!$B$8,$P$2:P643,"&lt;="&amp;dashboard!$B$9)=1),1,0)</f>
        <v>0</v>
      </c>
    </row>
    <row r="644" spans="1:17">
      <c r="A644" t="s">
        <v>1547</v>
      </c>
      <c r="B644" s="2">
        <v>44982</v>
      </c>
      <c r="C644" t="s">
        <v>293</v>
      </c>
      <c r="D644" t="s">
        <v>1548</v>
      </c>
      <c r="E644" t="s">
        <v>17</v>
      </c>
      <c r="F644" t="s">
        <v>46</v>
      </c>
      <c r="G644" t="s">
        <v>42</v>
      </c>
      <c r="H644" t="s">
        <v>50</v>
      </c>
      <c r="I644" s="3">
        <v>2</v>
      </c>
      <c r="J644" s="4">
        <v>2800.41</v>
      </c>
      <c r="K644" s="4">
        <v>5600.82</v>
      </c>
      <c r="L644" t="s">
        <v>21</v>
      </c>
      <c r="M644" t="s">
        <v>29</v>
      </c>
      <c r="N644">
        <f>IF(COUNTIF($C$2:C644,C644)=1,1,0)</f>
        <v>0</v>
      </c>
      <c r="O644">
        <f t="shared" si="20"/>
        <v>0</v>
      </c>
      <c r="P644" t="str">
        <f t="shared" si="21"/>
        <v>2023-02</v>
      </c>
      <c r="Q644" s="3">
        <f>IF(AND(IF(dashboard!$B$4="All",TRUE,$F644=dashboard!$B$4),IF(dashboard!$B$5="All",TRUE,$E644=dashboard!$B$5),IF(dashboard!$B$6="All",TRUE,$G644=dashboard!$B$6),IF(dashboard!$B$7="All",TRUE,$M644=dashboard!$B$7),$P644&gt;=dashboard!$B$8,$P644&lt;=dashboard!$B$9,COUNTIFS($C$2:C644,$C644,$F$2:F644,IF(dashboard!$B$4="All","*",dashboard!$B$4),$E$2:E644,IF(dashboard!$B$5="All","*",dashboard!$B$5),$G$2:G644,IF(dashboard!$B$6="All","*",dashboard!$B$6),$M$2:M644,IF(dashboard!$B$7="All","*",dashboard!$B$7),$P$2:P644,"&gt;="&amp;dashboard!$B$8,$P$2:P644,"&lt;="&amp;dashboard!$B$9)=1),1,0)</f>
        <v>0</v>
      </c>
    </row>
    <row r="645" spans="1:17">
      <c r="A645" t="s">
        <v>1549</v>
      </c>
      <c r="B645" s="2">
        <v>45276</v>
      </c>
      <c r="C645" t="s">
        <v>928</v>
      </c>
      <c r="D645" t="s">
        <v>49</v>
      </c>
      <c r="E645" t="s">
        <v>17</v>
      </c>
      <c r="F645" t="s">
        <v>46</v>
      </c>
      <c r="G645" t="s">
        <v>42</v>
      </c>
      <c r="H645" t="s">
        <v>34</v>
      </c>
      <c r="I645" s="3">
        <v>3</v>
      </c>
      <c r="J645" s="4">
        <v>846.07</v>
      </c>
      <c r="K645" s="4">
        <v>2538.2199999999998</v>
      </c>
      <c r="L645" t="s">
        <v>35</v>
      </c>
      <c r="M645" t="s">
        <v>29</v>
      </c>
      <c r="N645">
        <f>IF(COUNTIF($C$2:C645,C645)=1,1,0)</f>
        <v>0</v>
      </c>
      <c r="O645">
        <f t="shared" si="20"/>
        <v>0</v>
      </c>
      <c r="P645" t="str">
        <f t="shared" si="21"/>
        <v>2023-12</v>
      </c>
      <c r="Q645" s="3">
        <f>IF(AND(IF(dashboard!$B$4="All",TRUE,$F645=dashboard!$B$4),IF(dashboard!$B$5="All",TRUE,$E645=dashboard!$B$5),IF(dashboard!$B$6="All",TRUE,$G645=dashboard!$B$6),IF(dashboard!$B$7="All",TRUE,$M645=dashboard!$B$7),$P645&gt;=dashboard!$B$8,$P645&lt;=dashboard!$B$9,COUNTIFS($C$2:C645,$C645,$F$2:F645,IF(dashboard!$B$4="All","*",dashboard!$B$4),$E$2:E645,IF(dashboard!$B$5="All","*",dashboard!$B$5),$G$2:G645,IF(dashboard!$B$6="All","*",dashboard!$B$6),$M$2:M645,IF(dashboard!$B$7="All","*",dashboard!$B$7),$P$2:P645,"&gt;="&amp;dashboard!$B$8,$P$2:P645,"&lt;="&amp;dashboard!$B$9)=1),1,0)</f>
        <v>0</v>
      </c>
    </row>
    <row r="646" spans="1:17">
      <c r="A646" t="s">
        <v>1550</v>
      </c>
      <c r="B646" s="2">
        <v>45033</v>
      </c>
      <c r="C646" t="s">
        <v>1551</v>
      </c>
      <c r="D646" t="s">
        <v>845</v>
      </c>
      <c r="E646" t="s">
        <v>26</v>
      </c>
      <c r="F646" t="s">
        <v>27</v>
      </c>
      <c r="G646" t="s">
        <v>42</v>
      </c>
      <c r="H646" t="s">
        <v>34</v>
      </c>
      <c r="I646" s="3">
        <v>3</v>
      </c>
      <c r="J646" s="4">
        <v>1361.63</v>
      </c>
      <c r="K646" s="4">
        <v>4084.9</v>
      </c>
      <c r="L646" t="s">
        <v>28</v>
      </c>
      <c r="M646" t="s">
        <v>29</v>
      </c>
      <c r="N646">
        <f>IF(COUNTIF($C$2:C646,C646)=1,1,0)</f>
        <v>1</v>
      </c>
      <c r="O646">
        <f t="shared" si="20"/>
        <v>0</v>
      </c>
      <c r="P646" t="str">
        <f t="shared" si="21"/>
        <v>2023-04</v>
      </c>
      <c r="Q646" s="3">
        <f>IF(AND(IF(dashboard!$B$4="All",TRUE,$F646=dashboard!$B$4),IF(dashboard!$B$5="All",TRUE,$E646=dashboard!$B$5),IF(dashboard!$B$6="All",TRUE,$G646=dashboard!$B$6),IF(dashboard!$B$7="All",TRUE,$M646=dashboard!$B$7),$P646&gt;=dashboard!$B$8,$P646&lt;=dashboard!$B$9,COUNTIFS($C$2:C646,$C646,$F$2:F646,IF(dashboard!$B$4="All","*",dashboard!$B$4),$E$2:E646,IF(dashboard!$B$5="All","*",dashboard!$B$5),$G$2:G646,IF(dashboard!$B$6="All","*",dashboard!$B$6),$M$2:M646,IF(dashboard!$B$7="All","*",dashboard!$B$7),$P$2:P646,"&gt;="&amp;dashboard!$B$8,$P$2:P646,"&lt;="&amp;dashboard!$B$9)=1),1,0)</f>
        <v>0</v>
      </c>
    </row>
    <row r="647" spans="1:17">
      <c r="A647" t="s">
        <v>1552</v>
      </c>
      <c r="B647" s="2">
        <v>44974</v>
      </c>
      <c r="C647" t="s">
        <v>218</v>
      </c>
      <c r="D647" t="s">
        <v>1188</v>
      </c>
      <c r="E647" t="s">
        <v>17</v>
      </c>
      <c r="F647" t="s">
        <v>46</v>
      </c>
      <c r="G647" t="s">
        <v>42</v>
      </c>
      <c r="H647" t="s">
        <v>57</v>
      </c>
      <c r="I647" s="3">
        <v>1</v>
      </c>
      <c r="J647" s="4">
        <v>10689.26</v>
      </c>
      <c r="K647" s="4">
        <v>10689.26</v>
      </c>
      <c r="L647" t="s">
        <v>21</v>
      </c>
      <c r="M647" t="s">
        <v>29</v>
      </c>
      <c r="N647">
        <f>IF(COUNTIF($C$2:C647,C647)=1,1,0)</f>
        <v>0</v>
      </c>
      <c r="O647">
        <f t="shared" si="20"/>
        <v>0</v>
      </c>
      <c r="P647" t="str">
        <f t="shared" si="21"/>
        <v>2023-02</v>
      </c>
      <c r="Q647" s="3">
        <f>IF(AND(IF(dashboard!$B$4="All",TRUE,$F647=dashboard!$B$4),IF(dashboard!$B$5="All",TRUE,$E647=dashboard!$B$5),IF(dashboard!$B$6="All",TRUE,$G647=dashboard!$B$6),IF(dashboard!$B$7="All",TRUE,$M647=dashboard!$B$7),$P647&gt;=dashboard!$B$8,$P647&lt;=dashboard!$B$9,COUNTIFS($C$2:C647,$C647,$F$2:F647,IF(dashboard!$B$4="All","*",dashboard!$B$4),$E$2:E647,IF(dashboard!$B$5="All","*",dashboard!$B$5),$G$2:G647,IF(dashboard!$B$6="All","*",dashboard!$B$6),$M$2:M647,IF(dashboard!$B$7="All","*",dashboard!$B$7),$P$2:P647,"&gt;="&amp;dashboard!$B$8,$P$2:P647,"&lt;="&amp;dashboard!$B$9)=1),1,0)</f>
        <v>0</v>
      </c>
    </row>
    <row r="648" spans="1:17">
      <c r="A648" t="s">
        <v>1553</v>
      </c>
      <c r="B648" s="2">
        <v>45263</v>
      </c>
      <c r="C648" t="s">
        <v>1554</v>
      </c>
      <c r="D648" t="s">
        <v>239</v>
      </c>
      <c r="E648" t="s">
        <v>17</v>
      </c>
      <c r="F648" t="s">
        <v>27</v>
      </c>
      <c r="G648" t="s">
        <v>19</v>
      </c>
      <c r="H648" t="s">
        <v>50</v>
      </c>
      <c r="I648" s="3">
        <v>4</v>
      </c>
      <c r="J648" s="4">
        <v>2322.85</v>
      </c>
      <c r="K648" s="4">
        <v>9291.4</v>
      </c>
      <c r="L648" t="s">
        <v>35</v>
      </c>
      <c r="M648" t="s">
        <v>29</v>
      </c>
      <c r="N648">
        <f>IF(COUNTIF($C$2:C648,C648)=1,1,0)</f>
        <v>1</v>
      </c>
      <c r="O648">
        <f t="shared" si="20"/>
        <v>0</v>
      </c>
      <c r="P648" t="str">
        <f t="shared" si="21"/>
        <v>2023-12</v>
      </c>
      <c r="Q648" s="3">
        <f>IF(AND(IF(dashboard!$B$4="All",TRUE,$F648=dashboard!$B$4),IF(dashboard!$B$5="All",TRUE,$E648=dashboard!$B$5),IF(dashboard!$B$6="All",TRUE,$G648=dashboard!$B$6),IF(dashboard!$B$7="All",TRUE,$M648=dashboard!$B$7),$P648&gt;=dashboard!$B$8,$P648&lt;=dashboard!$B$9,COUNTIFS($C$2:C648,$C648,$F$2:F648,IF(dashboard!$B$4="All","*",dashboard!$B$4),$E$2:E648,IF(dashboard!$B$5="All","*",dashboard!$B$5),$G$2:G648,IF(dashboard!$B$6="All","*",dashboard!$B$6),$M$2:M648,IF(dashboard!$B$7="All","*",dashboard!$B$7),$P$2:P648,"&gt;="&amp;dashboard!$B$8,$P$2:P648,"&lt;="&amp;dashboard!$B$9)=1),1,0)</f>
        <v>0</v>
      </c>
    </row>
    <row r="649" spans="1:17">
      <c r="A649" t="s">
        <v>1555</v>
      </c>
      <c r="B649" s="2">
        <v>44952</v>
      </c>
      <c r="C649" t="s">
        <v>1556</v>
      </c>
      <c r="D649" t="s">
        <v>1557</v>
      </c>
      <c r="E649" t="s">
        <v>17</v>
      </c>
      <c r="F649" t="s">
        <v>27</v>
      </c>
      <c r="G649" t="s">
        <v>19</v>
      </c>
      <c r="H649" t="s">
        <v>20</v>
      </c>
      <c r="I649" s="3">
        <v>5</v>
      </c>
      <c r="J649" s="4">
        <v>25680.07</v>
      </c>
      <c r="K649" s="4">
        <v>128400.36</v>
      </c>
      <c r="L649" t="s">
        <v>21</v>
      </c>
      <c r="M649" t="s">
        <v>29</v>
      </c>
      <c r="N649">
        <f>IF(COUNTIF($C$2:C649,C649)=1,1,0)</f>
        <v>1</v>
      </c>
      <c r="O649">
        <f t="shared" si="20"/>
        <v>0</v>
      </c>
      <c r="P649" t="str">
        <f t="shared" si="21"/>
        <v>2023-01</v>
      </c>
      <c r="Q649" s="3">
        <f>IF(AND(IF(dashboard!$B$4="All",TRUE,$F649=dashboard!$B$4),IF(dashboard!$B$5="All",TRUE,$E649=dashboard!$B$5),IF(dashboard!$B$6="All",TRUE,$G649=dashboard!$B$6),IF(dashboard!$B$7="All",TRUE,$M649=dashboard!$B$7),$P649&gt;=dashboard!$B$8,$P649&lt;=dashboard!$B$9,COUNTIFS($C$2:C649,$C649,$F$2:F649,IF(dashboard!$B$4="All","*",dashboard!$B$4),$E$2:E649,IF(dashboard!$B$5="All","*",dashboard!$B$5),$G$2:G649,IF(dashboard!$B$6="All","*",dashboard!$B$6),$M$2:M649,IF(dashboard!$B$7="All","*",dashboard!$B$7),$P$2:P649,"&gt;="&amp;dashboard!$B$8,$P$2:P649,"&lt;="&amp;dashboard!$B$9)=1),1,0)</f>
        <v>0</v>
      </c>
    </row>
    <row r="650" spans="1:17">
      <c r="A650" t="s">
        <v>1558</v>
      </c>
      <c r="B650" s="2">
        <v>45183</v>
      </c>
      <c r="C650" t="s">
        <v>1559</v>
      </c>
      <c r="D650" t="s">
        <v>887</v>
      </c>
      <c r="E650" t="s">
        <v>17</v>
      </c>
      <c r="F650" t="s">
        <v>18</v>
      </c>
      <c r="G650" t="s">
        <v>19</v>
      </c>
      <c r="H650" t="s">
        <v>34</v>
      </c>
      <c r="I650" s="3">
        <v>3</v>
      </c>
      <c r="J650" s="4">
        <v>1421.29</v>
      </c>
      <c r="K650" s="4">
        <v>4263.88</v>
      </c>
      <c r="L650" t="s">
        <v>21</v>
      </c>
      <c r="M650" t="s">
        <v>29</v>
      </c>
      <c r="N650">
        <f>IF(COUNTIF($C$2:C650,C650)=1,1,0)</f>
        <v>1</v>
      </c>
      <c r="O650">
        <f t="shared" si="20"/>
        <v>0</v>
      </c>
      <c r="P650" t="str">
        <f t="shared" si="21"/>
        <v>2023-09</v>
      </c>
      <c r="Q650" s="3">
        <f>IF(AND(IF(dashboard!$B$4="All",TRUE,$F650=dashboard!$B$4),IF(dashboard!$B$5="All",TRUE,$E650=dashboard!$B$5),IF(dashboard!$B$6="All",TRUE,$G650=dashboard!$B$6),IF(dashboard!$B$7="All",TRUE,$M650=dashboard!$B$7),$P650&gt;=dashboard!$B$8,$P650&lt;=dashboard!$B$9,COUNTIFS($C$2:C650,$C650,$F$2:F650,IF(dashboard!$B$4="All","*",dashboard!$B$4),$E$2:E650,IF(dashboard!$B$5="All","*",dashboard!$B$5),$G$2:G650,IF(dashboard!$B$6="All","*",dashboard!$B$6),$M$2:M650,IF(dashboard!$B$7="All","*",dashboard!$B$7),$P$2:P650,"&gt;="&amp;dashboard!$B$8,$P$2:P650,"&lt;="&amp;dashboard!$B$9)=1),1,0)</f>
        <v>0</v>
      </c>
    </row>
    <row r="651" spans="1:17">
      <c r="A651" t="s">
        <v>1560</v>
      </c>
      <c r="B651" s="2">
        <v>44934</v>
      </c>
      <c r="C651" t="s">
        <v>347</v>
      </c>
      <c r="D651" t="s">
        <v>262</v>
      </c>
      <c r="E651" t="s">
        <v>17</v>
      </c>
      <c r="F651" t="s">
        <v>33</v>
      </c>
      <c r="G651" t="s">
        <v>42</v>
      </c>
      <c r="H651" t="s">
        <v>34</v>
      </c>
      <c r="I651" s="3">
        <v>3</v>
      </c>
      <c r="J651" s="4">
        <v>1423.39</v>
      </c>
      <c r="K651" s="4">
        <v>4270.17</v>
      </c>
      <c r="L651" t="s">
        <v>28</v>
      </c>
      <c r="M651" t="s">
        <v>29</v>
      </c>
      <c r="N651">
        <f>IF(COUNTIF($C$2:C651,C651)=1,1,0)</f>
        <v>0</v>
      </c>
      <c r="O651">
        <f t="shared" si="20"/>
        <v>0</v>
      </c>
      <c r="P651" t="str">
        <f t="shared" si="21"/>
        <v>2023-01</v>
      </c>
      <c r="Q651" s="3">
        <f>IF(AND(IF(dashboard!$B$4="All",TRUE,$F651=dashboard!$B$4),IF(dashboard!$B$5="All",TRUE,$E651=dashboard!$B$5),IF(dashboard!$B$6="All",TRUE,$G651=dashboard!$B$6),IF(dashboard!$B$7="All",TRUE,$M651=dashboard!$B$7),$P651&gt;=dashboard!$B$8,$P651&lt;=dashboard!$B$9,COUNTIFS($C$2:C651,$C651,$F$2:F651,IF(dashboard!$B$4="All","*",dashboard!$B$4),$E$2:E651,IF(dashboard!$B$5="All","*",dashboard!$B$5),$G$2:G651,IF(dashboard!$B$6="All","*",dashboard!$B$6),$M$2:M651,IF(dashboard!$B$7="All","*",dashboard!$B$7),$P$2:P651,"&gt;="&amp;dashboard!$B$8,$P$2:P651,"&lt;="&amp;dashboard!$B$9)=1),1,0)</f>
        <v>1</v>
      </c>
    </row>
    <row r="652" spans="1:17">
      <c r="A652" t="s">
        <v>1561</v>
      </c>
      <c r="B652" s="2">
        <v>45179</v>
      </c>
      <c r="C652" t="s">
        <v>570</v>
      </c>
      <c r="D652" t="s">
        <v>1562</v>
      </c>
      <c r="E652" t="s">
        <v>17</v>
      </c>
      <c r="F652" t="s">
        <v>27</v>
      </c>
      <c r="G652" t="s">
        <v>42</v>
      </c>
      <c r="H652" t="s">
        <v>57</v>
      </c>
      <c r="I652" s="3">
        <v>1</v>
      </c>
      <c r="J652" s="4">
        <v>15081.53</v>
      </c>
      <c r="K652" s="4">
        <v>15081.53</v>
      </c>
      <c r="L652" t="s">
        <v>21</v>
      </c>
      <c r="M652" t="s">
        <v>29</v>
      </c>
      <c r="N652">
        <f>IF(COUNTIF($C$2:C652,C652)=1,1,0)</f>
        <v>0</v>
      </c>
      <c r="O652">
        <f t="shared" si="20"/>
        <v>0</v>
      </c>
      <c r="P652" t="str">
        <f t="shared" si="21"/>
        <v>2023-09</v>
      </c>
      <c r="Q652" s="3">
        <f>IF(AND(IF(dashboard!$B$4="All",TRUE,$F652=dashboard!$B$4),IF(dashboard!$B$5="All",TRUE,$E652=dashboard!$B$5),IF(dashboard!$B$6="All",TRUE,$G652=dashboard!$B$6),IF(dashboard!$B$7="All",TRUE,$M652=dashboard!$B$7),$P652&gt;=dashboard!$B$8,$P652&lt;=dashboard!$B$9,COUNTIFS($C$2:C652,$C652,$F$2:F652,IF(dashboard!$B$4="All","*",dashboard!$B$4),$E$2:E652,IF(dashboard!$B$5="All","*",dashboard!$B$5),$G$2:G652,IF(dashboard!$B$6="All","*",dashboard!$B$6),$M$2:M652,IF(dashboard!$B$7="All","*",dashboard!$B$7),$P$2:P652,"&gt;="&amp;dashboard!$B$8,$P$2:P652,"&lt;="&amp;dashboard!$B$9)=1),1,0)</f>
        <v>0</v>
      </c>
    </row>
    <row r="653" spans="1:17">
      <c r="A653" t="s">
        <v>1563</v>
      </c>
      <c r="B653" s="2">
        <v>45229</v>
      </c>
      <c r="C653" t="s">
        <v>1564</v>
      </c>
      <c r="D653" t="s">
        <v>782</v>
      </c>
      <c r="E653" t="s">
        <v>17</v>
      </c>
      <c r="F653" t="s">
        <v>33</v>
      </c>
      <c r="G653" t="s">
        <v>19</v>
      </c>
      <c r="H653" t="s">
        <v>50</v>
      </c>
      <c r="I653" s="3">
        <v>3</v>
      </c>
      <c r="J653" s="4">
        <v>2240.2600000000002</v>
      </c>
      <c r="K653" s="4">
        <v>6720.77</v>
      </c>
      <c r="L653" t="s">
        <v>35</v>
      </c>
      <c r="M653" t="s">
        <v>29</v>
      </c>
      <c r="N653">
        <f>IF(COUNTIF($C$2:C653,C653)=1,1,0)</f>
        <v>1</v>
      </c>
      <c r="O653">
        <f t="shared" si="20"/>
        <v>0</v>
      </c>
      <c r="P653" t="str">
        <f t="shared" si="21"/>
        <v>2023-10</v>
      </c>
      <c r="Q653" s="3">
        <f>IF(AND(IF(dashboard!$B$4="All",TRUE,$F653=dashboard!$B$4),IF(dashboard!$B$5="All",TRUE,$E653=dashboard!$B$5),IF(dashboard!$B$6="All",TRUE,$G653=dashboard!$B$6),IF(dashboard!$B$7="All",TRUE,$M653=dashboard!$B$7),$P653&gt;=dashboard!$B$8,$P653&lt;=dashboard!$B$9,COUNTIFS($C$2:C653,$C653,$F$2:F653,IF(dashboard!$B$4="All","*",dashboard!$B$4),$E$2:E653,IF(dashboard!$B$5="All","*",dashboard!$B$5),$G$2:G653,IF(dashboard!$B$6="All","*",dashboard!$B$6),$M$2:M653,IF(dashboard!$B$7="All","*",dashboard!$B$7),$P$2:P653,"&gt;="&amp;dashboard!$B$8,$P$2:P653,"&lt;="&amp;dashboard!$B$9)=1),1,0)</f>
        <v>1</v>
      </c>
    </row>
    <row r="654" spans="1:17">
      <c r="A654" t="s">
        <v>1565</v>
      </c>
      <c r="B654" s="2">
        <v>44982</v>
      </c>
      <c r="C654" t="s">
        <v>1120</v>
      </c>
      <c r="D654" t="s">
        <v>1566</v>
      </c>
      <c r="E654" t="s">
        <v>17</v>
      </c>
      <c r="F654" t="s">
        <v>46</v>
      </c>
      <c r="G654" t="s">
        <v>19</v>
      </c>
      <c r="H654" t="s">
        <v>20</v>
      </c>
      <c r="I654" s="3">
        <v>5</v>
      </c>
      <c r="J654" s="4">
        <v>33459.870000000003</v>
      </c>
      <c r="K654" s="4">
        <v>167299.37</v>
      </c>
      <c r="L654" t="s">
        <v>21</v>
      </c>
      <c r="M654" t="s">
        <v>22</v>
      </c>
      <c r="N654">
        <f>IF(COUNTIF($C$2:C654,C654)=1,1,0)</f>
        <v>0</v>
      </c>
      <c r="O654">
        <f t="shared" si="20"/>
        <v>1</v>
      </c>
      <c r="P654" t="str">
        <f t="shared" si="21"/>
        <v>2023-02</v>
      </c>
      <c r="Q654" s="3">
        <f>IF(AND(IF(dashboard!$B$4="All",TRUE,$F654=dashboard!$B$4),IF(dashboard!$B$5="All",TRUE,$E654=dashboard!$B$5),IF(dashboard!$B$6="All",TRUE,$G654=dashboard!$B$6),IF(dashboard!$B$7="All",TRUE,$M654=dashboard!$B$7),$P654&gt;=dashboard!$B$8,$P654&lt;=dashboard!$B$9,COUNTIFS($C$2:C654,$C654,$F$2:F654,IF(dashboard!$B$4="All","*",dashboard!$B$4),$E$2:E654,IF(dashboard!$B$5="All","*",dashboard!$B$5),$G$2:G654,IF(dashboard!$B$6="All","*",dashboard!$B$6),$M$2:M654,IF(dashboard!$B$7="All","*",dashboard!$B$7),$P$2:P654,"&gt;="&amp;dashboard!$B$8,$P$2:P654,"&lt;="&amp;dashboard!$B$9)=1),1,0)</f>
        <v>0</v>
      </c>
    </row>
    <row r="655" spans="1:17">
      <c r="A655" t="s">
        <v>1567</v>
      </c>
      <c r="B655" s="2">
        <v>45452</v>
      </c>
      <c r="C655" t="s">
        <v>84</v>
      </c>
      <c r="D655" t="s">
        <v>1365</v>
      </c>
      <c r="E655" t="s">
        <v>26</v>
      </c>
      <c r="F655" t="s">
        <v>33</v>
      </c>
      <c r="G655" t="s">
        <v>42</v>
      </c>
      <c r="H655" t="s">
        <v>50</v>
      </c>
      <c r="I655" s="3">
        <v>1</v>
      </c>
      <c r="J655" s="4">
        <v>2702.87</v>
      </c>
      <c r="K655" s="4">
        <v>2702.87</v>
      </c>
      <c r="L655" t="s">
        <v>21</v>
      </c>
      <c r="M655" t="s">
        <v>29</v>
      </c>
      <c r="N655">
        <f>IF(COUNTIF($C$2:C655,C655)=1,1,0)</f>
        <v>0</v>
      </c>
      <c r="O655">
        <f t="shared" si="20"/>
        <v>0</v>
      </c>
      <c r="P655" t="str">
        <f t="shared" si="21"/>
        <v>2024-06</v>
      </c>
      <c r="Q655" s="3">
        <f>IF(AND(IF(dashboard!$B$4="All",TRUE,$F655=dashboard!$B$4),IF(dashboard!$B$5="All",TRUE,$E655=dashboard!$B$5),IF(dashboard!$B$6="All",TRUE,$G655=dashboard!$B$6),IF(dashboard!$B$7="All",TRUE,$M655=dashboard!$B$7),$P655&gt;=dashboard!$B$8,$P655&lt;=dashboard!$B$9,COUNTIFS($C$2:C655,$C655,$F$2:F655,IF(dashboard!$B$4="All","*",dashboard!$B$4),$E$2:E655,IF(dashboard!$B$5="All","*",dashboard!$B$5),$G$2:G655,IF(dashboard!$B$6="All","*",dashboard!$B$6),$M$2:M655,IF(dashboard!$B$7="All","*",dashboard!$B$7),$P$2:P655,"&gt;="&amp;dashboard!$B$8,$P$2:P655,"&lt;="&amp;dashboard!$B$9)=1),1,0)</f>
        <v>1</v>
      </c>
    </row>
    <row r="656" spans="1:17">
      <c r="A656" t="s">
        <v>1568</v>
      </c>
      <c r="B656" s="2">
        <v>45400</v>
      </c>
      <c r="C656" t="s">
        <v>1569</v>
      </c>
      <c r="D656" t="s">
        <v>1570</v>
      </c>
      <c r="E656" t="s">
        <v>17</v>
      </c>
      <c r="F656" t="s">
        <v>33</v>
      </c>
      <c r="G656" t="s">
        <v>19</v>
      </c>
      <c r="H656" t="s">
        <v>50</v>
      </c>
      <c r="I656" s="3">
        <v>2</v>
      </c>
      <c r="J656" s="4">
        <v>2028.99</v>
      </c>
      <c r="K656" s="4">
        <v>4057.98</v>
      </c>
      <c r="L656" t="s">
        <v>35</v>
      </c>
      <c r="M656" t="s">
        <v>29</v>
      </c>
      <c r="N656">
        <f>IF(COUNTIF($C$2:C656,C656)=1,1,0)</f>
        <v>1</v>
      </c>
      <c r="O656">
        <f t="shared" si="20"/>
        <v>0</v>
      </c>
      <c r="P656" t="str">
        <f t="shared" si="21"/>
        <v>2024-04</v>
      </c>
      <c r="Q656" s="3">
        <f>IF(AND(IF(dashboard!$B$4="All",TRUE,$F656=dashboard!$B$4),IF(dashboard!$B$5="All",TRUE,$E656=dashboard!$B$5),IF(dashboard!$B$6="All",TRUE,$G656=dashboard!$B$6),IF(dashboard!$B$7="All",TRUE,$M656=dashboard!$B$7),$P656&gt;=dashboard!$B$8,$P656&lt;=dashboard!$B$9,COUNTIFS($C$2:C656,$C656,$F$2:F656,IF(dashboard!$B$4="All","*",dashboard!$B$4),$E$2:E656,IF(dashboard!$B$5="All","*",dashboard!$B$5),$G$2:G656,IF(dashboard!$B$6="All","*",dashboard!$B$6),$M$2:M656,IF(dashboard!$B$7="All","*",dashboard!$B$7),$P$2:P656,"&gt;="&amp;dashboard!$B$8,$P$2:P656,"&lt;="&amp;dashboard!$B$9)=1),1,0)</f>
        <v>1</v>
      </c>
    </row>
    <row r="657" spans="1:17">
      <c r="A657" t="s">
        <v>1571</v>
      </c>
      <c r="B657" s="2">
        <v>44954</v>
      </c>
      <c r="C657" t="s">
        <v>354</v>
      </c>
      <c r="D657" t="s">
        <v>1572</v>
      </c>
      <c r="E657" t="s">
        <v>17</v>
      </c>
      <c r="F657" t="s">
        <v>33</v>
      </c>
      <c r="G657" t="s">
        <v>42</v>
      </c>
      <c r="H657" t="s">
        <v>20</v>
      </c>
      <c r="I657" s="3">
        <v>1</v>
      </c>
      <c r="J657" s="4">
        <v>32230.14</v>
      </c>
      <c r="K657" s="4">
        <v>32230.14</v>
      </c>
      <c r="L657" t="s">
        <v>28</v>
      </c>
      <c r="M657" t="s">
        <v>29</v>
      </c>
      <c r="N657">
        <f>IF(COUNTIF($C$2:C657,C657)=1,1,0)</f>
        <v>0</v>
      </c>
      <c r="O657">
        <f t="shared" si="20"/>
        <v>0</v>
      </c>
      <c r="P657" t="str">
        <f t="shared" si="21"/>
        <v>2023-01</v>
      </c>
      <c r="Q657" s="3">
        <f>IF(AND(IF(dashboard!$B$4="All",TRUE,$F657=dashboard!$B$4),IF(dashboard!$B$5="All",TRUE,$E657=dashboard!$B$5),IF(dashboard!$B$6="All",TRUE,$G657=dashboard!$B$6),IF(dashboard!$B$7="All",TRUE,$M657=dashboard!$B$7),$P657&gt;=dashboard!$B$8,$P657&lt;=dashboard!$B$9,COUNTIFS($C$2:C657,$C657,$F$2:F657,IF(dashboard!$B$4="All","*",dashboard!$B$4),$E$2:E657,IF(dashboard!$B$5="All","*",dashboard!$B$5),$G$2:G657,IF(dashboard!$B$6="All","*",dashboard!$B$6),$M$2:M657,IF(dashboard!$B$7="All","*",dashboard!$B$7),$P$2:P657,"&gt;="&amp;dashboard!$B$8,$P$2:P657,"&lt;="&amp;dashboard!$B$9)=1),1,0)</f>
        <v>0</v>
      </c>
    </row>
    <row r="658" spans="1:17">
      <c r="A658" t="s">
        <v>1573</v>
      </c>
      <c r="B658" s="2">
        <v>45004</v>
      </c>
      <c r="C658" t="s">
        <v>1574</v>
      </c>
      <c r="D658" t="s">
        <v>1050</v>
      </c>
      <c r="E658" t="s">
        <v>26</v>
      </c>
      <c r="F658" t="s">
        <v>46</v>
      </c>
      <c r="G658" t="s">
        <v>19</v>
      </c>
      <c r="H658" t="s">
        <v>57</v>
      </c>
      <c r="I658" s="3">
        <v>5</v>
      </c>
      <c r="J658" s="4">
        <v>16029.52</v>
      </c>
      <c r="K658" s="4">
        <v>80147.58</v>
      </c>
      <c r="L658" t="s">
        <v>28</v>
      </c>
      <c r="M658" t="s">
        <v>29</v>
      </c>
      <c r="N658">
        <f>IF(COUNTIF($C$2:C658,C658)=1,1,0)</f>
        <v>1</v>
      </c>
      <c r="O658">
        <f t="shared" si="20"/>
        <v>0</v>
      </c>
      <c r="P658" t="str">
        <f t="shared" si="21"/>
        <v>2023-03</v>
      </c>
      <c r="Q658" s="3">
        <f>IF(AND(IF(dashboard!$B$4="All",TRUE,$F658=dashboard!$B$4),IF(dashboard!$B$5="All",TRUE,$E658=dashboard!$B$5),IF(dashboard!$B$6="All",TRUE,$G658=dashboard!$B$6),IF(dashboard!$B$7="All",TRUE,$M658=dashboard!$B$7),$P658&gt;=dashboard!$B$8,$P658&lt;=dashboard!$B$9,COUNTIFS($C$2:C658,$C658,$F$2:F658,IF(dashboard!$B$4="All","*",dashboard!$B$4),$E$2:E658,IF(dashboard!$B$5="All","*",dashboard!$B$5),$G$2:G658,IF(dashboard!$B$6="All","*",dashboard!$B$6),$M$2:M658,IF(dashboard!$B$7="All","*",dashboard!$B$7),$P$2:P658,"&gt;="&amp;dashboard!$B$8,$P$2:P658,"&lt;="&amp;dashboard!$B$9)=1),1,0)</f>
        <v>0</v>
      </c>
    </row>
    <row r="659" spans="1:17">
      <c r="A659" t="s">
        <v>1575</v>
      </c>
      <c r="B659" s="2">
        <v>45142</v>
      </c>
      <c r="C659" t="s">
        <v>934</v>
      </c>
      <c r="D659" t="s">
        <v>1576</v>
      </c>
      <c r="E659" t="s">
        <v>26</v>
      </c>
      <c r="F659" t="s">
        <v>46</v>
      </c>
      <c r="G659" t="s">
        <v>19</v>
      </c>
      <c r="H659" t="s">
        <v>34</v>
      </c>
      <c r="I659" s="3">
        <v>5</v>
      </c>
      <c r="J659" s="4">
        <v>1077.24</v>
      </c>
      <c r="K659" s="4">
        <v>5386.18</v>
      </c>
      <c r="L659" t="s">
        <v>35</v>
      </c>
      <c r="M659" t="s">
        <v>22</v>
      </c>
      <c r="N659">
        <f>IF(COUNTIF($C$2:C659,C659)=1,1,0)</f>
        <v>0</v>
      </c>
      <c r="O659">
        <f t="shared" si="20"/>
        <v>1</v>
      </c>
      <c r="P659" t="str">
        <f t="shared" si="21"/>
        <v>2023-08</v>
      </c>
      <c r="Q659" s="3">
        <f>IF(AND(IF(dashboard!$B$4="All",TRUE,$F659=dashboard!$B$4),IF(dashboard!$B$5="All",TRUE,$E659=dashboard!$B$5),IF(dashboard!$B$6="All",TRUE,$G659=dashboard!$B$6),IF(dashboard!$B$7="All",TRUE,$M659=dashboard!$B$7),$P659&gt;=dashboard!$B$8,$P659&lt;=dashboard!$B$9,COUNTIFS($C$2:C659,$C659,$F$2:F659,IF(dashboard!$B$4="All","*",dashboard!$B$4),$E$2:E659,IF(dashboard!$B$5="All","*",dashboard!$B$5),$G$2:G659,IF(dashboard!$B$6="All","*",dashboard!$B$6),$M$2:M659,IF(dashboard!$B$7="All","*",dashboard!$B$7),$P$2:P659,"&gt;="&amp;dashboard!$B$8,$P$2:P659,"&lt;="&amp;dashboard!$B$9)=1),1,0)</f>
        <v>0</v>
      </c>
    </row>
    <row r="660" spans="1:17">
      <c r="A660" t="s">
        <v>1577</v>
      </c>
      <c r="B660" s="2">
        <v>45312</v>
      </c>
      <c r="C660" t="s">
        <v>875</v>
      </c>
      <c r="D660" t="s">
        <v>1578</v>
      </c>
      <c r="E660" t="s">
        <v>26</v>
      </c>
      <c r="F660" t="s">
        <v>27</v>
      </c>
      <c r="G660" t="s">
        <v>42</v>
      </c>
      <c r="H660" t="s">
        <v>57</v>
      </c>
      <c r="I660" s="3">
        <v>2</v>
      </c>
      <c r="J660" s="4">
        <v>10739.97</v>
      </c>
      <c r="K660" s="4">
        <v>21479.95</v>
      </c>
      <c r="L660" t="s">
        <v>21</v>
      </c>
      <c r="M660" t="s">
        <v>29</v>
      </c>
      <c r="N660">
        <f>IF(COUNTIF($C$2:C660,C660)=1,1,0)</f>
        <v>0</v>
      </c>
      <c r="O660">
        <f t="shared" si="20"/>
        <v>0</v>
      </c>
      <c r="P660" t="str">
        <f t="shared" si="21"/>
        <v>2024-01</v>
      </c>
      <c r="Q660" s="3">
        <f>IF(AND(IF(dashboard!$B$4="All",TRUE,$F660=dashboard!$B$4),IF(dashboard!$B$5="All",TRUE,$E660=dashboard!$B$5),IF(dashboard!$B$6="All",TRUE,$G660=dashboard!$B$6),IF(dashboard!$B$7="All",TRUE,$M660=dashboard!$B$7),$P660&gt;=dashboard!$B$8,$P660&lt;=dashboard!$B$9,COUNTIFS($C$2:C660,$C660,$F$2:F660,IF(dashboard!$B$4="All","*",dashboard!$B$4),$E$2:E660,IF(dashboard!$B$5="All","*",dashboard!$B$5),$G$2:G660,IF(dashboard!$B$6="All","*",dashboard!$B$6),$M$2:M660,IF(dashboard!$B$7="All","*",dashboard!$B$7),$P$2:P660,"&gt;="&amp;dashboard!$B$8,$P$2:P660,"&lt;="&amp;dashboard!$B$9)=1),1,0)</f>
        <v>0</v>
      </c>
    </row>
    <row r="661" spans="1:17">
      <c r="A661" t="s">
        <v>1579</v>
      </c>
      <c r="B661" s="2">
        <v>45291</v>
      </c>
      <c r="C661" t="s">
        <v>581</v>
      </c>
      <c r="D661" t="s">
        <v>1580</v>
      </c>
      <c r="E661" t="s">
        <v>17</v>
      </c>
      <c r="F661" t="s">
        <v>27</v>
      </c>
      <c r="G661" t="s">
        <v>42</v>
      </c>
      <c r="H661" t="s">
        <v>57</v>
      </c>
      <c r="I661" s="3">
        <v>1</v>
      </c>
      <c r="J661" s="4">
        <v>14305.46</v>
      </c>
      <c r="K661" s="4">
        <v>14305.46</v>
      </c>
      <c r="L661" t="s">
        <v>35</v>
      </c>
      <c r="M661" t="s">
        <v>29</v>
      </c>
      <c r="N661">
        <f>IF(COUNTIF($C$2:C661,C661)=1,1,0)</f>
        <v>0</v>
      </c>
      <c r="O661">
        <f t="shared" si="20"/>
        <v>0</v>
      </c>
      <c r="P661" t="str">
        <f t="shared" si="21"/>
        <v>2023-12</v>
      </c>
      <c r="Q661" s="3">
        <f>IF(AND(IF(dashboard!$B$4="All",TRUE,$F661=dashboard!$B$4),IF(dashboard!$B$5="All",TRUE,$E661=dashboard!$B$5),IF(dashboard!$B$6="All",TRUE,$G661=dashboard!$B$6),IF(dashboard!$B$7="All",TRUE,$M661=dashboard!$B$7),$P661&gt;=dashboard!$B$8,$P661&lt;=dashboard!$B$9,COUNTIFS($C$2:C661,$C661,$F$2:F661,IF(dashboard!$B$4="All","*",dashboard!$B$4),$E$2:E661,IF(dashboard!$B$5="All","*",dashboard!$B$5),$G$2:G661,IF(dashboard!$B$6="All","*",dashboard!$B$6),$M$2:M661,IF(dashboard!$B$7="All","*",dashboard!$B$7),$P$2:P661,"&gt;="&amp;dashboard!$B$8,$P$2:P661,"&lt;="&amp;dashboard!$B$9)=1),1,0)</f>
        <v>0</v>
      </c>
    </row>
    <row r="662" spans="1:17">
      <c r="A662" t="s">
        <v>1581</v>
      </c>
      <c r="B662" s="2">
        <v>45452</v>
      </c>
      <c r="C662" t="s">
        <v>1022</v>
      </c>
      <c r="D662" t="s">
        <v>1188</v>
      </c>
      <c r="E662" t="s">
        <v>17</v>
      </c>
      <c r="F662" t="s">
        <v>18</v>
      </c>
      <c r="G662" t="s">
        <v>42</v>
      </c>
      <c r="H662" t="s">
        <v>50</v>
      </c>
      <c r="I662" s="3">
        <v>5</v>
      </c>
      <c r="J662" s="4">
        <v>2671.76</v>
      </c>
      <c r="K662" s="4">
        <v>13358.82</v>
      </c>
      <c r="L662" t="s">
        <v>35</v>
      </c>
      <c r="M662" t="s">
        <v>29</v>
      </c>
      <c r="N662">
        <f>IF(COUNTIF($C$2:C662,C662)=1,1,0)</f>
        <v>0</v>
      </c>
      <c r="O662">
        <f t="shared" si="20"/>
        <v>0</v>
      </c>
      <c r="P662" t="str">
        <f t="shared" si="21"/>
        <v>2024-06</v>
      </c>
      <c r="Q662" s="3">
        <f>IF(AND(IF(dashboard!$B$4="All",TRUE,$F662=dashboard!$B$4),IF(dashboard!$B$5="All",TRUE,$E662=dashboard!$B$5),IF(dashboard!$B$6="All",TRUE,$G662=dashboard!$B$6),IF(dashboard!$B$7="All",TRUE,$M662=dashboard!$B$7),$P662&gt;=dashboard!$B$8,$P662&lt;=dashboard!$B$9,COUNTIFS($C$2:C662,$C662,$F$2:F662,IF(dashboard!$B$4="All","*",dashboard!$B$4),$E$2:E662,IF(dashboard!$B$5="All","*",dashboard!$B$5),$G$2:G662,IF(dashboard!$B$6="All","*",dashboard!$B$6),$M$2:M662,IF(dashboard!$B$7="All","*",dashboard!$B$7),$P$2:P662,"&gt;="&amp;dashboard!$B$8,$P$2:P662,"&lt;="&amp;dashboard!$B$9)=1),1,0)</f>
        <v>0</v>
      </c>
    </row>
    <row r="663" spans="1:17">
      <c r="A663" t="s">
        <v>1582</v>
      </c>
      <c r="B663" s="2">
        <v>45238</v>
      </c>
      <c r="C663" t="s">
        <v>1583</v>
      </c>
      <c r="D663" t="s">
        <v>1584</v>
      </c>
      <c r="E663" t="s">
        <v>26</v>
      </c>
      <c r="F663" t="s">
        <v>46</v>
      </c>
      <c r="G663" t="s">
        <v>19</v>
      </c>
      <c r="H663" t="s">
        <v>20</v>
      </c>
      <c r="I663" s="3">
        <v>5</v>
      </c>
      <c r="J663" s="4">
        <v>41594.29</v>
      </c>
      <c r="K663" s="4">
        <v>207971.44</v>
      </c>
      <c r="L663" t="s">
        <v>35</v>
      </c>
      <c r="M663" t="s">
        <v>29</v>
      </c>
      <c r="N663">
        <f>IF(COUNTIF($C$2:C663,C663)=1,1,0)</f>
        <v>1</v>
      </c>
      <c r="O663">
        <f t="shared" si="20"/>
        <v>0</v>
      </c>
      <c r="P663" t="str">
        <f t="shared" si="21"/>
        <v>2023-11</v>
      </c>
      <c r="Q663" s="3">
        <f>IF(AND(IF(dashboard!$B$4="All",TRUE,$F663=dashboard!$B$4),IF(dashboard!$B$5="All",TRUE,$E663=dashboard!$B$5),IF(dashboard!$B$6="All",TRUE,$G663=dashboard!$B$6),IF(dashboard!$B$7="All",TRUE,$M663=dashboard!$B$7),$P663&gt;=dashboard!$B$8,$P663&lt;=dashboard!$B$9,COUNTIFS($C$2:C663,$C663,$F$2:F663,IF(dashboard!$B$4="All","*",dashboard!$B$4),$E$2:E663,IF(dashboard!$B$5="All","*",dashboard!$B$5),$G$2:G663,IF(dashboard!$B$6="All","*",dashboard!$B$6),$M$2:M663,IF(dashboard!$B$7="All","*",dashboard!$B$7),$P$2:P663,"&gt;="&amp;dashboard!$B$8,$P$2:P663,"&lt;="&amp;dashboard!$B$9)=1),1,0)</f>
        <v>0</v>
      </c>
    </row>
    <row r="664" spans="1:17">
      <c r="A664" t="s">
        <v>1585</v>
      </c>
      <c r="B664" s="2">
        <v>44933</v>
      </c>
      <c r="C664" t="s">
        <v>1586</v>
      </c>
      <c r="D664" t="s">
        <v>562</v>
      </c>
      <c r="E664" t="s">
        <v>26</v>
      </c>
      <c r="F664" t="s">
        <v>18</v>
      </c>
      <c r="G664" t="s">
        <v>19</v>
      </c>
      <c r="H664" t="s">
        <v>34</v>
      </c>
      <c r="I664" s="3">
        <v>2</v>
      </c>
      <c r="J664" s="4">
        <v>862.23</v>
      </c>
      <c r="K664" s="4">
        <v>1724.46</v>
      </c>
      <c r="L664" t="s">
        <v>28</v>
      </c>
      <c r="M664" t="s">
        <v>22</v>
      </c>
      <c r="N664">
        <f>IF(COUNTIF($C$2:C664,C664)=1,1,0)</f>
        <v>1</v>
      </c>
      <c r="O664">
        <f t="shared" si="20"/>
        <v>1</v>
      </c>
      <c r="P664" t="str">
        <f t="shared" si="21"/>
        <v>2023-01</v>
      </c>
      <c r="Q664" s="3">
        <f>IF(AND(IF(dashboard!$B$4="All",TRUE,$F664=dashboard!$B$4),IF(dashboard!$B$5="All",TRUE,$E664=dashboard!$B$5),IF(dashboard!$B$6="All",TRUE,$G664=dashboard!$B$6),IF(dashboard!$B$7="All",TRUE,$M664=dashboard!$B$7),$P664&gt;=dashboard!$B$8,$P664&lt;=dashboard!$B$9,COUNTIFS($C$2:C664,$C664,$F$2:F664,IF(dashboard!$B$4="All","*",dashboard!$B$4),$E$2:E664,IF(dashboard!$B$5="All","*",dashboard!$B$5),$G$2:G664,IF(dashboard!$B$6="All","*",dashboard!$B$6),$M$2:M664,IF(dashboard!$B$7="All","*",dashboard!$B$7),$P$2:P664,"&gt;="&amp;dashboard!$B$8,$P$2:P664,"&lt;="&amp;dashboard!$B$9)=1),1,0)</f>
        <v>0</v>
      </c>
    </row>
    <row r="665" spans="1:17">
      <c r="A665" t="s">
        <v>1587</v>
      </c>
      <c r="B665" s="2">
        <v>44929</v>
      </c>
      <c r="C665" t="s">
        <v>1588</v>
      </c>
      <c r="D665" t="s">
        <v>1589</v>
      </c>
      <c r="E665" t="s">
        <v>17</v>
      </c>
      <c r="F665" t="s">
        <v>46</v>
      </c>
      <c r="G665" t="s">
        <v>42</v>
      </c>
      <c r="H665" t="s">
        <v>50</v>
      </c>
      <c r="I665" s="3">
        <v>4</v>
      </c>
      <c r="J665" s="4">
        <v>2424.9</v>
      </c>
      <c r="K665" s="4">
        <v>9699.6</v>
      </c>
      <c r="L665" t="s">
        <v>21</v>
      </c>
      <c r="M665" t="s">
        <v>29</v>
      </c>
      <c r="N665">
        <f>IF(COUNTIF($C$2:C665,C665)=1,1,0)</f>
        <v>1</v>
      </c>
      <c r="O665">
        <f t="shared" si="20"/>
        <v>0</v>
      </c>
      <c r="P665" t="str">
        <f t="shared" si="21"/>
        <v>2023-01</v>
      </c>
      <c r="Q665" s="3">
        <f>IF(AND(IF(dashboard!$B$4="All",TRUE,$F665=dashboard!$B$4),IF(dashboard!$B$5="All",TRUE,$E665=dashboard!$B$5),IF(dashboard!$B$6="All",TRUE,$G665=dashboard!$B$6),IF(dashboard!$B$7="All",TRUE,$M665=dashboard!$B$7),$P665&gt;=dashboard!$B$8,$P665&lt;=dashboard!$B$9,COUNTIFS($C$2:C665,$C665,$F$2:F665,IF(dashboard!$B$4="All","*",dashboard!$B$4),$E$2:E665,IF(dashboard!$B$5="All","*",dashboard!$B$5),$G$2:G665,IF(dashboard!$B$6="All","*",dashboard!$B$6),$M$2:M665,IF(dashboard!$B$7="All","*",dashboard!$B$7),$P$2:P665,"&gt;="&amp;dashboard!$B$8,$P$2:P665,"&lt;="&amp;dashboard!$B$9)=1),1,0)</f>
        <v>0</v>
      </c>
    </row>
    <row r="666" spans="1:17">
      <c r="A666" t="s">
        <v>1590</v>
      </c>
      <c r="B666" s="2">
        <v>45289</v>
      </c>
      <c r="C666" t="s">
        <v>1591</v>
      </c>
      <c r="D666" t="s">
        <v>942</v>
      </c>
      <c r="E666" t="s">
        <v>61</v>
      </c>
      <c r="F666" t="s">
        <v>33</v>
      </c>
      <c r="G666" t="s">
        <v>19</v>
      </c>
      <c r="H666" t="s">
        <v>34</v>
      </c>
      <c r="I666" s="3">
        <v>1</v>
      </c>
      <c r="J666" s="4">
        <v>1109.96</v>
      </c>
      <c r="K666" s="4">
        <v>1109.96</v>
      </c>
      <c r="L666" t="s">
        <v>35</v>
      </c>
      <c r="M666" t="s">
        <v>22</v>
      </c>
      <c r="N666">
        <f>IF(COUNTIF($C$2:C666,C666)=1,1,0)</f>
        <v>1</v>
      </c>
      <c r="O666">
        <f t="shared" si="20"/>
        <v>1</v>
      </c>
      <c r="P666" t="str">
        <f t="shared" si="21"/>
        <v>2023-12</v>
      </c>
      <c r="Q666" s="3">
        <f>IF(AND(IF(dashboard!$B$4="All",TRUE,$F666=dashboard!$B$4),IF(dashboard!$B$5="All",TRUE,$E666=dashboard!$B$5),IF(dashboard!$B$6="All",TRUE,$G666=dashboard!$B$6),IF(dashboard!$B$7="All",TRUE,$M666=dashboard!$B$7),$P666&gt;=dashboard!$B$8,$P666&lt;=dashboard!$B$9,COUNTIFS($C$2:C666,$C666,$F$2:F666,IF(dashboard!$B$4="All","*",dashboard!$B$4),$E$2:E666,IF(dashboard!$B$5="All","*",dashboard!$B$5),$G$2:G666,IF(dashboard!$B$6="All","*",dashboard!$B$6),$M$2:M666,IF(dashboard!$B$7="All","*",dashboard!$B$7),$P$2:P666,"&gt;="&amp;dashboard!$B$8,$P$2:P666,"&lt;="&amp;dashboard!$B$9)=1),1,0)</f>
        <v>1</v>
      </c>
    </row>
    <row r="667" spans="1:17">
      <c r="A667" t="s">
        <v>1592</v>
      </c>
      <c r="B667" s="2">
        <v>45434</v>
      </c>
      <c r="C667" t="s">
        <v>1593</v>
      </c>
      <c r="D667" t="s">
        <v>954</v>
      </c>
      <c r="E667" t="s">
        <v>17</v>
      </c>
      <c r="F667" t="s">
        <v>18</v>
      </c>
      <c r="G667" t="s">
        <v>19</v>
      </c>
      <c r="H667" t="s">
        <v>50</v>
      </c>
      <c r="I667" s="3">
        <v>5</v>
      </c>
      <c r="J667" s="4">
        <v>2053.06</v>
      </c>
      <c r="K667" s="4">
        <v>10265.299999999999</v>
      </c>
      <c r="L667" t="s">
        <v>28</v>
      </c>
      <c r="M667" t="s">
        <v>29</v>
      </c>
      <c r="N667">
        <f>IF(COUNTIF($C$2:C667,C667)=1,1,0)</f>
        <v>1</v>
      </c>
      <c r="O667">
        <f t="shared" si="20"/>
        <v>0</v>
      </c>
      <c r="P667" t="str">
        <f t="shared" si="21"/>
        <v>2024-05</v>
      </c>
      <c r="Q667" s="3">
        <f>IF(AND(IF(dashboard!$B$4="All",TRUE,$F667=dashboard!$B$4),IF(dashboard!$B$5="All",TRUE,$E667=dashboard!$B$5),IF(dashboard!$B$6="All",TRUE,$G667=dashboard!$B$6),IF(dashboard!$B$7="All",TRUE,$M667=dashboard!$B$7),$P667&gt;=dashboard!$B$8,$P667&lt;=dashboard!$B$9,COUNTIFS($C$2:C667,$C667,$F$2:F667,IF(dashboard!$B$4="All","*",dashboard!$B$4),$E$2:E667,IF(dashboard!$B$5="All","*",dashboard!$B$5),$G$2:G667,IF(dashboard!$B$6="All","*",dashboard!$B$6),$M$2:M667,IF(dashboard!$B$7="All","*",dashboard!$B$7),$P$2:P667,"&gt;="&amp;dashboard!$B$8,$P$2:P667,"&lt;="&amp;dashboard!$B$9)=1),1,0)</f>
        <v>0</v>
      </c>
    </row>
    <row r="668" spans="1:17">
      <c r="A668" t="s">
        <v>1594</v>
      </c>
      <c r="B668" s="2">
        <v>45200</v>
      </c>
      <c r="C668" t="s">
        <v>84</v>
      </c>
      <c r="D668" t="s">
        <v>1595</v>
      </c>
      <c r="E668" t="s">
        <v>61</v>
      </c>
      <c r="F668" t="s">
        <v>18</v>
      </c>
      <c r="G668" t="s">
        <v>42</v>
      </c>
      <c r="H668" t="s">
        <v>20</v>
      </c>
      <c r="I668" s="3">
        <v>3</v>
      </c>
      <c r="J668" s="4">
        <v>35660.85</v>
      </c>
      <c r="K668" s="4">
        <v>106982.54</v>
      </c>
      <c r="L668" t="s">
        <v>28</v>
      </c>
      <c r="M668" t="s">
        <v>29</v>
      </c>
      <c r="N668">
        <f>IF(COUNTIF($C$2:C668,C668)=1,1,0)</f>
        <v>0</v>
      </c>
      <c r="O668">
        <f t="shared" si="20"/>
        <v>0</v>
      </c>
      <c r="P668" t="str">
        <f t="shared" si="21"/>
        <v>2023-10</v>
      </c>
      <c r="Q668" s="3">
        <f>IF(AND(IF(dashboard!$B$4="All",TRUE,$F668=dashboard!$B$4),IF(dashboard!$B$5="All",TRUE,$E668=dashboard!$B$5),IF(dashboard!$B$6="All",TRUE,$G668=dashboard!$B$6),IF(dashboard!$B$7="All",TRUE,$M668=dashboard!$B$7),$P668&gt;=dashboard!$B$8,$P668&lt;=dashboard!$B$9,COUNTIFS($C$2:C668,$C668,$F$2:F668,IF(dashboard!$B$4="All","*",dashboard!$B$4),$E$2:E668,IF(dashboard!$B$5="All","*",dashboard!$B$5),$G$2:G668,IF(dashboard!$B$6="All","*",dashboard!$B$6),$M$2:M668,IF(dashboard!$B$7="All","*",dashboard!$B$7),$P$2:P668,"&gt;="&amp;dashboard!$B$8,$P$2:P668,"&lt;="&amp;dashboard!$B$9)=1),1,0)</f>
        <v>0</v>
      </c>
    </row>
    <row r="669" spans="1:17">
      <c r="A669" t="s">
        <v>1596</v>
      </c>
      <c r="B669" s="2">
        <v>45432</v>
      </c>
      <c r="C669" t="s">
        <v>520</v>
      </c>
      <c r="D669" t="s">
        <v>1409</v>
      </c>
      <c r="E669" t="s">
        <v>61</v>
      </c>
      <c r="F669" t="s">
        <v>18</v>
      </c>
      <c r="G669" t="s">
        <v>19</v>
      </c>
      <c r="H669" t="s">
        <v>34</v>
      </c>
      <c r="I669" s="3">
        <v>2</v>
      </c>
      <c r="J669" s="4">
        <v>938.17</v>
      </c>
      <c r="K669" s="4">
        <v>1876.35</v>
      </c>
      <c r="L669" t="s">
        <v>21</v>
      </c>
      <c r="M669" t="s">
        <v>29</v>
      </c>
      <c r="N669">
        <f>IF(COUNTIF($C$2:C669,C669)=1,1,0)</f>
        <v>0</v>
      </c>
      <c r="O669">
        <f t="shared" si="20"/>
        <v>0</v>
      </c>
      <c r="P669" t="str">
        <f t="shared" si="21"/>
        <v>2024-05</v>
      </c>
      <c r="Q669" s="3">
        <f>IF(AND(IF(dashboard!$B$4="All",TRUE,$F669=dashboard!$B$4),IF(dashboard!$B$5="All",TRUE,$E669=dashboard!$B$5),IF(dashboard!$B$6="All",TRUE,$G669=dashboard!$B$6),IF(dashboard!$B$7="All",TRUE,$M669=dashboard!$B$7),$P669&gt;=dashboard!$B$8,$P669&lt;=dashboard!$B$9,COUNTIFS($C$2:C669,$C669,$F$2:F669,IF(dashboard!$B$4="All","*",dashboard!$B$4),$E$2:E669,IF(dashboard!$B$5="All","*",dashboard!$B$5),$G$2:G669,IF(dashboard!$B$6="All","*",dashboard!$B$6),$M$2:M669,IF(dashboard!$B$7="All","*",dashboard!$B$7),$P$2:P669,"&gt;="&amp;dashboard!$B$8,$P$2:P669,"&lt;="&amp;dashboard!$B$9)=1),1,0)</f>
        <v>0</v>
      </c>
    </row>
    <row r="670" spans="1:17">
      <c r="A670" t="s">
        <v>1597</v>
      </c>
      <c r="B670" s="2">
        <v>44941</v>
      </c>
      <c r="C670" t="s">
        <v>1598</v>
      </c>
      <c r="D670" t="s">
        <v>1599</v>
      </c>
      <c r="E670" t="s">
        <v>26</v>
      </c>
      <c r="F670" t="s">
        <v>46</v>
      </c>
      <c r="G670" t="s">
        <v>19</v>
      </c>
      <c r="H670" t="s">
        <v>34</v>
      </c>
      <c r="I670" s="3">
        <v>4</v>
      </c>
      <c r="J670" s="4">
        <v>1010.32</v>
      </c>
      <c r="K670" s="4">
        <v>4041.28</v>
      </c>
      <c r="L670" t="s">
        <v>35</v>
      </c>
      <c r="M670" t="s">
        <v>29</v>
      </c>
      <c r="N670">
        <f>IF(COUNTIF($C$2:C670,C670)=1,1,0)</f>
        <v>1</v>
      </c>
      <c r="O670">
        <f t="shared" si="20"/>
        <v>0</v>
      </c>
      <c r="P670" t="str">
        <f t="shared" si="21"/>
        <v>2023-01</v>
      </c>
      <c r="Q670" s="3">
        <f>IF(AND(IF(dashboard!$B$4="All",TRUE,$F670=dashboard!$B$4),IF(dashboard!$B$5="All",TRUE,$E670=dashboard!$B$5),IF(dashboard!$B$6="All",TRUE,$G670=dashboard!$B$6),IF(dashboard!$B$7="All",TRUE,$M670=dashboard!$B$7),$P670&gt;=dashboard!$B$8,$P670&lt;=dashboard!$B$9,COUNTIFS($C$2:C670,$C670,$F$2:F670,IF(dashboard!$B$4="All","*",dashboard!$B$4),$E$2:E670,IF(dashboard!$B$5="All","*",dashboard!$B$5),$G$2:G670,IF(dashboard!$B$6="All","*",dashboard!$B$6),$M$2:M670,IF(dashboard!$B$7="All","*",dashboard!$B$7),$P$2:P670,"&gt;="&amp;dashboard!$B$8,$P$2:P670,"&lt;="&amp;dashboard!$B$9)=1),1,0)</f>
        <v>0</v>
      </c>
    </row>
    <row r="671" spans="1:17">
      <c r="A671" t="s">
        <v>1600</v>
      </c>
      <c r="B671" s="2">
        <v>45118</v>
      </c>
      <c r="C671" t="s">
        <v>831</v>
      </c>
      <c r="D671" t="s">
        <v>1601</v>
      </c>
      <c r="E671" t="s">
        <v>61</v>
      </c>
      <c r="F671" t="s">
        <v>27</v>
      </c>
      <c r="G671" t="s">
        <v>42</v>
      </c>
      <c r="H671" t="s">
        <v>57</v>
      </c>
      <c r="I671" s="3">
        <v>4</v>
      </c>
      <c r="J671" s="4">
        <v>16363.18</v>
      </c>
      <c r="K671" s="4">
        <v>65452.72</v>
      </c>
      <c r="L671" t="s">
        <v>21</v>
      </c>
      <c r="M671" t="s">
        <v>29</v>
      </c>
      <c r="N671">
        <f>IF(COUNTIF($C$2:C671,C671)=1,1,0)</f>
        <v>0</v>
      </c>
      <c r="O671">
        <f t="shared" si="20"/>
        <v>0</v>
      </c>
      <c r="P671" t="str">
        <f t="shared" si="21"/>
        <v>2023-07</v>
      </c>
      <c r="Q671" s="3">
        <f>IF(AND(IF(dashboard!$B$4="All",TRUE,$F671=dashboard!$B$4),IF(dashboard!$B$5="All",TRUE,$E671=dashboard!$B$5),IF(dashboard!$B$6="All",TRUE,$G671=dashboard!$B$6),IF(dashboard!$B$7="All",TRUE,$M671=dashboard!$B$7),$P671&gt;=dashboard!$B$8,$P671&lt;=dashboard!$B$9,COUNTIFS($C$2:C671,$C671,$F$2:F671,IF(dashboard!$B$4="All","*",dashboard!$B$4),$E$2:E671,IF(dashboard!$B$5="All","*",dashboard!$B$5),$G$2:G671,IF(dashboard!$B$6="All","*",dashboard!$B$6),$M$2:M671,IF(dashboard!$B$7="All","*",dashboard!$B$7),$P$2:P671,"&gt;="&amp;dashboard!$B$8,$P$2:P671,"&lt;="&amp;dashboard!$B$9)=1),1,0)</f>
        <v>0</v>
      </c>
    </row>
    <row r="672" spans="1:17">
      <c r="A672" t="s">
        <v>1602</v>
      </c>
      <c r="B672" s="2">
        <v>45411</v>
      </c>
      <c r="C672" t="s">
        <v>1603</v>
      </c>
      <c r="D672" t="s">
        <v>1604</v>
      </c>
      <c r="E672" t="s">
        <v>26</v>
      </c>
      <c r="F672" t="s">
        <v>18</v>
      </c>
      <c r="G672" t="s">
        <v>42</v>
      </c>
      <c r="H672" t="s">
        <v>50</v>
      </c>
      <c r="I672" s="3">
        <v>2</v>
      </c>
      <c r="J672" s="4">
        <v>2325.5100000000002</v>
      </c>
      <c r="K672" s="4">
        <v>4651.03</v>
      </c>
      <c r="L672" t="s">
        <v>35</v>
      </c>
      <c r="M672" t="s">
        <v>29</v>
      </c>
      <c r="N672">
        <f>IF(COUNTIF($C$2:C672,C672)=1,1,0)</f>
        <v>1</v>
      </c>
      <c r="O672">
        <f t="shared" si="20"/>
        <v>0</v>
      </c>
      <c r="P672" t="str">
        <f t="shared" si="21"/>
        <v>2024-04</v>
      </c>
      <c r="Q672" s="3">
        <f>IF(AND(IF(dashboard!$B$4="All",TRUE,$F672=dashboard!$B$4),IF(dashboard!$B$5="All",TRUE,$E672=dashboard!$B$5),IF(dashboard!$B$6="All",TRUE,$G672=dashboard!$B$6),IF(dashboard!$B$7="All",TRUE,$M672=dashboard!$B$7),$P672&gt;=dashboard!$B$8,$P672&lt;=dashboard!$B$9,COUNTIFS($C$2:C672,$C672,$F$2:F672,IF(dashboard!$B$4="All","*",dashboard!$B$4),$E$2:E672,IF(dashboard!$B$5="All","*",dashboard!$B$5),$G$2:G672,IF(dashboard!$B$6="All","*",dashboard!$B$6),$M$2:M672,IF(dashboard!$B$7="All","*",dashboard!$B$7),$P$2:P672,"&gt;="&amp;dashboard!$B$8,$P$2:P672,"&lt;="&amp;dashboard!$B$9)=1),1,0)</f>
        <v>0</v>
      </c>
    </row>
    <row r="673" spans="1:17">
      <c r="A673" t="s">
        <v>1605</v>
      </c>
      <c r="B673" s="2">
        <v>44954</v>
      </c>
      <c r="C673" t="s">
        <v>1606</v>
      </c>
      <c r="D673" t="s">
        <v>544</v>
      </c>
      <c r="E673" t="s">
        <v>17</v>
      </c>
      <c r="F673" t="s">
        <v>27</v>
      </c>
      <c r="G673" t="s">
        <v>19</v>
      </c>
      <c r="H673" t="s">
        <v>50</v>
      </c>
      <c r="I673" s="3">
        <v>4</v>
      </c>
      <c r="J673" s="4">
        <v>2992.09</v>
      </c>
      <c r="K673" s="4">
        <v>11968.35</v>
      </c>
      <c r="L673" t="s">
        <v>28</v>
      </c>
      <c r="M673" t="s">
        <v>29</v>
      </c>
      <c r="N673">
        <f>IF(COUNTIF($C$2:C673,C673)=1,1,0)</f>
        <v>1</v>
      </c>
      <c r="O673">
        <f t="shared" si="20"/>
        <v>0</v>
      </c>
      <c r="P673" t="str">
        <f t="shared" si="21"/>
        <v>2023-01</v>
      </c>
      <c r="Q673" s="3">
        <f>IF(AND(IF(dashboard!$B$4="All",TRUE,$F673=dashboard!$B$4),IF(dashboard!$B$5="All",TRUE,$E673=dashboard!$B$5),IF(dashboard!$B$6="All",TRUE,$G673=dashboard!$B$6),IF(dashboard!$B$7="All",TRUE,$M673=dashboard!$B$7),$P673&gt;=dashboard!$B$8,$P673&lt;=dashboard!$B$9,COUNTIFS($C$2:C673,$C673,$F$2:F673,IF(dashboard!$B$4="All","*",dashboard!$B$4),$E$2:E673,IF(dashboard!$B$5="All","*",dashboard!$B$5),$G$2:G673,IF(dashboard!$B$6="All","*",dashboard!$B$6),$M$2:M673,IF(dashboard!$B$7="All","*",dashboard!$B$7),$P$2:P673,"&gt;="&amp;dashboard!$B$8,$P$2:P673,"&lt;="&amp;dashboard!$B$9)=1),1,0)</f>
        <v>0</v>
      </c>
    </row>
    <row r="674" spans="1:17">
      <c r="A674" t="s">
        <v>1607</v>
      </c>
      <c r="B674" s="2">
        <v>44965</v>
      </c>
      <c r="C674" t="s">
        <v>1608</v>
      </c>
      <c r="D674" t="s">
        <v>1609</v>
      </c>
      <c r="E674" t="s">
        <v>17</v>
      </c>
      <c r="F674" t="s">
        <v>46</v>
      </c>
      <c r="G674" t="s">
        <v>19</v>
      </c>
      <c r="H674" t="s">
        <v>50</v>
      </c>
      <c r="I674" s="3">
        <v>5</v>
      </c>
      <c r="J674" s="4">
        <v>2233.08</v>
      </c>
      <c r="K674" s="4">
        <v>11165.38</v>
      </c>
      <c r="L674" t="s">
        <v>28</v>
      </c>
      <c r="M674" t="s">
        <v>29</v>
      </c>
      <c r="N674">
        <f>IF(COUNTIF($C$2:C674,C674)=1,1,0)</f>
        <v>1</v>
      </c>
      <c r="O674">
        <f t="shared" si="20"/>
        <v>0</v>
      </c>
      <c r="P674" t="str">
        <f t="shared" si="21"/>
        <v>2023-02</v>
      </c>
      <c r="Q674" s="3">
        <f>IF(AND(IF(dashboard!$B$4="All",TRUE,$F674=dashboard!$B$4),IF(dashboard!$B$5="All",TRUE,$E674=dashboard!$B$5),IF(dashboard!$B$6="All",TRUE,$G674=dashboard!$B$6),IF(dashboard!$B$7="All",TRUE,$M674=dashboard!$B$7),$P674&gt;=dashboard!$B$8,$P674&lt;=dashboard!$B$9,COUNTIFS($C$2:C674,$C674,$F$2:F674,IF(dashboard!$B$4="All","*",dashboard!$B$4),$E$2:E674,IF(dashboard!$B$5="All","*",dashboard!$B$5),$G$2:G674,IF(dashboard!$B$6="All","*",dashboard!$B$6),$M$2:M674,IF(dashboard!$B$7="All","*",dashboard!$B$7),$P$2:P674,"&gt;="&amp;dashboard!$B$8,$P$2:P674,"&lt;="&amp;dashboard!$B$9)=1),1,0)</f>
        <v>0</v>
      </c>
    </row>
    <row r="675" spans="1:17">
      <c r="A675" t="s">
        <v>1610</v>
      </c>
      <c r="B675" s="2">
        <v>45199</v>
      </c>
      <c r="C675" t="s">
        <v>1611</v>
      </c>
      <c r="D675" t="s">
        <v>222</v>
      </c>
      <c r="E675" t="s">
        <v>17</v>
      </c>
      <c r="F675" t="s">
        <v>18</v>
      </c>
      <c r="G675" t="s">
        <v>42</v>
      </c>
      <c r="H675" t="s">
        <v>57</v>
      </c>
      <c r="I675" s="3">
        <v>4</v>
      </c>
      <c r="J675" s="4">
        <v>13974.46</v>
      </c>
      <c r="K675" s="4">
        <v>55897.83</v>
      </c>
      <c r="L675" t="s">
        <v>21</v>
      </c>
      <c r="M675" t="s">
        <v>29</v>
      </c>
      <c r="N675">
        <f>IF(COUNTIF($C$2:C675,C675)=1,1,0)</f>
        <v>1</v>
      </c>
      <c r="O675">
        <f t="shared" si="20"/>
        <v>0</v>
      </c>
      <c r="P675" t="str">
        <f t="shared" si="21"/>
        <v>2023-09</v>
      </c>
      <c r="Q675" s="3">
        <f>IF(AND(IF(dashboard!$B$4="All",TRUE,$F675=dashboard!$B$4),IF(dashboard!$B$5="All",TRUE,$E675=dashboard!$B$5),IF(dashboard!$B$6="All",TRUE,$G675=dashboard!$B$6),IF(dashboard!$B$7="All",TRUE,$M675=dashboard!$B$7),$P675&gt;=dashboard!$B$8,$P675&lt;=dashboard!$B$9,COUNTIFS($C$2:C675,$C675,$F$2:F675,IF(dashboard!$B$4="All","*",dashboard!$B$4),$E$2:E675,IF(dashboard!$B$5="All","*",dashboard!$B$5),$G$2:G675,IF(dashboard!$B$6="All","*",dashboard!$B$6),$M$2:M675,IF(dashboard!$B$7="All","*",dashboard!$B$7),$P$2:P675,"&gt;="&amp;dashboard!$B$8,$P$2:P675,"&lt;="&amp;dashboard!$B$9)=1),1,0)</f>
        <v>0</v>
      </c>
    </row>
    <row r="676" spans="1:17">
      <c r="A676" t="s">
        <v>1612</v>
      </c>
      <c r="B676" s="2">
        <v>45157</v>
      </c>
      <c r="C676" t="s">
        <v>806</v>
      </c>
      <c r="D676" t="s">
        <v>881</v>
      </c>
      <c r="E676" t="s">
        <v>17</v>
      </c>
      <c r="F676" t="s">
        <v>46</v>
      </c>
      <c r="G676" t="s">
        <v>42</v>
      </c>
      <c r="H676" t="s">
        <v>57</v>
      </c>
      <c r="I676" s="3">
        <v>1</v>
      </c>
      <c r="J676" s="4">
        <v>12751.93</v>
      </c>
      <c r="K676" s="4">
        <v>12751.93</v>
      </c>
      <c r="L676" t="s">
        <v>35</v>
      </c>
      <c r="M676" t="s">
        <v>22</v>
      </c>
      <c r="N676">
        <f>IF(COUNTIF($C$2:C676,C676)=1,1,0)</f>
        <v>0</v>
      </c>
      <c r="O676">
        <f t="shared" si="20"/>
        <v>1</v>
      </c>
      <c r="P676" t="str">
        <f t="shared" si="21"/>
        <v>2023-08</v>
      </c>
      <c r="Q676" s="3">
        <f>IF(AND(IF(dashboard!$B$4="All",TRUE,$F676=dashboard!$B$4),IF(dashboard!$B$5="All",TRUE,$E676=dashboard!$B$5),IF(dashboard!$B$6="All",TRUE,$G676=dashboard!$B$6),IF(dashboard!$B$7="All",TRUE,$M676=dashboard!$B$7),$P676&gt;=dashboard!$B$8,$P676&lt;=dashboard!$B$9,COUNTIFS($C$2:C676,$C676,$F$2:F676,IF(dashboard!$B$4="All","*",dashboard!$B$4),$E$2:E676,IF(dashboard!$B$5="All","*",dashboard!$B$5),$G$2:G676,IF(dashboard!$B$6="All","*",dashboard!$B$6),$M$2:M676,IF(dashboard!$B$7="All","*",dashboard!$B$7),$P$2:P676,"&gt;="&amp;dashboard!$B$8,$P$2:P676,"&lt;="&amp;dashboard!$B$9)=1),1,0)</f>
        <v>0</v>
      </c>
    </row>
    <row r="677" spans="1:17">
      <c r="A677" t="s">
        <v>1613</v>
      </c>
      <c r="B677" s="2">
        <v>45012</v>
      </c>
      <c r="C677" t="s">
        <v>1614</v>
      </c>
      <c r="D677" t="s">
        <v>279</v>
      </c>
      <c r="E677" t="s">
        <v>26</v>
      </c>
      <c r="F677" t="s">
        <v>27</v>
      </c>
      <c r="G677" t="s">
        <v>42</v>
      </c>
      <c r="H677" t="s">
        <v>34</v>
      </c>
      <c r="I677" s="3">
        <v>3</v>
      </c>
      <c r="J677" s="4">
        <v>981.78</v>
      </c>
      <c r="K677" s="4">
        <v>2945.33</v>
      </c>
      <c r="L677" t="s">
        <v>21</v>
      </c>
      <c r="M677" t="s">
        <v>29</v>
      </c>
      <c r="N677">
        <f>IF(COUNTIF($C$2:C677,C677)=1,1,0)</f>
        <v>1</v>
      </c>
      <c r="O677">
        <f t="shared" si="20"/>
        <v>0</v>
      </c>
      <c r="P677" t="str">
        <f t="shared" si="21"/>
        <v>2023-03</v>
      </c>
      <c r="Q677" s="3">
        <f>IF(AND(IF(dashboard!$B$4="All",TRUE,$F677=dashboard!$B$4),IF(dashboard!$B$5="All",TRUE,$E677=dashboard!$B$5),IF(dashboard!$B$6="All",TRUE,$G677=dashboard!$B$6),IF(dashboard!$B$7="All",TRUE,$M677=dashboard!$B$7),$P677&gt;=dashboard!$B$8,$P677&lt;=dashboard!$B$9,COUNTIFS($C$2:C677,$C677,$F$2:F677,IF(dashboard!$B$4="All","*",dashboard!$B$4),$E$2:E677,IF(dashboard!$B$5="All","*",dashboard!$B$5),$G$2:G677,IF(dashboard!$B$6="All","*",dashboard!$B$6),$M$2:M677,IF(dashboard!$B$7="All","*",dashboard!$B$7),$P$2:P677,"&gt;="&amp;dashboard!$B$8,$P$2:P677,"&lt;="&amp;dashboard!$B$9)=1),1,0)</f>
        <v>0</v>
      </c>
    </row>
    <row r="678" spans="1:17">
      <c r="A678" t="s">
        <v>1615</v>
      </c>
      <c r="B678" s="2">
        <v>45400</v>
      </c>
      <c r="C678" t="s">
        <v>1616</v>
      </c>
      <c r="D678" t="s">
        <v>1617</v>
      </c>
      <c r="E678" t="s">
        <v>17</v>
      </c>
      <c r="F678" t="s">
        <v>27</v>
      </c>
      <c r="G678" t="s">
        <v>19</v>
      </c>
      <c r="H678" t="s">
        <v>50</v>
      </c>
      <c r="I678" s="3">
        <v>5</v>
      </c>
      <c r="J678" s="4">
        <v>2902.85</v>
      </c>
      <c r="K678" s="4">
        <v>14514.26</v>
      </c>
      <c r="L678" t="s">
        <v>35</v>
      </c>
      <c r="M678" t="s">
        <v>29</v>
      </c>
      <c r="N678">
        <f>IF(COUNTIF($C$2:C678,C678)=1,1,0)</f>
        <v>1</v>
      </c>
      <c r="O678">
        <f t="shared" si="20"/>
        <v>0</v>
      </c>
      <c r="P678" t="str">
        <f t="shared" si="21"/>
        <v>2024-04</v>
      </c>
      <c r="Q678" s="3">
        <f>IF(AND(IF(dashboard!$B$4="All",TRUE,$F678=dashboard!$B$4),IF(dashboard!$B$5="All",TRUE,$E678=dashboard!$B$5),IF(dashboard!$B$6="All",TRUE,$G678=dashboard!$B$6),IF(dashboard!$B$7="All",TRUE,$M678=dashboard!$B$7),$P678&gt;=dashboard!$B$8,$P678&lt;=dashboard!$B$9,COUNTIFS($C$2:C678,$C678,$F$2:F678,IF(dashboard!$B$4="All","*",dashboard!$B$4),$E$2:E678,IF(dashboard!$B$5="All","*",dashboard!$B$5),$G$2:G678,IF(dashboard!$B$6="All","*",dashboard!$B$6),$M$2:M678,IF(dashboard!$B$7="All","*",dashboard!$B$7),$P$2:P678,"&gt;="&amp;dashboard!$B$8,$P$2:P678,"&lt;="&amp;dashboard!$B$9)=1),1,0)</f>
        <v>0</v>
      </c>
    </row>
    <row r="679" spans="1:17">
      <c r="A679" t="s">
        <v>1618</v>
      </c>
      <c r="B679" s="2">
        <v>45052</v>
      </c>
      <c r="C679" t="s">
        <v>177</v>
      </c>
      <c r="D679" t="s">
        <v>45</v>
      </c>
      <c r="E679" t="s">
        <v>17</v>
      </c>
      <c r="F679" t="s">
        <v>18</v>
      </c>
      <c r="G679" t="s">
        <v>19</v>
      </c>
      <c r="H679" t="s">
        <v>50</v>
      </c>
      <c r="I679" s="3">
        <v>2</v>
      </c>
      <c r="J679" s="4">
        <v>2686.03</v>
      </c>
      <c r="K679" s="4">
        <v>5372.07</v>
      </c>
      <c r="L679" t="s">
        <v>21</v>
      </c>
      <c r="M679" t="s">
        <v>29</v>
      </c>
      <c r="N679">
        <f>IF(COUNTIF($C$2:C679,C679)=1,1,0)</f>
        <v>0</v>
      </c>
      <c r="O679">
        <f t="shared" si="20"/>
        <v>0</v>
      </c>
      <c r="P679" t="str">
        <f t="shared" si="21"/>
        <v>2023-05</v>
      </c>
      <c r="Q679" s="3">
        <f>IF(AND(IF(dashboard!$B$4="All",TRUE,$F679=dashboard!$B$4),IF(dashboard!$B$5="All",TRUE,$E679=dashboard!$B$5),IF(dashboard!$B$6="All",TRUE,$G679=dashboard!$B$6),IF(dashboard!$B$7="All",TRUE,$M679=dashboard!$B$7),$P679&gt;=dashboard!$B$8,$P679&lt;=dashboard!$B$9,COUNTIFS($C$2:C679,$C679,$F$2:F679,IF(dashboard!$B$4="All","*",dashboard!$B$4),$E$2:E679,IF(dashboard!$B$5="All","*",dashboard!$B$5),$G$2:G679,IF(dashboard!$B$6="All","*",dashboard!$B$6),$M$2:M679,IF(dashboard!$B$7="All","*",dashboard!$B$7),$P$2:P679,"&gt;="&amp;dashboard!$B$8,$P$2:P679,"&lt;="&amp;dashboard!$B$9)=1),1,0)</f>
        <v>0</v>
      </c>
    </row>
    <row r="680" spans="1:17">
      <c r="A680" t="s">
        <v>1619</v>
      </c>
      <c r="B680" s="2">
        <v>45463</v>
      </c>
      <c r="C680" t="s">
        <v>920</v>
      </c>
      <c r="D680" t="s">
        <v>1620</v>
      </c>
      <c r="E680" t="s">
        <v>26</v>
      </c>
      <c r="F680" t="s">
        <v>27</v>
      </c>
      <c r="G680" t="s">
        <v>42</v>
      </c>
      <c r="H680" t="s">
        <v>34</v>
      </c>
      <c r="I680" s="3">
        <v>3</v>
      </c>
      <c r="J680" s="4">
        <v>1040.04</v>
      </c>
      <c r="K680" s="4">
        <v>3120.12</v>
      </c>
      <c r="L680" t="s">
        <v>28</v>
      </c>
      <c r="M680" t="s">
        <v>29</v>
      </c>
      <c r="N680">
        <f>IF(COUNTIF($C$2:C680,C680)=1,1,0)</f>
        <v>0</v>
      </c>
      <c r="O680">
        <f t="shared" si="20"/>
        <v>0</v>
      </c>
      <c r="P680" t="str">
        <f t="shared" si="21"/>
        <v>2024-06</v>
      </c>
      <c r="Q680" s="3">
        <f>IF(AND(IF(dashboard!$B$4="All",TRUE,$F680=dashboard!$B$4),IF(dashboard!$B$5="All",TRUE,$E680=dashboard!$B$5),IF(dashboard!$B$6="All",TRUE,$G680=dashboard!$B$6),IF(dashboard!$B$7="All",TRUE,$M680=dashboard!$B$7),$P680&gt;=dashboard!$B$8,$P680&lt;=dashboard!$B$9,COUNTIFS($C$2:C680,$C680,$F$2:F680,IF(dashboard!$B$4="All","*",dashboard!$B$4),$E$2:E680,IF(dashboard!$B$5="All","*",dashboard!$B$5),$G$2:G680,IF(dashboard!$B$6="All","*",dashboard!$B$6),$M$2:M680,IF(dashboard!$B$7="All","*",dashboard!$B$7),$P$2:P680,"&gt;="&amp;dashboard!$B$8,$P$2:P680,"&lt;="&amp;dashboard!$B$9)=1),1,0)</f>
        <v>0</v>
      </c>
    </row>
    <row r="681" spans="1:17">
      <c r="A681" t="s">
        <v>1621</v>
      </c>
      <c r="B681" s="2">
        <v>45071</v>
      </c>
      <c r="C681" t="s">
        <v>1440</v>
      </c>
      <c r="D681" t="s">
        <v>73</v>
      </c>
      <c r="E681" t="s">
        <v>61</v>
      </c>
      <c r="F681" t="s">
        <v>33</v>
      </c>
      <c r="G681" t="s">
        <v>42</v>
      </c>
      <c r="H681" t="s">
        <v>34</v>
      </c>
      <c r="I681" s="3">
        <v>5</v>
      </c>
      <c r="J681" s="4">
        <v>1260.0899999999999</v>
      </c>
      <c r="K681" s="4">
        <v>6300.47</v>
      </c>
      <c r="L681" t="s">
        <v>21</v>
      </c>
      <c r="M681" t="s">
        <v>29</v>
      </c>
      <c r="N681">
        <f>IF(COUNTIF($C$2:C681,C681)=1,1,0)</f>
        <v>0</v>
      </c>
      <c r="O681">
        <f t="shared" si="20"/>
        <v>0</v>
      </c>
      <c r="P681" t="str">
        <f t="shared" si="21"/>
        <v>2023-05</v>
      </c>
      <c r="Q681" s="3">
        <f>IF(AND(IF(dashboard!$B$4="All",TRUE,$F681=dashboard!$B$4),IF(dashboard!$B$5="All",TRUE,$E681=dashboard!$B$5),IF(dashboard!$B$6="All",TRUE,$G681=dashboard!$B$6),IF(dashboard!$B$7="All",TRUE,$M681=dashboard!$B$7),$P681&gt;=dashboard!$B$8,$P681&lt;=dashboard!$B$9,COUNTIFS($C$2:C681,$C681,$F$2:F681,IF(dashboard!$B$4="All","*",dashboard!$B$4),$E$2:E681,IF(dashboard!$B$5="All","*",dashboard!$B$5),$G$2:G681,IF(dashboard!$B$6="All","*",dashboard!$B$6),$M$2:M681,IF(dashboard!$B$7="All","*",dashboard!$B$7),$P$2:P681,"&gt;="&amp;dashboard!$B$8,$P$2:P681,"&lt;="&amp;dashboard!$B$9)=1),1,0)</f>
        <v>1</v>
      </c>
    </row>
    <row r="682" spans="1:17">
      <c r="A682" t="s">
        <v>1622</v>
      </c>
      <c r="B682" s="2">
        <v>45451</v>
      </c>
      <c r="C682" t="s">
        <v>1331</v>
      </c>
      <c r="D682" t="s">
        <v>225</v>
      </c>
      <c r="E682" t="s">
        <v>17</v>
      </c>
      <c r="F682" t="s">
        <v>33</v>
      </c>
      <c r="G682" t="s">
        <v>42</v>
      </c>
      <c r="H682" t="s">
        <v>34</v>
      </c>
      <c r="I682" s="3">
        <v>3</v>
      </c>
      <c r="J682" s="4">
        <v>1419.47</v>
      </c>
      <c r="K682" s="4">
        <v>4258.41</v>
      </c>
      <c r="L682" t="s">
        <v>35</v>
      </c>
      <c r="M682" t="s">
        <v>29</v>
      </c>
      <c r="N682">
        <f>IF(COUNTIF($C$2:C682,C682)=1,1,0)</f>
        <v>0</v>
      </c>
      <c r="O682">
        <f t="shared" si="20"/>
        <v>0</v>
      </c>
      <c r="P682" t="str">
        <f t="shared" si="21"/>
        <v>2024-06</v>
      </c>
      <c r="Q682" s="3">
        <f>IF(AND(IF(dashboard!$B$4="All",TRUE,$F682=dashboard!$B$4),IF(dashboard!$B$5="All",TRUE,$E682=dashboard!$B$5),IF(dashboard!$B$6="All",TRUE,$G682=dashboard!$B$6),IF(dashboard!$B$7="All",TRUE,$M682=dashboard!$B$7),$P682&gt;=dashboard!$B$8,$P682&lt;=dashboard!$B$9,COUNTIFS($C$2:C682,$C682,$F$2:F682,IF(dashboard!$B$4="All","*",dashboard!$B$4),$E$2:E682,IF(dashboard!$B$5="All","*",dashboard!$B$5),$G$2:G682,IF(dashboard!$B$6="All","*",dashboard!$B$6),$M$2:M682,IF(dashboard!$B$7="All","*",dashboard!$B$7),$P$2:P682,"&gt;="&amp;dashboard!$B$8,$P$2:P682,"&lt;="&amp;dashboard!$B$9)=1),1,0)</f>
        <v>1</v>
      </c>
    </row>
    <row r="683" spans="1:17">
      <c r="A683" t="s">
        <v>1623</v>
      </c>
      <c r="B683" s="2">
        <v>45138</v>
      </c>
      <c r="C683" t="s">
        <v>1624</v>
      </c>
      <c r="D683" t="s">
        <v>669</v>
      </c>
      <c r="E683" t="s">
        <v>17</v>
      </c>
      <c r="F683" t="s">
        <v>18</v>
      </c>
      <c r="G683" t="s">
        <v>19</v>
      </c>
      <c r="H683" t="s">
        <v>20</v>
      </c>
      <c r="I683" s="3">
        <v>4</v>
      </c>
      <c r="J683" s="4">
        <v>25795.84</v>
      </c>
      <c r="K683" s="4">
        <v>103183.36</v>
      </c>
      <c r="L683" t="s">
        <v>21</v>
      </c>
      <c r="M683" t="s">
        <v>29</v>
      </c>
      <c r="N683">
        <f>IF(COUNTIF($C$2:C683,C683)=1,1,0)</f>
        <v>1</v>
      </c>
      <c r="O683">
        <f t="shared" si="20"/>
        <v>0</v>
      </c>
      <c r="P683" t="str">
        <f t="shared" si="21"/>
        <v>2023-07</v>
      </c>
      <c r="Q683" s="3">
        <f>IF(AND(IF(dashboard!$B$4="All",TRUE,$F683=dashboard!$B$4),IF(dashboard!$B$5="All",TRUE,$E683=dashboard!$B$5),IF(dashboard!$B$6="All",TRUE,$G683=dashboard!$B$6),IF(dashboard!$B$7="All",TRUE,$M683=dashboard!$B$7),$P683&gt;=dashboard!$B$8,$P683&lt;=dashboard!$B$9,COUNTIFS($C$2:C683,$C683,$F$2:F683,IF(dashboard!$B$4="All","*",dashboard!$B$4),$E$2:E683,IF(dashboard!$B$5="All","*",dashboard!$B$5),$G$2:G683,IF(dashboard!$B$6="All","*",dashboard!$B$6),$M$2:M683,IF(dashboard!$B$7="All","*",dashboard!$B$7),$P$2:P683,"&gt;="&amp;dashboard!$B$8,$P$2:P683,"&lt;="&amp;dashboard!$B$9)=1),1,0)</f>
        <v>0</v>
      </c>
    </row>
    <row r="684" spans="1:17">
      <c r="A684" t="s">
        <v>1625</v>
      </c>
      <c r="B684" s="2">
        <v>44951</v>
      </c>
      <c r="C684" t="s">
        <v>1626</v>
      </c>
      <c r="D684" t="s">
        <v>1627</v>
      </c>
      <c r="E684" t="s">
        <v>17</v>
      </c>
      <c r="F684" t="s">
        <v>46</v>
      </c>
      <c r="G684" t="s">
        <v>19</v>
      </c>
      <c r="H684" t="s">
        <v>20</v>
      </c>
      <c r="I684" s="3">
        <v>2</v>
      </c>
      <c r="J684" s="4">
        <v>29128.83</v>
      </c>
      <c r="K684" s="4">
        <v>58257.65</v>
      </c>
      <c r="L684" t="s">
        <v>35</v>
      </c>
      <c r="M684" t="s">
        <v>29</v>
      </c>
      <c r="N684">
        <f>IF(COUNTIF($C$2:C684,C684)=1,1,0)</f>
        <v>1</v>
      </c>
      <c r="O684">
        <f t="shared" si="20"/>
        <v>0</v>
      </c>
      <c r="P684" t="str">
        <f t="shared" si="21"/>
        <v>2023-01</v>
      </c>
      <c r="Q684" s="3">
        <f>IF(AND(IF(dashboard!$B$4="All",TRUE,$F684=dashboard!$B$4),IF(dashboard!$B$5="All",TRUE,$E684=dashboard!$B$5),IF(dashboard!$B$6="All",TRUE,$G684=dashboard!$B$6),IF(dashboard!$B$7="All",TRUE,$M684=dashboard!$B$7),$P684&gt;=dashboard!$B$8,$P684&lt;=dashboard!$B$9,COUNTIFS($C$2:C684,$C684,$F$2:F684,IF(dashboard!$B$4="All","*",dashboard!$B$4),$E$2:E684,IF(dashboard!$B$5="All","*",dashboard!$B$5),$G$2:G684,IF(dashboard!$B$6="All","*",dashboard!$B$6),$M$2:M684,IF(dashboard!$B$7="All","*",dashboard!$B$7),$P$2:P684,"&gt;="&amp;dashboard!$B$8,$P$2:P684,"&lt;="&amp;dashboard!$B$9)=1),1,0)</f>
        <v>0</v>
      </c>
    </row>
    <row r="685" spans="1:17">
      <c r="A685" t="s">
        <v>1628</v>
      </c>
      <c r="B685" s="2">
        <v>45320</v>
      </c>
      <c r="C685" t="s">
        <v>1337</v>
      </c>
      <c r="D685" t="s">
        <v>1233</v>
      </c>
      <c r="E685" t="s">
        <v>26</v>
      </c>
      <c r="F685" t="s">
        <v>46</v>
      </c>
      <c r="G685" t="s">
        <v>19</v>
      </c>
      <c r="H685" t="s">
        <v>34</v>
      </c>
      <c r="I685" s="3">
        <v>2</v>
      </c>
      <c r="J685" s="4">
        <v>960.35</v>
      </c>
      <c r="K685" s="4">
        <v>1920.69</v>
      </c>
      <c r="L685" t="s">
        <v>21</v>
      </c>
      <c r="M685" t="s">
        <v>29</v>
      </c>
      <c r="N685">
        <f>IF(COUNTIF($C$2:C685,C685)=1,1,0)</f>
        <v>0</v>
      </c>
      <c r="O685">
        <f t="shared" si="20"/>
        <v>0</v>
      </c>
      <c r="P685" t="str">
        <f t="shared" si="21"/>
        <v>2024-01</v>
      </c>
      <c r="Q685" s="3">
        <f>IF(AND(IF(dashboard!$B$4="All",TRUE,$F685=dashboard!$B$4),IF(dashboard!$B$5="All",TRUE,$E685=dashboard!$B$5),IF(dashboard!$B$6="All",TRUE,$G685=dashboard!$B$6),IF(dashboard!$B$7="All",TRUE,$M685=dashboard!$B$7),$P685&gt;=dashboard!$B$8,$P685&lt;=dashboard!$B$9,COUNTIFS($C$2:C685,$C685,$F$2:F685,IF(dashboard!$B$4="All","*",dashboard!$B$4),$E$2:E685,IF(dashboard!$B$5="All","*",dashboard!$B$5),$G$2:G685,IF(dashboard!$B$6="All","*",dashboard!$B$6),$M$2:M685,IF(dashboard!$B$7="All","*",dashboard!$B$7),$P$2:P685,"&gt;="&amp;dashboard!$B$8,$P$2:P685,"&lt;="&amp;dashboard!$B$9)=1),1,0)</f>
        <v>0</v>
      </c>
    </row>
    <row r="686" spans="1:17">
      <c r="A686" t="s">
        <v>1629</v>
      </c>
      <c r="B686" s="2">
        <v>44993</v>
      </c>
      <c r="C686" t="s">
        <v>1630</v>
      </c>
      <c r="D686" t="s">
        <v>1631</v>
      </c>
      <c r="E686" t="s">
        <v>17</v>
      </c>
      <c r="F686" t="s">
        <v>46</v>
      </c>
      <c r="G686" t="s">
        <v>42</v>
      </c>
      <c r="H686" t="s">
        <v>57</v>
      </c>
      <c r="I686" s="3">
        <v>1</v>
      </c>
      <c r="J686" s="4">
        <v>17023.37</v>
      </c>
      <c r="K686" s="4">
        <v>17023.37</v>
      </c>
      <c r="L686" t="s">
        <v>35</v>
      </c>
      <c r="M686" t="s">
        <v>22</v>
      </c>
      <c r="N686">
        <f>IF(COUNTIF($C$2:C686,C686)=1,1,0)</f>
        <v>1</v>
      </c>
      <c r="O686">
        <f t="shared" si="20"/>
        <v>1</v>
      </c>
      <c r="P686" t="str">
        <f t="shared" si="21"/>
        <v>2023-03</v>
      </c>
      <c r="Q686" s="3">
        <f>IF(AND(IF(dashboard!$B$4="All",TRUE,$F686=dashboard!$B$4),IF(dashboard!$B$5="All",TRUE,$E686=dashboard!$B$5),IF(dashboard!$B$6="All",TRUE,$G686=dashboard!$B$6),IF(dashboard!$B$7="All",TRUE,$M686=dashboard!$B$7),$P686&gt;=dashboard!$B$8,$P686&lt;=dashboard!$B$9,COUNTIFS($C$2:C686,$C686,$F$2:F686,IF(dashboard!$B$4="All","*",dashboard!$B$4),$E$2:E686,IF(dashboard!$B$5="All","*",dashboard!$B$5),$G$2:G686,IF(dashboard!$B$6="All","*",dashboard!$B$6),$M$2:M686,IF(dashboard!$B$7="All","*",dashboard!$B$7),$P$2:P686,"&gt;="&amp;dashboard!$B$8,$P$2:P686,"&lt;="&amp;dashboard!$B$9)=1),1,0)</f>
        <v>0</v>
      </c>
    </row>
    <row r="687" spans="1:17">
      <c r="A687" t="s">
        <v>1632</v>
      </c>
      <c r="B687" s="2">
        <v>45159</v>
      </c>
      <c r="C687" t="s">
        <v>1633</v>
      </c>
      <c r="D687" t="s">
        <v>440</v>
      </c>
      <c r="E687" t="s">
        <v>26</v>
      </c>
      <c r="F687" t="s">
        <v>33</v>
      </c>
      <c r="G687" t="s">
        <v>42</v>
      </c>
      <c r="H687" t="s">
        <v>57</v>
      </c>
      <c r="I687" s="3">
        <v>4</v>
      </c>
      <c r="J687" s="4">
        <v>11843.93</v>
      </c>
      <c r="K687" s="4">
        <v>47375.71</v>
      </c>
      <c r="L687" t="s">
        <v>35</v>
      </c>
      <c r="M687" t="s">
        <v>29</v>
      </c>
      <c r="N687">
        <f>IF(COUNTIF($C$2:C687,C687)=1,1,0)</f>
        <v>1</v>
      </c>
      <c r="O687">
        <f t="shared" si="20"/>
        <v>0</v>
      </c>
      <c r="P687" t="str">
        <f t="shared" si="21"/>
        <v>2023-08</v>
      </c>
      <c r="Q687" s="3">
        <f>IF(AND(IF(dashboard!$B$4="All",TRUE,$F687=dashboard!$B$4),IF(dashboard!$B$5="All",TRUE,$E687=dashboard!$B$5),IF(dashboard!$B$6="All",TRUE,$G687=dashboard!$B$6),IF(dashboard!$B$7="All",TRUE,$M687=dashboard!$B$7),$P687&gt;=dashboard!$B$8,$P687&lt;=dashboard!$B$9,COUNTIFS($C$2:C687,$C687,$F$2:F687,IF(dashboard!$B$4="All","*",dashboard!$B$4),$E$2:E687,IF(dashboard!$B$5="All","*",dashboard!$B$5),$G$2:G687,IF(dashboard!$B$6="All","*",dashboard!$B$6),$M$2:M687,IF(dashboard!$B$7="All","*",dashboard!$B$7),$P$2:P687,"&gt;="&amp;dashboard!$B$8,$P$2:P687,"&lt;="&amp;dashboard!$B$9)=1),1,0)</f>
        <v>1</v>
      </c>
    </row>
    <row r="688" spans="1:17">
      <c r="A688" t="s">
        <v>1634</v>
      </c>
      <c r="B688" s="2">
        <v>45035</v>
      </c>
      <c r="C688" t="s">
        <v>781</v>
      </c>
      <c r="D688" t="s">
        <v>1635</v>
      </c>
      <c r="E688" t="s">
        <v>17</v>
      </c>
      <c r="F688" t="s">
        <v>27</v>
      </c>
      <c r="G688" t="s">
        <v>19</v>
      </c>
      <c r="H688" t="s">
        <v>50</v>
      </c>
      <c r="I688" s="3">
        <v>1</v>
      </c>
      <c r="J688" s="4">
        <v>2135.09</v>
      </c>
      <c r="K688" s="4">
        <v>2135.09</v>
      </c>
      <c r="L688" t="s">
        <v>35</v>
      </c>
      <c r="M688" t="s">
        <v>29</v>
      </c>
      <c r="N688">
        <f>IF(COUNTIF($C$2:C688,C688)=1,1,0)</f>
        <v>0</v>
      </c>
      <c r="O688">
        <f t="shared" si="20"/>
        <v>0</v>
      </c>
      <c r="P688" t="str">
        <f t="shared" si="21"/>
        <v>2023-04</v>
      </c>
      <c r="Q688" s="3">
        <f>IF(AND(IF(dashboard!$B$4="All",TRUE,$F688=dashboard!$B$4),IF(dashboard!$B$5="All",TRUE,$E688=dashboard!$B$5),IF(dashboard!$B$6="All",TRUE,$G688=dashboard!$B$6),IF(dashboard!$B$7="All",TRUE,$M688=dashboard!$B$7),$P688&gt;=dashboard!$B$8,$P688&lt;=dashboard!$B$9,COUNTIFS($C$2:C688,$C688,$F$2:F688,IF(dashboard!$B$4="All","*",dashboard!$B$4),$E$2:E688,IF(dashboard!$B$5="All","*",dashboard!$B$5),$G$2:G688,IF(dashboard!$B$6="All","*",dashboard!$B$6),$M$2:M688,IF(dashboard!$B$7="All","*",dashboard!$B$7),$P$2:P688,"&gt;="&amp;dashboard!$B$8,$P$2:P688,"&lt;="&amp;dashboard!$B$9)=1),1,0)</f>
        <v>0</v>
      </c>
    </row>
    <row r="689" spans="1:17">
      <c r="A689" t="s">
        <v>1636</v>
      </c>
      <c r="B689" s="2">
        <v>45072</v>
      </c>
      <c r="C689" t="s">
        <v>1637</v>
      </c>
      <c r="D689" t="s">
        <v>1477</v>
      </c>
      <c r="E689" t="s">
        <v>17</v>
      </c>
      <c r="F689" t="s">
        <v>33</v>
      </c>
      <c r="G689" t="s">
        <v>19</v>
      </c>
      <c r="H689" t="s">
        <v>20</v>
      </c>
      <c r="I689" s="3">
        <v>1</v>
      </c>
      <c r="J689" s="4">
        <v>34017.56</v>
      </c>
      <c r="K689" s="4">
        <v>34017.56</v>
      </c>
      <c r="L689" t="s">
        <v>21</v>
      </c>
      <c r="M689" t="s">
        <v>29</v>
      </c>
      <c r="N689">
        <f>IF(COUNTIF($C$2:C689,C689)=1,1,0)</f>
        <v>1</v>
      </c>
      <c r="O689">
        <f t="shared" si="20"/>
        <v>0</v>
      </c>
      <c r="P689" t="str">
        <f t="shared" si="21"/>
        <v>2023-05</v>
      </c>
      <c r="Q689" s="3">
        <f>IF(AND(IF(dashboard!$B$4="All",TRUE,$F689=dashboard!$B$4),IF(dashboard!$B$5="All",TRUE,$E689=dashboard!$B$5),IF(dashboard!$B$6="All",TRUE,$G689=dashboard!$B$6),IF(dashboard!$B$7="All",TRUE,$M689=dashboard!$B$7),$P689&gt;=dashboard!$B$8,$P689&lt;=dashboard!$B$9,COUNTIFS($C$2:C689,$C689,$F$2:F689,IF(dashboard!$B$4="All","*",dashboard!$B$4),$E$2:E689,IF(dashboard!$B$5="All","*",dashboard!$B$5),$G$2:G689,IF(dashboard!$B$6="All","*",dashboard!$B$6),$M$2:M689,IF(dashboard!$B$7="All","*",dashboard!$B$7),$P$2:P689,"&gt;="&amp;dashboard!$B$8,$P$2:P689,"&lt;="&amp;dashboard!$B$9)=1),1,0)</f>
        <v>1</v>
      </c>
    </row>
    <row r="690" spans="1:17">
      <c r="A690" t="s">
        <v>1638</v>
      </c>
      <c r="B690" s="2">
        <v>45037</v>
      </c>
      <c r="C690" t="s">
        <v>1300</v>
      </c>
      <c r="D690" t="s">
        <v>1639</v>
      </c>
      <c r="E690" t="s">
        <v>61</v>
      </c>
      <c r="F690" t="s">
        <v>27</v>
      </c>
      <c r="G690" t="s">
        <v>19</v>
      </c>
      <c r="H690" t="s">
        <v>20</v>
      </c>
      <c r="I690" s="3">
        <v>4</v>
      </c>
      <c r="J690" s="4">
        <v>35369.15</v>
      </c>
      <c r="K690" s="4">
        <v>141476.6</v>
      </c>
      <c r="L690" t="s">
        <v>21</v>
      </c>
      <c r="M690" t="s">
        <v>29</v>
      </c>
      <c r="N690">
        <f>IF(COUNTIF($C$2:C690,C690)=1,1,0)</f>
        <v>0</v>
      </c>
      <c r="O690">
        <f t="shared" si="20"/>
        <v>0</v>
      </c>
      <c r="P690" t="str">
        <f t="shared" si="21"/>
        <v>2023-04</v>
      </c>
      <c r="Q690" s="3">
        <f>IF(AND(IF(dashboard!$B$4="All",TRUE,$F690=dashboard!$B$4),IF(dashboard!$B$5="All",TRUE,$E690=dashboard!$B$5),IF(dashboard!$B$6="All",TRUE,$G690=dashboard!$B$6),IF(dashboard!$B$7="All",TRUE,$M690=dashboard!$B$7),$P690&gt;=dashboard!$B$8,$P690&lt;=dashboard!$B$9,COUNTIFS($C$2:C690,$C690,$F$2:F690,IF(dashboard!$B$4="All","*",dashboard!$B$4),$E$2:E690,IF(dashboard!$B$5="All","*",dashboard!$B$5),$G$2:G690,IF(dashboard!$B$6="All","*",dashboard!$B$6),$M$2:M690,IF(dashboard!$B$7="All","*",dashboard!$B$7),$P$2:P690,"&gt;="&amp;dashboard!$B$8,$P$2:P690,"&lt;="&amp;dashboard!$B$9)=1),1,0)</f>
        <v>0</v>
      </c>
    </row>
    <row r="691" spans="1:17">
      <c r="A691" t="s">
        <v>1640</v>
      </c>
      <c r="B691" s="2">
        <v>45154</v>
      </c>
      <c r="C691" t="s">
        <v>1496</v>
      </c>
      <c r="D691" t="s">
        <v>1332</v>
      </c>
      <c r="E691" t="s">
        <v>17</v>
      </c>
      <c r="F691" t="s">
        <v>33</v>
      </c>
      <c r="G691" t="s">
        <v>19</v>
      </c>
      <c r="H691" t="s">
        <v>34</v>
      </c>
      <c r="I691" s="3">
        <v>5</v>
      </c>
      <c r="J691" s="4">
        <v>1324.91</v>
      </c>
      <c r="K691" s="4">
        <v>6624.55</v>
      </c>
      <c r="L691" t="s">
        <v>28</v>
      </c>
      <c r="M691" t="s">
        <v>29</v>
      </c>
      <c r="N691">
        <f>IF(COUNTIF($C$2:C691,C691)=1,1,0)</f>
        <v>0</v>
      </c>
      <c r="O691">
        <f t="shared" si="20"/>
        <v>0</v>
      </c>
      <c r="P691" t="str">
        <f t="shared" si="21"/>
        <v>2023-08</v>
      </c>
      <c r="Q691" s="3">
        <f>IF(AND(IF(dashboard!$B$4="All",TRUE,$F691=dashboard!$B$4),IF(dashboard!$B$5="All",TRUE,$E691=dashboard!$B$5),IF(dashboard!$B$6="All",TRUE,$G691=dashboard!$B$6),IF(dashboard!$B$7="All",TRUE,$M691=dashboard!$B$7),$P691&gt;=dashboard!$B$8,$P691&lt;=dashboard!$B$9,COUNTIFS($C$2:C691,$C691,$F$2:F691,IF(dashboard!$B$4="All","*",dashboard!$B$4),$E$2:E691,IF(dashboard!$B$5="All","*",dashboard!$B$5),$G$2:G691,IF(dashboard!$B$6="All","*",dashboard!$B$6),$M$2:M691,IF(dashboard!$B$7="All","*",dashboard!$B$7),$P$2:P691,"&gt;="&amp;dashboard!$B$8,$P$2:P691,"&lt;="&amp;dashboard!$B$9)=1),1,0)</f>
        <v>1</v>
      </c>
    </row>
    <row r="692" spans="1:17">
      <c r="A692" t="s">
        <v>1641</v>
      </c>
      <c r="B692" s="2">
        <v>45037</v>
      </c>
      <c r="C692" t="s">
        <v>1624</v>
      </c>
      <c r="D692" t="s">
        <v>1642</v>
      </c>
      <c r="E692" t="s">
        <v>17</v>
      </c>
      <c r="F692" t="s">
        <v>46</v>
      </c>
      <c r="G692" t="s">
        <v>42</v>
      </c>
      <c r="H692" t="s">
        <v>34</v>
      </c>
      <c r="I692" s="3">
        <v>1</v>
      </c>
      <c r="J692" s="4">
        <v>1084.3900000000001</v>
      </c>
      <c r="K692" s="4">
        <v>1084.3900000000001</v>
      </c>
      <c r="L692" t="s">
        <v>35</v>
      </c>
      <c r="M692" t="s">
        <v>22</v>
      </c>
      <c r="N692">
        <f>IF(COUNTIF($C$2:C692,C692)=1,1,0)</f>
        <v>0</v>
      </c>
      <c r="O692">
        <f t="shared" si="20"/>
        <v>1</v>
      </c>
      <c r="P692" t="str">
        <f t="shared" si="21"/>
        <v>2023-04</v>
      </c>
      <c r="Q692" s="3">
        <f>IF(AND(IF(dashboard!$B$4="All",TRUE,$F692=dashboard!$B$4),IF(dashboard!$B$5="All",TRUE,$E692=dashboard!$B$5),IF(dashboard!$B$6="All",TRUE,$G692=dashboard!$B$6),IF(dashboard!$B$7="All",TRUE,$M692=dashboard!$B$7),$P692&gt;=dashboard!$B$8,$P692&lt;=dashboard!$B$9,COUNTIFS($C$2:C692,$C692,$F$2:F692,IF(dashboard!$B$4="All","*",dashboard!$B$4),$E$2:E692,IF(dashboard!$B$5="All","*",dashboard!$B$5),$G$2:G692,IF(dashboard!$B$6="All","*",dashboard!$B$6),$M$2:M692,IF(dashboard!$B$7="All","*",dashboard!$B$7),$P$2:P692,"&gt;="&amp;dashboard!$B$8,$P$2:P692,"&lt;="&amp;dashboard!$B$9)=1),1,0)</f>
        <v>0</v>
      </c>
    </row>
    <row r="693" spans="1:17">
      <c r="A693" t="s">
        <v>1643</v>
      </c>
      <c r="B693" s="2">
        <v>45396</v>
      </c>
      <c r="C693" t="s">
        <v>708</v>
      </c>
      <c r="D693" t="s">
        <v>533</v>
      </c>
      <c r="E693" t="s">
        <v>17</v>
      </c>
      <c r="F693" t="s">
        <v>46</v>
      </c>
      <c r="G693" t="s">
        <v>42</v>
      </c>
      <c r="H693" t="s">
        <v>34</v>
      </c>
      <c r="I693" s="3">
        <v>3</v>
      </c>
      <c r="J693" s="4">
        <v>1160.55</v>
      </c>
      <c r="K693" s="4">
        <v>3481.64</v>
      </c>
      <c r="L693" t="s">
        <v>28</v>
      </c>
      <c r="M693" t="s">
        <v>29</v>
      </c>
      <c r="N693">
        <f>IF(COUNTIF($C$2:C693,C693)=1,1,0)</f>
        <v>0</v>
      </c>
      <c r="O693">
        <f t="shared" si="20"/>
        <v>0</v>
      </c>
      <c r="P693" t="str">
        <f t="shared" si="21"/>
        <v>2024-04</v>
      </c>
      <c r="Q693" s="3">
        <f>IF(AND(IF(dashboard!$B$4="All",TRUE,$F693=dashboard!$B$4),IF(dashboard!$B$5="All",TRUE,$E693=dashboard!$B$5),IF(dashboard!$B$6="All",TRUE,$G693=dashboard!$B$6),IF(dashboard!$B$7="All",TRUE,$M693=dashboard!$B$7),$P693&gt;=dashboard!$B$8,$P693&lt;=dashboard!$B$9,COUNTIFS($C$2:C693,$C693,$F$2:F693,IF(dashboard!$B$4="All","*",dashboard!$B$4),$E$2:E693,IF(dashboard!$B$5="All","*",dashboard!$B$5),$G$2:G693,IF(dashboard!$B$6="All","*",dashboard!$B$6),$M$2:M693,IF(dashboard!$B$7="All","*",dashboard!$B$7),$P$2:P693,"&gt;="&amp;dashboard!$B$8,$P$2:P693,"&lt;="&amp;dashboard!$B$9)=1),1,0)</f>
        <v>0</v>
      </c>
    </row>
    <row r="694" spans="1:17">
      <c r="A694" t="s">
        <v>1644</v>
      </c>
      <c r="B694" s="2">
        <v>44960</v>
      </c>
      <c r="C694" t="s">
        <v>856</v>
      </c>
      <c r="D694" t="s">
        <v>1167</v>
      </c>
      <c r="E694" t="s">
        <v>17</v>
      </c>
      <c r="F694" t="s">
        <v>46</v>
      </c>
      <c r="G694" t="s">
        <v>19</v>
      </c>
      <c r="H694" t="s">
        <v>34</v>
      </c>
      <c r="I694" s="3">
        <v>5</v>
      </c>
      <c r="J694" s="4">
        <v>1419.28</v>
      </c>
      <c r="K694" s="4">
        <v>7096.39</v>
      </c>
      <c r="L694" t="s">
        <v>28</v>
      </c>
      <c r="M694" t="s">
        <v>29</v>
      </c>
      <c r="N694">
        <f>IF(COUNTIF($C$2:C694,C694)=1,1,0)</f>
        <v>0</v>
      </c>
      <c r="O694">
        <f t="shared" si="20"/>
        <v>0</v>
      </c>
      <c r="P694" t="str">
        <f t="shared" si="21"/>
        <v>2023-02</v>
      </c>
      <c r="Q694" s="3">
        <f>IF(AND(IF(dashboard!$B$4="All",TRUE,$F694=dashboard!$B$4),IF(dashboard!$B$5="All",TRUE,$E694=dashboard!$B$5),IF(dashboard!$B$6="All",TRUE,$G694=dashboard!$B$6),IF(dashboard!$B$7="All",TRUE,$M694=dashboard!$B$7),$P694&gt;=dashboard!$B$8,$P694&lt;=dashboard!$B$9,COUNTIFS($C$2:C694,$C694,$F$2:F694,IF(dashboard!$B$4="All","*",dashboard!$B$4),$E$2:E694,IF(dashboard!$B$5="All","*",dashboard!$B$5),$G$2:G694,IF(dashboard!$B$6="All","*",dashboard!$B$6),$M$2:M694,IF(dashboard!$B$7="All","*",dashboard!$B$7),$P$2:P694,"&gt;="&amp;dashboard!$B$8,$P$2:P694,"&lt;="&amp;dashboard!$B$9)=1),1,0)</f>
        <v>0</v>
      </c>
    </row>
    <row r="695" spans="1:17">
      <c r="A695" t="s">
        <v>1645</v>
      </c>
      <c r="B695" s="2">
        <v>45295</v>
      </c>
      <c r="C695" t="s">
        <v>1646</v>
      </c>
      <c r="D695" t="s">
        <v>1647</v>
      </c>
      <c r="E695" t="s">
        <v>17</v>
      </c>
      <c r="F695" t="s">
        <v>18</v>
      </c>
      <c r="G695" t="s">
        <v>19</v>
      </c>
      <c r="H695" t="s">
        <v>34</v>
      </c>
      <c r="I695" s="3">
        <v>4</v>
      </c>
      <c r="J695" s="4">
        <v>1018.42</v>
      </c>
      <c r="K695" s="4">
        <v>4073.67</v>
      </c>
      <c r="L695" t="s">
        <v>35</v>
      </c>
      <c r="M695" t="s">
        <v>22</v>
      </c>
      <c r="N695">
        <f>IF(COUNTIF($C$2:C695,C695)=1,1,0)</f>
        <v>1</v>
      </c>
      <c r="O695">
        <f t="shared" si="20"/>
        <v>1</v>
      </c>
      <c r="P695" t="str">
        <f t="shared" si="21"/>
        <v>2024-01</v>
      </c>
      <c r="Q695" s="3">
        <f>IF(AND(IF(dashboard!$B$4="All",TRUE,$F695=dashboard!$B$4),IF(dashboard!$B$5="All",TRUE,$E695=dashboard!$B$5),IF(dashboard!$B$6="All",TRUE,$G695=dashboard!$B$6),IF(dashboard!$B$7="All",TRUE,$M695=dashboard!$B$7),$P695&gt;=dashboard!$B$8,$P695&lt;=dashboard!$B$9,COUNTIFS($C$2:C695,$C695,$F$2:F695,IF(dashboard!$B$4="All","*",dashboard!$B$4),$E$2:E695,IF(dashboard!$B$5="All","*",dashboard!$B$5),$G$2:G695,IF(dashboard!$B$6="All","*",dashboard!$B$6),$M$2:M695,IF(dashboard!$B$7="All","*",dashboard!$B$7),$P$2:P695,"&gt;="&amp;dashboard!$B$8,$P$2:P695,"&lt;="&amp;dashboard!$B$9)=1),1,0)</f>
        <v>0</v>
      </c>
    </row>
    <row r="696" spans="1:17">
      <c r="A696" t="s">
        <v>1648</v>
      </c>
      <c r="B696" s="2">
        <v>45351</v>
      </c>
      <c r="C696" t="s">
        <v>367</v>
      </c>
      <c r="D696" t="s">
        <v>1649</v>
      </c>
      <c r="E696" t="s">
        <v>17</v>
      </c>
      <c r="F696" t="s">
        <v>18</v>
      </c>
      <c r="G696" t="s">
        <v>42</v>
      </c>
      <c r="H696" t="s">
        <v>57</v>
      </c>
      <c r="I696" s="3">
        <v>2</v>
      </c>
      <c r="J696" s="4">
        <v>12360.71</v>
      </c>
      <c r="K696" s="4">
        <v>24721.41</v>
      </c>
      <c r="L696" t="s">
        <v>28</v>
      </c>
      <c r="M696" t="s">
        <v>29</v>
      </c>
      <c r="N696">
        <f>IF(COUNTIF($C$2:C696,C696)=1,1,0)</f>
        <v>0</v>
      </c>
      <c r="O696">
        <f t="shared" si="20"/>
        <v>0</v>
      </c>
      <c r="P696" t="str">
        <f t="shared" si="21"/>
        <v>2024-02</v>
      </c>
      <c r="Q696" s="3">
        <f>IF(AND(IF(dashboard!$B$4="All",TRUE,$F696=dashboard!$B$4),IF(dashboard!$B$5="All",TRUE,$E696=dashboard!$B$5),IF(dashboard!$B$6="All",TRUE,$G696=dashboard!$B$6),IF(dashboard!$B$7="All",TRUE,$M696=dashboard!$B$7),$P696&gt;=dashboard!$B$8,$P696&lt;=dashboard!$B$9,COUNTIFS($C$2:C696,$C696,$F$2:F696,IF(dashboard!$B$4="All","*",dashboard!$B$4),$E$2:E696,IF(dashboard!$B$5="All","*",dashboard!$B$5),$G$2:G696,IF(dashboard!$B$6="All","*",dashboard!$B$6),$M$2:M696,IF(dashboard!$B$7="All","*",dashboard!$B$7),$P$2:P696,"&gt;="&amp;dashboard!$B$8,$P$2:P696,"&lt;="&amp;dashboard!$B$9)=1),1,0)</f>
        <v>0</v>
      </c>
    </row>
    <row r="697" spans="1:17">
      <c r="A697" t="s">
        <v>1650</v>
      </c>
      <c r="B697" s="2">
        <v>45444</v>
      </c>
      <c r="C697" t="s">
        <v>865</v>
      </c>
      <c r="D697" t="s">
        <v>1651</v>
      </c>
      <c r="E697" t="s">
        <v>17</v>
      </c>
      <c r="F697" t="s">
        <v>27</v>
      </c>
      <c r="G697" t="s">
        <v>19</v>
      </c>
      <c r="H697" t="s">
        <v>57</v>
      </c>
      <c r="I697" s="3">
        <v>5</v>
      </c>
      <c r="J697" s="4">
        <v>15829.49</v>
      </c>
      <c r="K697" s="4">
        <v>79147.47</v>
      </c>
      <c r="L697" t="s">
        <v>21</v>
      </c>
      <c r="M697" t="s">
        <v>29</v>
      </c>
      <c r="N697">
        <f>IF(COUNTIF($C$2:C697,C697)=1,1,0)</f>
        <v>0</v>
      </c>
      <c r="O697">
        <f t="shared" si="20"/>
        <v>0</v>
      </c>
      <c r="P697" t="str">
        <f t="shared" si="21"/>
        <v>2024-06</v>
      </c>
      <c r="Q697" s="3">
        <f>IF(AND(IF(dashboard!$B$4="All",TRUE,$F697=dashboard!$B$4),IF(dashboard!$B$5="All",TRUE,$E697=dashboard!$B$5),IF(dashboard!$B$6="All",TRUE,$G697=dashboard!$B$6),IF(dashboard!$B$7="All",TRUE,$M697=dashboard!$B$7),$P697&gt;=dashboard!$B$8,$P697&lt;=dashboard!$B$9,COUNTIFS($C$2:C697,$C697,$F$2:F697,IF(dashboard!$B$4="All","*",dashboard!$B$4),$E$2:E697,IF(dashboard!$B$5="All","*",dashboard!$B$5),$G$2:G697,IF(dashboard!$B$6="All","*",dashboard!$B$6),$M$2:M697,IF(dashboard!$B$7="All","*",dashboard!$B$7),$P$2:P697,"&gt;="&amp;dashboard!$B$8,$P$2:P697,"&lt;="&amp;dashboard!$B$9)=1),1,0)</f>
        <v>0</v>
      </c>
    </row>
    <row r="698" spans="1:17">
      <c r="A698" t="s">
        <v>1652</v>
      </c>
      <c r="B698" s="2">
        <v>45208</v>
      </c>
      <c r="C698" t="s">
        <v>417</v>
      </c>
      <c r="D698" t="s">
        <v>1651</v>
      </c>
      <c r="E698" t="s">
        <v>17</v>
      </c>
      <c r="F698" t="s">
        <v>18</v>
      </c>
      <c r="G698" t="s">
        <v>19</v>
      </c>
      <c r="H698" t="s">
        <v>34</v>
      </c>
      <c r="I698" s="3">
        <v>1</v>
      </c>
      <c r="J698" s="4">
        <v>1302.68</v>
      </c>
      <c r="K698" s="4">
        <v>1302.68</v>
      </c>
      <c r="L698" t="s">
        <v>28</v>
      </c>
      <c r="M698" t="s">
        <v>29</v>
      </c>
      <c r="N698">
        <f>IF(COUNTIF($C$2:C698,C698)=1,1,0)</f>
        <v>0</v>
      </c>
      <c r="O698">
        <f t="shared" si="20"/>
        <v>0</v>
      </c>
      <c r="P698" t="str">
        <f t="shared" si="21"/>
        <v>2023-10</v>
      </c>
      <c r="Q698" s="3">
        <f>IF(AND(IF(dashboard!$B$4="All",TRUE,$F698=dashboard!$B$4),IF(dashboard!$B$5="All",TRUE,$E698=dashboard!$B$5),IF(dashboard!$B$6="All",TRUE,$G698=dashboard!$B$6),IF(dashboard!$B$7="All",TRUE,$M698=dashboard!$B$7),$P698&gt;=dashboard!$B$8,$P698&lt;=dashboard!$B$9,COUNTIFS($C$2:C698,$C698,$F$2:F698,IF(dashboard!$B$4="All","*",dashboard!$B$4),$E$2:E698,IF(dashboard!$B$5="All","*",dashboard!$B$5),$G$2:G698,IF(dashboard!$B$6="All","*",dashboard!$B$6),$M$2:M698,IF(dashboard!$B$7="All","*",dashboard!$B$7),$P$2:P698,"&gt;="&amp;dashboard!$B$8,$P$2:P698,"&lt;="&amp;dashboard!$B$9)=1),1,0)</f>
        <v>0</v>
      </c>
    </row>
    <row r="699" spans="1:17">
      <c r="A699" t="s">
        <v>1653</v>
      </c>
      <c r="B699" s="2">
        <v>45246</v>
      </c>
      <c r="C699" t="s">
        <v>682</v>
      </c>
      <c r="D699" t="s">
        <v>611</v>
      </c>
      <c r="E699" t="s">
        <v>26</v>
      </c>
      <c r="F699" t="s">
        <v>33</v>
      </c>
      <c r="G699" t="s">
        <v>42</v>
      </c>
      <c r="H699" t="s">
        <v>57</v>
      </c>
      <c r="I699" s="3">
        <v>3</v>
      </c>
      <c r="J699" s="4">
        <v>13610.84</v>
      </c>
      <c r="K699" s="4">
        <v>40832.53</v>
      </c>
      <c r="L699" t="s">
        <v>21</v>
      </c>
      <c r="M699" t="s">
        <v>29</v>
      </c>
      <c r="N699">
        <f>IF(COUNTIF($C$2:C699,C699)=1,1,0)</f>
        <v>0</v>
      </c>
      <c r="O699">
        <f t="shared" si="20"/>
        <v>0</v>
      </c>
      <c r="P699" t="str">
        <f t="shared" si="21"/>
        <v>2023-11</v>
      </c>
      <c r="Q699" s="3">
        <f>IF(AND(IF(dashboard!$B$4="All",TRUE,$F699=dashboard!$B$4),IF(dashboard!$B$5="All",TRUE,$E699=dashboard!$B$5),IF(dashboard!$B$6="All",TRUE,$G699=dashboard!$B$6),IF(dashboard!$B$7="All",TRUE,$M699=dashboard!$B$7),$P699&gt;=dashboard!$B$8,$P699&lt;=dashboard!$B$9,COUNTIFS($C$2:C699,$C699,$F$2:F699,IF(dashboard!$B$4="All","*",dashboard!$B$4),$E$2:E699,IF(dashboard!$B$5="All","*",dashboard!$B$5),$G$2:G699,IF(dashboard!$B$6="All","*",dashboard!$B$6),$M$2:M699,IF(dashboard!$B$7="All","*",dashboard!$B$7),$P$2:P699,"&gt;="&amp;dashboard!$B$8,$P$2:P699,"&lt;="&amp;dashboard!$B$9)=1),1,0)</f>
        <v>1</v>
      </c>
    </row>
    <row r="700" spans="1:17">
      <c r="A700" t="s">
        <v>1654</v>
      </c>
      <c r="B700" s="2">
        <v>45369</v>
      </c>
      <c r="C700" t="s">
        <v>1655</v>
      </c>
      <c r="D700" t="s">
        <v>1422</v>
      </c>
      <c r="E700" t="s">
        <v>26</v>
      </c>
      <c r="F700" t="s">
        <v>33</v>
      </c>
      <c r="G700" t="s">
        <v>42</v>
      </c>
      <c r="H700" t="s">
        <v>34</v>
      </c>
      <c r="I700" s="3">
        <v>4</v>
      </c>
      <c r="J700" s="4">
        <v>967.79</v>
      </c>
      <c r="K700" s="4">
        <v>3871.15</v>
      </c>
      <c r="L700" t="s">
        <v>35</v>
      </c>
      <c r="M700" t="s">
        <v>29</v>
      </c>
      <c r="N700">
        <f>IF(COUNTIF($C$2:C700,C700)=1,1,0)</f>
        <v>1</v>
      </c>
      <c r="O700">
        <f t="shared" si="20"/>
        <v>0</v>
      </c>
      <c r="P700" t="str">
        <f t="shared" si="21"/>
        <v>2024-03</v>
      </c>
      <c r="Q700" s="3">
        <f>IF(AND(IF(dashboard!$B$4="All",TRUE,$F700=dashboard!$B$4),IF(dashboard!$B$5="All",TRUE,$E700=dashboard!$B$5),IF(dashboard!$B$6="All",TRUE,$G700=dashboard!$B$6),IF(dashboard!$B$7="All",TRUE,$M700=dashboard!$B$7),$P700&gt;=dashboard!$B$8,$P700&lt;=dashboard!$B$9,COUNTIFS($C$2:C700,$C700,$F$2:F700,IF(dashboard!$B$4="All","*",dashboard!$B$4),$E$2:E700,IF(dashboard!$B$5="All","*",dashboard!$B$5),$G$2:G700,IF(dashboard!$B$6="All","*",dashboard!$B$6),$M$2:M700,IF(dashboard!$B$7="All","*",dashboard!$B$7),$P$2:P700,"&gt;="&amp;dashboard!$B$8,$P$2:P700,"&lt;="&amp;dashboard!$B$9)=1),1,0)</f>
        <v>1</v>
      </c>
    </row>
    <row r="701" spans="1:17">
      <c r="A701" t="s">
        <v>1656</v>
      </c>
      <c r="B701" s="2">
        <v>45241</v>
      </c>
      <c r="C701" t="s">
        <v>1657</v>
      </c>
      <c r="D701" t="s">
        <v>88</v>
      </c>
      <c r="E701" t="s">
        <v>17</v>
      </c>
      <c r="F701" t="s">
        <v>27</v>
      </c>
      <c r="G701" t="s">
        <v>42</v>
      </c>
      <c r="H701" t="s">
        <v>34</v>
      </c>
      <c r="I701" s="3">
        <v>2</v>
      </c>
      <c r="J701" s="4">
        <v>1307.3499999999999</v>
      </c>
      <c r="K701" s="4">
        <v>2614.71</v>
      </c>
      <c r="L701" t="s">
        <v>35</v>
      </c>
      <c r="M701" t="s">
        <v>29</v>
      </c>
      <c r="N701">
        <f>IF(COUNTIF($C$2:C701,C701)=1,1,0)</f>
        <v>1</v>
      </c>
      <c r="O701">
        <f t="shared" si="20"/>
        <v>0</v>
      </c>
      <c r="P701" t="str">
        <f t="shared" si="21"/>
        <v>2023-11</v>
      </c>
      <c r="Q701" s="3">
        <f>IF(AND(IF(dashboard!$B$4="All",TRUE,$F701=dashboard!$B$4),IF(dashboard!$B$5="All",TRUE,$E701=dashboard!$B$5),IF(dashboard!$B$6="All",TRUE,$G701=dashboard!$B$6),IF(dashboard!$B$7="All",TRUE,$M701=dashboard!$B$7),$P701&gt;=dashboard!$B$8,$P701&lt;=dashboard!$B$9,COUNTIFS($C$2:C701,$C701,$F$2:F701,IF(dashboard!$B$4="All","*",dashboard!$B$4),$E$2:E701,IF(dashboard!$B$5="All","*",dashboard!$B$5),$G$2:G701,IF(dashboard!$B$6="All","*",dashboard!$B$6),$M$2:M701,IF(dashboard!$B$7="All","*",dashboard!$B$7),$P$2:P701,"&gt;="&amp;dashboard!$B$8,$P$2:P701,"&lt;="&amp;dashboard!$B$9)=1),1,0)</f>
        <v>0</v>
      </c>
    </row>
    <row r="702" spans="1:17">
      <c r="A702" t="s">
        <v>1658</v>
      </c>
      <c r="B702" s="2">
        <v>45303</v>
      </c>
      <c r="C702" t="s">
        <v>1659</v>
      </c>
      <c r="D702" t="s">
        <v>1351</v>
      </c>
      <c r="E702" t="s">
        <v>26</v>
      </c>
      <c r="F702" t="s">
        <v>27</v>
      </c>
      <c r="G702" t="s">
        <v>19</v>
      </c>
      <c r="H702" t="s">
        <v>20</v>
      </c>
      <c r="I702" s="3">
        <v>3</v>
      </c>
      <c r="J702" s="4">
        <v>36233.629999999997</v>
      </c>
      <c r="K702" s="4">
        <v>108700.88</v>
      </c>
      <c r="L702" t="s">
        <v>35</v>
      </c>
      <c r="M702" t="s">
        <v>29</v>
      </c>
      <c r="N702">
        <f>IF(COUNTIF($C$2:C702,C702)=1,1,0)</f>
        <v>1</v>
      </c>
      <c r="O702">
        <f t="shared" si="20"/>
        <v>0</v>
      </c>
      <c r="P702" t="str">
        <f t="shared" si="21"/>
        <v>2024-01</v>
      </c>
      <c r="Q702" s="3">
        <f>IF(AND(IF(dashboard!$B$4="All",TRUE,$F702=dashboard!$B$4),IF(dashboard!$B$5="All",TRUE,$E702=dashboard!$B$5),IF(dashboard!$B$6="All",TRUE,$G702=dashboard!$B$6),IF(dashboard!$B$7="All",TRUE,$M702=dashboard!$B$7),$P702&gt;=dashboard!$B$8,$P702&lt;=dashboard!$B$9,COUNTIFS($C$2:C702,$C702,$F$2:F702,IF(dashboard!$B$4="All","*",dashboard!$B$4),$E$2:E702,IF(dashboard!$B$5="All","*",dashboard!$B$5),$G$2:G702,IF(dashboard!$B$6="All","*",dashboard!$B$6),$M$2:M702,IF(dashboard!$B$7="All","*",dashboard!$B$7),$P$2:P702,"&gt;="&amp;dashboard!$B$8,$P$2:P702,"&lt;="&amp;dashboard!$B$9)=1),1,0)</f>
        <v>0</v>
      </c>
    </row>
    <row r="703" spans="1:17">
      <c r="A703" t="s">
        <v>1660</v>
      </c>
      <c r="B703" s="2">
        <v>45215</v>
      </c>
      <c r="C703" t="s">
        <v>1661</v>
      </c>
      <c r="D703" t="s">
        <v>541</v>
      </c>
      <c r="E703" t="s">
        <v>17</v>
      </c>
      <c r="F703" t="s">
        <v>46</v>
      </c>
      <c r="G703" t="s">
        <v>19</v>
      </c>
      <c r="H703" t="s">
        <v>57</v>
      </c>
      <c r="I703" s="3">
        <v>2</v>
      </c>
      <c r="J703" s="4">
        <v>17071.71</v>
      </c>
      <c r="K703" s="4">
        <v>34143.42</v>
      </c>
      <c r="L703" t="s">
        <v>28</v>
      </c>
      <c r="M703" t="s">
        <v>29</v>
      </c>
      <c r="N703">
        <f>IF(COUNTIF($C$2:C703,C703)=1,1,0)</f>
        <v>1</v>
      </c>
      <c r="O703">
        <f t="shared" si="20"/>
        <v>0</v>
      </c>
      <c r="P703" t="str">
        <f t="shared" si="21"/>
        <v>2023-10</v>
      </c>
      <c r="Q703" s="3">
        <f>IF(AND(IF(dashboard!$B$4="All",TRUE,$F703=dashboard!$B$4),IF(dashboard!$B$5="All",TRUE,$E703=dashboard!$B$5),IF(dashboard!$B$6="All",TRUE,$G703=dashboard!$B$6),IF(dashboard!$B$7="All",TRUE,$M703=dashboard!$B$7),$P703&gt;=dashboard!$B$8,$P703&lt;=dashboard!$B$9,COUNTIFS($C$2:C703,$C703,$F$2:F703,IF(dashboard!$B$4="All","*",dashboard!$B$4),$E$2:E703,IF(dashboard!$B$5="All","*",dashboard!$B$5),$G$2:G703,IF(dashboard!$B$6="All","*",dashboard!$B$6),$M$2:M703,IF(dashboard!$B$7="All","*",dashboard!$B$7),$P$2:P703,"&gt;="&amp;dashboard!$B$8,$P$2:P703,"&lt;="&amp;dashboard!$B$9)=1),1,0)</f>
        <v>0</v>
      </c>
    </row>
    <row r="704" spans="1:17">
      <c r="A704" t="s">
        <v>1662</v>
      </c>
      <c r="B704" s="2">
        <v>45363</v>
      </c>
      <c r="C704" t="s">
        <v>642</v>
      </c>
      <c r="D704" t="s">
        <v>56</v>
      </c>
      <c r="E704" t="s">
        <v>17</v>
      </c>
      <c r="F704" t="s">
        <v>18</v>
      </c>
      <c r="G704" t="s">
        <v>19</v>
      </c>
      <c r="H704" t="s">
        <v>57</v>
      </c>
      <c r="I704" s="3">
        <v>4</v>
      </c>
      <c r="J704" s="4">
        <v>16832.45</v>
      </c>
      <c r="K704" s="4">
        <v>67329.789999999994</v>
      </c>
      <c r="L704" t="s">
        <v>35</v>
      </c>
      <c r="M704" t="s">
        <v>22</v>
      </c>
      <c r="N704">
        <f>IF(COUNTIF($C$2:C704,C704)=1,1,0)</f>
        <v>0</v>
      </c>
      <c r="O704">
        <f t="shared" si="20"/>
        <v>1</v>
      </c>
      <c r="P704" t="str">
        <f t="shared" si="21"/>
        <v>2024-03</v>
      </c>
      <c r="Q704" s="3">
        <f>IF(AND(IF(dashboard!$B$4="All",TRUE,$F704=dashboard!$B$4),IF(dashboard!$B$5="All",TRUE,$E704=dashboard!$B$5),IF(dashboard!$B$6="All",TRUE,$G704=dashboard!$B$6),IF(dashboard!$B$7="All",TRUE,$M704=dashboard!$B$7),$P704&gt;=dashboard!$B$8,$P704&lt;=dashboard!$B$9,COUNTIFS($C$2:C704,$C704,$F$2:F704,IF(dashboard!$B$4="All","*",dashboard!$B$4),$E$2:E704,IF(dashboard!$B$5="All","*",dashboard!$B$5),$G$2:G704,IF(dashboard!$B$6="All","*",dashboard!$B$6),$M$2:M704,IF(dashboard!$B$7="All","*",dashboard!$B$7),$P$2:P704,"&gt;="&amp;dashboard!$B$8,$P$2:P704,"&lt;="&amp;dashboard!$B$9)=1),1,0)</f>
        <v>0</v>
      </c>
    </row>
    <row r="705" spans="1:17">
      <c r="A705" t="s">
        <v>1663</v>
      </c>
      <c r="B705" s="2">
        <v>45203</v>
      </c>
      <c r="C705" t="s">
        <v>1664</v>
      </c>
      <c r="D705" t="s">
        <v>787</v>
      </c>
      <c r="E705" t="s">
        <v>17</v>
      </c>
      <c r="F705" t="s">
        <v>46</v>
      </c>
      <c r="G705" t="s">
        <v>19</v>
      </c>
      <c r="H705" t="s">
        <v>20</v>
      </c>
      <c r="I705" s="3">
        <v>5</v>
      </c>
      <c r="J705" s="4">
        <v>28090.92</v>
      </c>
      <c r="K705" s="4">
        <v>140454.57999999999</v>
      </c>
      <c r="L705" t="s">
        <v>35</v>
      </c>
      <c r="M705" t="s">
        <v>29</v>
      </c>
      <c r="N705">
        <f>IF(COUNTIF($C$2:C705,C705)=1,1,0)</f>
        <v>1</v>
      </c>
      <c r="O705">
        <f t="shared" si="20"/>
        <v>0</v>
      </c>
      <c r="P705" t="str">
        <f t="shared" si="21"/>
        <v>2023-10</v>
      </c>
      <c r="Q705" s="3">
        <f>IF(AND(IF(dashboard!$B$4="All",TRUE,$F705=dashboard!$B$4),IF(dashboard!$B$5="All",TRUE,$E705=dashboard!$B$5),IF(dashboard!$B$6="All",TRUE,$G705=dashboard!$B$6),IF(dashboard!$B$7="All",TRUE,$M705=dashboard!$B$7),$P705&gt;=dashboard!$B$8,$P705&lt;=dashboard!$B$9,COUNTIFS($C$2:C705,$C705,$F$2:F705,IF(dashboard!$B$4="All","*",dashboard!$B$4),$E$2:E705,IF(dashboard!$B$5="All","*",dashboard!$B$5),$G$2:G705,IF(dashboard!$B$6="All","*",dashboard!$B$6),$M$2:M705,IF(dashboard!$B$7="All","*",dashboard!$B$7),$P$2:P705,"&gt;="&amp;dashboard!$B$8,$P$2:P705,"&lt;="&amp;dashboard!$B$9)=1),1,0)</f>
        <v>0</v>
      </c>
    </row>
    <row r="706" spans="1:17">
      <c r="A706" t="s">
        <v>1665</v>
      </c>
      <c r="B706" s="2">
        <v>45429</v>
      </c>
      <c r="C706" t="s">
        <v>1666</v>
      </c>
      <c r="D706" t="s">
        <v>709</v>
      </c>
      <c r="E706" t="s">
        <v>17</v>
      </c>
      <c r="F706" t="s">
        <v>18</v>
      </c>
      <c r="G706" t="s">
        <v>42</v>
      </c>
      <c r="H706" t="s">
        <v>57</v>
      </c>
      <c r="I706" s="3">
        <v>1</v>
      </c>
      <c r="J706" s="4">
        <v>16742.54</v>
      </c>
      <c r="K706" s="4">
        <v>16742.54</v>
      </c>
      <c r="L706" t="s">
        <v>21</v>
      </c>
      <c r="M706" t="s">
        <v>22</v>
      </c>
      <c r="N706">
        <f>IF(COUNTIF($C$2:C706,C706)=1,1,0)</f>
        <v>1</v>
      </c>
      <c r="O706">
        <f t="shared" ref="O706:O769" si="22">IF(OR(M706="Yes",M706="YES",M706=TRUE,M706=1),1,0)</f>
        <v>1</v>
      </c>
      <c r="P706" t="str">
        <f t="shared" ref="P706:P769" si="23">TEXT(B706,"yyyy-mm")</f>
        <v>2024-05</v>
      </c>
      <c r="Q706" s="3">
        <f>IF(AND(IF(dashboard!$B$4="All",TRUE,$F706=dashboard!$B$4),IF(dashboard!$B$5="All",TRUE,$E706=dashboard!$B$5),IF(dashboard!$B$6="All",TRUE,$G706=dashboard!$B$6),IF(dashboard!$B$7="All",TRUE,$M706=dashboard!$B$7),$P706&gt;=dashboard!$B$8,$P706&lt;=dashboard!$B$9,COUNTIFS($C$2:C706,$C706,$F$2:F706,IF(dashboard!$B$4="All","*",dashboard!$B$4),$E$2:E706,IF(dashboard!$B$5="All","*",dashboard!$B$5),$G$2:G706,IF(dashboard!$B$6="All","*",dashboard!$B$6),$M$2:M706,IF(dashboard!$B$7="All","*",dashboard!$B$7),$P$2:P706,"&gt;="&amp;dashboard!$B$8,$P$2:P706,"&lt;="&amp;dashboard!$B$9)=1),1,0)</f>
        <v>0</v>
      </c>
    </row>
    <row r="707" spans="1:17">
      <c r="A707" t="s">
        <v>1667</v>
      </c>
      <c r="B707" s="2">
        <v>45442</v>
      </c>
      <c r="C707" t="s">
        <v>301</v>
      </c>
      <c r="D707" t="s">
        <v>1668</v>
      </c>
      <c r="E707" t="s">
        <v>17</v>
      </c>
      <c r="F707" t="s">
        <v>18</v>
      </c>
      <c r="G707" t="s">
        <v>19</v>
      </c>
      <c r="H707" t="s">
        <v>20</v>
      </c>
      <c r="I707" s="3">
        <v>4</v>
      </c>
      <c r="J707" s="4">
        <v>27565.54</v>
      </c>
      <c r="K707" s="4">
        <v>110262.16</v>
      </c>
      <c r="L707" t="s">
        <v>28</v>
      </c>
      <c r="M707" t="s">
        <v>29</v>
      </c>
      <c r="N707">
        <f>IF(COUNTIF($C$2:C707,C707)=1,1,0)</f>
        <v>0</v>
      </c>
      <c r="O707">
        <f t="shared" si="22"/>
        <v>0</v>
      </c>
      <c r="P707" t="str">
        <f t="shared" si="23"/>
        <v>2024-05</v>
      </c>
      <c r="Q707" s="3">
        <f>IF(AND(IF(dashboard!$B$4="All",TRUE,$F707=dashboard!$B$4),IF(dashboard!$B$5="All",TRUE,$E707=dashboard!$B$5),IF(dashboard!$B$6="All",TRUE,$G707=dashboard!$B$6),IF(dashboard!$B$7="All",TRUE,$M707=dashboard!$B$7),$P707&gt;=dashboard!$B$8,$P707&lt;=dashboard!$B$9,COUNTIFS($C$2:C707,$C707,$F$2:F707,IF(dashboard!$B$4="All","*",dashboard!$B$4),$E$2:E707,IF(dashboard!$B$5="All","*",dashboard!$B$5),$G$2:G707,IF(dashboard!$B$6="All","*",dashboard!$B$6),$M$2:M707,IF(dashboard!$B$7="All","*",dashboard!$B$7),$P$2:P707,"&gt;="&amp;dashboard!$B$8,$P$2:P707,"&lt;="&amp;dashboard!$B$9)=1),1,0)</f>
        <v>0</v>
      </c>
    </row>
    <row r="708" spans="1:17">
      <c r="A708" t="s">
        <v>1669</v>
      </c>
      <c r="B708" s="2">
        <v>45276</v>
      </c>
      <c r="C708" t="s">
        <v>1111</v>
      </c>
      <c r="D708" t="s">
        <v>1497</v>
      </c>
      <c r="E708" t="s">
        <v>17</v>
      </c>
      <c r="F708" t="s">
        <v>27</v>
      </c>
      <c r="G708" t="s">
        <v>42</v>
      </c>
      <c r="H708" t="s">
        <v>50</v>
      </c>
      <c r="I708" s="3">
        <v>3</v>
      </c>
      <c r="J708" s="4">
        <v>2829.63</v>
      </c>
      <c r="K708" s="4">
        <v>8488.89</v>
      </c>
      <c r="L708" t="s">
        <v>28</v>
      </c>
      <c r="M708" t="s">
        <v>29</v>
      </c>
      <c r="N708">
        <f>IF(COUNTIF($C$2:C708,C708)=1,1,0)</f>
        <v>0</v>
      </c>
      <c r="O708">
        <f t="shared" si="22"/>
        <v>0</v>
      </c>
      <c r="P708" t="str">
        <f t="shared" si="23"/>
        <v>2023-12</v>
      </c>
      <c r="Q708" s="3">
        <f>IF(AND(IF(dashboard!$B$4="All",TRUE,$F708=dashboard!$B$4),IF(dashboard!$B$5="All",TRUE,$E708=dashboard!$B$5),IF(dashboard!$B$6="All",TRUE,$G708=dashboard!$B$6),IF(dashboard!$B$7="All",TRUE,$M708=dashboard!$B$7),$P708&gt;=dashboard!$B$8,$P708&lt;=dashboard!$B$9,COUNTIFS($C$2:C708,$C708,$F$2:F708,IF(dashboard!$B$4="All","*",dashboard!$B$4),$E$2:E708,IF(dashboard!$B$5="All","*",dashboard!$B$5),$G$2:G708,IF(dashboard!$B$6="All","*",dashboard!$B$6),$M$2:M708,IF(dashboard!$B$7="All","*",dashboard!$B$7),$P$2:P708,"&gt;="&amp;dashboard!$B$8,$P$2:P708,"&lt;="&amp;dashboard!$B$9)=1),1,0)</f>
        <v>0</v>
      </c>
    </row>
    <row r="709" spans="1:17">
      <c r="A709" t="s">
        <v>1670</v>
      </c>
      <c r="B709" s="2">
        <v>45372</v>
      </c>
      <c r="C709" t="s">
        <v>1276</v>
      </c>
      <c r="D709" t="s">
        <v>41</v>
      </c>
      <c r="E709" t="s">
        <v>26</v>
      </c>
      <c r="F709" t="s">
        <v>46</v>
      </c>
      <c r="G709" t="s">
        <v>19</v>
      </c>
      <c r="H709" t="s">
        <v>57</v>
      </c>
      <c r="I709" s="3">
        <v>5</v>
      </c>
      <c r="J709" s="4">
        <v>16277.41</v>
      </c>
      <c r="K709" s="4">
        <v>81387.039999999994</v>
      </c>
      <c r="L709" t="s">
        <v>35</v>
      </c>
      <c r="M709" t="s">
        <v>29</v>
      </c>
      <c r="N709">
        <f>IF(COUNTIF($C$2:C709,C709)=1,1,0)</f>
        <v>0</v>
      </c>
      <c r="O709">
        <f t="shared" si="22"/>
        <v>0</v>
      </c>
      <c r="P709" t="str">
        <f t="shared" si="23"/>
        <v>2024-03</v>
      </c>
      <c r="Q709" s="3">
        <f>IF(AND(IF(dashboard!$B$4="All",TRUE,$F709=dashboard!$B$4),IF(dashboard!$B$5="All",TRUE,$E709=dashboard!$B$5),IF(dashboard!$B$6="All",TRUE,$G709=dashboard!$B$6),IF(dashboard!$B$7="All",TRUE,$M709=dashboard!$B$7),$P709&gt;=dashboard!$B$8,$P709&lt;=dashboard!$B$9,COUNTIFS($C$2:C709,$C709,$F$2:F709,IF(dashboard!$B$4="All","*",dashboard!$B$4),$E$2:E709,IF(dashboard!$B$5="All","*",dashboard!$B$5),$G$2:G709,IF(dashboard!$B$6="All","*",dashboard!$B$6),$M$2:M709,IF(dashboard!$B$7="All","*",dashboard!$B$7),$P$2:P709,"&gt;="&amp;dashboard!$B$8,$P$2:P709,"&lt;="&amp;dashboard!$B$9)=1),1,0)</f>
        <v>0</v>
      </c>
    </row>
    <row r="710" spans="1:17">
      <c r="A710" t="s">
        <v>1671</v>
      </c>
      <c r="B710" s="2">
        <v>45276</v>
      </c>
      <c r="C710" t="s">
        <v>1672</v>
      </c>
      <c r="D710" t="s">
        <v>1673</v>
      </c>
      <c r="E710" t="s">
        <v>61</v>
      </c>
      <c r="F710" t="s">
        <v>46</v>
      </c>
      <c r="G710" t="s">
        <v>19</v>
      </c>
      <c r="H710" t="s">
        <v>34</v>
      </c>
      <c r="I710" s="3">
        <v>2</v>
      </c>
      <c r="J710" s="4">
        <v>1181.92</v>
      </c>
      <c r="K710" s="4">
        <v>2363.83</v>
      </c>
      <c r="L710" t="s">
        <v>28</v>
      </c>
      <c r="M710" t="s">
        <v>29</v>
      </c>
      <c r="N710">
        <f>IF(COUNTIF($C$2:C710,C710)=1,1,0)</f>
        <v>1</v>
      </c>
      <c r="O710">
        <f t="shared" si="22"/>
        <v>0</v>
      </c>
      <c r="P710" t="str">
        <f t="shared" si="23"/>
        <v>2023-12</v>
      </c>
      <c r="Q710" s="3">
        <f>IF(AND(IF(dashboard!$B$4="All",TRUE,$F710=dashboard!$B$4),IF(dashboard!$B$5="All",TRUE,$E710=dashboard!$B$5),IF(dashboard!$B$6="All",TRUE,$G710=dashboard!$B$6),IF(dashboard!$B$7="All",TRUE,$M710=dashboard!$B$7),$P710&gt;=dashboard!$B$8,$P710&lt;=dashboard!$B$9,COUNTIFS($C$2:C710,$C710,$F$2:F710,IF(dashboard!$B$4="All","*",dashboard!$B$4),$E$2:E710,IF(dashboard!$B$5="All","*",dashboard!$B$5),$G$2:G710,IF(dashboard!$B$6="All","*",dashboard!$B$6),$M$2:M710,IF(dashboard!$B$7="All","*",dashboard!$B$7),$P$2:P710,"&gt;="&amp;dashboard!$B$8,$P$2:P710,"&lt;="&amp;dashboard!$B$9)=1),1,0)</f>
        <v>0</v>
      </c>
    </row>
    <row r="711" spans="1:17">
      <c r="A711" t="s">
        <v>1674</v>
      </c>
      <c r="B711" s="2">
        <v>45063</v>
      </c>
      <c r="C711" t="s">
        <v>1303</v>
      </c>
      <c r="D711" t="s">
        <v>645</v>
      </c>
      <c r="E711" t="s">
        <v>17</v>
      </c>
      <c r="F711" t="s">
        <v>18</v>
      </c>
      <c r="G711" t="s">
        <v>42</v>
      </c>
      <c r="H711" t="s">
        <v>20</v>
      </c>
      <c r="I711" s="3">
        <v>5</v>
      </c>
      <c r="J711" s="4">
        <v>35738.879999999997</v>
      </c>
      <c r="K711" s="4">
        <v>178694.39999999999</v>
      </c>
      <c r="L711" t="s">
        <v>35</v>
      </c>
      <c r="M711" t="s">
        <v>29</v>
      </c>
      <c r="N711">
        <f>IF(COUNTIF($C$2:C711,C711)=1,1,0)</f>
        <v>0</v>
      </c>
      <c r="O711">
        <f t="shared" si="22"/>
        <v>0</v>
      </c>
      <c r="P711" t="str">
        <f t="shared" si="23"/>
        <v>2023-05</v>
      </c>
      <c r="Q711" s="3">
        <f>IF(AND(IF(dashboard!$B$4="All",TRUE,$F711=dashboard!$B$4),IF(dashboard!$B$5="All",TRUE,$E711=dashboard!$B$5),IF(dashboard!$B$6="All",TRUE,$G711=dashboard!$B$6),IF(dashboard!$B$7="All",TRUE,$M711=dashboard!$B$7),$P711&gt;=dashboard!$B$8,$P711&lt;=dashboard!$B$9,COUNTIFS($C$2:C711,$C711,$F$2:F711,IF(dashboard!$B$4="All","*",dashboard!$B$4),$E$2:E711,IF(dashboard!$B$5="All","*",dashboard!$B$5),$G$2:G711,IF(dashboard!$B$6="All","*",dashboard!$B$6),$M$2:M711,IF(dashboard!$B$7="All","*",dashboard!$B$7),$P$2:P711,"&gt;="&amp;dashboard!$B$8,$P$2:P711,"&lt;="&amp;dashboard!$B$9)=1),1,0)</f>
        <v>0</v>
      </c>
    </row>
    <row r="712" spans="1:17">
      <c r="A712" t="s">
        <v>1675</v>
      </c>
      <c r="B712" s="2">
        <v>45169</v>
      </c>
      <c r="C712" t="s">
        <v>195</v>
      </c>
      <c r="D712" t="s">
        <v>251</v>
      </c>
      <c r="E712" t="s">
        <v>26</v>
      </c>
      <c r="F712" t="s">
        <v>18</v>
      </c>
      <c r="G712" t="s">
        <v>19</v>
      </c>
      <c r="H712" t="s">
        <v>34</v>
      </c>
      <c r="I712" s="3">
        <v>5</v>
      </c>
      <c r="J712" s="4">
        <v>902.45</v>
      </c>
      <c r="K712" s="4">
        <v>4512.24</v>
      </c>
      <c r="L712" t="s">
        <v>21</v>
      </c>
      <c r="M712" t="s">
        <v>29</v>
      </c>
      <c r="N712">
        <f>IF(COUNTIF($C$2:C712,C712)=1,1,0)</f>
        <v>0</v>
      </c>
      <c r="O712">
        <f t="shared" si="22"/>
        <v>0</v>
      </c>
      <c r="P712" t="str">
        <f t="shared" si="23"/>
        <v>2023-08</v>
      </c>
      <c r="Q712" s="3">
        <f>IF(AND(IF(dashboard!$B$4="All",TRUE,$F712=dashboard!$B$4),IF(dashboard!$B$5="All",TRUE,$E712=dashboard!$B$5),IF(dashboard!$B$6="All",TRUE,$G712=dashboard!$B$6),IF(dashboard!$B$7="All",TRUE,$M712=dashboard!$B$7),$P712&gt;=dashboard!$B$8,$P712&lt;=dashboard!$B$9,COUNTIFS($C$2:C712,$C712,$F$2:F712,IF(dashboard!$B$4="All","*",dashboard!$B$4),$E$2:E712,IF(dashboard!$B$5="All","*",dashboard!$B$5),$G$2:G712,IF(dashboard!$B$6="All","*",dashboard!$B$6),$M$2:M712,IF(dashboard!$B$7="All","*",dashboard!$B$7),$P$2:P712,"&gt;="&amp;dashboard!$B$8,$P$2:P712,"&lt;="&amp;dashboard!$B$9)=1),1,0)</f>
        <v>0</v>
      </c>
    </row>
    <row r="713" spans="1:17">
      <c r="A713" t="s">
        <v>1676</v>
      </c>
      <c r="B713" s="2">
        <v>45469</v>
      </c>
      <c r="C713" t="s">
        <v>934</v>
      </c>
      <c r="D713" t="s">
        <v>550</v>
      </c>
      <c r="E713" t="s">
        <v>26</v>
      </c>
      <c r="F713" t="s">
        <v>27</v>
      </c>
      <c r="G713" t="s">
        <v>19</v>
      </c>
      <c r="H713" t="s">
        <v>34</v>
      </c>
      <c r="I713" s="3">
        <v>3</v>
      </c>
      <c r="J713" s="4">
        <v>863.93</v>
      </c>
      <c r="K713" s="4">
        <v>2591.79</v>
      </c>
      <c r="L713" t="s">
        <v>28</v>
      </c>
      <c r="M713" t="s">
        <v>29</v>
      </c>
      <c r="N713">
        <f>IF(COUNTIF($C$2:C713,C713)=1,1,0)</f>
        <v>0</v>
      </c>
      <c r="O713">
        <f t="shared" si="22"/>
        <v>0</v>
      </c>
      <c r="P713" t="str">
        <f t="shared" si="23"/>
        <v>2024-06</v>
      </c>
      <c r="Q713" s="3">
        <f>IF(AND(IF(dashboard!$B$4="All",TRUE,$F713=dashboard!$B$4),IF(dashboard!$B$5="All",TRUE,$E713=dashboard!$B$5),IF(dashboard!$B$6="All",TRUE,$G713=dashboard!$B$6),IF(dashboard!$B$7="All",TRUE,$M713=dashboard!$B$7),$P713&gt;=dashboard!$B$8,$P713&lt;=dashboard!$B$9,COUNTIFS($C$2:C713,$C713,$F$2:F713,IF(dashboard!$B$4="All","*",dashboard!$B$4),$E$2:E713,IF(dashboard!$B$5="All","*",dashboard!$B$5),$G$2:G713,IF(dashboard!$B$6="All","*",dashboard!$B$6),$M$2:M713,IF(dashboard!$B$7="All","*",dashboard!$B$7),$P$2:P713,"&gt;="&amp;dashboard!$B$8,$P$2:P713,"&lt;="&amp;dashboard!$B$9)=1),1,0)</f>
        <v>0</v>
      </c>
    </row>
    <row r="714" spans="1:17">
      <c r="A714" t="s">
        <v>1677</v>
      </c>
      <c r="B714" s="2">
        <v>44966</v>
      </c>
      <c r="C714" t="s">
        <v>433</v>
      </c>
      <c r="D714" t="s">
        <v>305</v>
      </c>
      <c r="E714" t="s">
        <v>26</v>
      </c>
      <c r="F714" t="s">
        <v>33</v>
      </c>
      <c r="G714" t="s">
        <v>19</v>
      </c>
      <c r="H714" t="s">
        <v>57</v>
      </c>
      <c r="I714" s="3">
        <v>1</v>
      </c>
      <c r="J714" s="4">
        <v>12979.85</v>
      </c>
      <c r="K714" s="4">
        <v>12979.85</v>
      </c>
      <c r="L714" t="s">
        <v>28</v>
      </c>
      <c r="M714" t="s">
        <v>29</v>
      </c>
      <c r="N714">
        <f>IF(COUNTIF($C$2:C714,C714)=1,1,0)</f>
        <v>0</v>
      </c>
      <c r="O714">
        <f t="shared" si="22"/>
        <v>0</v>
      </c>
      <c r="P714" t="str">
        <f t="shared" si="23"/>
        <v>2023-02</v>
      </c>
      <c r="Q714" s="3">
        <f>IF(AND(IF(dashboard!$B$4="All",TRUE,$F714=dashboard!$B$4),IF(dashboard!$B$5="All",TRUE,$E714=dashboard!$B$5),IF(dashboard!$B$6="All",TRUE,$G714=dashboard!$B$6),IF(dashboard!$B$7="All",TRUE,$M714=dashboard!$B$7),$P714&gt;=dashboard!$B$8,$P714&lt;=dashboard!$B$9,COUNTIFS($C$2:C714,$C714,$F$2:F714,IF(dashboard!$B$4="All","*",dashboard!$B$4),$E$2:E714,IF(dashboard!$B$5="All","*",dashboard!$B$5),$G$2:G714,IF(dashboard!$B$6="All","*",dashboard!$B$6),$M$2:M714,IF(dashboard!$B$7="All","*",dashboard!$B$7),$P$2:P714,"&gt;="&amp;dashboard!$B$8,$P$2:P714,"&lt;="&amp;dashboard!$B$9)=1),1,0)</f>
        <v>0</v>
      </c>
    </row>
    <row r="715" spans="1:17">
      <c r="A715" t="s">
        <v>1678</v>
      </c>
      <c r="B715" s="2">
        <v>45155</v>
      </c>
      <c r="C715" t="s">
        <v>215</v>
      </c>
      <c r="D715" t="s">
        <v>1679</v>
      </c>
      <c r="E715" t="s">
        <v>17</v>
      </c>
      <c r="F715" t="s">
        <v>46</v>
      </c>
      <c r="G715" t="s">
        <v>19</v>
      </c>
      <c r="H715" t="s">
        <v>20</v>
      </c>
      <c r="I715" s="3">
        <v>5</v>
      </c>
      <c r="J715" s="4">
        <v>38874.6</v>
      </c>
      <c r="K715" s="4">
        <v>194373.01</v>
      </c>
      <c r="L715" t="s">
        <v>21</v>
      </c>
      <c r="M715" t="s">
        <v>29</v>
      </c>
      <c r="N715">
        <f>IF(COUNTIF($C$2:C715,C715)=1,1,0)</f>
        <v>0</v>
      </c>
      <c r="O715">
        <f t="shared" si="22"/>
        <v>0</v>
      </c>
      <c r="P715" t="str">
        <f t="shared" si="23"/>
        <v>2023-08</v>
      </c>
      <c r="Q715" s="3">
        <f>IF(AND(IF(dashboard!$B$4="All",TRUE,$F715=dashboard!$B$4),IF(dashboard!$B$5="All",TRUE,$E715=dashboard!$B$5),IF(dashboard!$B$6="All",TRUE,$G715=dashboard!$B$6),IF(dashboard!$B$7="All",TRUE,$M715=dashboard!$B$7),$P715&gt;=dashboard!$B$8,$P715&lt;=dashboard!$B$9,COUNTIFS($C$2:C715,$C715,$F$2:F715,IF(dashboard!$B$4="All","*",dashboard!$B$4),$E$2:E715,IF(dashboard!$B$5="All","*",dashboard!$B$5),$G$2:G715,IF(dashboard!$B$6="All","*",dashboard!$B$6),$M$2:M715,IF(dashboard!$B$7="All","*",dashboard!$B$7),$P$2:P715,"&gt;="&amp;dashboard!$B$8,$P$2:P715,"&lt;="&amp;dashboard!$B$9)=1),1,0)</f>
        <v>0</v>
      </c>
    </row>
    <row r="716" spans="1:17">
      <c r="A716" t="s">
        <v>1680</v>
      </c>
      <c r="B716" s="2">
        <v>45149</v>
      </c>
      <c r="C716" t="s">
        <v>1681</v>
      </c>
      <c r="D716" t="s">
        <v>741</v>
      </c>
      <c r="E716" t="s">
        <v>17</v>
      </c>
      <c r="F716" t="s">
        <v>46</v>
      </c>
      <c r="G716" t="s">
        <v>19</v>
      </c>
      <c r="H716" t="s">
        <v>50</v>
      </c>
      <c r="I716" s="3">
        <v>5</v>
      </c>
      <c r="J716" s="4">
        <v>2332.23</v>
      </c>
      <c r="K716" s="4">
        <v>11661.16</v>
      </c>
      <c r="L716" t="s">
        <v>28</v>
      </c>
      <c r="M716" t="s">
        <v>29</v>
      </c>
      <c r="N716">
        <f>IF(COUNTIF($C$2:C716,C716)=1,1,0)</f>
        <v>1</v>
      </c>
      <c r="O716">
        <f t="shared" si="22"/>
        <v>0</v>
      </c>
      <c r="P716" t="str">
        <f t="shared" si="23"/>
        <v>2023-08</v>
      </c>
      <c r="Q716" s="3">
        <f>IF(AND(IF(dashboard!$B$4="All",TRUE,$F716=dashboard!$B$4),IF(dashboard!$B$5="All",TRUE,$E716=dashboard!$B$5),IF(dashboard!$B$6="All",TRUE,$G716=dashboard!$B$6),IF(dashboard!$B$7="All",TRUE,$M716=dashboard!$B$7),$P716&gt;=dashboard!$B$8,$P716&lt;=dashboard!$B$9,COUNTIFS($C$2:C716,$C716,$F$2:F716,IF(dashboard!$B$4="All","*",dashboard!$B$4),$E$2:E716,IF(dashboard!$B$5="All","*",dashboard!$B$5),$G$2:G716,IF(dashboard!$B$6="All","*",dashboard!$B$6),$M$2:M716,IF(dashboard!$B$7="All","*",dashboard!$B$7),$P$2:P716,"&gt;="&amp;dashboard!$B$8,$P$2:P716,"&lt;="&amp;dashboard!$B$9)=1),1,0)</f>
        <v>0</v>
      </c>
    </row>
    <row r="717" spans="1:17">
      <c r="A717" t="s">
        <v>1682</v>
      </c>
      <c r="B717" s="2">
        <v>44932</v>
      </c>
      <c r="C717" t="s">
        <v>1496</v>
      </c>
      <c r="D717" t="s">
        <v>1368</v>
      </c>
      <c r="E717" t="s">
        <v>17</v>
      </c>
      <c r="F717" t="s">
        <v>27</v>
      </c>
      <c r="G717" t="s">
        <v>19</v>
      </c>
      <c r="H717" t="s">
        <v>34</v>
      </c>
      <c r="I717" s="3">
        <v>1</v>
      </c>
      <c r="J717" s="4">
        <v>974.04</v>
      </c>
      <c r="K717" s="4">
        <v>974.04</v>
      </c>
      <c r="L717" t="s">
        <v>35</v>
      </c>
      <c r="M717" t="s">
        <v>29</v>
      </c>
      <c r="N717">
        <f>IF(COUNTIF($C$2:C717,C717)=1,1,0)</f>
        <v>0</v>
      </c>
      <c r="O717">
        <f t="shared" si="22"/>
        <v>0</v>
      </c>
      <c r="P717" t="str">
        <f t="shared" si="23"/>
        <v>2023-01</v>
      </c>
      <c r="Q717" s="3">
        <f>IF(AND(IF(dashboard!$B$4="All",TRUE,$F717=dashboard!$B$4),IF(dashboard!$B$5="All",TRUE,$E717=dashboard!$B$5),IF(dashboard!$B$6="All",TRUE,$G717=dashboard!$B$6),IF(dashboard!$B$7="All",TRUE,$M717=dashboard!$B$7),$P717&gt;=dashboard!$B$8,$P717&lt;=dashboard!$B$9,COUNTIFS($C$2:C717,$C717,$F$2:F717,IF(dashboard!$B$4="All","*",dashboard!$B$4),$E$2:E717,IF(dashboard!$B$5="All","*",dashboard!$B$5),$G$2:G717,IF(dashboard!$B$6="All","*",dashboard!$B$6),$M$2:M717,IF(dashboard!$B$7="All","*",dashboard!$B$7),$P$2:P717,"&gt;="&amp;dashboard!$B$8,$P$2:P717,"&lt;="&amp;dashboard!$B$9)=1),1,0)</f>
        <v>0</v>
      </c>
    </row>
    <row r="718" spans="1:17">
      <c r="A718" t="s">
        <v>1683</v>
      </c>
      <c r="B718" s="2">
        <v>45248</v>
      </c>
      <c r="C718" t="s">
        <v>1019</v>
      </c>
      <c r="D718" t="s">
        <v>216</v>
      </c>
      <c r="E718" t="s">
        <v>17</v>
      </c>
      <c r="F718" t="s">
        <v>27</v>
      </c>
      <c r="G718" t="s">
        <v>42</v>
      </c>
      <c r="H718" t="s">
        <v>34</v>
      </c>
      <c r="I718" s="3">
        <v>1</v>
      </c>
      <c r="J718" s="4">
        <v>1340.73</v>
      </c>
      <c r="K718" s="4">
        <v>1340.73</v>
      </c>
      <c r="L718" t="s">
        <v>28</v>
      </c>
      <c r="M718" t="s">
        <v>22</v>
      </c>
      <c r="N718">
        <f>IF(COUNTIF($C$2:C718,C718)=1,1,0)</f>
        <v>0</v>
      </c>
      <c r="O718">
        <f t="shared" si="22"/>
        <v>1</v>
      </c>
      <c r="P718" t="str">
        <f t="shared" si="23"/>
        <v>2023-11</v>
      </c>
      <c r="Q718" s="3">
        <f>IF(AND(IF(dashboard!$B$4="All",TRUE,$F718=dashboard!$B$4),IF(dashboard!$B$5="All",TRUE,$E718=dashboard!$B$5),IF(dashboard!$B$6="All",TRUE,$G718=dashboard!$B$6),IF(dashboard!$B$7="All",TRUE,$M718=dashboard!$B$7),$P718&gt;=dashboard!$B$8,$P718&lt;=dashboard!$B$9,COUNTIFS($C$2:C718,$C718,$F$2:F718,IF(dashboard!$B$4="All","*",dashboard!$B$4),$E$2:E718,IF(dashboard!$B$5="All","*",dashboard!$B$5),$G$2:G718,IF(dashboard!$B$6="All","*",dashboard!$B$6),$M$2:M718,IF(dashboard!$B$7="All","*",dashboard!$B$7),$P$2:P718,"&gt;="&amp;dashboard!$B$8,$P$2:P718,"&lt;="&amp;dashboard!$B$9)=1),1,0)</f>
        <v>0</v>
      </c>
    </row>
    <row r="719" spans="1:17">
      <c r="A719" t="s">
        <v>1684</v>
      </c>
      <c r="B719" s="2">
        <v>45394</v>
      </c>
      <c r="C719" t="s">
        <v>1685</v>
      </c>
      <c r="D719" t="s">
        <v>1686</v>
      </c>
      <c r="E719" t="s">
        <v>26</v>
      </c>
      <c r="F719" t="s">
        <v>46</v>
      </c>
      <c r="G719" t="s">
        <v>42</v>
      </c>
      <c r="H719" t="s">
        <v>50</v>
      </c>
      <c r="I719" s="3">
        <v>2</v>
      </c>
      <c r="J719" s="4">
        <v>2035.78</v>
      </c>
      <c r="K719" s="4">
        <v>4071.57</v>
      </c>
      <c r="L719" t="s">
        <v>28</v>
      </c>
      <c r="M719" t="s">
        <v>22</v>
      </c>
      <c r="N719">
        <f>IF(COUNTIF($C$2:C719,C719)=1,1,0)</f>
        <v>1</v>
      </c>
      <c r="O719">
        <f t="shared" si="22"/>
        <v>1</v>
      </c>
      <c r="P719" t="str">
        <f t="shared" si="23"/>
        <v>2024-04</v>
      </c>
      <c r="Q719" s="3">
        <f>IF(AND(IF(dashboard!$B$4="All",TRUE,$F719=dashboard!$B$4),IF(dashboard!$B$5="All",TRUE,$E719=dashboard!$B$5),IF(dashboard!$B$6="All",TRUE,$G719=dashboard!$B$6),IF(dashboard!$B$7="All",TRUE,$M719=dashboard!$B$7),$P719&gt;=dashboard!$B$8,$P719&lt;=dashboard!$B$9,COUNTIFS($C$2:C719,$C719,$F$2:F719,IF(dashboard!$B$4="All","*",dashboard!$B$4),$E$2:E719,IF(dashboard!$B$5="All","*",dashboard!$B$5),$G$2:G719,IF(dashboard!$B$6="All","*",dashboard!$B$6),$M$2:M719,IF(dashboard!$B$7="All","*",dashboard!$B$7),$P$2:P719,"&gt;="&amp;dashboard!$B$8,$P$2:P719,"&lt;="&amp;dashboard!$B$9)=1),1,0)</f>
        <v>0</v>
      </c>
    </row>
    <row r="720" spans="1:17">
      <c r="A720" t="s">
        <v>1687</v>
      </c>
      <c r="B720" s="2">
        <v>45001</v>
      </c>
      <c r="C720" t="s">
        <v>1412</v>
      </c>
      <c r="D720" t="s">
        <v>64</v>
      </c>
      <c r="E720" t="s">
        <v>17</v>
      </c>
      <c r="F720" t="s">
        <v>46</v>
      </c>
      <c r="G720" t="s">
        <v>19</v>
      </c>
      <c r="H720" t="s">
        <v>20</v>
      </c>
      <c r="I720" s="3">
        <v>2</v>
      </c>
      <c r="J720" s="4">
        <v>38771.14</v>
      </c>
      <c r="K720" s="4">
        <v>77542.28</v>
      </c>
      <c r="L720" t="s">
        <v>21</v>
      </c>
      <c r="M720" t="s">
        <v>29</v>
      </c>
      <c r="N720">
        <f>IF(COUNTIF($C$2:C720,C720)=1,1,0)</f>
        <v>0</v>
      </c>
      <c r="O720">
        <f t="shared" si="22"/>
        <v>0</v>
      </c>
      <c r="P720" t="str">
        <f t="shared" si="23"/>
        <v>2023-03</v>
      </c>
      <c r="Q720" s="3">
        <f>IF(AND(IF(dashboard!$B$4="All",TRUE,$F720=dashboard!$B$4),IF(dashboard!$B$5="All",TRUE,$E720=dashboard!$B$5),IF(dashboard!$B$6="All",TRUE,$G720=dashboard!$B$6),IF(dashboard!$B$7="All",TRUE,$M720=dashboard!$B$7),$P720&gt;=dashboard!$B$8,$P720&lt;=dashboard!$B$9,COUNTIFS($C$2:C720,$C720,$F$2:F720,IF(dashboard!$B$4="All","*",dashboard!$B$4),$E$2:E720,IF(dashboard!$B$5="All","*",dashboard!$B$5),$G$2:G720,IF(dashboard!$B$6="All","*",dashboard!$B$6),$M$2:M720,IF(dashboard!$B$7="All","*",dashboard!$B$7),$P$2:P720,"&gt;="&amp;dashboard!$B$8,$P$2:P720,"&lt;="&amp;dashboard!$B$9)=1),1,0)</f>
        <v>0</v>
      </c>
    </row>
    <row r="721" spans="1:17">
      <c r="A721" t="s">
        <v>1688</v>
      </c>
      <c r="B721" s="2">
        <v>44930</v>
      </c>
      <c r="C721" t="s">
        <v>623</v>
      </c>
      <c r="D721" t="s">
        <v>1689</v>
      </c>
      <c r="E721" t="s">
        <v>17</v>
      </c>
      <c r="F721" t="s">
        <v>18</v>
      </c>
      <c r="G721" t="s">
        <v>19</v>
      </c>
      <c r="H721" t="s">
        <v>57</v>
      </c>
      <c r="I721" s="3">
        <v>1</v>
      </c>
      <c r="J721" s="4">
        <v>13897.35</v>
      </c>
      <c r="K721" s="4">
        <v>13897.35</v>
      </c>
      <c r="L721" t="s">
        <v>21</v>
      </c>
      <c r="M721" t="s">
        <v>29</v>
      </c>
      <c r="N721">
        <f>IF(COUNTIF($C$2:C721,C721)=1,1,0)</f>
        <v>0</v>
      </c>
      <c r="O721">
        <f t="shared" si="22"/>
        <v>0</v>
      </c>
      <c r="P721" t="str">
        <f t="shared" si="23"/>
        <v>2023-01</v>
      </c>
      <c r="Q721" s="3">
        <f>IF(AND(IF(dashboard!$B$4="All",TRUE,$F721=dashboard!$B$4),IF(dashboard!$B$5="All",TRUE,$E721=dashboard!$B$5),IF(dashboard!$B$6="All",TRUE,$G721=dashboard!$B$6),IF(dashboard!$B$7="All",TRUE,$M721=dashboard!$B$7),$P721&gt;=dashboard!$B$8,$P721&lt;=dashboard!$B$9,COUNTIFS($C$2:C721,$C721,$F$2:F721,IF(dashboard!$B$4="All","*",dashboard!$B$4),$E$2:E721,IF(dashboard!$B$5="All","*",dashboard!$B$5),$G$2:G721,IF(dashboard!$B$6="All","*",dashboard!$B$6),$M$2:M721,IF(dashboard!$B$7="All","*",dashboard!$B$7),$P$2:P721,"&gt;="&amp;dashboard!$B$8,$P$2:P721,"&lt;="&amp;dashboard!$B$9)=1),1,0)</f>
        <v>0</v>
      </c>
    </row>
    <row r="722" spans="1:17">
      <c r="A722" t="s">
        <v>1690</v>
      </c>
      <c r="B722" s="2">
        <v>45044</v>
      </c>
      <c r="C722" t="s">
        <v>1075</v>
      </c>
      <c r="D722" t="s">
        <v>603</v>
      </c>
      <c r="E722" t="s">
        <v>26</v>
      </c>
      <c r="F722" t="s">
        <v>33</v>
      </c>
      <c r="G722" t="s">
        <v>42</v>
      </c>
      <c r="H722" t="s">
        <v>34</v>
      </c>
      <c r="I722" s="3">
        <v>4</v>
      </c>
      <c r="J722" s="4">
        <v>1118.0999999999999</v>
      </c>
      <c r="K722" s="4">
        <v>4472.3900000000003</v>
      </c>
      <c r="L722" t="s">
        <v>35</v>
      </c>
      <c r="M722" t="s">
        <v>29</v>
      </c>
      <c r="N722">
        <f>IF(COUNTIF($C$2:C722,C722)=1,1,0)</f>
        <v>0</v>
      </c>
      <c r="O722">
        <f t="shared" si="22"/>
        <v>0</v>
      </c>
      <c r="P722" t="str">
        <f t="shared" si="23"/>
        <v>2023-04</v>
      </c>
      <c r="Q722" s="3">
        <f>IF(AND(IF(dashboard!$B$4="All",TRUE,$F722=dashboard!$B$4),IF(dashboard!$B$5="All",TRUE,$E722=dashboard!$B$5),IF(dashboard!$B$6="All",TRUE,$G722=dashboard!$B$6),IF(dashboard!$B$7="All",TRUE,$M722=dashboard!$B$7),$P722&gt;=dashboard!$B$8,$P722&lt;=dashboard!$B$9,COUNTIFS($C$2:C722,$C722,$F$2:F722,IF(dashboard!$B$4="All","*",dashboard!$B$4),$E$2:E722,IF(dashboard!$B$5="All","*",dashboard!$B$5),$G$2:G722,IF(dashboard!$B$6="All","*",dashboard!$B$6),$M$2:M722,IF(dashboard!$B$7="All","*",dashboard!$B$7),$P$2:P722,"&gt;="&amp;dashboard!$B$8,$P$2:P722,"&lt;="&amp;dashboard!$B$9)=1),1,0)</f>
        <v>1</v>
      </c>
    </row>
    <row r="723" spans="1:17">
      <c r="A723" t="s">
        <v>1691</v>
      </c>
      <c r="B723" s="2">
        <v>45430</v>
      </c>
      <c r="C723" t="s">
        <v>1692</v>
      </c>
      <c r="D723" t="s">
        <v>1172</v>
      </c>
      <c r="E723" t="s">
        <v>26</v>
      </c>
      <c r="F723" t="s">
        <v>46</v>
      </c>
      <c r="G723" t="s">
        <v>19</v>
      </c>
      <c r="H723" t="s">
        <v>57</v>
      </c>
      <c r="I723" s="3">
        <v>1</v>
      </c>
      <c r="J723" s="4">
        <v>12545.4</v>
      </c>
      <c r="K723" s="4">
        <v>12545.4</v>
      </c>
      <c r="L723" t="s">
        <v>28</v>
      </c>
      <c r="M723" t="s">
        <v>29</v>
      </c>
      <c r="N723">
        <f>IF(COUNTIF($C$2:C723,C723)=1,1,0)</f>
        <v>1</v>
      </c>
      <c r="O723">
        <f t="shared" si="22"/>
        <v>0</v>
      </c>
      <c r="P723" t="str">
        <f t="shared" si="23"/>
        <v>2024-05</v>
      </c>
      <c r="Q723" s="3">
        <f>IF(AND(IF(dashboard!$B$4="All",TRUE,$F723=dashboard!$B$4),IF(dashboard!$B$5="All",TRUE,$E723=dashboard!$B$5),IF(dashboard!$B$6="All",TRUE,$G723=dashboard!$B$6),IF(dashboard!$B$7="All",TRUE,$M723=dashboard!$B$7),$P723&gt;=dashboard!$B$8,$P723&lt;=dashboard!$B$9,COUNTIFS($C$2:C723,$C723,$F$2:F723,IF(dashboard!$B$4="All","*",dashboard!$B$4),$E$2:E723,IF(dashboard!$B$5="All","*",dashboard!$B$5),$G$2:G723,IF(dashboard!$B$6="All","*",dashboard!$B$6),$M$2:M723,IF(dashboard!$B$7="All","*",dashboard!$B$7),$P$2:P723,"&gt;="&amp;dashboard!$B$8,$P$2:P723,"&lt;="&amp;dashboard!$B$9)=1),1,0)</f>
        <v>0</v>
      </c>
    </row>
    <row r="724" spans="1:17">
      <c r="A724" t="s">
        <v>1693</v>
      </c>
      <c r="B724" s="2">
        <v>45367</v>
      </c>
      <c r="C724" t="s">
        <v>1633</v>
      </c>
      <c r="D724" t="s">
        <v>1694</v>
      </c>
      <c r="E724" t="s">
        <v>17</v>
      </c>
      <c r="F724" t="s">
        <v>27</v>
      </c>
      <c r="G724" t="s">
        <v>42</v>
      </c>
      <c r="H724" t="s">
        <v>20</v>
      </c>
      <c r="I724" s="3">
        <v>2</v>
      </c>
      <c r="J724" s="4">
        <v>40253.050000000003</v>
      </c>
      <c r="K724" s="4">
        <v>80506.09</v>
      </c>
      <c r="L724" t="s">
        <v>28</v>
      </c>
      <c r="M724" t="s">
        <v>29</v>
      </c>
      <c r="N724">
        <f>IF(COUNTIF($C$2:C724,C724)=1,1,0)</f>
        <v>0</v>
      </c>
      <c r="O724">
        <f t="shared" si="22"/>
        <v>0</v>
      </c>
      <c r="P724" t="str">
        <f t="shared" si="23"/>
        <v>2024-03</v>
      </c>
      <c r="Q724" s="3">
        <f>IF(AND(IF(dashboard!$B$4="All",TRUE,$F724=dashboard!$B$4),IF(dashboard!$B$5="All",TRUE,$E724=dashboard!$B$5),IF(dashboard!$B$6="All",TRUE,$G724=dashboard!$B$6),IF(dashboard!$B$7="All",TRUE,$M724=dashboard!$B$7),$P724&gt;=dashboard!$B$8,$P724&lt;=dashboard!$B$9,COUNTIFS($C$2:C724,$C724,$F$2:F724,IF(dashboard!$B$4="All","*",dashboard!$B$4),$E$2:E724,IF(dashboard!$B$5="All","*",dashboard!$B$5),$G$2:G724,IF(dashboard!$B$6="All","*",dashboard!$B$6),$M$2:M724,IF(dashboard!$B$7="All","*",dashboard!$B$7),$P$2:P724,"&gt;="&amp;dashboard!$B$8,$P$2:P724,"&lt;="&amp;dashboard!$B$9)=1),1,0)</f>
        <v>0</v>
      </c>
    </row>
    <row r="725" spans="1:17">
      <c r="A725" t="s">
        <v>1695</v>
      </c>
      <c r="B725" s="2">
        <v>45120</v>
      </c>
      <c r="C725" t="s">
        <v>1696</v>
      </c>
      <c r="D725" t="s">
        <v>276</v>
      </c>
      <c r="E725" t="s">
        <v>26</v>
      </c>
      <c r="F725" t="s">
        <v>18</v>
      </c>
      <c r="G725" t="s">
        <v>42</v>
      </c>
      <c r="H725" t="s">
        <v>50</v>
      </c>
      <c r="I725" s="3">
        <v>3</v>
      </c>
      <c r="J725" s="4">
        <v>1860.98</v>
      </c>
      <c r="K725" s="4">
        <v>5582.94</v>
      </c>
      <c r="L725" t="s">
        <v>21</v>
      </c>
      <c r="M725" t="s">
        <v>29</v>
      </c>
      <c r="N725">
        <f>IF(COUNTIF($C$2:C725,C725)=1,1,0)</f>
        <v>1</v>
      </c>
      <c r="O725">
        <f t="shared" si="22"/>
        <v>0</v>
      </c>
      <c r="P725" t="str">
        <f t="shared" si="23"/>
        <v>2023-07</v>
      </c>
      <c r="Q725" s="3">
        <f>IF(AND(IF(dashboard!$B$4="All",TRUE,$F725=dashboard!$B$4),IF(dashboard!$B$5="All",TRUE,$E725=dashboard!$B$5),IF(dashboard!$B$6="All",TRUE,$G725=dashboard!$B$6),IF(dashboard!$B$7="All",TRUE,$M725=dashboard!$B$7),$P725&gt;=dashboard!$B$8,$P725&lt;=dashboard!$B$9,COUNTIFS($C$2:C725,$C725,$F$2:F725,IF(dashboard!$B$4="All","*",dashboard!$B$4),$E$2:E725,IF(dashboard!$B$5="All","*",dashboard!$B$5),$G$2:G725,IF(dashboard!$B$6="All","*",dashboard!$B$6),$M$2:M725,IF(dashboard!$B$7="All","*",dashboard!$B$7),$P$2:P725,"&gt;="&amp;dashboard!$B$8,$P$2:P725,"&lt;="&amp;dashboard!$B$9)=1),1,0)</f>
        <v>0</v>
      </c>
    </row>
    <row r="726" spans="1:17">
      <c r="A726" t="s">
        <v>1697</v>
      </c>
      <c r="B726" s="2">
        <v>45318</v>
      </c>
      <c r="C726" t="s">
        <v>1698</v>
      </c>
      <c r="D726" t="s">
        <v>1699</v>
      </c>
      <c r="E726" t="s">
        <v>17</v>
      </c>
      <c r="F726" t="s">
        <v>18</v>
      </c>
      <c r="G726" t="s">
        <v>19</v>
      </c>
      <c r="H726" t="s">
        <v>57</v>
      </c>
      <c r="I726" s="3">
        <v>3</v>
      </c>
      <c r="J726" s="4">
        <v>11583.05</v>
      </c>
      <c r="K726" s="4">
        <v>34749.14</v>
      </c>
      <c r="L726" t="s">
        <v>35</v>
      </c>
      <c r="M726" t="s">
        <v>29</v>
      </c>
      <c r="N726">
        <f>IF(COUNTIF($C$2:C726,C726)=1,1,0)</f>
        <v>1</v>
      </c>
      <c r="O726">
        <f t="shared" si="22"/>
        <v>0</v>
      </c>
      <c r="P726" t="str">
        <f t="shared" si="23"/>
        <v>2024-01</v>
      </c>
      <c r="Q726" s="3">
        <f>IF(AND(IF(dashboard!$B$4="All",TRUE,$F726=dashboard!$B$4),IF(dashboard!$B$5="All",TRUE,$E726=dashboard!$B$5),IF(dashboard!$B$6="All",TRUE,$G726=dashboard!$B$6),IF(dashboard!$B$7="All",TRUE,$M726=dashboard!$B$7),$P726&gt;=dashboard!$B$8,$P726&lt;=dashboard!$B$9,COUNTIFS($C$2:C726,$C726,$F$2:F726,IF(dashboard!$B$4="All","*",dashboard!$B$4),$E$2:E726,IF(dashboard!$B$5="All","*",dashboard!$B$5),$G$2:G726,IF(dashboard!$B$6="All","*",dashboard!$B$6),$M$2:M726,IF(dashboard!$B$7="All","*",dashboard!$B$7),$P$2:P726,"&gt;="&amp;dashboard!$B$8,$P$2:P726,"&lt;="&amp;dashboard!$B$9)=1),1,0)</f>
        <v>0</v>
      </c>
    </row>
    <row r="727" spans="1:17">
      <c r="A727" t="s">
        <v>1700</v>
      </c>
      <c r="B727" s="2">
        <v>44952</v>
      </c>
      <c r="C727" t="s">
        <v>831</v>
      </c>
      <c r="D727" t="s">
        <v>1701</v>
      </c>
      <c r="E727" t="s">
        <v>17</v>
      </c>
      <c r="F727" t="s">
        <v>27</v>
      </c>
      <c r="G727" t="s">
        <v>42</v>
      </c>
      <c r="H727" t="s">
        <v>20</v>
      </c>
      <c r="I727" s="3">
        <v>5</v>
      </c>
      <c r="J727" s="4">
        <v>35627.980000000003</v>
      </c>
      <c r="K727" s="4">
        <v>178139.92</v>
      </c>
      <c r="L727" t="s">
        <v>28</v>
      </c>
      <c r="M727" t="s">
        <v>29</v>
      </c>
      <c r="N727">
        <f>IF(COUNTIF($C$2:C727,C727)=1,1,0)</f>
        <v>0</v>
      </c>
      <c r="O727">
        <f t="shared" si="22"/>
        <v>0</v>
      </c>
      <c r="P727" t="str">
        <f t="shared" si="23"/>
        <v>2023-01</v>
      </c>
      <c r="Q727" s="3">
        <f>IF(AND(IF(dashboard!$B$4="All",TRUE,$F727=dashboard!$B$4),IF(dashboard!$B$5="All",TRUE,$E727=dashboard!$B$5),IF(dashboard!$B$6="All",TRUE,$G727=dashboard!$B$6),IF(dashboard!$B$7="All",TRUE,$M727=dashboard!$B$7),$P727&gt;=dashboard!$B$8,$P727&lt;=dashboard!$B$9,COUNTIFS($C$2:C727,$C727,$F$2:F727,IF(dashboard!$B$4="All","*",dashboard!$B$4),$E$2:E727,IF(dashboard!$B$5="All","*",dashboard!$B$5),$G$2:G727,IF(dashboard!$B$6="All","*",dashboard!$B$6),$M$2:M727,IF(dashboard!$B$7="All","*",dashboard!$B$7),$P$2:P727,"&gt;="&amp;dashboard!$B$8,$P$2:P727,"&lt;="&amp;dashboard!$B$9)=1),1,0)</f>
        <v>0</v>
      </c>
    </row>
    <row r="728" spans="1:17">
      <c r="A728" t="s">
        <v>1702</v>
      </c>
      <c r="B728" s="2">
        <v>45361</v>
      </c>
      <c r="C728" t="s">
        <v>1703</v>
      </c>
      <c r="D728" t="s">
        <v>1704</v>
      </c>
      <c r="E728" t="s">
        <v>17</v>
      </c>
      <c r="F728" t="s">
        <v>27</v>
      </c>
      <c r="G728" t="s">
        <v>42</v>
      </c>
      <c r="H728" t="s">
        <v>57</v>
      </c>
      <c r="I728" s="3">
        <v>3</v>
      </c>
      <c r="J728" s="4">
        <v>16875.86</v>
      </c>
      <c r="K728" s="4">
        <v>50627.59</v>
      </c>
      <c r="L728" t="s">
        <v>35</v>
      </c>
      <c r="M728" t="s">
        <v>22</v>
      </c>
      <c r="N728">
        <f>IF(COUNTIF($C$2:C728,C728)=1,1,0)</f>
        <v>1</v>
      </c>
      <c r="O728">
        <f t="shared" si="22"/>
        <v>1</v>
      </c>
      <c r="P728" t="str">
        <f t="shared" si="23"/>
        <v>2024-03</v>
      </c>
      <c r="Q728" s="3">
        <f>IF(AND(IF(dashboard!$B$4="All",TRUE,$F728=dashboard!$B$4),IF(dashboard!$B$5="All",TRUE,$E728=dashboard!$B$5),IF(dashboard!$B$6="All",TRUE,$G728=dashboard!$B$6),IF(dashboard!$B$7="All",TRUE,$M728=dashboard!$B$7),$P728&gt;=dashboard!$B$8,$P728&lt;=dashboard!$B$9,COUNTIFS($C$2:C728,$C728,$F$2:F728,IF(dashboard!$B$4="All","*",dashboard!$B$4),$E$2:E728,IF(dashboard!$B$5="All","*",dashboard!$B$5),$G$2:G728,IF(dashboard!$B$6="All","*",dashboard!$B$6),$M$2:M728,IF(dashboard!$B$7="All","*",dashboard!$B$7),$P$2:P728,"&gt;="&amp;dashboard!$B$8,$P$2:P728,"&lt;="&amp;dashboard!$B$9)=1),1,0)</f>
        <v>0</v>
      </c>
    </row>
    <row r="729" spans="1:17">
      <c r="A729" t="s">
        <v>1705</v>
      </c>
      <c r="B729" s="2">
        <v>45099</v>
      </c>
      <c r="C729" t="s">
        <v>1706</v>
      </c>
      <c r="D729" t="s">
        <v>562</v>
      </c>
      <c r="E729" t="s">
        <v>26</v>
      </c>
      <c r="F729" t="s">
        <v>18</v>
      </c>
      <c r="G729" t="s">
        <v>42</v>
      </c>
      <c r="H729" t="s">
        <v>57</v>
      </c>
      <c r="I729" s="3">
        <v>2</v>
      </c>
      <c r="J729" s="4">
        <v>11215.88</v>
      </c>
      <c r="K729" s="4">
        <v>22431.77</v>
      </c>
      <c r="L729" t="s">
        <v>28</v>
      </c>
      <c r="M729" t="s">
        <v>29</v>
      </c>
      <c r="N729">
        <f>IF(COUNTIF($C$2:C729,C729)=1,1,0)</f>
        <v>1</v>
      </c>
      <c r="O729">
        <f t="shared" si="22"/>
        <v>0</v>
      </c>
      <c r="P729" t="str">
        <f t="shared" si="23"/>
        <v>2023-06</v>
      </c>
      <c r="Q729" s="3">
        <f>IF(AND(IF(dashboard!$B$4="All",TRUE,$F729=dashboard!$B$4),IF(dashboard!$B$5="All",TRUE,$E729=dashboard!$B$5),IF(dashboard!$B$6="All",TRUE,$G729=dashboard!$B$6),IF(dashboard!$B$7="All",TRUE,$M729=dashboard!$B$7),$P729&gt;=dashboard!$B$8,$P729&lt;=dashboard!$B$9,COUNTIFS($C$2:C729,$C729,$F$2:F729,IF(dashboard!$B$4="All","*",dashboard!$B$4),$E$2:E729,IF(dashboard!$B$5="All","*",dashboard!$B$5),$G$2:G729,IF(dashboard!$B$6="All","*",dashboard!$B$6),$M$2:M729,IF(dashboard!$B$7="All","*",dashboard!$B$7),$P$2:P729,"&gt;="&amp;dashboard!$B$8,$P$2:P729,"&lt;="&amp;dashboard!$B$9)=1),1,0)</f>
        <v>0</v>
      </c>
    </row>
    <row r="730" spans="1:17">
      <c r="A730" t="s">
        <v>1707</v>
      </c>
      <c r="B730" s="2">
        <v>45226</v>
      </c>
      <c r="C730" t="s">
        <v>953</v>
      </c>
      <c r="D730" t="s">
        <v>763</v>
      </c>
      <c r="E730" t="s">
        <v>61</v>
      </c>
      <c r="F730" t="s">
        <v>27</v>
      </c>
      <c r="G730" t="s">
        <v>19</v>
      </c>
      <c r="H730" t="s">
        <v>34</v>
      </c>
      <c r="I730" s="3">
        <v>3</v>
      </c>
      <c r="J730" s="4">
        <v>1280.25</v>
      </c>
      <c r="K730" s="4">
        <v>3840.75</v>
      </c>
      <c r="L730" t="s">
        <v>21</v>
      </c>
      <c r="M730" t="s">
        <v>29</v>
      </c>
      <c r="N730">
        <f>IF(COUNTIF($C$2:C730,C730)=1,1,0)</f>
        <v>0</v>
      </c>
      <c r="O730">
        <f t="shared" si="22"/>
        <v>0</v>
      </c>
      <c r="P730" t="str">
        <f t="shared" si="23"/>
        <v>2023-10</v>
      </c>
      <c r="Q730" s="3">
        <f>IF(AND(IF(dashboard!$B$4="All",TRUE,$F730=dashboard!$B$4),IF(dashboard!$B$5="All",TRUE,$E730=dashboard!$B$5),IF(dashboard!$B$6="All",TRUE,$G730=dashboard!$B$6),IF(dashboard!$B$7="All",TRUE,$M730=dashboard!$B$7),$P730&gt;=dashboard!$B$8,$P730&lt;=dashboard!$B$9,COUNTIFS($C$2:C730,$C730,$F$2:F730,IF(dashboard!$B$4="All","*",dashboard!$B$4),$E$2:E730,IF(dashboard!$B$5="All","*",dashboard!$B$5),$G$2:G730,IF(dashboard!$B$6="All","*",dashboard!$B$6),$M$2:M730,IF(dashboard!$B$7="All","*",dashboard!$B$7),$P$2:P730,"&gt;="&amp;dashboard!$B$8,$P$2:P730,"&lt;="&amp;dashboard!$B$9)=1),1,0)</f>
        <v>0</v>
      </c>
    </row>
    <row r="731" spans="1:17">
      <c r="A731" t="s">
        <v>1708</v>
      </c>
      <c r="B731" s="2">
        <v>45252</v>
      </c>
      <c r="C731" t="s">
        <v>1709</v>
      </c>
      <c r="D731" t="s">
        <v>103</v>
      </c>
      <c r="E731" t="s">
        <v>17</v>
      </c>
      <c r="F731" t="s">
        <v>18</v>
      </c>
      <c r="G731" t="s">
        <v>19</v>
      </c>
      <c r="H731" t="s">
        <v>57</v>
      </c>
      <c r="I731" s="3">
        <v>4</v>
      </c>
      <c r="J731" s="4">
        <v>16068.84</v>
      </c>
      <c r="K731" s="4">
        <v>64275.35</v>
      </c>
      <c r="L731" t="s">
        <v>21</v>
      </c>
      <c r="M731" t="s">
        <v>29</v>
      </c>
      <c r="N731">
        <f>IF(COUNTIF($C$2:C731,C731)=1,1,0)</f>
        <v>1</v>
      </c>
      <c r="O731">
        <f t="shared" si="22"/>
        <v>0</v>
      </c>
      <c r="P731" t="str">
        <f t="shared" si="23"/>
        <v>2023-11</v>
      </c>
      <c r="Q731" s="3">
        <f>IF(AND(IF(dashboard!$B$4="All",TRUE,$F731=dashboard!$B$4),IF(dashboard!$B$5="All",TRUE,$E731=dashboard!$B$5),IF(dashboard!$B$6="All",TRUE,$G731=dashboard!$B$6),IF(dashboard!$B$7="All",TRUE,$M731=dashboard!$B$7),$P731&gt;=dashboard!$B$8,$P731&lt;=dashboard!$B$9,COUNTIFS($C$2:C731,$C731,$F$2:F731,IF(dashboard!$B$4="All","*",dashboard!$B$4),$E$2:E731,IF(dashboard!$B$5="All","*",dashboard!$B$5),$G$2:G731,IF(dashboard!$B$6="All","*",dashboard!$B$6),$M$2:M731,IF(dashboard!$B$7="All","*",dashboard!$B$7),$P$2:P731,"&gt;="&amp;dashboard!$B$8,$P$2:P731,"&lt;="&amp;dashboard!$B$9)=1),1,0)</f>
        <v>0</v>
      </c>
    </row>
    <row r="732" spans="1:17">
      <c r="A732" t="s">
        <v>1710</v>
      </c>
      <c r="B732" s="2">
        <v>45336</v>
      </c>
      <c r="C732" t="s">
        <v>1711</v>
      </c>
      <c r="D732" t="s">
        <v>1712</v>
      </c>
      <c r="E732" t="s">
        <v>17</v>
      </c>
      <c r="F732" t="s">
        <v>27</v>
      </c>
      <c r="G732" t="s">
        <v>42</v>
      </c>
      <c r="H732" t="s">
        <v>34</v>
      </c>
      <c r="I732" s="3">
        <v>1</v>
      </c>
      <c r="J732" s="4">
        <v>1188.9100000000001</v>
      </c>
      <c r="K732" s="4">
        <v>1188.9100000000001</v>
      </c>
      <c r="L732" t="s">
        <v>21</v>
      </c>
      <c r="M732" t="s">
        <v>29</v>
      </c>
      <c r="N732">
        <f>IF(COUNTIF($C$2:C732,C732)=1,1,0)</f>
        <v>1</v>
      </c>
      <c r="O732">
        <f t="shared" si="22"/>
        <v>0</v>
      </c>
      <c r="P732" t="str">
        <f t="shared" si="23"/>
        <v>2024-02</v>
      </c>
      <c r="Q732" s="3">
        <f>IF(AND(IF(dashboard!$B$4="All",TRUE,$F732=dashboard!$B$4),IF(dashboard!$B$5="All",TRUE,$E732=dashboard!$B$5),IF(dashboard!$B$6="All",TRUE,$G732=dashboard!$B$6),IF(dashboard!$B$7="All",TRUE,$M732=dashboard!$B$7),$P732&gt;=dashboard!$B$8,$P732&lt;=dashboard!$B$9,COUNTIFS($C$2:C732,$C732,$F$2:F732,IF(dashboard!$B$4="All","*",dashboard!$B$4),$E$2:E732,IF(dashboard!$B$5="All","*",dashboard!$B$5),$G$2:G732,IF(dashboard!$B$6="All","*",dashboard!$B$6),$M$2:M732,IF(dashboard!$B$7="All","*",dashboard!$B$7),$P$2:P732,"&gt;="&amp;dashboard!$B$8,$P$2:P732,"&lt;="&amp;dashboard!$B$9)=1),1,0)</f>
        <v>0</v>
      </c>
    </row>
    <row r="733" spans="1:17">
      <c r="A733" t="s">
        <v>1713</v>
      </c>
      <c r="B733" s="2">
        <v>45044</v>
      </c>
      <c r="C733" t="s">
        <v>456</v>
      </c>
      <c r="D733" t="s">
        <v>571</v>
      </c>
      <c r="E733" t="s">
        <v>17</v>
      </c>
      <c r="F733" t="s">
        <v>18</v>
      </c>
      <c r="G733" t="s">
        <v>19</v>
      </c>
      <c r="H733" t="s">
        <v>20</v>
      </c>
      <c r="I733" s="3">
        <v>1</v>
      </c>
      <c r="J733" s="4">
        <v>33017.74</v>
      </c>
      <c r="K733" s="4">
        <v>33017.74</v>
      </c>
      <c r="L733" t="s">
        <v>21</v>
      </c>
      <c r="M733" t="s">
        <v>29</v>
      </c>
      <c r="N733">
        <f>IF(COUNTIF($C$2:C733,C733)=1,1,0)</f>
        <v>0</v>
      </c>
      <c r="O733">
        <f t="shared" si="22"/>
        <v>0</v>
      </c>
      <c r="P733" t="str">
        <f t="shared" si="23"/>
        <v>2023-04</v>
      </c>
      <c r="Q733" s="3">
        <f>IF(AND(IF(dashboard!$B$4="All",TRUE,$F733=dashboard!$B$4),IF(dashboard!$B$5="All",TRUE,$E733=dashboard!$B$5),IF(dashboard!$B$6="All",TRUE,$G733=dashboard!$B$6),IF(dashboard!$B$7="All",TRUE,$M733=dashboard!$B$7),$P733&gt;=dashboard!$B$8,$P733&lt;=dashboard!$B$9,COUNTIFS($C$2:C733,$C733,$F$2:F733,IF(dashboard!$B$4="All","*",dashboard!$B$4),$E$2:E733,IF(dashboard!$B$5="All","*",dashboard!$B$5),$G$2:G733,IF(dashboard!$B$6="All","*",dashboard!$B$6),$M$2:M733,IF(dashboard!$B$7="All","*",dashboard!$B$7),$P$2:P733,"&gt;="&amp;dashboard!$B$8,$P$2:P733,"&lt;="&amp;dashboard!$B$9)=1),1,0)</f>
        <v>0</v>
      </c>
    </row>
    <row r="734" spans="1:17">
      <c r="A734" t="s">
        <v>1714</v>
      </c>
      <c r="B734" s="2">
        <v>45151</v>
      </c>
      <c r="C734" t="s">
        <v>685</v>
      </c>
      <c r="D734" t="s">
        <v>1715</v>
      </c>
      <c r="E734" t="s">
        <v>17</v>
      </c>
      <c r="F734" t="s">
        <v>46</v>
      </c>
      <c r="G734" t="s">
        <v>42</v>
      </c>
      <c r="H734" t="s">
        <v>20</v>
      </c>
      <c r="I734" s="3">
        <v>2</v>
      </c>
      <c r="J734" s="4">
        <v>30119.040000000001</v>
      </c>
      <c r="K734" s="4">
        <v>60238.07</v>
      </c>
      <c r="L734" t="s">
        <v>21</v>
      </c>
      <c r="M734" t="s">
        <v>29</v>
      </c>
      <c r="N734">
        <f>IF(COUNTIF($C$2:C734,C734)=1,1,0)</f>
        <v>0</v>
      </c>
      <c r="O734">
        <f t="shared" si="22"/>
        <v>0</v>
      </c>
      <c r="P734" t="str">
        <f t="shared" si="23"/>
        <v>2023-08</v>
      </c>
      <c r="Q734" s="3">
        <f>IF(AND(IF(dashboard!$B$4="All",TRUE,$F734=dashboard!$B$4),IF(dashboard!$B$5="All",TRUE,$E734=dashboard!$B$5),IF(dashboard!$B$6="All",TRUE,$G734=dashboard!$B$6),IF(dashboard!$B$7="All",TRUE,$M734=dashboard!$B$7),$P734&gt;=dashboard!$B$8,$P734&lt;=dashboard!$B$9,COUNTIFS($C$2:C734,$C734,$F$2:F734,IF(dashboard!$B$4="All","*",dashboard!$B$4),$E$2:E734,IF(dashboard!$B$5="All","*",dashboard!$B$5),$G$2:G734,IF(dashboard!$B$6="All","*",dashboard!$B$6),$M$2:M734,IF(dashboard!$B$7="All","*",dashboard!$B$7),$P$2:P734,"&gt;="&amp;dashboard!$B$8,$P$2:P734,"&lt;="&amp;dashboard!$B$9)=1),1,0)</f>
        <v>0</v>
      </c>
    </row>
    <row r="735" spans="1:17">
      <c r="A735" t="s">
        <v>1716</v>
      </c>
      <c r="B735" s="2">
        <v>45458</v>
      </c>
      <c r="C735" t="s">
        <v>1717</v>
      </c>
      <c r="D735" t="s">
        <v>1694</v>
      </c>
      <c r="E735" t="s">
        <v>17</v>
      </c>
      <c r="F735" t="s">
        <v>46</v>
      </c>
      <c r="G735" t="s">
        <v>19</v>
      </c>
      <c r="H735" t="s">
        <v>34</v>
      </c>
      <c r="I735" s="3">
        <v>5</v>
      </c>
      <c r="J735" s="4">
        <v>1050.8800000000001</v>
      </c>
      <c r="K735" s="4">
        <v>5254.39</v>
      </c>
      <c r="L735" t="s">
        <v>21</v>
      </c>
      <c r="M735" t="s">
        <v>29</v>
      </c>
      <c r="N735">
        <f>IF(COUNTIF($C$2:C735,C735)=1,1,0)</f>
        <v>1</v>
      </c>
      <c r="O735">
        <f t="shared" si="22"/>
        <v>0</v>
      </c>
      <c r="P735" t="str">
        <f t="shared" si="23"/>
        <v>2024-06</v>
      </c>
      <c r="Q735" s="3">
        <f>IF(AND(IF(dashboard!$B$4="All",TRUE,$F735=dashboard!$B$4),IF(dashboard!$B$5="All",TRUE,$E735=dashboard!$B$5),IF(dashboard!$B$6="All",TRUE,$G735=dashboard!$B$6),IF(dashboard!$B$7="All",TRUE,$M735=dashboard!$B$7),$P735&gt;=dashboard!$B$8,$P735&lt;=dashboard!$B$9,COUNTIFS($C$2:C735,$C735,$F$2:F735,IF(dashboard!$B$4="All","*",dashboard!$B$4),$E$2:E735,IF(dashboard!$B$5="All","*",dashboard!$B$5),$G$2:G735,IF(dashboard!$B$6="All","*",dashboard!$B$6),$M$2:M735,IF(dashboard!$B$7="All","*",dashboard!$B$7),$P$2:P735,"&gt;="&amp;dashboard!$B$8,$P$2:P735,"&lt;="&amp;dashboard!$B$9)=1),1,0)</f>
        <v>0</v>
      </c>
    </row>
    <row r="736" spans="1:17">
      <c r="A736" t="s">
        <v>1718</v>
      </c>
      <c r="B736" s="2">
        <v>45039</v>
      </c>
      <c r="C736" t="s">
        <v>1719</v>
      </c>
      <c r="D736" t="s">
        <v>257</v>
      </c>
      <c r="E736" t="s">
        <v>17</v>
      </c>
      <c r="F736" t="s">
        <v>27</v>
      </c>
      <c r="G736" t="s">
        <v>19</v>
      </c>
      <c r="H736" t="s">
        <v>50</v>
      </c>
      <c r="I736" s="3">
        <v>1</v>
      </c>
      <c r="J736" s="4">
        <v>2593.04</v>
      </c>
      <c r="K736" s="4">
        <v>2593.04</v>
      </c>
      <c r="L736" t="s">
        <v>35</v>
      </c>
      <c r="M736" t="s">
        <v>29</v>
      </c>
      <c r="N736">
        <f>IF(COUNTIF($C$2:C736,C736)=1,1,0)</f>
        <v>1</v>
      </c>
      <c r="O736">
        <f t="shared" si="22"/>
        <v>0</v>
      </c>
      <c r="P736" t="str">
        <f t="shared" si="23"/>
        <v>2023-04</v>
      </c>
      <c r="Q736" s="3">
        <f>IF(AND(IF(dashboard!$B$4="All",TRUE,$F736=dashboard!$B$4),IF(dashboard!$B$5="All",TRUE,$E736=dashboard!$B$5),IF(dashboard!$B$6="All",TRUE,$G736=dashboard!$B$6),IF(dashboard!$B$7="All",TRUE,$M736=dashboard!$B$7),$P736&gt;=dashboard!$B$8,$P736&lt;=dashboard!$B$9,COUNTIFS($C$2:C736,$C736,$F$2:F736,IF(dashboard!$B$4="All","*",dashboard!$B$4),$E$2:E736,IF(dashboard!$B$5="All","*",dashboard!$B$5),$G$2:G736,IF(dashboard!$B$6="All","*",dashboard!$B$6),$M$2:M736,IF(dashboard!$B$7="All","*",dashboard!$B$7),$P$2:P736,"&gt;="&amp;dashboard!$B$8,$P$2:P736,"&lt;="&amp;dashboard!$B$9)=1),1,0)</f>
        <v>0</v>
      </c>
    </row>
    <row r="737" spans="1:17">
      <c r="A737" t="s">
        <v>1720</v>
      </c>
      <c r="B737" s="2">
        <v>45066</v>
      </c>
      <c r="C737" t="s">
        <v>1721</v>
      </c>
      <c r="D737" t="s">
        <v>1722</v>
      </c>
      <c r="E737" t="s">
        <v>26</v>
      </c>
      <c r="F737" t="s">
        <v>33</v>
      </c>
      <c r="G737" t="s">
        <v>42</v>
      </c>
      <c r="H737" t="s">
        <v>57</v>
      </c>
      <c r="I737" s="3">
        <v>3</v>
      </c>
      <c r="J737" s="4">
        <v>10989.65</v>
      </c>
      <c r="K737" s="4">
        <v>32968.959999999999</v>
      </c>
      <c r="L737" t="s">
        <v>21</v>
      </c>
      <c r="M737" t="s">
        <v>29</v>
      </c>
      <c r="N737">
        <f>IF(COUNTIF($C$2:C737,C737)=1,1,0)</f>
        <v>1</v>
      </c>
      <c r="O737">
        <f t="shared" si="22"/>
        <v>0</v>
      </c>
      <c r="P737" t="str">
        <f t="shared" si="23"/>
        <v>2023-05</v>
      </c>
      <c r="Q737" s="3">
        <f>IF(AND(IF(dashboard!$B$4="All",TRUE,$F737=dashboard!$B$4),IF(dashboard!$B$5="All",TRUE,$E737=dashboard!$B$5),IF(dashboard!$B$6="All",TRUE,$G737=dashboard!$B$6),IF(dashboard!$B$7="All",TRUE,$M737=dashboard!$B$7),$P737&gt;=dashboard!$B$8,$P737&lt;=dashboard!$B$9,COUNTIFS($C$2:C737,$C737,$F$2:F737,IF(dashboard!$B$4="All","*",dashboard!$B$4),$E$2:E737,IF(dashboard!$B$5="All","*",dashboard!$B$5),$G$2:G737,IF(dashboard!$B$6="All","*",dashboard!$B$6),$M$2:M737,IF(dashboard!$B$7="All","*",dashboard!$B$7),$P$2:P737,"&gt;="&amp;dashboard!$B$8,$P$2:P737,"&lt;="&amp;dashboard!$B$9)=1),1,0)</f>
        <v>1</v>
      </c>
    </row>
    <row r="738" spans="1:17">
      <c r="A738" t="s">
        <v>1723</v>
      </c>
      <c r="B738" s="2">
        <v>44927</v>
      </c>
      <c r="C738" t="s">
        <v>674</v>
      </c>
      <c r="D738" t="s">
        <v>1170</v>
      </c>
      <c r="E738" t="s">
        <v>26</v>
      </c>
      <c r="F738" t="s">
        <v>46</v>
      </c>
      <c r="G738" t="s">
        <v>42</v>
      </c>
      <c r="H738" t="s">
        <v>20</v>
      </c>
      <c r="I738" s="3">
        <v>4</v>
      </c>
      <c r="J738" s="4">
        <v>34736.36</v>
      </c>
      <c r="K738" s="4">
        <v>138945.45000000001</v>
      </c>
      <c r="L738" t="s">
        <v>35</v>
      </c>
      <c r="M738" t="s">
        <v>29</v>
      </c>
      <c r="N738">
        <f>IF(COUNTIF($C$2:C738,C738)=1,1,0)</f>
        <v>0</v>
      </c>
      <c r="O738">
        <f t="shared" si="22"/>
        <v>0</v>
      </c>
      <c r="P738" t="str">
        <f t="shared" si="23"/>
        <v>2023-01</v>
      </c>
      <c r="Q738" s="3">
        <f>IF(AND(IF(dashboard!$B$4="All",TRUE,$F738=dashboard!$B$4),IF(dashboard!$B$5="All",TRUE,$E738=dashboard!$B$5),IF(dashboard!$B$6="All",TRUE,$G738=dashboard!$B$6),IF(dashboard!$B$7="All",TRUE,$M738=dashboard!$B$7),$P738&gt;=dashboard!$B$8,$P738&lt;=dashboard!$B$9,COUNTIFS($C$2:C738,$C738,$F$2:F738,IF(dashboard!$B$4="All","*",dashboard!$B$4),$E$2:E738,IF(dashboard!$B$5="All","*",dashboard!$B$5),$G$2:G738,IF(dashboard!$B$6="All","*",dashboard!$B$6),$M$2:M738,IF(dashboard!$B$7="All","*",dashboard!$B$7),$P$2:P738,"&gt;="&amp;dashboard!$B$8,$P$2:P738,"&lt;="&amp;dashboard!$B$9)=1),1,0)</f>
        <v>0</v>
      </c>
    </row>
    <row r="739" spans="1:17">
      <c r="A739" t="s">
        <v>1724</v>
      </c>
      <c r="B739" s="2">
        <v>45016</v>
      </c>
      <c r="C739" t="s">
        <v>1725</v>
      </c>
      <c r="D739" t="s">
        <v>1485</v>
      </c>
      <c r="E739" t="s">
        <v>17</v>
      </c>
      <c r="F739" t="s">
        <v>18</v>
      </c>
      <c r="G739" t="s">
        <v>42</v>
      </c>
      <c r="H739" t="s">
        <v>20</v>
      </c>
      <c r="I739" s="3">
        <v>5</v>
      </c>
      <c r="J739" s="4">
        <v>29377.81</v>
      </c>
      <c r="K739" s="4">
        <v>146889.07</v>
      </c>
      <c r="L739" t="s">
        <v>21</v>
      </c>
      <c r="M739" t="s">
        <v>29</v>
      </c>
      <c r="N739">
        <f>IF(COUNTIF($C$2:C739,C739)=1,1,0)</f>
        <v>1</v>
      </c>
      <c r="O739">
        <f t="shared" si="22"/>
        <v>0</v>
      </c>
      <c r="P739" t="str">
        <f t="shared" si="23"/>
        <v>2023-03</v>
      </c>
      <c r="Q739" s="3">
        <f>IF(AND(IF(dashboard!$B$4="All",TRUE,$F739=dashboard!$B$4),IF(dashboard!$B$5="All",TRUE,$E739=dashboard!$B$5),IF(dashboard!$B$6="All",TRUE,$G739=dashboard!$B$6),IF(dashboard!$B$7="All",TRUE,$M739=dashboard!$B$7),$P739&gt;=dashboard!$B$8,$P739&lt;=dashboard!$B$9,COUNTIFS($C$2:C739,$C739,$F$2:F739,IF(dashboard!$B$4="All","*",dashboard!$B$4),$E$2:E739,IF(dashboard!$B$5="All","*",dashboard!$B$5),$G$2:G739,IF(dashboard!$B$6="All","*",dashboard!$B$6),$M$2:M739,IF(dashboard!$B$7="All","*",dashboard!$B$7),$P$2:P739,"&gt;="&amp;dashboard!$B$8,$P$2:P739,"&lt;="&amp;dashboard!$B$9)=1),1,0)</f>
        <v>0</v>
      </c>
    </row>
    <row r="740" spans="1:17">
      <c r="A740" t="s">
        <v>1726</v>
      </c>
      <c r="B740" s="2">
        <v>45246</v>
      </c>
      <c r="C740" t="s">
        <v>1727</v>
      </c>
      <c r="D740" t="s">
        <v>1728</v>
      </c>
      <c r="E740" t="s">
        <v>17</v>
      </c>
      <c r="F740" t="s">
        <v>33</v>
      </c>
      <c r="G740" t="s">
        <v>42</v>
      </c>
      <c r="H740" t="s">
        <v>50</v>
      </c>
      <c r="I740" s="3">
        <v>5</v>
      </c>
      <c r="J740" s="4">
        <v>2333.2600000000002</v>
      </c>
      <c r="K740" s="4">
        <v>11666.29</v>
      </c>
      <c r="L740" t="s">
        <v>28</v>
      </c>
      <c r="M740" t="s">
        <v>29</v>
      </c>
      <c r="N740">
        <f>IF(COUNTIF($C$2:C740,C740)=1,1,0)</f>
        <v>1</v>
      </c>
      <c r="O740">
        <f t="shared" si="22"/>
        <v>0</v>
      </c>
      <c r="P740" t="str">
        <f t="shared" si="23"/>
        <v>2023-11</v>
      </c>
      <c r="Q740" s="3">
        <f>IF(AND(IF(dashboard!$B$4="All",TRUE,$F740=dashboard!$B$4),IF(dashboard!$B$5="All",TRUE,$E740=dashboard!$B$5),IF(dashboard!$B$6="All",TRUE,$G740=dashboard!$B$6),IF(dashboard!$B$7="All",TRUE,$M740=dashboard!$B$7),$P740&gt;=dashboard!$B$8,$P740&lt;=dashboard!$B$9,COUNTIFS($C$2:C740,$C740,$F$2:F740,IF(dashboard!$B$4="All","*",dashboard!$B$4),$E$2:E740,IF(dashboard!$B$5="All","*",dashboard!$B$5),$G$2:G740,IF(dashboard!$B$6="All","*",dashboard!$B$6),$M$2:M740,IF(dashboard!$B$7="All","*",dashboard!$B$7),$P$2:P740,"&gt;="&amp;dashboard!$B$8,$P$2:P740,"&lt;="&amp;dashboard!$B$9)=1),1,0)</f>
        <v>1</v>
      </c>
    </row>
    <row r="741" spans="1:17">
      <c r="A741" t="s">
        <v>1729</v>
      </c>
      <c r="B741" s="2">
        <v>45065</v>
      </c>
      <c r="C741" t="s">
        <v>1730</v>
      </c>
      <c r="D741" t="s">
        <v>1731</v>
      </c>
      <c r="E741" t="s">
        <v>17</v>
      </c>
      <c r="F741" t="s">
        <v>18</v>
      </c>
      <c r="G741" t="s">
        <v>19</v>
      </c>
      <c r="H741" t="s">
        <v>20</v>
      </c>
      <c r="I741" s="3">
        <v>5</v>
      </c>
      <c r="J741" s="4">
        <v>34282.14</v>
      </c>
      <c r="K741" s="4">
        <v>171410.72</v>
      </c>
      <c r="L741" t="s">
        <v>28</v>
      </c>
      <c r="M741" t="s">
        <v>29</v>
      </c>
      <c r="N741">
        <f>IF(COUNTIF($C$2:C741,C741)=1,1,0)</f>
        <v>1</v>
      </c>
      <c r="O741">
        <f t="shared" si="22"/>
        <v>0</v>
      </c>
      <c r="P741" t="str">
        <f t="shared" si="23"/>
        <v>2023-05</v>
      </c>
      <c r="Q741" s="3">
        <f>IF(AND(IF(dashboard!$B$4="All",TRUE,$F741=dashboard!$B$4),IF(dashboard!$B$5="All",TRUE,$E741=dashboard!$B$5),IF(dashboard!$B$6="All",TRUE,$G741=dashboard!$B$6),IF(dashboard!$B$7="All",TRUE,$M741=dashboard!$B$7),$P741&gt;=dashboard!$B$8,$P741&lt;=dashboard!$B$9,COUNTIFS($C$2:C741,$C741,$F$2:F741,IF(dashboard!$B$4="All","*",dashboard!$B$4),$E$2:E741,IF(dashboard!$B$5="All","*",dashboard!$B$5),$G$2:G741,IF(dashboard!$B$6="All","*",dashboard!$B$6),$M$2:M741,IF(dashboard!$B$7="All","*",dashboard!$B$7),$P$2:P741,"&gt;="&amp;dashboard!$B$8,$P$2:P741,"&lt;="&amp;dashboard!$B$9)=1),1,0)</f>
        <v>0</v>
      </c>
    </row>
    <row r="742" spans="1:17">
      <c r="A742" t="s">
        <v>1732</v>
      </c>
      <c r="B742" s="2">
        <v>45437</v>
      </c>
      <c r="C742" t="s">
        <v>447</v>
      </c>
      <c r="D742" t="s">
        <v>592</v>
      </c>
      <c r="E742" t="s">
        <v>17</v>
      </c>
      <c r="F742" t="s">
        <v>18</v>
      </c>
      <c r="G742" t="s">
        <v>19</v>
      </c>
      <c r="H742" t="s">
        <v>34</v>
      </c>
      <c r="I742" s="3">
        <v>1</v>
      </c>
      <c r="J742" s="4">
        <v>1371.4</v>
      </c>
      <c r="K742" s="4">
        <v>1371.4</v>
      </c>
      <c r="L742" t="s">
        <v>28</v>
      </c>
      <c r="M742" t="s">
        <v>29</v>
      </c>
      <c r="N742">
        <f>IF(COUNTIF($C$2:C742,C742)=1,1,0)</f>
        <v>0</v>
      </c>
      <c r="O742">
        <f t="shared" si="22"/>
        <v>0</v>
      </c>
      <c r="P742" t="str">
        <f t="shared" si="23"/>
        <v>2024-05</v>
      </c>
      <c r="Q742" s="3">
        <f>IF(AND(IF(dashboard!$B$4="All",TRUE,$F742=dashboard!$B$4),IF(dashboard!$B$5="All",TRUE,$E742=dashboard!$B$5),IF(dashboard!$B$6="All",TRUE,$G742=dashboard!$B$6),IF(dashboard!$B$7="All",TRUE,$M742=dashboard!$B$7),$P742&gt;=dashboard!$B$8,$P742&lt;=dashboard!$B$9,COUNTIFS($C$2:C742,$C742,$F$2:F742,IF(dashboard!$B$4="All","*",dashboard!$B$4),$E$2:E742,IF(dashboard!$B$5="All","*",dashboard!$B$5),$G$2:G742,IF(dashboard!$B$6="All","*",dashboard!$B$6),$M$2:M742,IF(dashboard!$B$7="All","*",dashboard!$B$7),$P$2:P742,"&gt;="&amp;dashboard!$B$8,$P$2:P742,"&lt;="&amp;dashboard!$B$9)=1),1,0)</f>
        <v>0</v>
      </c>
    </row>
    <row r="743" spans="1:17">
      <c r="A743" t="s">
        <v>1733</v>
      </c>
      <c r="B743" s="2">
        <v>45185</v>
      </c>
      <c r="C743" t="s">
        <v>685</v>
      </c>
      <c r="D743" t="s">
        <v>1734</v>
      </c>
      <c r="E743" t="s">
        <v>26</v>
      </c>
      <c r="F743" t="s">
        <v>46</v>
      </c>
      <c r="G743" t="s">
        <v>42</v>
      </c>
      <c r="H743" t="s">
        <v>50</v>
      </c>
      <c r="I743" s="3">
        <v>5</v>
      </c>
      <c r="J743" s="4">
        <v>2473.84</v>
      </c>
      <c r="K743" s="4">
        <v>12369.22</v>
      </c>
      <c r="L743" t="s">
        <v>35</v>
      </c>
      <c r="M743" t="s">
        <v>29</v>
      </c>
      <c r="N743">
        <f>IF(COUNTIF($C$2:C743,C743)=1,1,0)</f>
        <v>0</v>
      </c>
      <c r="O743">
        <f t="shared" si="22"/>
        <v>0</v>
      </c>
      <c r="P743" t="str">
        <f t="shared" si="23"/>
        <v>2023-09</v>
      </c>
      <c r="Q743" s="3">
        <f>IF(AND(IF(dashboard!$B$4="All",TRUE,$F743=dashboard!$B$4),IF(dashboard!$B$5="All",TRUE,$E743=dashboard!$B$5),IF(dashboard!$B$6="All",TRUE,$G743=dashboard!$B$6),IF(dashboard!$B$7="All",TRUE,$M743=dashboard!$B$7),$P743&gt;=dashboard!$B$8,$P743&lt;=dashboard!$B$9,COUNTIFS($C$2:C743,$C743,$F$2:F743,IF(dashboard!$B$4="All","*",dashboard!$B$4),$E$2:E743,IF(dashboard!$B$5="All","*",dashboard!$B$5),$G$2:G743,IF(dashboard!$B$6="All","*",dashboard!$B$6),$M$2:M743,IF(dashboard!$B$7="All","*",dashboard!$B$7),$P$2:P743,"&gt;="&amp;dashboard!$B$8,$P$2:P743,"&lt;="&amp;dashboard!$B$9)=1),1,0)</f>
        <v>0</v>
      </c>
    </row>
    <row r="744" spans="1:17">
      <c r="A744" t="s">
        <v>1735</v>
      </c>
      <c r="B744" s="2">
        <v>44936</v>
      </c>
      <c r="C744" t="s">
        <v>1736</v>
      </c>
      <c r="D744" t="s">
        <v>144</v>
      </c>
      <c r="E744" t="s">
        <v>61</v>
      </c>
      <c r="F744" t="s">
        <v>27</v>
      </c>
      <c r="G744" t="s">
        <v>19</v>
      </c>
      <c r="H744" t="s">
        <v>20</v>
      </c>
      <c r="I744" s="3">
        <v>2</v>
      </c>
      <c r="J744" s="4">
        <v>28475.29</v>
      </c>
      <c r="K744" s="4">
        <v>56950.59</v>
      </c>
      <c r="L744" t="s">
        <v>21</v>
      </c>
      <c r="M744" t="s">
        <v>29</v>
      </c>
      <c r="N744">
        <f>IF(COUNTIF($C$2:C744,C744)=1,1,0)</f>
        <v>1</v>
      </c>
      <c r="O744">
        <f t="shared" si="22"/>
        <v>0</v>
      </c>
      <c r="P744" t="str">
        <f t="shared" si="23"/>
        <v>2023-01</v>
      </c>
      <c r="Q744" s="3">
        <f>IF(AND(IF(dashboard!$B$4="All",TRUE,$F744=dashboard!$B$4),IF(dashboard!$B$5="All",TRUE,$E744=dashboard!$B$5),IF(dashboard!$B$6="All",TRUE,$G744=dashboard!$B$6),IF(dashboard!$B$7="All",TRUE,$M744=dashboard!$B$7),$P744&gt;=dashboard!$B$8,$P744&lt;=dashboard!$B$9,COUNTIFS($C$2:C744,$C744,$F$2:F744,IF(dashboard!$B$4="All","*",dashboard!$B$4),$E$2:E744,IF(dashboard!$B$5="All","*",dashboard!$B$5),$G$2:G744,IF(dashboard!$B$6="All","*",dashboard!$B$6),$M$2:M744,IF(dashboard!$B$7="All","*",dashboard!$B$7),$P$2:P744,"&gt;="&amp;dashboard!$B$8,$P$2:P744,"&lt;="&amp;dashboard!$B$9)=1),1,0)</f>
        <v>0</v>
      </c>
    </row>
    <row r="745" spans="1:17">
      <c r="A745" t="s">
        <v>1737</v>
      </c>
      <c r="B745" s="2">
        <v>45187</v>
      </c>
      <c r="C745" t="s">
        <v>96</v>
      </c>
      <c r="D745" t="s">
        <v>163</v>
      </c>
      <c r="E745" t="s">
        <v>17</v>
      </c>
      <c r="F745" t="s">
        <v>27</v>
      </c>
      <c r="G745" t="s">
        <v>42</v>
      </c>
      <c r="H745" t="s">
        <v>50</v>
      </c>
      <c r="I745" s="3">
        <v>3</v>
      </c>
      <c r="J745" s="4">
        <v>1849.32</v>
      </c>
      <c r="K745" s="4">
        <v>5547.97</v>
      </c>
      <c r="L745" t="s">
        <v>35</v>
      </c>
      <c r="M745" t="s">
        <v>29</v>
      </c>
      <c r="N745">
        <f>IF(COUNTIF($C$2:C745,C745)=1,1,0)</f>
        <v>0</v>
      </c>
      <c r="O745">
        <f t="shared" si="22"/>
        <v>0</v>
      </c>
      <c r="P745" t="str">
        <f t="shared" si="23"/>
        <v>2023-09</v>
      </c>
      <c r="Q745" s="3">
        <f>IF(AND(IF(dashboard!$B$4="All",TRUE,$F745=dashboard!$B$4),IF(dashboard!$B$5="All",TRUE,$E745=dashboard!$B$5),IF(dashboard!$B$6="All",TRUE,$G745=dashboard!$B$6),IF(dashboard!$B$7="All",TRUE,$M745=dashboard!$B$7),$P745&gt;=dashboard!$B$8,$P745&lt;=dashboard!$B$9,COUNTIFS($C$2:C745,$C745,$F$2:F745,IF(dashboard!$B$4="All","*",dashboard!$B$4),$E$2:E745,IF(dashboard!$B$5="All","*",dashboard!$B$5),$G$2:G745,IF(dashboard!$B$6="All","*",dashboard!$B$6),$M$2:M745,IF(dashboard!$B$7="All","*",dashboard!$B$7),$P$2:P745,"&gt;="&amp;dashboard!$B$8,$P$2:P745,"&lt;="&amp;dashboard!$B$9)=1),1,0)</f>
        <v>0</v>
      </c>
    </row>
    <row r="746" spans="1:17">
      <c r="A746" t="s">
        <v>1738</v>
      </c>
      <c r="B746" s="2">
        <v>45098</v>
      </c>
      <c r="C746" t="s">
        <v>798</v>
      </c>
      <c r="D746" t="s">
        <v>1739</v>
      </c>
      <c r="E746" t="s">
        <v>17</v>
      </c>
      <c r="F746" t="s">
        <v>18</v>
      </c>
      <c r="G746" t="s">
        <v>19</v>
      </c>
      <c r="H746" t="s">
        <v>50</v>
      </c>
      <c r="I746" s="3">
        <v>4</v>
      </c>
      <c r="J746" s="4">
        <v>2533.7399999999998</v>
      </c>
      <c r="K746" s="4">
        <v>10134.94</v>
      </c>
      <c r="L746" t="s">
        <v>21</v>
      </c>
      <c r="M746" t="s">
        <v>22</v>
      </c>
      <c r="N746">
        <f>IF(COUNTIF($C$2:C746,C746)=1,1,0)</f>
        <v>0</v>
      </c>
      <c r="O746">
        <f t="shared" si="22"/>
        <v>1</v>
      </c>
      <c r="P746" t="str">
        <f t="shared" si="23"/>
        <v>2023-06</v>
      </c>
      <c r="Q746" s="3">
        <f>IF(AND(IF(dashboard!$B$4="All",TRUE,$F746=dashboard!$B$4),IF(dashboard!$B$5="All",TRUE,$E746=dashboard!$B$5),IF(dashboard!$B$6="All",TRUE,$G746=dashboard!$B$6),IF(dashboard!$B$7="All",TRUE,$M746=dashboard!$B$7),$P746&gt;=dashboard!$B$8,$P746&lt;=dashboard!$B$9,COUNTIFS($C$2:C746,$C746,$F$2:F746,IF(dashboard!$B$4="All","*",dashboard!$B$4),$E$2:E746,IF(dashboard!$B$5="All","*",dashboard!$B$5),$G$2:G746,IF(dashboard!$B$6="All","*",dashboard!$B$6),$M$2:M746,IF(dashboard!$B$7="All","*",dashboard!$B$7),$P$2:P746,"&gt;="&amp;dashboard!$B$8,$P$2:P746,"&lt;="&amp;dashboard!$B$9)=1),1,0)</f>
        <v>0</v>
      </c>
    </row>
    <row r="747" spans="1:17">
      <c r="A747" t="s">
        <v>1740</v>
      </c>
      <c r="B747" s="2">
        <v>44939</v>
      </c>
      <c r="C747" t="s">
        <v>171</v>
      </c>
      <c r="D747" t="s">
        <v>1741</v>
      </c>
      <c r="E747" t="s">
        <v>26</v>
      </c>
      <c r="F747" t="s">
        <v>46</v>
      </c>
      <c r="G747" t="s">
        <v>19</v>
      </c>
      <c r="H747" t="s">
        <v>20</v>
      </c>
      <c r="I747" s="3">
        <v>3</v>
      </c>
      <c r="J747" s="4">
        <v>34038.35</v>
      </c>
      <c r="K747" s="4">
        <v>102115.04</v>
      </c>
      <c r="L747" t="s">
        <v>28</v>
      </c>
      <c r="M747" t="s">
        <v>29</v>
      </c>
      <c r="N747">
        <f>IF(COUNTIF($C$2:C747,C747)=1,1,0)</f>
        <v>0</v>
      </c>
      <c r="O747">
        <f t="shared" si="22"/>
        <v>0</v>
      </c>
      <c r="P747" t="str">
        <f t="shared" si="23"/>
        <v>2023-01</v>
      </c>
      <c r="Q747" s="3">
        <f>IF(AND(IF(dashboard!$B$4="All",TRUE,$F747=dashboard!$B$4),IF(dashboard!$B$5="All",TRUE,$E747=dashboard!$B$5),IF(dashboard!$B$6="All",TRUE,$G747=dashboard!$B$6),IF(dashboard!$B$7="All",TRUE,$M747=dashboard!$B$7),$P747&gt;=dashboard!$B$8,$P747&lt;=dashboard!$B$9,COUNTIFS($C$2:C747,$C747,$F$2:F747,IF(dashboard!$B$4="All","*",dashboard!$B$4),$E$2:E747,IF(dashboard!$B$5="All","*",dashboard!$B$5),$G$2:G747,IF(dashboard!$B$6="All","*",dashboard!$B$6),$M$2:M747,IF(dashboard!$B$7="All","*",dashboard!$B$7),$P$2:P747,"&gt;="&amp;dashboard!$B$8,$P$2:P747,"&lt;="&amp;dashboard!$B$9)=1),1,0)</f>
        <v>0</v>
      </c>
    </row>
    <row r="748" spans="1:17">
      <c r="A748" t="s">
        <v>1742</v>
      </c>
      <c r="B748" s="2">
        <v>45094</v>
      </c>
      <c r="C748" t="s">
        <v>1743</v>
      </c>
      <c r="D748" t="s">
        <v>854</v>
      </c>
      <c r="E748" t="s">
        <v>17</v>
      </c>
      <c r="F748" t="s">
        <v>18</v>
      </c>
      <c r="G748" t="s">
        <v>19</v>
      </c>
      <c r="H748" t="s">
        <v>20</v>
      </c>
      <c r="I748" s="3">
        <v>2</v>
      </c>
      <c r="J748" s="4">
        <v>36256.46</v>
      </c>
      <c r="K748" s="4">
        <v>72512.929999999993</v>
      </c>
      <c r="L748" t="s">
        <v>35</v>
      </c>
      <c r="M748" t="s">
        <v>29</v>
      </c>
      <c r="N748">
        <f>IF(COUNTIF($C$2:C748,C748)=1,1,0)</f>
        <v>1</v>
      </c>
      <c r="O748">
        <f t="shared" si="22"/>
        <v>0</v>
      </c>
      <c r="P748" t="str">
        <f t="shared" si="23"/>
        <v>2023-06</v>
      </c>
      <c r="Q748" s="3">
        <f>IF(AND(IF(dashboard!$B$4="All",TRUE,$F748=dashboard!$B$4),IF(dashboard!$B$5="All",TRUE,$E748=dashboard!$B$5),IF(dashboard!$B$6="All",TRUE,$G748=dashboard!$B$6),IF(dashboard!$B$7="All",TRUE,$M748=dashboard!$B$7),$P748&gt;=dashboard!$B$8,$P748&lt;=dashboard!$B$9,COUNTIFS($C$2:C748,$C748,$F$2:F748,IF(dashboard!$B$4="All","*",dashboard!$B$4),$E$2:E748,IF(dashboard!$B$5="All","*",dashboard!$B$5),$G$2:G748,IF(dashboard!$B$6="All","*",dashboard!$B$6),$M$2:M748,IF(dashboard!$B$7="All","*",dashboard!$B$7),$P$2:P748,"&gt;="&amp;dashboard!$B$8,$P$2:P748,"&lt;="&amp;dashboard!$B$9)=1),1,0)</f>
        <v>0</v>
      </c>
    </row>
    <row r="749" spans="1:17">
      <c r="A749" t="s">
        <v>1744</v>
      </c>
      <c r="B749" s="2">
        <v>45247</v>
      </c>
      <c r="C749" t="s">
        <v>1745</v>
      </c>
      <c r="D749" t="s">
        <v>1746</v>
      </c>
      <c r="E749" t="s">
        <v>26</v>
      </c>
      <c r="F749" t="s">
        <v>33</v>
      </c>
      <c r="G749" t="s">
        <v>19</v>
      </c>
      <c r="H749" t="s">
        <v>20</v>
      </c>
      <c r="I749" s="3">
        <v>2</v>
      </c>
      <c r="J749" s="4">
        <v>32539.439999999999</v>
      </c>
      <c r="K749" s="4">
        <v>65078.879999999997</v>
      </c>
      <c r="L749" t="s">
        <v>21</v>
      </c>
      <c r="M749" t="s">
        <v>29</v>
      </c>
      <c r="N749">
        <f>IF(COUNTIF($C$2:C749,C749)=1,1,0)</f>
        <v>1</v>
      </c>
      <c r="O749">
        <f t="shared" si="22"/>
        <v>0</v>
      </c>
      <c r="P749" t="str">
        <f t="shared" si="23"/>
        <v>2023-11</v>
      </c>
      <c r="Q749" s="3">
        <f>IF(AND(IF(dashboard!$B$4="All",TRUE,$F749=dashboard!$B$4),IF(dashboard!$B$5="All",TRUE,$E749=dashboard!$B$5),IF(dashboard!$B$6="All",TRUE,$G749=dashboard!$B$6),IF(dashboard!$B$7="All",TRUE,$M749=dashboard!$B$7),$P749&gt;=dashboard!$B$8,$P749&lt;=dashboard!$B$9,COUNTIFS($C$2:C749,$C749,$F$2:F749,IF(dashboard!$B$4="All","*",dashboard!$B$4),$E$2:E749,IF(dashboard!$B$5="All","*",dashboard!$B$5),$G$2:G749,IF(dashboard!$B$6="All","*",dashboard!$B$6),$M$2:M749,IF(dashboard!$B$7="All","*",dashboard!$B$7),$P$2:P749,"&gt;="&amp;dashboard!$B$8,$P$2:P749,"&lt;="&amp;dashboard!$B$9)=1),1,0)</f>
        <v>1</v>
      </c>
    </row>
    <row r="750" spans="1:17">
      <c r="A750" t="s">
        <v>1747</v>
      </c>
      <c r="B750" s="2">
        <v>45245</v>
      </c>
      <c r="C750" t="s">
        <v>1748</v>
      </c>
      <c r="D750" t="s">
        <v>1224</v>
      </c>
      <c r="E750" t="s">
        <v>17</v>
      </c>
      <c r="F750" t="s">
        <v>18</v>
      </c>
      <c r="G750" t="s">
        <v>42</v>
      </c>
      <c r="H750" t="s">
        <v>50</v>
      </c>
      <c r="I750" s="3">
        <v>3</v>
      </c>
      <c r="J750" s="4">
        <v>2781.41</v>
      </c>
      <c r="K750" s="4">
        <v>8344.2199999999993</v>
      </c>
      <c r="L750" t="s">
        <v>35</v>
      </c>
      <c r="M750" t="s">
        <v>29</v>
      </c>
      <c r="N750">
        <f>IF(COUNTIF($C$2:C750,C750)=1,1,0)</f>
        <v>1</v>
      </c>
      <c r="O750">
        <f t="shared" si="22"/>
        <v>0</v>
      </c>
      <c r="P750" t="str">
        <f t="shared" si="23"/>
        <v>2023-11</v>
      </c>
      <c r="Q750" s="3">
        <f>IF(AND(IF(dashboard!$B$4="All",TRUE,$F750=dashboard!$B$4),IF(dashboard!$B$5="All",TRUE,$E750=dashboard!$B$5),IF(dashboard!$B$6="All",TRUE,$G750=dashboard!$B$6),IF(dashboard!$B$7="All",TRUE,$M750=dashboard!$B$7),$P750&gt;=dashboard!$B$8,$P750&lt;=dashboard!$B$9,COUNTIFS($C$2:C750,$C750,$F$2:F750,IF(dashboard!$B$4="All","*",dashboard!$B$4),$E$2:E750,IF(dashboard!$B$5="All","*",dashboard!$B$5),$G$2:G750,IF(dashboard!$B$6="All","*",dashboard!$B$6),$M$2:M750,IF(dashboard!$B$7="All","*",dashboard!$B$7),$P$2:P750,"&gt;="&amp;dashboard!$B$8,$P$2:P750,"&lt;="&amp;dashboard!$B$9)=1),1,0)</f>
        <v>0</v>
      </c>
    </row>
    <row r="751" spans="1:17">
      <c r="A751" t="s">
        <v>1749</v>
      </c>
      <c r="B751" s="2">
        <v>45255</v>
      </c>
      <c r="C751" t="s">
        <v>140</v>
      </c>
      <c r="D751" t="s">
        <v>1750</v>
      </c>
      <c r="E751" t="s">
        <v>26</v>
      </c>
      <c r="F751" t="s">
        <v>46</v>
      </c>
      <c r="G751" t="s">
        <v>42</v>
      </c>
      <c r="H751" t="s">
        <v>34</v>
      </c>
      <c r="I751" s="3">
        <v>1</v>
      </c>
      <c r="J751" s="4">
        <v>1392.11</v>
      </c>
      <c r="K751" s="4">
        <v>1392.11</v>
      </c>
      <c r="L751" t="s">
        <v>35</v>
      </c>
      <c r="M751" t="s">
        <v>29</v>
      </c>
      <c r="N751">
        <f>IF(COUNTIF($C$2:C751,C751)=1,1,0)</f>
        <v>0</v>
      </c>
      <c r="O751">
        <f t="shared" si="22"/>
        <v>0</v>
      </c>
      <c r="P751" t="str">
        <f t="shared" si="23"/>
        <v>2023-11</v>
      </c>
      <c r="Q751" s="3">
        <f>IF(AND(IF(dashboard!$B$4="All",TRUE,$F751=dashboard!$B$4),IF(dashboard!$B$5="All",TRUE,$E751=dashboard!$B$5),IF(dashboard!$B$6="All",TRUE,$G751=dashboard!$B$6),IF(dashboard!$B$7="All",TRUE,$M751=dashboard!$B$7),$P751&gt;=dashboard!$B$8,$P751&lt;=dashboard!$B$9,COUNTIFS($C$2:C751,$C751,$F$2:F751,IF(dashboard!$B$4="All","*",dashboard!$B$4),$E$2:E751,IF(dashboard!$B$5="All","*",dashboard!$B$5),$G$2:G751,IF(dashboard!$B$6="All","*",dashboard!$B$6),$M$2:M751,IF(dashboard!$B$7="All","*",dashboard!$B$7),$P$2:P751,"&gt;="&amp;dashboard!$B$8,$P$2:P751,"&lt;="&amp;dashboard!$B$9)=1),1,0)</f>
        <v>0</v>
      </c>
    </row>
    <row r="752" spans="1:17">
      <c r="A752" t="s">
        <v>1751</v>
      </c>
      <c r="B752" s="2">
        <v>45345</v>
      </c>
      <c r="C752" t="s">
        <v>1752</v>
      </c>
      <c r="D752" t="s">
        <v>881</v>
      </c>
      <c r="E752" t="s">
        <v>17</v>
      </c>
      <c r="F752" t="s">
        <v>18</v>
      </c>
      <c r="G752" t="s">
        <v>42</v>
      </c>
      <c r="H752" t="s">
        <v>34</v>
      </c>
      <c r="I752" s="3">
        <v>2</v>
      </c>
      <c r="J752" s="4">
        <v>864</v>
      </c>
      <c r="K752" s="4">
        <v>1728.01</v>
      </c>
      <c r="L752" t="s">
        <v>28</v>
      </c>
      <c r="M752" t="s">
        <v>29</v>
      </c>
      <c r="N752">
        <f>IF(COUNTIF($C$2:C752,C752)=1,1,0)</f>
        <v>1</v>
      </c>
      <c r="O752">
        <f t="shared" si="22"/>
        <v>0</v>
      </c>
      <c r="P752" t="str">
        <f t="shared" si="23"/>
        <v>2024-02</v>
      </c>
      <c r="Q752" s="3">
        <f>IF(AND(IF(dashboard!$B$4="All",TRUE,$F752=dashboard!$B$4),IF(dashboard!$B$5="All",TRUE,$E752=dashboard!$B$5),IF(dashboard!$B$6="All",TRUE,$G752=dashboard!$B$6),IF(dashboard!$B$7="All",TRUE,$M752=dashboard!$B$7),$P752&gt;=dashboard!$B$8,$P752&lt;=dashboard!$B$9,COUNTIFS($C$2:C752,$C752,$F$2:F752,IF(dashboard!$B$4="All","*",dashboard!$B$4),$E$2:E752,IF(dashboard!$B$5="All","*",dashboard!$B$5),$G$2:G752,IF(dashboard!$B$6="All","*",dashboard!$B$6),$M$2:M752,IF(dashboard!$B$7="All","*",dashboard!$B$7),$P$2:P752,"&gt;="&amp;dashboard!$B$8,$P$2:P752,"&lt;="&amp;dashboard!$B$9)=1),1,0)</f>
        <v>0</v>
      </c>
    </row>
    <row r="753" spans="1:17">
      <c r="A753" t="s">
        <v>1753</v>
      </c>
      <c r="B753" s="2">
        <v>45021</v>
      </c>
      <c r="C753" t="s">
        <v>844</v>
      </c>
      <c r="D753" t="s">
        <v>700</v>
      </c>
      <c r="E753" t="s">
        <v>26</v>
      </c>
      <c r="F753" t="s">
        <v>46</v>
      </c>
      <c r="G753" t="s">
        <v>19</v>
      </c>
      <c r="H753" t="s">
        <v>57</v>
      </c>
      <c r="I753" s="3">
        <v>5</v>
      </c>
      <c r="J753" s="4">
        <v>16080.65</v>
      </c>
      <c r="K753" s="4">
        <v>80403.25</v>
      </c>
      <c r="L753" t="s">
        <v>28</v>
      </c>
      <c r="M753" t="s">
        <v>29</v>
      </c>
      <c r="N753">
        <f>IF(COUNTIF($C$2:C753,C753)=1,1,0)</f>
        <v>0</v>
      </c>
      <c r="O753">
        <f t="shared" si="22"/>
        <v>0</v>
      </c>
      <c r="P753" t="str">
        <f t="shared" si="23"/>
        <v>2023-04</v>
      </c>
      <c r="Q753" s="3">
        <f>IF(AND(IF(dashboard!$B$4="All",TRUE,$F753=dashboard!$B$4),IF(dashboard!$B$5="All",TRUE,$E753=dashboard!$B$5),IF(dashboard!$B$6="All",TRUE,$G753=dashboard!$B$6),IF(dashboard!$B$7="All",TRUE,$M753=dashboard!$B$7),$P753&gt;=dashboard!$B$8,$P753&lt;=dashboard!$B$9,COUNTIFS($C$2:C753,$C753,$F$2:F753,IF(dashboard!$B$4="All","*",dashboard!$B$4),$E$2:E753,IF(dashboard!$B$5="All","*",dashboard!$B$5),$G$2:G753,IF(dashboard!$B$6="All","*",dashboard!$B$6),$M$2:M753,IF(dashboard!$B$7="All","*",dashboard!$B$7),$P$2:P753,"&gt;="&amp;dashboard!$B$8,$P$2:P753,"&lt;="&amp;dashboard!$B$9)=1),1,0)</f>
        <v>0</v>
      </c>
    </row>
    <row r="754" spans="1:17">
      <c r="A754" t="s">
        <v>1754</v>
      </c>
      <c r="B754" s="2">
        <v>45244</v>
      </c>
      <c r="C754" t="s">
        <v>662</v>
      </c>
      <c r="D754" t="s">
        <v>1557</v>
      </c>
      <c r="E754" t="s">
        <v>26</v>
      </c>
      <c r="F754" t="s">
        <v>27</v>
      </c>
      <c r="G754" t="s">
        <v>19</v>
      </c>
      <c r="H754" t="s">
        <v>20</v>
      </c>
      <c r="I754" s="3">
        <v>4</v>
      </c>
      <c r="J754" s="4">
        <v>25115.31</v>
      </c>
      <c r="K754" s="4">
        <v>100461.24</v>
      </c>
      <c r="L754" t="s">
        <v>28</v>
      </c>
      <c r="M754" t="s">
        <v>29</v>
      </c>
      <c r="N754">
        <f>IF(COUNTIF($C$2:C754,C754)=1,1,0)</f>
        <v>0</v>
      </c>
      <c r="O754">
        <f t="shared" si="22"/>
        <v>0</v>
      </c>
      <c r="P754" t="str">
        <f t="shared" si="23"/>
        <v>2023-11</v>
      </c>
      <c r="Q754" s="3">
        <f>IF(AND(IF(dashboard!$B$4="All",TRUE,$F754=dashboard!$B$4),IF(dashboard!$B$5="All",TRUE,$E754=dashboard!$B$5),IF(dashboard!$B$6="All",TRUE,$G754=dashboard!$B$6),IF(dashboard!$B$7="All",TRUE,$M754=dashboard!$B$7),$P754&gt;=dashboard!$B$8,$P754&lt;=dashboard!$B$9,COUNTIFS($C$2:C754,$C754,$F$2:F754,IF(dashboard!$B$4="All","*",dashboard!$B$4),$E$2:E754,IF(dashboard!$B$5="All","*",dashboard!$B$5),$G$2:G754,IF(dashboard!$B$6="All","*",dashboard!$B$6),$M$2:M754,IF(dashboard!$B$7="All","*",dashboard!$B$7),$P$2:P754,"&gt;="&amp;dashboard!$B$8,$P$2:P754,"&lt;="&amp;dashboard!$B$9)=1),1,0)</f>
        <v>0</v>
      </c>
    </row>
    <row r="755" spans="1:17">
      <c r="A755" t="s">
        <v>1755</v>
      </c>
      <c r="B755" s="2">
        <v>45162</v>
      </c>
      <c r="C755" t="s">
        <v>1756</v>
      </c>
      <c r="D755" t="s">
        <v>1101</v>
      </c>
      <c r="E755" t="s">
        <v>17</v>
      </c>
      <c r="F755" t="s">
        <v>46</v>
      </c>
      <c r="G755" t="s">
        <v>19</v>
      </c>
      <c r="H755" t="s">
        <v>34</v>
      </c>
      <c r="I755" s="3">
        <v>4</v>
      </c>
      <c r="J755" s="4">
        <v>1107.06</v>
      </c>
      <c r="K755" s="4">
        <v>4428.2299999999996</v>
      </c>
      <c r="L755" t="s">
        <v>28</v>
      </c>
      <c r="M755" t="s">
        <v>29</v>
      </c>
      <c r="N755">
        <f>IF(COUNTIF($C$2:C755,C755)=1,1,0)</f>
        <v>1</v>
      </c>
      <c r="O755">
        <f t="shared" si="22"/>
        <v>0</v>
      </c>
      <c r="P755" t="str">
        <f t="shared" si="23"/>
        <v>2023-08</v>
      </c>
      <c r="Q755" s="3">
        <f>IF(AND(IF(dashboard!$B$4="All",TRUE,$F755=dashboard!$B$4),IF(dashboard!$B$5="All",TRUE,$E755=dashboard!$B$5),IF(dashboard!$B$6="All",TRUE,$G755=dashboard!$B$6),IF(dashboard!$B$7="All",TRUE,$M755=dashboard!$B$7),$P755&gt;=dashboard!$B$8,$P755&lt;=dashboard!$B$9,COUNTIFS($C$2:C755,$C755,$F$2:F755,IF(dashboard!$B$4="All","*",dashboard!$B$4),$E$2:E755,IF(dashboard!$B$5="All","*",dashboard!$B$5),$G$2:G755,IF(dashboard!$B$6="All","*",dashboard!$B$6),$M$2:M755,IF(dashboard!$B$7="All","*",dashboard!$B$7),$P$2:P755,"&gt;="&amp;dashboard!$B$8,$P$2:P755,"&lt;="&amp;dashboard!$B$9)=1),1,0)</f>
        <v>0</v>
      </c>
    </row>
    <row r="756" spans="1:17">
      <c r="A756" t="s">
        <v>1757</v>
      </c>
      <c r="B756" s="2">
        <v>45260</v>
      </c>
      <c r="C756" t="s">
        <v>1696</v>
      </c>
      <c r="D756" t="s">
        <v>428</v>
      </c>
      <c r="E756" t="s">
        <v>26</v>
      </c>
      <c r="F756" t="s">
        <v>33</v>
      </c>
      <c r="G756" t="s">
        <v>19</v>
      </c>
      <c r="H756" t="s">
        <v>57</v>
      </c>
      <c r="I756" s="3">
        <v>2</v>
      </c>
      <c r="J756" s="4">
        <v>13962.02</v>
      </c>
      <c r="K756" s="4">
        <v>27924.05</v>
      </c>
      <c r="L756" t="s">
        <v>28</v>
      </c>
      <c r="M756" t="s">
        <v>22</v>
      </c>
      <c r="N756">
        <f>IF(COUNTIF($C$2:C756,C756)=1,1,0)</f>
        <v>0</v>
      </c>
      <c r="O756">
        <f t="shared" si="22"/>
        <v>1</v>
      </c>
      <c r="P756" t="str">
        <f t="shared" si="23"/>
        <v>2023-11</v>
      </c>
      <c r="Q756" s="3">
        <f>IF(AND(IF(dashboard!$B$4="All",TRUE,$F756=dashboard!$B$4),IF(dashboard!$B$5="All",TRUE,$E756=dashboard!$B$5),IF(dashboard!$B$6="All",TRUE,$G756=dashboard!$B$6),IF(dashboard!$B$7="All",TRUE,$M756=dashboard!$B$7),$P756&gt;=dashboard!$B$8,$P756&lt;=dashboard!$B$9,COUNTIFS($C$2:C756,$C756,$F$2:F756,IF(dashboard!$B$4="All","*",dashboard!$B$4),$E$2:E756,IF(dashboard!$B$5="All","*",dashboard!$B$5),$G$2:G756,IF(dashboard!$B$6="All","*",dashboard!$B$6),$M$2:M756,IF(dashboard!$B$7="All","*",dashboard!$B$7),$P$2:P756,"&gt;="&amp;dashboard!$B$8,$P$2:P756,"&lt;="&amp;dashboard!$B$9)=1),1,0)</f>
        <v>1</v>
      </c>
    </row>
    <row r="757" spans="1:17">
      <c r="A757" t="s">
        <v>1758</v>
      </c>
      <c r="B757" s="2">
        <v>45302</v>
      </c>
      <c r="C757" t="s">
        <v>1759</v>
      </c>
      <c r="D757" t="s">
        <v>752</v>
      </c>
      <c r="E757" t="s">
        <v>26</v>
      </c>
      <c r="F757" t="s">
        <v>46</v>
      </c>
      <c r="G757" t="s">
        <v>19</v>
      </c>
      <c r="H757" t="s">
        <v>57</v>
      </c>
      <c r="I757" s="3">
        <v>5</v>
      </c>
      <c r="J757" s="4">
        <v>15721.64</v>
      </c>
      <c r="K757" s="4">
        <v>78608.19</v>
      </c>
      <c r="L757" t="s">
        <v>21</v>
      </c>
      <c r="M757" t="s">
        <v>22</v>
      </c>
      <c r="N757">
        <f>IF(COUNTIF($C$2:C757,C757)=1,1,0)</f>
        <v>1</v>
      </c>
      <c r="O757">
        <f t="shared" si="22"/>
        <v>1</v>
      </c>
      <c r="P757" t="str">
        <f t="shared" si="23"/>
        <v>2024-01</v>
      </c>
      <c r="Q757" s="3">
        <f>IF(AND(IF(dashboard!$B$4="All",TRUE,$F757=dashboard!$B$4),IF(dashboard!$B$5="All",TRUE,$E757=dashboard!$B$5),IF(dashboard!$B$6="All",TRUE,$G757=dashboard!$B$6),IF(dashboard!$B$7="All",TRUE,$M757=dashboard!$B$7),$P757&gt;=dashboard!$B$8,$P757&lt;=dashboard!$B$9,COUNTIFS($C$2:C757,$C757,$F$2:F757,IF(dashboard!$B$4="All","*",dashboard!$B$4),$E$2:E757,IF(dashboard!$B$5="All","*",dashboard!$B$5),$G$2:G757,IF(dashboard!$B$6="All","*",dashboard!$B$6),$M$2:M757,IF(dashboard!$B$7="All","*",dashboard!$B$7),$P$2:P757,"&gt;="&amp;dashboard!$B$8,$P$2:P757,"&lt;="&amp;dashboard!$B$9)=1),1,0)</f>
        <v>0</v>
      </c>
    </row>
    <row r="758" spans="1:17">
      <c r="A758" t="s">
        <v>1760</v>
      </c>
      <c r="B758" s="2">
        <v>45385</v>
      </c>
      <c r="C758" t="s">
        <v>1761</v>
      </c>
      <c r="D758" t="s">
        <v>76</v>
      </c>
      <c r="E758" t="s">
        <v>17</v>
      </c>
      <c r="F758" t="s">
        <v>33</v>
      </c>
      <c r="G758" t="s">
        <v>19</v>
      </c>
      <c r="H758" t="s">
        <v>20</v>
      </c>
      <c r="I758" s="3">
        <v>3</v>
      </c>
      <c r="J758" s="4">
        <v>30667.06</v>
      </c>
      <c r="K758" s="4">
        <v>92001.17</v>
      </c>
      <c r="L758" t="s">
        <v>21</v>
      </c>
      <c r="M758" t="s">
        <v>29</v>
      </c>
      <c r="N758">
        <f>IF(COUNTIF($C$2:C758,C758)=1,1,0)</f>
        <v>1</v>
      </c>
      <c r="O758">
        <f t="shared" si="22"/>
        <v>0</v>
      </c>
      <c r="P758" t="str">
        <f t="shared" si="23"/>
        <v>2024-04</v>
      </c>
      <c r="Q758" s="3">
        <f>IF(AND(IF(dashboard!$B$4="All",TRUE,$F758=dashboard!$B$4),IF(dashboard!$B$5="All",TRUE,$E758=dashboard!$B$5),IF(dashboard!$B$6="All",TRUE,$G758=dashboard!$B$6),IF(dashboard!$B$7="All",TRUE,$M758=dashboard!$B$7),$P758&gt;=dashboard!$B$8,$P758&lt;=dashboard!$B$9,COUNTIFS($C$2:C758,$C758,$F$2:F758,IF(dashboard!$B$4="All","*",dashboard!$B$4),$E$2:E758,IF(dashboard!$B$5="All","*",dashboard!$B$5),$G$2:G758,IF(dashboard!$B$6="All","*",dashboard!$B$6),$M$2:M758,IF(dashboard!$B$7="All","*",dashboard!$B$7),$P$2:P758,"&gt;="&amp;dashboard!$B$8,$P$2:P758,"&lt;="&amp;dashboard!$B$9)=1),1,0)</f>
        <v>1</v>
      </c>
    </row>
    <row r="759" spans="1:17">
      <c r="A759" t="s">
        <v>1762</v>
      </c>
      <c r="B759" s="2">
        <v>45063</v>
      </c>
      <c r="C759" t="s">
        <v>1763</v>
      </c>
      <c r="D759" t="s">
        <v>109</v>
      </c>
      <c r="E759" t="s">
        <v>17</v>
      </c>
      <c r="F759" t="s">
        <v>33</v>
      </c>
      <c r="G759" t="s">
        <v>19</v>
      </c>
      <c r="H759" t="s">
        <v>57</v>
      </c>
      <c r="I759" s="3">
        <v>4</v>
      </c>
      <c r="J759" s="4">
        <v>16656.759999999998</v>
      </c>
      <c r="K759" s="4">
        <v>66627.039999999994</v>
      </c>
      <c r="L759" t="s">
        <v>28</v>
      </c>
      <c r="M759" t="s">
        <v>29</v>
      </c>
      <c r="N759">
        <f>IF(COUNTIF($C$2:C759,C759)=1,1,0)</f>
        <v>1</v>
      </c>
      <c r="O759">
        <f t="shared" si="22"/>
        <v>0</v>
      </c>
      <c r="P759" t="str">
        <f t="shared" si="23"/>
        <v>2023-05</v>
      </c>
      <c r="Q759" s="3">
        <f>IF(AND(IF(dashboard!$B$4="All",TRUE,$F759=dashboard!$B$4),IF(dashboard!$B$5="All",TRUE,$E759=dashboard!$B$5),IF(dashboard!$B$6="All",TRUE,$G759=dashboard!$B$6),IF(dashboard!$B$7="All",TRUE,$M759=dashboard!$B$7),$P759&gt;=dashboard!$B$8,$P759&lt;=dashboard!$B$9,COUNTIFS($C$2:C759,$C759,$F$2:F759,IF(dashboard!$B$4="All","*",dashboard!$B$4),$E$2:E759,IF(dashboard!$B$5="All","*",dashboard!$B$5),$G$2:G759,IF(dashboard!$B$6="All","*",dashboard!$B$6),$M$2:M759,IF(dashboard!$B$7="All","*",dashboard!$B$7),$P$2:P759,"&gt;="&amp;dashboard!$B$8,$P$2:P759,"&lt;="&amp;dashboard!$B$9)=1),1,0)</f>
        <v>1</v>
      </c>
    </row>
    <row r="760" spans="1:17">
      <c r="A760" t="s">
        <v>1764</v>
      </c>
      <c r="B760" s="2">
        <v>45473</v>
      </c>
      <c r="C760" t="s">
        <v>1107</v>
      </c>
      <c r="D760" t="s">
        <v>1220</v>
      </c>
      <c r="E760" t="s">
        <v>17</v>
      </c>
      <c r="F760" t="s">
        <v>18</v>
      </c>
      <c r="G760" t="s">
        <v>19</v>
      </c>
      <c r="H760" t="s">
        <v>34</v>
      </c>
      <c r="I760" s="3">
        <v>5</v>
      </c>
      <c r="J760" s="4">
        <v>1045.72</v>
      </c>
      <c r="K760" s="4">
        <v>5228.59</v>
      </c>
      <c r="L760" t="s">
        <v>28</v>
      </c>
      <c r="M760" t="s">
        <v>29</v>
      </c>
      <c r="N760">
        <f>IF(COUNTIF($C$2:C760,C760)=1,1,0)</f>
        <v>0</v>
      </c>
      <c r="O760">
        <f t="shared" si="22"/>
        <v>0</v>
      </c>
      <c r="P760" t="str">
        <f t="shared" si="23"/>
        <v>2024-06</v>
      </c>
      <c r="Q760" s="3">
        <f>IF(AND(IF(dashboard!$B$4="All",TRUE,$F760=dashboard!$B$4),IF(dashboard!$B$5="All",TRUE,$E760=dashboard!$B$5),IF(dashboard!$B$6="All",TRUE,$G760=dashboard!$B$6),IF(dashboard!$B$7="All",TRUE,$M760=dashboard!$B$7),$P760&gt;=dashboard!$B$8,$P760&lt;=dashboard!$B$9,COUNTIFS($C$2:C760,$C760,$F$2:F760,IF(dashboard!$B$4="All","*",dashboard!$B$4),$E$2:E760,IF(dashboard!$B$5="All","*",dashboard!$B$5),$G$2:G760,IF(dashboard!$B$6="All","*",dashboard!$B$6),$M$2:M760,IF(dashboard!$B$7="All","*",dashboard!$B$7),$P$2:P760,"&gt;="&amp;dashboard!$B$8,$P$2:P760,"&lt;="&amp;dashboard!$B$9)=1),1,0)</f>
        <v>0</v>
      </c>
    </row>
    <row r="761" spans="1:17">
      <c r="A761" t="s">
        <v>1765</v>
      </c>
      <c r="B761" s="2">
        <v>45439</v>
      </c>
      <c r="C761" t="s">
        <v>693</v>
      </c>
      <c r="D761" t="s">
        <v>1253</v>
      </c>
      <c r="E761" t="s">
        <v>17</v>
      </c>
      <c r="F761" t="s">
        <v>33</v>
      </c>
      <c r="G761" t="s">
        <v>19</v>
      </c>
      <c r="H761" t="s">
        <v>57</v>
      </c>
      <c r="I761" s="3">
        <v>5</v>
      </c>
      <c r="J761" s="4">
        <v>13068.88</v>
      </c>
      <c r="K761" s="4">
        <v>65344.42</v>
      </c>
      <c r="L761" t="s">
        <v>28</v>
      </c>
      <c r="M761" t="s">
        <v>29</v>
      </c>
      <c r="N761">
        <f>IF(COUNTIF($C$2:C761,C761)=1,1,0)</f>
        <v>0</v>
      </c>
      <c r="O761">
        <f t="shared" si="22"/>
        <v>0</v>
      </c>
      <c r="P761" t="str">
        <f t="shared" si="23"/>
        <v>2024-05</v>
      </c>
      <c r="Q761" s="3">
        <f>IF(AND(IF(dashboard!$B$4="All",TRUE,$F761=dashboard!$B$4),IF(dashboard!$B$5="All",TRUE,$E761=dashboard!$B$5),IF(dashboard!$B$6="All",TRUE,$G761=dashboard!$B$6),IF(dashboard!$B$7="All",TRUE,$M761=dashboard!$B$7),$P761&gt;=dashboard!$B$8,$P761&lt;=dashboard!$B$9,COUNTIFS($C$2:C761,$C761,$F$2:F761,IF(dashboard!$B$4="All","*",dashboard!$B$4),$E$2:E761,IF(dashboard!$B$5="All","*",dashboard!$B$5),$G$2:G761,IF(dashboard!$B$6="All","*",dashboard!$B$6),$M$2:M761,IF(dashboard!$B$7="All","*",dashboard!$B$7),$P$2:P761,"&gt;="&amp;dashboard!$B$8,$P$2:P761,"&lt;="&amp;dashboard!$B$9)=1),1,0)</f>
        <v>0</v>
      </c>
    </row>
    <row r="762" spans="1:17">
      <c r="A762" t="s">
        <v>1766</v>
      </c>
      <c r="B762" s="2">
        <v>45222</v>
      </c>
      <c r="C762" t="s">
        <v>1767</v>
      </c>
      <c r="D762" t="s">
        <v>1768</v>
      </c>
      <c r="E762" t="s">
        <v>17</v>
      </c>
      <c r="F762" t="s">
        <v>46</v>
      </c>
      <c r="G762" t="s">
        <v>19</v>
      </c>
      <c r="H762" t="s">
        <v>57</v>
      </c>
      <c r="I762" s="3">
        <v>1</v>
      </c>
      <c r="J762" s="4">
        <v>12170.71</v>
      </c>
      <c r="K762" s="4">
        <v>12170.71</v>
      </c>
      <c r="L762" t="s">
        <v>35</v>
      </c>
      <c r="M762" t="s">
        <v>29</v>
      </c>
      <c r="N762">
        <f>IF(COUNTIF($C$2:C762,C762)=1,1,0)</f>
        <v>1</v>
      </c>
      <c r="O762">
        <f t="shared" si="22"/>
        <v>0</v>
      </c>
      <c r="P762" t="str">
        <f t="shared" si="23"/>
        <v>2023-10</v>
      </c>
      <c r="Q762" s="3">
        <f>IF(AND(IF(dashboard!$B$4="All",TRUE,$F762=dashboard!$B$4),IF(dashboard!$B$5="All",TRUE,$E762=dashboard!$B$5),IF(dashboard!$B$6="All",TRUE,$G762=dashboard!$B$6),IF(dashboard!$B$7="All",TRUE,$M762=dashboard!$B$7),$P762&gt;=dashboard!$B$8,$P762&lt;=dashboard!$B$9,COUNTIFS($C$2:C762,$C762,$F$2:F762,IF(dashboard!$B$4="All","*",dashboard!$B$4),$E$2:E762,IF(dashboard!$B$5="All","*",dashboard!$B$5),$G$2:G762,IF(dashboard!$B$6="All","*",dashboard!$B$6),$M$2:M762,IF(dashboard!$B$7="All","*",dashboard!$B$7),$P$2:P762,"&gt;="&amp;dashboard!$B$8,$P$2:P762,"&lt;="&amp;dashboard!$B$9)=1),1,0)</f>
        <v>0</v>
      </c>
    </row>
    <row r="763" spans="1:17">
      <c r="A763" t="s">
        <v>1769</v>
      </c>
      <c r="B763" s="2">
        <v>45246</v>
      </c>
      <c r="C763" t="s">
        <v>310</v>
      </c>
      <c r="D763" t="s">
        <v>1770</v>
      </c>
      <c r="E763" t="s">
        <v>26</v>
      </c>
      <c r="F763" t="s">
        <v>27</v>
      </c>
      <c r="G763" t="s">
        <v>19</v>
      </c>
      <c r="H763" t="s">
        <v>34</v>
      </c>
      <c r="I763" s="3">
        <v>2</v>
      </c>
      <c r="J763" s="4">
        <v>1250.32</v>
      </c>
      <c r="K763" s="4">
        <v>2500.64</v>
      </c>
      <c r="L763" t="s">
        <v>28</v>
      </c>
      <c r="M763" t="s">
        <v>29</v>
      </c>
      <c r="N763">
        <f>IF(COUNTIF($C$2:C763,C763)=1,1,0)</f>
        <v>0</v>
      </c>
      <c r="O763">
        <f t="shared" si="22"/>
        <v>0</v>
      </c>
      <c r="P763" t="str">
        <f t="shared" si="23"/>
        <v>2023-11</v>
      </c>
      <c r="Q763" s="3">
        <f>IF(AND(IF(dashboard!$B$4="All",TRUE,$F763=dashboard!$B$4),IF(dashboard!$B$5="All",TRUE,$E763=dashboard!$B$5),IF(dashboard!$B$6="All",TRUE,$G763=dashboard!$B$6),IF(dashboard!$B$7="All",TRUE,$M763=dashboard!$B$7),$P763&gt;=dashboard!$B$8,$P763&lt;=dashboard!$B$9,COUNTIFS($C$2:C763,$C763,$F$2:F763,IF(dashboard!$B$4="All","*",dashboard!$B$4),$E$2:E763,IF(dashboard!$B$5="All","*",dashboard!$B$5),$G$2:G763,IF(dashboard!$B$6="All","*",dashboard!$B$6),$M$2:M763,IF(dashboard!$B$7="All","*",dashboard!$B$7),$P$2:P763,"&gt;="&amp;dashboard!$B$8,$P$2:P763,"&lt;="&amp;dashboard!$B$9)=1),1,0)</f>
        <v>0</v>
      </c>
    </row>
    <row r="764" spans="1:17">
      <c r="A764" t="s">
        <v>1771</v>
      </c>
      <c r="B764" s="2">
        <v>45275</v>
      </c>
      <c r="C764" t="s">
        <v>1022</v>
      </c>
      <c r="D764" t="s">
        <v>248</v>
      </c>
      <c r="E764" t="s">
        <v>17</v>
      </c>
      <c r="F764" t="s">
        <v>46</v>
      </c>
      <c r="G764" t="s">
        <v>19</v>
      </c>
      <c r="H764" t="s">
        <v>57</v>
      </c>
      <c r="I764" s="3">
        <v>5</v>
      </c>
      <c r="J764" s="4">
        <v>11074.4</v>
      </c>
      <c r="K764" s="4">
        <v>55372.02</v>
      </c>
      <c r="L764" t="s">
        <v>21</v>
      </c>
      <c r="M764" t="s">
        <v>29</v>
      </c>
      <c r="N764">
        <f>IF(COUNTIF($C$2:C764,C764)=1,1,0)</f>
        <v>0</v>
      </c>
      <c r="O764">
        <f t="shared" si="22"/>
        <v>0</v>
      </c>
      <c r="P764" t="str">
        <f t="shared" si="23"/>
        <v>2023-12</v>
      </c>
      <c r="Q764" s="3">
        <f>IF(AND(IF(dashboard!$B$4="All",TRUE,$F764=dashboard!$B$4),IF(dashboard!$B$5="All",TRUE,$E764=dashboard!$B$5),IF(dashboard!$B$6="All",TRUE,$G764=dashboard!$B$6),IF(dashboard!$B$7="All",TRUE,$M764=dashboard!$B$7),$P764&gt;=dashboard!$B$8,$P764&lt;=dashboard!$B$9,COUNTIFS($C$2:C764,$C764,$F$2:F764,IF(dashboard!$B$4="All","*",dashboard!$B$4),$E$2:E764,IF(dashboard!$B$5="All","*",dashboard!$B$5),$G$2:G764,IF(dashboard!$B$6="All","*",dashboard!$B$6),$M$2:M764,IF(dashboard!$B$7="All","*",dashboard!$B$7),$P$2:P764,"&gt;="&amp;dashboard!$B$8,$P$2:P764,"&lt;="&amp;dashboard!$B$9)=1),1,0)</f>
        <v>0</v>
      </c>
    </row>
    <row r="765" spans="1:17">
      <c r="A765" t="s">
        <v>1772</v>
      </c>
      <c r="B765" s="2">
        <v>45155</v>
      </c>
      <c r="C765" t="s">
        <v>564</v>
      </c>
      <c r="D765" t="s">
        <v>935</v>
      </c>
      <c r="E765" t="s">
        <v>61</v>
      </c>
      <c r="F765" t="s">
        <v>27</v>
      </c>
      <c r="G765" t="s">
        <v>42</v>
      </c>
      <c r="H765" t="s">
        <v>57</v>
      </c>
      <c r="I765" s="3">
        <v>3</v>
      </c>
      <c r="J765" s="4">
        <v>13222.91</v>
      </c>
      <c r="K765" s="4">
        <v>39668.74</v>
      </c>
      <c r="L765" t="s">
        <v>21</v>
      </c>
      <c r="M765" t="s">
        <v>29</v>
      </c>
      <c r="N765">
        <f>IF(COUNTIF($C$2:C765,C765)=1,1,0)</f>
        <v>0</v>
      </c>
      <c r="O765">
        <f t="shared" si="22"/>
        <v>0</v>
      </c>
      <c r="P765" t="str">
        <f t="shared" si="23"/>
        <v>2023-08</v>
      </c>
      <c r="Q765" s="3">
        <f>IF(AND(IF(dashboard!$B$4="All",TRUE,$F765=dashboard!$B$4),IF(dashboard!$B$5="All",TRUE,$E765=dashboard!$B$5),IF(dashboard!$B$6="All",TRUE,$G765=dashboard!$B$6),IF(dashboard!$B$7="All",TRUE,$M765=dashboard!$B$7),$P765&gt;=dashboard!$B$8,$P765&lt;=dashboard!$B$9,COUNTIFS($C$2:C765,$C765,$F$2:F765,IF(dashboard!$B$4="All","*",dashboard!$B$4),$E$2:E765,IF(dashboard!$B$5="All","*",dashboard!$B$5),$G$2:G765,IF(dashboard!$B$6="All","*",dashboard!$B$6),$M$2:M765,IF(dashboard!$B$7="All","*",dashboard!$B$7),$P$2:P765,"&gt;="&amp;dashboard!$B$8,$P$2:P765,"&lt;="&amp;dashboard!$B$9)=1),1,0)</f>
        <v>0</v>
      </c>
    </row>
    <row r="766" spans="1:17">
      <c r="A766" t="s">
        <v>1773</v>
      </c>
      <c r="B766" s="2">
        <v>45196</v>
      </c>
      <c r="C766" t="s">
        <v>427</v>
      </c>
      <c r="D766" t="s">
        <v>1694</v>
      </c>
      <c r="E766" t="s">
        <v>17</v>
      </c>
      <c r="F766" t="s">
        <v>33</v>
      </c>
      <c r="G766" t="s">
        <v>19</v>
      </c>
      <c r="H766" t="s">
        <v>50</v>
      </c>
      <c r="I766" s="3">
        <v>4</v>
      </c>
      <c r="J766" s="4">
        <v>2083.61</v>
      </c>
      <c r="K766" s="4">
        <v>8334.4500000000007</v>
      </c>
      <c r="L766" t="s">
        <v>35</v>
      </c>
      <c r="M766" t="s">
        <v>29</v>
      </c>
      <c r="N766">
        <f>IF(COUNTIF($C$2:C766,C766)=1,1,0)</f>
        <v>0</v>
      </c>
      <c r="O766">
        <f t="shared" si="22"/>
        <v>0</v>
      </c>
      <c r="P766" t="str">
        <f t="shared" si="23"/>
        <v>2023-09</v>
      </c>
      <c r="Q766" s="3">
        <f>IF(AND(IF(dashboard!$B$4="All",TRUE,$F766=dashboard!$B$4),IF(dashboard!$B$5="All",TRUE,$E766=dashboard!$B$5),IF(dashboard!$B$6="All",TRUE,$G766=dashboard!$B$6),IF(dashboard!$B$7="All",TRUE,$M766=dashboard!$B$7),$P766&gt;=dashboard!$B$8,$P766&lt;=dashboard!$B$9,COUNTIFS($C$2:C766,$C766,$F$2:F766,IF(dashboard!$B$4="All","*",dashboard!$B$4),$E$2:E766,IF(dashboard!$B$5="All","*",dashboard!$B$5),$G$2:G766,IF(dashboard!$B$6="All","*",dashboard!$B$6),$M$2:M766,IF(dashboard!$B$7="All","*",dashboard!$B$7),$P$2:P766,"&gt;="&amp;dashboard!$B$8,$P$2:P766,"&lt;="&amp;dashboard!$B$9)=1),1,0)</f>
        <v>1</v>
      </c>
    </row>
    <row r="767" spans="1:17">
      <c r="A767" t="s">
        <v>1774</v>
      </c>
      <c r="B767" s="2">
        <v>45217</v>
      </c>
      <c r="C767" t="s">
        <v>1536</v>
      </c>
      <c r="D767" t="s">
        <v>1156</v>
      </c>
      <c r="E767" t="s">
        <v>17</v>
      </c>
      <c r="F767" t="s">
        <v>18</v>
      </c>
      <c r="G767" t="s">
        <v>42</v>
      </c>
      <c r="H767" t="s">
        <v>57</v>
      </c>
      <c r="I767" s="3">
        <v>1</v>
      </c>
      <c r="J767" s="4">
        <v>12220.02</v>
      </c>
      <c r="K767" s="4">
        <v>12220.02</v>
      </c>
      <c r="L767" t="s">
        <v>21</v>
      </c>
      <c r="M767" t="s">
        <v>29</v>
      </c>
      <c r="N767">
        <f>IF(COUNTIF($C$2:C767,C767)=1,1,0)</f>
        <v>0</v>
      </c>
      <c r="O767">
        <f t="shared" si="22"/>
        <v>0</v>
      </c>
      <c r="P767" t="str">
        <f t="shared" si="23"/>
        <v>2023-10</v>
      </c>
      <c r="Q767" s="3">
        <f>IF(AND(IF(dashboard!$B$4="All",TRUE,$F767=dashboard!$B$4),IF(dashboard!$B$5="All",TRUE,$E767=dashboard!$B$5),IF(dashboard!$B$6="All",TRUE,$G767=dashboard!$B$6),IF(dashboard!$B$7="All",TRUE,$M767=dashboard!$B$7),$P767&gt;=dashboard!$B$8,$P767&lt;=dashboard!$B$9,COUNTIFS($C$2:C767,$C767,$F$2:F767,IF(dashboard!$B$4="All","*",dashboard!$B$4),$E$2:E767,IF(dashboard!$B$5="All","*",dashboard!$B$5),$G$2:G767,IF(dashboard!$B$6="All","*",dashboard!$B$6),$M$2:M767,IF(dashboard!$B$7="All","*",dashboard!$B$7),$P$2:P767,"&gt;="&amp;dashboard!$B$8,$P$2:P767,"&lt;="&amp;dashboard!$B$9)=1),1,0)</f>
        <v>0</v>
      </c>
    </row>
    <row r="768" spans="1:17">
      <c r="A768" t="s">
        <v>1775</v>
      </c>
      <c r="B768" s="2">
        <v>45091</v>
      </c>
      <c r="C768" t="s">
        <v>1776</v>
      </c>
      <c r="D768" t="s">
        <v>1777</v>
      </c>
      <c r="E768" t="s">
        <v>17</v>
      </c>
      <c r="F768" t="s">
        <v>33</v>
      </c>
      <c r="G768" t="s">
        <v>19</v>
      </c>
      <c r="H768" t="s">
        <v>57</v>
      </c>
      <c r="I768" s="3">
        <v>3</v>
      </c>
      <c r="J768" s="4">
        <v>10957.37</v>
      </c>
      <c r="K768" s="4">
        <v>32872.120000000003</v>
      </c>
      <c r="L768" t="s">
        <v>28</v>
      </c>
      <c r="M768" t="s">
        <v>29</v>
      </c>
      <c r="N768">
        <f>IF(COUNTIF($C$2:C768,C768)=1,1,0)</f>
        <v>1</v>
      </c>
      <c r="O768">
        <f t="shared" si="22"/>
        <v>0</v>
      </c>
      <c r="P768" t="str">
        <f t="shared" si="23"/>
        <v>2023-06</v>
      </c>
      <c r="Q768" s="3">
        <f>IF(AND(IF(dashboard!$B$4="All",TRUE,$F768=dashboard!$B$4),IF(dashboard!$B$5="All",TRUE,$E768=dashboard!$B$5),IF(dashboard!$B$6="All",TRUE,$G768=dashboard!$B$6),IF(dashboard!$B$7="All",TRUE,$M768=dashboard!$B$7),$P768&gt;=dashboard!$B$8,$P768&lt;=dashboard!$B$9,COUNTIFS($C$2:C768,$C768,$F$2:F768,IF(dashboard!$B$4="All","*",dashboard!$B$4),$E$2:E768,IF(dashboard!$B$5="All","*",dashboard!$B$5),$G$2:G768,IF(dashboard!$B$6="All","*",dashboard!$B$6),$M$2:M768,IF(dashboard!$B$7="All","*",dashboard!$B$7),$P$2:P768,"&gt;="&amp;dashboard!$B$8,$P$2:P768,"&lt;="&amp;dashboard!$B$9)=1),1,0)</f>
        <v>1</v>
      </c>
    </row>
    <row r="769" spans="1:17">
      <c r="A769" t="s">
        <v>1778</v>
      </c>
      <c r="B769" s="2">
        <v>44931</v>
      </c>
      <c r="C769" t="s">
        <v>1527</v>
      </c>
      <c r="D769" t="s">
        <v>49</v>
      </c>
      <c r="E769" t="s">
        <v>17</v>
      </c>
      <c r="F769" t="s">
        <v>33</v>
      </c>
      <c r="G769" t="s">
        <v>42</v>
      </c>
      <c r="H769" t="s">
        <v>50</v>
      </c>
      <c r="I769" s="3">
        <v>4</v>
      </c>
      <c r="J769" s="4">
        <v>1987.98</v>
      </c>
      <c r="K769" s="4">
        <v>7951.92</v>
      </c>
      <c r="L769" t="s">
        <v>35</v>
      </c>
      <c r="M769" t="s">
        <v>29</v>
      </c>
      <c r="N769">
        <f>IF(COUNTIF($C$2:C769,C769)=1,1,0)</f>
        <v>0</v>
      </c>
      <c r="O769">
        <f t="shared" si="22"/>
        <v>0</v>
      </c>
      <c r="P769" t="str">
        <f t="shared" si="23"/>
        <v>2023-01</v>
      </c>
      <c r="Q769" s="3">
        <f>IF(AND(IF(dashboard!$B$4="All",TRUE,$F769=dashboard!$B$4),IF(dashboard!$B$5="All",TRUE,$E769=dashboard!$B$5),IF(dashboard!$B$6="All",TRUE,$G769=dashboard!$B$6),IF(dashboard!$B$7="All",TRUE,$M769=dashboard!$B$7),$P769&gt;=dashboard!$B$8,$P769&lt;=dashboard!$B$9,COUNTIFS($C$2:C769,$C769,$F$2:F769,IF(dashboard!$B$4="All","*",dashboard!$B$4),$E$2:E769,IF(dashboard!$B$5="All","*",dashboard!$B$5),$G$2:G769,IF(dashboard!$B$6="All","*",dashboard!$B$6),$M$2:M769,IF(dashboard!$B$7="All","*",dashboard!$B$7),$P$2:P769,"&gt;="&amp;dashboard!$B$8,$P$2:P769,"&lt;="&amp;dashboard!$B$9)=1),1,0)</f>
        <v>1</v>
      </c>
    </row>
    <row r="770" spans="1:17">
      <c r="A770" t="s">
        <v>1779</v>
      </c>
      <c r="B770" s="2">
        <v>45305</v>
      </c>
      <c r="C770" t="s">
        <v>1780</v>
      </c>
      <c r="D770" t="s">
        <v>1248</v>
      </c>
      <c r="E770" t="s">
        <v>17</v>
      </c>
      <c r="F770" t="s">
        <v>27</v>
      </c>
      <c r="G770" t="s">
        <v>19</v>
      </c>
      <c r="H770" t="s">
        <v>50</v>
      </c>
      <c r="I770" s="3">
        <v>2</v>
      </c>
      <c r="J770" s="4">
        <v>2307.81</v>
      </c>
      <c r="K770" s="4">
        <v>4615.6099999999997</v>
      </c>
      <c r="L770" t="s">
        <v>35</v>
      </c>
      <c r="M770" t="s">
        <v>29</v>
      </c>
      <c r="N770">
        <f>IF(COUNTIF($C$2:C770,C770)=1,1,0)</f>
        <v>1</v>
      </c>
      <c r="O770">
        <f t="shared" ref="O770:O833" si="24">IF(OR(M770="Yes",M770="YES",M770=TRUE,M770=1),1,0)</f>
        <v>0</v>
      </c>
      <c r="P770" t="str">
        <f t="shared" ref="P770:P833" si="25">TEXT(B770,"yyyy-mm")</f>
        <v>2024-01</v>
      </c>
      <c r="Q770" s="3">
        <f>IF(AND(IF(dashboard!$B$4="All",TRUE,$F770=dashboard!$B$4),IF(dashboard!$B$5="All",TRUE,$E770=dashboard!$B$5),IF(dashboard!$B$6="All",TRUE,$G770=dashboard!$B$6),IF(dashboard!$B$7="All",TRUE,$M770=dashboard!$B$7),$P770&gt;=dashboard!$B$8,$P770&lt;=dashboard!$B$9,COUNTIFS($C$2:C770,$C770,$F$2:F770,IF(dashboard!$B$4="All","*",dashboard!$B$4),$E$2:E770,IF(dashboard!$B$5="All","*",dashboard!$B$5),$G$2:G770,IF(dashboard!$B$6="All","*",dashboard!$B$6),$M$2:M770,IF(dashboard!$B$7="All","*",dashboard!$B$7),$P$2:P770,"&gt;="&amp;dashboard!$B$8,$P$2:P770,"&lt;="&amp;dashboard!$B$9)=1),1,0)</f>
        <v>0</v>
      </c>
    </row>
    <row r="771" spans="1:17">
      <c r="A771" t="s">
        <v>1781</v>
      </c>
      <c r="B771" s="2">
        <v>45004</v>
      </c>
      <c r="C771" t="s">
        <v>1782</v>
      </c>
      <c r="D771" t="s">
        <v>752</v>
      </c>
      <c r="E771" t="s">
        <v>17</v>
      </c>
      <c r="F771" t="s">
        <v>46</v>
      </c>
      <c r="G771" t="s">
        <v>42</v>
      </c>
      <c r="H771" t="s">
        <v>50</v>
      </c>
      <c r="I771" s="3">
        <v>3</v>
      </c>
      <c r="J771" s="4">
        <v>2379.6799999999998</v>
      </c>
      <c r="K771" s="4">
        <v>7139.03</v>
      </c>
      <c r="L771" t="s">
        <v>21</v>
      </c>
      <c r="M771" t="s">
        <v>29</v>
      </c>
      <c r="N771">
        <f>IF(COUNTIF($C$2:C771,C771)=1,1,0)</f>
        <v>1</v>
      </c>
      <c r="O771">
        <f t="shared" si="24"/>
        <v>0</v>
      </c>
      <c r="P771" t="str">
        <f t="shared" si="25"/>
        <v>2023-03</v>
      </c>
      <c r="Q771" s="3">
        <f>IF(AND(IF(dashboard!$B$4="All",TRUE,$F771=dashboard!$B$4),IF(dashboard!$B$5="All",TRUE,$E771=dashboard!$B$5),IF(dashboard!$B$6="All",TRUE,$G771=dashboard!$B$6),IF(dashboard!$B$7="All",TRUE,$M771=dashboard!$B$7),$P771&gt;=dashboard!$B$8,$P771&lt;=dashboard!$B$9,COUNTIFS($C$2:C771,$C771,$F$2:F771,IF(dashboard!$B$4="All","*",dashboard!$B$4),$E$2:E771,IF(dashboard!$B$5="All","*",dashboard!$B$5),$G$2:G771,IF(dashboard!$B$6="All","*",dashboard!$B$6),$M$2:M771,IF(dashboard!$B$7="All","*",dashboard!$B$7),$P$2:P771,"&gt;="&amp;dashboard!$B$8,$P$2:P771,"&lt;="&amp;dashboard!$B$9)=1),1,0)</f>
        <v>0</v>
      </c>
    </row>
    <row r="772" spans="1:17">
      <c r="A772" t="s">
        <v>1783</v>
      </c>
      <c r="B772" s="2">
        <v>45336</v>
      </c>
      <c r="C772" t="s">
        <v>1784</v>
      </c>
      <c r="D772" t="s">
        <v>297</v>
      </c>
      <c r="E772" t="s">
        <v>17</v>
      </c>
      <c r="F772" t="s">
        <v>18</v>
      </c>
      <c r="G772" t="s">
        <v>19</v>
      </c>
      <c r="H772" t="s">
        <v>20</v>
      </c>
      <c r="I772" s="3">
        <v>4</v>
      </c>
      <c r="J772" s="4">
        <v>29216.33</v>
      </c>
      <c r="K772" s="4">
        <v>116865.33</v>
      </c>
      <c r="L772" t="s">
        <v>28</v>
      </c>
      <c r="M772" t="s">
        <v>29</v>
      </c>
      <c r="N772">
        <f>IF(COUNTIF($C$2:C772,C772)=1,1,0)</f>
        <v>1</v>
      </c>
      <c r="O772">
        <f t="shared" si="24"/>
        <v>0</v>
      </c>
      <c r="P772" t="str">
        <f t="shared" si="25"/>
        <v>2024-02</v>
      </c>
      <c r="Q772" s="3">
        <f>IF(AND(IF(dashboard!$B$4="All",TRUE,$F772=dashboard!$B$4),IF(dashboard!$B$5="All",TRUE,$E772=dashboard!$B$5),IF(dashboard!$B$6="All",TRUE,$G772=dashboard!$B$6),IF(dashboard!$B$7="All",TRUE,$M772=dashboard!$B$7),$P772&gt;=dashboard!$B$8,$P772&lt;=dashboard!$B$9,COUNTIFS($C$2:C772,$C772,$F$2:F772,IF(dashboard!$B$4="All","*",dashboard!$B$4),$E$2:E772,IF(dashboard!$B$5="All","*",dashboard!$B$5),$G$2:G772,IF(dashboard!$B$6="All","*",dashboard!$B$6),$M$2:M772,IF(dashboard!$B$7="All","*",dashboard!$B$7),$P$2:P772,"&gt;="&amp;dashboard!$B$8,$P$2:P772,"&lt;="&amp;dashboard!$B$9)=1),1,0)</f>
        <v>0</v>
      </c>
    </row>
    <row r="773" spans="1:17">
      <c r="A773" t="s">
        <v>1785</v>
      </c>
      <c r="B773" s="2">
        <v>45058</v>
      </c>
      <c r="C773" t="s">
        <v>1786</v>
      </c>
      <c r="D773" t="s">
        <v>1787</v>
      </c>
      <c r="E773" t="s">
        <v>26</v>
      </c>
      <c r="F773" t="s">
        <v>18</v>
      </c>
      <c r="G773" t="s">
        <v>42</v>
      </c>
      <c r="H773" t="s">
        <v>20</v>
      </c>
      <c r="I773" s="3">
        <v>1</v>
      </c>
      <c r="J773" s="4">
        <v>35879.26</v>
      </c>
      <c r="K773" s="4">
        <v>35879.26</v>
      </c>
      <c r="L773" t="s">
        <v>28</v>
      </c>
      <c r="M773" t="s">
        <v>29</v>
      </c>
      <c r="N773">
        <f>IF(COUNTIF($C$2:C773,C773)=1,1,0)</f>
        <v>1</v>
      </c>
      <c r="O773">
        <f t="shared" si="24"/>
        <v>0</v>
      </c>
      <c r="P773" t="str">
        <f t="shared" si="25"/>
        <v>2023-05</v>
      </c>
      <c r="Q773" s="3">
        <f>IF(AND(IF(dashboard!$B$4="All",TRUE,$F773=dashboard!$B$4),IF(dashboard!$B$5="All",TRUE,$E773=dashboard!$B$5),IF(dashboard!$B$6="All",TRUE,$G773=dashboard!$B$6),IF(dashboard!$B$7="All",TRUE,$M773=dashboard!$B$7),$P773&gt;=dashboard!$B$8,$P773&lt;=dashboard!$B$9,COUNTIFS($C$2:C773,$C773,$F$2:F773,IF(dashboard!$B$4="All","*",dashboard!$B$4),$E$2:E773,IF(dashboard!$B$5="All","*",dashboard!$B$5),$G$2:G773,IF(dashboard!$B$6="All","*",dashboard!$B$6),$M$2:M773,IF(dashboard!$B$7="All","*",dashboard!$B$7),$P$2:P773,"&gt;="&amp;dashboard!$B$8,$P$2:P773,"&lt;="&amp;dashboard!$B$9)=1),1,0)</f>
        <v>0</v>
      </c>
    </row>
    <row r="774" spans="1:17">
      <c r="A774" t="s">
        <v>1788</v>
      </c>
      <c r="B774" s="2">
        <v>44968</v>
      </c>
      <c r="C774" t="s">
        <v>789</v>
      </c>
      <c r="D774" t="s">
        <v>1789</v>
      </c>
      <c r="E774" t="s">
        <v>26</v>
      </c>
      <c r="F774" t="s">
        <v>18</v>
      </c>
      <c r="G774" t="s">
        <v>19</v>
      </c>
      <c r="H774" t="s">
        <v>34</v>
      </c>
      <c r="I774" s="3">
        <v>4</v>
      </c>
      <c r="J774" s="4">
        <v>1041.48</v>
      </c>
      <c r="K774" s="4">
        <v>4165.8999999999996</v>
      </c>
      <c r="L774" t="s">
        <v>28</v>
      </c>
      <c r="M774" t="s">
        <v>29</v>
      </c>
      <c r="N774">
        <f>IF(COUNTIF($C$2:C774,C774)=1,1,0)</f>
        <v>0</v>
      </c>
      <c r="O774">
        <f t="shared" si="24"/>
        <v>0</v>
      </c>
      <c r="P774" t="str">
        <f t="shared" si="25"/>
        <v>2023-02</v>
      </c>
      <c r="Q774" s="3">
        <f>IF(AND(IF(dashboard!$B$4="All",TRUE,$F774=dashboard!$B$4),IF(dashboard!$B$5="All",TRUE,$E774=dashboard!$B$5),IF(dashboard!$B$6="All",TRUE,$G774=dashboard!$B$6),IF(dashboard!$B$7="All",TRUE,$M774=dashboard!$B$7),$P774&gt;=dashboard!$B$8,$P774&lt;=dashboard!$B$9,COUNTIFS($C$2:C774,$C774,$F$2:F774,IF(dashboard!$B$4="All","*",dashboard!$B$4),$E$2:E774,IF(dashboard!$B$5="All","*",dashboard!$B$5),$G$2:G774,IF(dashboard!$B$6="All","*",dashboard!$B$6),$M$2:M774,IF(dashboard!$B$7="All","*",dashboard!$B$7),$P$2:P774,"&gt;="&amp;dashboard!$B$8,$P$2:P774,"&lt;="&amp;dashboard!$B$9)=1),1,0)</f>
        <v>0</v>
      </c>
    </row>
    <row r="775" spans="1:17">
      <c r="A775" t="s">
        <v>1790</v>
      </c>
      <c r="B775" s="2">
        <v>45015</v>
      </c>
      <c r="C775" t="s">
        <v>267</v>
      </c>
      <c r="D775" t="s">
        <v>251</v>
      </c>
      <c r="E775" t="s">
        <v>17</v>
      </c>
      <c r="F775" t="s">
        <v>18</v>
      </c>
      <c r="G775" t="s">
        <v>19</v>
      </c>
      <c r="H775" t="s">
        <v>57</v>
      </c>
      <c r="I775" s="3">
        <v>5</v>
      </c>
      <c r="J775" s="4">
        <v>13254.34</v>
      </c>
      <c r="K775" s="4">
        <v>66271.72</v>
      </c>
      <c r="L775" t="s">
        <v>35</v>
      </c>
      <c r="M775" t="s">
        <v>29</v>
      </c>
      <c r="N775">
        <f>IF(COUNTIF($C$2:C775,C775)=1,1,0)</f>
        <v>0</v>
      </c>
      <c r="O775">
        <f t="shared" si="24"/>
        <v>0</v>
      </c>
      <c r="P775" t="str">
        <f t="shared" si="25"/>
        <v>2023-03</v>
      </c>
      <c r="Q775" s="3">
        <f>IF(AND(IF(dashboard!$B$4="All",TRUE,$F775=dashboard!$B$4),IF(dashboard!$B$5="All",TRUE,$E775=dashboard!$B$5),IF(dashboard!$B$6="All",TRUE,$G775=dashboard!$B$6),IF(dashboard!$B$7="All",TRUE,$M775=dashboard!$B$7),$P775&gt;=dashboard!$B$8,$P775&lt;=dashboard!$B$9,COUNTIFS($C$2:C775,$C775,$F$2:F775,IF(dashboard!$B$4="All","*",dashboard!$B$4),$E$2:E775,IF(dashboard!$B$5="All","*",dashboard!$B$5),$G$2:G775,IF(dashboard!$B$6="All","*",dashboard!$B$6),$M$2:M775,IF(dashboard!$B$7="All","*",dashboard!$B$7),$P$2:P775,"&gt;="&amp;dashboard!$B$8,$P$2:P775,"&lt;="&amp;dashboard!$B$9)=1),1,0)</f>
        <v>0</v>
      </c>
    </row>
    <row r="776" spans="1:17">
      <c r="A776" t="s">
        <v>1791</v>
      </c>
      <c r="B776" s="2">
        <v>45328</v>
      </c>
      <c r="C776" t="s">
        <v>1792</v>
      </c>
      <c r="D776" t="s">
        <v>1793</v>
      </c>
      <c r="E776" t="s">
        <v>26</v>
      </c>
      <c r="F776" t="s">
        <v>46</v>
      </c>
      <c r="G776" t="s">
        <v>42</v>
      </c>
      <c r="H776" t="s">
        <v>34</v>
      </c>
      <c r="I776" s="3">
        <v>1</v>
      </c>
      <c r="J776" s="4">
        <v>1309.57</v>
      </c>
      <c r="K776" s="4">
        <v>1309.57</v>
      </c>
      <c r="L776" t="s">
        <v>21</v>
      </c>
      <c r="M776" t="s">
        <v>29</v>
      </c>
      <c r="N776">
        <f>IF(COUNTIF($C$2:C776,C776)=1,1,0)</f>
        <v>1</v>
      </c>
      <c r="O776">
        <f t="shared" si="24"/>
        <v>0</v>
      </c>
      <c r="P776" t="str">
        <f t="shared" si="25"/>
        <v>2024-02</v>
      </c>
      <c r="Q776" s="3">
        <f>IF(AND(IF(dashboard!$B$4="All",TRUE,$F776=dashboard!$B$4),IF(dashboard!$B$5="All",TRUE,$E776=dashboard!$B$5),IF(dashboard!$B$6="All",TRUE,$G776=dashboard!$B$6),IF(dashboard!$B$7="All",TRUE,$M776=dashboard!$B$7),$P776&gt;=dashboard!$B$8,$P776&lt;=dashboard!$B$9,COUNTIFS($C$2:C776,$C776,$F$2:F776,IF(dashboard!$B$4="All","*",dashboard!$B$4),$E$2:E776,IF(dashboard!$B$5="All","*",dashboard!$B$5),$G$2:G776,IF(dashboard!$B$6="All","*",dashboard!$B$6),$M$2:M776,IF(dashboard!$B$7="All","*",dashboard!$B$7),$P$2:P776,"&gt;="&amp;dashboard!$B$8,$P$2:P776,"&lt;="&amp;dashboard!$B$9)=1),1,0)</f>
        <v>0</v>
      </c>
    </row>
    <row r="777" spans="1:17">
      <c r="A777" t="s">
        <v>1794</v>
      </c>
      <c r="B777" s="2">
        <v>45222</v>
      </c>
      <c r="C777" t="s">
        <v>1795</v>
      </c>
      <c r="D777" t="s">
        <v>899</v>
      </c>
      <c r="E777" t="s">
        <v>26</v>
      </c>
      <c r="F777" t="s">
        <v>18</v>
      </c>
      <c r="G777" t="s">
        <v>19</v>
      </c>
      <c r="H777" t="s">
        <v>20</v>
      </c>
      <c r="I777" s="3">
        <v>3</v>
      </c>
      <c r="J777" s="4">
        <v>34159.42</v>
      </c>
      <c r="K777" s="4">
        <v>102478.25</v>
      </c>
      <c r="L777" t="s">
        <v>21</v>
      </c>
      <c r="M777" t="s">
        <v>29</v>
      </c>
      <c r="N777">
        <f>IF(COUNTIF($C$2:C777,C777)=1,1,0)</f>
        <v>1</v>
      </c>
      <c r="O777">
        <f t="shared" si="24"/>
        <v>0</v>
      </c>
      <c r="P777" t="str">
        <f t="shared" si="25"/>
        <v>2023-10</v>
      </c>
      <c r="Q777" s="3">
        <f>IF(AND(IF(dashboard!$B$4="All",TRUE,$F777=dashboard!$B$4),IF(dashboard!$B$5="All",TRUE,$E777=dashboard!$B$5),IF(dashboard!$B$6="All",TRUE,$G777=dashboard!$B$6),IF(dashboard!$B$7="All",TRUE,$M777=dashboard!$B$7),$P777&gt;=dashboard!$B$8,$P777&lt;=dashboard!$B$9,COUNTIFS($C$2:C777,$C777,$F$2:F777,IF(dashboard!$B$4="All","*",dashboard!$B$4),$E$2:E777,IF(dashboard!$B$5="All","*",dashboard!$B$5),$G$2:G777,IF(dashboard!$B$6="All","*",dashboard!$B$6),$M$2:M777,IF(dashboard!$B$7="All","*",dashboard!$B$7),$P$2:P777,"&gt;="&amp;dashboard!$B$8,$P$2:P777,"&lt;="&amp;dashboard!$B$9)=1),1,0)</f>
        <v>0</v>
      </c>
    </row>
    <row r="778" spans="1:17">
      <c r="A778" t="s">
        <v>1796</v>
      </c>
      <c r="B778" s="2">
        <v>45221</v>
      </c>
      <c r="C778" t="s">
        <v>1797</v>
      </c>
      <c r="D778" t="s">
        <v>305</v>
      </c>
      <c r="E778" t="s">
        <v>17</v>
      </c>
      <c r="F778" t="s">
        <v>27</v>
      </c>
      <c r="G778" t="s">
        <v>42</v>
      </c>
      <c r="H778" t="s">
        <v>57</v>
      </c>
      <c r="I778" s="3">
        <v>2</v>
      </c>
      <c r="J778" s="4">
        <v>17648.810000000001</v>
      </c>
      <c r="K778" s="4">
        <v>35297.620000000003</v>
      </c>
      <c r="L778" t="s">
        <v>21</v>
      </c>
      <c r="M778" t="s">
        <v>22</v>
      </c>
      <c r="N778">
        <f>IF(COUNTIF($C$2:C778,C778)=1,1,0)</f>
        <v>1</v>
      </c>
      <c r="O778">
        <f t="shared" si="24"/>
        <v>1</v>
      </c>
      <c r="P778" t="str">
        <f t="shared" si="25"/>
        <v>2023-10</v>
      </c>
      <c r="Q778" s="3">
        <f>IF(AND(IF(dashboard!$B$4="All",TRUE,$F778=dashboard!$B$4),IF(dashboard!$B$5="All",TRUE,$E778=dashboard!$B$5),IF(dashboard!$B$6="All",TRUE,$G778=dashboard!$B$6),IF(dashboard!$B$7="All",TRUE,$M778=dashboard!$B$7),$P778&gt;=dashboard!$B$8,$P778&lt;=dashboard!$B$9,COUNTIFS($C$2:C778,$C778,$F$2:F778,IF(dashboard!$B$4="All","*",dashboard!$B$4),$E$2:E778,IF(dashboard!$B$5="All","*",dashboard!$B$5),$G$2:G778,IF(dashboard!$B$6="All","*",dashboard!$B$6),$M$2:M778,IF(dashboard!$B$7="All","*",dashboard!$B$7),$P$2:P778,"&gt;="&amp;dashboard!$B$8,$P$2:P778,"&lt;="&amp;dashboard!$B$9)=1),1,0)</f>
        <v>0</v>
      </c>
    </row>
    <row r="779" spans="1:17">
      <c r="A779" t="s">
        <v>1798</v>
      </c>
      <c r="B779" s="2">
        <v>45452</v>
      </c>
      <c r="C779" t="s">
        <v>847</v>
      </c>
      <c r="D779" t="s">
        <v>156</v>
      </c>
      <c r="E779" t="s">
        <v>61</v>
      </c>
      <c r="F779" t="s">
        <v>27</v>
      </c>
      <c r="G779" t="s">
        <v>19</v>
      </c>
      <c r="H779" t="s">
        <v>57</v>
      </c>
      <c r="I779" s="3">
        <v>1</v>
      </c>
      <c r="J779" s="4">
        <v>13194.76</v>
      </c>
      <c r="K779" s="4">
        <v>13194.76</v>
      </c>
      <c r="L779" t="s">
        <v>28</v>
      </c>
      <c r="M779" t="s">
        <v>22</v>
      </c>
      <c r="N779">
        <f>IF(COUNTIF($C$2:C779,C779)=1,1,0)</f>
        <v>0</v>
      </c>
      <c r="O779">
        <f t="shared" si="24"/>
        <v>1</v>
      </c>
      <c r="P779" t="str">
        <f t="shared" si="25"/>
        <v>2024-06</v>
      </c>
      <c r="Q779" s="3">
        <f>IF(AND(IF(dashboard!$B$4="All",TRUE,$F779=dashboard!$B$4),IF(dashboard!$B$5="All",TRUE,$E779=dashboard!$B$5),IF(dashboard!$B$6="All",TRUE,$G779=dashboard!$B$6),IF(dashboard!$B$7="All",TRUE,$M779=dashboard!$B$7),$P779&gt;=dashboard!$B$8,$P779&lt;=dashboard!$B$9,COUNTIFS($C$2:C779,$C779,$F$2:F779,IF(dashboard!$B$4="All","*",dashboard!$B$4),$E$2:E779,IF(dashboard!$B$5="All","*",dashboard!$B$5),$G$2:G779,IF(dashboard!$B$6="All","*",dashboard!$B$6),$M$2:M779,IF(dashboard!$B$7="All","*",dashboard!$B$7),$P$2:P779,"&gt;="&amp;dashboard!$B$8,$P$2:P779,"&lt;="&amp;dashboard!$B$9)=1),1,0)</f>
        <v>0</v>
      </c>
    </row>
    <row r="780" spans="1:17">
      <c r="A780" t="s">
        <v>1799</v>
      </c>
      <c r="B780" s="2">
        <v>45348</v>
      </c>
      <c r="C780" t="s">
        <v>1800</v>
      </c>
      <c r="D780" t="s">
        <v>1673</v>
      </c>
      <c r="E780" t="s">
        <v>26</v>
      </c>
      <c r="F780" t="s">
        <v>18</v>
      </c>
      <c r="G780" t="s">
        <v>19</v>
      </c>
      <c r="H780" t="s">
        <v>50</v>
      </c>
      <c r="I780" s="3">
        <v>1</v>
      </c>
      <c r="J780" s="4">
        <v>2784.8</v>
      </c>
      <c r="K780" s="4">
        <v>2784.8</v>
      </c>
      <c r="L780" t="s">
        <v>35</v>
      </c>
      <c r="M780" t="s">
        <v>22</v>
      </c>
      <c r="N780">
        <f>IF(COUNTIF($C$2:C780,C780)=1,1,0)</f>
        <v>1</v>
      </c>
      <c r="O780">
        <f t="shared" si="24"/>
        <v>1</v>
      </c>
      <c r="P780" t="str">
        <f t="shared" si="25"/>
        <v>2024-02</v>
      </c>
      <c r="Q780" s="3">
        <f>IF(AND(IF(dashboard!$B$4="All",TRUE,$F780=dashboard!$B$4),IF(dashboard!$B$5="All",TRUE,$E780=dashboard!$B$5),IF(dashboard!$B$6="All",TRUE,$G780=dashboard!$B$6),IF(dashboard!$B$7="All",TRUE,$M780=dashboard!$B$7),$P780&gt;=dashboard!$B$8,$P780&lt;=dashboard!$B$9,COUNTIFS($C$2:C780,$C780,$F$2:F780,IF(dashboard!$B$4="All","*",dashboard!$B$4),$E$2:E780,IF(dashboard!$B$5="All","*",dashboard!$B$5),$G$2:G780,IF(dashboard!$B$6="All","*",dashboard!$B$6),$M$2:M780,IF(dashboard!$B$7="All","*",dashboard!$B$7),$P$2:P780,"&gt;="&amp;dashboard!$B$8,$P$2:P780,"&lt;="&amp;dashboard!$B$9)=1),1,0)</f>
        <v>0</v>
      </c>
    </row>
    <row r="781" spans="1:17">
      <c r="A781" t="s">
        <v>1801</v>
      </c>
      <c r="B781" s="2">
        <v>44949</v>
      </c>
      <c r="C781" t="s">
        <v>1603</v>
      </c>
      <c r="D781" t="s">
        <v>1371</v>
      </c>
      <c r="E781" t="s">
        <v>17</v>
      </c>
      <c r="F781" t="s">
        <v>18</v>
      </c>
      <c r="G781" t="s">
        <v>42</v>
      </c>
      <c r="H781" t="s">
        <v>20</v>
      </c>
      <c r="I781" s="3">
        <v>1</v>
      </c>
      <c r="J781" s="4">
        <v>37420.910000000003</v>
      </c>
      <c r="K781" s="4">
        <v>37420.910000000003</v>
      </c>
      <c r="L781" t="s">
        <v>35</v>
      </c>
      <c r="M781" t="s">
        <v>29</v>
      </c>
      <c r="N781">
        <f>IF(COUNTIF($C$2:C781,C781)=1,1,0)</f>
        <v>0</v>
      </c>
      <c r="O781">
        <f t="shared" si="24"/>
        <v>0</v>
      </c>
      <c r="P781" t="str">
        <f t="shared" si="25"/>
        <v>2023-01</v>
      </c>
      <c r="Q781" s="3">
        <f>IF(AND(IF(dashboard!$B$4="All",TRUE,$F781=dashboard!$B$4),IF(dashboard!$B$5="All",TRUE,$E781=dashboard!$B$5),IF(dashboard!$B$6="All",TRUE,$G781=dashboard!$B$6),IF(dashboard!$B$7="All",TRUE,$M781=dashboard!$B$7),$P781&gt;=dashboard!$B$8,$P781&lt;=dashboard!$B$9,COUNTIFS($C$2:C781,$C781,$F$2:F781,IF(dashboard!$B$4="All","*",dashboard!$B$4),$E$2:E781,IF(dashboard!$B$5="All","*",dashboard!$B$5),$G$2:G781,IF(dashboard!$B$6="All","*",dashboard!$B$6),$M$2:M781,IF(dashboard!$B$7="All","*",dashboard!$B$7),$P$2:P781,"&gt;="&amp;dashboard!$B$8,$P$2:P781,"&lt;="&amp;dashboard!$B$9)=1),1,0)</f>
        <v>0</v>
      </c>
    </row>
    <row r="782" spans="1:17">
      <c r="A782" t="s">
        <v>1802</v>
      </c>
      <c r="B782" s="2">
        <v>45069</v>
      </c>
      <c r="C782" t="s">
        <v>1626</v>
      </c>
      <c r="D782" t="s">
        <v>935</v>
      </c>
      <c r="E782" t="s">
        <v>17</v>
      </c>
      <c r="F782" t="s">
        <v>46</v>
      </c>
      <c r="G782" t="s">
        <v>19</v>
      </c>
      <c r="H782" t="s">
        <v>57</v>
      </c>
      <c r="I782" s="3">
        <v>4</v>
      </c>
      <c r="J782" s="4">
        <v>17176.419999999998</v>
      </c>
      <c r="K782" s="4">
        <v>68705.67</v>
      </c>
      <c r="L782" t="s">
        <v>21</v>
      </c>
      <c r="M782" t="s">
        <v>22</v>
      </c>
      <c r="N782">
        <f>IF(COUNTIF($C$2:C782,C782)=1,1,0)</f>
        <v>0</v>
      </c>
      <c r="O782">
        <f t="shared" si="24"/>
        <v>1</v>
      </c>
      <c r="P782" t="str">
        <f t="shared" si="25"/>
        <v>2023-05</v>
      </c>
      <c r="Q782" s="3">
        <f>IF(AND(IF(dashboard!$B$4="All",TRUE,$F782=dashboard!$B$4),IF(dashboard!$B$5="All",TRUE,$E782=dashboard!$B$5),IF(dashboard!$B$6="All",TRUE,$G782=dashboard!$B$6),IF(dashboard!$B$7="All",TRUE,$M782=dashboard!$B$7),$P782&gt;=dashboard!$B$8,$P782&lt;=dashboard!$B$9,COUNTIFS($C$2:C782,$C782,$F$2:F782,IF(dashboard!$B$4="All","*",dashboard!$B$4),$E$2:E782,IF(dashboard!$B$5="All","*",dashboard!$B$5),$G$2:G782,IF(dashboard!$B$6="All","*",dashboard!$B$6),$M$2:M782,IF(dashboard!$B$7="All","*",dashboard!$B$7),$P$2:P782,"&gt;="&amp;dashboard!$B$8,$P$2:P782,"&lt;="&amp;dashboard!$B$9)=1),1,0)</f>
        <v>0</v>
      </c>
    </row>
    <row r="783" spans="1:17">
      <c r="A783" t="s">
        <v>1803</v>
      </c>
      <c r="B783" s="2">
        <v>45071</v>
      </c>
      <c r="C783" t="s">
        <v>1588</v>
      </c>
      <c r="D783" t="s">
        <v>1804</v>
      </c>
      <c r="E783" t="s">
        <v>17</v>
      </c>
      <c r="F783" t="s">
        <v>46</v>
      </c>
      <c r="G783" t="s">
        <v>19</v>
      </c>
      <c r="H783" t="s">
        <v>50</v>
      </c>
      <c r="I783" s="3">
        <v>5</v>
      </c>
      <c r="J783" s="4">
        <v>2945.99</v>
      </c>
      <c r="K783" s="4">
        <v>14729.95</v>
      </c>
      <c r="L783" t="s">
        <v>21</v>
      </c>
      <c r="M783" t="s">
        <v>29</v>
      </c>
      <c r="N783">
        <f>IF(COUNTIF($C$2:C783,C783)=1,1,0)</f>
        <v>0</v>
      </c>
      <c r="O783">
        <f t="shared" si="24"/>
        <v>0</v>
      </c>
      <c r="P783" t="str">
        <f t="shared" si="25"/>
        <v>2023-05</v>
      </c>
      <c r="Q783" s="3">
        <f>IF(AND(IF(dashboard!$B$4="All",TRUE,$F783=dashboard!$B$4),IF(dashboard!$B$5="All",TRUE,$E783=dashboard!$B$5),IF(dashboard!$B$6="All",TRUE,$G783=dashboard!$B$6),IF(dashboard!$B$7="All",TRUE,$M783=dashboard!$B$7),$P783&gt;=dashboard!$B$8,$P783&lt;=dashboard!$B$9,COUNTIFS($C$2:C783,$C783,$F$2:F783,IF(dashboard!$B$4="All","*",dashboard!$B$4),$E$2:E783,IF(dashboard!$B$5="All","*",dashboard!$B$5),$G$2:G783,IF(dashboard!$B$6="All","*",dashboard!$B$6),$M$2:M783,IF(dashboard!$B$7="All","*",dashboard!$B$7),$P$2:P783,"&gt;="&amp;dashboard!$B$8,$P$2:P783,"&lt;="&amp;dashboard!$B$9)=1),1,0)</f>
        <v>0</v>
      </c>
    </row>
    <row r="784" spans="1:17">
      <c r="A784" t="s">
        <v>1805</v>
      </c>
      <c r="B784" s="2">
        <v>45151</v>
      </c>
      <c r="C784" t="s">
        <v>1019</v>
      </c>
      <c r="D784" t="s">
        <v>1806</v>
      </c>
      <c r="E784" t="s">
        <v>17</v>
      </c>
      <c r="F784" t="s">
        <v>18</v>
      </c>
      <c r="G784" t="s">
        <v>42</v>
      </c>
      <c r="H784" t="s">
        <v>57</v>
      </c>
      <c r="I784" s="3">
        <v>2</v>
      </c>
      <c r="J784" s="4">
        <v>10557.57</v>
      </c>
      <c r="K784" s="4">
        <v>21115.15</v>
      </c>
      <c r="L784" t="s">
        <v>35</v>
      </c>
      <c r="M784" t="s">
        <v>29</v>
      </c>
      <c r="N784">
        <f>IF(COUNTIF($C$2:C784,C784)=1,1,0)</f>
        <v>0</v>
      </c>
      <c r="O784">
        <f t="shared" si="24"/>
        <v>0</v>
      </c>
      <c r="P784" t="str">
        <f t="shared" si="25"/>
        <v>2023-08</v>
      </c>
      <c r="Q784" s="3">
        <f>IF(AND(IF(dashboard!$B$4="All",TRUE,$F784=dashboard!$B$4),IF(dashboard!$B$5="All",TRUE,$E784=dashboard!$B$5),IF(dashboard!$B$6="All",TRUE,$G784=dashboard!$B$6),IF(dashboard!$B$7="All",TRUE,$M784=dashboard!$B$7),$P784&gt;=dashboard!$B$8,$P784&lt;=dashboard!$B$9,COUNTIFS($C$2:C784,$C784,$F$2:F784,IF(dashboard!$B$4="All","*",dashboard!$B$4),$E$2:E784,IF(dashboard!$B$5="All","*",dashboard!$B$5),$G$2:G784,IF(dashboard!$B$6="All","*",dashboard!$B$6),$M$2:M784,IF(dashboard!$B$7="All","*",dashboard!$B$7),$P$2:P784,"&gt;="&amp;dashboard!$B$8,$P$2:P784,"&lt;="&amp;dashboard!$B$9)=1),1,0)</f>
        <v>0</v>
      </c>
    </row>
    <row r="785" spans="1:17">
      <c r="A785" t="s">
        <v>1807</v>
      </c>
      <c r="B785" s="2">
        <v>45429</v>
      </c>
      <c r="C785" t="s">
        <v>1808</v>
      </c>
      <c r="D785" t="s">
        <v>775</v>
      </c>
      <c r="E785" t="s">
        <v>26</v>
      </c>
      <c r="F785" t="s">
        <v>46</v>
      </c>
      <c r="G785" t="s">
        <v>42</v>
      </c>
      <c r="H785" t="s">
        <v>20</v>
      </c>
      <c r="I785" s="3">
        <v>2</v>
      </c>
      <c r="J785" s="4">
        <v>26045.21</v>
      </c>
      <c r="K785" s="4">
        <v>52090.42</v>
      </c>
      <c r="L785" t="s">
        <v>21</v>
      </c>
      <c r="M785" t="s">
        <v>29</v>
      </c>
      <c r="N785">
        <f>IF(COUNTIF($C$2:C785,C785)=1,1,0)</f>
        <v>1</v>
      </c>
      <c r="O785">
        <f t="shared" si="24"/>
        <v>0</v>
      </c>
      <c r="P785" t="str">
        <f t="shared" si="25"/>
        <v>2024-05</v>
      </c>
      <c r="Q785" s="3">
        <f>IF(AND(IF(dashboard!$B$4="All",TRUE,$F785=dashboard!$B$4),IF(dashboard!$B$5="All",TRUE,$E785=dashboard!$B$5),IF(dashboard!$B$6="All",TRUE,$G785=dashboard!$B$6),IF(dashboard!$B$7="All",TRUE,$M785=dashboard!$B$7),$P785&gt;=dashboard!$B$8,$P785&lt;=dashboard!$B$9,COUNTIFS($C$2:C785,$C785,$F$2:F785,IF(dashboard!$B$4="All","*",dashboard!$B$4),$E$2:E785,IF(dashboard!$B$5="All","*",dashboard!$B$5),$G$2:G785,IF(dashboard!$B$6="All","*",dashboard!$B$6),$M$2:M785,IF(dashboard!$B$7="All","*",dashboard!$B$7),$P$2:P785,"&gt;="&amp;dashboard!$B$8,$P$2:P785,"&lt;="&amp;dashboard!$B$9)=1),1,0)</f>
        <v>0</v>
      </c>
    </row>
    <row r="786" spans="1:17">
      <c r="A786" t="s">
        <v>1809</v>
      </c>
      <c r="B786" s="2">
        <v>45030</v>
      </c>
      <c r="C786" t="s">
        <v>616</v>
      </c>
      <c r="D786" t="s">
        <v>1810</v>
      </c>
      <c r="E786" t="s">
        <v>17</v>
      </c>
      <c r="F786" t="s">
        <v>33</v>
      </c>
      <c r="G786" t="s">
        <v>42</v>
      </c>
      <c r="H786" t="s">
        <v>34</v>
      </c>
      <c r="I786" s="3">
        <v>5</v>
      </c>
      <c r="J786" s="4">
        <v>1244.5999999999999</v>
      </c>
      <c r="K786" s="4">
        <v>6223.02</v>
      </c>
      <c r="L786" t="s">
        <v>35</v>
      </c>
      <c r="M786" t="s">
        <v>29</v>
      </c>
      <c r="N786">
        <f>IF(COUNTIF($C$2:C786,C786)=1,1,0)</f>
        <v>0</v>
      </c>
      <c r="O786">
        <f t="shared" si="24"/>
        <v>0</v>
      </c>
      <c r="P786" t="str">
        <f t="shared" si="25"/>
        <v>2023-04</v>
      </c>
      <c r="Q786" s="3">
        <f>IF(AND(IF(dashboard!$B$4="All",TRUE,$F786=dashboard!$B$4),IF(dashboard!$B$5="All",TRUE,$E786=dashboard!$B$5),IF(dashboard!$B$6="All",TRUE,$G786=dashboard!$B$6),IF(dashboard!$B$7="All",TRUE,$M786=dashboard!$B$7),$P786&gt;=dashboard!$B$8,$P786&lt;=dashboard!$B$9,COUNTIFS($C$2:C786,$C786,$F$2:F786,IF(dashboard!$B$4="All","*",dashboard!$B$4),$E$2:E786,IF(dashboard!$B$5="All","*",dashboard!$B$5),$G$2:G786,IF(dashboard!$B$6="All","*",dashboard!$B$6),$M$2:M786,IF(dashboard!$B$7="All","*",dashboard!$B$7),$P$2:P786,"&gt;="&amp;dashboard!$B$8,$P$2:P786,"&lt;="&amp;dashboard!$B$9)=1),1,0)</f>
        <v>0</v>
      </c>
    </row>
    <row r="787" spans="1:17">
      <c r="A787" t="s">
        <v>1811</v>
      </c>
      <c r="B787" s="2">
        <v>44965</v>
      </c>
      <c r="C787" t="s">
        <v>844</v>
      </c>
      <c r="D787" t="s">
        <v>1812</v>
      </c>
      <c r="E787" t="s">
        <v>26</v>
      </c>
      <c r="F787" t="s">
        <v>18</v>
      </c>
      <c r="G787" t="s">
        <v>19</v>
      </c>
      <c r="H787" t="s">
        <v>34</v>
      </c>
      <c r="I787" s="3">
        <v>4</v>
      </c>
      <c r="J787" s="4">
        <v>1074.1199999999999</v>
      </c>
      <c r="K787" s="4">
        <v>4296.4799999999996</v>
      </c>
      <c r="L787" t="s">
        <v>35</v>
      </c>
      <c r="M787" t="s">
        <v>22</v>
      </c>
      <c r="N787">
        <f>IF(COUNTIF($C$2:C787,C787)=1,1,0)</f>
        <v>0</v>
      </c>
      <c r="O787">
        <f t="shared" si="24"/>
        <v>1</v>
      </c>
      <c r="P787" t="str">
        <f t="shared" si="25"/>
        <v>2023-02</v>
      </c>
      <c r="Q787" s="3">
        <f>IF(AND(IF(dashboard!$B$4="All",TRUE,$F787=dashboard!$B$4),IF(dashboard!$B$5="All",TRUE,$E787=dashboard!$B$5),IF(dashboard!$B$6="All",TRUE,$G787=dashboard!$B$6),IF(dashboard!$B$7="All",TRUE,$M787=dashboard!$B$7),$P787&gt;=dashboard!$B$8,$P787&lt;=dashboard!$B$9,COUNTIFS($C$2:C787,$C787,$F$2:F787,IF(dashboard!$B$4="All","*",dashboard!$B$4),$E$2:E787,IF(dashboard!$B$5="All","*",dashboard!$B$5),$G$2:G787,IF(dashboard!$B$6="All","*",dashboard!$B$6),$M$2:M787,IF(dashboard!$B$7="All","*",dashboard!$B$7),$P$2:P787,"&gt;="&amp;dashboard!$B$8,$P$2:P787,"&lt;="&amp;dashboard!$B$9)=1),1,0)</f>
        <v>0</v>
      </c>
    </row>
    <row r="788" spans="1:17">
      <c r="A788" t="s">
        <v>1813</v>
      </c>
      <c r="B788" s="2">
        <v>45124</v>
      </c>
      <c r="C788" t="s">
        <v>1814</v>
      </c>
      <c r="D788" t="s">
        <v>1815</v>
      </c>
      <c r="E788" t="s">
        <v>26</v>
      </c>
      <c r="F788" t="s">
        <v>46</v>
      </c>
      <c r="G788" t="s">
        <v>19</v>
      </c>
      <c r="H788" t="s">
        <v>57</v>
      </c>
      <c r="I788" s="3">
        <v>4</v>
      </c>
      <c r="J788" s="4">
        <v>16643.439999999999</v>
      </c>
      <c r="K788" s="4">
        <v>66573.75</v>
      </c>
      <c r="L788" t="s">
        <v>21</v>
      </c>
      <c r="M788" t="s">
        <v>29</v>
      </c>
      <c r="N788">
        <f>IF(COUNTIF($C$2:C788,C788)=1,1,0)</f>
        <v>1</v>
      </c>
      <c r="O788">
        <f t="shared" si="24"/>
        <v>0</v>
      </c>
      <c r="P788" t="str">
        <f t="shared" si="25"/>
        <v>2023-07</v>
      </c>
      <c r="Q788" s="3">
        <f>IF(AND(IF(dashboard!$B$4="All",TRUE,$F788=dashboard!$B$4),IF(dashboard!$B$5="All",TRUE,$E788=dashboard!$B$5),IF(dashboard!$B$6="All",TRUE,$G788=dashboard!$B$6),IF(dashboard!$B$7="All",TRUE,$M788=dashboard!$B$7),$P788&gt;=dashboard!$B$8,$P788&lt;=dashboard!$B$9,COUNTIFS($C$2:C788,$C788,$F$2:F788,IF(dashboard!$B$4="All","*",dashboard!$B$4),$E$2:E788,IF(dashboard!$B$5="All","*",dashboard!$B$5),$G$2:G788,IF(dashboard!$B$6="All","*",dashboard!$B$6),$M$2:M788,IF(dashboard!$B$7="All","*",dashboard!$B$7),$P$2:P788,"&gt;="&amp;dashboard!$B$8,$P$2:P788,"&lt;="&amp;dashboard!$B$9)=1),1,0)</f>
        <v>0</v>
      </c>
    </row>
    <row r="789" spans="1:17">
      <c r="A789" t="s">
        <v>1816</v>
      </c>
      <c r="B789" s="2">
        <v>45317</v>
      </c>
      <c r="C789" t="s">
        <v>558</v>
      </c>
      <c r="D789" t="s">
        <v>129</v>
      </c>
      <c r="E789" t="s">
        <v>26</v>
      </c>
      <c r="F789" t="s">
        <v>27</v>
      </c>
      <c r="G789" t="s">
        <v>19</v>
      </c>
      <c r="H789" t="s">
        <v>50</v>
      </c>
      <c r="I789" s="3">
        <v>5</v>
      </c>
      <c r="J789" s="4">
        <v>1764.97</v>
      </c>
      <c r="K789" s="4">
        <v>8824.8700000000008</v>
      </c>
      <c r="L789" t="s">
        <v>35</v>
      </c>
      <c r="M789" t="s">
        <v>29</v>
      </c>
      <c r="N789">
        <f>IF(COUNTIF($C$2:C789,C789)=1,1,0)</f>
        <v>0</v>
      </c>
      <c r="O789">
        <f t="shared" si="24"/>
        <v>0</v>
      </c>
      <c r="P789" t="str">
        <f t="shared" si="25"/>
        <v>2024-01</v>
      </c>
      <c r="Q789" s="3">
        <f>IF(AND(IF(dashboard!$B$4="All",TRUE,$F789=dashboard!$B$4),IF(dashboard!$B$5="All",TRUE,$E789=dashboard!$B$5),IF(dashboard!$B$6="All",TRUE,$G789=dashboard!$B$6),IF(dashboard!$B$7="All",TRUE,$M789=dashboard!$B$7),$P789&gt;=dashboard!$B$8,$P789&lt;=dashboard!$B$9,COUNTIFS($C$2:C789,$C789,$F$2:F789,IF(dashboard!$B$4="All","*",dashboard!$B$4),$E$2:E789,IF(dashboard!$B$5="All","*",dashboard!$B$5),$G$2:G789,IF(dashboard!$B$6="All","*",dashboard!$B$6),$M$2:M789,IF(dashboard!$B$7="All","*",dashboard!$B$7),$P$2:P789,"&gt;="&amp;dashboard!$B$8,$P$2:P789,"&lt;="&amp;dashboard!$B$9)=1),1,0)</f>
        <v>0</v>
      </c>
    </row>
    <row r="790" spans="1:17">
      <c r="A790" t="s">
        <v>1817</v>
      </c>
      <c r="B790" s="2">
        <v>45105</v>
      </c>
      <c r="C790" t="s">
        <v>849</v>
      </c>
      <c r="D790" t="s">
        <v>1818</v>
      </c>
      <c r="E790" t="s">
        <v>26</v>
      </c>
      <c r="F790" t="s">
        <v>18</v>
      </c>
      <c r="G790" t="s">
        <v>19</v>
      </c>
      <c r="H790" t="s">
        <v>50</v>
      </c>
      <c r="I790" s="3">
        <v>5</v>
      </c>
      <c r="J790" s="4">
        <v>2758.72</v>
      </c>
      <c r="K790" s="4">
        <v>13793.61</v>
      </c>
      <c r="L790" t="s">
        <v>35</v>
      </c>
      <c r="M790" t="s">
        <v>29</v>
      </c>
      <c r="N790">
        <f>IF(COUNTIF($C$2:C790,C790)=1,1,0)</f>
        <v>0</v>
      </c>
      <c r="O790">
        <f t="shared" si="24"/>
        <v>0</v>
      </c>
      <c r="P790" t="str">
        <f t="shared" si="25"/>
        <v>2023-06</v>
      </c>
      <c r="Q790" s="3">
        <f>IF(AND(IF(dashboard!$B$4="All",TRUE,$F790=dashboard!$B$4),IF(dashboard!$B$5="All",TRUE,$E790=dashboard!$B$5),IF(dashboard!$B$6="All",TRUE,$G790=dashboard!$B$6),IF(dashboard!$B$7="All",TRUE,$M790=dashboard!$B$7),$P790&gt;=dashboard!$B$8,$P790&lt;=dashboard!$B$9,COUNTIFS($C$2:C790,$C790,$F$2:F790,IF(dashboard!$B$4="All","*",dashboard!$B$4),$E$2:E790,IF(dashboard!$B$5="All","*",dashboard!$B$5),$G$2:G790,IF(dashboard!$B$6="All","*",dashboard!$B$6),$M$2:M790,IF(dashboard!$B$7="All","*",dashboard!$B$7),$P$2:P790,"&gt;="&amp;dashboard!$B$8,$P$2:P790,"&lt;="&amp;dashboard!$B$9)=1),1,0)</f>
        <v>0</v>
      </c>
    </row>
    <row r="791" spans="1:17">
      <c r="A791" t="s">
        <v>1819</v>
      </c>
      <c r="B791" s="2">
        <v>45374</v>
      </c>
      <c r="C791" t="s">
        <v>1603</v>
      </c>
      <c r="D791" t="s">
        <v>336</v>
      </c>
      <c r="E791" t="s">
        <v>17</v>
      </c>
      <c r="F791" t="s">
        <v>18</v>
      </c>
      <c r="G791" t="s">
        <v>42</v>
      </c>
      <c r="H791" t="s">
        <v>50</v>
      </c>
      <c r="I791" s="3">
        <v>3</v>
      </c>
      <c r="J791" s="4">
        <v>1919.05</v>
      </c>
      <c r="K791" s="4">
        <v>5757.16</v>
      </c>
      <c r="L791" t="s">
        <v>21</v>
      </c>
      <c r="M791" t="s">
        <v>29</v>
      </c>
      <c r="N791">
        <f>IF(COUNTIF($C$2:C791,C791)=1,1,0)</f>
        <v>0</v>
      </c>
      <c r="O791">
        <f t="shared" si="24"/>
        <v>0</v>
      </c>
      <c r="P791" t="str">
        <f t="shared" si="25"/>
        <v>2024-03</v>
      </c>
      <c r="Q791" s="3">
        <f>IF(AND(IF(dashboard!$B$4="All",TRUE,$F791=dashboard!$B$4),IF(dashboard!$B$5="All",TRUE,$E791=dashboard!$B$5),IF(dashboard!$B$6="All",TRUE,$G791=dashboard!$B$6),IF(dashboard!$B$7="All",TRUE,$M791=dashboard!$B$7),$P791&gt;=dashboard!$B$8,$P791&lt;=dashboard!$B$9,COUNTIFS($C$2:C791,$C791,$F$2:F791,IF(dashboard!$B$4="All","*",dashboard!$B$4),$E$2:E791,IF(dashboard!$B$5="All","*",dashboard!$B$5),$G$2:G791,IF(dashboard!$B$6="All","*",dashboard!$B$6),$M$2:M791,IF(dashboard!$B$7="All","*",dashboard!$B$7),$P$2:P791,"&gt;="&amp;dashboard!$B$8,$P$2:P791,"&lt;="&amp;dashboard!$B$9)=1),1,0)</f>
        <v>0</v>
      </c>
    </row>
    <row r="792" spans="1:17">
      <c r="A792" t="s">
        <v>1820</v>
      </c>
      <c r="B792" s="2">
        <v>45426</v>
      </c>
      <c r="C792" t="s">
        <v>1821</v>
      </c>
      <c r="D792" t="s">
        <v>1822</v>
      </c>
      <c r="E792" t="s">
        <v>17</v>
      </c>
      <c r="F792" t="s">
        <v>27</v>
      </c>
      <c r="G792" t="s">
        <v>19</v>
      </c>
      <c r="H792" t="s">
        <v>20</v>
      </c>
      <c r="I792" s="3">
        <v>4</v>
      </c>
      <c r="J792" s="4">
        <v>29579.360000000001</v>
      </c>
      <c r="K792" s="4">
        <v>118317.43</v>
      </c>
      <c r="L792" t="s">
        <v>21</v>
      </c>
      <c r="M792" t="s">
        <v>29</v>
      </c>
      <c r="N792">
        <f>IF(COUNTIF($C$2:C792,C792)=1,1,0)</f>
        <v>1</v>
      </c>
      <c r="O792">
        <f t="shared" si="24"/>
        <v>0</v>
      </c>
      <c r="P792" t="str">
        <f t="shared" si="25"/>
        <v>2024-05</v>
      </c>
      <c r="Q792" s="3">
        <f>IF(AND(IF(dashboard!$B$4="All",TRUE,$F792=dashboard!$B$4),IF(dashboard!$B$5="All",TRUE,$E792=dashboard!$B$5),IF(dashboard!$B$6="All",TRUE,$G792=dashboard!$B$6),IF(dashboard!$B$7="All",TRUE,$M792=dashboard!$B$7),$P792&gt;=dashboard!$B$8,$P792&lt;=dashboard!$B$9,COUNTIFS($C$2:C792,$C792,$F$2:F792,IF(dashboard!$B$4="All","*",dashboard!$B$4),$E$2:E792,IF(dashboard!$B$5="All","*",dashboard!$B$5),$G$2:G792,IF(dashboard!$B$6="All","*",dashboard!$B$6),$M$2:M792,IF(dashboard!$B$7="All","*",dashboard!$B$7),$P$2:P792,"&gt;="&amp;dashboard!$B$8,$P$2:P792,"&lt;="&amp;dashboard!$B$9)=1),1,0)</f>
        <v>0</v>
      </c>
    </row>
    <row r="793" spans="1:17">
      <c r="A793" t="s">
        <v>1823</v>
      </c>
      <c r="B793" s="2">
        <v>44941</v>
      </c>
      <c r="C793" t="s">
        <v>1824</v>
      </c>
      <c r="D793" t="s">
        <v>387</v>
      </c>
      <c r="E793" t="s">
        <v>26</v>
      </c>
      <c r="F793" t="s">
        <v>27</v>
      </c>
      <c r="G793" t="s">
        <v>19</v>
      </c>
      <c r="H793" t="s">
        <v>34</v>
      </c>
      <c r="I793" s="3">
        <v>1</v>
      </c>
      <c r="J793" s="4">
        <v>1421.45</v>
      </c>
      <c r="K793" s="4">
        <v>1421.45</v>
      </c>
      <c r="L793" t="s">
        <v>21</v>
      </c>
      <c r="M793" t="s">
        <v>29</v>
      </c>
      <c r="N793">
        <f>IF(COUNTIF($C$2:C793,C793)=1,1,0)</f>
        <v>1</v>
      </c>
      <c r="O793">
        <f t="shared" si="24"/>
        <v>0</v>
      </c>
      <c r="P793" t="str">
        <f t="shared" si="25"/>
        <v>2023-01</v>
      </c>
      <c r="Q793" s="3">
        <f>IF(AND(IF(dashboard!$B$4="All",TRUE,$F793=dashboard!$B$4),IF(dashboard!$B$5="All",TRUE,$E793=dashboard!$B$5),IF(dashboard!$B$6="All",TRUE,$G793=dashboard!$B$6),IF(dashboard!$B$7="All",TRUE,$M793=dashboard!$B$7),$P793&gt;=dashboard!$B$8,$P793&lt;=dashboard!$B$9,COUNTIFS($C$2:C793,$C793,$F$2:F793,IF(dashboard!$B$4="All","*",dashboard!$B$4),$E$2:E793,IF(dashboard!$B$5="All","*",dashboard!$B$5),$G$2:G793,IF(dashboard!$B$6="All","*",dashboard!$B$6),$M$2:M793,IF(dashboard!$B$7="All","*",dashboard!$B$7),$P$2:P793,"&gt;="&amp;dashboard!$B$8,$P$2:P793,"&lt;="&amp;dashboard!$B$9)=1),1,0)</f>
        <v>0</v>
      </c>
    </row>
    <row r="794" spans="1:17">
      <c r="A794" t="s">
        <v>1825</v>
      </c>
      <c r="B794" s="2">
        <v>45215</v>
      </c>
      <c r="C794" t="s">
        <v>1826</v>
      </c>
      <c r="D794" t="s">
        <v>1827</v>
      </c>
      <c r="E794" t="s">
        <v>17</v>
      </c>
      <c r="F794" t="s">
        <v>46</v>
      </c>
      <c r="G794" t="s">
        <v>19</v>
      </c>
      <c r="H794" t="s">
        <v>34</v>
      </c>
      <c r="I794" s="3">
        <v>2</v>
      </c>
      <c r="J794" s="4">
        <v>870.96</v>
      </c>
      <c r="K794" s="4">
        <v>1741.92</v>
      </c>
      <c r="L794" t="s">
        <v>35</v>
      </c>
      <c r="M794" t="s">
        <v>29</v>
      </c>
      <c r="N794">
        <f>IF(COUNTIF($C$2:C794,C794)=1,1,0)</f>
        <v>1</v>
      </c>
      <c r="O794">
        <f t="shared" si="24"/>
        <v>0</v>
      </c>
      <c r="P794" t="str">
        <f t="shared" si="25"/>
        <v>2023-10</v>
      </c>
      <c r="Q794" s="3">
        <f>IF(AND(IF(dashboard!$B$4="All",TRUE,$F794=dashboard!$B$4),IF(dashboard!$B$5="All",TRUE,$E794=dashboard!$B$5),IF(dashboard!$B$6="All",TRUE,$G794=dashboard!$B$6),IF(dashboard!$B$7="All",TRUE,$M794=dashboard!$B$7),$P794&gt;=dashboard!$B$8,$P794&lt;=dashboard!$B$9,COUNTIFS($C$2:C794,$C794,$F$2:F794,IF(dashboard!$B$4="All","*",dashboard!$B$4),$E$2:E794,IF(dashboard!$B$5="All","*",dashboard!$B$5),$G$2:G794,IF(dashboard!$B$6="All","*",dashboard!$B$6),$M$2:M794,IF(dashboard!$B$7="All","*",dashboard!$B$7),$P$2:P794,"&gt;="&amp;dashboard!$B$8,$P$2:P794,"&lt;="&amp;dashboard!$B$9)=1),1,0)</f>
        <v>0</v>
      </c>
    </row>
    <row r="795" spans="1:17">
      <c r="A795" t="s">
        <v>1828</v>
      </c>
      <c r="B795" s="2">
        <v>45404</v>
      </c>
      <c r="C795" t="s">
        <v>1141</v>
      </c>
      <c r="D795" t="s">
        <v>352</v>
      </c>
      <c r="E795" t="s">
        <v>17</v>
      </c>
      <c r="F795" t="s">
        <v>27</v>
      </c>
      <c r="G795" t="s">
        <v>42</v>
      </c>
      <c r="H795" t="s">
        <v>57</v>
      </c>
      <c r="I795" s="3">
        <v>4</v>
      </c>
      <c r="J795" s="4">
        <v>13117.8</v>
      </c>
      <c r="K795" s="4">
        <v>52471.22</v>
      </c>
      <c r="L795" t="s">
        <v>21</v>
      </c>
      <c r="M795" t="s">
        <v>29</v>
      </c>
      <c r="N795">
        <f>IF(COUNTIF($C$2:C795,C795)=1,1,0)</f>
        <v>0</v>
      </c>
      <c r="O795">
        <f t="shared" si="24"/>
        <v>0</v>
      </c>
      <c r="P795" t="str">
        <f t="shared" si="25"/>
        <v>2024-04</v>
      </c>
      <c r="Q795" s="3">
        <f>IF(AND(IF(dashboard!$B$4="All",TRUE,$F795=dashboard!$B$4),IF(dashboard!$B$5="All",TRUE,$E795=dashboard!$B$5),IF(dashboard!$B$6="All",TRUE,$G795=dashboard!$B$6),IF(dashboard!$B$7="All",TRUE,$M795=dashboard!$B$7),$P795&gt;=dashboard!$B$8,$P795&lt;=dashboard!$B$9,COUNTIFS($C$2:C795,$C795,$F$2:F795,IF(dashboard!$B$4="All","*",dashboard!$B$4),$E$2:E795,IF(dashboard!$B$5="All","*",dashboard!$B$5),$G$2:G795,IF(dashboard!$B$6="All","*",dashboard!$B$6),$M$2:M795,IF(dashboard!$B$7="All","*",dashboard!$B$7),$P$2:P795,"&gt;="&amp;dashboard!$B$8,$P$2:P795,"&lt;="&amp;dashboard!$B$9)=1),1,0)</f>
        <v>0</v>
      </c>
    </row>
    <row r="796" spans="1:17">
      <c r="A796" t="s">
        <v>1829</v>
      </c>
      <c r="B796" s="2">
        <v>45157</v>
      </c>
      <c r="C796" t="s">
        <v>1830</v>
      </c>
      <c r="D796" t="s">
        <v>1831</v>
      </c>
      <c r="E796" t="s">
        <v>61</v>
      </c>
      <c r="F796" t="s">
        <v>33</v>
      </c>
      <c r="G796" t="s">
        <v>42</v>
      </c>
      <c r="H796" t="s">
        <v>34</v>
      </c>
      <c r="I796" s="3">
        <v>5</v>
      </c>
      <c r="J796" s="4">
        <v>890.72</v>
      </c>
      <c r="K796" s="4">
        <v>4453.59</v>
      </c>
      <c r="L796" t="s">
        <v>21</v>
      </c>
      <c r="M796" t="s">
        <v>22</v>
      </c>
      <c r="N796">
        <f>IF(COUNTIF($C$2:C796,C796)=1,1,0)</f>
        <v>1</v>
      </c>
      <c r="O796">
        <f t="shared" si="24"/>
        <v>1</v>
      </c>
      <c r="P796" t="str">
        <f t="shared" si="25"/>
        <v>2023-08</v>
      </c>
      <c r="Q796" s="3">
        <f>IF(AND(IF(dashboard!$B$4="All",TRUE,$F796=dashboard!$B$4),IF(dashboard!$B$5="All",TRUE,$E796=dashboard!$B$5),IF(dashboard!$B$6="All",TRUE,$G796=dashboard!$B$6),IF(dashboard!$B$7="All",TRUE,$M796=dashboard!$B$7),$P796&gt;=dashboard!$B$8,$P796&lt;=dashboard!$B$9,COUNTIFS($C$2:C796,$C796,$F$2:F796,IF(dashboard!$B$4="All","*",dashboard!$B$4),$E$2:E796,IF(dashboard!$B$5="All","*",dashboard!$B$5),$G$2:G796,IF(dashboard!$B$6="All","*",dashboard!$B$6),$M$2:M796,IF(dashboard!$B$7="All","*",dashboard!$B$7),$P$2:P796,"&gt;="&amp;dashboard!$B$8,$P$2:P796,"&lt;="&amp;dashboard!$B$9)=1),1,0)</f>
        <v>1</v>
      </c>
    </row>
    <row r="797" spans="1:17">
      <c r="A797" t="s">
        <v>1832</v>
      </c>
      <c r="B797" s="2">
        <v>45346</v>
      </c>
      <c r="C797" t="s">
        <v>1792</v>
      </c>
      <c r="D797" t="s">
        <v>669</v>
      </c>
      <c r="E797" t="s">
        <v>26</v>
      </c>
      <c r="F797" t="s">
        <v>18</v>
      </c>
      <c r="G797" t="s">
        <v>42</v>
      </c>
      <c r="H797" t="s">
        <v>50</v>
      </c>
      <c r="I797" s="3">
        <v>1</v>
      </c>
      <c r="J797" s="4">
        <v>2817.01</v>
      </c>
      <c r="K797" s="4">
        <v>2817.01</v>
      </c>
      <c r="L797" t="s">
        <v>35</v>
      </c>
      <c r="M797" t="s">
        <v>22</v>
      </c>
      <c r="N797">
        <f>IF(COUNTIF($C$2:C797,C797)=1,1,0)</f>
        <v>0</v>
      </c>
      <c r="O797">
        <f t="shared" si="24"/>
        <v>1</v>
      </c>
      <c r="P797" t="str">
        <f t="shared" si="25"/>
        <v>2024-02</v>
      </c>
      <c r="Q797" s="3">
        <f>IF(AND(IF(dashboard!$B$4="All",TRUE,$F797=dashboard!$B$4),IF(dashboard!$B$5="All",TRUE,$E797=dashboard!$B$5),IF(dashboard!$B$6="All",TRUE,$G797=dashboard!$B$6),IF(dashboard!$B$7="All",TRUE,$M797=dashboard!$B$7),$P797&gt;=dashboard!$B$8,$P797&lt;=dashboard!$B$9,COUNTIFS($C$2:C797,$C797,$F$2:F797,IF(dashboard!$B$4="All","*",dashboard!$B$4),$E$2:E797,IF(dashboard!$B$5="All","*",dashboard!$B$5),$G$2:G797,IF(dashboard!$B$6="All","*",dashboard!$B$6),$M$2:M797,IF(dashboard!$B$7="All","*",dashboard!$B$7),$P$2:P797,"&gt;="&amp;dashboard!$B$8,$P$2:P797,"&lt;="&amp;dashboard!$B$9)=1),1,0)</f>
        <v>0</v>
      </c>
    </row>
    <row r="798" spans="1:17">
      <c r="A798" t="s">
        <v>1833</v>
      </c>
      <c r="B798" s="2">
        <v>45083</v>
      </c>
      <c r="C798" t="s">
        <v>1727</v>
      </c>
      <c r="D798" t="s">
        <v>1631</v>
      </c>
      <c r="E798" t="s">
        <v>17</v>
      </c>
      <c r="F798" t="s">
        <v>33</v>
      </c>
      <c r="G798" t="s">
        <v>19</v>
      </c>
      <c r="H798" t="s">
        <v>20</v>
      </c>
      <c r="I798" s="3">
        <v>3</v>
      </c>
      <c r="J798" s="4">
        <v>36802.78</v>
      </c>
      <c r="K798" s="4">
        <v>110408.35</v>
      </c>
      <c r="L798" t="s">
        <v>35</v>
      </c>
      <c r="M798" t="s">
        <v>29</v>
      </c>
      <c r="N798">
        <f>IF(COUNTIF($C$2:C798,C798)=1,1,0)</f>
        <v>0</v>
      </c>
      <c r="O798">
        <f t="shared" si="24"/>
        <v>0</v>
      </c>
      <c r="P798" t="str">
        <f t="shared" si="25"/>
        <v>2023-06</v>
      </c>
      <c r="Q798" s="3">
        <f>IF(AND(IF(dashboard!$B$4="All",TRUE,$F798=dashboard!$B$4),IF(dashboard!$B$5="All",TRUE,$E798=dashboard!$B$5),IF(dashboard!$B$6="All",TRUE,$G798=dashboard!$B$6),IF(dashboard!$B$7="All",TRUE,$M798=dashboard!$B$7),$P798&gt;=dashboard!$B$8,$P798&lt;=dashboard!$B$9,COUNTIFS($C$2:C798,$C798,$F$2:F798,IF(dashboard!$B$4="All","*",dashboard!$B$4),$E$2:E798,IF(dashboard!$B$5="All","*",dashboard!$B$5),$G$2:G798,IF(dashboard!$B$6="All","*",dashboard!$B$6),$M$2:M798,IF(dashboard!$B$7="All","*",dashboard!$B$7),$P$2:P798,"&gt;="&amp;dashboard!$B$8,$P$2:P798,"&lt;="&amp;dashboard!$B$9)=1),1,0)</f>
        <v>0</v>
      </c>
    </row>
    <row r="799" spans="1:17">
      <c r="A799" t="s">
        <v>1834</v>
      </c>
      <c r="B799" s="2">
        <v>45367</v>
      </c>
      <c r="C799" t="s">
        <v>1835</v>
      </c>
      <c r="D799" t="s">
        <v>1836</v>
      </c>
      <c r="E799" t="s">
        <v>26</v>
      </c>
      <c r="F799" t="s">
        <v>46</v>
      </c>
      <c r="G799" t="s">
        <v>42</v>
      </c>
      <c r="H799" t="s">
        <v>50</v>
      </c>
      <c r="I799" s="3">
        <v>3</v>
      </c>
      <c r="J799" s="4">
        <v>2750.42</v>
      </c>
      <c r="K799" s="4">
        <v>8251.27</v>
      </c>
      <c r="L799" t="s">
        <v>21</v>
      </c>
      <c r="M799" t="s">
        <v>29</v>
      </c>
      <c r="N799">
        <f>IF(COUNTIF($C$2:C799,C799)=1,1,0)</f>
        <v>1</v>
      </c>
      <c r="O799">
        <f t="shared" si="24"/>
        <v>0</v>
      </c>
      <c r="P799" t="str">
        <f t="shared" si="25"/>
        <v>2024-03</v>
      </c>
      <c r="Q799" s="3">
        <f>IF(AND(IF(dashboard!$B$4="All",TRUE,$F799=dashboard!$B$4),IF(dashboard!$B$5="All",TRUE,$E799=dashboard!$B$5),IF(dashboard!$B$6="All",TRUE,$G799=dashboard!$B$6),IF(dashboard!$B$7="All",TRUE,$M799=dashboard!$B$7),$P799&gt;=dashboard!$B$8,$P799&lt;=dashboard!$B$9,COUNTIFS($C$2:C799,$C799,$F$2:F799,IF(dashboard!$B$4="All","*",dashboard!$B$4),$E$2:E799,IF(dashboard!$B$5="All","*",dashboard!$B$5),$G$2:G799,IF(dashboard!$B$6="All","*",dashboard!$B$6),$M$2:M799,IF(dashboard!$B$7="All","*",dashboard!$B$7),$P$2:P799,"&gt;="&amp;dashboard!$B$8,$P$2:P799,"&lt;="&amp;dashboard!$B$9)=1),1,0)</f>
        <v>0</v>
      </c>
    </row>
    <row r="800" spans="1:17">
      <c r="A800" t="s">
        <v>1837</v>
      </c>
      <c r="B800" s="2">
        <v>45023</v>
      </c>
      <c r="C800" t="s">
        <v>1838</v>
      </c>
      <c r="D800" t="s">
        <v>1609</v>
      </c>
      <c r="E800" t="s">
        <v>26</v>
      </c>
      <c r="F800" t="s">
        <v>27</v>
      </c>
      <c r="G800" t="s">
        <v>42</v>
      </c>
      <c r="H800" t="s">
        <v>50</v>
      </c>
      <c r="I800" s="3">
        <v>1</v>
      </c>
      <c r="J800" s="4">
        <v>2409.1</v>
      </c>
      <c r="K800" s="4">
        <v>2409.1</v>
      </c>
      <c r="L800" t="s">
        <v>21</v>
      </c>
      <c r="M800" t="s">
        <v>29</v>
      </c>
      <c r="N800">
        <f>IF(COUNTIF($C$2:C800,C800)=1,1,0)</f>
        <v>1</v>
      </c>
      <c r="O800">
        <f t="shared" si="24"/>
        <v>0</v>
      </c>
      <c r="P800" t="str">
        <f t="shared" si="25"/>
        <v>2023-04</v>
      </c>
      <c r="Q800" s="3">
        <f>IF(AND(IF(dashboard!$B$4="All",TRUE,$F800=dashboard!$B$4),IF(dashboard!$B$5="All",TRUE,$E800=dashboard!$B$5),IF(dashboard!$B$6="All",TRUE,$G800=dashboard!$B$6),IF(dashboard!$B$7="All",TRUE,$M800=dashboard!$B$7),$P800&gt;=dashboard!$B$8,$P800&lt;=dashboard!$B$9,COUNTIFS($C$2:C800,$C800,$F$2:F800,IF(dashboard!$B$4="All","*",dashboard!$B$4),$E$2:E800,IF(dashboard!$B$5="All","*",dashboard!$B$5),$G$2:G800,IF(dashboard!$B$6="All","*",dashboard!$B$6),$M$2:M800,IF(dashboard!$B$7="All","*",dashboard!$B$7),$P$2:P800,"&gt;="&amp;dashboard!$B$8,$P$2:P800,"&lt;="&amp;dashboard!$B$9)=1),1,0)</f>
        <v>0</v>
      </c>
    </row>
    <row r="801" spans="1:17">
      <c r="A801" t="s">
        <v>1839</v>
      </c>
      <c r="B801" s="2">
        <v>45337</v>
      </c>
      <c r="C801" t="s">
        <v>511</v>
      </c>
      <c r="D801" t="s">
        <v>355</v>
      </c>
      <c r="E801" t="s">
        <v>17</v>
      </c>
      <c r="F801" t="s">
        <v>18</v>
      </c>
      <c r="G801" t="s">
        <v>19</v>
      </c>
      <c r="H801" t="s">
        <v>34</v>
      </c>
      <c r="I801" s="3">
        <v>1</v>
      </c>
      <c r="J801" s="4">
        <v>1054.6300000000001</v>
      </c>
      <c r="K801" s="4">
        <v>1054.6300000000001</v>
      </c>
      <c r="L801" t="s">
        <v>35</v>
      </c>
      <c r="M801" t="s">
        <v>29</v>
      </c>
      <c r="N801">
        <f>IF(COUNTIF($C$2:C801,C801)=1,1,0)</f>
        <v>0</v>
      </c>
      <c r="O801">
        <f t="shared" si="24"/>
        <v>0</v>
      </c>
      <c r="P801" t="str">
        <f t="shared" si="25"/>
        <v>2024-02</v>
      </c>
      <c r="Q801" s="3">
        <f>IF(AND(IF(dashboard!$B$4="All",TRUE,$F801=dashboard!$B$4),IF(dashboard!$B$5="All",TRUE,$E801=dashboard!$B$5),IF(dashboard!$B$6="All",TRUE,$G801=dashboard!$B$6),IF(dashboard!$B$7="All",TRUE,$M801=dashboard!$B$7),$P801&gt;=dashboard!$B$8,$P801&lt;=dashboard!$B$9,COUNTIFS($C$2:C801,$C801,$F$2:F801,IF(dashboard!$B$4="All","*",dashboard!$B$4),$E$2:E801,IF(dashboard!$B$5="All","*",dashboard!$B$5),$G$2:G801,IF(dashboard!$B$6="All","*",dashboard!$B$6),$M$2:M801,IF(dashboard!$B$7="All","*",dashboard!$B$7),$P$2:P801,"&gt;="&amp;dashboard!$B$8,$P$2:P801,"&lt;="&amp;dashboard!$B$9)=1),1,0)</f>
        <v>0</v>
      </c>
    </row>
    <row r="802" spans="1:17">
      <c r="A802" t="s">
        <v>1840</v>
      </c>
      <c r="B802" s="2">
        <v>45215</v>
      </c>
      <c r="C802" t="s">
        <v>573</v>
      </c>
      <c r="D802" t="s">
        <v>1205</v>
      </c>
      <c r="E802" t="s">
        <v>17</v>
      </c>
      <c r="F802" t="s">
        <v>27</v>
      </c>
      <c r="G802" t="s">
        <v>19</v>
      </c>
      <c r="H802" t="s">
        <v>20</v>
      </c>
      <c r="I802" s="3">
        <v>5</v>
      </c>
      <c r="J802" s="4">
        <v>24539.79</v>
      </c>
      <c r="K802" s="4">
        <v>122698.94</v>
      </c>
      <c r="L802" t="s">
        <v>35</v>
      </c>
      <c r="M802" t="s">
        <v>29</v>
      </c>
      <c r="N802">
        <f>IF(COUNTIF($C$2:C802,C802)=1,1,0)</f>
        <v>0</v>
      </c>
      <c r="O802">
        <f t="shared" si="24"/>
        <v>0</v>
      </c>
      <c r="P802" t="str">
        <f t="shared" si="25"/>
        <v>2023-10</v>
      </c>
      <c r="Q802" s="3">
        <f>IF(AND(IF(dashboard!$B$4="All",TRUE,$F802=dashboard!$B$4),IF(dashboard!$B$5="All",TRUE,$E802=dashboard!$B$5),IF(dashboard!$B$6="All",TRUE,$G802=dashboard!$B$6),IF(dashboard!$B$7="All",TRUE,$M802=dashboard!$B$7),$P802&gt;=dashboard!$B$8,$P802&lt;=dashboard!$B$9,COUNTIFS($C$2:C802,$C802,$F$2:F802,IF(dashboard!$B$4="All","*",dashboard!$B$4),$E$2:E802,IF(dashboard!$B$5="All","*",dashboard!$B$5),$G$2:G802,IF(dashboard!$B$6="All","*",dashboard!$B$6),$M$2:M802,IF(dashboard!$B$7="All","*",dashboard!$B$7),$P$2:P802,"&gt;="&amp;dashboard!$B$8,$P$2:P802,"&lt;="&amp;dashboard!$B$9)=1),1,0)</f>
        <v>0</v>
      </c>
    </row>
    <row r="803" spans="1:17">
      <c r="A803" t="s">
        <v>1841</v>
      </c>
      <c r="B803" s="2">
        <v>45180</v>
      </c>
      <c r="C803" t="s">
        <v>1028</v>
      </c>
      <c r="D803" t="s">
        <v>598</v>
      </c>
      <c r="E803" t="s">
        <v>61</v>
      </c>
      <c r="F803" t="s">
        <v>27</v>
      </c>
      <c r="G803" t="s">
        <v>19</v>
      </c>
      <c r="H803" t="s">
        <v>20</v>
      </c>
      <c r="I803" s="3">
        <v>5</v>
      </c>
      <c r="J803" s="4">
        <v>29363.73</v>
      </c>
      <c r="K803" s="4">
        <v>146818.64000000001</v>
      </c>
      <c r="L803" t="s">
        <v>28</v>
      </c>
      <c r="M803" t="s">
        <v>29</v>
      </c>
      <c r="N803">
        <f>IF(COUNTIF($C$2:C803,C803)=1,1,0)</f>
        <v>0</v>
      </c>
      <c r="O803">
        <f t="shared" si="24"/>
        <v>0</v>
      </c>
      <c r="P803" t="str">
        <f t="shared" si="25"/>
        <v>2023-09</v>
      </c>
      <c r="Q803" s="3">
        <f>IF(AND(IF(dashboard!$B$4="All",TRUE,$F803=dashboard!$B$4),IF(dashboard!$B$5="All",TRUE,$E803=dashboard!$B$5),IF(dashboard!$B$6="All",TRUE,$G803=dashboard!$B$6),IF(dashboard!$B$7="All",TRUE,$M803=dashboard!$B$7),$P803&gt;=dashboard!$B$8,$P803&lt;=dashboard!$B$9,COUNTIFS($C$2:C803,$C803,$F$2:F803,IF(dashboard!$B$4="All","*",dashboard!$B$4),$E$2:E803,IF(dashboard!$B$5="All","*",dashboard!$B$5),$G$2:G803,IF(dashboard!$B$6="All","*",dashboard!$B$6),$M$2:M803,IF(dashboard!$B$7="All","*",dashboard!$B$7),$P$2:P803,"&gt;="&amp;dashboard!$B$8,$P$2:P803,"&lt;="&amp;dashboard!$B$9)=1),1,0)</f>
        <v>0</v>
      </c>
    </row>
    <row r="804" spans="1:17">
      <c r="A804" t="s">
        <v>1842</v>
      </c>
      <c r="B804" s="2">
        <v>45122</v>
      </c>
      <c r="C804" t="s">
        <v>1843</v>
      </c>
      <c r="D804" t="s">
        <v>1844</v>
      </c>
      <c r="E804" t="s">
        <v>17</v>
      </c>
      <c r="F804" t="s">
        <v>46</v>
      </c>
      <c r="G804" t="s">
        <v>19</v>
      </c>
      <c r="H804" t="s">
        <v>50</v>
      </c>
      <c r="I804" s="3">
        <v>2</v>
      </c>
      <c r="J804" s="4">
        <v>2393.19</v>
      </c>
      <c r="K804" s="4">
        <v>4786.38</v>
      </c>
      <c r="L804" t="s">
        <v>35</v>
      </c>
      <c r="M804" t="s">
        <v>29</v>
      </c>
      <c r="N804">
        <f>IF(COUNTIF($C$2:C804,C804)=1,1,0)</f>
        <v>1</v>
      </c>
      <c r="O804">
        <f t="shared" si="24"/>
        <v>0</v>
      </c>
      <c r="P804" t="str">
        <f t="shared" si="25"/>
        <v>2023-07</v>
      </c>
      <c r="Q804" s="3">
        <f>IF(AND(IF(dashboard!$B$4="All",TRUE,$F804=dashboard!$B$4),IF(dashboard!$B$5="All",TRUE,$E804=dashboard!$B$5),IF(dashboard!$B$6="All",TRUE,$G804=dashboard!$B$6),IF(dashboard!$B$7="All",TRUE,$M804=dashboard!$B$7),$P804&gt;=dashboard!$B$8,$P804&lt;=dashboard!$B$9,COUNTIFS($C$2:C804,$C804,$F$2:F804,IF(dashboard!$B$4="All","*",dashboard!$B$4),$E$2:E804,IF(dashboard!$B$5="All","*",dashboard!$B$5),$G$2:G804,IF(dashboard!$B$6="All","*",dashboard!$B$6),$M$2:M804,IF(dashboard!$B$7="All","*",dashboard!$B$7),$P$2:P804,"&gt;="&amp;dashboard!$B$8,$P$2:P804,"&lt;="&amp;dashboard!$B$9)=1),1,0)</f>
        <v>0</v>
      </c>
    </row>
    <row r="805" spans="1:17">
      <c r="A805" t="s">
        <v>1845</v>
      </c>
      <c r="B805" s="2">
        <v>45448</v>
      </c>
      <c r="C805" t="s">
        <v>1846</v>
      </c>
      <c r="D805" t="s">
        <v>1847</v>
      </c>
      <c r="E805" t="s">
        <v>17</v>
      </c>
      <c r="F805" t="s">
        <v>46</v>
      </c>
      <c r="G805" t="s">
        <v>42</v>
      </c>
      <c r="H805" t="s">
        <v>57</v>
      </c>
      <c r="I805" s="3">
        <v>2</v>
      </c>
      <c r="J805" s="4">
        <v>15482.72</v>
      </c>
      <c r="K805" s="4">
        <v>30965.43</v>
      </c>
      <c r="L805" t="s">
        <v>35</v>
      </c>
      <c r="M805" t="s">
        <v>29</v>
      </c>
      <c r="N805">
        <f>IF(COUNTIF($C$2:C805,C805)=1,1,0)</f>
        <v>1</v>
      </c>
      <c r="O805">
        <f t="shared" si="24"/>
        <v>0</v>
      </c>
      <c r="P805" t="str">
        <f t="shared" si="25"/>
        <v>2024-06</v>
      </c>
      <c r="Q805" s="3">
        <f>IF(AND(IF(dashboard!$B$4="All",TRUE,$F805=dashboard!$B$4),IF(dashboard!$B$5="All",TRUE,$E805=dashboard!$B$5),IF(dashboard!$B$6="All",TRUE,$G805=dashboard!$B$6),IF(dashboard!$B$7="All",TRUE,$M805=dashboard!$B$7),$P805&gt;=dashboard!$B$8,$P805&lt;=dashboard!$B$9,COUNTIFS($C$2:C805,$C805,$F$2:F805,IF(dashboard!$B$4="All","*",dashboard!$B$4),$E$2:E805,IF(dashboard!$B$5="All","*",dashboard!$B$5),$G$2:G805,IF(dashboard!$B$6="All","*",dashboard!$B$6),$M$2:M805,IF(dashboard!$B$7="All","*",dashboard!$B$7),$P$2:P805,"&gt;="&amp;dashboard!$B$8,$P$2:P805,"&lt;="&amp;dashboard!$B$9)=1),1,0)</f>
        <v>0</v>
      </c>
    </row>
    <row r="806" spans="1:17">
      <c r="A806" t="s">
        <v>1848</v>
      </c>
      <c r="B806" s="2">
        <v>45443</v>
      </c>
      <c r="C806" t="s">
        <v>433</v>
      </c>
      <c r="D806" t="s">
        <v>1849</v>
      </c>
      <c r="E806" t="s">
        <v>17</v>
      </c>
      <c r="F806" t="s">
        <v>46</v>
      </c>
      <c r="G806" t="s">
        <v>19</v>
      </c>
      <c r="H806" t="s">
        <v>34</v>
      </c>
      <c r="I806" s="3">
        <v>3</v>
      </c>
      <c r="J806" s="4">
        <v>977.36</v>
      </c>
      <c r="K806" s="4">
        <v>2932.09</v>
      </c>
      <c r="L806" t="s">
        <v>28</v>
      </c>
      <c r="M806" t="s">
        <v>29</v>
      </c>
      <c r="N806">
        <f>IF(COUNTIF($C$2:C806,C806)=1,1,0)</f>
        <v>0</v>
      </c>
      <c r="O806">
        <f t="shared" si="24"/>
        <v>0</v>
      </c>
      <c r="P806" t="str">
        <f t="shared" si="25"/>
        <v>2024-05</v>
      </c>
      <c r="Q806" s="3">
        <f>IF(AND(IF(dashboard!$B$4="All",TRUE,$F806=dashboard!$B$4),IF(dashboard!$B$5="All",TRUE,$E806=dashboard!$B$5),IF(dashboard!$B$6="All",TRUE,$G806=dashboard!$B$6),IF(dashboard!$B$7="All",TRUE,$M806=dashboard!$B$7),$P806&gt;=dashboard!$B$8,$P806&lt;=dashboard!$B$9,COUNTIFS($C$2:C806,$C806,$F$2:F806,IF(dashboard!$B$4="All","*",dashboard!$B$4),$E$2:E806,IF(dashboard!$B$5="All","*",dashboard!$B$5),$G$2:G806,IF(dashboard!$B$6="All","*",dashboard!$B$6),$M$2:M806,IF(dashboard!$B$7="All","*",dashboard!$B$7),$P$2:P806,"&gt;="&amp;dashboard!$B$8,$P$2:P806,"&lt;="&amp;dashboard!$B$9)=1),1,0)</f>
        <v>0</v>
      </c>
    </row>
    <row r="807" spans="1:17">
      <c r="A807" t="s">
        <v>1850</v>
      </c>
      <c r="B807" s="2">
        <v>45044</v>
      </c>
      <c r="C807" t="s">
        <v>891</v>
      </c>
      <c r="D807" t="s">
        <v>857</v>
      </c>
      <c r="E807" t="s">
        <v>26</v>
      </c>
      <c r="F807" t="s">
        <v>46</v>
      </c>
      <c r="G807" t="s">
        <v>19</v>
      </c>
      <c r="H807" t="s">
        <v>57</v>
      </c>
      <c r="I807" s="3">
        <v>1</v>
      </c>
      <c r="J807" s="4">
        <v>11541.76</v>
      </c>
      <c r="K807" s="4">
        <v>11541.76</v>
      </c>
      <c r="L807" t="s">
        <v>21</v>
      </c>
      <c r="M807" t="s">
        <v>29</v>
      </c>
      <c r="N807">
        <f>IF(COUNTIF($C$2:C807,C807)=1,1,0)</f>
        <v>0</v>
      </c>
      <c r="O807">
        <f t="shared" si="24"/>
        <v>0</v>
      </c>
      <c r="P807" t="str">
        <f t="shared" si="25"/>
        <v>2023-04</v>
      </c>
      <c r="Q807" s="3">
        <f>IF(AND(IF(dashboard!$B$4="All",TRUE,$F807=dashboard!$B$4),IF(dashboard!$B$5="All",TRUE,$E807=dashboard!$B$5),IF(dashboard!$B$6="All",TRUE,$G807=dashboard!$B$6),IF(dashboard!$B$7="All",TRUE,$M807=dashboard!$B$7),$P807&gt;=dashboard!$B$8,$P807&lt;=dashboard!$B$9,COUNTIFS($C$2:C807,$C807,$F$2:F807,IF(dashboard!$B$4="All","*",dashboard!$B$4),$E$2:E807,IF(dashboard!$B$5="All","*",dashboard!$B$5),$G$2:G807,IF(dashboard!$B$6="All","*",dashboard!$B$6),$M$2:M807,IF(dashboard!$B$7="All","*",dashboard!$B$7),$P$2:P807,"&gt;="&amp;dashboard!$B$8,$P$2:P807,"&lt;="&amp;dashboard!$B$9)=1),1,0)</f>
        <v>0</v>
      </c>
    </row>
    <row r="808" spans="1:17">
      <c r="A808" t="s">
        <v>1851</v>
      </c>
      <c r="B808" s="2">
        <v>45085</v>
      </c>
      <c r="C808" t="s">
        <v>1356</v>
      </c>
      <c r="D808" t="s">
        <v>1699</v>
      </c>
      <c r="E808" t="s">
        <v>17</v>
      </c>
      <c r="F808" t="s">
        <v>18</v>
      </c>
      <c r="G808" t="s">
        <v>42</v>
      </c>
      <c r="H808" t="s">
        <v>50</v>
      </c>
      <c r="I808" s="3">
        <v>3</v>
      </c>
      <c r="J808" s="4">
        <v>2002.02</v>
      </c>
      <c r="K808" s="4">
        <v>6006.06</v>
      </c>
      <c r="L808" t="s">
        <v>28</v>
      </c>
      <c r="M808" t="s">
        <v>22</v>
      </c>
      <c r="N808">
        <f>IF(COUNTIF($C$2:C808,C808)=1,1,0)</f>
        <v>0</v>
      </c>
      <c r="O808">
        <f t="shared" si="24"/>
        <v>1</v>
      </c>
      <c r="P808" t="str">
        <f t="shared" si="25"/>
        <v>2023-06</v>
      </c>
      <c r="Q808" s="3">
        <f>IF(AND(IF(dashboard!$B$4="All",TRUE,$F808=dashboard!$B$4),IF(dashboard!$B$5="All",TRUE,$E808=dashboard!$B$5),IF(dashboard!$B$6="All",TRUE,$G808=dashboard!$B$6),IF(dashboard!$B$7="All",TRUE,$M808=dashboard!$B$7),$P808&gt;=dashboard!$B$8,$P808&lt;=dashboard!$B$9,COUNTIFS($C$2:C808,$C808,$F$2:F808,IF(dashboard!$B$4="All","*",dashboard!$B$4),$E$2:E808,IF(dashboard!$B$5="All","*",dashboard!$B$5),$G$2:G808,IF(dashboard!$B$6="All","*",dashboard!$B$6),$M$2:M808,IF(dashboard!$B$7="All","*",dashboard!$B$7),$P$2:P808,"&gt;="&amp;dashboard!$B$8,$P$2:P808,"&lt;="&amp;dashboard!$B$9)=1),1,0)</f>
        <v>0</v>
      </c>
    </row>
    <row r="809" spans="1:17">
      <c r="A809" t="s">
        <v>1852</v>
      </c>
      <c r="B809" s="2">
        <v>45154</v>
      </c>
      <c r="C809" t="s">
        <v>1853</v>
      </c>
      <c r="D809" t="s">
        <v>469</v>
      </c>
      <c r="E809" t="s">
        <v>17</v>
      </c>
      <c r="F809" t="s">
        <v>33</v>
      </c>
      <c r="G809" t="s">
        <v>42</v>
      </c>
      <c r="H809" t="s">
        <v>34</v>
      </c>
      <c r="I809" s="3">
        <v>5</v>
      </c>
      <c r="J809" s="4">
        <v>1052.45</v>
      </c>
      <c r="K809" s="4">
        <v>5262.23</v>
      </c>
      <c r="L809" t="s">
        <v>35</v>
      </c>
      <c r="M809" t="s">
        <v>29</v>
      </c>
      <c r="N809">
        <f>IF(COUNTIF($C$2:C809,C809)=1,1,0)</f>
        <v>1</v>
      </c>
      <c r="O809">
        <f t="shared" si="24"/>
        <v>0</v>
      </c>
      <c r="P809" t="str">
        <f t="shared" si="25"/>
        <v>2023-08</v>
      </c>
      <c r="Q809" s="3">
        <f>IF(AND(IF(dashboard!$B$4="All",TRUE,$F809=dashboard!$B$4),IF(dashboard!$B$5="All",TRUE,$E809=dashboard!$B$5),IF(dashboard!$B$6="All",TRUE,$G809=dashboard!$B$6),IF(dashboard!$B$7="All",TRUE,$M809=dashboard!$B$7),$P809&gt;=dashboard!$B$8,$P809&lt;=dashboard!$B$9,COUNTIFS($C$2:C809,$C809,$F$2:F809,IF(dashboard!$B$4="All","*",dashboard!$B$4),$E$2:E809,IF(dashboard!$B$5="All","*",dashboard!$B$5),$G$2:G809,IF(dashboard!$B$6="All","*",dashboard!$B$6),$M$2:M809,IF(dashboard!$B$7="All","*",dashboard!$B$7),$P$2:P809,"&gt;="&amp;dashboard!$B$8,$P$2:P809,"&lt;="&amp;dashboard!$B$9)=1),1,0)</f>
        <v>1</v>
      </c>
    </row>
    <row r="810" spans="1:17">
      <c r="A810" t="s">
        <v>1854</v>
      </c>
      <c r="B810" s="2">
        <v>45142</v>
      </c>
      <c r="C810" t="s">
        <v>762</v>
      </c>
      <c r="D810" t="s">
        <v>845</v>
      </c>
      <c r="E810" t="s">
        <v>17</v>
      </c>
      <c r="F810" t="s">
        <v>33</v>
      </c>
      <c r="G810" t="s">
        <v>42</v>
      </c>
      <c r="H810" t="s">
        <v>57</v>
      </c>
      <c r="I810" s="3">
        <v>4</v>
      </c>
      <c r="J810" s="4">
        <v>11612.84</v>
      </c>
      <c r="K810" s="4">
        <v>46451.35</v>
      </c>
      <c r="L810" t="s">
        <v>28</v>
      </c>
      <c r="M810" t="s">
        <v>22</v>
      </c>
      <c r="N810">
        <f>IF(COUNTIF($C$2:C810,C810)=1,1,0)</f>
        <v>0</v>
      </c>
      <c r="O810">
        <f t="shared" si="24"/>
        <v>1</v>
      </c>
      <c r="P810" t="str">
        <f t="shared" si="25"/>
        <v>2023-08</v>
      </c>
      <c r="Q810" s="3">
        <f>IF(AND(IF(dashboard!$B$4="All",TRUE,$F810=dashboard!$B$4),IF(dashboard!$B$5="All",TRUE,$E810=dashboard!$B$5),IF(dashboard!$B$6="All",TRUE,$G810=dashboard!$B$6),IF(dashboard!$B$7="All",TRUE,$M810=dashboard!$B$7),$P810&gt;=dashboard!$B$8,$P810&lt;=dashboard!$B$9,COUNTIFS($C$2:C810,$C810,$F$2:F810,IF(dashboard!$B$4="All","*",dashboard!$B$4),$E$2:E810,IF(dashboard!$B$5="All","*",dashboard!$B$5),$G$2:G810,IF(dashboard!$B$6="All","*",dashboard!$B$6),$M$2:M810,IF(dashboard!$B$7="All","*",dashboard!$B$7),$P$2:P810,"&gt;="&amp;dashboard!$B$8,$P$2:P810,"&lt;="&amp;dashboard!$B$9)=1),1,0)</f>
        <v>0</v>
      </c>
    </row>
    <row r="811" spans="1:17">
      <c r="A811" t="s">
        <v>1855</v>
      </c>
      <c r="B811" s="2">
        <v>44941</v>
      </c>
      <c r="C811" t="s">
        <v>1444</v>
      </c>
      <c r="D811" t="s">
        <v>1856</v>
      </c>
      <c r="E811" t="s">
        <v>61</v>
      </c>
      <c r="F811" t="s">
        <v>18</v>
      </c>
      <c r="G811" t="s">
        <v>19</v>
      </c>
      <c r="H811" t="s">
        <v>57</v>
      </c>
      <c r="I811" s="3">
        <v>5</v>
      </c>
      <c r="J811" s="4">
        <v>11676.13</v>
      </c>
      <c r="K811" s="4">
        <v>58380.65</v>
      </c>
      <c r="L811" t="s">
        <v>28</v>
      </c>
      <c r="M811" t="s">
        <v>29</v>
      </c>
      <c r="N811">
        <f>IF(COUNTIF($C$2:C811,C811)=1,1,0)</f>
        <v>0</v>
      </c>
      <c r="O811">
        <f t="shared" si="24"/>
        <v>0</v>
      </c>
      <c r="P811" t="str">
        <f t="shared" si="25"/>
        <v>2023-01</v>
      </c>
      <c r="Q811" s="3">
        <f>IF(AND(IF(dashboard!$B$4="All",TRUE,$F811=dashboard!$B$4),IF(dashboard!$B$5="All",TRUE,$E811=dashboard!$B$5),IF(dashboard!$B$6="All",TRUE,$G811=dashboard!$B$6),IF(dashboard!$B$7="All",TRUE,$M811=dashboard!$B$7),$P811&gt;=dashboard!$B$8,$P811&lt;=dashboard!$B$9,COUNTIFS($C$2:C811,$C811,$F$2:F811,IF(dashboard!$B$4="All","*",dashboard!$B$4),$E$2:E811,IF(dashboard!$B$5="All","*",dashboard!$B$5),$G$2:G811,IF(dashboard!$B$6="All","*",dashboard!$B$6),$M$2:M811,IF(dashboard!$B$7="All","*",dashboard!$B$7),$P$2:P811,"&gt;="&amp;dashboard!$B$8,$P$2:P811,"&lt;="&amp;dashboard!$B$9)=1),1,0)</f>
        <v>0</v>
      </c>
    </row>
    <row r="812" spans="1:17">
      <c r="A812" t="s">
        <v>1857</v>
      </c>
      <c r="B812" s="2">
        <v>45083</v>
      </c>
      <c r="C812" t="s">
        <v>1858</v>
      </c>
      <c r="D812" t="s">
        <v>371</v>
      </c>
      <c r="E812" t="s">
        <v>17</v>
      </c>
      <c r="F812" t="s">
        <v>27</v>
      </c>
      <c r="G812" t="s">
        <v>19</v>
      </c>
      <c r="H812" t="s">
        <v>57</v>
      </c>
      <c r="I812" s="3">
        <v>4</v>
      </c>
      <c r="J812" s="4">
        <v>10828.14</v>
      </c>
      <c r="K812" s="4">
        <v>43312.55</v>
      </c>
      <c r="L812" t="s">
        <v>28</v>
      </c>
      <c r="M812" t="s">
        <v>22</v>
      </c>
      <c r="N812">
        <f>IF(COUNTIF($C$2:C812,C812)=1,1,0)</f>
        <v>1</v>
      </c>
      <c r="O812">
        <f t="shared" si="24"/>
        <v>1</v>
      </c>
      <c r="P812" t="str">
        <f t="shared" si="25"/>
        <v>2023-06</v>
      </c>
      <c r="Q812" s="3">
        <f>IF(AND(IF(dashboard!$B$4="All",TRUE,$F812=dashboard!$B$4),IF(dashboard!$B$5="All",TRUE,$E812=dashboard!$B$5),IF(dashboard!$B$6="All",TRUE,$G812=dashboard!$B$6),IF(dashboard!$B$7="All",TRUE,$M812=dashboard!$B$7),$P812&gt;=dashboard!$B$8,$P812&lt;=dashboard!$B$9,COUNTIFS($C$2:C812,$C812,$F$2:F812,IF(dashboard!$B$4="All","*",dashboard!$B$4),$E$2:E812,IF(dashboard!$B$5="All","*",dashboard!$B$5),$G$2:G812,IF(dashboard!$B$6="All","*",dashboard!$B$6),$M$2:M812,IF(dashboard!$B$7="All","*",dashboard!$B$7),$P$2:P812,"&gt;="&amp;dashboard!$B$8,$P$2:P812,"&lt;="&amp;dashboard!$B$9)=1),1,0)</f>
        <v>0</v>
      </c>
    </row>
    <row r="813" spans="1:17">
      <c r="A813" t="s">
        <v>1859</v>
      </c>
      <c r="B813" s="2">
        <v>45187</v>
      </c>
      <c r="C813" t="s">
        <v>1860</v>
      </c>
      <c r="D813" t="s">
        <v>1861</v>
      </c>
      <c r="E813" t="s">
        <v>26</v>
      </c>
      <c r="F813" t="s">
        <v>18</v>
      </c>
      <c r="G813" t="s">
        <v>19</v>
      </c>
      <c r="H813" t="s">
        <v>34</v>
      </c>
      <c r="I813" s="3">
        <v>1</v>
      </c>
      <c r="J813" s="4">
        <v>1354.04</v>
      </c>
      <c r="K813" s="4">
        <v>1354.04</v>
      </c>
      <c r="L813" t="s">
        <v>28</v>
      </c>
      <c r="M813" t="s">
        <v>22</v>
      </c>
      <c r="N813">
        <f>IF(COUNTIF($C$2:C813,C813)=1,1,0)</f>
        <v>1</v>
      </c>
      <c r="O813">
        <f t="shared" si="24"/>
        <v>1</v>
      </c>
      <c r="P813" t="str">
        <f t="shared" si="25"/>
        <v>2023-09</v>
      </c>
      <c r="Q813" s="3">
        <f>IF(AND(IF(dashboard!$B$4="All",TRUE,$F813=dashboard!$B$4),IF(dashboard!$B$5="All",TRUE,$E813=dashboard!$B$5),IF(dashboard!$B$6="All",TRUE,$G813=dashboard!$B$6),IF(dashboard!$B$7="All",TRUE,$M813=dashboard!$B$7),$P813&gt;=dashboard!$B$8,$P813&lt;=dashboard!$B$9,COUNTIFS($C$2:C813,$C813,$F$2:F813,IF(dashboard!$B$4="All","*",dashboard!$B$4),$E$2:E813,IF(dashboard!$B$5="All","*",dashboard!$B$5),$G$2:G813,IF(dashboard!$B$6="All","*",dashboard!$B$6),$M$2:M813,IF(dashboard!$B$7="All","*",dashboard!$B$7),$P$2:P813,"&gt;="&amp;dashboard!$B$8,$P$2:P813,"&lt;="&amp;dashboard!$B$9)=1),1,0)</f>
        <v>0</v>
      </c>
    </row>
    <row r="814" spans="1:17">
      <c r="A814" t="s">
        <v>1862</v>
      </c>
      <c r="B814" s="2">
        <v>45083</v>
      </c>
      <c r="C814" t="s">
        <v>1863</v>
      </c>
      <c r="D814" t="s">
        <v>1864</v>
      </c>
      <c r="E814" t="s">
        <v>61</v>
      </c>
      <c r="F814" t="s">
        <v>33</v>
      </c>
      <c r="G814" t="s">
        <v>19</v>
      </c>
      <c r="H814" t="s">
        <v>57</v>
      </c>
      <c r="I814" s="3">
        <v>1</v>
      </c>
      <c r="J814" s="4">
        <v>12148.19</v>
      </c>
      <c r="K814" s="4">
        <v>12148.19</v>
      </c>
      <c r="L814" t="s">
        <v>28</v>
      </c>
      <c r="M814" t="s">
        <v>29</v>
      </c>
      <c r="N814">
        <f>IF(COUNTIF($C$2:C814,C814)=1,1,0)</f>
        <v>1</v>
      </c>
      <c r="O814">
        <f t="shared" si="24"/>
        <v>0</v>
      </c>
      <c r="P814" t="str">
        <f t="shared" si="25"/>
        <v>2023-06</v>
      </c>
      <c r="Q814" s="3">
        <f>IF(AND(IF(dashboard!$B$4="All",TRUE,$F814=dashboard!$B$4),IF(dashboard!$B$5="All",TRUE,$E814=dashboard!$B$5),IF(dashboard!$B$6="All",TRUE,$G814=dashboard!$B$6),IF(dashboard!$B$7="All",TRUE,$M814=dashboard!$B$7),$P814&gt;=dashboard!$B$8,$P814&lt;=dashboard!$B$9,COUNTIFS($C$2:C814,$C814,$F$2:F814,IF(dashboard!$B$4="All","*",dashboard!$B$4),$E$2:E814,IF(dashboard!$B$5="All","*",dashboard!$B$5),$G$2:G814,IF(dashboard!$B$6="All","*",dashboard!$B$6),$M$2:M814,IF(dashboard!$B$7="All","*",dashboard!$B$7),$P$2:P814,"&gt;="&amp;dashboard!$B$8,$P$2:P814,"&lt;="&amp;dashboard!$B$9)=1),1,0)</f>
        <v>1</v>
      </c>
    </row>
    <row r="815" spans="1:17">
      <c r="A815" t="s">
        <v>1865</v>
      </c>
      <c r="B815" s="2">
        <v>44973</v>
      </c>
      <c r="C815" t="s">
        <v>1866</v>
      </c>
      <c r="D815" t="s">
        <v>968</v>
      </c>
      <c r="E815" t="s">
        <v>17</v>
      </c>
      <c r="F815" t="s">
        <v>33</v>
      </c>
      <c r="G815" t="s">
        <v>19</v>
      </c>
      <c r="H815" t="s">
        <v>20</v>
      </c>
      <c r="I815" s="3">
        <v>1</v>
      </c>
      <c r="J815" s="4">
        <v>38883.29</v>
      </c>
      <c r="K815" s="4">
        <v>38883.29</v>
      </c>
      <c r="L815" t="s">
        <v>28</v>
      </c>
      <c r="M815" t="s">
        <v>29</v>
      </c>
      <c r="N815">
        <f>IF(COUNTIF($C$2:C815,C815)=1,1,0)</f>
        <v>1</v>
      </c>
      <c r="O815">
        <f t="shared" si="24"/>
        <v>0</v>
      </c>
      <c r="P815" t="str">
        <f t="shared" si="25"/>
        <v>2023-02</v>
      </c>
      <c r="Q815" s="3">
        <f>IF(AND(IF(dashboard!$B$4="All",TRUE,$F815=dashboard!$B$4),IF(dashboard!$B$5="All",TRUE,$E815=dashboard!$B$5),IF(dashboard!$B$6="All",TRUE,$G815=dashboard!$B$6),IF(dashboard!$B$7="All",TRUE,$M815=dashboard!$B$7),$P815&gt;=dashboard!$B$8,$P815&lt;=dashboard!$B$9,COUNTIFS($C$2:C815,$C815,$F$2:F815,IF(dashboard!$B$4="All","*",dashboard!$B$4),$E$2:E815,IF(dashboard!$B$5="All","*",dashboard!$B$5),$G$2:G815,IF(dashboard!$B$6="All","*",dashboard!$B$6),$M$2:M815,IF(dashboard!$B$7="All","*",dashboard!$B$7),$P$2:P815,"&gt;="&amp;dashboard!$B$8,$P$2:P815,"&lt;="&amp;dashboard!$B$9)=1),1,0)</f>
        <v>1</v>
      </c>
    </row>
    <row r="816" spans="1:17">
      <c r="A816" t="s">
        <v>1867</v>
      </c>
      <c r="B816" s="2">
        <v>45250</v>
      </c>
      <c r="C816" t="s">
        <v>229</v>
      </c>
      <c r="D816" t="s">
        <v>1868</v>
      </c>
      <c r="E816" t="s">
        <v>61</v>
      </c>
      <c r="F816" t="s">
        <v>18</v>
      </c>
      <c r="G816" t="s">
        <v>19</v>
      </c>
      <c r="H816" t="s">
        <v>50</v>
      </c>
      <c r="I816" s="3">
        <v>2</v>
      </c>
      <c r="J816" s="4">
        <v>2297.89</v>
      </c>
      <c r="K816" s="4">
        <v>4595.7700000000004</v>
      </c>
      <c r="L816" t="s">
        <v>21</v>
      </c>
      <c r="M816" t="s">
        <v>29</v>
      </c>
      <c r="N816">
        <f>IF(COUNTIF($C$2:C816,C816)=1,1,0)</f>
        <v>0</v>
      </c>
      <c r="O816">
        <f t="shared" si="24"/>
        <v>0</v>
      </c>
      <c r="P816" t="str">
        <f t="shared" si="25"/>
        <v>2023-11</v>
      </c>
      <c r="Q816" s="3">
        <f>IF(AND(IF(dashboard!$B$4="All",TRUE,$F816=dashboard!$B$4),IF(dashboard!$B$5="All",TRUE,$E816=dashboard!$B$5),IF(dashboard!$B$6="All",TRUE,$G816=dashboard!$B$6),IF(dashboard!$B$7="All",TRUE,$M816=dashboard!$B$7),$P816&gt;=dashboard!$B$8,$P816&lt;=dashboard!$B$9,COUNTIFS($C$2:C816,$C816,$F$2:F816,IF(dashboard!$B$4="All","*",dashboard!$B$4),$E$2:E816,IF(dashboard!$B$5="All","*",dashboard!$B$5),$G$2:G816,IF(dashboard!$B$6="All","*",dashboard!$B$6),$M$2:M816,IF(dashboard!$B$7="All","*",dashboard!$B$7),$P$2:P816,"&gt;="&amp;dashboard!$B$8,$P$2:P816,"&lt;="&amp;dashboard!$B$9)=1),1,0)</f>
        <v>0</v>
      </c>
    </row>
    <row r="817" spans="1:17">
      <c r="A817" t="s">
        <v>1869</v>
      </c>
      <c r="B817" s="2">
        <v>45056</v>
      </c>
      <c r="C817" t="s">
        <v>1870</v>
      </c>
      <c r="D817" t="s">
        <v>16</v>
      </c>
      <c r="E817" t="s">
        <v>61</v>
      </c>
      <c r="F817" t="s">
        <v>46</v>
      </c>
      <c r="G817" t="s">
        <v>19</v>
      </c>
      <c r="H817" t="s">
        <v>34</v>
      </c>
      <c r="I817" s="3">
        <v>2</v>
      </c>
      <c r="J817" s="4">
        <v>1219.46</v>
      </c>
      <c r="K817" s="4">
        <v>2438.9299999999998</v>
      </c>
      <c r="L817" t="s">
        <v>28</v>
      </c>
      <c r="M817" t="s">
        <v>29</v>
      </c>
      <c r="N817">
        <f>IF(COUNTIF($C$2:C817,C817)=1,1,0)</f>
        <v>1</v>
      </c>
      <c r="O817">
        <f t="shared" si="24"/>
        <v>0</v>
      </c>
      <c r="P817" t="str">
        <f t="shared" si="25"/>
        <v>2023-05</v>
      </c>
      <c r="Q817" s="3">
        <f>IF(AND(IF(dashboard!$B$4="All",TRUE,$F817=dashboard!$B$4),IF(dashboard!$B$5="All",TRUE,$E817=dashboard!$B$5),IF(dashboard!$B$6="All",TRUE,$G817=dashboard!$B$6),IF(dashboard!$B$7="All",TRUE,$M817=dashboard!$B$7),$P817&gt;=dashboard!$B$8,$P817&lt;=dashboard!$B$9,COUNTIFS($C$2:C817,$C817,$F$2:F817,IF(dashboard!$B$4="All","*",dashboard!$B$4),$E$2:E817,IF(dashboard!$B$5="All","*",dashboard!$B$5),$G$2:G817,IF(dashboard!$B$6="All","*",dashboard!$B$6),$M$2:M817,IF(dashboard!$B$7="All","*",dashboard!$B$7),$P$2:P817,"&gt;="&amp;dashboard!$B$8,$P$2:P817,"&lt;="&amp;dashboard!$B$9)=1),1,0)</f>
        <v>0</v>
      </c>
    </row>
    <row r="818" spans="1:17">
      <c r="A818" t="s">
        <v>1871</v>
      </c>
      <c r="B818" s="2">
        <v>45337</v>
      </c>
      <c r="C818" t="s">
        <v>406</v>
      </c>
      <c r="D818" t="s">
        <v>1872</v>
      </c>
      <c r="E818" t="s">
        <v>61</v>
      </c>
      <c r="F818" t="s">
        <v>27</v>
      </c>
      <c r="G818" t="s">
        <v>19</v>
      </c>
      <c r="H818" t="s">
        <v>20</v>
      </c>
      <c r="I818" s="3">
        <v>4</v>
      </c>
      <c r="J818" s="4">
        <v>25824.79</v>
      </c>
      <c r="K818" s="4">
        <v>103299.15</v>
      </c>
      <c r="L818" t="s">
        <v>28</v>
      </c>
      <c r="M818" t="s">
        <v>29</v>
      </c>
      <c r="N818">
        <f>IF(COUNTIF($C$2:C818,C818)=1,1,0)</f>
        <v>0</v>
      </c>
      <c r="O818">
        <f t="shared" si="24"/>
        <v>0</v>
      </c>
      <c r="P818" t="str">
        <f t="shared" si="25"/>
        <v>2024-02</v>
      </c>
      <c r="Q818" s="3">
        <f>IF(AND(IF(dashboard!$B$4="All",TRUE,$F818=dashboard!$B$4),IF(dashboard!$B$5="All",TRUE,$E818=dashboard!$B$5),IF(dashboard!$B$6="All",TRUE,$G818=dashboard!$B$6),IF(dashboard!$B$7="All",TRUE,$M818=dashboard!$B$7),$P818&gt;=dashboard!$B$8,$P818&lt;=dashboard!$B$9,COUNTIFS($C$2:C818,$C818,$F$2:F818,IF(dashboard!$B$4="All","*",dashboard!$B$4),$E$2:E818,IF(dashboard!$B$5="All","*",dashboard!$B$5),$G$2:G818,IF(dashboard!$B$6="All","*",dashboard!$B$6),$M$2:M818,IF(dashboard!$B$7="All","*",dashboard!$B$7),$P$2:P818,"&gt;="&amp;dashboard!$B$8,$P$2:P818,"&lt;="&amp;dashboard!$B$9)=1),1,0)</f>
        <v>0</v>
      </c>
    </row>
    <row r="819" spans="1:17">
      <c r="A819" t="s">
        <v>1873</v>
      </c>
      <c r="B819" s="2">
        <v>45021</v>
      </c>
      <c r="C819" t="s">
        <v>329</v>
      </c>
      <c r="D819" t="s">
        <v>1874</v>
      </c>
      <c r="E819" t="s">
        <v>17</v>
      </c>
      <c r="F819" t="s">
        <v>18</v>
      </c>
      <c r="G819" t="s">
        <v>19</v>
      </c>
      <c r="H819" t="s">
        <v>57</v>
      </c>
      <c r="I819" s="3">
        <v>3</v>
      </c>
      <c r="J819" s="4">
        <v>14876.85</v>
      </c>
      <c r="K819" s="4">
        <v>44630.559999999998</v>
      </c>
      <c r="L819" t="s">
        <v>28</v>
      </c>
      <c r="M819" t="s">
        <v>29</v>
      </c>
      <c r="N819">
        <f>IF(COUNTIF($C$2:C819,C819)=1,1,0)</f>
        <v>0</v>
      </c>
      <c r="O819">
        <f t="shared" si="24"/>
        <v>0</v>
      </c>
      <c r="P819" t="str">
        <f t="shared" si="25"/>
        <v>2023-04</v>
      </c>
      <c r="Q819" s="3">
        <f>IF(AND(IF(dashboard!$B$4="All",TRUE,$F819=dashboard!$B$4),IF(dashboard!$B$5="All",TRUE,$E819=dashboard!$B$5),IF(dashboard!$B$6="All",TRUE,$G819=dashboard!$B$6),IF(dashboard!$B$7="All",TRUE,$M819=dashboard!$B$7),$P819&gt;=dashboard!$B$8,$P819&lt;=dashboard!$B$9,COUNTIFS($C$2:C819,$C819,$F$2:F819,IF(dashboard!$B$4="All","*",dashboard!$B$4),$E$2:E819,IF(dashboard!$B$5="All","*",dashboard!$B$5),$G$2:G819,IF(dashboard!$B$6="All","*",dashboard!$B$6),$M$2:M819,IF(dashboard!$B$7="All","*",dashboard!$B$7),$P$2:P819,"&gt;="&amp;dashboard!$B$8,$P$2:P819,"&lt;="&amp;dashboard!$B$9)=1),1,0)</f>
        <v>0</v>
      </c>
    </row>
    <row r="820" spans="1:17">
      <c r="A820" t="s">
        <v>1875</v>
      </c>
      <c r="B820" s="2">
        <v>45218</v>
      </c>
      <c r="C820" t="s">
        <v>491</v>
      </c>
      <c r="D820" t="s">
        <v>1876</v>
      </c>
      <c r="E820" t="s">
        <v>26</v>
      </c>
      <c r="F820" t="s">
        <v>33</v>
      </c>
      <c r="G820" t="s">
        <v>42</v>
      </c>
      <c r="H820" t="s">
        <v>50</v>
      </c>
      <c r="I820" s="3">
        <v>3</v>
      </c>
      <c r="J820" s="4">
        <v>2112.4899999999998</v>
      </c>
      <c r="K820" s="4">
        <v>6337.48</v>
      </c>
      <c r="L820" t="s">
        <v>28</v>
      </c>
      <c r="M820" t="s">
        <v>29</v>
      </c>
      <c r="N820">
        <f>IF(COUNTIF($C$2:C820,C820)=1,1,0)</f>
        <v>0</v>
      </c>
      <c r="O820">
        <f t="shared" si="24"/>
        <v>0</v>
      </c>
      <c r="P820" t="str">
        <f t="shared" si="25"/>
        <v>2023-10</v>
      </c>
      <c r="Q820" s="3">
        <f>IF(AND(IF(dashboard!$B$4="All",TRUE,$F820=dashboard!$B$4),IF(dashboard!$B$5="All",TRUE,$E820=dashboard!$B$5),IF(dashboard!$B$6="All",TRUE,$G820=dashboard!$B$6),IF(dashboard!$B$7="All",TRUE,$M820=dashboard!$B$7),$P820&gt;=dashboard!$B$8,$P820&lt;=dashboard!$B$9,COUNTIFS($C$2:C820,$C820,$F$2:F820,IF(dashboard!$B$4="All","*",dashboard!$B$4),$E$2:E820,IF(dashboard!$B$5="All","*",dashboard!$B$5),$G$2:G820,IF(dashboard!$B$6="All","*",dashboard!$B$6),$M$2:M820,IF(dashboard!$B$7="All","*",dashboard!$B$7),$P$2:P820,"&gt;="&amp;dashboard!$B$8,$P$2:P820,"&lt;="&amp;dashboard!$B$9)=1),1,0)</f>
        <v>1</v>
      </c>
    </row>
    <row r="821" spans="1:17">
      <c r="A821" t="s">
        <v>1877</v>
      </c>
      <c r="B821" s="2">
        <v>45209</v>
      </c>
      <c r="C821" t="s">
        <v>304</v>
      </c>
      <c r="D821" t="s">
        <v>587</v>
      </c>
      <c r="E821" t="s">
        <v>26</v>
      </c>
      <c r="F821" t="s">
        <v>46</v>
      </c>
      <c r="G821" t="s">
        <v>42</v>
      </c>
      <c r="H821" t="s">
        <v>57</v>
      </c>
      <c r="I821" s="3">
        <v>4</v>
      </c>
      <c r="J821" s="4">
        <v>11214.07</v>
      </c>
      <c r="K821" s="4">
        <v>44856.3</v>
      </c>
      <c r="L821" t="s">
        <v>35</v>
      </c>
      <c r="M821" t="s">
        <v>29</v>
      </c>
      <c r="N821">
        <f>IF(COUNTIF($C$2:C821,C821)=1,1,0)</f>
        <v>0</v>
      </c>
      <c r="O821">
        <f t="shared" si="24"/>
        <v>0</v>
      </c>
      <c r="P821" t="str">
        <f t="shared" si="25"/>
        <v>2023-10</v>
      </c>
      <c r="Q821" s="3">
        <f>IF(AND(IF(dashboard!$B$4="All",TRUE,$F821=dashboard!$B$4),IF(dashboard!$B$5="All",TRUE,$E821=dashboard!$B$5),IF(dashboard!$B$6="All",TRUE,$G821=dashboard!$B$6),IF(dashboard!$B$7="All",TRUE,$M821=dashboard!$B$7),$P821&gt;=dashboard!$B$8,$P821&lt;=dashboard!$B$9,COUNTIFS($C$2:C821,$C821,$F$2:F821,IF(dashboard!$B$4="All","*",dashboard!$B$4),$E$2:E821,IF(dashboard!$B$5="All","*",dashboard!$B$5),$G$2:G821,IF(dashboard!$B$6="All","*",dashboard!$B$6),$M$2:M821,IF(dashboard!$B$7="All","*",dashboard!$B$7),$P$2:P821,"&gt;="&amp;dashboard!$B$8,$P$2:P821,"&lt;="&amp;dashboard!$B$9)=1),1,0)</f>
        <v>0</v>
      </c>
    </row>
    <row r="822" spans="1:17">
      <c r="A822" t="s">
        <v>1878</v>
      </c>
      <c r="B822" s="2">
        <v>44995</v>
      </c>
      <c r="C822" t="s">
        <v>1015</v>
      </c>
      <c r="D822" t="s">
        <v>1879</v>
      </c>
      <c r="E822" t="s">
        <v>61</v>
      </c>
      <c r="F822" t="s">
        <v>27</v>
      </c>
      <c r="G822" t="s">
        <v>19</v>
      </c>
      <c r="H822" t="s">
        <v>20</v>
      </c>
      <c r="I822" s="3">
        <v>2</v>
      </c>
      <c r="J822" s="4">
        <v>40394.07</v>
      </c>
      <c r="K822" s="4">
        <v>80788.14</v>
      </c>
      <c r="L822" t="s">
        <v>28</v>
      </c>
      <c r="M822" t="s">
        <v>29</v>
      </c>
      <c r="N822">
        <f>IF(COUNTIF($C$2:C822,C822)=1,1,0)</f>
        <v>0</v>
      </c>
      <c r="O822">
        <f t="shared" si="24"/>
        <v>0</v>
      </c>
      <c r="P822" t="str">
        <f t="shared" si="25"/>
        <v>2023-03</v>
      </c>
      <c r="Q822" s="3">
        <f>IF(AND(IF(dashboard!$B$4="All",TRUE,$F822=dashboard!$B$4),IF(dashboard!$B$5="All",TRUE,$E822=dashboard!$B$5),IF(dashboard!$B$6="All",TRUE,$G822=dashboard!$B$6),IF(dashboard!$B$7="All",TRUE,$M822=dashboard!$B$7),$P822&gt;=dashboard!$B$8,$P822&lt;=dashboard!$B$9,COUNTIFS($C$2:C822,$C822,$F$2:F822,IF(dashboard!$B$4="All","*",dashboard!$B$4),$E$2:E822,IF(dashboard!$B$5="All","*",dashboard!$B$5),$G$2:G822,IF(dashboard!$B$6="All","*",dashboard!$B$6),$M$2:M822,IF(dashboard!$B$7="All","*",dashboard!$B$7),$P$2:P822,"&gt;="&amp;dashboard!$B$8,$P$2:P822,"&lt;="&amp;dashboard!$B$9)=1),1,0)</f>
        <v>0</v>
      </c>
    </row>
    <row r="823" spans="1:17">
      <c r="A823" t="s">
        <v>1880</v>
      </c>
      <c r="B823" s="2">
        <v>44937</v>
      </c>
      <c r="C823" t="s">
        <v>1881</v>
      </c>
      <c r="D823" t="s">
        <v>1882</v>
      </c>
      <c r="E823" t="s">
        <v>17</v>
      </c>
      <c r="F823" t="s">
        <v>33</v>
      </c>
      <c r="G823" t="s">
        <v>19</v>
      </c>
      <c r="H823" t="s">
        <v>57</v>
      </c>
      <c r="I823" s="3">
        <v>5</v>
      </c>
      <c r="J823" s="4">
        <v>15027.21</v>
      </c>
      <c r="K823" s="4">
        <v>75136.05</v>
      </c>
      <c r="L823" t="s">
        <v>28</v>
      </c>
      <c r="M823" t="s">
        <v>29</v>
      </c>
      <c r="N823">
        <f>IF(COUNTIF($C$2:C823,C823)=1,1,0)</f>
        <v>1</v>
      </c>
      <c r="O823">
        <f t="shared" si="24"/>
        <v>0</v>
      </c>
      <c r="P823" t="str">
        <f t="shared" si="25"/>
        <v>2023-01</v>
      </c>
      <c r="Q823" s="3">
        <f>IF(AND(IF(dashboard!$B$4="All",TRUE,$F823=dashboard!$B$4),IF(dashboard!$B$5="All",TRUE,$E823=dashboard!$B$5),IF(dashboard!$B$6="All",TRUE,$G823=dashboard!$B$6),IF(dashboard!$B$7="All",TRUE,$M823=dashboard!$B$7),$P823&gt;=dashboard!$B$8,$P823&lt;=dashboard!$B$9,COUNTIFS($C$2:C823,$C823,$F$2:F823,IF(dashboard!$B$4="All","*",dashboard!$B$4),$E$2:E823,IF(dashboard!$B$5="All","*",dashboard!$B$5),$G$2:G823,IF(dashboard!$B$6="All","*",dashboard!$B$6),$M$2:M823,IF(dashboard!$B$7="All","*",dashboard!$B$7),$P$2:P823,"&gt;="&amp;dashboard!$B$8,$P$2:P823,"&lt;="&amp;dashboard!$B$9)=1),1,0)</f>
        <v>1</v>
      </c>
    </row>
    <row r="824" spans="1:17">
      <c r="A824" t="s">
        <v>1883</v>
      </c>
      <c r="B824" s="2">
        <v>45180</v>
      </c>
      <c r="C824" t="s">
        <v>1166</v>
      </c>
      <c r="D824" t="s">
        <v>584</v>
      </c>
      <c r="E824" t="s">
        <v>26</v>
      </c>
      <c r="F824" t="s">
        <v>27</v>
      </c>
      <c r="G824" t="s">
        <v>19</v>
      </c>
      <c r="H824" t="s">
        <v>34</v>
      </c>
      <c r="I824" s="3">
        <v>4</v>
      </c>
      <c r="J824" s="4">
        <v>985.02</v>
      </c>
      <c r="K824" s="4">
        <v>3940.1</v>
      </c>
      <c r="L824" t="s">
        <v>28</v>
      </c>
      <c r="M824" t="s">
        <v>29</v>
      </c>
      <c r="N824">
        <f>IF(COUNTIF($C$2:C824,C824)=1,1,0)</f>
        <v>0</v>
      </c>
      <c r="O824">
        <f t="shared" si="24"/>
        <v>0</v>
      </c>
      <c r="P824" t="str">
        <f t="shared" si="25"/>
        <v>2023-09</v>
      </c>
      <c r="Q824" s="3">
        <f>IF(AND(IF(dashboard!$B$4="All",TRUE,$F824=dashboard!$B$4),IF(dashboard!$B$5="All",TRUE,$E824=dashboard!$B$5),IF(dashboard!$B$6="All",TRUE,$G824=dashboard!$B$6),IF(dashboard!$B$7="All",TRUE,$M824=dashboard!$B$7),$P824&gt;=dashboard!$B$8,$P824&lt;=dashboard!$B$9,COUNTIFS($C$2:C824,$C824,$F$2:F824,IF(dashboard!$B$4="All","*",dashboard!$B$4),$E$2:E824,IF(dashboard!$B$5="All","*",dashboard!$B$5),$G$2:G824,IF(dashboard!$B$6="All","*",dashboard!$B$6),$M$2:M824,IF(dashboard!$B$7="All","*",dashboard!$B$7),$P$2:P824,"&gt;="&amp;dashboard!$B$8,$P$2:P824,"&lt;="&amp;dashboard!$B$9)=1),1,0)</f>
        <v>0</v>
      </c>
    </row>
    <row r="825" spans="1:17">
      <c r="A825" t="s">
        <v>1884</v>
      </c>
      <c r="B825" s="2">
        <v>45060</v>
      </c>
      <c r="C825" t="s">
        <v>1453</v>
      </c>
      <c r="D825" t="s">
        <v>942</v>
      </c>
      <c r="E825" t="s">
        <v>17</v>
      </c>
      <c r="F825" t="s">
        <v>46</v>
      </c>
      <c r="G825" t="s">
        <v>19</v>
      </c>
      <c r="H825" t="s">
        <v>20</v>
      </c>
      <c r="I825" s="3">
        <v>3</v>
      </c>
      <c r="J825" s="4">
        <v>31843.84</v>
      </c>
      <c r="K825" s="4">
        <v>95531.520000000004</v>
      </c>
      <c r="L825" t="s">
        <v>21</v>
      </c>
      <c r="M825" t="s">
        <v>29</v>
      </c>
      <c r="N825">
        <f>IF(COUNTIF($C$2:C825,C825)=1,1,0)</f>
        <v>0</v>
      </c>
      <c r="O825">
        <f t="shared" si="24"/>
        <v>0</v>
      </c>
      <c r="P825" t="str">
        <f t="shared" si="25"/>
        <v>2023-05</v>
      </c>
      <c r="Q825" s="3">
        <f>IF(AND(IF(dashboard!$B$4="All",TRUE,$F825=dashboard!$B$4),IF(dashboard!$B$5="All",TRUE,$E825=dashboard!$B$5),IF(dashboard!$B$6="All",TRUE,$G825=dashboard!$B$6),IF(dashboard!$B$7="All",TRUE,$M825=dashboard!$B$7),$P825&gt;=dashboard!$B$8,$P825&lt;=dashboard!$B$9,COUNTIFS($C$2:C825,$C825,$F$2:F825,IF(dashboard!$B$4="All","*",dashboard!$B$4),$E$2:E825,IF(dashboard!$B$5="All","*",dashboard!$B$5),$G$2:G825,IF(dashboard!$B$6="All","*",dashboard!$B$6),$M$2:M825,IF(dashboard!$B$7="All","*",dashboard!$B$7),$P$2:P825,"&gt;="&amp;dashboard!$B$8,$P$2:P825,"&lt;="&amp;dashboard!$B$9)=1),1,0)</f>
        <v>0</v>
      </c>
    </row>
    <row r="826" spans="1:17">
      <c r="A826" t="s">
        <v>1885</v>
      </c>
      <c r="B826" s="2">
        <v>44949</v>
      </c>
      <c r="C826" t="s">
        <v>1608</v>
      </c>
      <c r="D826" t="s">
        <v>964</v>
      </c>
      <c r="E826" t="s">
        <v>17</v>
      </c>
      <c r="F826" t="s">
        <v>33</v>
      </c>
      <c r="G826" t="s">
        <v>19</v>
      </c>
      <c r="H826" t="s">
        <v>34</v>
      </c>
      <c r="I826" s="3">
        <v>4</v>
      </c>
      <c r="J826" s="4">
        <v>1054.1400000000001</v>
      </c>
      <c r="K826" s="4">
        <v>4216.5600000000004</v>
      </c>
      <c r="L826" t="s">
        <v>28</v>
      </c>
      <c r="M826" t="s">
        <v>29</v>
      </c>
      <c r="N826">
        <f>IF(COUNTIF($C$2:C826,C826)=1,1,0)</f>
        <v>0</v>
      </c>
      <c r="O826">
        <f t="shared" si="24"/>
        <v>0</v>
      </c>
      <c r="P826" t="str">
        <f t="shared" si="25"/>
        <v>2023-01</v>
      </c>
      <c r="Q826" s="3">
        <f>IF(AND(IF(dashboard!$B$4="All",TRUE,$F826=dashboard!$B$4),IF(dashboard!$B$5="All",TRUE,$E826=dashboard!$B$5),IF(dashboard!$B$6="All",TRUE,$G826=dashboard!$B$6),IF(dashboard!$B$7="All",TRUE,$M826=dashboard!$B$7),$P826&gt;=dashboard!$B$8,$P826&lt;=dashboard!$B$9,COUNTIFS($C$2:C826,$C826,$F$2:F826,IF(dashboard!$B$4="All","*",dashboard!$B$4),$E$2:E826,IF(dashboard!$B$5="All","*",dashboard!$B$5),$G$2:G826,IF(dashboard!$B$6="All","*",dashboard!$B$6),$M$2:M826,IF(dashboard!$B$7="All","*",dashboard!$B$7),$P$2:P826,"&gt;="&amp;dashboard!$B$8,$P$2:P826,"&lt;="&amp;dashboard!$B$9)=1),1,0)</f>
        <v>1</v>
      </c>
    </row>
    <row r="827" spans="1:17">
      <c r="A827" t="s">
        <v>1886</v>
      </c>
      <c r="B827" s="2">
        <v>45272</v>
      </c>
      <c r="C827" t="s">
        <v>462</v>
      </c>
      <c r="D827" t="s">
        <v>1887</v>
      </c>
      <c r="E827" t="s">
        <v>17</v>
      </c>
      <c r="F827" t="s">
        <v>46</v>
      </c>
      <c r="G827" t="s">
        <v>42</v>
      </c>
      <c r="H827" t="s">
        <v>50</v>
      </c>
      <c r="I827" s="3">
        <v>4</v>
      </c>
      <c r="J827" s="4">
        <v>2625.72</v>
      </c>
      <c r="K827" s="4">
        <v>10502.9</v>
      </c>
      <c r="L827" t="s">
        <v>35</v>
      </c>
      <c r="M827" t="s">
        <v>29</v>
      </c>
      <c r="N827">
        <f>IF(COUNTIF($C$2:C827,C827)=1,1,0)</f>
        <v>0</v>
      </c>
      <c r="O827">
        <f t="shared" si="24"/>
        <v>0</v>
      </c>
      <c r="P827" t="str">
        <f t="shared" si="25"/>
        <v>2023-12</v>
      </c>
      <c r="Q827" s="3">
        <f>IF(AND(IF(dashboard!$B$4="All",TRUE,$F827=dashboard!$B$4),IF(dashboard!$B$5="All",TRUE,$E827=dashboard!$B$5),IF(dashboard!$B$6="All",TRUE,$G827=dashboard!$B$6),IF(dashboard!$B$7="All",TRUE,$M827=dashboard!$B$7),$P827&gt;=dashboard!$B$8,$P827&lt;=dashboard!$B$9,COUNTIFS($C$2:C827,$C827,$F$2:F827,IF(dashboard!$B$4="All","*",dashboard!$B$4),$E$2:E827,IF(dashboard!$B$5="All","*",dashboard!$B$5),$G$2:G827,IF(dashboard!$B$6="All","*",dashboard!$B$6),$M$2:M827,IF(dashboard!$B$7="All","*",dashboard!$B$7),$P$2:P827,"&gt;="&amp;dashboard!$B$8,$P$2:P827,"&lt;="&amp;dashboard!$B$9)=1),1,0)</f>
        <v>0</v>
      </c>
    </row>
    <row r="828" spans="1:17">
      <c r="A828" t="s">
        <v>1888</v>
      </c>
      <c r="B828" s="2">
        <v>45228</v>
      </c>
      <c r="C828" t="s">
        <v>256</v>
      </c>
      <c r="D828" t="s">
        <v>787</v>
      </c>
      <c r="E828" t="s">
        <v>26</v>
      </c>
      <c r="F828" t="s">
        <v>18</v>
      </c>
      <c r="G828" t="s">
        <v>42</v>
      </c>
      <c r="H828" t="s">
        <v>34</v>
      </c>
      <c r="I828" s="3">
        <v>1</v>
      </c>
      <c r="J828" s="4">
        <v>1204.46</v>
      </c>
      <c r="K828" s="4">
        <v>1204.46</v>
      </c>
      <c r="L828" t="s">
        <v>21</v>
      </c>
      <c r="M828" t="s">
        <v>29</v>
      </c>
      <c r="N828">
        <f>IF(COUNTIF($C$2:C828,C828)=1,1,0)</f>
        <v>0</v>
      </c>
      <c r="O828">
        <f t="shared" si="24"/>
        <v>0</v>
      </c>
      <c r="P828" t="str">
        <f t="shared" si="25"/>
        <v>2023-10</v>
      </c>
      <c r="Q828" s="3">
        <f>IF(AND(IF(dashboard!$B$4="All",TRUE,$F828=dashboard!$B$4),IF(dashboard!$B$5="All",TRUE,$E828=dashboard!$B$5),IF(dashboard!$B$6="All",TRUE,$G828=dashboard!$B$6),IF(dashboard!$B$7="All",TRUE,$M828=dashboard!$B$7),$P828&gt;=dashboard!$B$8,$P828&lt;=dashboard!$B$9,COUNTIFS($C$2:C828,$C828,$F$2:F828,IF(dashboard!$B$4="All","*",dashboard!$B$4),$E$2:E828,IF(dashboard!$B$5="All","*",dashboard!$B$5),$G$2:G828,IF(dashboard!$B$6="All","*",dashboard!$B$6),$M$2:M828,IF(dashboard!$B$7="All","*",dashboard!$B$7),$P$2:P828,"&gt;="&amp;dashboard!$B$8,$P$2:P828,"&lt;="&amp;dashboard!$B$9)=1),1,0)</f>
        <v>0</v>
      </c>
    </row>
    <row r="829" spans="1:17">
      <c r="A829" t="s">
        <v>1889</v>
      </c>
      <c r="B829" s="2">
        <v>45289</v>
      </c>
      <c r="C829" t="s">
        <v>1169</v>
      </c>
      <c r="D829" t="s">
        <v>1081</v>
      </c>
      <c r="E829" t="s">
        <v>17</v>
      </c>
      <c r="F829" t="s">
        <v>18</v>
      </c>
      <c r="G829" t="s">
        <v>42</v>
      </c>
      <c r="H829" t="s">
        <v>34</v>
      </c>
      <c r="I829" s="3">
        <v>2</v>
      </c>
      <c r="J829" s="4">
        <v>851.87</v>
      </c>
      <c r="K829" s="4">
        <v>1703.74</v>
      </c>
      <c r="L829" t="s">
        <v>35</v>
      </c>
      <c r="M829" t="s">
        <v>29</v>
      </c>
      <c r="N829">
        <f>IF(COUNTIF($C$2:C829,C829)=1,1,0)</f>
        <v>0</v>
      </c>
      <c r="O829">
        <f t="shared" si="24"/>
        <v>0</v>
      </c>
      <c r="P829" t="str">
        <f t="shared" si="25"/>
        <v>2023-12</v>
      </c>
      <c r="Q829" s="3">
        <f>IF(AND(IF(dashboard!$B$4="All",TRUE,$F829=dashboard!$B$4),IF(dashboard!$B$5="All",TRUE,$E829=dashboard!$B$5),IF(dashboard!$B$6="All",TRUE,$G829=dashboard!$B$6),IF(dashboard!$B$7="All",TRUE,$M829=dashboard!$B$7),$P829&gt;=dashboard!$B$8,$P829&lt;=dashboard!$B$9,COUNTIFS($C$2:C829,$C829,$F$2:F829,IF(dashboard!$B$4="All","*",dashboard!$B$4),$E$2:E829,IF(dashboard!$B$5="All","*",dashboard!$B$5),$G$2:G829,IF(dashboard!$B$6="All","*",dashboard!$B$6),$M$2:M829,IF(dashboard!$B$7="All","*",dashboard!$B$7),$P$2:P829,"&gt;="&amp;dashboard!$B$8,$P$2:P829,"&lt;="&amp;dashboard!$B$9)=1),1,0)</f>
        <v>0</v>
      </c>
    </row>
    <row r="830" spans="1:17">
      <c r="A830" t="s">
        <v>1890</v>
      </c>
      <c r="B830" s="2">
        <v>45322</v>
      </c>
      <c r="C830" t="s">
        <v>1891</v>
      </c>
      <c r="D830" t="s">
        <v>1241</v>
      </c>
      <c r="E830" t="s">
        <v>17</v>
      </c>
      <c r="F830" t="s">
        <v>27</v>
      </c>
      <c r="G830" t="s">
        <v>42</v>
      </c>
      <c r="H830" t="s">
        <v>57</v>
      </c>
      <c r="I830" s="3">
        <v>1</v>
      </c>
      <c r="J830" s="4">
        <v>11983.7</v>
      </c>
      <c r="K830" s="4">
        <v>11983.7</v>
      </c>
      <c r="L830" t="s">
        <v>21</v>
      </c>
      <c r="M830" t="s">
        <v>29</v>
      </c>
      <c r="N830">
        <f>IF(COUNTIF($C$2:C830,C830)=1,1,0)</f>
        <v>1</v>
      </c>
      <c r="O830">
        <f t="shared" si="24"/>
        <v>0</v>
      </c>
      <c r="P830" t="str">
        <f t="shared" si="25"/>
        <v>2024-01</v>
      </c>
      <c r="Q830" s="3">
        <f>IF(AND(IF(dashboard!$B$4="All",TRUE,$F830=dashboard!$B$4),IF(dashboard!$B$5="All",TRUE,$E830=dashboard!$B$5),IF(dashboard!$B$6="All",TRUE,$G830=dashboard!$B$6),IF(dashboard!$B$7="All",TRUE,$M830=dashboard!$B$7),$P830&gt;=dashboard!$B$8,$P830&lt;=dashboard!$B$9,COUNTIFS($C$2:C830,$C830,$F$2:F830,IF(dashboard!$B$4="All","*",dashboard!$B$4),$E$2:E830,IF(dashboard!$B$5="All","*",dashboard!$B$5),$G$2:G830,IF(dashboard!$B$6="All","*",dashboard!$B$6),$M$2:M830,IF(dashboard!$B$7="All","*",dashboard!$B$7),$P$2:P830,"&gt;="&amp;dashboard!$B$8,$P$2:P830,"&lt;="&amp;dashboard!$B$9)=1),1,0)</f>
        <v>0</v>
      </c>
    </row>
    <row r="831" spans="1:17">
      <c r="A831" t="s">
        <v>1892</v>
      </c>
      <c r="B831" s="2">
        <v>45144</v>
      </c>
      <c r="C831" t="s">
        <v>870</v>
      </c>
      <c r="D831" t="s">
        <v>587</v>
      </c>
      <c r="E831" t="s">
        <v>61</v>
      </c>
      <c r="F831" t="s">
        <v>46</v>
      </c>
      <c r="G831" t="s">
        <v>42</v>
      </c>
      <c r="H831" t="s">
        <v>57</v>
      </c>
      <c r="I831" s="3">
        <v>2</v>
      </c>
      <c r="J831" s="4">
        <v>14085.96</v>
      </c>
      <c r="K831" s="4">
        <v>28171.919999999998</v>
      </c>
      <c r="L831" t="s">
        <v>21</v>
      </c>
      <c r="M831" t="s">
        <v>29</v>
      </c>
      <c r="N831">
        <f>IF(COUNTIF($C$2:C831,C831)=1,1,0)</f>
        <v>0</v>
      </c>
      <c r="O831">
        <f t="shared" si="24"/>
        <v>0</v>
      </c>
      <c r="P831" t="str">
        <f t="shared" si="25"/>
        <v>2023-08</v>
      </c>
      <c r="Q831" s="3">
        <f>IF(AND(IF(dashboard!$B$4="All",TRUE,$F831=dashboard!$B$4),IF(dashboard!$B$5="All",TRUE,$E831=dashboard!$B$5),IF(dashboard!$B$6="All",TRUE,$G831=dashboard!$B$6),IF(dashboard!$B$7="All",TRUE,$M831=dashboard!$B$7),$P831&gt;=dashboard!$B$8,$P831&lt;=dashboard!$B$9,COUNTIFS($C$2:C831,$C831,$F$2:F831,IF(dashboard!$B$4="All","*",dashboard!$B$4),$E$2:E831,IF(dashboard!$B$5="All","*",dashboard!$B$5),$G$2:G831,IF(dashboard!$B$6="All","*",dashboard!$B$6),$M$2:M831,IF(dashboard!$B$7="All","*",dashboard!$B$7),$P$2:P831,"&gt;="&amp;dashboard!$B$8,$P$2:P831,"&lt;="&amp;dashboard!$B$9)=1),1,0)</f>
        <v>0</v>
      </c>
    </row>
    <row r="832" spans="1:17">
      <c r="A832" t="s">
        <v>1893</v>
      </c>
      <c r="B832" s="2">
        <v>45067</v>
      </c>
      <c r="C832" t="s">
        <v>549</v>
      </c>
      <c r="D832" t="s">
        <v>587</v>
      </c>
      <c r="E832" t="s">
        <v>17</v>
      </c>
      <c r="F832" t="s">
        <v>46</v>
      </c>
      <c r="G832" t="s">
        <v>19</v>
      </c>
      <c r="H832" t="s">
        <v>20</v>
      </c>
      <c r="I832" s="3">
        <v>4</v>
      </c>
      <c r="J832" s="4">
        <v>32296</v>
      </c>
      <c r="K832" s="4">
        <v>129184.01</v>
      </c>
      <c r="L832" t="s">
        <v>28</v>
      </c>
      <c r="M832" t="s">
        <v>29</v>
      </c>
      <c r="N832">
        <f>IF(COUNTIF($C$2:C832,C832)=1,1,0)</f>
        <v>0</v>
      </c>
      <c r="O832">
        <f t="shared" si="24"/>
        <v>0</v>
      </c>
      <c r="P832" t="str">
        <f t="shared" si="25"/>
        <v>2023-05</v>
      </c>
      <c r="Q832" s="3">
        <f>IF(AND(IF(dashboard!$B$4="All",TRUE,$F832=dashboard!$B$4),IF(dashboard!$B$5="All",TRUE,$E832=dashboard!$B$5),IF(dashboard!$B$6="All",TRUE,$G832=dashboard!$B$6),IF(dashboard!$B$7="All",TRUE,$M832=dashboard!$B$7),$P832&gt;=dashboard!$B$8,$P832&lt;=dashboard!$B$9,COUNTIFS($C$2:C832,$C832,$F$2:F832,IF(dashboard!$B$4="All","*",dashboard!$B$4),$E$2:E832,IF(dashboard!$B$5="All","*",dashboard!$B$5),$G$2:G832,IF(dashboard!$B$6="All","*",dashboard!$B$6),$M$2:M832,IF(dashboard!$B$7="All","*",dashboard!$B$7),$P$2:P832,"&gt;="&amp;dashboard!$B$8,$P$2:P832,"&lt;="&amp;dashboard!$B$9)=1),1,0)</f>
        <v>0</v>
      </c>
    </row>
    <row r="833" spans="1:17">
      <c r="A833" t="s">
        <v>1894</v>
      </c>
      <c r="B833" s="2">
        <v>45136</v>
      </c>
      <c r="C833" t="s">
        <v>928</v>
      </c>
      <c r="D833" t="s">
        <v>1399</v>
      </c>
      <c r="E833" t="s">
        <v>26</v>
      </c>
      <c r="F833" t="s">
        <v>27</v>
      </c>
      <c r="G833" t="s">
        <v>42</v>
      </c>
      <c r="H833" t="s">
        <v>50</v>
      </c>
      <c r="I833" s="3">
        <v>2</v>
      </c>
      <c r="J833" s="4">
        <v>2395.84</v>
      </c>
      <c r="K833" s="4">
        <v>4791.6899999999996</v>
      </c>
      <c r="L833" t="s">
        <v>28</v>
      </c>
      <c r="M833" t="s">
        <v>29</v>
      </c>
      <c r="N833">
        <f>IF(COUNTIF($C$2:C833,C833)=1,1,0)</f>
        <v>0</v>
      </c>
      <c r="O833">
        <f t="shared" si="24"/>
        <v>0</v>
      </c>
      <c r="P833" t="str">
        <f t="shared" si="25"/>
        <v>2023-07</v>
      </c>
      <c r="Q833" s="3">
        <f>IF(AND(IF(dashboard!$B$4="All",TRUE,$F833=dashboard!$B$4),IF(dashboard!$B$5="All",TRUE,$E833=dashboard!$B$5),IF(dashboard!$B$6="All",TRUE,$G833=dashboard!$B$6),IF(dashboard!$B$7="All",TRUE,$M833=dashboard!$B$7),$P833&gt;=dashboard!$B$8,$P833&lt;=dashboard!$B$9,COUNTIFS($C$2:C833,$C833,$F$2:F833,IF(dashboard!$B$4="All","*",dashboard!$B$4),$E$2:E833,IF(dashboard!$B$5="All","*",dashboard!$B$5),$G$2:G833,IF(dashboard!$B$6="All","*",dashboard!$B$6),$M$2:M833,IF(dashboard!$B$7="All","*",dashboard!$B$7),$P$2:P833,"&gt;="&amp;dashboard!$B$8,$P$2:P833,"&lt;="&amp;dashboard!$B$9)=1),1,0)</f>
        <v>0</v>
      </c>
    </row>
    <row r="834" spans="1:17">
      <c r="A834" t="s">
        <v>1895</v>
      </c>
      <c r="B834" s="2">
        <v>45386</v>
      </c>
      <c r="C834" t="s">
        <v>1326</v>
      </c>
      <c r="D834" t="s">
        <v>1335</v>
      </c>
      <c r="E834" t="s">
        <v>17</v>
      </c>
      <c r="F834" t="s">
        <v>27</v>
      </c>
      <c r="G834" t="s">
        <v>19</v>
      </c>
      <c r="H834" t="s">
        <v>20</v>
      </c>
      <c r="I834" s="3">
        <v>3</v>
      </c>
      <c r="J834" s="4">
        <v>37009.19</v>
      </c>
      <c r="K834" s="4">
        <v>111027.57</v>
      </c>
      <c r="L834" t="s">
        <v>21</v>
      </c>
      <c r="M834" t="s">
        <v>22</v>
      </c>
      <c r="N834">
        <f>IF(COUNTIF($C$2:C834,C834)=1,1,0)</f>
        <v>0</v>
      </c>
      <c r="O834">
        <f t="shared" ref="O834:O897" si="26">IF(OR(M834="Yes",M834="YES",M834=TRUE,M834=1),1,0)</f>
        <v>1</v>
      </c>
      <c r="P834" t="str">
        <f t="shared" ref="P834:P897" si="27">TEXT(B834,"yyyy-mm")</f>
        <v>2024-04</v>
      </c>
      <c r="Q834" s="3">
        <f>IF(AND(IF(dashboard!$B$4="All",TRUE,$F834=dashboard!$B$4),IF(dashboard!$B$5="All",TRUE,$E834=dashboard!$B$5),IF(dashboard!$B$6="All",TRUE,$G834=dashboard!$B$6),IF(dashboard!$B$7="All",TRUE,$M834=dashboard!$B$7),$P834&gt;=dashboard!$B$8,$P834&lt;=dashboard!$B$9,COUNTIFS($C$2:C834,$C834,$F$2:F834,IF(dashboard!$B$4="All","*",dashboard!$B$4),$E$2:E834,IF(dashboard!$B$5="All","*",dashboard!$B$5),$G$2:G834,IF(dashboard!$B$6="All","*",dashboard!$B$6),$M$2:M834,IF(dashboard!$B$7="All","*",dashboard!$B$7),$P$2:P834,"&gt;="&amp;dashboard!$B$8,$P$2:P834,"&lt;="&amp;dashboard!$B$9)=1),1,0)</f>
        <v>0</v>
      </c>
    </row>
    <row r="835" spans="1:17">
      <c r="A835" t="s">
        <v>1896</v>
      </c>
      <c r="B835" s="2">
        <v>45282</v>
      </c>
      <c r="C835" t="s">
        <v>1897</v>
      </c>
      <c r="D835" t="s">
        <v>1898</v>
      </c>
      <c r="E835" t="s">
        <v>17</v>
      </c>
      <c r="F835" t="s">
        <v>27</v>
      </c>
      <c r="G835" t="s">
        <v>42</v>
      </c>
      <c r="H835" t="s">
        <v>50</v>
      </c>
      <c r="I835" s="3">
        <v>1</v>
      </c>
      <c r="J835" s="4">
        <v>2602.5100000000002</v>
      </c>
      <c r="K835" s="4">
        <v>2602.5100000000002</v>
      </c>
      <c r="L835" t="s">
        <v>28</v>
      </c>
      <c r="M835" t="s">
        <v>29</v>
      </c>
      <c r="N835">
        <f>IF(COUNTIF($C$2:C835,C835)=1,1,0)</f>
        <v>1</v>
      </c>
      <c r="O835">
        <f t="shared" si="26"/>
        <v>0</v>
      </c>
      <c r="P835" t="str">
        <f t="shared" si="27"/>
        <v>2023-12</v>
      </c>
      <c r="Q835" s="3">
        <f>IF(AND(IF(dashboard!$B$4="All",TRUE,$F835=dashboard!$B$4),IF(dashboard!$B$5="All",TRUE,$E835=dashboard!$B$5),IF(dashboard!$B$6="All",TRUE,$G835=dashboard!$B$6),IF(dashboard!$B$7="All",TRUE,$M835=dashboard!$B$7),$P835&gt;=dashboard!$B$8,$P835&lt;=dashboard!$B$9,COUNTIFS($C$2:C835,$C835,$F$2:F835,IF(dashboard!$B$4="All","*",dashboard!$B$4),$E$2:E835,IF(dashboard!$B$5="All","*",dashboard!$B$5),$G$2:G835,IF(dashboard!$B$6="All","*",dashboard!$B$6),$M$2:M835,IF(dashboard!$B$7="All","*",dashboard!$B$7),$P$2:P835,"&gt;="&amp;dashboard!$B$8,$P$2:P835,"&lt;="&amp;dashboard!$B$9)=1),1,0)</f>
        <v>0</v>
      </c>
    </row>
    <row r="836" spans="1:17">
      <c r="A836" t="s">
        <v>1899</v>
      </c>
      <c r="B836" s="2">
        <v>45250</v>
      </c>
      <c r="C836" t="s">
        <v>1900</v>
      </c>
      <c r="D836" t="s">
        <v>1289</v>
      </c>
      <c r="E836" t="s">
        <v>26</v>
      </c>
      <c r="F836" t="s">
        <v>18</v>
      </c>
      <c r="G836" t="s">
        <v>19</v>
      </c>
      <c r="H836" t="s">
        <v>50</v>
      </c>
      <c r="I836" s="3">
        <v>4</v>
      </c>
      <c r="J836" s="4">
        <v>2216.02</v>
      </c>
      <c r="K836" s="4">
        <v>8864.07</v>
      </c>
      <c r="L836" t="s">
        <v>28</v>
      </c>
      <c r="M836" t="s">
        <v>29</v>
      </c>
      <c r="N836">
        <f>IF(COUNTIF($C$2:C836,C836)=1,1,0)</f>
        <v>1</v>
      </c>
      <c r="O836">
        <f t="shared" si="26"/>
        <v>0</v>
      </c>
      <c r="P836" t="str">
        <f t="shared" si="27"/>
        <v>2023-11</v>
      </c>
      <c r="Q836" s="3">
        <f>IF(AND(IF(dashboard!$B$4="All",TRUE,$F836=dashboard!$B$4),IF(dashboard!$B$5="All",TRUE,$E836=dashboard!$B$5),IF(dashboard!$B$6="All",TRUE,$G836=dashboard!$B$6),IF(dashboard!$B$7="All",TRUE,$M836=dashboard!$B$7),$P836&gt;=dashboard!$B$8,$P836&lt;=dashboard!$B$9,COUNTIFS($C$2:C836,$C836,$F$2:F836,IF(dashboard!$B$4="All","*",dashboard!$B$4),$E$2:E836,IF(dashboard!$B$5="All","*",dashboard!$B$5),$G$2:G836,IF(dashboard!$B$6="All","*",dashboard!$B$6),$M$2:M836,IF(dashboard!$B$7="All","*",dashboard!$B$7),$P$2:P836,"&gt;="&amp;dashboard!$B$8,$P$2:P836,"&lt;="&amp;dashboard!$B$9)=1),1,0)</f>
        <v>0</v>
      </c>
    </row>
    <row r="837" spans="1:17">
      <c r="A837" t="s">
        <v>1901</v>
      </c>
      <c r="B837" s="2">
        <v>45059</v>
      </c>
      <c r="C837" t="s">
        <v>1190</v>
      </c>
      <c r="D837" t="s">
        <v>996</v>
      </c>
      <c r="E837" t="s">
        <v>61</v>
      </c>
      <c r="F837" t="s">
        <v>27</v>
      </c>
      <c r="G837" t="s">
        <v>19</v>
      </c>
      <c r="H837" t="s">
        <v>34</v>
      </c>
      <c r="I837" s="3">
        <v>3</v>
      </c>
      <c r="J837" s="4">
        <v>1366.55</v>
      </c>
      <c r="K837" s="4">
        <v>4099.6499999999996</v>
      </c>
      <c r="L837" t="s">
        <v>21</v>
      </c>
      <c r="M837" t="s">
        <v>29</v>
      </c>
      <c r="N837">
        <f>IF(COUNTIF($C$2:C837,C837)=1,1,0)</f>
        <v>0</v>
      </c>
      <c r="O837">
        <f t="shared" si="26"/>
        <v>0</v>
      </c>
      <c r="P837" t="str">
        <f t="shared" si="27"/>
        <v>2023-05</v>
      </c>
      <c r="Q837" s="3">
        <f>IF(AND(IF(dashboard!$B$4="All",TRUE,$F837=dashboard!$B$4),IF(dashboard!$B$5="All",TRUE,$E837=dashboard!$B$5),IF(dashboard!$B$6="All",TRUE,$G837=dashboard!$B$6),IF(dashboard!$B$7="All",TRUE,$M837=dashboard!$B$7),$P837&gt;=dashboard!$B$8,$P837&lt;=dashboard!$B$9,COUNTIFS($C$2:C837,$C837,$F$2:F837,IF(dashboard!$B$4="All","*",dashboard!$B$4),$E$2:E837,IF(dashboard!$B$5="All","*",dashboard!$B$5),$G$2:G837,IF(dashboard!$B$6="All","*",dashboard!$B$6),$M$2:M837,IF(dashboard!$B$7="All","*",dashboard!$B$7),$P$2:P837,"&gt;="&amp;dashboard!$B$8,$P$2:P837,"&lt;="&amp;dashboard!$B$9)=1),1,0)</f>
        <v>0</v>
      </c>
    </row>
    <row r="838" spans="1:17">
      <c r="A838" t="s">
        <v>1902</v>
      </c>
      <c r="B838" s="2">
        <v>45053</v>
      </c>
      <c r="C838" t="s">
        <v>1903</v>
      </c>
      <c r="D838" t="s">
        <v>1101</v>
      </c>
      <c r="E838" t="s">
        <v>17</v>
      </c>
      <c r="F838" t="s">
        <v>18</v>
      </c>
      <c r="G838" t="s">
        <v>42</v>
      </c>
      <c r="H838" t="s">
        <v>57</v>
      </c>
      <c r="I838" s="3">
        <v>2</v>
      </c>
      <c r="J838" s="4">
        <v>10971.99</v>
      </c>
      <c r="K838" s="4">
        <v>21943.99</v>
      </c>
      <c r="L838" t="s">
        <v>21</v>
      </c>
      <c r="M838" t="s">
        <v>29</v>
      </c>
      <c r="N838">
        <f>IF(COUNTIF($C$2:C838,C838)=1,1,0)</f>
        <v>1</v>
      </c>
      <c r="O838">
        <f t="shared" si="26"/>
        <v>0</v>
      </c>
      <c r="P838" t="str">
        <f t="shared" si="27"/>
        <v>2023-05</v>
      </c>
      <c r="Q838" s="3">
        <f>IF(AND(IF(dashboard!$B$4="All",TRUE,$F838=dashboard!$B$4),IF(dashboard!$B$5="All",TRUE,$E838=dashboard!$B$5),IF(dashboard!$B$6="All",TRUE,$G838=dashboard!$B$6),IF(dashboard!$B$7="All",TRUE,$M838=dashboard!$B$7),$P838&gt;=dashboard!$B$8,$P838&lt;=dashboard!$B$9,COUNTIFS($C$2:C838,$C838,$F$2:F838,IF(dashboard!$B$4="All","*",dashboard!$B$4),$E$2:E838,IF(dashboard!$B$5="All","*",dashboard!$B$5),$G$2:G838,IF(dashboard!$B$6="All","*",dashboard!$B$6),$M$2:M838,IF(dashboard!$B$7="All","*",dashboard!$B$7),$P$2:P838,"&gt;="&amp;dashboard!$B$8,$P$2:P838,"&lt;="&amp;dashboard!$B$9)=1),1,0)</f>
        <v>0</v>
      </c>
    </row>
    <row r="839" spans="1:17">
      <c r="A839" t="s">
        <v>1904</v>
      </c>
      <c r="B839" s="2">
        <v>45032</v>
      </c>
      <c r="C839" t="s">
        <v>1160</v>
      </c>
      <c r="D839" t="s">
        <v>731</v>
      </c>
      <c r="E839" t="s">
        <v>26</v>
      </c>
      <c r="F839" t="s">
        <v>27</v>
      </c>
      <c r="G839" t="s">
        <v>19</v>
      </c>
      <c r="H839" t="s">
        <v>50</v>
      </c>
      <c r="I839" s="3">
        <v>2</v>
      </c>
      <c r="J839" s="4">
        <v>2480.64</v>
      </c>
      <c r="K839" s="4">
        <v>4961.2700000000004</v>
      </c>
      <c r="L839" t="s">
        <v>35</v>
      </c>
      <c r="M839" t="s">
        <v>22</v>
      </c>
      <c r="N839">
        <f>IF(COUNTIF($C$2:C839,C839)=1,1,0)</f>
        <v>0</v>
      </c>
      <c r="O839">
        <f t="shared" si="26"/>
        <v>1</v>
      </c>
      <c r="P839" t="str">
        <f t="shared" si="27"/>
        <v>2023-04</v>
      </c>
      <c r="Q839" s="3">
        <f>IF(AND(IF(dashboard!$B$4="All",TRUE,$F839=dashboard!$B$4),IF(dashboard!$B$5="All",TRUE,$E839=dashboard!$B$5),IF(dashboard!$B$6="All",TRUE,$G839=dashboard!$B$6),IF(dashboard!$B$7="All",TRUE,$M839=dashboard!$B$7),$P839&gt;=dashboard!$B$8,$P839&lt;=dashboard!$B$9,COUNTIFS($C$2:C839,$C839,$F$2:F839,IF(dashboard!$B$4="All","*",dashboard!$B$4),$E$2:E839,IF(dashboard!$B$5="All","*",dashboard!$B$5),$G$2:G839,IF(dashboard!$B$6="All","*",dashboard!$B$6),$M$2:M839,IF(dashboard!$B$7="All","*",dashboard!$B$7),$P$2:P839,"&gt;="&amp;dashboard!$B$8,$P$2:P839,"&lt;="&amp;dashboard!$B$9)=1),1,0)</f>
        <v>0</v>
      </c>
    </row>
    <row r="840" spans="1:17">
      <c r="A840" t="s">
        <v>1905</v>
      </c>
      <c r="B840" s="2">
        <v>45304</v>
      </c>
      <c r="C840" t="s">
        <v>836</v>
      </c>
      <c r="D840" t="s">
        <v>1327</v>
      </c>
      <c r="E840" t="s">
        <v>17</v>
      </c>
      <c r="F840" t="s">
        <v>46</v>
      </c>
      <c r="G840" t="s">
        <v>19</v>
      </c>
      <c r="H840" t="s">
        <v>57</v>
      </c>
      <c r="I840" s="3">
        <v>3</v>
      </c>
      <c r="J840" s="4">
        <v>17622.64</v>
      </c>
      <c r="K840" s="4">
        <v>52867.92</v>
      </c>
      <c r="L840" t="s">
        <v>21</v>
      </c>
      <c r="M840" t="s">
        <v>29</v>
      </c>
      <c r="N840">
        <f>IF(COUNTIF($C$2:C840,C840)=1,1,0)</f>
        <v>0</v>
      </c>
      <c r="O840">
        <f t="shared" si="26"/>
        <v>0</v>
      </c>
      <c r="P840" t="str">
        <f t="shared" si="27"/>
        <v>2024-01</v>
      </c>
      <c r="Q840" s="3">
        <f>IF(AND(IF(dashboard!$B$4="All",TRUE,$F840=dashboard!$B$4),IF(dashboard!$B$5="All",TRUE,$E840=dashboard!$B$5),IF(dashboard!$B$6="All",TRUE,$G840=dashboard!$B$6),IF(dashboard!$B$7="All",TRUE,$M840=dashboard!$B$7),$P840&gt;=dashboard!$B$8,$P840&lt;=dashboard!$B$9,COUNTIFS($C$2:C840,$C840,$F$2:F840,IF(dashboard!$B$4="All","*",dashboard!$B$4),$E$2:E840,IF(dashboard!$B$5="All","*",dashboard!$B$5),$G$2:G840,IF(dashboard!$B$6="All","*",dashboard!$B$6),$M$2:M840,IF(dashboard!$B$7="All","*",dashboard!$B$7),$P$2:P840,"&gt;="&amp;dashboard!$B$8,$P$2:P840,"&lt;="&amp;dashboard!$B$9)=1),1,0)</f>
        <v>0</v>
      </c>
    </row>
    <row r="841" spans="1:17">
      <c r="A841" t="s">
        <v>1906</v>
      </c>
      <c r="B841" s="2">
        <v>44977</v>
      </c>
      <c r="C841" t="s">
        <v>1907</v>
      </c>
      <c r="D841" t="s">
        <v>987</v>
      </c>
      <c r="E841" t="s">
        <v>17</v>
      </c>
      <c r="F841" t="s">
        <v>46</v>
      </c>
      <c r="G841" t="s">
        <v>19</v>
      </c>
      <c r="H841" t="s">
        <v>50</v>
      </c>
      <c r="I841" s="3">
        <v>2</v>
      </c>
      <c r="J841" s="4">
        <v>2436.35</v>
      </c>
      <c r="K841" s="4">
        <v>4872.7</v>
      </c>
      <c r="L841" t="s">
        <v>35</v>
      </c>
      <c r="M841" t="s">
        <v>22</v>
      </c>
      <c r="N841">
        <f>IF(COUNTIF($C$2:C841,C841)=1,1,0)</f>
        <v>1</v>
      </c>
      <c r="O841">
        <f t="shared" si="26"/>
        <v>1</v>
      </c>
      <c r="P841" t="str">
        <f t="shared" si="27"/>
        <v>2023-02</v>
      </c>
      <c r="Q841" s="3">
        <f>IF(AND(IF(dashboard!$B$4="All",TRUE,$F841=dashboard!$B$4),IF(dashboard!$B$5="All",TRUE,$E841=dashboard!$B$5),IF(dashboard!$B$6="All",TRUE,$G841=dashboard!$B$6),IF(dashboard!$B$7="All",TRUE,$M841=dashboard!$B$7),$P841&gt;=dashboard!$B$8,$P841&lt;=dashboard!$B$9,COUNTIFS($C$2:C841,$C841,$F$2:F841,IF(dashboard!$B$4="All","*",dashboard!$B$4),$E$2:E841,IF(dashboard!$B$5="All","*",dashboard!$B$5),$G$2:G841,IF(dashboard!$B$6="All","*",dashboard!$B$6),$M$2:M841,IF(dashboard!$B$7="All","*",dashboard!$B$7),$P$2:P841,"&gt;="&amp;dashboard!$B$8,$P$2:P841,"&lt;="&amp;dashboard!$B$9)=1),1,0)</f>
        <v>0</v>
      </c>
    </row>
    <row r="842" spans="1:17">
      <c r="A842" t="s">
        <v>1908</v>
      </c>
      <c r="B842" s="2">
        <v>44955</v>
      </c>
      <c r="C842" t="s">
        <v>852</v>
      </c>
      <c r="D842" t="s">
        <v>647</v>
      </c>
      <c r="E842" t="s">
        <v>17</v>
      </c>
      <c r="F842" t="s">
        <v>27</v>
      </c>
      <c r="G842" t="s">
        <v>19</v>
      </c>
      <c r="H842" t="s">
        <v>57</v>
      </c>
      <c r="I842" s="3">
        <v>1</v>
      </c>
      <c r="J842" s="4">
        <v>13913.3</v>
      </c>
      <c r="K842" s="4">
        <v>13913.3</v>
      </c>
      <c r="L842" t="s">
        <v>35</v>
      </c>
      <c r="M842" t="s">
        <v>29</v>
      </c>
      <c r="N842">
        <f>IF(COUNTIF($C$2:C842,C842)=1,1,0)</f>
        <v>0</v>
      </c>
      <c r="O842">
        <f t="shared" si="26"/>
        <v>0</v>
      </c>
      <c r="P842" t="str">
        <f t="shared" si="27"/>
        <v>2023-01</v>
      </c>
      <c r="Q842" s="3">
        <f>IF(AND(IF(dashboard!$B$4="All",TRUE,$F842=dashboard!$B$4),IF(dashboard!$B$5="All",TRUE,$E842=dashboard!$B$5),IF(dashboard!$B$6="All",TRUE,$G842=dashboard!$B$6),IF(dashboard!$B$7="All",TRUE,$M842=dashboard!$B$7),$P842&gt;=dashboard!$B$8,$P842&lt;=dashboard!$B$9,COUNTIFS($C$2:C842,$C842,$F$2:F842,IF(dashboard!$B$4="All","*",dashboard!$B$4),$E$2:E842,IF(dashboard!$B$5="All","*",dashboard!$B$5),$G$2:G842,IF(dashboard!$B$6="All","*",dashboard!$B$6),$M$2:M842,IF(dashboard!$B$7="All","*",dashboard!$B$7),$P$2:P842,"&gt;="&amp;dashboard!$B$8,$P$2:P842,"&lt;="&amp;dashboard!$B$9)=1),1,0)</f>
        <v>0</v>
      </c>
    </row>
    <row r="843" spans="1:17">
      <c r="A843" t="s">
        <v>1909</v>
      </c>
      <c r="B843" s="2">
        <v>45388</v>
      </c>
      <c r="C843" t="s">
        <v>1910</v>
      </c>
      <c r="D843" t="s">
        <v>1911</v>
      </c>
      <c r="E843" t="s">
        <v>17</v>
      </c>
      <c r="F843" t="s">
        <v>27</v>
      </c>
      <c r="G843" t="s">
        <v>42</v>
      </c>
      <c r="H843" t="s">
        <v>20</v>
      </c>
      <c r="I843" s="3">
        <v>5</v>
      </c>
      <c r="J843" s="4">
        <v>26843.56</v>
      </c>
      <c r="K843" s="4">
        <v>134217.79</v>
      </c>
      <c r="L843" t="s">
        <v>28</v>
      </c>
      <c r="M843" t="s">
        <v>29</v>
      </c>
      <c r="N843">
        <f>IF(COUNTIF($C$2:C843,C843)=1,1,0)</f>
        <v>1</v>
      </c>
      <c r="O843">
        <f t="shared" si="26"/>
        <v>0</v>
      </c>
      <c r="P843" t="str">
        <f t="shared" si="27"/>
        <v>2024-04</v>
      </c>
      <c r="Q843" s="3">
        <f>IF(AND(IF(dashboard!$B$4="All",TRUE,$F843=dashboard!$B$4),IF(dashboard!$B$5="All",TRUE,$E843=dashboard!$B$5),IF(dashboard!$B$6="All",TRUE,$G843=dashboard!$B$6),IF(dashboard!$B$7="All",TRUE,$M843=dashboard!$B$7),$P843&gt;=dashboard!$B$8,$P843&lt;=dashboard!$B$9,COUNTIFS($C$2:C843,$C843,$F$2:F843,IF(dashboard!$B$4="All","*",dashboard!$B$4),$E$2:E843,IF(dashboard!$B$5="All","*",dashboard!$B$5),$G$2:G843,IF(dashboard!$B$6="All","*",dashboard!$B$6),$M$2:M843,IF(dashboard!$B$7="All","*",dashboard!$B$7),$P$2:P843,"&gt;="&amp;dashboard!$B$8,$P$2:P843,"&lt;="&amp;dashboard!$B$9)=1),1,0)</f>
        <v>0</v>
      </c>
    </row>
    <row r="844" spans="1:17">
      <c r="A844" t="s">
        <v>1912</v>
      </c>
      <c r="B844" s="2">
        <v>45222</v>
      </c>
      <c r="C844" t="s">
        <v>682</v>
      </c>
      <c r="D844" t="s">
        <v>1913</v>
      </c>
      <c r="E844" t="s">
        <v>17</v>
      </c>
      <c r="F844" t="s">
        <v>18</v>
      </c>
      <c r="G844" t="s">
        <v>42</v>
      </c>
      <c r="H844" t="s">
        <v>57</v>
      </c>
      <c r="I844" s="3">
        <v>2</v>
      </c>
      <c r="J844" s="4">
        <v>16576.419999999998</v>
      </c>
      <c r="K844" s="4">
        <v>33152.839999999997</v>
      </c>
      <c r="L844" t="s">
        <v>28</v>
      </c>
      <c r="M844" t="s">
        <v>29</v>
      </c>
      <c r="N844">
        <f>IF(COUNTIF($C$2:C844,C844)=1,1,0)</f>
        <v>0</v>
      </c>
      <c r="O844">
        <f t="shared" si="26"/>
        <v>0</v>
      </c>
      <c r="P844" t="str">
        <f t="shared" si="27"/>
        <v>2023-10</v>
      </c>
      <c r="Q844" s="3">
        <f>IF(AND(IF(dashboard!$B$4="All",TRUE,$F844=dashboard!$B$4),IF(dashboard!$B$5="All",TRUE,$E844=dashboard!$B$5),IF(dashboard!$B$6="All",TRUE,$G844=dashboard!$B$6),IF(dashboard!$B$7="All",TRUE,$M844=dashboard!$B$7),$P844&gt;=dashboard!$B$8,$P844&lt;=dashboard!$B$9,COUNTIFS($C$2:C844,$C844,$F$2:F844,IF(dashboard!$B$4="All","*",dashboard!$B$4),$E$2:E844,IF(dashboard!$B$5="All","*",dashboard!$B$5),$G$2:G844,IF(dashboard!$B$6="All","*",dashboard!$B$6),$M$2:M844,IF(dashboard!$B$7="All","*",dashboard!$B$7),$P$2:P844,"&gt;="&amp;dashboard!$B$8,$P$2:P844,"&lt;="&amp;dashboard!$B$9)=1),1,0)</f>
        <v>0</v>
      </c>
    </row>
    <row r="845" spans="1:17">
      <c r="A845" t="s">
        <v>1914</v>
      </c>
      <c r="B845" s="2">
        <v>45223</v>
      </c>
      <c r="C845" t="s">
        <v>165</v>
      </c>
      <c r="D845" t="s">
        <v>1047</v>
      </c>
      <c r="E845" t="s">
        <v>17</v>
      </c>
      <c r="F845" t="s">
        <v>33</v>
      </c>
      <c r="G845" t="s">
        <v>19</v>
      </c>
      <c r="H845" t="s">
        <v>34</v>
      </c>
      <c r="I845" s="3">
        <v>4</v>
      </c>
      <c r="J845" s="4">
        <v>1064.28</v>
      </c>
      <c r="K845" s="4">
        <v>4257.1099999999997</v>
      </c>
      <c r="L845" t="s">
        <v>21</v>
      </c>
      <c r="M845" t="s">
        <v>29</v>
      </c>
      <c r="N845">
        <f>IF(COUNTIF($C$2:C845,C845)=1,1,0)</f>
        <v>0</v>
      </c>
      <c r="O845">
        <f t="shared" si="26"/>
        <v>0</v>
      </c>
      <c r="P845" t="str">
        <f t="shared" si="27"/>
        <v>2023-10</v>
      </c>
      <c r="Q845" s="3">
        <f>IF(AND(IF(dashboard!$B$4="All",TRUE,$F845=dashboard!$B$4),IF(dashboard!$B$5="All",TRUE,$E845=dashboard!$B$5),IF(dashboard!$B$6="All",TRUE,$G845=dashboard!$B$6),IF(dashboard!$B$7="All",TRUE,$M845=dashboard!$B$7),$P845&gt;=dashboard!$B$8,$P845&lt;=dashboard!$B$9,COUNTIFS($C$2:C845,$C845,$F$2:F845,IF(dashboard!$B$4="All","*",dashboard!$B$4),$E$2:E845,IF(dashboard!$B$5="All","*",dashboard!$B$5),$G$2:G845,IF(dashboard!$B$6="All","*",dashboard!$B$6),$M$2:M845,IF(dashboard!$B$7="All","*",dashboard!$B$7),$P$2:P845,"&gt;="&amp;dashboard!$B$8,$P$2:P845,"&lt;="&amp;dashboard!$B$9)=1),1,0)</f>
        <v>1</v>
      </c>
    </row>
    <row r="846" spans="1:17">
      <c r="A846" t="s">
        <v>1915</v>
      </c>
      <c r="B846" s="2">
        <v>45333</v>
      </c>
      <c r="C846" t="s">
        <v>1114</v>
      </c>
      <c r="D846" t="s">
        <v>1916</v>
      </c>
      <c r="E846" t="s">
        <v>17</v>
      </c>
      <c r="F846" t="s">
        <v>18</v>
      </c>
      <c r="G846" t="s">
        <v>19</v>
      </c>
      <c r="H846" t="s">
        <v>50</v>
      </c>
      <c r="I846" s="3">
        <v>2</v>
      </c>
      <c r="J846" s="4">
        <v>2626.56</v>
      </c>
      <c r="K846" s="4">
        <v>5253.11</v>
      </c>
      <c r="L846" t="s">
        <v>21</v>
      </c>
      <c r="M846" t="s">
        <v>22</v>
      </c>
      <c r="N846">
        <f>IF(COUNTIF($C$2:C846,C846)=1,1,0)</f>
        <v>0</v>
      </c>
      <c r="O846">
        <f t="shared" si="26"/>
        <v>1</v>
      </c>
      <c r="P846" t="str">
        <f t="shared" si="27"/>
        <v>2024-02</v>
      </c>
      <c r="Q846" s="3">
        <f>IF(AND(IF(dashboard!$B$4="All",TRUE,$F846=dashboard!$B$4),IF(dashboard!$B$5="All",TRUE,$E846=dashboard!$B$5),IF(dashboard!$B$6="All",TRUE,$G846=dashboard!$B$6),IF(dashboard!$B$7="All",TRUE,$M846=dashboard!$B$7),$P846&gt;=dashboard!$B$8,$P846&lt;=dashboard!$B$9,COUNTIFS($C$2:C846,$C846,$F$2:F846,IF(dashboard!$B$4="All","*",dashboard!$B$4),$E$2:E846,IF(dashboard!$B$5="All","*",dashboard!$B$5),$G$2:G846,IF(dashboard!$B$6="All","*",dashboard!$B$6),$M$2:M846,IF(dashboard!$B$7="All","*",dashboard!$B$7),$P$2:P846,"&gt;="&amp;dashboard!$B$8,$P$2:P846,"&lt;="&amp;dashboard!$B$9)=1),1,0)</f>
        <v>0</v>
      </c>
    </row>
    <row r="847" spans="1:17">
      <c r="A847" t="s">
        <v>1917</v>
      </c>
      <c r="B847" s="2">
        <v>45331</v>
      </c>
      <c r="C847" t="s">
        <v>479</v>
      </c>
      <c r="D847" t="s">
        <v>1918</v>
      </c>
      <c r="E847" t="s">
        <v>17</v>
      </c>
      <c r="F847" t="s">
        <v>46</v>
      </c>
      <c r="G847" t="s">
        <v>42</v>
      </c>
      <c r="H847" t="s">
        <v>34</v>
      </c>
      <c r="I847" s="3">
        <v>4</v>
      </c>
      <c r="J847" s="4">
        <v>958.53</v>
      </c>
      <c r="K847" s="4">
        <v>3834.11</v>
      </c>
      <c r="L847" t="s">
        <v>35</v>
      </c>
      <c r="M847" t="s">
        <v>29</v>
      </c>
      <c r="N847">
        <f>IF(COUNTIF($C$2:C847,C847)=1,1,0)</f>
        <v>0</v>
      </c>
      <c r="O847">
        <f t="shared" si="26"/>
        <v>0</v>
      </c>
      <c r="P847" t="str">
        <f t="shared" si="27"/>
        <v>2024-02</v>
      </c>
      <c r="Q847" s="3">
        <f>IF(AND(IF(dashboard!$B$4="All",TRUE,$F847=dashboard!$B$4),IF(dashboard!$B$5="All",TRUE,$E847=dashboard!$B$5),IF(dashboard!$B$6="All",TRUE,$G847=dashboard!$B$6),IF(dashboard!$B$7="All",TRUE,$M847=dashboard!$B$7),$P847&gt;=dashboard!$B$8,$P847&lt;=dashboard!$B$9,COUNTIFS($C$2:C847,$C847,$F$2:F847,IF(dashboard!$B$4="All","*",dashboard!$B$4),$E$2:E847,IF(dashboard!$B$5="All","*",dashboard!$B$5),$G$2:G847,IF(dashboard!$B$6="All","*",dashboard!$B$6),$M$2:M847,IF(dashboard!$B$7="All","*",dashboard!$B$7),$P$2:P847,"&gt;="&amp;dashboard!$B$8,$P$2:P847,"&lt;="&amp;dashboard!$B$9)=1),1,0)</f>
        <v>0</v>
      </c>
    </row>
    <row r="848" spans="1:17">
      <c r="A848" t="s">
        <v>1919</v>
      </c>
      <c r="B848" s="2">
        <v>45272</v>
      </c>
      <c r="C848" t="s">
        <v>1920</v>
      </c>
      <c r="D848" t="s">
        <v>1324</v>
      </c>
      <c r="E848" t="s">
        <v>17</v>
      </c>
      <c r="F848" t="s">
        <v>27</v>
      </c>
      <c r="G848" t="s">
        <v>19</v>
      </c>
      <c r="H848" t="s">
        <v>50</v>
      </c>
      <c r="I848" s="3">
        <v>2</v>
      </c>
      <c r="J848" s="4">
        <v>1802.33</v>
      </c>
      <c r="K848" s="4">
        <v>3604.66</v>
      </c>
      <c r="L848" t="s">
        <v>35</v>
      </c>
      <c r="M848" t="s">
        <v>29</v>
      </c>
      <c r="N848">
        <f>IF(COUNTIF($C$2:C848,C848)=1,1,0)</f>
        <v>1</v>
      </c>
      <c r="O848">
        <f t="shared" si="26"/>
        <v>0</v>
      </c>
      <c r="P848" t="str">
        <f t="shared" si="27"/>
        <v>2023-12</v>
      </c>
      <c r="Q848" s="3">
        <f>IF(AND(IF(dashboard!$B$4="All",TRUE,$F848=dashboard!$B$4),IF(dashboard!$B$5="All",TRUE,$E848=dashboard!$B$5),IF(dashboard!$B$6="All",TRUE,$G848=dashboard!$B$6),IF(dashboard!$B$7="All",TRUE,$M848=dashboard!$B$7),$P848&gt;=dashboard!$B$8,$P848&lt;=dashboard!$B$9,COUNTIFS($C$2:C848,$C848,$F$2:F848,IF(dashboard!$B$4="All","*",dashboard!$B$4),$E$2:E848,IF(dashboard!$B$5="All","*",dashboard!$B$5),$G$2:G848,IF(dashboard!$B$6="All","*",dashboard!$B$6),$M$2:M848,IF(dashboard!$B$7="All","*",dashboard!$B$7),$P$2:P848,"&gt;="&amp;dashboard!$B$8,$P$2:P848,"&lt;="&amp;dashboard!$B$9)=1),1,0)</f>
        <v>0</v>
      </c>
    </row>
    <row r="849" spans="1:17">
      <c r="A849" t="s">
        <v>1921</v>
      </c>
      <c r="B849" s="2">
        <v>45346</v>
      </c>
      <c r="C849" t="s">
        <v>561</v>
      </c>
      <c r="D849" t="s">
        <v>829</v>
      </c>
      <c r="E849" t="s">
        <v>26</v>
      </c>
      <c r="F849" t="s">
        <v>46</v>
      </c>
      <c r="G849" t="s">
        <v>19</v>
      </c>
      <c r="H849" t="s">
        <v>34</v>
      </c>
      <c r="I849" s="3">
        <v>2</v>
      </c>
      <c r="J849" s="4">
        <v>1023.28</v>
      </c>
      <c r="K849" s="4">
        <v>2046.56</v>
      </c>
      <c r="L849" t="s">
        <v>28</v>
      </c>
      <c r="M849" t="s">
        <v>22</v>
      </c>
      <c r="N849">
        <f>IF(COUNTIF($C$2:C849,C849)=1,1,0)</f>
        <v>0</v>
      </c>
      <c r="O849">
        <f t="shared" si="26"/>
        <v>1</v>
      </c>
      <c r="P849" t="str">
        <f t="shared" si="27"/>
        <v>2024-02</v>
      </c>
      <c r="Q849" s="3">
        <f>IF(AND(IF(dashboard!$B$4="All",TRUE,$F849=dashboard!$B$4),IF(dashboard!$B$5="All",TRUE,$E849=dashboard!$B$5),IF(dashboard!$B$6="All",TRUE,$G849=dashboard!$B$6),IF(dashboard!$B$7="All",TRUE,$M849=dashboard!$B$7),$P849&gt;=dashboard!$B$8,$P849&lt;=dashboard!$B$9,COUNTIFS($C$2:C849,$C849,$F$2:F849,IF(dashboard!$B$4="All","*",dashboard!$B$4),$E$2:E849,IF(dashboard!$B$5="All","*",dashboard!$B$5),$G$2:G849,IF(dashboard!$B$6="All","*",dashboard!$B$6),$M$2:M849,IF(dashboard!$B$7="All","*",dashboard!$B$7),$P$2:P849,"&gt;="&amp;dashboard!$B$8,$P$2:P849,"&lt;="&amp;dashboard!$B$9)=1),1,0)</f>
        <v>0</v>
      </c>
    </row>
    <row r="850" spans="1:17">
      <c r="A850" t="s">
        <v>1922</v>
      </c>
      <c r="B850" s="2">
        <v>45108</v>
      </c>
      <c r="C850" t="s">
        <v>1923</v>
      </c>
      <c r="D850" t="s">
        <v>308</v>
      </c>
      <c r="E850" t="s">
        <v>61</v>
      </c>
      <c r="F850" t="s">
        <v>33</v>
      </c>
      <c r="G850" t="s">
        <v>19</v>
      </c>
      <c r="H850" t="s">
        <v>50</v>
      </c>
      <c r="I850" s="3">
        <v>4</v>
      </c>
      <c r="J850" s="4">
        <v>2101.77</v>
      </c>
      <c r="K850" s="4">
        <v>8407.07</v>
      </c>
      <c r="L850" t="s">
        <v>21</v>
      </c>
      <c r="M850" t="s">
        <v>29</v>
      </c>
      <c r="N850">
        <f>IF(COUNTIF($C$2:C850,C850)=1,1,0)</f>
        <v>1</v>
      </c>
      <c r="O850">
        <f t="shared" si="26"/>
        <v>0</v>
      </c>
      <c r="P850" t="str">
        <f t="shared" si="27"/>
        <v>2023-07</v>
      </c>
      <c r="Q850" s="3">
        <f>IF(AND(IF(dashboard!$B$4="All",TRUE,$F850=dashboard!$B$4),IF(dashboard!$B$5="All",TRUE,$E850=dashboard!$B$5),IF(dashboard!$B$6="All",TRUE,$G850=dashboard!$B$6),IF(dashboard!$B$7="All",TRUE,$M850=dashboard!$B$7),$P850&gt;=dashboard!$B$8,$P850&lt;=dashboard!$B$9,COUNTIFS($C$2:C850,$C850,$F$2:F850,IF(dashboard!$B$4="All","*",dashboard!$B$4),$E$2:E850,IF(dashboard!$B$5="All","*",dashboard!$B$5),$G$2:G850,IF(dashboard!$B$6="All","*",dashboard!$B$6),$M$2:M850,IF(dashboard!$B$7="All","*",dashboard!$B$7),$P$2:P850,"&gt;="&amp;dashboard!$B$8,$P$2:P850,"&lt;="&amp;dashboard!$B$9)=1),1,0)</f>
        <v>1</v>
      </c>
    </row>
    <row r="851" spans="1:17">
      <c r="A851" t="s">
        <v>1924</v>
      </c>
      <c r="B851" s="2">
        <v>44927</v>
      </c>
      <c r="C851" t="s">
        <v>270</v>
      </c>
      <c r="D851" t="s">
        <v>1425</v>
      </c>
      <c r="E851" t="s">
        <v>26</v>
      </c>
      <c r="F851" t="s">
        <v>18</v>
      </c>
      <c r="G851" t="s">
        <v>42</v>
      </c>
      <c r="H851" t="s">
        <v>57</v>
      </c>
      <c r="I851" s="3">
        <v>1</v>
      </c>
      <c r="J851" s="4">
        <v>17051.060000000001</v>
      </c>
      <c r="K851" s="4">
        <v>17051.060000000001</v>
      </c>
      <c r="L851" t="s">
        <v>21</v>
      </c>
      <c r="M851" t="s">
        <v>29</v>
      </c>
      <c r="N851">
        <f>IF(COUNTIF($C$2:C851,C851)=1,1,0)</f>
        <v>0</v>
      </c>
      <c r="O851">
        <f t="shared" si="26"/>
        <v>0</v>
      </c>
      <c r="P851" t="str">
        <f t="shared" si="27"/>
        <v>2023-01</v>
      </c>
      <c r="Q851" s="3">
        <f>IF(AND(IF(dashboard!$B$4="All",TRUE,$F851=dashboard!$B$4),IF(dashboard!$B$5="All",TRUE,$E851=dashboard!$B$5),IF(dashboard!$B$6="All",TRUE,$G851=dashboard!$B$6),IF(dashboard!$B$7="All",TRUE,$M851=dashboard!$B$7),$P851&gt;=dashboard!$B$8,$P851&lt;=dashboard!$B$9,COUNTIFS($C$2:C851,$C851,$F$2:F851,IF(dashboard!$B$4="All","*",dashboard!$B$4),$E$2:E851,IF(dashboard!$B$5="All","*",dashboard!$B$5),$G$2:G851,IF(dashboard!$B$6="All","*",dashboard!$B$6),$M$2:M851,IF(dashboard!$B$7="All","*",dashboard!$B$7),$P$2:P851,"&gt;="&amp;dashboard!$B$8,$P$2:P851,"&lt;="&amp;dashboard!$B$9)=1),1,0)</f>
        <v>0</v>
      </c>
    </row>
    <row r="852" spans="1:17">
      <c r="A852" t="s">
        <v>1925</v>
      </c>
      <c r="B852" s="2">
        <v>45297</v>
      </c>
      <c r="C852" t="s">
        <v>250</v>
      </c>
      <c r="D852" t="s">
        <v>506</v>
      </c>
      <c r="E852" t="s">
        <v>17</v>
      </c>
      <c r="F852" t="s">
        <v>46</v>
      </c>
      <c r="G852" t="s">
        <v>19</v>
      </c>
      <c r="H852" t="s">
        <v>50</v>
      </c>
      <c r="I852" s="3">
        <v>5</v>
      </c>
      <c r="J852" s="4">
        <v>2830.84</v>
      </c>
      <c r="K852" s="4">
        <v>14154.21</v>
      </c>
      <c r="L852" t="s">
        <v>21</v>
      </c>
      <c r="M852" t="s">
        <v>29</v>
      </c>
      <c r="N852">
        <f>IF(COUNTIF($C$2:C852,C852)=1,1,0)</f>
        <v>0</v>
      </c>
      <c r="O852">
        <f t="shared" si="26"/>
        <v>0</v>
      </c>
      <c r="P852" t="str">
        <f t="shared" si="27"/>
        <v>2024-01</v>
      </c>
      <c r="Q852" s="3">
        <f>IF(AND(IF(dashboard!$B$4="All",TRUE,$F852=dashboard!$B$4),IF(dashboard!$B$5="All",TRUE,$E852=dashboard!$B$5),IF(dashboard!$B$6="All",TRUE,$G852=dashboard!$B$6),IF(dashboard!$B$7="All",TRUE,$M852=dashboard!$B$7),$P852&gt;=dashboard!$B$8,$P852&lt;=dashboard!$B$9,COUNTIFS($C$2:C852,$C852,$F$2:F852,IF(dashboard!$B$4="All","*",dashboard!$B$4),$E$2:E852,IF(dashboard!$B$5="All","*",dashboard!$B$5),$G$2:G852,IF(dashboard!$B$6="All","*",dashboard!$B$6),$M$2:M852,IF(dashboard!$B$7="All","*",dashboard!$B$7),$P$2:P852,"&gt;="&amp;dashboard!$B$8,$P$2:P852,"&lt;="&amp;dashboard!$B$9)=1),1,0)</f>
        <v>0</v>
      </c>
    </row>
    <row r="853" spans="1:17">
      <c r="A853" t="s">
        <v>1926</v>
      </c>
      <c r="B853" s="2">
        <v>45357</v>
      </c>
      <c r="C853" t="s">
        <v>894</v>
      </c>
      <c r="D853" t="s">
        <v>1927</v>
      </c>
      <c r="E853" t="s">
        <v>61</v>
      </c>
      <c r="F853" t="s">
        <v>18</v>
      </c>
      <c r="G853" t="s">
        <v>19</v>
      </c>
      <c r="H853" t="s">
        <v>34</v>
      </c>
      <c r="I853" s="3">
        <v>5</v>
      </c>
      <c r="J853" s="4">
        <v>1160.3399999999999</v>
      </c>
      <c r="K853" s="4">
        <v>5801.68</v>
      </c>
      <c r="L853" t="s">
        <v>21</v>
      </c>
      <c r="M853" t="s">
        <v>22</v>
      </c>
      <c r="N853">
        <f>IF(COUNTIF($C$2:C853,C853)=1,1,0)</f>
        <v>0</v>
      </c>
      <c r="O853">
        <f t="shared" si="26"/>
        <v>1</v>
      </c>
      <c r="P853" t="str">
        <f t="shared" si="27"/>
        <v>2024-03</v>
      </c>
      <c r="Q853" s="3">
        <f>IF(AND(IF(dashboard!$B$4="All",TRUE,$F853=dashboard!$B$4),IF(dashboard!$B$5="All",TRUE,$E853=dashboard!$B$5),IF(dashboard!$B$6="All",TRUE,$G853=dashboard!$B$6),IF(dashboard!$B$7="All",TRUE,$M853=dashboard!$B$7),$P853&gt;=dashboard!$B$8,$P853&lt;=dashboard!$B$9,COUNTIFS($C$2:C853,$C853,$F$2:F853,IF(dashboard!$B$4="All","*",dashboard!$B$4),$E$2:E853,IF(dashboard!$B$5="All","*",dashboard!$B$5),$G$2:G853,IF(dashboard!$B$6="All","*",dashboard!$B$6),$M$2:M853,IF(dashboard!$B$7="All","*",dashboard!$B$7),$P$2:P853,"&gt;="&amp;dashboard!$B$8,$P$2:P853,"&lt;="&amp;dashboard!$B$9)=1),1,0)</f>
        <v>0</v>
      </c>
    </row>
    <row r="854" spans="1:17">
      <c r="A854" t="s">
        <v>1928</v>
      </c>
      <c r="B854" s="2">
        <v>45235</v>
      </c>
      <c r="C854" t="s">
        <v>633</v>
      </c>
      <c r="D854" t="s">
        <v>396</v>
      </c>
      <c r="E854" t="s">
        <v>26</v>
      </c>
      <c r="F854" t="s">
        <v>27</v>
      </c>
      <c r="G854" t="s">
        <v>19</v>
      </c>
      <c r="H854" t="s">
        <v>34</v>
      </c>
      <c r="I854" s="3">
        <v>1</v>
      </c>
      <c r="J854" s="4">
        <v>851.4</v>
      </c>
      <c r="K854" s="4">
        <v>851.4</v>
      </c>
      <c r="L854" t="s">
        <v>28</v>
      </c>
      <c r="M854" t="s">
        <v>29</v>
      </c>
      <c r="N854">
        <f>IF(COUNTIF($C$2:C854,C854)=1,1,0)</f>
        <v>0</v>
      </c>
      <c r="O854">
        <f t="shared" si="26"/>
        <v>0</v>
      </c>
      <c r="P854" t="str">
        <f t="shared" si="27"/>
        <v>2023-11</v>
      </c>
      <c r="Q854" s="3">
        <f>IF(AND(IF(dashboard!$B$4="All",TRUE,$F854=dashboard!$B$4),IF(dashboard!$B$5="All",TRUE,$E854=dashboard!$B$5),IF(dashboard!$B$6="All",TRUE,$G854=dashboard!$B$6),IF(dashboard!$B$7="All",TRUE,$M854=dashboard!$B$7),$P854&gt;=dashboard!$B$8,$P854&lt;=dashboard!$B$9,COUNTIFS($C$2:C854,$C854,$F$2:F854,IF(dashboard!$B$4="All","*",dashboard!$B$4),$E$2:E854,IF(dashboard!$B$5="All","*",dashboard!$B$5),$G$2:G854,IF(dashboard!$B$6="All","*",dashboard!$B$6),$M$2:M854,IF(dashboard!$B$7="All","*",dashboard!$B$7),$P$2:P854,"&gt;="&amp;dashboard!$B$8,$P$2:P854,"&lt;="&amp;dashboard!$B$9)=1),1,0)</f>
        <v>0</v>
      </c>
    </row>
    <row r="855" spans="1:17">
      <c r="A855" t="s">
        <v>1929</v>
      </c>
      <c r="B855" s="2">
        <v>45063</v>
      </c>
      <c r="C855" t="s">
        <v>722</v>
      </c>
      <c r="D855" t="s">
        <v>1930</v>
      </c>
      <c r="E855" t="s">
        <v>17</v>
      </c>
      <c r="F855" t="s">
        <v>46</v>
      </c>
      <c r="G855" t="s">
        <v>19</v>
      </c>
      <c r="H855" t="s">
        <v>50</v>
      </c>
      <c r="I855" s="3">
        <v>2</v>
      </c>
      <c r="J855" s="4">
        <v>2035.41</v>
      </c>
      <c r="K855" s="4">
        <v>4070.81</v>
      </c>
      <c r="L855" t="s">
        <v>28</v>
      </c>
      <c r="M855" t="s">
        <v>29</v>
      </c>
      <c r="N855">
        <f>IF(COUNTIF($C$2:C855,C855)=1,1,0)</f>
        <v>0</v>
      </c>
      <c r="O855">
        <f t="shared" si="26"/>
        <v>0</v>
      </c>
      <c r="P855" t="str">
        <f t="shared" si="27"/>
        <v>2023-05</v>
      </c>
      <c r="Q855" s="3">
        <f>IF(AND(IF(dashboard!$B$4="All",TRUE,$F855=dashboard!$B$4),IF(dashboard!$B$5="All",TRUE,$E855=dashboard!$B$5),IF(dashboard!$B$6="All",TRUE,$G855=dashboard!$B$6),IF(dashboard!$B$7="All",TRUE,$M855=dashboard!$B$7),$P855&gt;=dashboard!$B$8,$P855&lt;=dashboard!$B$9,COUNTIFS($C$2:C855,$C855,$F$2:F855,IF(dashboard!$B$4="All","*",dashboard!$B$4),$E$2:E855,IF(dashboard!$B$5="All","*",dashboard!$B$5),$G$2:G855,IF(dashboard!$B$6="All","*",dashboard!$B$6),$M$2:M855,IF(dashboard!$B$7="All","*",dashboard!$B$7),$P$2:P855,"&gt;="&amp;dashboard!$B$8,$P$2:P855,"&lt;="&amp;dashboard!$B$9)=1),1,0)</f>
        <v>0</v>
      </c>
    </row>
    <row r="856" spans="1:17">
      <c r="A856" t="s">
        <v>1931</v>
      </c>
      <c r="B856" s="2">
        <v>45128</v>
      </c>
      <c r="C856" t="s">
        <v>1616</v>
      </c>
      <c r="D856" t="s">
        <v>158</v>
      </c>
      <c r="E856" t="s">
        <v>17</v>
      </c>
      <c r="F856" t="s">
        <v>33</v>
      </c>
      <c r="G856" t="s">
        <v>19</v>
      </c>
      <c r="H856" t="s">
        <v>50</v>
      </c>
      <c r="I856" s="3">
        <v>5</v>
      </c>
      <c r="J856" s="4">
        <v>2548.77</v>
      </c>
      <c r="K856" s="4">
        <v>12743.83</v>
      </c>
      <c r="L856" t="s">
        <v>35</v>
      </c>
      <c r="M856" t="s">
        <v>22</v>
      </c>
      <c r="N856">
        <f>IF(COUNTIF($C$2:C856,C856)=1,1,0)</f>
        <v>0</v>
      </c>
      <c r="O856">
        <f t="shared" si="26"/>
        <v>1</v>
      </c>
      <c r="P856" t="str">
        <f t="shared" si="27"/>
        <v>2023-07</v>
      </c>
      <c r="Q856" s="3">
        <f>IF(AND(IF(dashboard!$B$4="All",TRUE,$F856=dashboard!$B$4),IF(dashboard!$B$5="All",TRUE,$E856=dashboard!$B$5),IF(dashboard!$B$6="All",TRUE,$G856=dashboard!$B$6),IF(dashboard!$B$7="All",TRUE,$M856=dashboard!$B$7),$P856&gt;=dashboard!$B$8,$P856&lt;=dashboard!$B$9,COUNTIFS($C$2:C856,$C856,$F$2:F856,IF(dashboard!$B$4="All","*",dashboard!$B$4),$E$2:E856,IF(dashboard!$B$5="All","*",dashboard!$B$5),$G$2:G856,IF(dashboard!$B$6="All","*",dashboard!$B$6),$M$2:M856,IF(dashboard!$B$7="All","*",dashboard!$B$7),$P$2:P856,"&gt;="&amp;dashboard!$B$8,$P$2:P856,"&lt;="&amp;dashboard!$B$9)=1),1,0)</f>
        <v>1</v>
      </c>
    </row>
    <row r="857" spans="1:17">
      <c r="A857" t="s">
        <v>1932</v>
      </c>
      <c r="B857" s="2">
        <v>45362</v>
      </c>
      <c r="C857" t="s">
        <v>811</v>
      </c>
      <c r="D857" t="s">
        <v>1770</v>
      </c>
      <c r="E857" t="s">
        <v>26</v>
      </c>
      <c r="F857" t="s">
        <v>18</v>
      </c>
      <c r="G857" t="s">
        <v>19</v>
      </c>
      <c r="H857" t="s">
        <v>20</v>
      </c>
      <c r="I857" s="3">
        <v>1</v>
      </c>
      <c r="J857" s="4">
        <v>26274.65</v>
      </c>
      <c r="K857" s="4">
        <v>26274.65</v>
      </c>
      <c r="L857" t="s">
        <v>28</v>
      </c>
      <c r="M857" t="s">
        <v>29</v>
      </c>
      <c r="N857">
        <f>IF(COUNTIF($C$2:C857,C857)=1,1,0)</f>
        <v>0</v>
      </c>
      <c r="O857">
        <f t="shared" si="26"/>
        <v>0</v>
      </c>
      <c r="P857" t="str">
        <f t="shared" si="27"/>
        <v>2024-03</v>
      </c>
      <c r="Q857" s="3">
        <f>IF(AND(IF(dashboard!$B$4="All",TRUE,$F857=dashboard!$B$4),IF(dashboard!$B$5="All",TRUE,$E857=dashboard!$B$5),IF(dashboard!$B$6="All",TRUE,$G857=dashboard!$B$6),IF(dashboard!$B$7="All",TRUE,$M857=dashboard!$B$7),$P857&gt;=dashboard!$B$8,$P857&lt;=dashboard!$B$9,COUNTIFS($C$2:C857,$C857,$F$2:F857,IF(dashboard!$B$4="All","*",dashboard!$B$4),$E$2:E857,IF(dashboard!$B$5="All","*",dashboard!$B$5),$G$2:G857,IF(dashboard!$B$6="All","*",dashboard!$B$6),$M$2:M857,IF(dashboard!$B$7="All","*",dashboard!$B$7),$P$2:P857,"&gt;="&amp;dashboard!$B$8,$P$2:P857,"&lt;="&amp;dashboard!$B$9)=1),1,0)</f>
        <v>0</v>
      </c>
    </row>
    <row r="858" spans="1:17">
      <c r="A858" t="s">
        <v>1933</v>
      </c>
      <c r="B858" s="2">
        <v>45239</v>
      </c>
      <c r="C858" t="s">
        <v>536</v>
      </c>
      <c r="D858" t="s">
        <v>1934</v>
      </c>
      <c r="E858" t="s">
        <v>26</v>
      </c>
      <c r="F858" t="s">
        <v>18</v>
      </c>
      <c r="G858" t="s">
        <v>19</v>
      </c>
      <c r="H858" t="s">
        <v>20</v>
      </c>
      <c r="I858" s="3">
        <v>1</v>
      </c>
      <c r="J858" s="4">
        <v>36760.89</v>
      </c>
      <c r="K858" s="4">
        <v>36760.89</v>
      </c>
      <c r="L858" t="s">
        <v>35</v>
      </c>
      <c r="M858" t="s">
        <v>29</v>
      </c>
      <c r="N858">
        <f>IF(COUNTIF($C$2:C858,C858)=1,1,0)</f>
        <v>0</v>
      </c>
      <c r="O858">
        <f t="shared" si="26"/>
        <v>0</v>
      </c>
      <c r="P858" t="str">
        <f t="shared" si="27"/>
        <v>2023-11</v>
      </c>
      <c r="Q858" s="3">
        <f>IF(AND(IF(dashboard!$B$4="All",TRUE,$F858=dashboard!$B$4),IF(dashboard!$B$5="All",TRUE,$E858=dashboard!$B$5),IF(dashboard!$B$6="All",TRUE,$G858=dashboard!$B$6),IF(dashboard!$B$7="All",TRUE,$M858=dashboard!$B$7),$P858&gt;=dashboard!$B$8,$P858&lt;=dashboard!$B$9,COUNTIFS($C$2:C858,$C858,$F$2:F858,IF(dashboard!$B$4="All","*",dashboard!$B$4),$E$2:E858,IF(dashboard!$B$5="All","*",dashboard!$B$5),$G$2:G858,IF(dashboard!$B$6="All","*",dashboard!$B$6),$M$2:M858,IF(dashboard!$B$7="All","*",dashboard!$B$7),$P$2:P858,"&gt;="&amp;dashboard!$B$8,$P$2:P858,"&lt;="&amp;dashboard!$B$9)=1),1,0)</f>
        <v>0</v>
      </c>
    </row>
    <row r="859" spans="1:17">
      <c r="A859" t="s">
        <v>1935</v>
      </c>
      <c r="B859" s="2">
        <v>45043</v>
      </c>
      <c r="C859" t="s">
        <v>633</v>
      </c>
      <c r="D859" t="s">
        <v>121</v>
      </c>
      <c r="E859" t="s">
        <v>26</v>
      </c>
      <c r="F859" t="s">
        <v>33</v>
      </c>
      <c r="G859" t="s">
        <v>19</v>
      </c>
      <c r="H859" t="s">
        <v>57</v>
      </c>
      <c r="I859" s="3">
        <v>5</v>
      </c>
      <c r="J859" s="4">
        <v>10589.72</v>
      </c>
      <c r="K859" s="4">
        <v>52948.58</v>
      </c>
      <c r="L859" t="s">
        <v>28</v>
      </c>
      <c r="M859" t="s">
        <v>29</v>
      </c>
      <c r="N859">
        <f>IF(COUNTIF($C$2:C859,C859)=1,1,0)</f>
        <v>0</v>
      </c>
      <c r="O859">
        <f t="shared" si="26"/>
        <v>0</v>
      </c>
      <c r="P859" t="str">
        <f t="shared" si="27"/>
        <v>2023-04</v>
      </c>
      <c r="Q859" s="3">
        <f>IF(AND(IF(dashboard!$B$4="All",TRUE,$F859=dashboard!$B$4),IF(dashboard!$B$5="All",TRUE,$E859=dashboard!$B$5),IF(dashboard!$B$6="All",TRUE,$G859=dashboard!$B$6),IF(dashboard!$B$7="All",TRUE,$M859=dashboard!$B$7),$P859&gt;=dashboard!$B$8,$P859&lt;=dashboard!$B$9,COUNTIFS($C$2:C859,$C859,$F$2:F859,IF(dashboard!$B$4="All","*",dashboard!$B$4),$E$2:E859,IF(dashboard!$B$5="All","*",dashboard!$B$5),$G$2:G859,IF(dashboard!$B$6="All","*",dashboard!$B$6),$M$2:M859,IF(dashboard!$B$7="All","*",dashboard!$B$7),$P$2:P859,"&gt;="&amp;dashboard!$B$8,$P$2:P859,"&lt;="&amp;dashboard!$B$9)=1),1,0)</f>
        <v>1</v>
      </c>
    </row>
    <row r="860" spans="1:17">
      <c r="A860" t="s">
        <v>1936</v>
      </c>
      <c r="B860" s="2">
        <v>45170</v>
      </c>
      <c r="C860" t="s">
        <v>183</v>
      </c>
      <c r="D860" t="s">
        <v>1050</v>
      </c>
      <c r="E860" t="s">
        <v>26</v>
      </c>
      <c r="F860" t="s">
        <v>46</v>
      </c>
      <c r="G860" t="s">
        <v>19</v>
      </c>
      <c r="H860" t="s">
        <v>57</v>
      </c>
      <c r="I860" s="3">
        <v>4</v>
      </c>
      <c r="J860" s="4">
        <v>15619.03</v>
      </c>
      <c r="K860" s="4">
        <v>62476.1</v>
      </c>
      <c r="L860" t="s">
        <v>28</v>
      </c>
      <c r="M860" t="s">
        <v>29</v>
      </c>
      <c r="N860">
        <f>IF(COUNTIF($C$2:C860,C860)=1,1,0)</f>
        <v>0</v>
      </c>
      <c r="O860">
        <f t="shared" si="26"/>
        <v>0</v>
      </c>
      <c r="P860" t="str">
        <f t="shared" si="27"/>
        <v>2023-09</v>
      </c>
      <c r="Q860" s="3">
        <f>IF(AND(IF(dashboard!$B$4="All",TRUE,$F860=dashboard!$B$4),IF(dashboard!$B$5="All",TRUE,$E860=dashboard!$B$5),IF(dashboard!$B$6="All",TRUE,$G860=dashboard!$B$6),IF(dashboard!$B$7="All",TRUE,$M860=dashboard!$B$7),$P860&gt;=dashboard!$B$8,$P860&lt;=dashboard!$B$9,COUNTIFS($C$2:C860,$C860,$F$2:F860,IF(dashboard!$B$4="All","*",dashboard!$B$4),$E$2:E860,IF(dashboard!$B$5="All","*",dashboard!$B$5),$G$2:G860,IF(dashboard!$B$6="All","*",dashboard!$B$6),$M$2:M860,IF(dashboard!$B$7="All","*",dashboard!$B$7),$P$2:P860,"&gt;="&amp;dashboard!$B$8,$P$2:P860,"&lt;="&amp;dashboard!$B$9)=1),1,0)</f>
        <v>0</v>
      </c>
    </row>
    <row r="861" spans="1:17">
      <c r="A861" t="s">
        <v>1937</v>
      </c>
      <c r="B861" s="2">
        <v>45463</v>
      </c>
      <c r="C861" t="s">
        <v>1938</v>
      </c>
      <c r="D861" t="s">
        <v>1939</v>
      </c>
      <c r="E861" t="s">
        <v>26</v>
      </c>
      <c r="F861" t="s">
        <v>46</v>
      </c>
      <c r="G861" t="s">
        <v>42</v>
      </c>
      <c r="H861" t="s">
        <v>57</v>
      </c>
      <c r="I861" s="3">
        <v>3</v>
      </c>
      <c r="J861" s="4">
        <v>16834.04</v>
      </c>
      <c r="K861" s="4">
        <v>50502.13</v>
      </c>
      <c r="L861" t="s">
        <v>21</v>
      </c>
      <c r="M861" t="s">
        <v>22</v>
      </c>
      <c r="N861">
        <f>IF(COUNTIF($C$2:C861,C861)=1,1,0)</f>
        <v>1</v>
      </c>
      <c r="O861">
        <f t="shared" si="26"/>
        <v>1</v>
      </c>
      <c r="P861" t="str">
        <f t="shared" si="27"/>
        <v>2024-06</v>
      </c>
      <c r="Q861" s="3">
        <f>IF(AND(IF(dashboard!$B$4="All",TRUE,$F861=dashboard!$B$4),IF(dashboard!$B$5="All",TRUE,$E861=dashboard!$B$5),IF(dashboard!$B$6="All",TRUE,$G861=dashboard!$B$6),IF(dashboard!$B$7="All",TRUE,$M861=dashboard!$B$7),$P861&gt;=dashboard!$B$8,$P861&lt;=dashboard!$B$9,COUNTIFS($C$2:C861,$C861,$F$2:F861,IF(dashboard!$B$4="All","*",dashboard!$B$4),$E$2:E861,IF(dashboard!$B$5="All","*",dashboard!$B$5),$G$2:G861,IF(dashboard!$B$6="All","*",dashboard!$B$6),$M$2:M861,IF(dashboard!$B$7="All","*",dashboard!$B$7),$P$2:P861,"&gt;="&amp;dashboard!$B$8,$P$2:P861,"&lt;="&amp;dashboard!$B$9)=1),1,0)</f>
        <v>0</v>
      </c>
    </row>
    <row r="862" spans="1:17">
      <c r="A862" t="s">
        <v>1940</v>
      </c>
      <c r="B862" s="2">
        <v>45001</v>
      </c>
      <c r="C862" t="s">
        <v>1941</v>
      </c>
      <c r="D862" t="s">
        <v>166</v>
      </c>
      <c r="E862" t="s">
        <v>61</v>
      </c>
      <c r="F862" t="s">
        <v>18</v>
      </c>
      <c r="G862" t="s">
        <v>42</v>
      </c>
      <c r="H862" t="s">
        <v>57</v>
      </c>
      <c r="I862" s="3">
        <v>4</v>
      </c>
      <c r="J862" s="4">
        <v>14019.13</v>
      </c>
      <c r="K862" s="4">
        <v>56076.53</v>
      </c>
      <c r="L862" t="s">
        <v>35</v>
      </c>
      <c r="M862" t="s">
        <v>29</v>
      </c>
      <c r="N862">
        <f>IF(COUNTIF($C$2:C862,C862)=1,1,0)</f>
        <v>1</v>
      </c>
      <c r="O862">
        <f t="shared" si="26"/>
        <v>0</v>
      </c>
      <c r="P862" t="str">
        <f t="shared" si="27"/>
        <v>2023-03</v>
      </c>
      <c r="Q862" s="3">
        <f>IF(AND(IF(dashboard!$B$4="All",TRUE,$F862=dashboard!$B$4),IF(dashboard!$B$5="All",TRUE,$E862=dashboard!$B$5),IF(dashboard!$B$6="All",TRUE,$G862=dashboard!$B$6),IF(dashboard!$B$7="All",TRUE,$M862=dashboard!$B$7),$P862&gt;=dashboard!$B$8,$P862&lt;=dashboard!$B$9,COUNTIFS($C$2:C862,$C862,$F$2:F862,IF(dashboard!$B$4="All","*",dashboard!$B$4),$E$2:E862,IF(dashboard!$B$5="All","*",dashboard!$B$5),$G$2:G862,IF(dashboard!$B$6="All","*",dashboard!$B$6),$M$2:M862,IF(dashboard!$B$7="All","*",dashboard!$B$7),$P$2:P862,"&gt;="&amp;dashboard!$B$8,$P$2:P862,"&lt;="&amp;dashboard!$B$9)=1),1,0)</f>
        <v>0</v>
      </c>
    </row>
    <row r="863" spans="1:17">
      <c r="A863" t="s">
        <v>1942</v>
      </c>
      <c r="B863" s="2">
        <v>45312</v>
      </c>
      <c r="C863" t="s">
        <v>1943</v>
      </c>
      <c r="D863" t="s">
        <v>1815</v>
      </c>
      <c r="E863" t="s">
        <v>17</v>
      </c>
      <c r="F863" t="s">
        <v>33</v>
      </c>
      <c r="G863" t="s">
        <v>19</v>
      </c>
      <c r="H863" t="s">
        <v>57</v>
      </c>
      <c r="I863" s="3">
        <v>2</v>
      </c>
      <c r="J863" s="4">
        <v>16718.11</v>
      </c>
      <c r="K863" s="4">
        <v>33436.21</v>
      </c>
      <c r="L863" t="s">
        <v>35</v>
      </c>
      <c r="M863" t="s">
        <v>29</v>
      </c>
      <c r="N863">
        <f>IF(COUNTIF($C$2:C863,C863)=1,1,0)</f>
        <v>1</v>
      </c>
      <c r="O863">
        <f t="shared" si="26"/>
        <v>0</v>
      </c>
      <c r="P863" t="str">
        <f t="shared" si="27"/>
        <v>2024-01</v>
      </c>
      <c r="Q863" s="3">
        <f>IF(AND(IF(dashboard!$B$4="All",TRUE,$F863=dashboard!$B$4),IF(dashboard!$B$5="All",TRUE,$E863=dashboard!$B$5),IF(dashboard!$B$6="All",TRUE,$G863=dashboard!$B$6),IF(dashboard!$B$7="All",TRUE,$M863=dashboard!$B$7),$P863&gt;=dashboard!$B$8,$P863&lt;=dashboard!$B$9,COUNTIFS($C$2:C863,$C863,$F$2:F863,IF(dashboard!$B$4="All","*",dashboard!$B$4),$E$2:E863,IF(dashboard!$B$5="All","*",dashboard!$B$5),$G$2:G863,IF(dashboard!$B$6="All","*",dashboard!$B$6),$M$2:M863,IF(dashboard!$B$7="All","*",dashboard!$B$7),$P$2:P863,"&gt;="&amp;dashboard!$B$8,$P$2:P863,"&lt;="&amp;dashboard!$B$9)=1),1,0)</f>
        <v>1</v>
      </c>
    </row>
    <row r="864" spans="1:17">
      <c r="A864" t="s">
        <v>1944</v>
      </c>
      <c r="B864" s="2">
        <v>45136</v>
      </c>
      <c r="C864" t="s">
        <v>1945</v>
      </c>
      <c r="D864" t="s">
        <v>1340</v>
      </c>
      <c r="E864" t="s">
        <v>17</v>
      </c>
      <c r="F864" t="s">
        <v>18</v>
      </c>
      <c r="G864" t="s">
        <v>19</v>
      </c>
      <c r="H864" t="s">
        <v>50</v>
      </c>
      <c r="I864" s="3">
        <v>4</v>
      </c>
      <c r="J864" s="4">
        <v>2726.91</v>
      </c>
      <c r="K864" s="4">
        <v>10907.64</v>
      </c>
      <c r="L864" t="s">
        <v>35</v>
      </c>
      <c r="M864" t="s">
        <v>29</v>
      </c>
      <c r="N864">
        <f>IF(COUNTIF($C$2:C864,C864)=1,1,0)</f>
        <v>1</v>
      </c>
      <c r="O864">
        <f t="shared" si="26"/>
        <v>0</v>
      </c>
      <c r="P864" t="str">
        <f t="shared" si="27"/>
        <v>2023-07</v>
      </c>
      <c r="Q864" s="3">
        <f>IF(AND(IF(dashboard!$B$4="All",TRUE,$F864=dashboard!$B$4),IF(dashboard!$B$5="All",TRUE,$E864=dashboard!$B$5),IF(dashboard!$B$6="All",TRUE,$G864=dashboard!$B$6),IF(dashboard!$B$7="All",TRUE,$M864=dashboard!$B$7),$P864&gt;=dashboard!$B$8,$P864&lt;=dashboard!$B$9,COUNTIFS($C$2:C864,$C864,$F$2:F864,IF(dashboard!$B$4="All","*",dashboard!$B$4),$E$2:E864,IF(dashboard!$B$5="All","*",dashboard!$B$5),$G$2:G864,IF(dashboard!$B$6="All","*",dashboard!$B$6),$M$2:M864,IF(dashboard!$B$7="All","*",dashboard!$B$7),$P$2:P864,"&gt;="&amp;dashboard!$B$8,$P$2:P864,"&lt;="&amp;dashboard!$B$9)=1),1,0)</f>
        <v>0</v>
      </c>
    </row>
    <row r="865" spans="1:17">
      <c r="A865" t="s">
        <v>1946</v>
      </c>
      <c r="B865" s="2">
        <v>45401</v>
      </c>
      <c r="C865" t="s">
        <v>1274</v>
      </c>
      <c r="D865" t="s">
        <v>959</v>
      </c>
      <c r="E865" t="s">
        <v>26</v>
      </c>
      <c r="F865" t="s">
        <v>18</v>
      </c>
      <c r="G865" t="s">
        <v>19</v>
      </c>
      <c r="H865" t="s">
        <v>20</v>
      </c>
      <c r="I865" s="3">
        <v>3</v>
      </c>
      <c r="J865" s="4">
        <v>36249.839999999997</v>
      </c>
      <c r="K865" s="4">
        <v>108749.51</v>
      </c>
      <c r="L865" t="s">
        <v>28</v>
      </c>
      <c r="M865" t="s">
        <v>29</v>
      </c>
      <c r="N865">
        <f>IF(COUNTIF($C$2:C865,C865)=1,1,0)</f>
        <v>0</v>
      </c>
      <c r="O865">
        <f t="shared" si="26"/>
        <v>0</v>
      </c>
      <c r="P865" t="str">
        <f t="shared" si="27"/>
        <v>2024-04</v>
      </c>
      <c r="Q865" s="3">
        <f>IF(AND(IF(dashboard!$B$4="All",TRUE,$F865=dashboard!$B$4),IF(dashboard!$B$5="All",TRUE,$E865=dashboard!$B$5),IF(dashboard!$B$6="All",TRUE,$G865=dashboard!$B$6),IF(dashboard!$B$7="All",TRUE,$M865=dashboard!$B$7),$P865&gt;=dashboard!$B$8,$P865&lt;=dashboard!$B$9,COUNTIFS($C$2:C865,$C865,$F$2:F865,IF(dashboard!$B$4="All","*",dashboard!$B$4),$E$2:E865,IF(dashboard!$B$5="All","*",dashboard!$B$5),$G$2:G865,IF(dashboard!$B$6="All","*",dashboard!$B$6),$M$2:M865,IF(dashboard!$B$7="All","*",dashboard!$B$7),$P$2:P865,"&gt;="&amp;dashboard!$B$8,$P$2:P865,"&lt;="&amp;dashboard!$B$9)=1),1,0)</f>
        <v>0</v>
      </c>
    </row>
    <row r="866" spans="1:17">
      <c r="A866" t="s">
        <v>1947</v>
      </c>
      <c r="B866" s="2">
        <v>45344</v>
      </c>
      <c r="C866" t="s">
        <v>1089</v>
      </c>
      <c r="D866" t="s">
        <v>1948</v>
      </c>
      <c r="E866" t="s">
        <v>17</v>
      </c>
      <c r="F866" t="s">
        <v>27</v>
      </c>
      <c r="G866" t="s">
        <v>42</v>
      </c>
      <c r="H866" t="s">
        <v>50</v>
      </c>
      <c r="I866" s="3">
        <v>3</v>
      </c>
      <c r="J866" s="4">
        <v>2306.44</v>
      </c>
      <c r="K866" s="4">
        <v>6919.31</v>
      </c>
      <c r="L866" t="s">
        <v>21</v>
      </c>
      <c r="M866" t="s">
        <v>29</v>
      </c>
      <c r="N866">
        <f>IF(COUNTIF($C$2:C866,C866)=1,1,0)</f>
        <v>0</v>
      </c>
      <c r="O866">
        <f t="shared" si="26"/>
        <v>0</v>
      </c>
      <c r="P866" t="str">
        <f t="shared" si="27"/>
        <v>2024-02</v>
      </c>
      <c r="Q866" s="3">
        <f>IF(AND(IF(dashboard!$B$4="All",TRUE,$F866=dashboard!$B$4),IF(dashboard!$B$5="All",TRUE,$E866=dashboard!$B$5),IF(dashboard!$B$6="All",TRUE,$G866=dashboard!$B$6),IF(dashboard!$B$7="All",TRUE,$M866=dashboard!$B$7),$P866&gt;=dashboard!$B$8,$P866&lt;=dashboard!$B$9,COUNTIFS($C$2:C866,$C866,$F$2:F866,IF(dashboard!$B$4="All","*",dashboard!$B$4),$E$2:E866,IF(dashboard!$B$5="All","*",dashboard!$B$5),$G$2:G866,IF(dashboard!$B$6="All","*",dashboard!$B$6),$M$2:M866,IF(dashboard!$B$7="All","*",dashboard!$B$7),$P$2:P866,"&gt;="&amp;dashboard!$B$8,$P$2:P866,"&lt;="&amp;dashboard!$B$9)=1),1,0)</f>
        <v>0</v>
      </c>
    </row>
    <row r="867" spans="1:17">
      <c r="A867" t="s">
        <v>1949</v>
      </c>
      <c r="B867" s="2">
        <v>45273</v>
      </c>
      <c r="C867" t="s">
        <v>459</v>
      </c>
      <c r="D867" t="s">
        <v>565</v>
      </c>
      <c r="E867" t="s">
        <v>26</v>
      </c>
      <c r="F867" t="s">
        <v>46</v>
      </c>
      <c r="G867" t="s">
        <v>42</v>
      </c>
      <c r="H867" t="s">
        <v>20</v>
      </c>
      <c r="I867" s="3">
        <v>1</v>
      </c>
      <c r="J867" s="4">
        <v>29258.32</v>
      </c>
      <c r="K867" s="4">
        <v>29258.32</v>
      </c>
      <c r="L867" t="s">
        <v>28</v>
      </c>
      <c r="M867" t="s">
        <v>29</v>
      </c>
      <c r="N867">
        <f>IF(COUNTIF($C$2:C867,C867)=1,1,0)</f>
        <v>0</v>
      </c>
      <c r="O867">
        <f t="shared" si="26"/>
        <v>0</v>
      </c>
      <c r="P867" t="str">
        <f t="shared" si="27"/>
        <v>2023-12</v>
      </c>
      <c r="Q867" s="3">
        <f>IF(AND(IF(dashboard!$B$4="All",TRUE,$F867=dashboard!$B$4),IF(dashboard!$B$5="All",TRUE,$E867=dashboard!$B$5),IF(dashboard!$B$6="All",TRUE,$G867=dashboard!$B$6),IF(dashboard!$B$7="All",TRUE,$M867=dashboard!$B$7),$P867&gt;=dashboard!$B$8,$P867&lt;=dashboard!$B$9,COUNTIFS($C$2:C867,$C867,$F$2:F867,IF(dashboard!$B$4="All","*",dashboard!$B$4),$E$2:E867,IF(dashboard!$B$5="All","*",dashboard!$B$5),$G$2:G867,IF(dashboard!$B$6="All","*",dashboard!$B$6),$M$2:M867,IF(dashboard!$B$7="All","*",dashboard!$B$7),$P$2:P867,"&gt;="&amp;dashboard!$B$8,$P$2:P867,"&lt;="&amp;dashboard!$B$9)=1),1,0)</f>
        <v>0</v>
      </c>
    </row>
    <row r="868" spans="1:17">
      <c r="A868" t="s">
        <v>1950</v>
      </c>
      <c r="B868" s="2">
        <v>45455</v>
      </c>
      <c r="C868" t="s">
        <v>1951</v>
      </c>
      <c r="D868" t="s">
        <v>233</v>
      </c>
      <c r="E868" t="s">
        <v>61</v>
      </c>
      <c r="F868" t="s">
        <v>46</v>
      </c>
      <c r="G868" t="s">
        <v>19</v>
      </c>
      <c r="H868" t="s">
        <v>20</v>
      </c>
      <c r="I868" s="3">
        <v>2</v>
      </c>
      <c r="J868" s="4">
        <v>39565.120000000003</v>
      </c>
      <c r="K868" s="4">
        <v>79130.240000000005</v>
      </c>
      <c r="L868" t="s">
        <v>21</v>
      </c>
      <c r="M868" t="s">
        <v>29</v>
      </c>
      <c r="N868">
        <f>IF(COUNTIF($C$2:C868,C868)=1,1,0)</f>
        <v>1</v>
      </c>
      <c r="O868">
        <f t="shared" si="26"/>
        <v>0</v>
      </c>
      <c r="P868" t="str">
        <f t="shared" si="27"/>
        <v>2024-06</v>
      </c>
      <c r="Q868" s="3">
        <f>IF(AND(IF(dashboard!$B$4="All",TRUE,$F868=dashboard!$B$4),IF(dashboard!$B$5="All",TRUE,$E868=dashboard!$B$5),IF(dashboard!$B$6="All",TRUE,$G868=dashboard!$B$6),IF(dashboard!$B$7="All",TRUE,$M868=dashboard!$B$7),$P868&gt;=dashboard!$B$8,$P868&lt;=dashboard!$B$9,COUNTIFS($C$2:C868,$C868,$F$2:F868,IF(dashboard!$B$4="All","*",dashboard!$B$4),$E$2:E868,IF(dashboard!$B$5="All","*",dashboard!$B$5),$G$2:G868,IF(dashboard!$B$6="All","*",dashboard!$B$6),$M$2:M868,IF(dashboard!$B$7="All","*",dashboard!$B$7),$P$2:P868,"&gt;="&amp;dashboard!$B$8,$P$2:P868,"&lt;="&amp;dashboard!$B$9)=1),1,0)</f>
        <v>0</v>
      </c>
    </row>
    <row r="869" spans="1:17">
      <c r="A869" t="s">
        <v>1952</v>
      </c>
      <c r="B869" s="2">
        <v>45105</v>
      </c>
      <c r="C869" t="s">
        <v>1953</v>
      </c>
      <c r="D869" t="s">
        <v>1253</v>
      </c>
      <c r="E869" t="s">
        <v>26</v>
      </c>
      <c r="F869" t="s">
        <v>27</v>
      </c>
      <c r="G869" t="s">
        <v>42</v>
      </c>
      <c r="H869" t="s">
        <v>34</v>
      </c>
      <c r="I869" s="3">
        <v>1</v>
      </c>
      <c r="J869" s="4">
        <v>1229.1500000000001</v>
      </c>
      <c r="K869" s="4">
        <v>1229.1500000000001</v>
      </c>
      <c r="L869" t="s">
        <v>28</v>
      </c>
      <c r="M869" t="s">
        <v>29</v>
      </c>
      <c r="N869">
        <f>IF(COUNTIF($C$2:C869,C869)=1,1,0)</f>
        <v>1</v>
      </c>
      <c r="O869">
        <f t="shared" si="26"/>
        <v>0</v>
      </c>
      <c r="P869" t="str">
        <f t="shared" si="27"/>
        <v>2023-06</v>
      </c>
      <c r="Q869" s="3">
        <f>IF(AND(IF(dashboard!$B$4="All",TRUE,$F869=dashboard!$B$4),IF(dashboard!$B$5="All",TRUE,$E869=dashboard!$B$5),IF(dashboard!$B$6="All",TRUE,$G869=dashboard!$B$6),IF(dashboard!$B$7="All",TRUE,$M869=dashboard!$B$7),$P869&gt;=dashboard!$B$8,$P869&lt;=dashboard!$B$9,COUNTIFS($C$2:C869,$C869,$F$2:F869,IF(dashboard!$B$4="All","*",dashboard!$B$4),$E$2:E869,IF(dashboard!$B$5="All","*",dashboard!$B$5),$G$2:G869,IF(dashboard!$B$6="All","*",dashboard!$B$6),$M$2:M869,IF(dashboard!$B$7="All","*",dashboard!$B$7),$P$2:P869,"&gt;="&amp;dashboard!$B$8,$P$2:P869,"&lt;="&amp;dashboard!$B$9)=1),1,0)</f>
        <v>0</v>
      </c>
    </row>
    <row r="870" spans="1:17">
      <c r="A870" t="s">
        <v>1954</v>
      </c>
      <c r="B870" s="2">
        <v>45108</v>
      </c>
      <c r="C870" t="s">
        <v>1955</v>
      </c>
      <c r="D870" t="s">
        <v>1956</v>
      </c>
      <c r="E870" t="s">
        <v>26</v>
      </c>
      <c r="F870" t="s">
        <v>46</v>
      </c>
      <c r="G870" t="s">
        <v>42</v>
      </c>
      <c r="H870" t="s">
        <v>34</v>
      </c>
      <c r="I870" s="3">
        <v>4</v>
      </c>
      <c r="J870" s="4">
        <v>1318.81</v>
      </c>
      <c r="K870" s="4">
        <v>5275.24</v>
      </c>
      <c r="L870" t="s">
        <v>35</v>
      </c>
      <c r="M870" t="s">
        <v>29</v>
      </c>
      <c r="N870">
        <f>IF(COUNTIF($C$2:C870,C870)=1,1,0)</f>
        <v>1</v>
      </c>
      <c r="O870">
        <f t="shared" si="26"/>
        <v>0</v>
      </c>
      <c r="P870" t="str">
        <f t="shared" si="27"/>
        <v>2023-07</v>
      </c>
      <c r="Q870" s="3">
        <f>IF(AND(IF(dashboard!$B$4="All",TRUE,$F870=dashboard!$B$4),IF(dashboard!$B$5="All",TRUE,$E870=dashboard!$B$5),IF(dashboard!$B$6="All",TRUE,$G870=dashboard!$B$6),IF(dashboard!$B$7="All",TRUE,$M870=dashboard!$B$7),$P870&gt;=dashboard!$B$8,$P870&lt;=dashboard!$B$9,COUNTIFS($C$2:C870,$C870,$F$2:F870,IF(dashboard!$B$4="All","*",dashboard!$B$4),$E$2:E870,IF(dashboard!$B$5="All","*",dashboard!$B$5),$G$2:G870,IF(dashboard!$B$6="All","*",dashboard!$B$6),$M$2:M870,IF(dashboard!$B$7="All","*",dashboard!$B$7),$P$2:P870,"&gt;="&amp;dashboard!$B$8,$P$2:P870,"&lt;="&amp;dashboard!$B$9)=1),1,0)</f>
        <v>0</v>
      </c>
    </row>
    <row r="871" spans="1:17">
      <c r="A871" t="s">
        <v>1957</v>
      </c>
      <c r="B871" s="2">
        <v>44951</v>
      </c>
      <c r="C871" t="s">
        <v>146</v>
      </c>
      <c r="D871" t="s">
        <v>333</v>
      </c>
      <c r="E871" t="s">
        <v>17</v>
      </c>
      <c r="F871" t="s">
        <v>46</v>
      </c>
      <c r="G871" t="s">
        <v>42</v>
      </c>
      <c r="H871" t="s">
        <v>20</v>
      </c>
      <c r="I871" s="3">
        <v>4</v>
      </c>
      <c r="J871" s="4">
        <v>34159.42</v>
      </c>
      <c r="K871" s="4">
        <v>136637.68</v>
      </c>
      <c r="L871" t="s">
        <v>28</v>
      </c>
      <c r="M871" t="s">
        <v>29</v>
      </c>
      <c r="N871">
        <f>IF(COUNTIF($C$2:C871,C871)=1,1,0)</f>
        <v>0</v>
      </c>
      <c r="O871">
        <f t="shared" si="26"/>
        <v>0</v>
      </c>
      <c r="P871" t="str">
        <f t="shared" si="27"/>
        <v>2023-01</v>
      </c>
      <c r="Q871" s="3">
        <f>IF(AND(IF(dashboard!$B$4="All",TRUE,$F871=dashboard!$B$4),IF(dashboard!$B$5="All",TRUE,$E871=dashboard!$B$5),IF(dashboard!$B$6="All",TRUE,$G871=dashboard!$B$6),IF(dashboard!$B$7="All",TRUE,$M871=dashboard!$B$7),$P871&gt;=dashboard!$B$8,$P871&lt;=dashboard!$B$9,COUNTIFS($C$2:C871,$C871,$F$2:F871,IF(dashboard!$B$4="All","*",dashboard!$B$4),$E$2:E871,IF(dashboard!$B$5="All","*",dashboard!$B$5),$G$2:G871,IF(dashboard!$B$6="All","*",dashboard!$B$6),$M$2:M871,IF(dashboard!$B$7="All","*",dashboard!$B$7),$P$2:P871,"&gt;="&amp;dashboard!$B$8,$P$2:P871,"&lt;="&amp;dashboard!$B$9)=1),1,0)</f>
        <v>0</v>
      </c>
    </row>
    <row r="872" spans="1:17">
      <c r="A872" t="s">
        <v>1958</v>
      </c>
      <c r="B872" s="2">
        <v>45106</v>
      </c>
      <c r="C872" t="s">
        <v>1959</v>
      </c>
      <c r="D872" t="s">
        <v>1960</v>
      </c>
      <c r="E872" t="s">
        <v>17</v>
      </c>
      <c r="F872" t="s">
        <v>46</v>
      </c>
      <c r="G872" t="s">
        <v>19</v>
      </c>
      <c r="H872" t="s">
        <v>50</v>
      </c>
      <c r="I872" s="3">
        <v>5</v>
      </c>
      <c r="J872" s="4">
        <v>1964.83</v>
      </c>
      <c r="K872" s="4">
        <v>9824.17</v>
      </c>
      <c r="L872" t="s">
        <v>35</v>
      </c>
      <c r="M872" t="s">
        <v>29</v>
      </c>
      <c r="N872">
        <f>IF(COUNTIF($C$2:C872,C872)=1,1,0)</f>
        <v>1</v>
      </c>
      <c r="O872">
        <f t="shared" si="26"/>
        <v>0</v>
      </c>
      <c r="P872" t="str">
        <f t="shared" si="27"/>
        <v>2023-06</v>
      </c>
      <c r="Q872" s="3">
        <f>IF(AND(IF(dashboard!$B$4="All",TRUE,$F872=dashboard!$B$4),IF(dashboard!$B$5="All",TRUE,$E872=dashboard!$B$5),IF(dashboard!$B$6="All",TRUE,$G872=dashboard!$B$6),IF(dashboard!$B$7="All",TRUE,$M872=dashboard!$B$7),$P872&gt;=dashboard!$B$8,$P872&lt;=dashboard!$B$9,COUNTIFS($C$2:C872,$C872,$F$2:F872,IF(dashboard!$B$4="All","*",dashboard!$B$4),$E$2:E872,IF(dashboard!$B$5="All","*",dashboard!$B$5),$G$2:G872,IF(dashboard!$B$6="All","*",dashboard!$B$6),$M$2:M872,IF(dashboard!$B$7="All","*",dashboard!$B$7),$P$2:P872,"&gt;="&amp;dashboard!$B$8,$P$2:P872,"&lt;="&amp;dashboard!$B$9)=1),1,0)</f>
        <v>0</v>
      </c>
    </row>
    <row r="873" spans="1:17">
      <c r="A873" t="s">
        <v>1961</v>
      </c>
      <c r="B873" s="2">
        <v>45427</v>
      </c>
      <c r="C873" t="s">
        <v>1120</v>
      </c>
      <c r="D873" t="s">
        <v>1207</v>
      </c>
      <c r="E873" t="s">
        <v>17</v>
      </c>
      <c r="F873" t="s">
        <v>33</v>
      </c>
      <c r="G873" t="s">
        <v>19</v>
      </c>
      <c r="H873" t="s">
        <v>20</v>
      </c>
      <c r="I873" s="3">
        <v>1</v>
      </c>
      <c r="J873" s="4">
        <v>41640.160000000003</v>
      </c>
      <c r="K873" s="4">
        <v>41640.160000000003</v>
      </c>
      <c r="L873" t="s">
        <v>21</v>
      </c>
      <c r="M873" t="s">
        <v>29</v>
      </c>
      <c r="N873">
        <f>IF(COUNTIF($C$2:C873,C873)=1,1,0)</f>
        <v>0</v>
      </c>
      <c r="O873">
        <f t="shared" si="26"/>
        <v>0</v>
      </c>
      <c r="P873" t="str">
        <f t="shared" si="27"/>
        <v>2024-05</v>
      </c>
      <c r="Q873" s="3">
        <f>IF(AND(IF(dashboard!$B$4="All",TRUE,$F873=dashboard!$B$4),IF(dashboard!$B$5="All",TRUE,$E873=dashboard!$B$5),IF(dashboard!$B$6="All",TRUE,$G873=dashboard!$B$6),IF(dashboard!$B$7="All",TRUE,$M873=dashboard!$B$7),$P873&gt;=dashboard!$B$8,$P873&lt;=dashboard!$B$9,COUNTIFS($C$2:C873,$C873,$F$2:F873,IF(dashboard!$B$4="All","*",dashboard!$B$4),$E$2:E873,IF(dashboard!$B$5="All","*",dashboard!$B$5),$G$2:G873,IF(dashboard!$B$6="All","*",dashboard!$B$6),$M$2:M873,IF(dashboard!$B$7="All","*",dashboard!$B$7),$P$2:P873,"&gt;="&amp;dashboard!$B$8,$P$2:P873,"&lt;="&amp;dashboard!$B$9)=1),1,0)</f>
        <v>0</v>
      </c>
    </row>
    <row r="874" spans="1:17">
      <c r="A874" t="s">
        <v>1962</v>
      </c>
      <c r="B874" s="2">
        <v>45087</v>
      </c>
      <c r="C874" t="s">
        <v>1743</v>
      </c>
      <c r="D874" t="s">
        <v>1963</v>
      </c>
      <c r="E874" t="s">
        <v>26</v>
      </c>
      <c r="F874" t="s">
        <v>27</v>
      </c>
      <c r="G874" t="s">
        <v>19</v>
      </c>
      <c r="H874" t="s">
        <v>57</v>
      </c>
      <c r="I874" s="3">
        <v>1</v>
      </c>
      <c r="J874" s="4">
        <v>11870.54</v>
      </c>
      <c r="K874" s="4">
        <v>11870.54</v>
      </c>
      <c r="L874" t="s">
        <v>35</v>
      </c>
      <c r="M874" t="s">
        <v>29</v>
      </c>
      <c r="N874">
        <f>IF(COUNTIF($C$2:C874,C874)=1,1,0)</f>
        <v>0</v>
      </c>
      <c r="O874">
        <f t="shared" si="26"/>
        <v>0</v>
      </c>
      <c r="P874" t="str">
        <f t="shared" si="27"/>
        <v>2023-06</v>
      </c>
      <c r="Q874" s="3">
        <f>IF(AND(IF(dashboard!$B$4="All",TRUE,$F874=dashboard!$B$4),IF(dashboard!$B$5="All",TRUE,$E874=dashboard!$B$5),IF(dashboard!$B$6="All",TRUE,$G874=dashboard!$B$6),IF(dashboard!$B$7="All",TRUE,$M874=dashboard!$B$7),$P874&gt;=dashboard!$B$8,$P874&lt;=dashboard!$B$9,COUNTIFS($C$2:C874,$C874,$F$2:F874,IF(dashboard!$B$4="All","*",dashboard!$B$4),$E$2:E874,IF(dashboard!$B$5="All","*",dashboard!$B$5),$G$2:G874,IF(dashboard!$B$6="All","*",dashboard!$B$6),$M$2:M874,IF(dashboard!$B$7="All","*",dashboard!$B$7),$P$2:P874,"&gt;="&amp;dashboard!$B$8,$P$2:P874,"&lt;="&amp;dashboard!$B$9)=1),1,0)</f>
        <v>0</v>
      </c>
    </row>
    <row r="875" spans="1:17">
      <c r="A875" t="s">
        <v>1964</v>
      </c>
      <c r="B875" s="2">
        <v>45103</v>
      </c>
      <c r="C875" t="s">
        <v>1442</v>
      </c>
      <c r="D875" t="s">
        <v>937</v>
      </c>
      <c r="E875" t="s">
        <v>26</v>
      </c>
      <c r="F875" t="s">
        <v>18</v>
      </c>
      <c r="G875" t="s">
        <v>42</v>
      </c>
      <c r="H875" t="s">
        <v>50</v>
      </c>
      <c r="I875" s="3">
        <v>1</v>
      </c>
      <c r="J875" s="4">
        <v>2889.05</v>
      </c>
      <c r="K875" s="4">
        <v>2889.05</v>
      </c>
      <c r="L875" t="s">
        <v>35</v>
      </c>
      <c r="M875" t="s">
        <v>29</v>
      </c>
      <c r="N875">
        <f>IF(COUNTIF($C$2:C875,C875)=1,1,0)</f>
        <v>0</v>
      </c>
      <c r="O875">
        <f t="shared" si="26"/>
        <v>0</v>
      </c>
      <c r="P875" t="str">
        <f t="shared" si="27"/>
        <v>2023-06</v>
      </c>
      <c r="Q875" s="3">
        <f>IF(AND(IF(dashboard!$B$4="All",TRUE,$F875=dashboard!$B$4),IF(dashboard!$B$5="All",TRUE,$E875=dashboard!$B$5),IF(dashboard!$B$6="All",TRUE,$G875=dashboard!$B$6),IF(dashboard!$B$7="All",TRUE,$M875=dashboard!$B$7),$P875&gt;=dashboard!$B$8,$P875&lt;=dashboard!$B$9,COUNTIFS($C$2:C875,$C875,$F$2:F875,IF(dashboard!$B$4="All","*",dashboard!$B$4),$E$2:E875,IF(dashboard!$B$5="All","*",dashboard!$B$5),$G$2:G875,IF(dashboard!$B$6="All","*",dashboard!$B$6),$M$2:M875,IF(dashboard!$B$7="All","*",dashboard!$B$7),$P$2:P875,"&gt;="&amp;dashboard!$B$8,$P$2:P875,"&lt;="&amp;dashboard!$B$9)=1),1,0)</f>
        <v>0</v>
      </c>
    </row>
    <row r="876" spans="1:17">
      <c r="A876" t="s">
        <v>1965</v>
      </c>
      <c r="B876" s="2">
        <v>45211</v>
      </c>
      <c r="C876" t="s">
        <v>920</v>
      </c>
      <c r="D876" t="s">
        <v>814</v>
      </c>
      <c r="E876" t="s">
        <v>26</v>
      </c>
      <c r="F876" t="s">
        <v>33</v>
      </c>
      <c r="G876" t="s">
        <v>42</v>
      </c>
      <c r="H876" t="s">
        <v>50</v>
      </c>
      <c r="I876" s="3">
        <v>1</v>
      </c>
      <c r="J876" s="4">
        <v>2010.17</v>
      </c>
      <c r="K876" s="4">
        <v>2010.17</v>
      </c>
      <c r="L876" t="s">
        <v>35</v>
      </c>
      <c r="M876" t="s">
        <v>29</v>
      </c>
      <c r="N876">
        <f>IF(COUNTIF($C$2:C876,C876)=1,1,0)</f>
        <v>0</v>
      </c>
      <c r="O876">
        <f t="shared" si="26"/>
        <v>0</v>
      </c>
      <c r="P876" t="str">
        <f t="shared" si="27"/>
        <v>2023-10</v>
      </c>
      <c r="Q876" s="3">
        <f>IF(AND(IF(dashboard!$B$4="All",TRUE,$F876=dashboard!$B$4),IF(dashboard!$B$5="All",TRUE,$E876=dashboard!$B$5),IF(dashboard!$B$6="All",TRUE,$G876=dashboard!$B$6),IF(dashboard!$B$7="All",TRUE,$M876=dashboard!$B$7),$P876&gt;=dashboard!$B$8,$P876&lt;=dashboard!$B$9,COUNTIFS($C$2:C876,$C876,$F$2:F876,IF(dashboard!$B$4="All","*",dashboard!$B$4),$E$2:E876,IF(dashboard!$B$5="All","*",dashboard!$B$5),$G$2:G876,IF(dashboard!$B$6="All","*",dashboard!$B$6),$M$2:M876,IF(dashboard!$B$7="All","*",dashboard!$B$7),$P$2:P876,"&gt;="&amp;dashboard!$B$8,$P$2:P876,"&lt;="&amp;dashboard!$B$9)=1),1,0)</f>
        <v>1</v>
      </c>
    </row>
    <row r="877" spans="1:17">
      <c r="A877" t="s">
        <v>1966</v>
      </c>
      <c r="B877" s="2">
        <v>44989</v>
      </c>
      <c r="C877" t="s">
        <v>657</v>
      </c>
      <c r="D877" t="s">
        <v>640</v>
      </c>
      <c r="E877" t="s">
        <v>17</v>
      </c>
      <c r="F877" t="s">
        <v>18</v>
      </c>
      <c r="G877" t="s">
        <v>19</v>
      </c>
      <c r="H877" t="s">
        <v>20</v>
      </c>
      <c r="I877" s="3">
        <v>3</v>
      </c>
      <c r="J877" s="4">
        <v>31040.62</v>
      </c>
      <c r="K877" s="4">
        <v>93121.85</v>
      </c>
      <c r="L877" t="s">
        <v>35</v>
      </c>
      <c r="M877" t="s">
        <v>29</v>
      </c>
      <c r="N877">
        <f>IF(COUNTIF($C$2:C877,C877)=1,1,0)</f>
        <v>0</v>
      </c>
      <c r="O877">
        <f t="shared" si="26"/>
        <v>0</v>
      </c>
      <c r="P877" t="str">
        <f t="shared" si="27"/>
        <v>2023-03</v>
      </c>
      <c r="Q877" s="3">
        <f>IF(AND(IF(dashboard!$B$4="All",TRUE,$F877=dashboard!$B$4),IF(dashboard!$B$5="All",TRUE,$E877=dashboard!$B$5),IF(dashboard!$B$6="All",TRUE,$G877=dashboard!$B$6),IF(dashboard!$B$7="All",TRUE,$M877=dashboard!$B$7),$P877&gt;=dashboard!$B$8,$P877&lt;=dashboard!$B$9,COUNTIFS($C$2:C877,$C877,$F$2:F877,IF(dashboard!$B$4="All","*",dashboard!$B$4),$E$2:E877,IF(dashboard!$B$5="All","*",dashboard!$B$5),$G$2:G877,IF(dashboard!$B$6="All","*",dashboard!$B$6),$M$2:M877,IF(dashboard!$B$7="All","*",dashboard!$B$7),$P$2:P877,"&gt;="&amp;dashboard!$B$8,$P$2:P877,"&lt;="&amp;dashboard!$B$9)=1),1,0)</f>
        <v>0</v>
      </c>
    </row>
    <row r="878" spans="1:17">
      <c r="A878" t="s">
        <v>1967</v>
      </c>
      <c r="B878" s="2">
        <v>45082</v>
      </c>
      <c r="C878" t="s">
        <v>1968</v>
      </c>
      <c r="D878" t="s">
        <v>94</v>
      </c>
      <c r="E878" t="s">
        <v>17</v>
      </c>
      <c r="F878" t="s">
        <v>27</v>
      </c>
      <c r="G878" t="s">
        <v>19</v>
      </c>
      <c r="H878" t="s">
        <v>57</v>
      </c>
      <c r="I878" s="3">
        <v>5</v>
      </c>
      <c r="J878" s="4">
        <v>13800.63</v>
      </c>
      <c r="K878" s="4">
        <v>69003.13</v>
      </c>
      <c r="L878" t="s">
        <v>21</v>
      </c>
      <c r="M878" t="s">
        <v>29</v>
      </c>
      <c r="N878">
        <f>IF(COUNTIF($C$2:C878,C878)=1,1,0)</f>
        <v>1</v>
      </c>
      <c r="O878">
        <f t="shared" si="26"/>
        <v>0</v>
      </c>
      <c r="P878" t="str">
        <f t="shared" si="27"/>
        <v>2023-06</v>
      </c>
      <c r="Q878" s="3">
        <f>IF(AND(IF(dashboard!$B$4="All",TRUE,$F878=dashboard!$B$4),IF(dashboard!$B$5="All",TRUE,$E878=dashboard!$B$5),IF(dashboard!$B$6="All",TRUE,$G878=dashboard!$B$6),IF(dashboard!$B$7="All",TRUE,$M878=dashboard!$B$7),$P878&gt;=dashboard!$B$8,$P878&lt;=dashboard!$B$9,COUNTIFS($C$2:C878,$C878,$F$2:F878,IF(dashboard!$B$4="All","*",dashboard!$B$4),$E$2:E878,IF(dashboard!$B$5="All","*",dashboard!$B$5),$G$2:G878,IF(dashboard!$B$6="All","*",dashboard!$B$6),$M$2:M878,IF(dashboard!$B$7="All","*",dashboard!$B$7),$P$2:P878,"&gt;="&amp;dashboard!$B$8,$P$2:P878,"&lt;="&amp;dashboard!$B$9)=1),1,0)</f>
        <v>0</v>
      </c>
    </row>
    <row r="879" spans="1:17">
      <c r="A879" t="s">
        <v>1969</v>
      </c>
      <c r="B879" s="2">
        <v>45395</v>
      </c>
      <c r="C879" t="s">
        <v>677</v>
      </c>
      <c r="D879" t="s">
        <v>544</v>
      </c>
      <c r="E879" t="s">
        <v>26</v>
      </c>
      <c r="F879" t="s">
        <v>27</v>
      </c>
      <c r="G879" t="s">
        <v>19</v>
      </c>
      <c r="H879" t="s">
        <v>20</v>
      </c>
      <c r="I879" s="3">
        <v>2</v>
      </c>
      <c r="J879" s="4">
        <v>40624.080000000002</v>
      </c>
      <c r="K879" s="4">
        <v>81248.160000000003</v>
      </c>
      <c r="L879" t="s">
        <v>28</v>
      </c>
      <c r="M879" t="s">
        <v>29</v>
      </c>
      <c r="N879">
        <f>IF(COUNTIF($C$2:C879,C879)=1,1,0)</f>
        <v>0</v>
      </c>
      <c r="O879">
        <f t="shared" si="26"/>
        <v>0</v>
      </c>
      <c r="P879" t="str">
        <f t="shared" si="27"/>
        <v>2024-04</v>
      </c>
      <c r="Q879" s="3">
        <f>IF(AND(IF(dashboard!$B$4="All",TRUE,$F879=dashboard!$B$4),IF(dashboard!$B$5="All",TRUE,$E879=dashboard!$B$5),IF(dashboard!$B$6="All",TRUE,$G879=dashboard!$B$6),IF(dashboard!$B$7="All",TRUE,$M879=dashboard!$B$7),$P879&gt;=dashboard!$B$8,$P879&lt;=dashboard!$B$9,COUNTIFS($C$2:C879,$C879,$F$2:F879,IF(dashboard!$B$4="All","*",dashboard!$B$4),$E$2:E879,IF(dashboard!$B$5="All","*",dashboard!$B$5),$G$2:G879,IF(dashboard!$B$6="All","*",dashboard!$B$6),$M$2:M879,IF(dashboard!$B$7="All","*",dashboard!$B$7),$P$2:P879,"&gt;="&amp;dashboard!$B$8,$P$2:P879,"&lt;="&amp;dashboard!$B$9)=1),1,0)</f>
        <v>0</v>
      </c>
    </row>
    <row r="880" spans="1:17">
      <c r="A880" t="s">
        <v>1970</v>
      </c>
      <c r="B880" s="2">
        <v>44975</v>
      </c>
      <c r="C880" t="s">
        <v>630</v>
      </c>
      <c r="D880" t="s">
        <v>1971</v>
      </c>
      <c r="E880" t="s">
        <v>17</v>
      </c>
      <c r="F880" t="s">
        <v>27</v>
      </c>
      <c r="G880" t="s">
        <v>19</v>
      </c>
      <c r="H880" t="s">
        <v>57</v>
      </c>
      <c r="I880" s="3">
        <v>2</v>
      </c>
      <c r="J880" s="4">
        <v>17161.490000000002</v>
      </c>
      <c r="K880" s="4">
        <v>34322.980000000003</v>
      </c>
      <c r="L880" t="s">
        <v>28</v>
      </c>
      <c r="M880" t="s">
        <v>22</v>
      </c>
      <c r="N880">
        <f>IF(COUNTIF($C$2:C880,C880)=1,1,0)</f>
        <v>0</v>
      </c>
      <c r="O880">
        <f t="shared" si="26"/>
        <v>1</v>
      </c>
      <c r="P880" t="str">
        <f t="shared" si="27"/>
        <v>2023-02</v>
      </c>
      <c r="Q880" s="3">
        <f>IF(AND(IF(dashboard!$B$4="All",TRUE,$F880=dashboard!$B$4),IF(dashboard!$B$5="All",TRUE,$E880=dashboard!$B$5),IF(dashboard!$B$6="All",TRUE,$G880=dashboard!$B$6),IF(dashboard!$B$7="All",TRUE,$M880=dashboard!$B$7),$P880&gt;=dashboard!$B$8,$P880&lt;=dashboard!$B$9,COUNTIFS($C$2:C880,$C880,$F$2:F880,IF(dashboard!$B$4="All","*",dashboard!$B$4),$E$2:E880,IF(dashboard!$B$5="All","*",dashboard!$B$5),$G$2:G880,IF(dashboard!$B$6="All","*",dashboard!$B$6),$M$2:M880,IF(dashboard!$B$7="All","*",dashboard!$B$7),$P$2:P880,"&gt;="&amp;dashboard!$B$8,$P$2:P880,"&lt;="&amp;dashboard!$B$9)=1),1,0)</f>
        <v>0</v>
      </c>
    </row>
    <row r="881" spans="1:17">
      <c r="A881" t="s">
        <v>1972</v>
      </c>
      <c r="B881" s="2">
        <v>45010</v>
      </c>
      <c r="C881" t="s">
        <v>1424</v>
      </c>
      <c r="D881" t="s">
        <v>187</v>
      </c>
      <c r="E881" t="s">
        <v>17</v>
      </c>
      <c r="F881" t="s">
        <v>46</v>
      </c>
      <c r="G881" t="s">
        <v>19</v>
      </c>
      <c r="H881" t="s">
        <v>50</v>
      </c>
      <c r="I881" s="3">
        <v>2</v>
      </c>
      <c r="J881" s="4">
        <v>2779.03</v>
      </c>
      <c r="K881" s="4">
        <v>5558.05</v>
      </c>
      <c r="L881" t="s">
        <v>28</v>
      </c>
      <c r="M881" t="s">
        <v>29</v>
      </c>
      <c r="N881">
        <f>IF(COUNTIF($C$2:C881,C881)=1,1,0)</f>
        <v>0</v>
      </c>
      <c r="O881">
        <f t="shared" si="26"/>
        <v>0</v>
      </c>
      <c r="P881" t="str">
        <f t="shared" si="27"/>
        <v>2023-03</v>
      </c>
      <c r="Q881" s="3">
        <f>IF(AND(IF(dashboard!$B$4="All",TRUE,$F881=dashboard!$B$4),IF(dashboard!$B$5="All",TRUE,$E881=dashboard!$B$5),IF(dashboard!$B$6="All",TRUE,$G881=dashboard!$B$6),IF(dashboard!$B$7="All",TRUE,$M881=dashboard!$B$7),$P881&gt;=dashboard!$B$8,$P881&lt;=dashboard!$B$9,COUNTIFS($C$2:C881,$C881,$F$2:F881,IF(dashboard!$B$4="All","*",dashboard!$B$4),$E$2:E881,IF(dashboard!$B$5="All","*",dashboard!$B$5),$G$2:G881,IF(dashboard!$B$6="All","*",dashboard!$B$6),$M$2:M881,IF(dashboard!$B$7="All","*",dashboard!$B$7),$P$2:P881,"&gt;="&amp;dashboard!$B$8,$P$2:P881,"&lt;="&amp;dashboard!$B$9)=1),1,0)</f>
        <v>0</v>
      </c>
    </row>
    <row r="882" spans="1:17">
      <c r="A882" t="s">
        <v>1973</v>
      </c>
      <c r="B882" s="2">
        <v>45287</v>
      </c>
      <c r="C882" t="s">
        <v>338</v>
      </c>
      <c r="D882" t="s">
        <v>595</v>
      </c>
      <c r="E882" t="s">
        <v>26</v>
      </c>
      <c r="F882" t="s">
        <v>33</v>
      </c>
      <c r="G882" t="s">
        <v>19</v>
      </c>
      <c r="H882" t="s">
        <v>20</v>
      </c>
      <c r="I882" s="3">
        <v>3</v>
      </c>
      <c r="J882" s="4">
        <v>31091.82</v>
      </c>
      <c r="K882" s="4">
        <v>93275.45</v>
      </c>
      <c r="L882" t="s">
        <v>28</v>
      </c>
      <c r="M882" t="s">
        <v>29</v>
      </c>
      <c r="N882">
        <f>IF(COUNTIF($C$2:C882,C882)=1,1,0)</f>
        <v>0</v>
      </c>
      <c r="O882">
        <f t="shared" si="26"/>
        <v>0</v>
      </c>
      <c r="P882" t="str">
        <f t="shared" si="27"/>
        <v>2023-12</v>
      </c>
      <c r="Q882" s="3">
        <f>IF(AND(IF(dashboard!$B$4="All",TRUE,$F882=dashboard!$B$4),IF(dashboard!$B$5="All",TRUE,$E882=dashboard!$B$5),IF(dashboard!$B$6="All",TRUE,$G882=dashboard!$B$6),IF(dashboard!$B$7="All",TRUE,$M882=dashboard!$B$7),$P882&gt;=dashboard!$B$8,$P882&lt;=dashboard!$B$9,COUNTIFS($C$2:C882,$C882,$F$2:F882,IF(dashboard!$B$4="All","*",dashboard!$B$4),$E$2:E882,IF(dashboard!$B$5="All","*",dashboard!$B$5),$G$2:G882,IF(dashboard!$B$6="All","*",dashboard!$B$6),$M$2:M882,IF(dashboard!$B$7="All","*",dashboard!$B$7),$P$2:P882,"&gt;="&amp;dashboard!$B$8,$P$2:P882,"&lt;="&amp;dashboard!$B$9)=1),1,0)</f>
        <v>1</v>
      </c>
    </row>
    <row r="883" spans="1:17">
      <c r="A883" t="s">
        <v>1974</v>
      </c>
      <c r="B883" s="2">
        <v>45074</v>
      </c>
      <c r="C883" t="s">
        <v>505</v>
      </c>
      <c r="D883" t="s">
        <v>196</v>
      </c>
      <c r="E883" t="s">
        <v>26</v>
      </c>
      <c r="F883" t="s">
        <v>27</v>
      </c>
      <c r="G883" t="s">
        <v>19</v>
      </c>
      <c r="H883" t="s">
        <v>57</v>
      </c>
      <c r="I883" s="3">
        <v>5</v>
      </c>
      <c r="J883" s="4">
        <v>10533.7</v>
      </c>
      <c r="K883" s="4">
        <v>52668.5</v>
      </c>
      <c r="L883" t="s">
        <v>35</v>
      </c>
      <c r="M883" t="s">
        <v>29</v>
      </c>
      <c r="N883">
        <f>IF(COUNTIF($C$2:C883,C883)=1,1,0)</f>
        <v>0</v>
      </c>
      <c r="O883">
        <f t="shared" si="26"/>
        <v>0</v>
      </c>
      <c r="P883" t="str">
        <f t="shared" si="27"/>
        <v>2023-05</v>
      </c>
      <c r="Q883" s="3">
        <f>IF(AND(IF(dashboard!$B$4="All",TRUE,$F883=dashboard!$B$4),IF(dashboard!$B$5="All",TRUE,$E883=dashboard!$B$5),IF(dashboard!$B$6="All",TRUE,$G883=dashboard!$B$6),IF(dashboard!$B$7="All",TRUE,$M883=dashboard!$B$7),$P883&gt;=dashboard!$B$8,$P883&lt;=dashboard!$B$9,COUNTIFS($C$2:C883,$C883,$F$2:F883,IF(dashboard!$B$4="All","*",dashboard!$B$4),$E$2:E883,IF(dashboard!$B$5="All","*",dashboard!$B$5),$G$2:G883,IF(dashboard!$B$6="All","*",dashboard!$B$6),$M$2:M883,IF(dashboard!$B$7="All","*",dashboard!$B$7),$P$2:P883,"&gt;="&amp;dashboard!$B$8,$P$2:P883,"&lt;="&amp;dashboard!$B$9)=1),1,0)</f>
        <v>0</v>
      </c>
    </row>
    <row r="884" spans="1:17">
      <c r="A884" t="s">
        <v>1975</v>
      </c>
      <c r="B884" s="2">
        <v>45268</v>
      </c>
      <c r="C884" t="s">
        <v>1138</v>
      </c>
      <c r="D884" t="s">
        <v>691</v>
      </c>
      <c r="E884" t="s">
        <v>17</v>
      </c>
      <c r="F884" t="s">
        <v>18</v>
      </c>
      <c r="G884" t="s">
        <v>42</v>
      </c>
      <c r="H884" t="s">
        <v>34</v>
      </c>
      <c r="I884" s="3">
        <v>5</v>
      </c>
      <c r="J884" s="4">
        <v>1248.95</v>
      </c>
      <c r="K884" s="4">
        <v>6244.75</v>
      </c>
      <c r="L884" t="s">
        <v>21</v>
      </c>
      <c r="M884" t="s">
        <v>29</v>
      </c>
      <c r="N884">
        <f>IF(COUNTIF($C$2:C884,C884)=1,1,0)</f>
        <v>0</v>
      </c>
      <c r="O884">
        <f t="shared" si="26"/>
        <v>0</v>
      </c>
      <c r="P884" t="str">
        <f t="shared" si="27"/>
        <v>2023-12</v>
      </c>
      <c r="Q884" s="3">
        <f>IF(AND(IF(dashboard!$B$4="All",TRUE,$F884=dashboard!$B$4),IF(dashboard!$B$5="All",TRUE,$E884=dashboard!$B$5),IF(dashboard!$B$6="All",TRUE,$G884=dashboard!$B$6),IF(dashboard!$B$7="All",TRUE,$M884=dashboard!$B$7),$P884&gt;=dashboard!$B$8,$P884&lt;=dashboard!$B$9,COUNTIFS($C$2:C884,$C884,$F$2:F884,IF(dashboard!$B$4="All","*",dashboard!$B$4),$E$2:E884,IF(dashboard!$B$5="All","*",dashboard!$B$5),$G$2:G884,IF(dashboard!$B$6="All","*",dashboard!$B$6),$M$2:M884,IF(dashboard!$B$7="All","*",dashboard!$B$7),$P$2:P884,"&gt;="&amp;dashboard!$B$8,$P$2:P884,"&lt;="&amp;dashboard!$B$9)=1),1,0)</f>
        <v>0</v>
      </c>
    </row>
    <row r="885" spans="1:17">
      <c r="A885" t="s">
        <v>1976</v>
      </c>
      <c r="B885" s="2">
        <v>45402</v>
      </c>
      <c r="C885" t="s">
        <v>468</v>
      </c>
      <c r="D885" t="s">
        <v>842</v>
      </c>
      <c r="E885" t="s">
        <v>61</v>
      </c>
      <c r="F885" t="s">
        <v>46</v>
      </c>
      <c r="G885" t="s">
        <v>19</v>
      </c>
      <c r="H885" t="s">
        <v>50</v>
      </c>
      <c r="I885" s="3">
        <v>3</v>
      </c>
      <c r="J885" s="4">
        <v>2263.69</v>
      </c>
      <c r="K885" s="4">
        <v>6791.08</v>
      </c>
      <c r="L885" t="s">
        <v>21</v>
      </c>
      <c r="M885" t="s">
        <v>29</v>
      </c>
      <c r="N885">
        <f>IF(COUNTIF($C$2:C885,C885)=1,1,0)</f>
        <v>0</v>
      </c>
      <c r="O885">
        <f t="shared" si="26"/>
        <v>0</v>
      </c>
      <c r="P885" t="str">
        <f t="shared" si="27"/>
        <v>2024-04</v>
      </c>
      <c r="Q885" s="3">
        <f>IF(AND(IF(dashboard!$B$4="All",TRUE,$F885=dashboard!$B$4),IF(dashboard!$B$5="All",TRUE,$E885=dashboard!$B$5),IF(dashboard!$B$6="All",TRUE,$G885=dashboard!$B$6),IF(dashboard!$B$7="All",TRUE,$M885=dashboard!$B$7),$P885&gt;=dashboard!$B$8,$P885&lt;=dashboard!$B$9,COUNTIFS($C$2:C885,$C885,$F$2:F885,IF(dashboard!$B$4="All","*",dashboard!$B$4),$E$2:E885,IF(dashboard!$B$5="All","*",dashboard!$B$5),$G$2:G885,IF(dashboard!$B$6="All","*",dashboard!$B$6),$M$2:M885,IF(dashboard!$B$7="All","*",dashboard!$B$7),$P$2:P885,"&gt;="&amp;dashboard!$B$8,$P$2:P885,"&lt;="&amp;dashboard!$B$9)=1),1,0)</f>
        <v>0</v>
      </c>
    </row>
    <row r="886" spans="1:17">
      <c r="A886" t="s">
        <v>1977</v>
      </c>
      <c r="B886" s="2">
        <v>44989</v>
      </c>
      <c r="C886" t="s">
        <v>259</v>
      </c>
      <c r="D886" t="s">
        <v>647</v>
      </c>
      <c r="E886" t="s">
        <v>17</v>
      </c>
      <c r="F886" t="s">
        <v>46</v>
      </c>
      <c r="G886" t="s">
        <v>19</v>
      </c>
      <c r="H886" t="s">
        <v>50</v>
      </c>
      <c r="I886" s="3">
        <v>1</v>
      </c>
      <c r="J886" s="4">
        <v>2696.32</v>
      </c>
      <c r="K886" s="4">
        <v>2696.32</v>
      </c>
      <c r="L886" t="s">
        <v>28</v>
      </c>
      <c r="M886" t="s">
        <v>29</v>
      </c>
      <c r="N886">
        <f>IF(COUNTIF($C$2:C886,C886)=1,1,0)</f>
        <v>0</v>
      </c>
      <c r="O886">
        <f t="shared" si="26"/>
        <v>0</v>
      </c>
      <c r="P886" t="str">
        <f t="shared" si="27"/>
        <v>2023-03</v>
      </c>
      <c r="Q886" s="3">
        <f>IF(AND(IF(dashboard!$B$4="All",TRUE,$F886=dashboard!$B$4),IF(dashboard!$B$5="All",TRUE,$E886=dashboard!$B$5),IF(dashboard!$B$6="All",TRUE,$G886=dashboard!$B$6),IF(dashboard!$B$7="All",TRUE,$M886=dashboard!$B$7),$P886&gt;=dashboard!$B$8,$P886&lt;=dashboard!$B$9,COUNTIFS($C$2:C886,$C886,$F$2:F886,IF(dashboard!$B$4="All","*",dashboard!$B$4),$E$2:E886,IF(dashboard!$B$5="All","*",dashboard!$B$5),$G$2:G886,IF(dashboard!$B$6="All","*",dashboard!$B$6),$M$2:M886,IF(dashboard!$B$7="All","*",dashboard!$B$7),$P$2:P886,"&gt;="&amp;dashboard!$B$8,$P$2:P886,"&lt;="&amp;dashboard!$B$9)=1),1,0)</f>
        <v>0</v>
      </c>
    </row>
    <row r="887" spans="1:17">
      <c r="A887" t="s">
        <v>1978</v>
      </c>
      <c r="B887" s="2">
        <v>45286</v>
      </c>
      <c r="C887" t="s">
        <v>1835</v>
      </c>
      <c r="D887" t="s">
        <v>1979</v>
      </c>
      <c r="E887" t="s">
        <v>61</v>
      </c>
      <c r="F887" t="s">
        <v>33</v>
      </c>
      <c r="G887" t="s">
        <v>19</v>
      </c>
      <c r="H887" t="s">
        <v>34</v>
      </c>
      <c r="I887" s="3">
        <v>4</v>
      </c>
      <c r="J887" s="4">
        <v>1316.91</v>
      </c>
      <c r="K887" s="4">
        <v>5267.64</v>
      </c>
      <c r="L887" t="s">
        <v>28</v>
      </c>
      <c r="M887" t="s">
        <v>29</v>
      </c>
      <c r="N887">
        <f>IF(COUNTIF($C$2:C887,C887)=1,1,0)</f>
        <v>0</v>
      </c>
      <c r="O887">
        <f t="shared" si="26"/>
        <v>0</v>
      </c>
      <c r="P887" t="str">
        <f t="shared" si="27"/>
        <v>2023-12</v>
      </c>
      <c r="Q887" s="3">
        <f>IF(AND(IF(dashboard!$B$4="All",TRUE,$F887=dashboard!$B$4),IF(dashboard!$B$5="All",TRUE,$E887=dashboard!$B$5),IF(dashboard!$B$6="All",TRUE,$G887=dashboard!$B$6),IF(dashboard!$B$7="All",TRUE,$M887=dashboard!$B$7),$P887&gt;=dashboard!$B$8,$P887&lt;=dashboard!$B$9,COUNTIFS($C$2:C887,$C887,$F$2:F887,IF(dashboard!$B$4="All","*",dashboard!$B$4),$E$2:E887,IF(dashboard!$B$5="All","*",dashboard!$B$5),$G$2:G887,IF(dashboard!$B$6="All","*",dashboard!$B$6),$M$2:M887,IF(dashboard!$B$7="All","*",dashboard!$B$7),$P$2:P887,"&gt;="&amp;dashboard!$B$8,$P$2:P887,"&lt;="&amp;dashboard!$B$9)=1),1,0)</f>
        <v>1</v>
      </c>
    </row>
    <row r="888" spans="1:17">
      <c r="A888" t="s">
        <v>1980</v>
      </c>
      <c r="B888" s="2">
        <v>45253</v>
      </c>
      <c r="C888" t="s">
        <v>781</v>
      </c>
      <c r="D888" t="s">
        <v>1981</v>
      </c>
      <c r="E888" t="s">
        <v>17</v>
      </c>
      <c r="F888" t="s">
        <v>33</v>
      </c>
      <c r="G888" t="s">
        <v>42</v>
      </c>
      <c r="H888" t="s">
        <v>57</v>
      </c>
      <c r="I888" s="3">
        <v>1</v>
      </c>
      <c r="J888" s="4">
        <v>13797.93</v>
      </c>
      <c r="K888" s="4">
        <v>13797.93</v>
      </c>
      <c r="L888" t="s">
        <v>21</v>
      </c>
      <c r="M888" t="s">
        <v>29</v>
      </c>
      <c r="N888">
        <f>IF(COUNTIF($C$2:C888,C888)=1,1,0)</f>
        <v>0</v>
      </c>
      <c r="O888">
        <f t="shared" si="26"/>
        <v>0</v>
      </c>
      <c r="P888" t="str">
        <f t="shared" si="27"/>
        <v>2023-11</v>
      </c>
      <c r="Q888" s="3">
        <f>IF(AND(IF(dashboard!$B$4="All",TRUE,$F888=dashboard!$B$4),IF(dashboard!$B$5="All",TRUE,$E888=dashboard!$B$5),IF(dashboard!$B$6="All",TRUE,$G888=dashboard!$B$6),IF(dashboard!$B$7="All",TRUE,$M888=dashboard!$B$7),$P888&gt;=dashboard!$B$8,$P888&lt;=dashboard!$B$9,COUNTIFS($C$2:C888,$C888,$F$2:F888,IF(dashboard!$B$4="All","*",dashboard!$B$4),$E$2:E888,IF(dashboard!$B$5="All","*",dashboard!$B$5),$G$2:G888,IF(dashboard!$B$6="All","*",dashboard!$B$6),$M$2:M888,IF(dashboard!$B$7="All","*",dashboard!$B$7),$P$2:P888,"&gt;="&amp;dashboard!$B$8,$P$2:P888,"&lt;="&amp;dashboard!$B$9)=1),1,0)</f>
        <v>1</v>
      </c>
    </row>
    <row r="889" spans="1:17">
      <c r="A889" t="s">
        <v>1982</v>
      </c>
      <c r="B889" s="2">
        <v>45067</v>
      </c>
      <c r="C889" t="s">
        <v>511</v>
      </c>
      <c r="D889" t="s">
        <v>1004</v>
      </c>
      <c r="E889" t="s">
        <v>17</v>
      </c>
      <c r="F889" t="s">
        <v>33</v>
      </c>
      <c r="G889" t="s">
        <v>19</v>
      </c>
      <c r="H889" t="s">
        <v>50</v>
      </c>
      <c r="I889" s="3">
        <v>2</v>
      </c>
      <c r="J889" s="4">
        <v>2685.13</v>
      </c>
      <c r="K889" s="4">
        <v>5370.26</v>
      </c>
      <c r="L889" t="s">
        <v>21</v>
      </c>
      <c r="M889" t="s">
        <v>29</v>
      </c>
      <c r="N889">
        <f>IF(COUNTIF($C$2:C889,C889)=1,1,0)</f>
        <v>0</v>
      </c>
      <c r="O889">
        <f t="shared" si="26"/>
        <v>0</v>
      </c>
      <c r="P889" t="str">
        <f t="shared" si="27"/>
        <v>2023-05</v>
      </c>
      <c r="Q889" s="3">
        <f>IF(AND(IF(dashboard!$B$4="All",TRUE,$F889=dashboard!$B$4),IF(dashboard!$B$5="All",TRUE,$E889=dashboard!$B$5),IF(dashboard!$B$6="All",TRUE,$G889=dashboard!$B$6),IF(dashboard!$B$7="All",TRUE,$M889=dashboard!$B$7),$P889&gt;=dashboard!$B$8,$P889&lt;=dashboard!$B$9,COUNTIFS($C$2:C889,$C889,$F$2:F889,IF(dashboard!$B$4="All","*",dashboard!$B$4),$E$2:E889,IF(dashboard!$B$5="All","*",dashboard!$B$5),$G$2:G889,IF(dashboard!$B$6="All","*",dashboard!$B$6),$M$2:M889,IF(dashboard!$B$7="All","*",dashboard!$B$7),$P$2:P889,"&gt;="&amp;dashboard!$B$8,$P$2:P889,"&lt;="&amp;dashboard!$B$9)=1),1,0)</f>
        <v>1</v>
      </c>
    </row>
    <row r="890" spans="1:17">
      <c r="A890" t="s">
        <v>1983</v>
      </c>
      <c r="B890" s="2">
        <v>45141</v>
      </c>
      <c r="C890" t="s">
        <v>456</v>
      </c>
      <c r="D890" t="s">
        <v>1984</v>
      </c>
      <c r="E890" t="s">
        <v>61</v>
      </c>
      <c r="F890" t="s">
        <v>46</v>
      </c>
      <c r="G890" t="s">
        <v>42</v>
      </c>
      <c r="H890" t="s">
        <v>57</v>
      </c>
      <c r="I890" s="3">
        <v>1</v>
      </c>
      <c r="J890" s="4">
        <v>16799.53</v>
      </c>
      <c r="K890" s="4">
        <v>16799.53</v>
      </c>
      <c r="L890" t="s">
        <v>35</v>
      </c>
      <c r="M890" t="s">
        <v>29</v>
      </c>
      <c r="N890">
        <f>IF(COUNTIF($C$2:C890,C890)=1,1,0)</f>
        <v>0</v>
      </c>
      <c r="O890">
        <f t="shared" si="26"/>
        <v>0</v>
      </c>
      <c r="P890" t="str">
        <f t="shared" si="27"/>
        <v>2023-08</v>
      </c>
      <c r="Q890" s="3">
        <f>IF(AND(IF(dashboard!$B$4="All",TRUE,$F890=dashboard!$B$4),IF(dashboard!$B$5="All",TRUE,$E890=dashboard!$B$5),IF(dashboard!$B$6="All",TRUE,$G890=dashboard!$B$6),IF(dashboard!$B$7="All",TRUE,$M890=dashboard!$B$7),$P890&gt;=dashboard!$B$8,$P890&lt;=dashboard!$B$9,COUNTIFS($C$2:C890,$C890,$F$2:F890,IF(dashboard!$B$4="All","*",dashboard!$B$4),$E$2:E890,IF(dashboard!$B$5="All","*",dashboard!$B$5),$G$2:G890,IF(dashboard!$B$6="All","*",dashboard!$B$6),$M$2:M890,IF(dashboard!$B$7="All","*",dashboard!$B$7),$P$2:P890,"&gt;="&amp;dashboard!$B$8,$P$2:P890,"&lt;="&amp;dashboard!$B$9)=1),1,0)</f>
        <v>0</v>
      </c>
    </row>
    <row r="891" spans="1:17">
      <c r="A891" t="s">
        <v>1985</v>
      </c>
      <c r="B891" s="2">
        <v>45361</v>
      </c>
      <c r="C891" t="s">
        <v>224</v>
      </c>
      <c r="D891" t="s">
        <v>279</v>
      </c>
      <c r="E891" t="s">
        <v>17</v>
      </c>
      <c r="F891" t="s">
        <v>27</v>
      </c>
      <c r="G891" t="s">
        <v>19</v>
      </c>
      <c r="H891" t="s">
        <v>34</v>
      </c>
      <c r="I891" s="3">
        <v>3</v>
      </c>
      <c r="J891" s="4">
        <v>1397.09</v>
      </c>
      <c r="K891" s="4">
        <v>4191.26</v>
      </c>
      <c r="L891" t="s">
        <v>21</v>
      </c>
      <c r="M891" t="s">
        <v>29</v>
      </c>
      <c r="N891">
        <f>IF(COUNTIF($C$2:C891,C891)=1,1,0)</f>
        <v>0</v>
      </c>
      <c r="O891">
        <f t="shared" si="26"/>
        <v>0</v>
      </c>
      <c r="P891" t="str">
        <f t="shared" si="27"/>
        <v>2024-03</v>
      </c>
      <c r="Q891" s="3">
        <f>IF(AND(IF(dashboard!$B$4="All",TRUE,$F891=dashboard!$B$4),IF(dashboard!$B$5="All",TRUE,$E891=dashboard!$B$5),IF(dashboard!$B$6="All",TRUE,$G891=dashboard!$B$6),IF(dashboard!$B$7="All",TRUE,$M891=dashboard!$B$7),$P891&gt;=dashboard!$B$8,$P891&lt;=dashboard!$B$9,COUNTIFS($C$2:C891,$C891,$F$2:F891,IF(dashboard!$B$4="All","*",dashboard!$B$4),$E$2:E891,IF(dashboard!$B$5="All","*",dashboard!$B$5),$G$2:G891,IF(dashboard!$B$6="All","*",dashboard!$B$6),$M$2:M891,IF(dashboard!$B$7="All","*",dashboard!$B$7),$P$2:P891,"&gt;="&amp;dashboard!$B$8,$P$2:P891,"&lt;="&amp;dashboard!$B$9)=1),1,0)</f>
        <v>0</v>
      </c>
    </row>
    <row r="892" spans="1:17">
      <c r="A892" t="s">
        <v>1986</v>
      </c>
      <c r="B892" s="2">
        <v>45244</v>
      </c>
      <c r="C892" t="s">
        <v>201</v>
      </c>
      <c r="D892" t="s">
        <v>1987</v>
      </c>
      <c r="E892" t="s">
        <v>26</v>
      </c>
      <c r="F892" t="s">
        <v>18</v>
      </c>
      <c r="G892" t="s">
        <v>42</v>
      </c>
      <c r="H892" t="s">
        <v>20</v>
      </c>
      <c r="I892" s="3">
        <v>2</v>
      </c>
      <c r="J892" s="4">
        <v>34692.97</v>
      </c>
      <c r="K892" s="4">
        <v>69385.94</v>
      </c>
      <c r="L892" t="s">
        <v>21</v>
      </c>
      <c r="M892" t="s">
        <v>29</v>
      </c>
      <c r="N892">
        <f>IF(COUNTIF($C$2:C892,C892)=1,1,0)</f>
        <v>0</v>
      </c>
      <c r="O892">
        <f t="shared" si="26"/>
        <v>0</v>
      </c>
      <c r="P892" t="str">
        <f t="shared" si="27"/>
        <v>2023-11</v>
      </c>
      <c r="Q892" s="3">
        <f>IF(AND(IF(dashboard!$B$4="All",TRUE,$F892=dashboard!$B$4),IF(dashboard!$B$5="All",TRUE,$E892=dashboard!$B$5),IF(dashboard!$B$6="All",TRUE,$G892=dashboard!$B$6),IF(dashboard!$B$7="All",TRUE,$M892=dashboard!$B$7),$P892&gt;=dashboard!$B$8,$P892&lt;=dashboard!$B$9,COUNTIFS($C$2:C892,$C892,$F$2:F892,IF(dashboard!$B$4="All","*",dashboard!$B$4),$E$2:E892,IF(dashboard!$B$5="All","*",dashboard!$B$5),$G$2:G892,IF(dashboard!$B$6="All","*",dashboard!$B$6),$M$2:M892,IF(dashboard!$B$7="All","*",dashboard!$B$7),$P$2:P892,"&gt;="&amp;dashboard!$B$8,$P$2:P892,"&lt;="&amp;dashboard!$B$9)=1),1,0)</f>
        <v>0</v>
      </c>
    </row>
    <row r="893" spans="1:17">
      <c r="A893" t="s">
        <v>1988</v>
      </c>
      <c r="B893" s="2">
        <v>44958</v>
      </c>
      <c r="C893" t="s">
        <v>665</v>
      </c>
      <c r="D893" t="s">
        <v>144</v>
      </c>
      <c r="E893" t="s">
        <v>26</v>
      </c>
      <c r="F893" t="s">
        <v>27</v>
      </c>
      <c r="G893" t="s">
        <v>42</v>
      </c>
      <c r="H893" t="s">
        <v>50</v>
      </c>
      <c r="I893" s="3">
        <v>4</v>
      </c>
      <c r="J893" s="4">
        <v>2723.1</v>
      </c>
      <c r="K893" s="4">
        <v>10892.39</v>
      </c>
      <c r="L893" t="s">
        <v>35</v>
      </c>
      <c r="M893" t="s">
        <v>29</v>
      </c>
      <c r="N893">
        <f>IF(COUNTIF($C$2:C893,C893)=1,1,0)</f>
        <v>0</v>
      </c>
      <c r="O893">
        <f t="shared" si="26"/>
        <v>0</v>
      </c>
      <c r="P893" t="str">
        <f t="shared" si="27"/>
        <v>2023-02</v>
      </c>
      <c r="Q893" s="3">
        <f>IF(AND(IF(dashboard!$B$4="All",TRUE,$F893=dashboard!$B$4),IF(dashboard!$B$5="All",TRUE,$E893=dashboard!$B$5),IF(dashboard!$B$6="All",TRUE,$G893=dashboard!$B$6),IF(dashboard!$B$7="All",TRUE,$M893=dashboard!$B$7),$P893&gt;=dashboard!$B$8,$P893&lt;=dashboard!$B$9,COUNTIFS($C$2:C893,$C893,$F$2:F893,IF(dashboard!$B$4="All","*",dashboard!$B$4),$E$2:E893,IF(dashboard!$B$5="All","*",dashboard!$B$5),$G$2:G893,IF(dashboard!$B$6="All","*",dashboard!$B$6),$M$2:M893,IF(dashboard!$B$7="All","*",dashboard!$B$7),$P$2:P893,"&gt;="&amp;dashboard!$B$8,$P$2:P893,"&lt;="&amp;dashboard!$B$9)=1),1,0)</f>
        <v>0</v>
      </c>
    </row>
    <row r="894" spans="1:17">
      <c r="A894" t="s">
        <v>1989</v>
      </c>
      <c r="B894" s="2">
        <v>45211</v>
      </c>
      <c r="C894" t="s">
        <v>690</v>
      </c>
      <c r="D894" t="s">
        <v>150</v>
      </c>
      <c r="E894" t="s">
        <v>61</v>
      </c>
      <c r="F894" t="s">
        <v>18</v>
      </c>
      <c r="G894" t="s">
        <v>19</v>
      </c>
      <c r="H894" t="s">
        <v>50</v>
      </c>
      <c r="I894" s="3">
        <v>2</v>
      </c>
      <c r="J894" s="4">
        <v>2368.21</v>
      </c>
      <c r="K894" s="4">
        <v>4736.41</v>
      </c>
      <c r="L894" t="s">
        <v>35</v>
      </c>
      <c r="M894" t="s">
        <v>29</v>
      </c>
      <c r="N894">
        <f>IF(COUNTIF($C$2:C894,C894)=1,1,0)</f>
        <v>0</v>
      </c>
      <c r="O894">
        <f t="shared" si="26"/>
        <v>0</v>
      </c>
      <c r="P894" t="str">
        <f t="shared" si="27"/>
        <v>2023-10</v>
      </c>
      <c r="Q894" s="3">
        <f>IF(AND(IF(dashboard!$B$4="All",TRUE,$F894=dashboard!$B$4),IF(dashboard!$B$5="All",TRUE,$E894=dashboard!$B$5),IF(dashboard!$B$6="All",TRUE,$G894=dashboard!$B$6),IF(dashboard!$B$7="All",TRUE,$M894=dashboard!$B$7),$P894&gt;=dashboard!$B$8,$P894&lt;=dashboard!$B$9,COUNTIFS($C$2:C894,$C894,$F$2:F894,IF(dashboard!$B$4="All","*",dashboard!$B$4),$E$2:E894,IF(dashboard!$B$5="All","*",dashboard!$B$5),$G$2:G894,IF(dashboard!$B$6="All","*",dashboard!$B$6),$M$2:M894,IF(dashboard!$B$7="All","*",dashboard!$B$7),$P$2:P894,"&gt;="&amp;dashboard!$B$8,$P$2:P894,"&lt;="&amp;dashboard!$B$9)=1),1,0)</f>
        <v>0</v>
      </c>
    </row>
    <row r="895" spans="1:17">
      <c r="A895" t="s">
        <v>1990</v>
      </c>
      <c r="B895" s="2">
        <v>45231</v>
      </c>
      <c r="C895" t="s">
        <v>301</v>
      </c>
      <c r="D895" t="s">
        <v>937</v>
      </c>
      <c r="E895" t="s">
        <v>61</v>
      </c>
      <c r="F895" t="s">
        <v>27</v>
      </c>
      <c r="G895" t="s">
        <v>42</v>
      </c>
      <c r="H895" t="s">
        <v>57</v>
      </c>
      <c r="I895" s="3">
        <v>1</v>
      </c>
      <c r="J895" s="4">
        <v>10812.47</v>
      </c>
      <c r="K895" s="4">
        <v>10812.47</v>
      </c>
      <c r="L895" t="s">
        <v>35</v>
      </c>
      <c r="M895" t="s">
        <v>29</v>
      </c>
      <c r="N895">
        <f>IF(COUNTIF($C$2:C895,C895)=1,1,0)</f>
        <v>0</v>
      </c>
      <c r="O895">
        <f t="shared" si="26"/>
        <v>0</v>
      </c>
      <c r="P895" t="str">
        <f t="shared" si="27"/>
        <v>2023-11</v>
      </c>
      <c r="Q895" s="3">
        <f>IF(AND(IF(dashboard!$B$4="All",TRUE,$F895=dashboard!$B$4),IF(dashboard!$B$5="All",TRUE,$E895=dashboard!$B$5),IF(dashboard!$B$6="All",TRUE,$G895=dashboard!$B$6),IF(dashboard!$B$7="All",TRUE,$M895=dashboard!$B$7),$P895&gt;=dashboard!$B$8,$P895&lt;=dashboard!$B$9,COUNTIFS($C$2:C895,$C895,$F$2:F895,IF(dashboard!$B$4="All","*",dashboard!$B$4),$E$2:E895,IF(dashboard!$B$5="All","*",dashboard!$B$5),$G$2:G895,IF(dashboard!$B$6="All","*",dashboard!$B$6),$M$2:M895,IF(dashboard!$B$7="All","*",dashboard!$B$7),$P$2:P895,"&gt;="&amp;dashboard!$B$8,$P$2:P895,"&lt;="&amp;dashboard!$B$9)=1),1,0)</f>
        <v>0</v>
      </c>
    </row>
    <row r="896" spans="1:17">
      <c r="A896" t="s">
        <v>1991</v>
      </c>
      <c r="B896" s="2">
        <v>45355</v>
      </c>
      <c r="C896" t="s">
        <v>1992</v>
      </c>
      <c r="D896" t="s">
        <v>1139</v>
      </c>
      <c r="E896" t="s">
        <v>17</v>
      </c>
      <c r="F896" t="s">
        <v>33</v>
      </c>
      <c r="G896" t="s">
        <v>19</v>
      </c>
      <c r="H896" t="s">
        <v>50</v>
      </c>
      <c r="I896" s="3">
        <v>5</v>
      </c>
      <c r="J896" s="4">
        <v>1944.03</v>
      </c>
      <c r="K896" s="4">
        <v>9720.1299999999992</v>
      </c>
      <c r="L896" t="s">
        <v>21</v>
      </c>
      <c r="M896" t="s">
        <v>29</v>
      </c>
      <c r="N896">
        <f>IF(COUNTIF($C$2:C896,C896)=1,1,0)</f>
        <v>1</v>
      </c>
      <c r="O896">
        <f t="shared" si="26"/>
        <v>0</v>
      </c>
      <c r="P896" t="str">
        <f t="shared" si="27"/>
        <v>2024-03</v>
      </c>
      <c r="Q896" s="3">
        <f>IF(AND(IF(dashboard!$B$4="All",TRUE,$F896=dashboard!$B$4),IF(dashboard!$B$5="All",TRUE,$E896=dashboard!$B$5),IF(dashboard!$B$6="All",TRUE,$G896=dashboard!$B$6),IF(dashboard!$B$7="All",TRUE,$M896=dashboard!$B$7),$P896&gt;=dashboard!$B$8,$P896&lt;=dashboard!$B$9,COUNTIFS($C$2:C896,$C896,$F$2:F896,IF(dashboard!$B$4="All","*",dashboard!$B$4),$E$2:E896,IF(dashboard!$B$5="All","*",dashboard!$B$5),$G$2:G896,IF(dashboard!$B$6="All","*",dashboard!$B$6),$M$2:M896,IF(dashboard!$B$7="All","*",dashboard!$B$7),$P$2:P896,"&gt;="&amp;dashboard!$B$8,$P$2:P896,"&lt;="&amp;dashboard!$B$9)=1),1,0)</f>
        <v>1</v>
      </c>
    </row>
    <row r="897" spans="1:17">
      <c r="A897" t="s">
        <v>1993</v>
      </c>
      <c r="B897" s="2">
        <v>45403</v>
      </c>
      <c r="C897" t="s">
        <v>1003</v>
      </c>
      <c r="D897" t="s">
        <v>1994</v>
      </c>
      <c r="E897" t="s">
        <v>26</v>
      </c>
      <c r="F897" t="s">
        <v>18</v>
      </c>
      <c r="G897" t="s">
        <v>19</v>
      </c>
      <c r="H897" t="s">
        <v>20</v>
      </c>
      <c r="I897" s="3">
        <v>5</v>
      </c>
      <c r="J897" s="4">
        <v>26743.93</v>
      </c>
      <c r="K897" s="4">
        <v>133719.64000000001</v>
      </c>
      <c r="L897" t="s">
        <v>21</v>
      </c>
      <c r="M897" t="s">
        <v>29</v>
      </c>
      <c r="N897">
        <f>IF(COUNTIF($C$2:C897,C897)=1,1,0)</f>
        <v>0</v>
      </c>
      <c r="O897">
        <f t="shared" si="26"/>
        <v>0</v>
      </c>
      <c r="P897" t="str">
        <f t="shared" si="27"/>
        <v>2024-04</v>
      </c>
      <c r="Q897" s="3">
        <f>IF(AND(IF(dashboard!$B$4="All",TRUE,$F897=dashboard!$B$4),IF(dashboard!$B$5="All",TRUE,$E897=dashboard!$B$5),IF(dashboard!$B$6="All",TRUE,$G897=dashboard!$B$6),IF(dashboard!$B$7="All",TRUE,$M897=dashboard!$B$7),$P897&gt;=dashboard!$B$8,$P897&lt;=dashboard!$B$9,COUNTIFS($C$2:C897,$C897,$F$2:F897,IF(dashboard!$B$4="All","*",dashboard!$B$4),$E$2:E897,IF(dashboard!$B$5="All","*",dashboard!$B$5),$G$2:G897,IF(dashboard!$B$6="All","*",dashboard!$B$6),$M$2:M897,IF(dashboard!$B$7="All","*",dashboard!$B$7),$P$2:P897,"&gt;="&amp;dashboard!$B$8,$P$2:P897,"&lt;="&amp;dashboard!$B$9)=1),1,0)</f>
        <v>0</v>
      </c>
    </row>
    <row r="898" spans="1:17">
      <c r="A898" t="s">
        <v>1995</v>
      </c>
      <c r="B898" s="2">
        <v>45212</v>
      </c>
      <c r="C898" t="s">
        <v>1996</v>
      </c>
      <c r="D898" t="s">
        <v>1501</v>
      </c>
      <c r="E898" t="s">
        <v>17</v>
      </c>
      <c r="F898" t="s">
        <v>46</v>
      </c>
      <c r="G898" t="s">
        <v>19</v>
      </c>
      <c r="H898" t="s">
        <v>34</v>
      </c>
      <c r="I898" s="3">
        <v>5</v>
      </c>
      <c r="J898" s="4">
        <v>943.06</v>
      </c>
      <c r="K898" s="4">
        <v>4715.3</v>
      </c>
      <c r="L898" t="s">
        <v>21</v>
      </c>
      <c r="M898" t="s">
        <v>29</v>
      </c>
      <c r="N898">
        <f>IF(COUNTIF($C$2:C898,C898)=1,1,0)</f>
        <v>1</v>
      </c>
      <c r="O898">
        <f t="shared" ref="O898:O961" si="28">IF(OR(M898="Yes",M898="YES",M898=TRUE,M898=1),1,0)</f>
        <v>0</v>
      </c>
      <c r="P898" t="str">
        <f t="shared" ref="P898:P961" si="29">TEXT(B898,"yyyy-mm")</f>
        <v>2023-10</v>
      </c>
      <c r="Q898" s="3">
        <f>IF(AND(IF(dashboard!$B$4="All",TRUE,$F898=dashboard!$B$4),IF(dashboard!$B$5="All",TRUE,$E898=dashboard!$B$5),IF(dashboard!$B$6="All",TRUE,$G898=dashboard!$B$6),IF(dashboard!$B$7="All",TRUE,$M898=dashboard!$B$7),$P898&gt;=dashboard!$B$8,$P898&lt;=dashboard!$B$9,COUNTIFS($C$2:C898,$C898,$F$2:F898,IF(dashboard!$B$4="All","*",dashboard!$B$4),$E$2:E898,IF(dashboard!$B$5="All","*",dashboard!$B$5),$G$2:G898,IF(dashboard!$B$6="All","*",dashboard!$B$6),$M$2:M898,IF(dashboard!$B$7="All","*",dashboard!$B$7),$P$2:P898,"&gt;="&amp;dashboard!$B$8,$P$2:P898,"&lt;="&amp;dashboard!$B$9)=1),1,0)</f>
        <v>0</v>
      </c>
    </row>
    <row r="899" spans="1:17">
      <c r="A899" t="s">
        <v>1997</v>
      </c>
      <c r="B899" s="2">
        <v>45070</v>
      </c>
      <c r="C899" t="s">
        <v>806</v>
      </c>
      <c r="D899" t="s">
        <v>352</v>
      </c>
      <c r="E899" t="s">
        <v>17</v>
      </c>
      <c r="F899" t="s">
        <v>18</v>
      </c>
      <c r="G899" t="s">
        <v>19</v>
      </c>
      <c r="H899" t="s">
        <v>50</v>
      </c>
      <c r="I899" s="3">
        <v>2</v>
      </c>
      <c r="J899" s="4">
        <v>1762.77</v>
      </c>
      <c r="K899" s="4">
        <v>3525.53</v>
      </c>
      <c r="L899" t="s">
        <v>35</v>
      </c>
      <c r="M899" t="s">
        <v>22</v>
      </c>
      <c r="N899">
        <f>IF(COUNTIF($C$2:C899,C899)=1,1,0)</f>
        <v>0</v>
      </c>
      <c r="O899">
        <f t="shared" si="28"/>
        <v>1</v>
      </c>
      <c r="P899" t="str">
        <f t="shared" si="29"/>
        <v>2023-05</v>
      </c>
      <c r="Q899" s="3">
        <f>IF(AND(IF(dashboard!$B$4="All",TRUE,$F899=dashboard!$B$4),IF(dashboard!$B$5="All",TRUE,$E899=dashboard!$B$5),IF(dashboard!$B$6="All",TRUE,$G899=dashboard!$B$6),IF(dashboard!$B$7="All",TRUE,$M899=dashboard!$B$7),$P899&gt;=dashboard!$B$8,$P899&lt;=dashboard!$B$9,COUNTIFS($C$2:C899,$C899,$F$2:F899,IF(dashboard!$B$4="All","*",dashboard!$B$4),$E$2:E899,IF(dashboard!$B$5="All","*",dashboard!$B$5),$G$2:G899,IF(dashboard!$B$6="All","*",dashboard!$B$6),$M$2:M899,IF(dashboard!$B$7="All","*",dashboard!$B$7),$P$2:P899,"&gt;="&amp;dashboard!$B$8,$P$2:P899,"&lt;="&amp;dashboard!$B$9)=1),1,0)</f>
        <v>0</v>
      </c>
    </row>
    <row r="900" spans="1:17">
      <c r="A900" t="s">
        <v>1998</v>
      </c>
      <c r="B900" s="2">
        <v>45350</v>
      </c>
      <c r="C900" t="s">
        <v>1999</v>
      </c>
      <c r="D900" t="s">
        <v>972</v>
      </c>
      <c r="E900" t="s">
        <v>26</v>
      </c>
      <c r="F900" t="s">
        <v>46</v>
      </c>
      <c r="G900" t="s">
        <v>42</v>
      </c>
      <c r="H900" t="s">
        <v>34</v>
      </c>
      <c r="I900" s="3">
        <v>5</v>
      </c>
      <c r="J900" s="4">
        <v>1355.22</v>
      </c>
      <c r="K900" s="4">
        <v>6776.12</v>
      </c>
      <c r="L900" t="s">
        <v>21</v>
      </c>
      <c r="M900" t="s">
        <v>22</v>
      </c>
      <c r="N900">
        <f>IF(COUNTIF($C$2:C900,C900)=1,1,0)</f>
        <v>1</v>
      </c>
      <c r="O900">
        <f t="shared" si="28"/>
        <v>1</v>
      </c>
      <c r="P900" t="str">
        <f t="shared" si="29"/>
        <v>2024-02</v>
      </c>
      <c r="Q900" s="3">
        <f>IF(AND(IF(dashboard!$B$4="All",TRUE,$F900=dashboard!$B$4),IF(dashboard!$B$5="All",TRUE,$E900=dashboard!$B$5),IF(dashboard!$B$6="All",TRUE,$G900=dashboard!$B$6),IF(dashboard!$B$7="All",TRUE,$M900=dashboard!$B$7),$P900&gt;=dashboard!$B$8,$P900&lt;=dashboard!$B$9,COUNTIFS($C$2:C900,$C900,$F$2:F900,IF(dashboard!$B$4="All","*",dashboard!$B$4),$E$2:E900,IF(dashboard!$B$5="All","*",dashboard!$B$5),$G$2:G900,IF(dashboard!$B$6="All","*",dashboard!$B$6),$M$2:M900,IF(dashboard!$B$7="All","*",dashboard!$B$7),$P$2:P900,"&gt;="&amp;dashboard!$B$8,$P$2:P900,"&lt;="&amp;dashboard!$B$9)=1),1,0)</f>
        <v>0</v>
      </c>
    </row>
    <row r="901" spans="1:17">
      <c r="A901" t="s">
        <v>2000</v>
      </c>
      <c r="B901" s="2">
        <v>44945</v>
      </c>
      <c r="C901" t="s">
        <v>1858</v>
      </c>
      <c r="D901" t="s">
        <v>1081</v>
      </c>
      <c r="E901" t="s">
        <v>17</v>
      </c>
      <c r="F901" t="s">
        <v>27</v>
      </c>
      <c r="G901" t="s">
        <v>42</v>
      </c>
      <c r="H901" t="s">
        <v>57</v>
      </c>
      <c r="I901" s="3">
        <v>3</v>
      </c>
      <c r="J901" s="4">
        <v>14701.12</v>
      </c>
      <c r="K901" s="4">
        <v>44103.360000000001</v>
      </c>
      <c r="L901" t="s">
        <v>21</v>
      </c>
      <c r="M901" t="s">
        <v>22</v>
      </c>
      <c r="N901">
        <f>IF(COUNTIF($C$2:C901,C901)=1,1,0)</f>
        <v>0</v>
      </c>
      <c r="O901">
        <f t="shared" si="28"/>
        <v>1</v>
      </c>
      <c r="P901" t="str">
        <f t="shared" si="29"/>
        <v>2023-01</v>
      </c>
      <c r="Q901" s="3">
        <f>IF(AND(IF(dashboard!$B$4="All",TRUE,$F901=dashboard!$B$4),IF(dashboard!$B$5="All",TRUE,$E901=dashboard!$B$5),IF(dashboard!$B$6="All",TRUE,$G901=dashboard!$B$6),IF(dashboard!$B$7="All",TRUE,$M901=dashboard!$B$7),$P901&gt;=dashboard!$B$8,$P901&lt;=dashboard!$B$9,COUNTIFS($C$2:C901,$C901,$F$2:F901,IF(dashboard!$B$4="All","*",dashboard!$B$4),$E$2:E901,IF(dashboard!$B$5="All","*",dashboard!$B$5),$G$2:G901,IF(dashboard!$B$6="All","*",dashboard!$B$6),$M$2:M901,IF(dashboard!$B$7="All","*",dashboard!$B$7),$P$2:P901,"&gt;="&amp;dashboard!$B$8,$P$2:P901,"&lt;="&amp;dashboard!$B$9)=1),1,0)</f>
        <v>0</v>
      </c>
    </row>
    <row r="902" spans="1:17">
      <c r="A902" t="s">
        <v>2001</v>
      </c>
      <c r="B902" s="2">
        <v>44944</v>
      </c>
      <c r="C902" t="s">
        <v>2002</v>
      </c>
      <c r="D902" t="s">
        <v>547</v>
      </c>
      <c r="E902" t="s">
        <v>26</v>
      </c>
      <c r="F902" t="s">
        <v>33</v>
      </c>
      <c r="G902" t="s">
        <v>19</v>
      </c>
      <c r="H902" t="s">
        <v>20</v>
      </c>
      <c r="I902" s="3">
        <v>4</v>
      </c>
      <c r="J902" s="4">
        <v>31205.13</v>
      </c>
      <c r="K902" s="4">
        <v>124820.5</v>
      </c>
      <c r="L902" t="s">
        <v>35</v>
      </c>
      <c r="M902" t="s">
        <v>29</v>
      </c>
      <c r="N902">
        <f>IF(COUNTIF($C$2:C902,C902)=1,1,0)</f>
        <v>1</v>
      </c>
      <c r="O902">
        <f t="shared" si="28"/>
        <v>0</v>
      </c>
      <c r="P902" t="str">
        <f t="shared" si="29"/>
        <v>2023-01</v>
      </c>
      <c r="Q902" s="3">
        <f>IF(AND(IF(dashboard!$B$4="All",TRUE,$F902=dashboard!$B$4),IF(dashboard!$B$5="All",TRUE,$E902=dashboard!$B$5),IF(dashboard!$B$6="All",TRUE,$G902=dashboard!$B$6),IF(dashboard!$B$7="All",TRUE,$M902=dashboard!$B$7),$P902&gt;=dashboard!$B$8,$P902&lt;=dashboard!$B$9,COUNTIFS($C$2:C902,$C902,$F$2:F902,IF(dashboard!$B$4="All","*",dashboard!$B$4),$E$2:E902,IF(dashboard!$B$5="All","*",dashboard!$B$5),$G$2:G902,IF(dashboard!$B$6="All","*",dashboard!$B$6),$M$2:M902,IF(dashboard!$B$7="All","*",dashboard!$B$7),$P$2:P902,"&gt;="&amp;dashboard!$B$8,$P$2:P902,"&lt;="&amp;dashboard!$B$9)=1),1,0)</f>
        <v>1</v>
      </c>
    </row>
    <row r="903" spans="1:17">
      <c r="A903" t="s">
        <v>2003</v>
      </c>
      <c r="B903" s="2">
        <v>45297</v>
      </c>
      <c r="C903" t="s">
        <v>1767</v>
      </c>
      <c r="D903" t="s">
        <v>792</v>
      </c>
      <c r="E903" t="s">
        <v>17</v>
      </c>
      <c r="F903" t="s">
        <v>18</v>
      </c>
      <c r="G903" t="s">
        <v>19</v>
      </c>
      <c r="H903" t="s">
        <v>50</v>
      </c>
      <c r="I903" s="3">
        <v>5</v>
      </c>
      <c r="J903" s="4">
        <v>2262.2199999999998</v>
      </c>
      <c r="K903" s="4">
        <v>11311.12</v>
      </c>
      <c r="L903" t="s">
        <v>28</v>
      </c>
      <c r="M903" t="s">
        <v>29</v>
      </c>
      <c r="N903">
        <f>IF(COUNTIF($C$2:C903,C903)=1,1,0)</f>
        <v>0</v>
      </c>
      <c r="O903">
        <f t="shared" si="28"/>
        <v>0</v>
      </c>
      <c r="P903" t="str">
        <f t="shared" si="29"/>
        <v>2024-01</v>
      </c>
      <c r="Q903" s="3">
        <f>IF(AND(IF(dashboard!$B$4="All",TRUE,$F903=dashboard!$B$4),IF(dashboard!$B$5="All",TRUE,$E903=dashboard!$B$5),IF(dashboard!$B$6="All",TRUE,$G903=dashboard!$B$6),IF(dashboard!$B$7="All",TRUE,$M903=dashboard!$B$7),$P903&gt;=dashboard!$B$8,$P903&lt;=dashboard!$B$9,COUNTIFS($C$2:C903,$C903,$F$2:F903,IF(dashboard!$B$4="All","*",dashboard!$B$4),$E$2:E903,IF(dashboard!$B$5="All","*",dashboard!$B$5),$G$2:G903,IF(dashboard!$B$6="All","*",dashboard!$B$6),$M$2:M903,IF(dashboard!$B$7="All","*",dashboard!$B$7),$P$2:P903,"&gt;="&amp;dashboard!$B$8,$P$2:P903,"&lt;="&amp;dashboard!$B$9)=1),1,0)</f>
        <v>0</v>
      </c>
    </row>
    <row r="904" spans="1:17">
      <c r="A904" t="s">
        <v>2004</v>
      </c>
      <c r="B904" s="2">
        <v>45101</v>
      </c>
      <c r="C904" t="s">
        <v>2005</v>
      </c>
      <c r="D904" t="s">
        <v>802</v>
      </c>
      <c r="E904" t="s">
        <v>26</v>
      </c>
      <c r="F904" t="s">
        <v>46</v>
      </c>
      <c r="G904" t="s">
        <v>19</v>
      </c>
      <c r="H904" t="s">
        <v>34</v>
      </c>
      <c r="I904" s="3">
        <v>3</v>
      </c>
      <c r="J904" s="4">
        <v>1118.01</v>
      </c>
      <c r="K904" s="4">
        <v>3354.03</v>
      </c>
      <c r="L904" t="s">
        <v>28</v>
      </c>
      <c r="M904" t="s">
        <v>29</v>
      </c>
      <c r="N904">
        <f>IF(COUNTIF($C$2:C904,C904)=1,1,0)</f>
        <v>1</v>
      </c>
      <c r="O904">
        <f t="shared" si="28"/>
        <v>0</v>
      </c>
      <c r="P904" t="str">
        <f t="shared" si="29"/>
        <v>2023-06</v>
      </c>
      <c r="Q904" s="3">
        <f>IF(AND(IF(dashboard!$B$4="All",TRUE,$F904=dashboard!$B$4),IF(dashboard!$B$5="All",TRUE,$E904=dashboard!$B$5),IF(dashboard!$B$6="All",TRUE,$G904=dashboard!$B$6),IF(dashboard!$B$7="All",TRUE,$M904=dashboard!$B$7),$P904&gt;=dashboard!$B$8,$P904&lt;=dashboard!$B$9,COUNTIFS($C$2:C904,$C904,$F$2:F904,IF(dashboard!$B$4="All","*",dashboard!$B$4),$E$2:E904,IF(dashboard!$B$5="All","*",dashboard!$B$5),$G$2:G904,IF(dashboard!$B$6="All","*",dashboard!$B$6),$M$2:M904,IF(dashboard!$B$7="All","*",dashboard!$B$7),$P$2:P904,"&gt;="&amp;dashboard!$B$8,$P$2:P904,"&lt;="&amp;dashboard!$B$9)=1),1,0)</f>
        <v>0</v>
      </c>
    </row>
    <row r="905" spans="1:17">
      <c r="A905" t="s">
        <v>2006</v>
      </c>
      <c r="B905" s="2">
        <v>45120</v>
      </c>
      <c r="C905" t="s">
        <v>1316</v>
      </c>
      <c r="D905" t="s">
        <v>49</v>
      </c>
      <c r="E905" t="s">
        <v>61</v>
      </c>
      <c r="F905" t="s">
        <v>27</v>
      </c>
      <c r="G905" t="s">
        <v>42</v>
      </c>
      <c r="H905" t="s">
        <v>20</v>
      </c>
      <c r="I905" s="3">
        <v>3</v>
      </c>
      <c r="J905" s="4">
        <v>25792.959999999999</v>
      </c>
      <c r="K905" s="4">
        <v>77378.880000000005</v>
      </c>
      <c r="L905" t="s">
        <v>21</v>
      </c>
      <c r="M905" t="s">
        <v>29</v>
      </c>
      <c r="N905">
        <f>IF(COUNTIF($C$2:C905,C905)=1,1,0)</f>
        <v>0</v>
      </c>
      <c r="O905">
        <f t="shared" si="28"/>
        <v>0</v>
      </c>
      <c r="P905" t="str">
        <f t="shared" si="29"/>
        <v>2023-07</v>
      </c>
      <c r="Q905" s="3">
        <f>IF(AND(IF(dashboard!$B$4="All",TRUE,$F905=dashboard!$B$4),IF(dashboard!$B$5="All",TRUE,$E905=dashboard!$B$5),IF(dashboard!$B$6="All",TRUE,$G905=dashboard!$B$6),IF(dashboard!$B$7="All",TRUE,$M905=dashboard!$B$7),$P905&gt;=dashboard!$B$8,$P905&lt;=dashboard!$B$9,COUNTIFS($C$2:C905,$C905,$F$2:F905,IF(dashboard!$B$4="All","*",dashboard!$B$4),$E$2:E905,IF(dashboard!$B$5="All","*",dashboard!$B$5),$G$2:G905,IF(dashboard!$B$6="All","*",dashboard!$B$6),$M$2:M905,IF(dashboard!$B$7="All","*",dashboard!$B$7),$P$2:P905,"&gt;="&amp;dashboard!$B$8,$P$2:P905,"&lt;="&amp;dashboard!$B$9)=1),1,0)</f>
        <v>0</v>
      </c>
    </row>
    <row r="906" spans="1:17">
      <c r="A906" t="s">
        <v>2007</v>
      </c>
      <c r="B906" s="2">
        <v>45428</v>
      </c>
      <c r="C906" t="s">
        <v>1401</v>
      </c>
      <c r="D906" t="s">
        <v>2008</v>
      </c>
      <c r="E906" t="s">
        <v>17</v>
      </c>
      <c r="F906" t="s">
        <v>33</v>
      </c>
      <c r="G906" t="s">
        <v>19</v>
      </c>
      <c r="H906" t="s">
        <v>34</v>
      </c>
      <c r="I906" s="3">
        <v>2</v>
      </c>
      <c r="J906" s="4">
        <v>1004.8</v>
      </c>
      <c r="K906" s="4">
        <v>2009.6</v>
      </c>
      <c r="L906" t="s">
        <v>35</v>
      </c>
      <c r="M906" t="s">
        <v>29</v>
      </c>
      <c r="N906">
        <f>IF(COUNTIF($C$2:C906,C906)=1,1,0)</f>
        <v>0</v>
      </c>
      <c r="O906">
        <f t="shared" si="28"/>
        <v>0</v>
      </c>
      <c r="P906" t="str">
        <f t="shared" si="29"/>
        <v>2024-05</v>
      </c>
      <c r="Q906" s="3">
        <f>IF(AND(IF(dashboard!$B$4="All",TRUE,$F906=dashboard!$B$4),IF(dashboard!$B$5="All",TRUE,$E906=dashboard!$B$5),IF(dashboard!$B$6="All",TRUE,$G906=dashboard!$B$6),IF(dashboard!$B$7="All",TRUE,$M906=dashboard!$B$7),$P906&gt;=dashboard!$B$8,$P906&lt;=dashboard!$B$9,COUNTIFS($C$2:C906,$C906,$F$2:F906,IF(dashboard!$B$4="All","*",dashboard!$B$4),$E$2:E906,IF(dashboard!$B$5="All","*",dashboard!$B$5),$G$2:G906,IF(dashboard!$B$6="All","*",dashboard!$B$6),$M$2:M906,IF(dashboard!$B$7="All","*",dashboard!$B$7),$P$2:P906,"&gt;="&amp;dashboard!$B$8,$P$2:P906,"&lt;="&amp;dashboard!$B$9)=1),1,0)</f>
        <v>1</v>
      </c>
    </row>
    <row r="907" spans="1:17">
      <c r="A907" t="s">
        <v>2009</v>
      </c>
      <c r="B907" s="2">
        <v>45039</v>
      </c>
      <c r="C907" t="s">
        <v>1449</v>
      </c>
      <c r="D907" t="s">
        <v>1562</v>
      </c>
      <c r="E907" t="s">
        <v>26</v>
      </c>
      <c r="F907" t="s">
        <v>33</v>
      </c>
      <c r="G907" t="s">
        <v>42</v>
      </c>
      <c r="H907" t="s">
        <v>57</v>
      </c>
      <c r="I907" s="3">
        <v>2</v>
      </c>
      <c r="J907" s="4">
        <v>16887.2</v>
      </c>
      <c r="K907" s="4">
        <v>33774.400000000001</v>
      </c>
      <c r="L907" t="s">
        <v>35</v>
      </c>
      <c r="M907" t="s">
        <v>29</v>
      </c>
      <c r="N907">
        <f>IF(COUNTIF($C$2:C907,C907)=1,1,0)</f>
        <v>0</v>
      </c>
      <c r="O907">
        <f t="shared" si="28"/>
        <v>0</v>
      </c>
      <c r="P907" t="str">
        <f t="shared" si="29"/>
        <v>2023-04</v>
      </c>
      <c r="Q907" s="3">
        <f>IF(AND(IF(dashboard!$B$4="All",TRUE,$F907=dashboard!$B$4),IF(dashboard!$B$5="All",TRUE,$E907=dashboard!$B$5),IF(dashboard!$B$6="All",TRUE,$G907=dashboard!$B$6),IF(dashboard!$B$7="All",TRUE,$M907=dashboard!$B$7),$P907&gt;=dashboard!$B$8,$P907&lt;=dashboard!$B$9,COUNTIFS($C$2:C907,$C907,$F$2:F907,IF(dashboard!$B$4="All","*",dashboard!$B$4),$E$2:E907,IF(dashboard!$B$5="All","*",dashboard!$B$5),$G$2:G907,IF(dashboard!$B$6="All","*",dashboard!$B$6),$M$2:M907,IF(dashboard!$B$7="All","*",dashboard!$B$7),$P$2:P907,"&gt;="&amp;dashboard!$B$8,$P$2:P907,"&lt;="&amp;dashboard!$B$9)=1),1,0)</f>
        <v>1</v>
      </c>
    </row>
    <row r="908" spans="1:17">
      <c r="A908" t="s">
        <v>2010</v>
      </c>
      <c r="B908" s="2">
        <v>45040</v>
      </c>
      <c r="C908" t="s">
        <v>1031</v>
      </c>
      <c r="D908" t="s">
        <v>279</v>
      </c>
      <c r="E908" t="s">
        <v>61</v>
      </c>
      <c r="F908" t="s">
        <v>33</v>
      </c>
      <c r="G908" t="s">
        <v>19</v>
      </c>
      <c r="H908" t="s">
        <v>20</v>
      </c>
      <c r="I908" s="3">
        <v>4</v>
      </c>
      <c r="J908" s="4">
        <v>37514.32</v>
      </c>
      <c r="K908" s="4">
        <v>150057.26999999999</v>
      </c>
      <c r="L908" t="s">
        <v>21</v>
      </c>
      <c r="M908" t="s">
        <v>29</v>
      </c>
      <c r="N908">
        <f>IF(COUNTIF($C$2:C908,C908)=1,1,0)</f>
        <v>0</v>
      </c>
      <c r="O908">
        <f t="shared" si="28"/>
        <v>0</v>
      </c>
      <c r="P908" t="str">
        <f t="shared" si="29"/>
        <v>2023-04</v>
      </c>
      <c r="Q908" s="3">
        <f>IF(AND(IF(dashboard!$B$4="All",TRUE,$F908=dashboard!$B$4),IF(dashboard!$B$5="All",TRUE,$E908=dashboard!$B$5),IF(dashboard!$B$6="All",TRUE,$G908=dashboard!$B$6),IF(dashboard!$B$7="All",TRUE,$M908=dashboard!$B$7),$P908&gt;=dashboard!$B$8,$P908&lt;=dashboard!$B$9,COUNTIFS($C$2:C908,$C908,$F$2:F908,IF(dashboard!$B$4="All","*",dashboard!$B$4),$E$2:E908,IF(dashboard!$B$5="All","*",dashboard!$B$5),$G$2:G908,IF(dashboard!$B$6="All","*",dashboard!$B$6),$M$2:M908,IF(dashboard!$B$7="All","*",dashboard!$B$7),$P$2:P908,"&gt;="&amp;dashboard!$B$8,$P$2:P908,"&lt;="&amp;dashboard!$B$9)=1),1,0)</f>
        <v>1</v>
      </c>
    </row>
    <row r="909" spans="1:17">
      <c r="A909" t="s">
        <v>2011</v>
      </c>
      <c r="B909" s="2">
        <v>45148</v>
      </c>
      <c r="C909" t="s">
        <v>221</v>
      </c>
      <c r="D909" t="s">
        <v>1872</v>
      </c>
      <c r="E909" t="s">
        <v>17</v>
      </c>
      <c r="F909" t="s">
        <v>27</v>
      </c>
      <c r="G909" t="s">
        <v>19</v>
      </c>
      <c r="H909" t="s">
        <v>20</v>
      </c>
      <c r="I909" s="3">
        <v>4</v>
      </c>
      <c r="J909" s="4">
        <v>34359.599999999999</v>
      </c>
      <c r="K909" s="4">
        <v>137438.39000000001</v>
      </c>
      <c r="L909" t="s">
        <v>21</v>
      </c>
      <c r="M909" t="s">
        <v>22</v>
      </c>
      <c r="N909">
        <f>IF(COUNTIF($C$2:C909,C909)=1,1,0)</f>
        <v>0</v>
      </c>
      <c r="O909">
        <f t="shared" si="28"/>
        <v>1</v>
      </c>
      <c r="P909" t="str">
        <f t="shared" si="29"/>
        <v>2023-08</v>
      </c>
      <c r="Q909" s="3">
        <f>IF(AND(IF(dashboard!$B$4="All",TRUE,$F909=dashboard!$B$4),IF(dashboard!$B$5="All",TRUE,$E909=dashboard!$B$5),IF(dashboard!$B$6="All",TRUE,$G909=dashboard!$B$6),IF(dashboard!$B$7="All",TRUE,$M909=dashboard!$B$7),$P909&gt;=dashboard!$B$8,$P909&lt;=dashboard!$B$9,COUNTIFS($C$2:C909,$C909,$F$2:F909,IF(dashboard!$B$4="All","*",dashboard!$B$4),$E$2:E909,IF(dashboard!$B$5="All","*",dashboard!$B$5),$G$2:G909,IF(dashboard!$B$6="All","*",dashboard!$B$6),$M$2:M909,IF(dashboard!$B$7="All","*",dashboard!$B$7),$P$2:P909,"&gt;="&amp;dashboard!$B$8,$P$2:P909,"&lt;="&amp;dashboard!$B$9)=1),1,0)</f>
        <v>0</v>
      </c>
    </row>
    <row r="910" spans="1:17">
      <c r="A910" t="s">
        <v>2012</v>
      </c>
      <c r="B910" s="2">
        <v>45190</v>
      </c>
      <c r="C910" t="s">
        <v>2013</v>
      </c>
      <c r="D910" t="s">
        <v>1465</v>
      </c>
      <c r="E910" t="s">
        <v>17</v>
      </c>
      <c r="F910" t="s">
        <v>27</v>
      </c>
      <c r="G910" t="s">
        <v>42</v>
      </c>
      <c r="H910" t="s">
        <v>57</v>
      </c>
      <c r="I910" s="3">
        <v>1</v>
      </c>
      <c r="J910" s="4">
        <v>14105.28</v>
      </c>
      <c r="K910" s="4">
        <v>14105.28</v>
      </c>
      <c r="L910" t="s">
        <v>28</v>
      </c>
      <c r="M910" t="s">
        <v>29</v>
      </c>
      <c r="N910">
        <f>IF(COUNTIF($C$2:C910,C910)=1,1,0)</f>
        <v>1</v>
      </c>
      <c r="O910">
        <f t="shared" si="28"/>
        <v>0</v>
      </c>
      <c r="P910" t="str">
        <f t="shared" si="29"/>
        <v>2023-09</v>
      </c>
      <c r="Q910" s="3">
        <f>IF(AND(IF(dashboard!$B$4="All",TRUE,$F910=dashboard!$B$4),IF(dashboard!$B$5="All",TRUE,$E910=dashboard!$B$5),IF(dashboard!$B$6="All",TRUE,$G910=dashboard!$B$6),IF(dashboard!$B$7="All",TRUE,$M910=dashboard!$B$7),$P910&gt;=dashboard!$B$8,$P910&lt;=dashboard!$B$9,COUNTIFS($C$2:C910,$C910,$F$2:F910,IF(dashboard!$B$4="All","*",dashboard!$B$4),$E$2:E910,IF(dashboard!$B$5="All","*",dashboard!$B$5),$G$2:G910,IF(dashboard!$B$6="All","*",dashboard!$B$6),$M$2:M910,IF(dashboard!$B$7="All","*",dashboard!$B$7),$P$2:P910,"&gt;="&amp;dashboard!$B$8,$P$2:P910,"&lt;="&amp;dashboard!$B$9)=1),1,0)</f>
        <v>0</v>
      </c>
    </row>
    <row r="911" spans="1:17">
      <c r="A911" t="s">
        <v>2014</v>
      </c>
      <c r="B911" s="2">
        <v>44981</v>
      </c>
      <c r="C911" t="s">
        <v>2015</v>
      </c>
      <c r="D911" t="s">
        <v>193</v>
      </c>
      <c r="E911" t="s">
        <v>26</v>
      </c>
      <c r="F911" t="s">
        <v>27</v>
      </c>
      <c r="G911" t="s">
        <v>19</v>
      </c>
      <c r="H911" t="s">
        <v>57</v>
      </c>
      <c r="I911" s="3">
        <v>4</v>
      </c>
      <c r="J911" s="4">
        <v>12442.3</v>
      </c>
      <c r="K911" s="4">
        <v>49769.2</v>
      </c>
      <c r="L911" t="s">
        <v>35</v>
      </c>
      <c r="M911" t="s">
        <v>29</v>
      </c>
      <c r="N911">
        <f>IF(COUNTIF($C$2:C911,C911)=1,1,0)</f>
        <v>1</v>
      </c>
      <c r="O911">
        <f t="shared" si="28"/>
        <v>0</v>
      </c>
      <c r="P911" t="str">
        <f t="shared" si="29"/>
        <v>2023-02</v>
      </c>
      <c r="Q911" s="3">
        <f>IF(AND(IF(dashboard!$B$4="All",TRUE,$F911=dashboard!$B$4),IF(dashboard!$B$5="All",TRUE,$E911=dashboard!$B$5),IF(dashboard!$B$6="All",TRUE,$G911=dashboard!$B$6),IF(dashboard!$B$7="All",TRUE,$M911=dashboard!$B$7),$P911&gt;=dashboard!$B$8,$P911&lt;=dashboard!$B$9,COUNTIFS($C$2:C911,$C911,$F$2:F911,IF(dashboard!$B$4="All","*",dashboard!$B$4),$E$2:E911,IF(dashboard!$B$5="All","*",dashboard!$B$5),$G$2:G911,IF(dashboard!$B$6="All","*",dashboard!$B$6),$M$2:M911,IF(dashboard!$B$7="All","*",dashboard!$B$7),$P$2:P911,"&gt;="&amp;dashboard!$B$8,$P$2:P911,"&lt;="&amp;dashboard!$B$9)=1),1,0)</f>
        <v>0</v>
      </c>
    </row>
    <row r="912" spans="1:17">
      <c r="A912" t="s">
        <v>2016</v>
      </c>
      <c r="B912" s="2">
        <v>45384</v>
      </c>
      <c r="C912" t="s">
        <v>120</v>
      </c>
      <c r="D912" t="s">
        <v>2017</v>
      </c>
      <c r="E912" t="s">
        <v>17</v>
      </c>
      <c r="F912" t="s">
        <v>33</v>
      </c>
      <c r="G912" t="s">
        <v>19</v>
      </c>
      <c r="H912" t="s">
        <v>50</v>
      </c>
      <c r="I912" s="3">
        <v>2</v>
      </c>
      <c r="J912" s="4">
        <v>2339.0700000000002</v>
      </c>
      <c r="K912" s="4">
        <v>4678.1400000000003</v>
      </c>
      <c r="L912" t="s">
        <v>21</v>
      </c>
      <c r="M912" t="s">
        <v>29</v>
      </c>
      <c r="N912">
        <f>IF(COUNTIF($C$2:C912,C912)=1,1,0)</f>
        <v>0</v>
      </c>
      <c r="O912">
        <f t="shared" si="28"/>
        <v>0</v>
      </c>
      <c r="P912" t="str">
        <f t="shared" si="29"/>
        <v>2024-04</v>
      </c>
      <c r="Q912" s="3">
        <f>IF(AND(IF(dashboard!$B$4="All",TRUE,$F912=dashboard!$B$4),IF(dashboard!$B$5="All",TRUE,$E912=dashboard!$B$5),IF(dashboard!$B$6="All",TRUE,$G912=dashboard!$B$6),IF(dashboard!$B$7="All",TRUE,$M912=dashboard!$B$7),$P912&gt;=dashboard!$B$8,$P912&lt;=dashboard!$B$9,COUNTIFS($C$2:C912,$C912,$F$2:F912,IF(dashboard!$B$4="All","*",dashboard!$B$4),$E$2:E912,IF(dashboard!$B$5="All","*",dashboard!$B$5),$G$2:G912,IF(dashboard!$B$6="All","*",dashboard!$B$6),$M$2:M912,IF(dashboard!$B$7="All","*",dashboard!$B$7),$P$2:P912,"&gt;="&amp;dashboard!$B$8,$P$2:P912,"&lt;="&amp;dashboard!$B$9)=1),1,0)</f>
        <v>1</v>
      </c>
    </row>
    <row r="913" spans="1:17">
      <c r="A913" t="s">
        <v>2018</v>
      </c>
      <c r="B913" s="2">
        <v>45088</v>
      </c>
      <c r="C913" t="s">
        <v>2019</v>
      </c>
      <c r="D913" t="s">
        <v>2020</v>
      </c>
      <c r="E913" t="s">
        <v>17</v>
      </c>
      <c r="F913" t="s">
        <v>18</v>
      </c>
      <c r="G913" t="s">
        <v>19</v>
      </c>
      <c r="H913" t="s">
        <v>57</v>
      </c>
      <c r="I913" s="3">
        <v>3</v>
      </c>
      <c r="J913" s="4">
        <v>14983.91</v>
      </c>
      <c r="K913" s="4">
        <v>44951.74</v>
      </c>
      <c r="L913" t="s">
        <v>35</v>
      </c>
      <c r="M913" t="s">
        <v>29</v>
      </c>
      <c r="N913">
        <f>IF(COUNTIF($C$2:C913,C913)=1,1,0)</f>
        <v>1</v>
      </c>
      <c r="O913">
        <f t="shared" si="28"/>
        <v>0</v>
      </c>
      <c r="P913" t="str">
        <f t="shared" si="29"/>
        <v>2023-06</v>
      </c>
      <c r="Q913" s="3">
        <f>IF(AND(IF(dashboard!$B$4="All",TRUE,$F913=dashboard!$B$4),IF(dashboard!$B$5="All",TRUE,$E913=dashboard!$B$5),IF(dashboard!$B$6="All",TRUE,$G913=dashboard!$B$6),IF(dashboard!$B$7="All",TRUE,$M913=dashboard!$B$7),$P913&gt;=dashboard!$B$8,$P913&lt;=dashboard!$B$9,COUNTIFS($C$2:C913,$C913,$F$2:F913,IF(dashboard!$B$4="All","*",dashboard!$B$4),$E$2:E913,IF(dashboard!$B$5="All","*",dashboard!$B$5),$G$2:G913,IF(dashboard!$B$6="All","*",dashboard!$B$6),$M$2:M913,IF(dashboard!$B$7="All","*",dashboard!$B$7),$P$2:P913,"&gt;="&amp;dashboard!$B$8,$P$2:P913,"&lt;="&amp;dashboard!$B$9)=1),1,0)</f>
        <v>0</v>
      </c>
    </row>
    <row r="914" spans="1:17">
      <c r="A914" t="s">
        <v>2021</v>
      </c>
      <c r="B914" s="2">
        <v>45306</v>
      </c>
      <c r="C914" t="s">
        <v>1900</v>
      </c>
      <c r="D914" t="s">
        <v>222</v>
      </c>
      <c r="E914" t="s">
        <v>26</v>
      </c>
      <c r="F914" t="s">
        <v>46</v>
      </c>
      <c r="G914" t="s">
        <v>19</v>
      </c>
      <c r="H914" t="s">
        <v>57</v>
      </c>
      <c r="I914" s="3">
        <v>1</v>
      </c>
      <c r="J914" s="4">
        <v>15844.78</v>
      </c>
      <c r="K914" s="4">
        <v>15844.78</v>
      </c>
      <c r="L914" t="s">
        <v>21</v>
      </c>
      <c r="M914" t="s">
        <v>29</v>
      </c>
      <c r="N914">
        <f>IF(COUNTIF($C$2:C914,C914)=1,1,0)</f>
        <v>0</v>
      </c>
      <c r="O914">
        <f t="shared" si="28"/>
        <v>0</v>
      </c>
      <c r="P914" t="str">
        <f t="shared" si="29"/>
        <v>2024-01</v>
      </c>
      <c r="Q914" s="3">
        <f>IF(AND(IF(dashboard!$B$4="All",TRUE,$F914=dashboard!$B$4),IF(dashboard!$B$5="All",TRUE,$E914=dashboard!$B$5),IF(dashboard!$B$6="All",TRUE,$G914=dashboard!$B$6),IF(dashboard!$B$7="All",TRUE,$M914=dashboard!$B$7),$P914&gt;=dashboard!$B$8,$P914&lt;=dashboard!$B$9,COUNTIFS($C$2:C914,$C914,$F$2:F914,IF(dashboard!$B$4="All","*",dashboard!$B$4),$E$2:E914,IF(dashboard!$B$5="All","*",dashboard!$B$5),$G$2:G914,IF(dashboard!$B$6="All","*",dashboard!$B$6),$M$2:M914,IF(dashboard!$B$7="All","*",dashboard!$B$7),$P$2:P914,"&gt;="&amp;dashboard!$B$8,$P$2:P914,"&lt;="&amp;dashboard!$B$9)=1),1,0)</f>
        <v>0</v>
      </c>
    </row>
    <row r="915" spans="1:17">
      <c r="A915" t="s">
        <v>2022</v>
      </c>
      <c r="B915" s="2">
        <v>45013</v>
      </c>
      <c r="C915" t="s">
        <v>253</v>
      </c>
      <c r="D915" t="s">
        <v>2023</v>
      </c>
      <c r="E915" t="s">
        <v>17</v>
      </c>
      <c r="F915" t="s">
        <v>27</v>
      </c>
      <c r="G915" t="s">
        <v>42</v>
      </c>
      <c r="H915" t="s">
        <v>34</v>
      </c>
      <c r="I915" s="3">
        <v>4</v>
      </c>
      <c r="J915" s="4">
        <v>939.98</v>
      </c>
      <c r="K915" s="4">
        <v>3759.94</v>
      </c>
      <c r="L915" t="s">
        <v>28</v>
      </c>
      <c r="M915" t="s">
        <v>29</v>
      </c>
      <c r="N915">
        <f>IF(COUNTIF($C$2:C915,C915)=1,1,0)</f>
        <v>0</v>
      </c>
      <c r="O915">
        <f t="shared" si="28"/>
        <v>0</v>
      </c>
      <c r="P915" t="str">
        <f t="shared" si="29"/>
        <v>2023-03</v>
      </c>
      <c r="Q915" s="3">
        <f>IF(AND(IF(dashboard!$B$4="All",TRUE,$F915=dashboard!$B$4),IF(dashboard!$B$5="All",TRUE,$E915=dashboard!$B$5),IF(dashboard!$B$6="All",TRUE,$G915=dashboard!$B$6),IF(dashboard!$B$7="All",TRUE,$M915=dashboard!$B$7),$P915&gt;=dashboard!$B$8,$P915&lt;=dashboard!$B$9,COUNTIFS($C$2:C915,$C915,$F$2:F915,IF(dashboard!$B$4="All","*",dashboard!$B$4),$E$2:E915,IF(dashboard!$B$5="All","*",dashboard!$B$5),$G$2:G915,IF(dashboard!$B$6="All","*",dashboard!$B$6),$M$2:M915,IF(dashboard!$B$7="All","*",dashboard!$B$7),$P$2:P915,"&gt;="&amp;dashboard!$B$8,$P$2:P915,"&lt;="&amp;dashboard!$B$9)=1),1,0)</f>
        <v>0</v>
      </c>
    </row>
    <row r="916" spans="1:17">
      <c r="A916" t="s">
        <v>2024</v>
      </c>
      <c r="B916" s="2">
        <v>44981</v>
      </c>
      <c r="C916" t="s">
        <v>168</v>
      </c>
      <c r="D916" t="s">
        <v>937</v>
      </c>
      <c r="E916" t="s">
        <v>61</v>
      </c>
      <c r="F916" t="s">
        <v>18</v>
      </c>
      <c r="G916" t="s">
        <v>19</v>
      </c>
      <c r="H916" t="s">
        <v>20</v>
      </c>
      <c r="I916" s="3">
        <v>3</v>
      </c>
      <c r="J916" s="4">
        <v>38729.43</v>
      </c>
      <c r="K916" s="4">
        <v>116188.29</v>
      </c>
      <c r="L916" t="s">
        <v>21</v>
      </c>
      <c r="M916" t="s">
        <v>29</v>
      </c>
      <c r="N916">
        <f>IF(COUNTIF($C$2:C916,C916)=1,1,0)</f>
        <v>0</v>
      </c>
      <c r="O916">
        <f t="shared" si="28"/>
        <v>0</v>
      </c>
      <c r="P916" t="str">
        <f t="shared" si="29"/>
        <v>2023-02</v>
      </c>
      <c r="Q916" s="3">
        <f>IF(AND(IF(dashboard!$B$4="All",TRUE,$F916=dashboard!$B$4),IF(dashboard!$B$5="All",TRUE,$E916=dashboard!$B$5),IF(dashboard!$B$6="All",TRUE,$G916=dashboard!$B$6),IF(dashboard!$B$7="All",TRUE,$M916=dashboard!$B$7),$P916&gt;=dashboard!$B$8,$P916&lt;=dashboard!$B$9,COUNTIFS($C$2:C916,$C916,$F$2:F916,IF(dashboard!$B$4="All","*",dashboard!$B$4),$E$2:E916,IF(dashboard!$B$5="All","*",dashboard!$B$5),$G$2:G916,IF(dashboard!$B$6="All","*",dashboard!$B$6),$M$2:M916,IF(dashboard!$B$7="All","*",dashboard!$B$7),$P$2:P916,"&gt;="&amp;dashboard!$B$8,$P$2:P916,"&lt;="&amp;dashboard!$B$9)=1),1,0)</f>
        <v>0</v>
      </c>
    </row>
    <row r="917" spans="1:17">
      <c r="A917" t="s">
        <v>2025</v>
      </c>
      <c r="B917" s="2">
        <v>45402</v>
      </c>
      <c r="C917" t="s">
        <v>267</v>
      </c>
      <c r="D917" t="s">
        <v>932</v>
      </c>
      <c r="E917" t="s">
        <v>26</v>
      </c>
      <c r="F917" t="s">
        <v>46</v>
      </c>
      <c r="G917" t="s">
        <v>19</v>
      </c>
      <c r="H917" t="s">
        <v>34</v>
      </c>
      <c r="I917" s="3">
        <v>2</v>
      </c>
      <c r="J917" s="4">
        <v>1047.49</v>
      </c>
      <c r="K917" s="4">
        <v>2094.9699999999998</v>
      </c>
      <c r="L917" t="s">
        <v>28</v>
      </c>
      <c r="M917" t="s">
        <v>29</v>
      </c>
      <c r="N917">
        <f>IF(COUNTIF($C$2:C917,C917)=1,1,0)</f>
        <v>0</v>
      </c>
      <c r="O917">
        <f t="shared" si="28"/>
        <v>0</v>
      </c>
      <c r="P917" t="str">
        <f t="shared" si="29"/>
        <v>2024-04</v>
      </c>
      <c r="Q917" s="3">
        <f>IF(AND(IF(dashboard!$B$4="All",TRUE,$F917=dashboard!$B$4),IF(dashboard!$B$5="All",TRUE,$E917=dashboard!$B$5),IF(dashboard!$B$6="All",TRUE,$G917=dashboard!$B$6),IF(dashboard!$B$7="All",TRUE,$M917=dashboard!$B$7),$P917&gt;=dashboard!$B$8,$P917&lt;=dashboard!$B$9,COUNTIFS($C$2:C917,$C917,$F$2:F917,IF(dashboard!$B$4="All","*",dashboard!$B$4),$E$2:E917,IF(dashboard!$B$5="All","*",dashboard!$B$5),$G$2:G917,IF(dashboard!$B$6="All","*",dashboard!$B$6),$M$2:M917,IF(dashboard!$B$7="All","*",dashboard!$B$7),$P$2:P917,"&gt;="&amp;dashboard!$B$8,$P$2:P917,"&lt;="&amp;dashboard!$B$9)=1),1,0)</f>
        <v>0</v>
      </c>
    </row>
    <row r="918" spans="1:17">
      <c r="A918" t="s">
        <v>2026</v>
      </c>
      <c r="B918" s="2">
        <v>45104</v>
      </c>
      <c r="C918" t="s">
        <v>527</v>
      </c>
      <c r="D918" t="s">
        <v>445</v>
      </c>
      <c r="E918" t="s">
        <v>26</v>
      </c>
      <c r="F918" t="s">
        <v>33</v>
      </c>
      <c r="G918" t="s">
        <v>19</v>
      </c>
      <c r="H918" t="s">
        <v>57</v>
      </c>
      <c r="I918" s="3">
        <v>5</v>
      </c>
      <c r="J918" s="4">
        <v>14274.44</v>
      </c>
      <c r="K918" s="4">
        <v>71372.179999999993</v>
      </c>
      <c r="L918" t="s">
        <v>28</v>
      </c>
      <c r="M918" t="s">
        <v>29</v>
      </c>
      <c r="N918">
        <f>IF(COUNTIF($C$2:C918,C918)=1,1,0)</f>
        <v>0</v>
      </c>
      <c r="O918">
        <f t="shared" si="28"/>
        <v>0</v>
      </c>
      <c r="P918" t="str">
        <f t="shared" si="29"/>
        <v>2023-06</v>
      </c>
      <c r="Q918" s="3">
        <f>IF(AND(IF(dashboard!$B$4="All",TRUE,$F918=dashboard!$B$4),IF(dashboard!$B$5="All",TRUE,$E918=dashboard!$B$5),IF(dashboard!$B$6="All",TRUE,$G918=dashboard!$B$6),IF(dashboard!$B$7="All",TRUE,$M918=dashboard!$B$7),$P918&gt;=dashboard!$B$8,$P918&lt;=dashboard!$B$9,COUNTIFS($C$2:C918,$C918,$F$2:F918,IF(dashboard!$B$4="All","*",dashboard!$B$4),$E$2:E918,IF(dashboard!$B$5="All","*",dashboard!$B$5),$G$2:G918,IF(dashboard!$B$6="All","*",dashboard!$B$6),$M$2:M918,IF(dashboard!$B$7="All","*",dashboard!$B$7),$P$2:P918,"&gt;="&amp;dashboard!$B$8,$P$2:P918,"&lt;="&amp;dashboard!$B$9)=1),1,0)</f>
        <v>0</v>
      </c>
    </row>
    <row r="919" spans="1:17">
      <c r="A919" t="s">
        <v>2027</v>
      </c>
      <c r="B919" s="2">
        <v>45317</v>
      </c>
      <c r="C919" t="s">
        <v>229</v>
      </c>
      <c r="D919" t="s">
        <v>1461</v>
      </c>
      <c r="E919" t="s">
        <v>17</v>
      </c>
      <c r="F919" t="s">
        <v>18</v>
      </c>
      <c r="G919" t="s">
        <v>19</v>
      </c>
      <c r="H919" t="s">
        <v>50</v>
      </c>
      <c r="I919" s="3">
        <v>1</v>
      </c>
      <c r="J919" s="4">
        <v>2509.88</v>
      </c>
      <c r="K919" s="4">
        <v>2509.88</v>
      </c>
      <c r="L919" t="s">
        <v>21</v>
      </c>
      <c r="M919" t="s">
        <v>29</v>
      </c>
      <c r="N919">
        <f>IF(COUNTIF($C$2:C919,C919)=1,1,0)</f>
        <v>0</v>
      </c>
      <c r="O919">
        <f t="shared" si="28"/>
        <v>0</v>
      </c>
      <c r="P919" t="str">
        <f t="shared" si="29"/>
        <v>2024-01</v>
      </c>
      <c r="Q919" s="3">
        <f>IF(AND(IF(dashboard!$B$4="All",TRUE,$F919=dashboard!$B$4),IF(dashboard!$B$5="All",TRUE,$E919=dashboard!$B$5),IF(dashboard!$B$6="All",TRUE,$G919=dashboard!$B$6),IF(dashboard!$B$7="All",TRUE,$M919=dashboard!$B$7),$P919&gt;=dashboard!$B$8,$P919&lt;=dashboard!$B$9,COUNTIFS($C$2:C919,$C919,$F$2:F919,IF(dashboard!$B$4="All","*",dashboard!$B$4),$E$2:E919,IF(dashboard!$B$5="All","*",dashboard!$B$5),$G$2:G919,IF(dashboard!$B$6="All","*",dashboard!$B$6),$M$2:M919,IF(dashboard!$B$7="All","*",dashboard!$B$7),$P$2:P919,"&gt;="&amp;dashboard!$B$8,$P$2:P919,"&lt;="&amp;dashboard!$B$9)=1),1,0)</f>
        <v>0</v>
      </c>
    </row>
    <row r="920" spans="1:17">
      <c r="A920" t="s">
        <v>2028</v>
      </c>
      <c r="B920" s="2">
        <v>45275</v>
      </c>
      <c r="C920" t="s">
        <v>52</v>
      </c>
      <c r="D920" t="s">
        <v>1020</v>
      </c>
      <c r="E920" t="s">
        <v>17</v>
      </c>
      <c r="F920" t="s">
        <v>33</v>
      </c>
      <c r="G920" t="s">
        <v>42</v>
      </c>
      <c r="H920" t="s">
        <v>34</v>
      </c>
      <c r="I920" s="3">
        <v>3</v>
      </c>
      <c r="J920" s="4">
        <v>1132.8599999999999</v>
      </c>
      <c r="K920" s="4">
        <v>3398.57</v>
      </c>
      <c r="L920" t="s">
        <v>21</v>
      </c>
      <c r="M920" t="s">
        <v>29</v>
      </c>
      <c r="N920">
        <f>IF(COUNTIF($C$2:C920,C920)=1,1,0)</f>
        <v>0</v>
      </c>
      <c r="O920">
        <f t="shared" si="28"/>
        <v>0</v>
      </c>
      <c r="P920" t="str">
        <f t="shared" si="29"/>
        <v>2023-12</v>
      </c>
      <c r="Q920" s="3">
        <f>IF(AND(IF(dashboard!$B$4="All",TRUE,$F920=dashboard!$B$4),IF(dashboard!$B$5="All",TRUE,$E920=dashboard!$B$5),IF(dashboard!$B$6="All",TRUE,$G920=dashboard!$B$6),IF(dashboard!$B$7="All",TRUE,$M920=dashboard!$B$7),$P920&gt;=dashboard!$B$8,$P920&lt;=dashboard!$B$9,COUNTIFS($C$2:C920,$C920,$F$2:F920,IF(dashboard!$B$4="All","*",dashboard!$B$4),$E$2:E920,IF(dashboard!$B$5="All","*",dashboard!$B$5),$G$2:G920,IF(dashboard!$B$6="All","*",dashboard!$B$6),$M$2:M920,IF(dashboard!$B$7="All","*",dashboard!$B$7),$P$2:P920,"&gt;="&amp;dashboard!$B$8,$P$2:P920,"&lt;="&amp;dashboard!$B$9)=1),1,0)</f>
        <v>0</v>
      </c>
    </row>
    <row r="921" spans="1:17">
      <c r="A921" t="s">
        <v>2029</v>
      </c>
      <c r="B921" s="2">
        <v>44934</v>
      </c>
      <c r="C921" t="s">
        <v>75</v>
      </c>
      <c r="D921" t="s">
        <v>1750</v>
      </c>
      <c r="E921" t="s">
        <v>17</v>
      </c>
      <c r="F921" t="s">
        <v>46</v>
      </c>
      <c r="G921" t="s">
        <v>42</v>
      </c>
      <c r="H921" t="s">
        <v>34</v>
      </c>
      <c r="I921" s="3">
        <v>2</v>
      </c>
      <c r="J921" s="4">
        <v>1183.17</v>
      </c>
      <c r="K921" s="4">
        <v>2366.35</v>
      </c>
      <c r="L921" t="s">
        <v>28</v>
      </c>
      <c r="M921" t="s">
        <v>29</v>
      </c>
      <c r="N921">
        <f>IF(COUNTIF($C$2:C921,C921)=1,1,0)</f>
        <v>0</v>
      </c>
      <c r="O921">
        <f t="shared" si="28"/>
        <v>0</v>
      </c>
      <c r="P921" t="str">
        <f t="shared" si="29"/>
        <v>2023-01</v>
      </c>
      <c r="Q921" s="3">
        <f>IF(AND(IF(dashboard!$B$4="All",TRUE,$F921=dashboard!$B$4),IF(dashboard!$B$5="All",TRUE,$E921=dashboard!$B$5),IF(dashboard!$B$6="All",TRUE,$G921=dashboard!$B$6),IF(dashboard!$B$7="All",TRUE,$M921=dashboard!$B$7),$P921&gt;=dashboard!$B$8,$P921&lt;=dashboard!$B$9,COUNTIFS($C$2:C921,$C921,$F$2:F921,IF(dashboard!$B$4="All","*",dashboard!$B$4),$E$2:E921,IF(dashboard!$B$5="All","*",dashboard!$B$5),$G$2:G921,IF(dashboard!$B$6="All","*",dashboard!$B$6),$M$2:M921,IF(dashboard!$B$7="All","*",dashboard!$B$7),$P$2:P921,"&gt;="&amp;dashboard!$B$8,$P$2:P921,"&lt;="&amp;dashboard!$B$9)=1),1,0)</f>
        <v>0</v>
      </c>
    </row>
    <row r="922" spans="1:17">
      <c r="A922" t="s">
        <v>2030</v>
      </c>
      <c r="B922" s="2">
        <v>45239</v>
      </c>
      <c r="C922" t="s">
        <v>2031</v>
      </c>
      <c r="D922" t="s">
        <v>802</v>
      </c>
      <c r="E922" t="s">
        <v>61</v>
      </c>
      <c r="F922" t="s">
        <v>27</v>
      </c>
      <c r="G922" t="s">
        <v>42</v>
      </c>
      <c r="H922" t="s">
        <v>20</v>
      </c>
      <c r="I922" s="3">
        <v>2</v>
      </c>
      <c r="J922" s="4">
        <v>26451.66</v>
      </c>
      <c r="K922" s="4">
        <v>52903.32</v>
      </c>
      <c r="L922" t="s">
        <v>35</v>
      </c>
      <c r="M922" t="s">
        <v>29</v>
      </c>
      <c r="N922">
        <f>IF(COUNTIF($C$2:C922,C922)=1,1,0)</f>
        <v>1</v>
      </c>
      <c r="O922">
        <f t="shared" si="28"/>
        <v>0</v>
      </c>
      <c r="P922" t="str">
        <f t="shared" si="29"/>
        <v>2023-11</v>
      </c>
      <c r="Q922" s="3">
        <f>IF(AND(IF(dashboard!$B$4="All",TRUE,$F922=dashboard!$B$4),IF(dashboard!$B$5="All",TRUE,$E922=dashboard!$B$5),IF(dashboard!$B$6="All",TRUE,$G922=dashboard!$B$6),IF(dashboard!$B$7="All",TRUE,$M922=dashboard!$B$7),$P922&gt;=dashboard!$B$8,$P922&lt;=dashboard!$B$9,COUNTIFS($C$2:C922,$C922,$F$2:F922,IF(dashboard!$B$4="All","*",dashboard!$B$4),$E$2:E922,IF(dashboard!$B$5="All","*",dashboard!$B$5),$G$2:G922,IF(dashboard!$B$6="All","*",dashboard!$B$6),$M$2:M922,IF(dashboard!$B$7="All","*",dashboard!$B$7),$P$2:P922,"&gt;="&amp;dashboard!$B$8,$P$2:P922,"&lt;="&amp;dashboard!$B$9)=1),1,0)</f>
        <v>0</v>
      </c>
    </row>
    <row r="923" spans="1:17">
      <c r="A923" t="s">
        <v>2032</v>
      </c>
      <c r="B923" s="2">
        <v>45369</v>
      </c>
      <c r="C923" t="s">
        <v>808</v>
      </c>
      <c r="D923" t="s">
        <v>2033</v>
      </c>
      <c r="E923" t="s">
        <v>17</v>
      </c>
      <c r="F923" t="s">
        <v>33</v>
      </c>
      <c r="G923" t="s">
        <v>19</v>
      </c>
      <c r="H923" t="s">
        <v>20</v>
      </c>
      <c r="I923" s="3">
        <v>1</v>
      </c>
      <c r="J923" s="4">
        <v>32062.720000000001</v>
      </c>
      <c r="K923" s="4">
        <v>32062.720000000001</v>
      </c>
      <c r="L923" t="s">
        <v>35</v>
      </c>
      <c r="M923" t="s">
        <v>29</v>
      </c>
      <c r="N923">
        <f>IF(COUNTIF($C$2:C923,C923)=1,1,0)</f>
        <v>0</v>
      </c>
      <c r="O923">
        <f t="shared" si="28"/>
        <v>0</v>
      </c>
      <c r="P923" t="str">
        <f t="shared" si="29"/>
        <v>2024-03</v>
      </c>
      <c r="Q923" s="3">
        <f>IF(AND(IF(dashboard!$B$4="All",TRUE,$F923=dashboard!$B$4),IF(dashboard!$B$5="All",TRUE,$E923=dashboard!$B$5),IF(dashboard!$B$6="All",TRUE,$G923=dashboard!$B$6),IF(dashboard!$B$7="All",TRUE,$M923=dashboard!$B$7),$P923&gt;=dashboard!$B$8,$P923&lt;=dashboard!$B$9,COUNTIFS($C$2:C923,$C923,$F$2:F923,IF(dashboard!$B$4="All","*",dashboard!$B$4),$E$2:E923,IF(dashboard!$B$5="All","*",dashboard!$B$5),$G$2:G923,IF(dashboard!$B$6="All","*",dashboard!$B$6),$M$2:M923,IF(dashboard!$B$7="All","*",dashboard!$B$7),$P$2:P923,"&gt;="&amp;dashboard!$B$8,$P$2:P923,"&lt;="&amp;dashboard!$B$9)=1),1,0)</f>
        <v>0</v>
      </c>
    </row>
    <row r="924" spans="1:17">
      <c r="A924" t="s">
        <v>2034</v>
      </c>
      <c r="B924" s="2">
        <v>45254</v>
      </c>
      <c r="C924" t="s">
        <v>1489</v>
      </c>
      <c r="D924" t="s">
        <v>2035</v>
      </c>
      <c r="E924" t="s">
        <v>17</v>
      </c>
      <c r="F924" t="s">
        <v>18</v>
      </c>
      <c r="G924" t="s">
        <v>19</v>
      </c>
      <c r="H924" t="s">
        <v>20</v>
      </c>
      <c r="I924" s="3">
        <v>1</v>
      </c>
      <c r="J924" s="4">
        <v>29408.18</v>
      </c>
      <c r="K924" s="4">
        <v>29408.18</v>
      </c>
      <c r="L924" t="s">
        <v>28</v>
      </c>
      <c r="M924" t="s">
        <v>29</v>
      </c>
      <c r="N924">
        <f>IF(COUNTIF($C$2:C924,C924)=1,1,0)</f>
        <v>0</v>
      </c>
      <c r="O924">
        <f t="shared" si="28"/>
        <v>0</v>
      </c>
      <c r="P924" t="str">
        <f t="shared" si="29"/>
        <v>2023-11</v>
      </c>
      <c r="Q924" s="3">
        <f>IF(AND(IF(dashboard!$B$4="All",TRUE,$F924=dashboard!$B$4),IF(dashboard!$B$5="All",TRUE,$E924=dashboard!$B$5),IF(dashboard!$B$6="All",TRUE,$G924=dashboard!$B$6),IF(dashboard!$B$7="All",TRUE,$M924=dashboard!$B$7),$P924&gt;=dashboard!$B$8,$P924&lt;=dashboard!$B$9,COUNTIFS($C$2:C924,$C924,$F$2:F924,IF(dashboard!$B$4="All","*",dashboard!$B$4),$E$2:E924,IF(dashboard!$B$5="All","*",dashboard!$B$5),$G$2:G924,IF(dashboard!$B$6="All","*",dashboard!$B$6),$M$2:M924,IF(dashboard!$B$7="All","*",dashboard!$B$7),$P$2:P924,"&gt;="&amp;dashboard!$B$8,$P$2:P924,"&lt;="&amp;dashboard!$B$9)=1),1,0)</f>
        <v>0</v>
      </c>
    </row>
    <row r="925" spans="1:17">
      <c r="A925" t="s">
        <v>2036</v>
      </c>
      <c r="B925" s="2">
        <v>44980</v>
      </c>
      <c r="C925" t="s">
        <v>791</v>
      </c>
      <c r="D925" t="s">
        <v>1787</v>
      </c>
      <c r="E925" t="s">
        <v>17</v>
      </c>
      <c r="F925" t="s">
        <v>27</v>
      </c>
      <c r="G925" t="s">
        <v>19</v>
      </c>
      <c r="H925" t="s">
        <v>50</v>
      </c>
      <c r="I925" s="3">
        <v>4</v>
      </c>
      <c r="J925" s="4">
        <v>1857.53</v>
      </c>
      <c r="K925" s="4">
        <v>7430.13</v>
      </c>
      <c r="L925" t="s">
        <v>28</v>
      </c>
      <c r="M925" t="s">
        <v>22</v>
      </c>
      <c r="N925">
        <f>IF(COUNTIF($C$2:C925,C925)=1,1,0)</f>
        <v>0</v>
      </c>
      <c r="O925">
        <f t="shared" si="28"/>
        <v>1</v>
      </c>
      <c r="P925" t="str">
        <f t="shared" si="29"/>
        <v>2023-02</v>
      </c>
      <c r="Q925" s="3">
        <f>IF(AND(IF(dashboard!$B$4="All",TRUE,$F925=dashboard!$B$4),IF(dashboard!$B$5="All",TRUE,$E925=dashboard!$B$5),IF(dashboard!$B$6="All",TRUE,$G925=dashboard!$B$6),IF(dashboard!$B$7="All",TRUE,$M925=dashboard!$B$7),$P925&gt;=dashboard!$B$8,$P925&lt;=dashboard!$B$9,COUNTIFS($C$2:C925,$C925,$F$2:F925,IF(dashboard!$B$4="All","*",dashboard!$B$4),$E$2:E925,IF(dashboard!$B$5="All","*",dashboard!$B$5),$G$2:G925,IF(dashboard!$B$6="All","*",dashboard!$B$6),$M$2:M925,IF(dashboard!$B$7="All","*",dashboard!$B$7),$P$2:P925,"&gt;="&amp;dashboard!$B$8,$P$2:P925,"&lt;="&amp;dashboard!$B$9)=1),1,0)</f>
        <v>0</v>
      </c>
    </row>
    <row r="926" spans="1:17">
      <c r="A926" t="s">
        <v>2037</v>
      </c>
      <c r="B926" s="2">
        <v>45165</v>
      </c>
      <c r="C926" t="s">
        <v>1706</v>
      </c>
      <c r="D926" t="s">
        <v>2038</v>
      </c>
      <c r="E926" t="s">
        <v>17</v>
      </c>
      <c r="F926" t="s">
        <v>18</v>
      </c>
      <c r="G926" t="s">
        <v>42</v>
      </c>
      <c r="H926" t="s">
        <v>50</v>
      </c>
      <c r="I926" s="3">
        <v>4</v>
      </c>
      <c r="J926" s="4">
        <v>1989.56</v>
      </c>
      <c r="K926" s="4">
        <v>7958.25</v>
      </c>
      <c r="L926" t="s">
        <v>21</v>
      </c>
      <c r="M926" t="s">
        <v>29</v>
      </c>
      <c r="N926">
        <f>IF(COUNTIF($C$2:C926,C926)=1,1,0)</f>
        <v>0</v>
      </c>
      <c r="O926">
        <f t="shared" si="28"/>
        <v>0</v>
      </c>
      <c r="P926" t="str">
        <f t="shared" si="29"/>
        <v>2023-08</v>
      </c>
      <c r="Q926" s="3">
        <f>IF(AND(IF(dashboard!$B$4="All",TRUE,$F926=dashboard!$B$4),IF(dashboard!$B$5="All",TRUE,$E926=dashboard!$B$5),IF(dashboard!$B$6="All",TRUE,$G926=dashboard!$B$6),IF(dashboard!$B$7="All",TRUE,$M926=dashboard!$B$7),$P926&gt;=dashboard!$B$8,$P926&lt;=dashboard!$B$9,COUNTIFS($C$2:C926,$C926,$F$2:F926,IF(dashboard!$B$4="All","*",dashboard!$B$4),$E$2:E926,IF(dashboard!$B$5="All","*",dashboard!$B$5),$G$2:G926,IF(dashboard!$B$6="All","*",dashboard!$B$6),$M$2:M926,IF(dashboard!$B$7="All","*",dashboard!$B$7),$P$2:P926,"&gt;="&amp;dashboard!$B$8,$P$2:P926,"&lt;="&amp;dashboard!$B$9)=1),1,0)</f>
        <v>0</v>
      </c>
    </row>
    <row r="927" spans="1:17">
      <c r="A927" t="s">
        <v>2039</v>
      </c>
      <c r="B927" s="2">
        <v>45155</v>
      </c>
      <c r="C927" t="s">
        <v>2040</v>
      </c>
      <c r="D927" t="s">
        <v>970</v>
      </c>
      <c r="E927" t="s">
        <v>17</v>
      </c>
      <c r="F927" t="s">
        <v>46</v>
      </c>
      <c r="G927" t="s">
        <v>19</v>
      </c>
      <c r="H927" t="s">
        <v>57</v>
      </c>
      <c r="I927" s="3">
        <v>1</v>
      </c>
      <c r="J927" s="4">
        <v>15018.33</v>
      </c>
      <c r="K927" s="4">
        <v>15018.33</v>
      </c>
      <c r="L927" t="s">
        <v>21</v>
      </c>
      <c r="M927" t="s">
        <v>29</v>
      </c>
      <c r="N927">
        <f>IF(COUNTIF($C$2:C927,C927)=1,1,0)</f>
        <v>1</v>
      </c>
      <c r="O927">
        <f t="shared" si="28"/>
        <v>0</v>
      </c>
      <c r="P927" t="str">
        <f t="shared" si="29"/>
        <v>2023-08</v>
      </c>
      <c r="Q927" s="3">
        <f>IF(AND(IF(dashboard!$B$4="All",TRUE,$F927=dashboard!$B$4),IF(dashboard!$B$5="All",TRUE,$E927=dashboard!$B$5),IF(dashboard!$B$6="All",TRUE,$G927=dashboard!$B$6),IF(dashboard!$B$7="All",TRUE,$M927=dashboard!$B$7),$P927&gt;=dashboard!$B$8,$P927&lt;=dashboard!$B$9,COUNTIFS($C$2:C927,$C927,$F$2:F927,IF(dashboard!$B$4="All","*",dashboard!$B$4),$E$2:E927,IF(dashboard!$B$5="All","*",dashboard!$B$5),$G$2:G927,IF(dashboard!$B$6="All","*",dashboard!$B$6),$M$2:M927,IF(dashboard!$B$7="All","*",dashboard!$B$7),$P$2:P927,"&gt;="&amp;dashboard!$B$8,$P$2:P927,"&lt;="&amp;dashboard!$B$9)=1),1,0)</f>
        <v>0</v>
      </c>
    </row>
    <row r="928" spans="1:17">
      <c r="A928" t="s">
        <v>2041</v>
      </c>
      <c r="B928" s="2">
        <v>44977</v>
      </c>
      <c r="C928" t="s">
        <v>479</v>
      </c>
      <c r="D928" t="s">
        <v>2042</v>
      </c>
      <c r="E928" t="s">
        <v>26</v>
      </c>
      <c r="F928" t="s">
        <v>46</v>
      </c>
      <c r="G928" t="s">
        <v>19</v>
      </c>
      <c r="H928" t="s">
        <v>57</v>
      </c>
      <c r="I928" s="3">
        <v>1</v>
      </c>
      <c r="J928" s="4">
        <v>11975.15</v>
      </c>
      <c r="K928" s="4">
        <v>11975.15</v>
      </c>
      <c r="L928" t="s">
        <v>28</v>
      </c>
      <c r="M928" t="s">
        <v>29</v>
      </c>
      <c r="N928">
        <f>IF(COUNTIF($C$2:C928,C928)=1,1,0)</f>
        <v>0</v>
      </c>
      <c r="O928">
        <f t="shared" si="28"/>
        <v>0</v>
      </c>
      <c r="P928" t="str">
        <f t="shared" si="29"/>
        <v>2023-02</v>
      </c>
      <c r="Q928" s="3">
        <f>IF(AND(IF(dashboard!$B$4="All",TRUE,$F928=dashboard!$B$4),IF(dashboard!$B$5="All",TRUE,$E928=dashboard!$B$5),IF(dashboard!$B$6="All",TRUE,$G928=dashboard!$B$6),IF(dashboard!$B$7="All",TRUE,$M928=dashboard!$B$7),$P928&gt;=dashboard!$B$8,$P928&lt;=dashboard!$B$9,COUNTIFS($C$2:C928,$C928,$F$2:F928,IF(dashboard!$B$4="All","*",dashboard!$B$4),$E$2:E928,IF(dashboard!$B$5="All","*",dashboard!$B$5),$G$2:G928,IF(dashboard!$B$6="All","*",dashboard!$B$6),$M$2:M928,IF(dashboard!$B$7="All","*",dashboard!$B$7),$P$2:P928,"&gt;="&amp;dashboard!$B$8,$P$2:P928,"&lt;="&amp;dashboard!$B$9)=1),1,0)</f>
        <v>0</v>
      </c>
    </row>
    <row r="929" spans="1:17">
      <c r="A929" t="s">
        <v>2043</v>
      </c>
      <c r="B929" s="2">
        <v>45190</v>
      </c>
      <c r="C929" t="s">
        <v>1059</v>
      </c>
      <c r="D929" t="s">
        <v>1530</v>
      </c>
      <c r="E929" t="s">
        <v>17</v>
      </c>
      <c r="F929" t="s">
        <v>27</v>
      </c>
      <c r="G929" t="s">
        <v>42</v>
      </c>
      <c r="H929" t="s">
        <v>20</v>
      </c>
      <c r="I929" s="3">
        <v>3</v>
      </c>
      <c r="J929" s="4">
        <v>27668.62</v>
      </c>
      <c r="K929" s="4">
        <v>83005.86</v>
      </c>
      <c r="L929" t="s">
        <v>28</v>
      </c>
      <c r="M929" t="s">
        <v>29</v>
      </c>
      <c r="N929">
        <f>IF(COUNTIF($C$2:C929,C929)=1,1,0)</f>
        <v>0</v>
      </c>
      <c r="O929">
        <f t="shared" si="28"/>
        <v>0</v>
      </c>
      <c r="P929" t="str">
        <f t="shared" si="29"/>
        <v>2023-09</v>
      </c>
      <c r="Q929" s="3">
        <f>IF(AND(IF(dashboard!$B$4="All",TRUE,$F929=dashboard!$B$4),IF(dashboard!$B$5="All",TRUE,$E929=dashboard!$B$5),IF(dashboard!$B$6="All",TRUE,$G929=dashboard!$B$6),IF(dashboard!$B$7="All",TRUE,$M929=dashboard!$B$7),$P929&gt;=dashboard!$B$8,$P929&lt;=dashboard!$B$9,COUNTIFS($C$2:C929,$C929,$F$2:F929,IF(dashboard!$B$4="All","*",dashboard!$B$4),$E$2:E929,IF(dashboard!$B$5="All","*",dashboard!$B$5),$G$2:G929,IF(dashboard!$B$6="All","*",dashboard!$B$6),$M$2:M929,IF(dashboard!$B$7="All","*",dashboard!$B$7),$P$2:P929,"&gt;="&amp;dashboard!$B$8,$P$2:P929,"&lt;="&amp;dashboard!$B$9)=1),1,0)</f>
        <v>0</v>
      </c>
    </row>
    <row r="930" spans="1:17">
      <c r="A930" t="s">
        <v>2044</v>
      </c>
      <c r="B930" s="2">
        <v>45344</v>
      </c>
      <c r="C930" t="s">
        <v>508</v>
      </c>
      <c r="D930" t="s">
        <v>2045</v>
      </c>
      <c r="E930" t="s">
        <v>17</v>
      </c>
      <c r="F930" t="s">
        <v>18</v>
      </c>
      <c r="G930" t="s">
        <v>19</v>
      </c>
      <c r="H930" t="s">
        <v>34</v>
      </c>
      <c r="I930" s="3">
        <v>4</v>
      </c>
      <c r="J930" s="4">
        <v>1171.7</v>
      </c>
      <c r="K930" s="4">
        <v>4686.79</v>
      </c>
      <c r="L930" t="s">
        <v>35</v>
      </c>
      <c r="M930" t="s">
        <v>29</v>
      </c>
      <c r="N930">
        <f>IF(COUNTIF($C$2:C930,C930)=1,1,0)</f>
        <v>0</v>
      </c>
      <c r="O930">
        <f t="shared" si="28"/>
        <v>0</v>
      </c>
      <c r="P930" t="str">
        <f t="shared" si="29"/>
        <v>2024-02</v>
      </c>
      <c r="Q930" s="3">
        <f>IF(AND(IF(dashboard!$B$4="All",TRUE,$F930=dashboard!$B$4),IF(dashboard!$B$5="All",TRUE,$E930=dashboard!$B$5),IF(dashboard!$B$6="All",TRUE,$G930=dashboard!$B$6),IF(dashboard!$B$7="All",TRUE,$M930=dashboard!$B$7),$P930&gt;=dashboard!$B$8,$P930&lt;=dashboard!$B$9,COUNTIFS($C$2:C930,$C930,$F$2:F930,IF(dashboard!$B$4="All","*",dashboard!$B$4),$E$2:E930,IF(dashboard!$B$5="All","*",dashboard!$B$5),$G$2:G930,IF(dashboard!$B$6="All","*",dashboard!$B$6),$M$2:M930,IF(dashboard!$B$7="All","*",dashboard!$B$7),$P$2:P930,"&gt;="&amp;dashboard!$B$8,$P$2:P930,"&lt;="&amp;dashboard!$B$9)=1),1,0)</f>
        <v>0</v>
      </c>
    </row>
    <row r="931" spans="1:17">
      <c r="A931" t="s">
        <v>2046</v>
      </c>
      <c r="B931" s="2">
        <v>45022</v>
      </c>
      <c r="C931" t="s">
        <v>2047</v>
      </c>
      <c r="D931" t="s">
        <v>2048</v>
      </c>
      <c r="E931" t="s">
        <v>17</v>
      </c>
      <c r="F931" t="s">
        <v>18</v>
      </c>
      <c r="G931" t="s">
        <v>19</v>
      </c>
      <c r="H931" t="s">
        <v>20</v>
      </c>
      <c r="I931" s="3">
        <v>2</v>
      </c>
      <c r="J931" s="4">
        <v>40332.29</v>
      </c>
      <c r="K931" s="4">
        <v>80664.59</v>
      </c>
      <c r="L931" t="s">
        <v>35</v>
      </c>
      <c r="M931" t="s">
        <v>29</v>
      </c>
      <c r="N931">
        <f>IF(COUNTIF($C$2:C931,C931)=1,1,0)</f>
        <v>1</v>
      </c>
      <c r="O931">
        <f t="shared" si="28"/>
        <v>0</v>
      </c>
      <c r="P931" t="str">
        <f t="shared" si="29"/>
        <v>2023-04</v>
      </c>
      <c r="Q931" s="3">
        <f>IF(AND(IF(dashboard!$B$4="All",TRUE,$F931=dashboard!$B$4),IF(dashboard!$B$5="All",TRUE,$E931=dashboard!$B$5),IF(dashboard!$B$6="All",TRUE,$G931=dashboard!$B$6),IF(dashboard!$B$7="All",TRUE,$M931=dashboard!$B$7),$P931&gt;=dashboard!$B$8,$P931&lt;=dashboard!$B$9,COUNTIFS($C$2:C931,$C931,$F$2:F931,IF(dashboard!$B$4="All","*",dashboard!$B$4),$E$2:E931,IF(dashboard!$B$5="All","*",dashboard!$B$5),$G$2:G931,IF(dashboard!$B$6="All","*",dashboard!$B$6),$M$2:M931,IF(dashboard!$B$7="All","*",dashboard!$B$7),$P$2:P931,"&gt;="&amp;dashboard!$B$8,$P$2:P931,"&lt;="&amp;dashboard!$B$9)=1),1,0)</f>
        <v>0</v>
      </c>
    </row>
    <row r="932" spans="1:17">
      <c r="A932" t="s">
        <v>2049</v>
      </c>
      <c r="B932" s="2">
        <v>45014</v>
      </c>
      <c r="C932" t="s">
        <v>1316</v>
      </c>
      <c r="D932" t="s">
        <v>2050</v>
      </c>
      <c r="E932" t="s">
        <v>26</v>
      </c>
      <c r="F932" t="s">
        <v>18</v>
      </c>
      <c r="G932" t="s">
        <v>19</v>
      </c>
      <c r="H932" t="s">
        <v>57</v>
      </c>
      <c r="I932" s="3">
        <v>4</v>
      </c>
      <c r="J932" s="4">
        <v>16415.2</v>
      </c>
      <c r="K932" s="4">
        <v>65660.789999999994</v>
      </c>
      <c r="L932" t="s">
        <v>35</v>
      </c>
      <c r="M932" t="s">
        <v>29</v>
      </c>
      <c r="N932">
        <f>IF(COUNTIF($C$2:C932,C932)=1,1,0)</f>
        <v>0</v>
      </c>
      <c r="O932">
        <f t="shared" si="28"/>
        <v>0</v>
      </c>
      <c r="P932" t="str">
        <f t="shared" si="29"/>
        <v>2023-03</v>
      </c>
      <c r="Q932" s="3">
        <f>IF(AND(IF(dashboard!$B$4="All",TRUE,$F932=dashboard!$B$4),IF(dashboard!$B$5="All",TRUE,$E932=dashboard!$B$5),IF(dashboard!$B$6="All",TRUE,$G932=dashboard!$B$6),IF(dashboard!$B$7="All",TRUE,$M932=dashboard!$B$7),$P932&gt;=dashboard!$B$8,$P932&lt;=dashboard!$B$9,COUNTIFS($C$2:C932,$C932,$F$2:F932,IF(dashboard!$B$4="All","*",dashboard!$B$4),$E$2:E932,IF(dashboard!$B$5="All","*",dashboard!$B$5),$G$2:G932,IF(dashboard!$B$6="All","*",dashboard!$B$6),$M$2:M932,IF(dashboard!$B$7="All","*",dashboard!$B$7),$P$2:P932,"&gt;="&amp;dashboard!$B$8,$P$2:P932,"&lt;="&amp;dashboard!$B$9)=1),1,0)</f>
        <v>0</v>
      </c>
    </row>
    <row r="933" spans="1:17">
      <c r="A933" t="s">
        <v>2051</v>
      </c>
      <c r="B933" s="2">
        <v>45004</v>
      </c>
      <c r="C933" t="s">
        <v>1759</v>
      </c>
      <c r="D933" t="s">
        <v>663</v>
      </c>
      <c r="E933" t="s">
        <v>26</v>
      </c>
      <c r="F933" t="s">
        <v>18</v>
      </c>
      <c r="G933" t="s">
        <v>19</v>
      </c>
      <c r="H933" t="s">
        <v>34</v>
      </c>
      <c r="I933" s="3">
        <v>4</v>
      </c>
      <c r="J933" s="4">
        <v>1383.05</v>
      </c>
      <c r="K933" s="4">
        <v>5532.21</v>
      </c>
      <c r="L933" t="s">
        <v>28</v>
      </c>
      <c r="M933" t="s">
        <v>29</v>
      </c>
      <c r="N933">
        <f>IF(COUNTIF($C$2:C933,C933)=1,1,0)</f>
        <v>0</v>
      </c>
      <c r="O933">
        <f t="shared" si="28"/>
        <v>0</v>
      </c>
      <c r="P933" t="str">
        <f t="shared" si="29"/>
        <v>2023-03</v>
      </c>
      <c r="Q933" s="3">
        <f>IF(AND(IF(dashboard!$B$4="All",TRUE,$F933=dashboard!$B$4),IF(dashboard!$B$5="All",TRUE,$E933=dashboard!$B$5),IF(dashboard!$B$6="All",TRUE,$G933=dashboard!$B$6),IF(dashboard!$B$7="All",TRUE,$M933=dashboard!$B$7),$P933&gt;=dashboard!$B$8,$P933&lt;=dashboard!$B$9,COUNTIFS($C$2:C933,$C933,$F$2:F933,IF(dashboard!$B$4="All","*",dashboard!$B$4),$E$2:E933,IF(dashboard!$B$5="All","*",dashboard!$B$5),$G$2:G933,IF(dashboard!$B$6="All","*",dashboard!$B$6),$M$2:M933,IF(dashboard!$B$7="All","*",dashboard!$B$7),$P$2:P933,"&gt;="&amp;dashboard!$B$8,$P$2:P933,"&lt;="&amp;dashboard!$B$9)=1),1,0)</f>
        <v>0</v>
      </c>
    </row>
    <row r="934" spans="1:17">
      <c r="A934" t="s">
        <v>2052</v>
      </c>
      <c r="B934" s="2">
        <v>45214</v>
      </c>
      <c r="C934" t="s">
        <v>1419</v>
      </c>
      <c r="D934" t="s">
        <v>434</v>
      </c>
      <c r="E934" t="s">
        <v>17</v>
      </c>
      <c r="F934" t="s">
        <v>46</v>
      </c>
      <c r="G934" t="s">
        <v>19</v>
      </c>
      <c r="H934" t="s">
        <v>57</v>
      </c>
      <c r="I934" s="3">
        <v>1</v>
      </c>
      <c r="J934" s="4">
        <v>14872.35</v>
      </c>
      <c r="K934" s="4">
        <v>14872.35</v>
      </c>
      <c r="L934" t="s">
        <v>28</v>
      </c>
      <c r="M934" t="s">
        <v>29</v>
      </c>
      <c r="N934">
        <f>IF(COUNTIF($C$2:C934,C934)=1,1,0)</f>
        <v>0</v>
      </c>
      <c r="O934">
        <f t="shared" si="28"/>
        <v>0</v>
      </c>
      <c r="P934" t="str">
        <f t="shared" si="29"/>
        <v>2023-10</v>
      </c>
      <c r="Q934" s="3">
        <f>IF(AND(IF(dashboard!$B$4="All",TRUE,$F934=dashboard!$B$4),IF(dashboard!$B$5="All",TRUE,$E934=dashboard!$B$5),IF(dashboard!$B$6="All",TRUE,$G934=dashboard!$B$6),IF(dashboard!$B$7="All",TRUE,$M934=dashboard!$B$7),$P934&gt;=dashboard!$B$8,$P934&lt;=dashboard!$B$9,COUNTIFS($C$2:C934,$C934,$F$2:F934,IF(dashboard!$B$4="All","*",dashboard!$B$4),$E$2:E934,IF(dashboard!$B$5="All","*",dashboard!$B$5),$G$2:G934,IF(dashboard!$B$6="All","*",dashboard!$B$6),$M$2:M934,IF(dashboard!$B$7="All","*",dashboard!$B$7),$P$2:P934,"&gt;="&amp;dashboard!$B$8,$P$2:P934,"&lt;="&amp;dashboard!$B$9)=1),1,0)</f>
        <v>0</v>
      </c>
    </row>
    <row r="935" spans="1:17">
      <c r="A935" t="s">
        <v>2053</v>
      </c>
      <c r="B935" s="2">
        <v>45046</v>
      </c>
      <c r="C935" t="s">
        <v>2054</v>
      </c>
      <c r="D935" t="s">
        <v>1262</v>
      </c>
      <c r="E935" t="s">
        <v>26</v>
      </c>
      <c r="F935" t="s">
        <v>18</v>
      </c>
      <c r="G935" t="s">
        <v>19</v>
      </c>
      <c r="H935" t="s">
        <v>50</v>
      </c>
      <c r="I935" s="3">
        <v>1</v>
      </c>
      <c r="J935" s="4">
        <v>2262.41</v>
      </c>
      <c r="K935" s="4">
        <v>2262.41</v>
      </c>
      <c r="L935" t="s">
        <v>35</v>
      </c>
      <c r="M935" t="s">
        <v>29</v>
      </c>
      <c r="N935">
        <f>IF(COUNTIF($C$2:C935,C935)=1,1,0)</f>
        <v>1</v>
      </c>
      <c r="O935">
        <f t="shared" si="28"/>
        <v>0</v>
      </c>
      <c r="P935" t="str">
        <f t="shared" si="29"/>
        <v>2023-04</v>
      </c>
      <c r="Q935" s="3">
        <f>IF(AND(IF(dashboard!$B$4="All",TRUE,$F935=dashboard!$B$4),IF(dashboard!$B$5="All",TRUE,$E935=dashboard!$B$5),IF(dashboard!$B$6="All",TRUE,$G935=dashboard!$B$6),IF(dashboard!$B$7="All",TRUE,$M935=dashboard!$B$7),$P935&gt;=dashboard!$B$8,$P935&lt;=dashboard!$B$9,COUNTIFS($C$2:C935,$C935,$F$2:F935,IF(dashboard!$B$4="All","*",dashboard!$B$4),$E$2:E935,IF(dashboard!$B$5="All","*",dashboard!$B$5),$G$2:G935,IF(dashboard!$B$6="All","*",dashboard!$B$6),$M$2:M935,IF(dashboard!$B$7="All","*",dashboard!$B$7),$P$2:P935,"&gt;="&amp;dashboard!$B$8,$P$2:P935,"&lt;="&amp;dashboard!$B$9)=1),1,0)</f>
        <v>0</v>
      </c>
    </row>
    <row r="936" spans="1:17">
      <c r="A936" t="s">
        <v>2055</v>
      </c>
      <c r="B936" s="2">
        <v>45417</v>
      </c>
      <c r="C936" t="s">
        <v>852</v>
      </c>
      <c r="D936" t="s">
        <v>1351</v>
      </c>
      <c r="E936" t="s">
        <v>17</v>
      </c>
      <c r="F936" t="s">
        <v>46</v>
      </c>
      <c r="G936" t="s">
        <v>19</v>
      </c>
      <c r="H936" t="s">
        <v>20</v>
      </c>
      <c r="I936" s="3">
        <v>4</v>
      </c>
      <c r="J936" s="4">
        <v>37268.720000000001</v>
      </c>
      <c r="K936" s="4">
        <v>149074.9</v>
      </c>
      <c r="L936" t="s">
        <v>35</v>
      </c>
      <c r="M936" t="s">
        <v>29</v>
      </c>
      <c r="N936">
        <f>IF(COUNTIF($C$2:C936,C936)=1,1,0)</f>
        <v>0</v>
      </c>
      <c r="O936">
        <f t="shared" si="28"/>
        <v>0</v>
      </c>
      <c r="P936" t="str">
        <f t="shared" si="29"/>
        <v>2024-05</v>
      </c>
      <c r="Q936" s="3">
        <f>IF(AND(IF(dashboard!$B$4="All",TRUE,$F936=dashboard!$B$4),IF(dashboard!$B$5="All",TRUE,$E936=dashboard!$B$5),IF(dashboard!$B$6="All",TRUE,$G936=dashboard!$B$6),IF(dashboard!$B$7="All",TRUE,$M936=dashboard!$B$7),$P936&gt;=dashboard!$B$8,$P936&lt;=dashboard!$B$9,COUNTIFS($C$2:C936,$C936,$F$2:F936,IF(dashboard!$B$4="All","*",dashboard!$B$4),$E$2:E936,IF(dashboard!$B$5="All","*",dashboard!$B$5),$G$2:G936,IF(dashboard!$B$6="All","*",dashboard!$B$6),$M$2:M936,IF(dashboard!$B$7="All","*",dashboard!$B$7),$P$2:P936,"&gt;="&amp;dashboard!$B$8,$P$2:P936,"&lt;="&amp;dashboard!$B$9)=1),1,0)</f>
        <v>0</v>
      </c>
    </row>
    <row r="937" spans="1:17">
      <c r="A937" t="s">
        <v>2056</v>
      </c>
      <c r="B937" s="2">
        <v>45378</v>
      </c>
      <c r="C937" t="s">
        <v>1897</v>
      </c>
      <c r="D937" t="s">
        <v>908</v>
      </c>
      <c r="E937" t="s">
        <v>61</v>
      </c>
      <c r="F937" t="s">
        <v>18</v>
      </c>
      <c r="G937" t="s">
        <v>19</v>
      </c>
      <c r="H937" t="s">
        <v>20</v>
      </c>
      <c r="I937" s="3">
        <v>5</v>
      </c>
      <c r="J937" s="4">
        <v>29073.87</v>
      </c>
      <c r="K937" s="4">
        <v>145369.35</v>
      </c>
      <c r="L937" t="s">
        <v>21</v>
      </c>
      <c r="M937" t="s">
        <v>29</v>
      </c>
      <c r="N937">
        <f>IF(COUNTIF($C$2:C937,C937)=1,1,0)</f>
        <v>0</v>
      </c>
      <c r="O937">
        <f t="shared" si="28"/>
        <v>0</v>
      </c>
      <c r="P937" t="str">
        <f t="shared" si="29"/>
        <v>2024-03</v>
      </c>
      <c r="Q937" s="3">
        <f>IF(AND(IF(dashboard!$B$4="All",TRUE,$F937=dashboard!$B$4),IF(dashboard!$B$5="All",TRUE,$E937=dashboard!$B$5),IF(dashboard!$B$6="All",TRUE,$G937=dashboard!$B$6),IF(dashboard!$B$7="All",TRUE,$M937=dashboard!$B$7),$P937&gt;=dashboard!$B$8,$P937&lt;=dashboard!$B$9,COUNTIFS($C$2:C937,$C937,$F$2:F937,IF(dashboard!$B$4="All","*",dashboard!$B$4),$E$2:E937,IF(dashboard!$B$5="All","*",dashboard!$B$5),$G$2:G937,IF(dashboard!$B$6="All","*",dashboard!$B$6),$M$2:M937,IF(dashboard!$B$7="All","*",dashboard!$B$7),$P$2:P937,"&gt;="&amp;dashboard!$B$8,$P$2:P937,"&lt;="&amp;dashboard!$B$9)=1),1,0)</f>
        <v>0</v>
      </c>
    </row>
    <row r="938" spans="1:17">
      <c r="A938" t="s">
        <v>2057</v>
      </c>
      <c r="B938" s="2">
        <v>45426</v>
      </c>
      <c r="C938" t="s">
        <v>2058</v>
      </c>
      <c r="D938" t="s">
        <v>2059</v>
      </c>
      <c r="E938" t="s">
        <v>17</v>
      </c>
      <c r="F938" t="s">
        <v>18</v>
      </c>
      <c r="G938" t="s">
        <v>42</v>
      </c>
      <c r="H938" t="s">
        <v>34</v>
      </c>
      <c r="I938" s="3">
        <v>5</v>
      </c>
      <c r="J938" s="4">
        <v>886.83</v>
      </c>
      <c r="K938" s="4">
        <v>4434.16</v>
      </c>
      <c r="L938" t="s">
        <v>21</v>
      </c>
      <c r="M938" t="s">
        <v>29</v>
      </c>
      <c r="N938">
        <f>IF(COUNTIF($C$2:C938,C938)=1,1,0)</f>
        <v>1</v>
      </c>
      <c r="O938">
        <f t="shared" si="28"/>
        <v>0</v>
      </c>
      <c r="P938" t="str">
        <f t="shared" si="29"/>
        <v>2024-05</v>
      </c>
      <c r="Q938" s="3">
        <f>IF(AND(IF(dashboard!$B$4="All",TRUE,$F938=dashboard!$B$4),IF(dashboard!$B$5="All",TRUE,$E938=dashboard!$B$5),IF(dashboard!$B$6="All",TRUE,$G938=dashboard!$B$6),IF(dashboard!$B$7="All",TRUE,$M938=dashboard!$B$7),$P938&gt;=dashboard!$B$8,$P938&lt;=dashboard!$B$9,COUNTIFS($C$2:C938,$C938,$F$2:F938,IF(dashboard!$B$4="All","*",dashboard!$B$4),$E$2:E938,IF(dashboard!$B$5="All","*",dashboard!$B$5),$G$2:G938,IF(dashboard!$B$6="All","*",dashboard!$B$6),$M$2:M938,IF(dashboard!$B$7="All","*",dashboard!$B$7),$P$2:P938,"&gt;="&amp;dashboard!$B$8,$P$2:P938,"&lt;="&amp;dashboard!$B$9)=1),1,0)</f>
        <v>0</v>
      </c>
    </row>
    <row r="939" spans="1:17">
      <c r="A939" t="s">
        <v>2060</v>
      </c>
      <c r="B939" s="2">
        <v>45091</v>
      </c>
      <c r="C939" t="s">
        <v>1532</v>
      </c>
      <c r="D939" t="s">
        <v>2061</v>
      </c>
      <c r="E939" t="s">
        <v>26</v>
      </c>
      <c r="F939" t="s">
        <v>33</v>
      </c>
      <c r="G939" t="s">
        <v>19</v>
      </c>
      <c r="H939" t="s">
        <v>20</v>
      </c>
      <c r="I939" s="3">
        <v>4</v>
      </c>
      <c r="J939" s="4">
        <v>30530.76</v>
      </c>
      <c r="K939" s="4">
        <v>122123.04</v>
      </c>
      <c r="L939" t="s">
        <v>28</v>
      </c>
      <c r="M939" t="s">
        <v>29</v>
      </c>
      <c r="N939">
        <f>IF(COUNTIF($C$2:C939,C939)=1,1,0)</f>
        <v>0</v>
      </c>
      <c r="O939">
        <f t="shared" si="28"/>
        <v>0</v>
      </c>
      <c r="P939" t="str">
        <f t="shared" si="29"/>
        <v>2023-06</v>
      </c>
      <c r="Q939" s="3">
        <f>IF(AND(IF(dashboard!$B$4="All",TRUE,$F939=dashboard!$B$4),IF(dashboard!$B$5="All",TRUE,$E939=dashboard!$B$5),IF(dashboard!$B$6="All",TRUE,$G939=dashboard!$B$6),IF(dashboard!$B$7="All",TRUE,$M939=dashboard!$B$7),$P939&gt;=dashboard!$B$8,$P939&lt;=dashboard!$B$9,COUNTIFS($C$2:C939,$C939,$F$2:F939,IF(dashboard!$B$4="All","*",dashboard!$B$4),$E$2:E939,IF(dashboard!$B$5="All","*",dashboard!$B$5),$G$2:G939,IF(dashboard!$B$6="All","*",dashboard!$B$6),$M$2:M939,IF(dashboard!$B$7="All","*",dashboard!$B$7),$P$2:P939,"&gt;="&amp;dashboard!$B$8,$P$2:P939,"&lt;="&amp;dashboard!$B$9)=1),1,0)</f>
        <v>0</v>
      </c>
    </row>
    <row r="940" spans="1:17">
      <c r="A940" t="s">
        <v>2062</v>
      </c>
      <c r="B940" s="2">
        <v>45108</v>
      </c>
      <c r="C940" t="s">
        <v>1554</v>
      </c>
      <c r="D940" t="s">
        <v>2063</v>
      </c>
      <c r="E940" t="s">
        <v>61</v>
      </c>
      <c r="F940" t="s">
        <v>33</v>
      </c>
      <c r="G940" t="s">
        <v>42</v>
      </c>
      <c r="H940" t="s">
        <v>57</v>
      </c>
      <c r="I940" s="3">
        <v>5</v>
      </c>
      <c r="J940" s="4">
        <v>12744.28</v>
      </c>
      <c r="K940" s="4">
        <v>63721.38</v>
      </c>
      <c r="L940" t="s">
        <v>21</v>
      </c>
      <c r="M940" t="s">
        <v>29</v>
      </c>
      <c r="N940">
        <f>IF(COUNTIF($C$2:C940,C940)=1,1,0)</f>
        <v>0</v>
      </c>
      <c r="O940">
        <f t="shared" si="28"/>
        <v>0</v>
      </c>
      <c r="P940" t="str">
        <f t="shared" si="29"/>
        <v>2023-07</v>
      </c>
      <c r="Q940" s="3">
        <f>IF(AND(IF(dashboard!$B$4="All",TRUE,$F940=dashboard!$B$4),IF(dashboard!$B$5="All",TRUE,$E940=dashboard!$B$5),IF(dashboard!$B$6="All",TRUE,$G940=dashboard!$B$6),IF(dashboard!$B$7="All",TRUE,$M940=dashboard!$B$7),$P940&gt;=dashboard!$B$8,$P940&lt;=dashboard!$B$9,COUNTIFS($C$2:C940,$C940,$F$2:F940,IF(dashboard!$B$4="All","*",dashboard!$B$4),$E$2:E940,IF(dashboard!$B$5="All","*",dashboard!$B$5),$G$2:G940,IF(dashboard!$B$6="All","*",dashboard!$B$6),$M$2:M940,IF(dashboard!$B$7="All","*",dashboard!$B$7),$P$2:P940,"&gt;="&amp;dashboard!$B$8,$P$2:P940,"&lt;="&amp;dashboard!$B$9)=1),1,0)</f>
        <v>1</v>
      </c>
    </row>
    <row r="941" spans="1:17">
      <c r="A941" t="s">
        <v>2064</v>
      </c>
      <c r="B941" s="2">
        <v>45395</v>
      </c>
      <c r="C941" t="s">
        <v>2065</v>
      </c>
      <c r="D941" t="s">
        <v>631</v>
      </c>
      <c r="E941" t="s">
        <v>26</v>
      </c>
      <c r="F941" t="s">
        <v>18</v>
      </c>
      <c r="G941" t="s">
        <v>19</v>
      </c>
      <c r="H941" t="s">
        <v>57</v>
      </c>
      <c r="I941" s="3">
        <v>4</v>
      </c>
      <c r="J941" s="4">
        <v>15566.54</v>
      </c>
      <c r="K941" s="4">
        <v>62266.17</v>
      </c>
      <c r="L941" t="s">
        <v>28</v>
      </c>
      <c r="M941" t="s">
        <v>29</v>
      </c>
      <c r="N941">
        <f>IF(COUNTIF($C$2:C941,C941)=1,1,0)</f>
        <v>1</v>
      </c>
      <c r="O941">
        <f t="shared" si="28"/>
        <v>0</v>
      </c>
      <c r="P941" t="str">
        <f t="shared" si="29"/>
        <v>2024-04</v>
      </c>
      <c r="Q941" s="3">
        <f>IF(AND(IF(dashboard!$B$4="All",TRUE,$F941=dashboard!$B$4),IF(dashboard!$B$5="All",TRUE,$E941=dashboard!$B$5),IF(dashboard!$B$6="All",TRUE,$G941=dashboard!$B$6),IF(dashboard!$B$7="All",TRUE,$M941=dashboard!$B$7),$P941&gt;=dashboard!$B$8,$P941&lt;=dashboard!$B$9,COUNTIFS($C$2:C941,$C941,$F$2:F941,IF(dashboard!$B$4="All","*",dashboard!$B$4),$E$2:E941,IF(dashboard!$B$5="All","*",dashboard!$B$5),$G$2:G941,IF(dashboard!$B$6="All","*",dashboard!$B$6),$M$2:M941,IF(dashboard!$B$7="All","*",dashboard!$B$7),$P$2:P941,"&gt;="&amp;dashboard!$B$8,$P$2:P941,"&lt;="&amp;dashboard!$B$9)=1),1,0)</f>
        <v>0</v>
      </c>
    </row>
    <row r="942" spans="1:17">
      <c r="A942" t="s">
        <v>2066</v>
      </c>
      <c r="B942" s="2">
        <v>44933</v>
      </c>
      <c r="C942" t="s">
        <v>1013</v>
      </c>
      <c r="D942" t="s">
        <v>193</v>
      </c>
      <c r="E942" t="s">
        <v>17</v>
      </c>
      <c r="F942" t="s">
        <v>46</v>
      </c>
      <c r="G942" t="s">
        <v>19</v>
      </c>
      <c r="H942" t="s">
        <v>50</v>
      </c>
      <c r="I942" s="3">
        <v>1</v>
      </c>
      <c r="J942" s="4">
        <v>2439.1999999999998</v>
      </c>
      <c r="K942" s="4">
        <v>2439.1999999999998</v>
      </c>
      <c r="L942" t="s">
        <v>28</v>
      </c>
      <c r="M942" t="s">
        <v>22</v>
      </c>
      <c r="N942">
        <f>IF(COUNTIF($C$2:C942,C942)=1,1,0)</f>
        <v>0</v>
      </c>
      <c r="O942">
        <f t="shared" si="28"/>
        <v>1</v>
      </c>
      <c r="P942" t="str">
        <f t="shared" si="29"/>
        <v>2023-01</v>
      </c>
      <c r="Q942" s="3">
        <f>IF(AND(IF(dashboard!$B$4="All",TRUE,$F942=dashboard!$B$4),IF(dashboard!$B$5="All",TRUE,$E942=dashboard!$B$5),IF(dashboard!$B$6="All",TRUE,$G942=dashboard!$B$6),IF(dashboard!$B$7="All",TRUE,$M942=dashboard!$B$7),$P942&gt;=dashboard!$B$8,$P942&lt;=dashboard!$B$9,COUNTIFS($C$2:C942,$C942,$F$2:F942,IF(dashboard!$B$4="All","*",dashboard!$B$4),$E$2:E942,IF(dashboard!$B$5="All","*",dashboard!$B$5),$G$2:G942,IF(dashboard!$B$6="All","*",dashboard!$B$6),$M$2:M942,IF(dashboard!$B$7="All","*",dashboard!$B$7),$P$2:P942,"&gt;="&amp;dashboard!$B$8,$P$2:P942,"&lt;="&amp;dashboard!$B$9)=1),1,0)</f>
        <v>0</v>
      </c>
    </row>
    <row r="943" spans="1:17">
      <c r="A943" t="s">
        <v>2067</v>
      </c>
      <c r="B943" s="2">
        <v>45256</v>
      </c>
      <c r="C943" t="s">
        <v>270</v>
      </c>
      <c r="D943" t="s">
        <v>606</v>
      </c>
      <c r="E943" t="s">
        <v>17</v>
      </c>
      <c r="F943" t="s">
        <v>18</v>
      </c>
      <c r="G943" t="s">
        <v>42</v>
      </c>
      <c r="H943" t="s">
        <v>57</v>
      </c>
      <c r="I943" s="3">
        <v>1</v>
      </c>
      <c r="J943" s="4">
        <v>11536.97</v>
      </c>
      <c r="K943" s="4">
        <v>11536.97</v>
      </c>
      <c r="L943" t="s">
        <v>28</v>
      </c>
      <c r="M943" t="s">
        <v>29</v>
      </c>
      <c r="N943">
        <f>IF(COUNTIF($C$2:C943,C943)=1,1,0)</f>
        <v>0</v>
      </c>
      <c r="O943">
        <f t="shared" si="28"/>
        <v>0</v>
      </c>
      <c r="P943" t="str">
        <f t="shared" si="29"/>
        <v>2023-11</v>
      </c>
      <c r="Q943" s="3">
        <f>IF(AND(IF(dashboard!$B$4="All",TRUE,$F943=dashboard!$B$4),IF(dashboard!$B$5="All",TRUE,$E943=dashboard!$B$5),IF(dashboard!$B$6="All",TRUE,$G943=dashboard!$B$6),IF(dashboard!$B$7="All",TRUE,$M943=dashboard!$B$7),$P943&gt;=dashboard!$B$8,$P943&lt;=dashboard!$B$9,COUNTIFS($C$2:C943,$C943,$F$2:F943,IF(dashboard!$B$4="All","*",dashboard!$B$4),$E$2:E943,IF(dashboard!$B$5="All","*",dashboard!$B$5),$G$2:G943,IF(dashboard!$B$6="All","*",dashboard!$B$6),$M$2:M943,IF(dashboard!$B$7="All","*",dashboard!$B$7),$P$2:P943,"&gt;="&amp;dashboard!$B$8,$P$2:P943,"&lt;="&amp;dashboard!$B$9)=1),1,0)</f>
        <v>0</v>
      </c>
    </row>
    <row r="944" spans="1:17">
      <c r="A944" t="s">
        <v>2068</v>
      </c>
      <c r="B944" s="2">
        <v>45077</v>
      </c>
      <c r="C944" t="s">
        <v>1951</v>
      </c>
      <c r="D944" t="s">
        <v>393</v>
      </c>
      <c r="E944" t="s">
        <v>26</v>
      </c>
      <c r="F944" t="s">
        <v>33</v>
      </c>
      <c r="G944" t="s">
        <v>19</v>
      </c>
      <c r="H944" t="s">
        <v>34</v>
      </c>
      <c r="I944" s="3">
        <v>1</v>
      </c>
      <c r="J944" s="4">
        <v>1385.1</v>
      </c>
      <c r="K944" s="4">
        <v>1385.1</v>
      </c>
      <c r="L944" t="s">
        <v>35</v>
      </c>
      <c r="M944" t="s">
        <v>29</v>
      </c>
      <c r="N944">
        <f>IF(COUNTIF($C$2:C944,C944)=1,1,0)</f>
        <v>0</v>
      </c>
      <c r="O944">
        <f t="shared" si="28"/>
        <v>0</v>
      </c>
      <c r="P944" t="str">
        <f t="shared" si="29"/>
        <v>2023-05</v>
      </c>
      <c r="Q944" s="3">
        <f>IF(AND(IF(dashboard!$B$4="All",TRUE,$F944=dashboard!$B$4),IF(dashboard!$B$5="All",TRUE,$E944=dashboard!$B$5),IF(dashboard!$B$6="All",TRUE,$G944=dashboard!$B$6),IF(dashboard!$B$7="All",TRUE,$M944=dashboard!$B$7),$P944&gt;=dashboard!$B$8,$P944&lt;=dashboard!$B$9,COUNTIFS($C$2:C944,$C944,$F$2:F944,IF(dashboard!$B$4="All","*",dashboard!$B$4),$E$2:E944,IF(dashboard!$B$5="All","*",dashboard!$B$5),$G$2:G944,IF(dashboard!$B$6="All","*",dashboard!$B$6),$M$2:M944,IF(dashboard!$B$7="All","*",dashboard!$B$7),$P$2:P944,"&gt;="&amp;dashboard!$B$8,$P$2:P944,"&lt;="&amp;dashboard!$B$9)=1),1,0)</f>
        <v>1</v>
      </c>
    </row>
    <row r="945" spans="1:17">
      <c r="A945" t="s">
        <v>2069</v>
      </c>
      <c r="B945" s="2">
        <v>45011</v>
      </c>
      <c r="C945" t="s">
        <v>1123</v>
      </c>
      <c r="D945" t="s">
        <v>866</v>
      </c>
      <c r="E945" t="s">
        <v>17</v>
      </c>
      <c r="F945" t="s">
        <v>18</v>
      </c>
      <c r="G945" t="s">
        <v>19</v>
      </c>
      <c r="H945" t="s">
        <v>57</v>
      </c>
      <c r="I945" s="3">
        <v>2</v>
      </c>
      <c r="J945" s="4">
        <v>14950.04</v>
      </c>
      <c r="K945" s="4">
        <v>29900.080000000002</v>
      </c>
      <c r="L945" t="s">
        <v>21</v>
      </c>
      <c r="M945" t="s">
        <v>29</v>
      </c>
      <c r="N945">
        <f>IF(COUNTIF($C$2:C945,C945)=1,1,0)</f>
        <v>0</v>
      </c>
      <c r="O945">
        <f t="shared" si="28"/>
        <v>0</v>
      </c>
      <c r="P945" t="str">
        <f t="shared" si="29"/>
        <v>2023-03</v>
      </c>
      <c r="Q945" s="3">
        <f>IF(AND(IF(dashboard!$B$4="All",TRUE,$F945=dashboard!$B$4),IF(dashboard!$B$5="All",TRUE,$E945=dashboard!$B$5),IF(dashboard!$B$6="All",TRUE,$G945=dashboard!$B$6),IF(dashboard!$B$7="All",TRUE,$M945=dashboard!$B$7),$P945&gt;=dashboard!$B$8,$P945&lt;=dashboard!$B$9,COUNTIFS($C$2:C945,$C945,$F$2:F945,IF(dashboard!$B$4="All","*",dashboard!$B$4),$E$2:E945,IF(dashboard!$B$5="All","*",dashboard!$B$5),$G$2:G945,IF(dashboard!$B$6="All","*",dashboard!$B$6),$M$2:M945,IF(dashboard!$B$7="All","*",dashboard!$B$7),$P$2:P945,"&gt;="&amp;dashboard!$B$8,$P$2:P945,"&lt;="&amp;dashboard!$B$9)=1),1,0)</f>
        <v>0</v>
      </c>
    </row>
    <row r="946" spans="1:17">
      <c r="A946" t="s">
        <v>2070</v>
      </c>
      <c r="B946" s="2">
        <v>45073</v>
      </c>
      <c r="C946" t="s">
        <v>465</v>
      </c>
      <c r="D946" t="s">
        <v>67</v>
      </c>
      <c r="E946" t="s">
        <v>26</v>
      </c>
      <c r="F946" t="s">
        <v>33</v>
      </c>
      <c r="G946" t="s">
        <v>42</v>
      </c>
      <c r="H946" t="s">
        <v>50</v>
      </c>
      <c r="I946" s="3">
        <v>1</v>
      </c>
      <c r="J946" s="4">
        <v>2322.11</v>
      </c>
      <c r="K946" s="4">
        <v>2322.11</v>
      </c>
      <c r="L946" t="s">
        <v>21</v>
      </c>
      <c r="M946" t="s">
        <v>29</v>
      </c>
      <c r="N946">
        <f>IF(COUNTIF($C$2:C946,C946)=1,1,0)</f>
        <v>0</v>
      </c>
      <c r="O946">
        <f t="shared" si="28"/>
        <v>0</v>
      </c>
      <c r="P946" t="str">
        <f t="shared" si="29"/>
        <v>2023-05</v>
      </c>
      <c r="Q946" s="3">
        <f>IF(AND(IF(dashboard!$B$4="All",TRUE,$F946=dashboard!$B$4),IF(dashboard!$B$5="All",TRUE,$E946=dashboard!$B$5),IF(dashboard!$B$6="All",TRUE,$G946=dashboard!$B$6),IF(dashboard!$B$7="All",TRUE,$M946=dashboard!$B$7),$P946&gt;=dashboard!$B$8,$P946&lt;=dashboard!$B$9,COUNTIFS($C$2:C946,$C946,$F$2:F946,IF(dashboard!$B$4="All","*",dashboard!$B$4),$E$2:E946,IF(dashboard!$B$5="All","*",dashboard!$B$5),$G$2:G946,IF(dashboard!$B$6="All","*",dashboard!$B$6),$M$2:M946,IF(dashboard!$B$7="All","*",dashboard!$B$7),$P$2:P946,"&gt;="&amp;dashboard!$B$8,$P$2:P946,"&lt;="&amp;dashboard!$B$9)=1),1,0)</f>
        <v>1</v>
      </c>
    </row>
    <row r="947" spans="1:17">
      <c r="A947" t="s">
        <v>2071</v>
      </c>
      <c r="B947" s="2">
        <v>45307</v>
      </c>
      <c r="C947" t="s">
        <v>2072</v>
      </c>
      <c r="D947" t="s">
        <v>1396</v>
      </c>
      <c r="E947" t="s">
        <v>26</v>
      </c>
      <c r="F947" t="s">
        <v>18</v>
      </c>
      <c r="G947" t="s">
        <v>19</v>
      </c>
      <c r="H947" t="s">
        <v>50</v>
      </c>
      <c r="I947" s="3">
        <v>1</v>
      </c>
      <c r="J947" s="4">
        <v>2921.49</v>
      </c>
      <c r="K947" s="4">
        <v>2921.49</v>
      </c>
      <c r="L947" t="s">
        <v>21</v>
      </c>
      <c r="M947" t="s">
        <v>29</v>
      </c>
      <c r="N947">
        <f>IF(COUNTIF($C$2:C947,C947)=1,1,0)</f>
        <v>1</v>
      </c>
      <c r="O947">
        <f t="shared" si="28"/>
        <v>0</v>
      </c>
      <c r="P947" t="str">
        <f t="shared" si="29"/>
        <v>2024-01</v>
      </c>
      <c r="Q947" s="3">
        <f>IF(AND(IF(dashboard!$B$4="All",TRUE,$F947=dashboard!$B$4),IF(dashboard!$B$5="All",TRUE,$E947=dashboard!$B$5),IF(dashboard!$B$6="All",TRUE,$G947=dashboard!$B$6),IF(dashboard!$B$7="All",TRUE,$M947=dashboard!$B$7),$P947&gt;=dashboard!$B$8,$P947&lt;=dashboard!$B$9,COUNTIFS($C$2:C947,$C947,$F$2:F947,IF(dashboard!$B$4="All","*",dashboard!$B$4),$E$2:E947,IF(dashboard!$B$5="All","*",dashboard!$B$5),$G$2:G947,IF(dashboard!$B$6="All","*",dashboard!$B$6),$M$2:M947,IF(dashboard!$B$7="All","*",dashboard!$B$7),$P$2:P947,"&gt;="&amp;dashboard!$B$8,$P$2:P947,"&lt;="&amp;dashboard!$B$9)=1),1,0)</f>
        <v>0</v>
      </c>
    </row>
    <row r="948" spans="1:17">
      <c r="A948" t="s">
        <v>2073</v>
      </c>
      <c r="B948" s="2">
        <v>45211</v>
      </c>
      <c r="C948" t="s">
        <v>1473</v>
      </c>
      <c r="D948" t="s">
        <v>1004</v>
      </c>
      <c r="E948" t="s">
        <v>26</v>
      </c>
      <c r="F948" t="s">
        <v>27</v>
      </c>
      <c r="G948" t="s">
        <v>19</v>
      </c>
      <c r="H948" t="s">
        <v>20</v>
      </c>
      <c r="I948" s="3">
        <v>4</v>
      </c>
      <c r="J948" s="4">
        <v>26202.78</v>
      </c>
      <c r="K948" s="4">
        <v>104811.13</v>
      </c>
      <c r="L948" t="s">
        <v>21</v>
      </c>
      <c r="M948" t="s">
        <v>29</v>
      </c>
      <c r="N948">
        <f>IF(COUNTIF($C$2:C948,C948)=1,1,0)</f>
        <v>0</v>
      </c>
      <c r="O948">
        <f t="shared" si="28"/>
        <v>0</v>
      </c>
      <c r="P948" t="str">
        <f t="shared" si="29"/>
        <v>2023-10</v>
      </c>
      <c r="Q948" s="3">
        <f>IF(AND(IF(dashboard!$B$4="All",TRUE,$F948=dashboard!$B$4),IF(dashboard!$B$5="All",TRUE,$E948=dashboard!$B$5),IF(dashboard!$B$6="All",TRUE,$G948=dashboard!$B$6),IF(dashboard!$B$7="All",TRUE,$M948=dashboard!$B$7),$P948&gt;=dashboard!$B$8,$P948&lt;=dashboard!$B$9,COUNTIFS($C$2:C948,$C948,$F$2:F948,IF(dashboard!$B$4="All","*",dashboard!$B$4),$E$2:E948,IF(dashboard!$B$5="All","*",dashboard!$B$5),$G$2:G948,IF(dashboard!$B$6="All","*",dashboard!$B$6),$M$2:M948,IF(dashboard!$B$7="All","*",dashboard!$B$7),$P$2:P948,"&gt;="&amp;dashboard!$B$8,$P$2:P948,"&lt;="&amp;dashboard!$B$9)=1),1,0)</f>
        <v>0</v>
      </c>
    </row>
    <row r="949" spans="1:17">
      <c r="A949" t="s">
        <v>2074</v>
      </c>
      <c r="B949" s="2">
        <v>45008</v>
      </c>
      <c r="C949" t="s">
        <v>409</v>
      </c>
      <c r="D949" t="s">
        <v>2075</v>
      </c>
      <c r="E949" t="s">
        <v>17</v>
      </c>
      <c r="F949" t="s">
        <v>18</v>
      </c>
      <c r="G949" t="s">
        <v>19</v>
      </c>
      <c r="H949" t="s">
        <v>34</v>
      </c>
      <c r="I949" s="3">
        <v>5</v>
      </c>
      <c r="J949" s="4">
        <v>1313.76</v>
      </c>
      <c r="K949" s="4">
        <v>6568.78</v>
      </c>
      <c r="L949" t="s">
        <v>35</v>
      </c>
      <c r="M949" t="s">
        <v>29</v>
      </c>
      <c r="N949">
        <f>IF(COUNTIF($C$2:C949,C949)=1,1,0)</f>
        <v>0</v>
      </c>
      <c r="O949">
        <f t="shared" si="28"/>
        <v>0</v>
      </c>
      <c r="P949" t="str">
        <f t="shared" si="29"/>
        <v>2023-03</v>
      </c>
      <c r="Q949" s="3">
        <f>IF(AND(IF(dashboard!$B$4="All",TRUE,$F949=dashboard!$B$4),IF(dashboard!$B$5="All",TRUE,$E949=dashboard!$B$5),IF(dashboard!$B$6="All",TRUE,$G949=dashboard!$B$6),IF(dashboard!$B$7="All",TRUE,$M949=dashboard!$B$7),$P949&gt;=dashboard!$B$8,$P949&lt;=dashboard!$B$9,COUNTIFS($C$2:C949,$C949,$F$2:F949,IF(dashboard!$B$4="All","*",dashboard!$B$4),$E$2:E949,IF(dashboard!$B$5="All","*",dashboard!$B$5),$G$2:G949,IF(dashboard!$B$6="All","*",dashboard!$B$6),$M$2:M949,IF(dashboard!$B$7="All","*",dashboard!$B$7),$P$2:P949,"&gt;="&amp;dashboard!$B$8,$P$2:P949,"&lt;="&amp;dashboard!$B$9)=1),1,0)</f>
        <v>0</v>
      </c>
    </row>
    <row r="950" spans="1:17">
      <c r="A950" t="s">
        <v>2076</v>
      </c>
      <c r="B950" s="2">
        <v>45440</v>
      </c>
      <c r="C950" t="s">
        <v>326</v>
      </c>
      <c r="D950" t="s">
        <v>2077</v>
      </c>
      <c r="E950" t="s">
        <v>26</v>
      </c>
      <c r="F950" t="s">
        <v>46</v>
      </c>
      <c r="G950" t="s">
        <v>42</v>
      </c>
      <c r="H950" t="s">
        <v>57</v>
      </c>
      <c r="I950" s="3">
        <v>5</v>
      </c>
      <c r="J950" s="4">
        <v>13234.99</v>
      </c>
      <c r="K950" s="4">
        <v>66174.960000000006</v>
      </c>
      <c r="L950" t="s">
        <v>21</v>
      </c>
      <c r="M950" t="s">
        <v>29</v>
      </c>
      <c r="N950">
        <f>IF(COUNTIF($C$2:C950,C950)=1,1,0)</f>
        <v>0</v>
      </c>
      <c r="O950">
        <f t="shared" si="28"/>
        <v>0</v>
      </c>
      <c r="P950" t="str">
        <f t="shared" si="29"/>
        <v>2024-05</v>
      </c>
      <c r="Q950" s="3">
        <f>IF(AND(IF(dashboard!$B$4="All",TRUE,$F950=dashboard!$B$4),IF(dashboard!$B$5="All",TRUE,$E950=dashboard!$B$5),IF(dashboard!$B$6="All",TRUE,$G950=dashboard!$B$6),IF(dashboard!$B$7="All",TRUE,$M950=dashboard!$B$7),$P950&gt;=dashboard!$B$8,$P950&lt;=dashboard!$B$9,COUNTIFS($C$2:C950,$C950,$F$2:F950,IF(dashboard!$B$4="All","*",dashboard!$B$4),$E$2:E950,IF(dashboard!$B$5="All","*",dashboard!$B$5),$G$2:G950,IF(dashboard!$B$6="All","*",dashboard!$B$6),$M$2:M950,IF(dashboard!$B$7="All","*",dashboard!$B$7),$P$2:P950,"&gt;="&amp;dashboard!$B$8,$P$2:P950,"&lt;="&amp;dashboard!$B$9)=1),1,0)</f>
        <v>0</v>
      </c>
    </row>
    <row r="951" spans="1:17">
      <c r="A951" t="s">
        <v>2078</v>
      </c>
      <c r="B951" s="2">
        <v>45449</v>
      </c>
      <c r="C951" t="s">
        <v>1149</v>
      </c>
      <c r="D951" t="s">
        <v>1876</v>
      </c>
      <c r="E951" t="s">
        <v>26</v>
      </c>
      <c r="F951" t="s">
        <v>33</v>
      </c>
      <c r="G951" t="s">
        <v>42</v>
      </c>
      <c r="H951" t="s">
        <v>50</v>
      </c>
      <c r="I951" s="3">
        <v>1</v>
      </c>
      <c r="J951" s="4">
        <v>2619.2399999999998</v>
      </c>
      <c r="K951" s="4">
        <v>2619.2399999999998</v>
      </c>
      <c r="L951" t="s">
        <v>21</v>
      </c>
      <c r="M951" t="s">
        <v>29</v>
      </c>
      <c r="N951">
        <f>IF(COUNTIF($C$2:C951,C951)=1,1,0)</f>
        <v>0</v>
      </c>
      <c r="O951">
        <f t="shared" si="28"/>
        <v>0</v>
      </c>
      <c r="P951" t="str">
        <f t="shared" si="29"/>
        <v>2024-06</v>
      </c>
      <c r="Q951" s="3">
        <f>IF(AND(IF(dashboard!$B$4="All",TRUE,$F951=dashboard!$B$4),IF(dashboard!$B$5="All",TRUE,$E951=dashboard!$B$5),IF(dashboard!$B$6="All",TRUE,$G951=dashboard!$B$6),IF(dashboard!$B$7="All",TRUE,$M951=dashboard!$B$7),$P951&gt;=dashboard!$B$8,$P951&lt;=dashboard!$B$9,COUNTIFS($C$2:C951,$C951,$F$2:F951,IF(dashboard!$B$4="All","*",dashboard!$B$4),$E$2:E951,IF(dashboard!$B$5="All","*",dashboard!$B$5),$G$2:G951,IF(dashboard!$B$6="All","*",dashboard!$B$6),$M$2:M951,IF(dashboard!$B$7="All","*",dashboard!$B$7),$P$2:P951,"&gt;="&amp;dashboard!$B$8,$P$2:P951,"&lt;="&amp;dashboard!$B$9)=1),1,0)</f>
        <v>1</v>
      </c>
    </row>
    <row r="952" spans="1:17">
      <c r="A952" t="s">
        <v>2079</v>
      </c>
      <c r="B952" s="2">
        <v>45312</v>
      </c>
      <c r="C952" t="s">
        <v>1637</v>
      </c>
      <c r="D952" t="s">
        <v>308</v>
      </c>
      <c r="E952" t="s">
        <v>26</v>
      </c>
      <c r="F952" t="s">
        <v>27</v>
      </c>
      <c r="G952" t="s">
        <v>19</v>
      </c>
      <c r="H952" t="s">
        <v>57</v>
      </c>
      <c r="I952" s="3">
        <v>1</v>
      </c>
      <c r="J952" s="4">
        <v>17480.439999999999</v>
      </c>
      <c r="K952" s="4">
        <v>17480.439999999999</v>
      </c>
      <c r="L952" t="s">
        <v>35</v>
      </c>
      <c r="M952" t="s">
        <v>29</v>
      </c>
      <c r="N952">
        <f>IF(COUNTIF($C$2:C952,C952)=1,1,0)</f>
        <v>0</v>
      </c>
      <c r="O952">
        <f t="shared" si="28"/>
        <v>0</v>
      </c>
      <c r="P952" t="str">
        <f t="shared" si="29"/>
        <v>2024-01</v>
      </c>
      <c r="Q952" s="3">
        <f>IF(AND(IF(dashboard!$B$4="All",TRUE,$F952=dashboard!$B$4),IF(dashboard!$B$5="All",TRUE,$E952=dashboard!$B$5),IF(dashboard!$B$6="All",TRUE,$G952=dashboard!$B$6),IF(dashboard!$B$7="All",TRUE,$M952=dashboard!$B$7),$P952&gt;=dashboard!$B$8,$P952&lt;=dashboard!$B$9,COUNTIFS($C$2:C952,$C952,$F$2:F952,IF(dashboard!$B$4="All","*",dashboard!$B$4),$E$2:E952,IF(dashboard!$B$5="All","*",dashboard!$B$5),$G$2:G952,IF(dashboard!$B$6="All","*",dashboard!$B$6),$M$2:M952,IF(dashboard!$B$7="All","*",dashboard!$B$7),$P$2:P952,"&gt;="&amp;dashboard!$B$8,$P$2:P952,"&lt;="&amp;dashboard!$B$9)=1),1,0)</f>
        <v>0</v>
      </c>
    </row>
    <row r="953" spans="1:17">
      <c r="A953" t="s">
        <v>2080</v>
      </c>
      <c r="B953" s="2">
        <v>45397</v>
      </c>
      <c r="C953" t="s">
        <v>1436</v>
      </c>
      <c r="D953" t="s">
        <v>1293</v>
      </c>
      <c r="E953" t="s">
        <v>17</v>
      </c>
      <c r="F953" t="s">
        <v>33</v>
      </c>
      <c r="G953" t="s">
        <v>19</v>
      </c>
      <c r="H953" t="s">
        <v>50</v>
      </c>
      <c r="I953" s="3">
        <v>1</v>
      </c>
      <c r="J953" s="4">
        <v>2397.14</v>
      </c>
      <c r="K953" s="4">
        <v>2397.14</v>
      </c>
      <c r="L953" t="s">
        <v>21</v>
      </c>
      <c r="M953" t="s">
        <v>29</v>
      </c>
      <c r="N953">
        <f>IF(COUNTIF($C$2:C953,C953)=1,1,0)</f>
        <v>0</v>
      </c>
      <c r="O953">
        <f t="shared" si="28"/>
        <v>0</v>
      </c>
      <c r="P953" t="str">
        <f t="shared" si="29"/>
        <v>2024-04</v>
      </c>
      <c r="Q953" s="3">
        <f>IF(AND(IF(dashboard!$B$4="All",TRUE,$F953=dashboard!$B$4),IF(dashboard!$B$5="All",TRUE,$E953=dashboard!$B$5),IF(dashboard!$B$6="All",TRUE,$G953=dashboard!$B$6),IF(dashboard!$B$7="All",TRUE,$M953=dashboard!$B$7),$P953&gt;=dashboard!$B$8,$P953&lt;=dashboard!$B$9,COUNTIFS($C$2:C953,$C953,$F$2:F953,IF(dashboard!$B$4="All","*",dashboard!$B$4),$E$2:E953,IF(dashboard!$B$5="All","*",dashboard!$B$5),$G$2:G953,IF(dashboard!$B$6="All","*",dashboard!$B$6),$M$2:M953,IF(dashboard!$B$7="All","*",dashboard!$B$7),$P$2:P953,"&gt;="&amp;dashboard!$B$8,$P$2:P953,"&lt;="&amp;dashboard!$B$9)=1),1,0)</f>
        <v>1</v>
      </c>
    </row>
    <row r="954" spans="1:17">
      <c r="A954" t="s">
        <v>2081</v>
      </c>
      <c r="B954" s="2">
        <v>45045</v>
      </c>
      <c r="C954" t="s">
        <v>444</v>
      </c>
      <c r="D954" t="s">
        <v>291</v>
      </c>
      <c r="E954" t="s">
        <v>17</v>
      </c>
      <c r="F954" t="s">
        <v>33</v>
      </c>
      <c r="G954" t="s">
        <v>19</v>
      </c>
      <c r="H954" t="s">
        <v>20</v>
      </c>
      <c r="I954" s="3">
        <v>4</v>
      </c>
      <c r="J954" s="4">
        <v>24896.18</v>
      </c>
      <c r="K954" s="4">
        <v>99584.72</v>
      </c>
      <c r="L954" t="s">
        <v>21</v>
      </c>
      <c r="M954" t="s">
        <v>29</v>
      </c>
      <c r="N954">
        <f>IF(COUNTIF($C$2:C954,C954)=1,1,0)</f>
        <v>0</v>
      </c>
      <c r="O954">
        <f t="shared" si="28"/>
        <v>0</v>
      </c>
      <c r="P954" t="str">
        <f t="shared" si="29"/>
        <v>2023-04</v>
      </c>
      <c r="Q954" s="3">
        <f>IF(AND(IF(dashboard!$B$4="All",TRUE,$F954=dashboard!$B$4),IF(dashboard!$B$5="All",TRUE,$E954=dashboard!$B$5),IF(dashboard!$B$6="All",TRUE,$G954=dashboard!$B$6),IF(dashboard!$B$7="All",TRUE,$M954=dashboard!$B$7),$P954&gt;=dashboard!$B$8,$P954&lt;=dashboard!$B$9,COUNTIFS($C$2:C954,$C954,$F$2:F954,IF(dashboard!$B$4="All","*",dashboard!$B$4),$E$2:E954,IF(dashboard!$B$5="All","*",dashboard!$B$5),$G$2:G954,IF(dashboard!$B$6="All","*",dashboard!$B$6),$M$2:M954,IF(dashboard!$B$7="All","*",dashboard!$B$7),$P$2:P954,"&gt;="&amp;dashboard!$B$8,$P$2:P954,"&lt;="&amp;dashboard!$B$9)=1),1,0)</f>
        <v>0</v>
      </c>
    </row>
    <row r="955" spans="1:17">
      <c r="A955" t="s">
        <v>2082</v>
      </c>
      <c r="B955" s="2">
        <v>45322</v>
      </c>
      <c r="C955" t="s">
        <v>1419</v>
      </c>
      <c r="D955" t="s">
        <v>483</v>
      </c>
      <c r="E955" t="s">
        <v>17</v>
      </c>
      <c r="F955" t="s">
        <v>46</v>
      </c>
      <c r="G955" t="s">
        <v>19</v>
      </c>
      <c r="H955" t="s">
        <v>50</v>
      </c>
      <c r="I955" s="3">
        <v>4</v>
      </c>
      <c r="J955" s="4">
        <v>1786.06</v>
      </c>
      <c r="K955" s="4">
        <v>7144.24</v>
      </c>
      <c r="L955" t="s">
        <v>35</v>
      </c>
      <c r="M955" t="s">
        <v>29</v>
      </c>
      <c r="N955">
        <f>IF(COUNTIF($C$2:C955,C955)=1,1,0)</f>
        <v>0</v>
      </c>
      <c r="O955">
        <f t="shared" si="28"/>
        <v>0</v>
      </c>
      <c r="P955" t="str">
        <f t="shared" si="29"/>
        <v>2024-01</v>
      </c>
      <c r="Q955" s="3">
        <f>IF(AND(IF(dashboard!$B$4="All",TRUE,$F955=dashboard!$B$4),IF(dashboard!$B$5="All",TRUE,$E955=dashboard!$B$5),IF(dashboard!$B$6="All",TRUE,$G955=dashboard!$B$6),IF(dashboard!$B$7="All",TRUE,$M955=dashboard!$B$7),$P955&gt;=dashboard!$B$8,$P955&lt;=dashboard!$B$9,COUNTIFS($C$2:C955,$C955,$F$2:F955,IF(dashboard!$B$4="All","*",dashboard!$B$4),$E$2:E955,IF(dashboard!$B$5="All","*",dashboard!$B$5),$G$2:G955,IF(dashboard!$B$6="All","*",dashboard!$B$6),$M$2:M955,IF(dashboard!$B$7="All","*",dashboard!$B$7),$P$2:P955,"&gt;="&amp;dashboard!$B$8,$P$2:P955,"&lt;="&amp;dashboard!$B$9)=1),1,0)</f>
        <v>0</v>
      </c>
    </row>
    <row r="956" spans="1:17">
      <c r="A956" t="s">
        <v>2083</v>
      </c>
      <c r="B956" s="2">
        <v>45458</v>
      </c>
      <c r="C956" t="s">
        <v>221</v>
      </c>
      <c r="D956" t="s">
        <v>2084</v>
      </c>
      <c r="E956" t="s">
        <v>17</v>
      </c>
      <c r="F956" t="s">
        <v>18</v>
      </c>
      <c r="G956" t="s">
        <v>19</v>
      </c>
      <c r="H956" t="s">
        <v>20</v>
      </c>
      <c r="I956" s="3">
        <v>4</v>
      </c>
      <c r="J956" s="4">
        <v>30284.81</v>
      </c>
      <c r="K956" s="4">
        <v>121139.26</v>
      </c>
      <c r="L956" t="s">
        <v>35</v>
      </c>
      <c r="M956" t="s">
        <v>29</v>
      </c>
      <c r="N956">
        <f>IF(COUNTIF($C$2:C956,C956)=1,1,0)</f>
        <v>0</v>
      </c>
      <c r="O956">
        <f t="shared" si="28"/>
        <v>0</v>
      </c>
      <c r="P956" t="str">
        <f t="shared" si="29"/>
        <v>2024-06</v>
      </c>
      <c r="Q956" s="3">
        <f>IF(AND(IF(dashboard!$B$4="All",TRUE,$F956=dashboard!$B$4),IF(dashboard!$B$5="All",TRUE,$E956=dashboard!$B$5),IF(dashboard!$B$6="All",TRUE,$G956=dashboard!$B$6),IF(dashboard!$B$7="All",TRUE,$M956=dashboard!$B$7),$P956&gt;=dashboard!$B$8,$P956&lt;=dashboard!$B$9,COUNTIFS($C$2:C956,$C956,$F$2:F956,IF(dashboard!$B$4="All","*",dashboard!$B$4),$E$2:E956,IF(dashboard!$B$5="All","*",dashboard!$B$5),$G$2:G956,IF(dashboard!$B$6="All","*",dashboard!$B$6),$M$2:M956,IF(dashboard!$B$7="All","*",dashboard!$B$7),$P$2:P956,"&gt;="&amp;dashboard!$B$8,$P$2:P956,"&lt;="&amp;dashboard!$B$9)=1),1,0)</f>
        <v>0</v>
      </c>
    </row>
    <row r="957" spans="1:17">
      <c r="A957" t="s">
        <v>2085</v>
      </c>
      <c r="B957" s="2">
        <v>45187</v>
      </c>
      <c r="C957" t="s">
        <v>1174</v>
      </c>
      <c r="D957" t="s">
        <v>2086</v>
      </c>
      <c r="E957" t="s">
        <v>26</v>
      </c>
      <c r="F957" t="s">
        <v>46</v>
      </c>
      <c r="G957" t="s">
        <v>19</v>
      </c>
      <c r="H957" t="s">
        <v>34</v>
      </c>
      <c r="I957" s="3">
        <v>5</v>
      </c>
      <c r="J957" s="4">
        <v>1308.99</v>
      </c>
      <c r="K957" s="4">
        <v>6544.97</v>
      </c>
      <c r="L957" t="s">
        <v>35</v>
      </c>
      <c r="M957" t="s">
        <v>29</v>
      </c>
      <c r="N957">
        <f>IF(COUNTIF($C$2:C957,C957)=1,1,0)</f>
        <v>0</v>
      </c>
      <c r="O957">
        <f t="shared" si="28"/>
        <v>0</v>
      </c>
      <c r="P957" t="str">
        <f t="shared" si="29"/>
        <v>2023-09</v>
      </c>
      <c r="Q957" s="3">
        <f>IF(AND(IF(dashboard!$B$4="All",TRUE,$F957=dashboard!$B$4),IF(dashboard!$B$5="All",TRUE,$E957=dashboard!$B$5),IF(dashboard!$B$6="All",TRUE,$G957=dashboard!$B$6),IF(dashboard!$B$7="All",TRUE,$M957=dashboard!$B$7),$P957&gt;=dashboard!$B$8,$P957&lt;=dashboard!$B$9,COUNTIFS($C$2:C957,$C957,$F$2:F957,IF(dashboard!$B$4="All","*",dashboard!$B$4),$E$2:E957,IF(dashboard!$B$5="All","*",dashboard!$B$5),$G$2:G957,IF(dashboard!$B$6="All","*",dashboard!$B$6),$M$2:M957,IF(dashboard!$B$7="All","*",dashboard!$B$7),$P$2:P957,"&gt;="&amp;dashboard!$B$8,$P$2:P957,"&lt;="&amp;dashboard!$B$9)=1),1,0)</f>
        <v>0</v>
      </c>
    </row>
    <row r="958" spans="1:17">
      <c r="A958" t="s">
        <v>2087</v>
      </c>
      <c r="B958" s="2">
        <v>45182</v>
      </c>
      <c r="C958" t="s">
        <v>2088</v>
      </c>
      <c r="D958" t="s">
        <v>1236</v>
      </c>
      <c r="E958" t="s">
        <v>61</v>
      </c>
      <c r="F958" t="s">
        <v>18</v>
      </c>
      <c r="G958" t="s">
        <v>19</v>
      </c>
      <c r="H958" t="s">
        <v>57</v>
      </c>
      <c r="I958" s="3">
        <v>2</v>
      </c>
      <c r="J958" s="4">
        <v>12661.96</v>
      </c>
      <c r="K958" s="4">
        <v>25323.919999999998</v>
      </c>
      <c r="L958" t="s">
        <v>35</v>
      </c>
      <c r="M958" t="s">
        <v>29</v>
      </c>
      <c r="N958">
        <f>IF(COUNTIF($C$2:C958,C958)=1,1,0)</f>
        <v>1</v>
      </c>
      <c r="O958">
        <f t="shared" si="28"/>
        <v>0</v>
      </c>
      <c r="P958" t="str">
        <f t="shared" si="29"/>
        <v>2023-09</v>
      </c>
      <c r="Q958" s="3">
        <f>IF(AND(IF(dashboard!$B$4="All",TRUE,$F958=dashboard!$B$4),IF(dashboard!$B$5="All",TRUE,$E958=dashboard!$B$5),IF(dashboard!$B$6="All",TRUE,$G958=dashboard!$B$6),IF(dashboard!$B$7="All",TRUE,$M958=dashboard!$B$7),$P958&gt;=dashboard!$B$8,$P958&lt;=dashboard!$B$9,COUNTIFS($C$2:C958,$C958,$F$2:F958,IF(dashboard!$B$4="All","*",dashboard!$B$4),$E$2:E958,IF(dashboard!$B$5="All","*",dashboard!$B$5),$G$2:G958,IF(dashboard!$B$6="All","*",dashboard!$B$6),$M$2:M958,IF(dashboard!$B$7="All","*",dashboard!$B$7),$P$2:P958,"&gt;="&amp;dashboard!$B$8,$P$2:P958,"&lt;="&amp;dashboard!$B$9)=1),1,0)</f>
        <v>0</v>
      </c>
    </row>
    <row r="959" spans="1:17">
      <c r="A959" t="s">
        <v>2089</v>
      </c>
      <c r="B959" s="2">
        <v>45152</v>
      </c>
      <c r="C959" t="s">
        <v>1525</v>
      </c>
      <c r="D959" t="s">
        <v>2090</v>
      </c>
      <c r="E959" t="s">
        <v>17</v>
      </c>
      <c r="F959" t="s">
        <v>27</v>
      </c>
      <c r="G959" t="s">
        <v>19</v>
      </c>
      <c r="H959" t="s">
        <v>57</v>
      </c>
      <c r="I959" s="3">
        <v>5</v>
      </c>
      <c r="J959" s="4">
        <v>13008.51</v>
      </c>
      <c r="K959" s="4">
        <v>65042.57</v>
      </c>
      <c r="L959" t="s">
        <v>28</v>
      </c>
      <c r="M959" t="s">
        <v>29</v>
      </c>
      <c r="N959">
        <f>IF(COUNTIF($C$2:C959,C959)=1,1,0)</f>
        <v>0</v>
      </c>
      <c r="O959">
        <f t="shared" si="28"/>
        <v>0</v>
      </c>
      <c r="P959" t="str">
        <f t="shared" si="29"/>
        <v>2023-08</v>
      </c>
      <c r="Q959" s="3">
        <f>IF(AND(IF(dashboard!$B$4="All",TRUE,$F959=dashboard!$B$4),IF(dashboard!$B$5="All",TRUE,$E959=dashboard!$B$5),IF(dashboard!$B$6="All",TRUE,$G959=dashboard!$B$6),IF(dashboard!$B$7="All",TRUE,$M959=dashboard!$B$7),$P959&gt;=dashboard!$B$8,$P959&lt;=dashboard!$B$9,COUNTIFS($C$2:C959,$C959,$F$2:F959,IF(dashboard!$B$4="All","*",dashboard!$B$4),$E$2:E959,IF(dashboard!$B$5="All","*",dashboard!$B$5),$G$2:G959,IF(dashboard!$B$6="All","*",dashboard!$B$6),$M$2:M959,IF(dashboard!$B$7="All","*",dashboard!$B$7),$P$2:P959,"&gt;="&amp;dashboard!$B$8,$P$2:P959,"&lt;="&amp;dashboard!$B$9)=1),1,0)</f>
        <v>0</v>
      </c>
    </row>
    <row r="960" spans="1:17">
      <c r="A960" t="s">
        <v>2091</v>
      </c>
      <c r="B960" s="2">
        <v>44979</v>
      </c>
      <c r="C960" t="s">
        <v>789</v>
      </c>
      <c r="D960" t="s">
        <v>276</v>
      </c>
      <c r="E960" t="s">
        <v>26</v>
      </c>
      <c r="F960" t="s">
        <v>46</v>
      </c>
      <c r="G960" t="s">
        <v>42</v>
      </c>
      <c r="H960" t="s">
        <v>20</v>
      </c>
      <c r="I960" s="3">
        <v>4</v>
      </c>
      <c r="J960" s="4">
        <v>38228.06</v>
      </c>
      <c r="K960" s="4">
        <v>152912.25</v>
      </c>
      <c r="L960" t="s">
        <v>35</v>
      </c>
      <c r="M960" t="s">
        <v>29</v>
      </c>
      <c r="N960">
        <f>IF(COUNTIF($C$2:C960,C960)=1,1,0)</f>
        <v>0</v>
      </c>
      <c r="O960">
        <f t="shared" si="28"/>
        <v>0</v>
      </c>
      <c r="P960" t="str">
        <f t="shared" si="29"/>
        <v>2023-02</v>
      </c>
      <c r="Q960" s="3">
        <f>IF(AND(IF(dashboard!$B$4="All",TRUE,$F960=dashboard!$B$4),IF(dashboard!$B$5="All",TRUE,$E960=dashboard!$B$5),IF(dashboard!$B$6="All",TRUE,$G960=dashboard!$B$6),IF(dashboard!$B$7="All",TRUE,$M960=dashboard!$B$7),$P960&gt;=dashboard!$B$8,$P960&lt;=dashboard!$B$9,COUNTIFS($C$2:C960,$C960,$F$2:F960,IF(dashboard!$B$4="All","*",dashboard!$B$4),$E$2:E960,IF(dashboard!$B$5="All","*",dashboard!$B$5),$G$2:G960,IF(dashboard!$B$6="All","*",dashboard!$B$6),$M$2:M960,IF(dashboard!$B$7="All","*",dashboard!$B$7),$P$2:P960,"&gt;="&amp;dashboard!$B$8,$P$2:P960,"&lt;="&amp;dashboard!$B$9)=1),1,0)</f>
        <v>0</v>
      </c>
    </row>
    <row r="961" spans="1:17">
      <c r="A961" t="s">
        <v>2092</v>
      </c>
      <c r="B961" s="2">
        <v>45426</v>
      </c>
      <c r="C961" t="s">
        <v>674</v>
      </c>
      <c r="D961" t="s">
        <v>2093</v>
      </c>
      <c r="E961" t="s">
        <v>17</v>
      </c>
      <c r="F961" t="s">
        <v>46</v>
      </c>
      <c r="G961" t="s">
        <v>19</v>
      </c>
      <c r="H961" t="s">
        <v>34</v>
      </c>
      <c r="I961" s="3">
        <v>3</v>
      </c>
      <c r="J961" s="4">
        <v>909.71</v>
      </c>
      <c r="K961" s="4">
        <v>2729.14</v>
      </c>
      <c r="L961" t="s">
        <v>21</v>
      </c>
      <c r="M961" t="s">
        <v>29</v>
      </c>
      <c r="N961">
        <f>IF(COUNTIF($C$2:C961,C961)=1,1,0)</f>
        <v>0</v>
      </c>
      <c r="O961">
        <f t="shared" si="28"/>
        <v>0</v>
      </c>
      <c r="P961" t="str">
        <f t="shared" si="29"/>
        <v>2024-05</v>
      </c>
      <c r="Q961" s="3">
        <f>IF(AND(IF(dashboard!$B$4="All",TRUE,$F961=dashboard!$B$4),IF(dashboard!$B$5="All",TRUE,$E961=dashboard!$B$5),IF(dashboard!$B$6="All",TRUE,$G961=dashboard!$B$6),IF(dashboard!$B$7="All",TRUE,$M961=dashboard!$B$7),$P961&gt;=dashboard!$B$8,$P961&lt;=dashboard!$B$9,COUNTIFS($C$2:C961,$C961,$F$2:F961,IF(dashboard!$B$4="All","*",dashboard!$B$4),$E$2:E961,IF(dashboard!$B$5="All","*",dashboard!$B$5),$G$2:G961,IF(dashboard!$B$6="All","*",dashboard!$B$6),$M$2:M961,IF(dashboard!$B$7="All","*",dashboard!$B$7),$P$2:P961,"&gt;="&amp;dashboard!$B$8,$P$2:P961,"&lt;="&amp;dashboard!$B$9)=1),1,0)</f>
        <v>0</v>
      </c>
    </row>
    <row r="962" spans="1:17">
      <c r="A962" t="s">
        <v>2094</v>
      </c>
      <c r="B962" s="2">
        <v>45432</v>
      </c>
      <c r="C962" t="s">
        <v>2095</v>
      </c>
      <c r="D962" t="s">
        <v>1927</v>
      </c>
      <c r="E962" t="s">
        <v>17</v>
      </c>
      <c r="F962" t="s">
        <v>33</v>
      </c>
      <c r="G962" t="s">
        <v>19</v>
      </c>
      <c r="H962" t="s">
        <v>20</v>
      </c>
      <c r="I962" s="3">
        <v>2</v>
      </c>
      <c r="J962" s="4">
        <v>39319.230000000003</v>
      </c>
      <c r="K962" s="4">
        <v>78638.45</v>
      </c>
      <c r="L962" t="s">
        <v>21</v>
      </c>
      <c r="M962" t="s">
        <v>29</v>
      </c>
      <c r="N962">
        <f>IF(COUNTIF($C$2:C962,C962)=1,1,0)</f>
        <v>1</v>
      </c>
      <c r="O962">
        <f t="shared" ref="O962:O1025" si="30">IF(OR(M962="Yes",M962="YES",M962=TRUE,M962=1),1,0)</f>
        <v>0</v>
      </c>
      <c r="P962" t="str">
        <f t="shared" ref="P962:P1025" si="31">TEXT(B962,"yyyy-mm")</f>
        <v>2024-05</v>
      </c>
      <c r="Q962" s="3">
        <f>IF(AND(IF(dashboard!$B$4="All",TRUE,$F962=dashboard!$B$4),IF(dashboard!$B$5="All",TRUE,$E962=dashboard!$B$5),IF(dashboard!$B$6="All",TRUE,$G962=dashboard!$B$6),IF(dashboard!$B$7="All",TRUE,$M962=dashboard!$B$7),$P962&gt;=dashboard!$B$8,$P962&lt;=dashboard!$B$9,COUNTIFS($C$2:C962,$C962,$F$2:F962,IF(dashboard!$B$4="All","*",dashboard!$B$4),$E$2:E962,IF(dashboard!$B$5="All","*",dashboard!$B$5),$G$2:G962,IF(dashboard!$B$6="All","*",dashboard!$B$6),$M$2:M962,IF(dashboard!$B$7="All","*",dashboard!$B$7),$P$2:P962,"&gt;="&amp;dashboard!$B$8,$P$2:P962,"&lt;="&amp;dashboard!$B$9)=1),1,0)</f>
        <v>1</v>
      </c>
    </row>
    <row r="963" spans="1:17">
      <c r="A963" t="s">
        <v>2096</v>
      </c>
      <c r="B963" s="2">
        <v>45290</v>
      </c>
      <c r="C963" t="s">
        <v>2097</v>
      </c>
      <c r="D963" t="s">
        <v>2098</v>
      </c>
      <c r="E963" t="s">
        <v>17</v>
      </c>
      <c r="F963" t="s">
        <v>46</v>
      </c>
      <c r="G963" t="s">
        <v>19</v>
      </c>
      <c r="H963" t="s">
        <v>50</v>
      </c>
      <c r="I963" s="3">
        <v>1</v>
      </c>
      <c r="J963" s="4">
        <v>2082.2399999999998</v>
      </c>
      <c r="K963" s="4">
        <v>2082.2399999999998</v>
      </c>
      <c r="L963" t="s">
        <v>21</v>
      </c>
      <c r="M963" t="s">
        <v>29</v>
      </c>
      <c r="N963">
        <f>IF(COUNTIF($C$2:C963,C963)=1,1,0)</f>
        <v>1</v>
      </c>
      <c r="O963">
        <f t="shared" si="30"/>
        <v>0</v>
      </c>
      <c r="P963" t="str">
        <f t="shared" si="31"/>
        <v>2023-12</v>
      </c>
      <c r="Q963" s="3">
        <f>IF(AND(IF(dashboard!$B$4="All",TRUE,$F963=dashboard!$B$4),IF(dashboard!$B$5="All",TRUE,$E963=dashboard!$B$5),IF(dashboard!$B$6="All",TRUE,$G963=dashboard!$B$6),IF(dashboard!$B$7="All",TRUE,$M963=dashboard!$B$7),$P963&gt;=dashboard!$B$8,$P963&lt;=dashboard!$B$9,COUNTIFS($C$2:C963,$C963,$F$2:F963,IF(dashboard!$B$4="All","*",dashboard!$B$4),$E$2:E963,IF(dashboard!$B$5="All","*",dashboard!$B$5),$G$2:G963,IF(dashboard!$B$6="All","*",dashboard!$B$6),$M$2:M963,IF(dashboard!$B$7="All","*",dashboard!$B$7),$P$2:P963,"&gt;="&amp;dashboard!$B$8,$P$2:P963,"&lt;="&amp;dashboard!$B$9)=1),1,0)</f>
        <v>0</v>
      </c>
    </row>
    <row r="964" spans="1:17">
      <c r="A964" t="s">
        <v>2099</v>
      </c>
      <c r="B964" s="2">
        <v>45206</v>
      </c>
      <c r="C964" t="s">
        <v>2100</v>
      </c>
      <c r="D964" t="s">
        <v>2101</v>
      </c>
      <c r="E964" t="s">
        <v>17</v>
      </c>
      <c r="F964" t="s">
        <v>18</v>
      </c>
      <c r="G964" t="s">
        <v>42</v>
      </c>
      <c r="H964" t="s">
        <v>20</v>
      </c>
      <c r="I964" s="3">
        <v>5</v>
      </c>
      <c r="J964" s="4">
        <v>25396.400000000001</v>
      </c>
      <c r="K964" s="4">
        <v>126982.02</v>
      </c>
      <c r="L964" t="s">
        <v>21</v>
      </c>
      <c r="M964" t="s">
        <v>29</v>
      </c>
      <c r="N964">
        <f>IF(COUNTIF($C$2:C964,C964)=1,1,0)</f>
        <v>1</v>
      </c>
      <c r="O964">
        <f t="shared" si="30"/>
        <v>0</v>
      </c>
      <c r="P964" t="str">
        <f t="shared" si="31"/>
        <v>2023-10</v>
      </c>
      <c r="Q964" s="3">
        <f>IF(AND(IF(dashboard!$B$4="All",TRUE,$F964=dashboard!$B$4),IF(dashboard!$B$5="All",TRUE,$E964=dashboard!$B$5),IF(dashboard!$B$6="All",TRUE,$G964=dashboard!$B$6),IF(dashboard!$B$7="All",TRUE,$M964=dashboard!$B$7),$P964&gt;=dashboard!$B$8,$P964&lt;=dashboard!$B$9,COUNTIFS($C$2:C964,$C964,$F$2:F964,IF(dashboard!$B$4="All","*",dashboard!$B$4),$E$2:E964,IF(dashboard!$B$5="All","*",dashboard!$B$5),$G$2:G964,IF(dashboard!$B$6="All","*",dashboard!$B$6),$M$2:M964,IF(dashboard!$B$7="All","*",dashboard!$B$7),$P$2:P964,"&gt;="&amp;dashboard!$B$8,$P$2:P964,"&lt;="&amp;dashboard!$B$9)=1),1,0)</f>
        <v>0</v>
      </c>
    </row>
    <row r="965" spans="1:17">
      <c r="A965" t="s">
        <v>2102</v>
      </c>
      <c r="B965" s="2">
        <v>45084</v>
      </c>
      <c r="C965" t="s">
        <v>917</v>
      </c>
      <c r="D965" t="s">
        <v>1379</v>
      </c>
      <c r="E965" t="s">
        <v>61</v>
      </c>
      <c r="F965" t="s">
        <v>46</v>
      </c>
      <c r="G965" t="s">
        <v>42</v>
      </c>
      <c r="H965" t="s">
        <v>34</v>
      </c>
      <c r="I965" s="3">
        <v>2</v>
      </c>
      <c r="J965" s="4">
        <v>910.41</v>
      </c>
      <c r="K965" s="4">
        <v>1820.81</v>
      </c>
      <c r="L965" t="s">
        <v>28</v>
      </c>
      <c r="M965" t="s">
        <v>29</v>
      </c>
      <c r="N965">
        <f>IF(COUNTIF($C$2:C965,C965)=1,1,0)</f>
        <v>0</v>
      </c>
      <c r="O965">
        <f t="shared" si="30"/>
        <v>0</v>
      </c>
      <c r="P965" t="str">
        <f t="shared" si="31"/>
        <v>2023-06</v>
      </c>
      <c r="Q965" s="3">
        <f>IF(AND(IF(dashboard!$B$4="All",TRUE,$F965=dashboard!$B$4),IF(dashboard!$B$5="All",TRUE,$E965=dashboard!$B$5),IF(dashboard!$B$6="All",TRUE,$G965=dashboard!$B$6),IF(dashboard!$B$7="All",TRUE,$M965=dashboard!$B$7),$P965&gt;=dashboard!$B$8,$P965&lt;=dashboard!$B$9,COUNTIFS($C$2:C965,$C965,$F$2:F965,IF(dashboard!$B$4="All","*",dashboard!$B$4),$E$2:E965,IF(dashboard!$B$5="All","*",dashboard!$B$5),$G$2:G965,IF(dashboard!$B$6="All","*",dashboard!$B$6),$M$2:M965,IF(dashboard!$B$7="All","*",dashboard!$B$7),$P$2:P965,"&gt;="&amp;dashboard!$B$8,$P$2:P965,"&lt;="&amp;dashboard!$B$9)=1),1,0)</f>
        <v>0</v>
      </c>
    </row>
    <row r="966" spans="1:17">
      <c r="A966" t="s">
        <v>2103</v>
      </c>
      <c r="B966" s="2">
        <v>44985</v>
      </c>
      <c r="C966" t="s">
        <v>1305</v>
      </c>
      <c r="D966" t="s">
        <v>2104</v>
      </c>
      <c r="E966" t="s">
        <v>17</v>
      </c>
      <c r="F966" t="s">
        <v>46</v>
      </c>
      <c r="G966" t="s">
        <v>42</v>
      </c>
      <c r="H966" t="s">
        <v>50</v>
      </c>
      <c r="I966" s="3">
        <v>3</v>
      </c>
      <c r="J966" s="4">
        <v>2940.69</v>
      </c>
      <c r="K966" s="4">
        <v>8822.08</v>
      </c>
      <c r="L966" t="s">
        <v>28</v>
      </c>
      <c r="M966" t="s">
        <v>29</v>
      </c>
      <c r="N966">
        <f>IF(COUNTIF($C$2:C966,C966)=1,1,0)</f>
        <v>0</v>
      </c>
      <c r="O966">
        <f t="shared" si="30"/>
        <v>0</v>
      </c>
      <c r="P966" t="str">
        <f t="shared" si="31"/>
        <v>2023-02</v>
      </c>
      <c r="Q966" s="3">
        <f>IF(AND(IF(dashboard!$B$4="All",TRUE,$F966=dashboard!$B$4),IF(dashboard!$B$5="All",TRUE,$E966=dashboard!$B$5),IF(dashboard!$B$6="All",TRUE,$G966=dashboard!$B$6),IF(dashboard!$B$7="All",TRUE,$M966=dashboard!$B$7),$P966&gt;=dashboard!$B$8,$P966&lt;=dashboard!$B$9,COUNTIFS($C$2:C966,$C966,$F$2:F966,IF(dashboard!$B$4="All","*",dashboard!$B$4),$E$2:E966,IF(dashboard!$B$5="All","*",dashboard!$B$5),$G$2:G966,IF(dashboard!$B$6="All","*",dashboard!$B$6),$M$2:M966,IF(dashboard!$B$7="All","*",dashboard!$B$7),$P$2:P966,"&gt;="&amp;dashboard!$B$8,$P$2:P966,"&lt;="&amp;dashboard!$B$9)=1),1,0)</f>
        <v>0</v>
      </c>
    </row>
    <row r="967" spans="1:17">
      <c r="A967" t="s">
        <v>2105</v>
      </c>
      <c r="B967" s="2">
        <v>45054</v>
      </c>
      <c r="C967" t="s">
        <v>315</v>
      </c>
      <c r="D967" t="s">
        <v>683</v>
      </c>
      <c r="E967" t="s">
        <v>26</v>
      </c>
      <c r="F967" t="s">
        <v>27</v>
      </c>
      <c r="G967" t="s">
        <v>19</v>
      </c>
      <c r="H967" t="s">
        <v>57</v>
      </c>
      <c r="I967" s="3">
        <v>2</v>
      </c>
      <c r="J967" s="4">
        <v>13884.93</v>
      </c>
      <c r="K967" s="4">
        <v>27769.86</v>
      </c>
      <c r="L967" t="s">
        <v>28</v>
      </c>
      <c r="M967" t="s">
        <v>29</v>
      </c>
      <c r="N967">
        <f>IF(COUNTIF($C$2:C967,C967)=1,1,0)</f>
        <v>0</v>
      </c>
      <c r="O967">
        <f t="shared" si="30"/>
        <v>0</v>
      </c>
      <c r="P967" t="str">
        <f t="shared" si="31"/>
        <v>2023-05</v>
      </c>
      <c r="Q967" s="3">
        <f>IF(AND(IF(dashboard!$B$4="All",TRUE,$F967=dashboard!$B$4),IF(dashboard!$B$5="All",TRUE,$E967=dashboard!$B$5),IF(dashboard!$B$6="All",TRUE,$G967=dashboard!$B$6),IF(dashboard!$B$7="All",TRUE,$M967=dashboard!$B$7),$P967&gt;=dashboard!$B$8,$P967&lt;=dashboard!$B$9,COUNTIFS($C$2:C967,$C967,$F$2:F967,IF(dashboard!$B$4="All","*",dashboard!$B$4),$E$2:E967,IF(dashboard!$B$5="All","*",dashboard!$B$5),$G$2:G967,IF(dashboard!$B$6="All","*",dashboard!$B$6),$M$2:M967,IF(dashboard!$B$7="All","*",dashboard!$B$7),$P$2:P967,"&gt;="&amp;dashboard!$B$8,$P$2:P967,"&lt;="&amp;dashboard!$B$9)=1),1,0)</f>
        <v>0</v>
      </c>
    </row>
    <row r="968" spans="1:17">
      <c r="A968" t="s">
        <v>2106</v>
      </c>
      <c r="B968" s="2">
        <v>45041</v>
      </c>
      <c r="C968" t="s">
        <v>2107</v>
      </c>
      <c r="D968" t="s">
        <v>463</v>
      </c>
      <c r="E968" t="s">
        <v>17</v>
      </c>
      <c r="F968" t="s">
        <v>18</v>
      </c>
      <c r="G968" t="s">
        <v>42</v>
      </c>
      <c r="H968" t="s">
        <v>57</v>
      </c>
      <c r="I968" s="3">
        <v>5</v>
      </c>
      <c r="J968" s="4">
        <v>12423.29</v>
      </c>
      <c r="K968" s="4">
        <v>62116.43</v>
      </c>
      <c r="L968" t="s">
        <v>21</v>
      </c>
      <c r="M968" t="s">
        <v>29</v>
      </c>
      <c r="N968">
        <f>IF(COUNTIF($C$2:C968,C968)=1,1,0)</f>
        <v>1</v>
      </c>
      <c r="O968">
        <f t="shared" si="30"/>
        <v>0</v>
      </c>
      <c r="P968" t="str">
        <f t="shared" si="31"/>
        <v>2023-04</v>
      </c>
      <c r="Q968" s="3">
        <f>IF(AND(IF(dashboard!$B$4="All",TRUE,$F968=dashboard!$B$4),IF(dashboard!$B$5="All",TRUE,$E968=dashboard!$B$5),IF(dashboard!$B$6="All",TRUE,$G968=dashboard!$B$6),IF(dashboard!$B$7="All",TRUE,$M968=dashboard!$B$7),$P968&gt;=dashboard!$B$8,$P968&lt;=dashboard!$B$9,COUNTIFS($C$2:C968,$C968,$F$2:F968,IF(dashboard!$B$4="All","*",dashboard!$B$4),$E$2:E968,IF(dashboard!$B$5="All","*",dashboard!$B$5),$G$2:G968,IF(dashboard!$B$6="All","*",dashboard!$B$6),$M$2:M968,IF(dashboard!$B$7="All","*",dashboard!$B$7),$P$2:P968,"&gt;="&amp;dashboard!$B$8,$P$2:P968,"&lt;="&amp;dashboard!$B$9)=1),1,0)</f>
        <v>0</v>
      </c>
    </row>
    <row r="969" spans="1:17">
      <c r="A969" t="s">
        <v>2108</v>
      </c>
      <c r="B969" s="2">
        <v>45135</v>
      </c>
      <c r="C969" t="s">
        <v>605</v>
      </c>
      <c r="D969" t="s">
        <v>76</v>
      </c>
      <c r="E969" t="s">
        <v>61</v>
      </c>
      <c r="F969" t="s">
        <v>33</v>
      </c>
      <c r="G969" t="s">
        <v>19</v>
      </c>
      <c r="H969" t="s">
        <v>57</v>
      </c>
      <c r="I969" s="3">
        <v>4</v>
      </c>
      <c r="J969" s="4">
        <v>14409.53</v>
      </c>
      <c r="K969" s="4">
        <v>57638.13</v>
      </c>
      <c r="L969" t="s">
        <v>21</v>
      </c>
      <c r="M969" t="s">
        <v>29</v>
      </c>
      <c r="N969">
        <f>IF(COUNTIF($C$2:C969,C969)=1,1,0)</f>
        <v>0</v>
      </c>
      <c r="O969">
        <f t="shared" si="30"/>
        <v>0</v>
      </c>
      <c r="P969" t="str">
        <f t="shared" si="31"/>
        <v>2023-07</v>
      </c>
      <c r="Q969" s="3">
        <f>IF(AND(IF(dashboard!$B$4="All",TRUE,$F969=dashboard!$B$4),IF(dashboard!$B$5="All",TRUE,$E969=dashboard!$B$5),IF(dashboard!$B$6="All",TRUE,$G969=dashboard!$B$6),IF(dashboard!$B$7="All",TRUE,$M969=dashboard!$B$7),$P969&gt;=dashboard!$B$8,$P969&lt;=dashboard!$B$9,COUNTIFS($C$2:C969,$C969,$F$2:F969,IF(dashboard!$B$4="All","*",dashboard!$B$4),$E$2:E969,IF(dashboard!$B$5="All","*",dashboard!$B$5),$G$2:G969,IF(dashboard!$B$6="All","*",dashboard!$B$6),$M$2:M969,IF(dashboard!$B$7="All","*",dashboard!$B$7),$P$2:P969,"&gt;="&amp;dashboard!$B$8,$P$2:P969,"&lt;="&amp;dashboard!$B$9)=1),1,0)</f>
        <v>1</v>
      </c>
    </row>
    <row r="970" spans="1:17">
      <c r="A970" t="s">
        <v>2109</v>
      </c>
      <c r="B970" s="2">
        <v>45452</v>
      </c>
      <c r="C970" t="s">
        <v>2110</v>
      </c>
      <c r="D970" t="s">
        <v>85</v>
      </c>
      <c r="E970" t="s">
        <v>17</v>
      </c>
      <c r="F970" t="s">
        <v>18</v>
      </c>
      <c r="G970" t="s">
        <v>19</v>
      </c>
      <c r="H970" t="s">
        <v>34</v>
      </c>
      <c r="I970" s="3">
        <v>1</v>
      </c>
      <c r="J970" s="4">
        <v>1249.4100000000001</v>
      </c>
      <c r="K970" s="4">
        <v>1249.4100000000001</v>
      </c>
      <c r="L970" t="s">
        <v>35</v>
      </c>
      <c r="M970" t="s">
        <v>29</v>
      </c>
      <c r="N970">
        <f>IF(COUNTIF($C$2:C970,C970)=1,1,0)</f>
        <v>1</v>
      </c>
      <c r="O970">
        <f t="shared" si="30"/>
        <v>0</v>
      </c>
      <c r="P970" t="str">
        <f t="shared" si="31"/>
        <v>2024-06</v>
      </c>
      <c r="Q970" s="3">
        <f>IF(AND(IF(dashboard!$B$4="All",TRUE,$F970=dashboard!$B$4),IF(dashboard!$B$5="All",TRUE,$E970=dashboard!$B$5),IF(dashboard!$B$6="All",TRUE,$G970=dashboard!$B$6),IF(dashboard!$B$7="All",TRUE,$M970=dashboard!$B$7),$P970&gt;=dashboard!$B$8,$P970&lt;=dashboard!$B$9,COUNTIFS($C$2:C970,$C970,$F$2:F970,IF(dashboard!$B$4="All","*",dashboard!$B$4),$E$2:E970,IF(dashboard!$B$5="All","*",dashboard!$B$5),$G$2:G970,IF(dashboard!$B$6="All","*",dashboard!$B$6),$M$2:M970,IF(dashboard!$B$7="All","*",dashboard!$B$7),$P$2:P970,"&gt;="&amp;dashboard!$B$8,$P$2:P970,"&lt;="&amp;dashboard!$B$9)=1),1,0)</f>
        <v>0</v>
      </c>
    </row>
    <row r="971" spans="1:17">
      <c r="A971" t="s">
        <v>2111</v>
      </c>
      <c r="B971" s="2">
        <v>45447</v>
      </c>
      <c r="C971" t="s">
        <v>2112</v>
      </c>
      <c r="D971" t="s">
        <v>1750</v>
      </c>
      <c r="E971" t="s">
        <v>17</v>
      </c>
      <c r="F971" t="s">
        <v>27</v>
      </c>
      <c r="G971" t="s">
        <v>19</v>
      </c>
      <c r="H971" t="s">
        <v>34</v>
      </c>
      <c r="I971" s="3">
        <v>4</v>
      </c>
      <c r="J971" s="4">
        <v>1031.28</v>
      </c>
      <c r="K971" s="4">
        <v>4125.12</v>
      </c>
      <c r="L971" t="s">
        <v>35</v>
      </c>
      <c r="M971" t="s">
        <v>29</v>
      </c>
      <c r="N971">
        <f>IF(COUNTIF($C$2:C971,C971)=1,1,0)</f>
        <v>1</v>
      </c>
      <c r="O971">
        <f t="shared" si="30"/>
        <v>0</v>
      </c>
      <c r="P971" t="str">
        <f t="shared" si="31"/>
        <v>2024-06</v>
      </c>
      <c r="Q971" s="3">
        <f>IF(AND(IF(dashboard!$B$4="All",TRUE,$F971=dashboard!$B$4),IF(dashboard!$B$5="All",TRUE,$E971=dashboard!$B$5),IF(dashboard!$B$6="All",TRUE,$G971=dashboard!$B$6),IF(dashboard!$B$7="All",TRUE,$M971=dashboard!$B$7),$P971&gt;=dashboard!$B$8,$P971&lt;=dashboard!$B$9,COUNTIFS($C$2:C971,$C971,$F$2:F971,IF(dashboard!$B$4="All","*",dashboard!$B$4),$E$2:E971,IF(dashboard!$B$5="All","*",dashboard!$B$5),$G$2:G971,IF(dashboard!$B$6="All","*",dashboard!$B$6),$M$2:M971,IF(dashboard!$B$7="All","*",dashboard!$B$7),$P$2:P971,"&gt;="&amp;dashboard!$B$8,$P$2:P971,"&lt;="&amp;dashboard!$B$9)=1),1,0)</f>
        <v>0</v>
      </c>
    </row>
    <row r="972" spans="1:17">
      <c r="A972" t="s">
        <v>2113</v>
      </c>
      <c r="B972" s="2">
        <v>45163</v>
      </c>
      <c r="C972" t="s">
        <v>1160</v>
      </c>
      <c r="D972" t="s">
        <v>118</v>
      </c>
      <c r="E972" t="s">
        <v>17</v>
      </c>
      <c r="F972" t="s">
        <v>18</v>
      </c>
      <c r="G972" t="s">
        <v>42</v>
      </c>
      <c r="H972" t="s">
        <v>34</v>
      </c>
      <c r="I972" s="3">
        <v>4</v>
      </c>
      <c r="J972" s="4">
        <v>1275.1600000000001</v>
      </c>
      <c r="K972" s="4">
        <v>5100.6499999999996</v>
      </c>
      <c r="L972" t="s">
        <v>21</v>
      </c>
      <c r="M972" t="s">
        <v>22</v>
      </c>
      <c r="N972">
        <f>IF(COUNTIF($C$2:C972,C972)=1,1,0)</f>
        <v>0</v>
      </c>
      <c r="O972">
        <f t="shared" si="30"/>
        <v>1</v>
      </c>
      <c r="P972" t="str">
        <f t="shared" si="31"/>
        <v>2023-08</v>
      </c>
      <c r="Q972" s="3">
        <f>IF(AND(IF(dashboard!$B$4="All",TRUE,$F972=dashboard!$B$4),IF(dashboard!$B$5="All",TRUE,$E972=dashboard!$B$5),IF(dashboard!$B$6="All",TRUE,$G972=dashboard!$B$6),IF(dashboard!$B$7="All",TRUE,$M972=dashboard!$B$7),$P972&gt;=dashboard!$B$8,$P972&lt;=dashboard!$B$9,COUNTIFS($C$2:C972,$C972,$F$2:F972,IF(dashboard!$B$4="All","*",dashboard!$B$4),$E$2:E972,IF(dashboard!$B$5="All","*",dashboard!$B$5),$G$2:G972,IF(dashboard!$B$6="All","*",dashboard!$B$6),$M$2:M972,IF(dashboard!$B$7="All","*",dashboard!$B$7),$P$2:P972,"&gt;="&amp;dashboard!$B$8,$P$2:P972,"&lt;="&amp;dashboard!$B$9)=1),1,0)</f>
        <v>0</v>
      </c>
    </row>
    <row r="973" spans="1:17">
      <c r="A973" t="s">
        <v>2114</v>
      </c>
      <c r="B973" s="2">
        <v>45207</v>
      </c>
      <c r="C973" t="s">
        <v>822</v>
      </c>
      <c r="D973" t="s">
        <v>1376</v>
      </c>
      <c r="E973" t="s">
        <v>17</v>
      </c>
      <c r="F973" t="s">
        <v>18</v>
      </c>
      <c r="G973" t="s">
        <v>42</v>
      </c>
      <c r="H973" t="s">
        <v>34</v>
      </c>
      <c r="I973" s="3">
        <v>5</v>
      </c>
      <c r="J973" s="4">
        <v>991.35</v>
      </c>
      <c r="K973" s="4">
        <v>4956.76</v>
      </c>
      <c r="L973" t="s">
        <v>35</v>
      </c>
      <c r="M973" t="s">
        <v>29</v>
      </c>
      <c r="N973">
        <f>IF(COUNTIF($C$2:C973,C973)=1,1,0)</f>
        <v>0</v>
      </c>
      <c r="O973">
        <f t="shared" si="30"/>
        <v>0</v>
      </c>
      <c r="P973" t="str">
        <f t="shared" si="31"/>
        <v>2023-10</v>
      </c>
      <c r="Q973" s="3">
        <f>IF(AND(IF(dashboard!$B$4="All",TRUE,$F973=dashboard!$B$4),IF(dashboard!$B$5="All",TRUE,$E973=dashboard!$B$5),IF(dashboard!$B$6="All",TRUE,$G973=dashboard!$B$6),IF(dashboard!$B$7="All",TRUE,$M973=dashboard!$B$7),$P973&gt;=dashboard!$B$8,$P973&lt;=dashboard!$B$9,COUNTIFS($C$2:C973,$C973,$F$2:F973,IF(dashboard!$B$4="All","*",dashboard!$B$4),$E$2:E973,IF(dashboard!$B$5="All","*",dashboard!$B$5),$G$2:G973,IF(dashboard!$B$6="All","*",dashboard!$B$6),$M$2:M973,IF(dashboard!$B$7="All","*",dashboard!$B$7),$P$2:P973,"&gt;="&amp;dashboard!$B$8,$P$2:P973,"&lt;="&amp;dashboard!$B$9)=1),1,0)</f>
        <v>0</v>
      </c>
    </row>
    <row r="974" spans="1:17">
      <c r="A974" t="s">
        <v>2115</v>
      </c>
      <c r="B974" s="2">
        <v>45285</v>
      </c>
      <c r="C974" t="s">
        <v>2116</v>
      </c>
      <c r="D974" t="s">
        <v>926</v>
      </c>
      <c r="E974" t="s">
        <v>17</v>
      </c>
      <c r="F974" t="s">
        <v>46</v>
      </c>
      <c r="G974" t="s">
        <v>42</v>
      </c>
      <c r="H974" t="s">
        <v>34</v>
      </c>
      <c r="I974" s="3">
        <v>4</v>
      </c>
      <c r="J974" s="4">
        <v>907.4</v>
      </c>
      <c r="K974" s="4">
        <v>3629.61</v>
      </c>
      <c r="L974" t="s">
        <v>35</v>
      </c>
      <c r="M974" t="s">
        <v>22</v>
      </c>
      <c r="N974">
        <f>IF(COUNTIF($C$2:C974,C974)=1,1,0)</f>
        <v>1</v>
      </c>
      <c r="O974">
        <f t="shared" si="30"/>
        <v>1</v>
      </c>
      <c r="P974" t="str">
        <f t="shared" si="31"/>
        <v>2023-12</v>
      </c>
      <c r="Q974" s="3">
        <f>IF(AND(IF(dashboard!$B$4="All",TRUE,$F974=dashboard!$B$4),IF(dashboard!$B$5="All",TRUE,$E974=dashboard!$B$5),IF(dashboard!$B$6="All",TRUE,$G974=dashboard!$B$6),IF(dashboard!$B$7="All",TRUE,$M974=dashboard!$B$7),$P974&gt;=dashboard!$B$8,$P974&lt;=dashboard!$B$9,COUNTIFS($C$2:C974,$C974,$F$2:F974,IF(dashboard!$B$4="All","*",dashboard!$B$4),$E$2:E974,IF(dashboard!$B$5="All","*",dashboard!$B$5),$G$2:G974,IF(dashboard!$B$6="All","*",dashboard!$B$6),$M$2:M974,IF(dashboard!$B$7="All","*",dashboard!$B$7),$P$2:P974,"&gt;="&amp;dashboard!$B$8,$P$2:P974,"&lt;="&amp;dashboard!$B$9)=1),1,0)</f>
        <v>0</v>
      </c>
    </row>
    <row r="975" spans="1:17">
      <c r="A975" t="s">
        <v>2117</v>
      </c>
      <c r="B975" s="2">
        <v>45127</v>
      </c>
      <c r="C975" t="s">
        <v>1212</v>
      </c>
      <c r="D975" t="s">
        <v>1200</v>
      </c>
      <c r="E975" t="s">
        <v>61</v>
      </c>
      <c r="F975" t="s">
        <v>46</v>
      </c>
      <c r="G975" t="s">
        <v>42</v>
      </c>
      <c r="H975" t="s">
        <v>50</v>
      </c>
      <c r="I975" s="3">
        <v>4</v>
      </c>
      <c r="J975" s="4">
        <v>2437.14</v>
      </c>
      <c r="K975" s="4">
        <v>9748.5400000000009</v>
      </c>
      <c r="L975" t="s">
        <v>21</v>
      </c>
      <c r="M975" t="s">
        <v>29</v>
      </c>
      <c r="N975">
        <f>IF(COUNTIF($C$2:C975,C975)=1,1,0)</f>
        <v>0</v>
      </c>
      <c r="O975">
        <f t="shared" si="30"/>
        <v>0</v>
      </c>
      <c r="P975" t="str">
        <f t="shared" si="31"/>
        <v>2023-07</v>
      </c>
      <c r="Q975" s="3">
        <f>IF(AND(IF(dashboard!$B$4="All",TRUE,$F975=dashboard!$B$4),IF(dashboard!$B$5="All",TRUE,$E975=dashboard!$B$5),IF(dashboard!$B$6="All",TRUE,$G975=dashboard!$B$6),IF(dashboard!$B$7="All",TRUE,$M975=dashboard!$B$7),$P975&gt;=dashboard!$B$8,$P975&lt;=dashboard!$B$9,COUNTIFS($C$2:C975,$C975,$F$2:F975,IF(dashboard!$B$4="All","*",dashboard!$B$4),$E$2:E975,IF(dashboard!$B$5="All","*",dashboard!$B$5),$G$2:G975,IF(dashboard!$B$6="All","*",dashboard!$B$6),$M$2:M975,IF(dashboard!$B$7="All","*",dashboard!$B$7),$P$2:P975,"&gt;="&amp;dashboard!$B$8,$P$2:P975,"&lt;="&amp;dashboard!$B$9)=1),1,0)</f>
        <v>0</v>
      </c>
    </row>
    <row r="976" spans="1:17">
      <c r="A976" t="s">
        <v>2118</v>
      </c>
      <c r="B976" s="2">
        <v>45204</v>
      </c>
      <c r="C976" t="s">
        <v>1870</v>
      </c>
      <c r="D976" t="s">
        <v>506</v>
      </c>
      <c r="E976" t="s">
        <v>26</v>
      </c>
      <c r="F976" t="s">
        <v>18</v>
      </c>
      <c r="G976" t="s">
        <v>19</v>
      </c>
      <c r="H976" t="s">
        <v>20</v>
      </c>
      <c r="I976" s="3">
        <v>5</v>
      </c>
      <c r="J976" s="4">
        <v>27144.58</v>
      </c>
      <c r="K976" s="4">
        <v>135722.88</v>
      </c>
      <c r="L976" t="s">
        <v>28</v>
      </c>
      <c r="M976" t="s">
        <v>29</v>
      </c>
      <c r="N976">
        <f>IF(COUNTIF($C$2:C976,C976)=1,1,0)</f>
        <v>0</v>
      </c>
      <c r="O976">
        <f t="shared" si="30"/>
        <v>0</v>
      </c>
      <c r="P976" t="str">
        <f t="shared" si="31"/>
        <v>2023-10</v>
      </c>
      <c r="Q976" s="3">
        <f>IF(AND(IF(dashboard!$B$4="All",TRUE,$F976=dashboard!$B$4),IF(dashboard!$B$5="All",TRUE,$E976=dashboard!$B$5),IF(dashboard!$B$6="All",TRUE,$G976=dashboard!$B$6),IF(dashboard!$B$7="All",TRUE,$M976=dashboard!$B$7),$P976&gt;=dashboard!$B$8,$P976&lt;=dashboard!$B$9,COUNTIFS($C$2:C976,$C976,$F$2:F976,IF(dashboard!$B$4="All","*",dashboard!$B$4),$E$2:E976,IF(dashboard!$B$5="All","*",dashboard!$B$5),$G$2:G976,IF(dashboard!$B$6="All","*",dashboard!$B$6),$M$2:M976,IF(dashboard!$B$7="All","*",dashboard!$B$7),$P$2:P976,"&gt;="&amp;dashboard!$B$8,$P$2:P976,"&lt;="&amp;dashboard!$B$9)=1),1,0)</f>
        <v>0</v>
      </c>
    </row>
    <row r="977" spans="1:17">
      <c r="A977" t="s">
        <v>2119</v>
      </c>
      <c r="B977" s="2">
        <v>45161</v>
      </c>
      <c r="C977" t="s">
        <v>1303</v>
      </c>
      <c r="D977" t="s">
        <v>1739</v>
      </c>
      <c r="E977" t="s">
        <v>26</v>
      </c>
      <c r="F977" t="s">
        <v>18</v>
      </c>
      <c r="G977" t="s">
        <v>19</v>
      </c>
      <c r="H977" t="s">
        <v>57</v>
      </c>
      <c r="I977" s="3">
        <v>5</v>
      </c>
      <c r="J977" s="4">
        <v>17553.64</v>
      </c>
      <c r="K977" s="4">
        <v>87768.18</v>
      </c>
      <c r="L977" t="s">
        <v>21</v>
      </c>
      <c r="M977" t="s">
        <v>29</v>
      </c>
      <c r="N977">
        <f>IF(COUNTIF($C$2:C977,C977)=1,1,0)</f>
        <v>0</v>
      </c>
      <c r="O977">
        <f t="shared" si="30"/>
        <v>0</v>
      </c>
      <c r="P977" t="str">
        <f t="shared" si="31"/>
        <v>2023-08</v>
      </c>
      <c r="Q977" s="3">
        <f>IF(AND(IF(dashboard!$B$4="All",TRUE,$F977=dashboard!$B$4),IF(dashboard!$B$5="All",TRUE,$E977=dashboard!$B$5),IF(dashboard!$B$6="All",TRUE,$G977=dashboard!$B$6),IF(dashboard!$B$7="All",TRUE,$M977=dashboard!$B$7),$P977&gt;=dashboard!$B$8,$P977&lt;=dashboard!$B$9,COUNTIFS($C$2:C977,$C977,$F$2:F977,IF(dashboard!$B$4="All","*",dashboard!$B$4),$E$2:E977,IF(dashboard!$B$5="All","*",dashboard!$B$5),$G$2:G977,IF(dashboard!$B$6="All","*",dashboard!$B$6),$M$2:M977,IF(dashboard!$B$7="All","*",dashboard!$B$7),$P$2:P977,"&gt;="&amp;dashboard!$B$8,$P$2:P977,"&lt;="&amp;dashboard!$B$9)=1),1,0)</f>
        <v>0</v>
      </c>
    </row>
    <row r="978" spans="1:17">
      <c r="A978" t="s">
        <v>2120</v>
      </c>
      <c r="B978" s="2">
        <v>45420</v>
      </c>
      <c r="C978" t="s">
        <v>1525</v>
      </c>
      <c r="D978" t="s">
        <v>1023</v>
      </c>
      <c r="E978" t="s">
        <v>17</v>
      </c>
      <c r="F978" t="s">
        <v>33</v>
      </c>
      <c r="G978" t="s">
        <v>19</v>
      </c>
      <c r="H978" t="s">
        <v>34</v>
      </c>
      <c r="I978" s="3">
        <v>3</v>
      </c>
      <c r="J978" s="4">
        <v>840.27</v>
      </c>
      <c r="K978" s="4">
        <v>2520.81</v>
      </c>
      <c r="L978" t="s">
        <v>21</v>
      </c>
      <c r="M978" t="s">
        <v>29</v>
      </c>
      <c r="N978">
        <f>IF(COUNTIF($C$2:C978,C978)=1,1,0)</f>
        <v>0</v>
      </c>
      <c r="O978">
        <f t="shared" si="30"/>
        <v>0</v>
      </c>
      <c r="P978" t="str">
        <f t="shared" si="31"/>
        <v>2024-05</v>
      </c>
      <c r="Q978" s="3">
        <f>IF(AND(IF(dashboard!$B$4="All",TRUE,$F978=dashboard!$B$4),IF(dashboard!$B$5="All",TRUE,$E978=dashboard!$B$5),IF(dashboard!$B$6="All",TRUE,$G978=dashboard!$B$6),IF(dashboard!$B$7="All",TRUE,$M978=dashboard!$B$7),$P978&gt;=dashboard!$B$8,$P978&lt;=dashboard!$B$9,COUNTIFS($C$2:C978,$C978,$F$2:F978,IF(dashboard!$B$4="All","*",dashboard!$B$4),$E$2:E978,IF(dashboard!$B$5="All","*",dashboard!$B$5),$G$2:G978,IF(dashboard!$B$6="All","*",dashboard!$B$6),$M$2:M978,IF(dashboard!$B$7="All","*",dashboard!$B$7),$P$2:P978,"&gt;="&amp;dashboard!$B$8,$P$2:P978,"&lt;="&amp;dashboard!$B$9)=1),1,0)</f>
        <v>1</v>
      </c>
    </row>
    <row r="979" spans="1:17">
      <c r="A979" t="s">
        <v>2121</v>
      </c>
      <c r="B979" s="2">
        <v>44930</v>
      </c>
      <c r="C979" t="s">
        <v>152</v>
      </c>
      <c r="D979" t="s">
        <v>2122</v>
      </c>
      <c r="E979" t="s">
        <v>17</v>
      </c>
      <c r="F979" t="s">
        <v>27</v>
      </c>
      <c r="G979" t="s">
        <v>42</v>
      </c>
      <c r="H979" t="s">
        <v>57</v>
      </c>
      <c r="I979" s="3">
        <v>4</v>
      </c>
      <c r="J979" s="4">
        <v>16167.72</v>
      </c>
      <c r="K979" s="4">
        <v>64670.879999999997</v>
      </c>
      <c r="L979" t="s">
        <v>35</v>
      </c>
      <c r="M979" t="s">
        <v>29</v>
      </c>
      <c r="N979">
        <f>IF(COUNTIF($C$2:C979,C979)=1,1,0)</f>
        <v>0</v>
      </c>
      <c r="O979">
        <f t="shared" si="30"/>
        <v>0</v>
      </c>
      <c r="P979" t="str">
        <f t="shared" si="31"/>
        <v>2023-01</v>
      </c>
      <c r="Q979" s="3">
        <f>IF(AND(IF(dashboard!$B$4="All",TRUE,$F979=dashboard!$B$4),IF(dashboard!$B$5="All",TRUE,$E979=dashboard!$B$5),IF(dashboard!$B$6="All",TRUE,$G979=dashboard!$B$6),IF(dashboard!$B$7="All",TRUE,$M979=dashboard!$B$7),$P979&gt;=dashboard!$B$8,$P979&lt;=dashboard!$B$9,COUNTIFS($C$2:C979,$C979,$F$2:F979,IF(dashboard!$B$4="All","*",dashboard!$B$4),$E$2:E979,IF(dashboard!$B$5="All","*",dashboard!$B$5),$G$2:G979,IF(dashboard!$B$6="All","*",dashboard!$B$6),$M$2:M979,IF(dashboard!$B$7="All","*",dashboard!$B$7),$P$2:P979,"&gt;="&amp;dashboard!$B$8,$P$2:P979,"&lt;="&amp;dashboard!$B$9)=1),1,0)</f>
        <v>0</v>
      </c>
    </row>
    <row r="980" spans="1:17">
      <c r="A980" t="s">
        <v>2123</v>
      </c>
      <c r="B980" s="2">
        <v>45368</v>
      </c>
      <c r="C980" t="s">
        <v>1003</v>
      </c>
      <c r="D980" t="s">
        <v>2124</v>
      </c>
      <c r="E980" t="s">
        <v>17</v>
      </c>
      <c r="F980" t="s">
        <v>46</v>
      </c>
      <c r="G980" t="s">
        <v>19</v>
      </c>
      <c r="H980" t="s">
        <v>34</v>
      </c>
      <c r="I980" s="3">
        <v>2</v>
      </c>
      <c r="J980" s="4">
        <v>1007.68</v>
      </c>
      <c r="K980" s="4">
        <v>2015.37</v>
      </c>
      <c r="L980" t="s">
        <v>35</v>
      </c>
      <c r="M980" t="s">
        <v>29</v>
      </c>
      <c r="N980">
        <f>IF(COUNTIF($C$2:C980,C980)=1,1,0)</f>
        <v>0</v>
      </c>
      <c r="O980">
        <f t="shared" si="30"/>
        <v>0</v>
      </c>
      <c r="P980" t="str">
        <f t="shared" si="31"/>
        <v>2024-03</v>
      </c>
      <c r="Q980" s="3">
        <f>IF(AND(IF(dashboard!$B$4="All",TRUE,$F980=dashboard!$B$4),IF(dashboard!$B$5="All",TRUE,$E980=dashboard!$B$5),IF(dashboard!$B$6="All",TRUE,$G980=dashboard!$B$6),IF(dashboard!$B$7="All",TRUE,$M980=dashboard!$B$7),$P980&gt;=dashboard!$B$8,$P980&lt;=dashboard!$B$9,COUNTIFS($C$2:C980,$C980,$F$2:F980,IF(dashboard!$B$4="All","*",dashboard!$B$4),$E$2:E980,IF(dashboard!$B$5="All","*",dashboard!$B$5),$G$2:G980,IF(dashboard!$B$6="All","*",dashboard!$B$6),$M$2:M980,IF(dashboard!$B$7="All","*",dashboard!$B$7),$P$2:P980,"&gt;="&amp;dashboard!$B$8,$P$2:P980,"&lt;="&amp;dashboard!$B$9)=1),1,0)</f>
        <v>0</v>
      </c>
    </row>
    <row r="981" spans="1:17">
      <c r="A981" t="s">
        <v>2125</v>
      </c>
      <c r="B981" s="2">
        <v>44955</v>
      </c>
      <c r="C981" t="s">
        <v>570</v>
      </c>
      <c r="D981" t="s">
        <v>2126</v>
      </c>
      <c r="E981" t="s">
        <v>61</v>
      </c>
      <c r="F981" t="s">
        <v>46</v>
      </c>
      <c r="G981" t="s">
        <v>42</v>
      </c>
      <c r="H981" t="s">
        <v>57</v>
      </c>
      <c r="I981" s="3">
        <v>1</v>
      </c>
      <c r="J981" s="4">
        <v>16845.650000000001</v>
      </c>
      <c r="K981" s="4">
        <v>16845.650000000001</v>
      </c>
      <c r="L981" t="s">
        <v>21</v>
      </c>
      <c r="M981" t="s">
        <v>29</v>
      </c>
      <c r="N981">
        <f>IF(COUNTIF($C$2:C981,C981)=1,1,0)</f>
        <v>0</v>
      </c>
      <c r="O981">
        <f t="shared" si="30"/>
        <v>0</v>
      </c>
      <c r="P981" t="str">
        <f t="shared" si="31"/>
        <v>2023-01</v>
      </c>
      <c r="Q981" s="3">
        <f>IF(AND(IF(dashboard!$B$4="All",TRUE,$F981=dashboard!$B$4),IF(dashboard!$B$5="All",TRUE,$E981=dashboard!$B$5),IF(dashboard!$B$6="All",TRUE,$G981=dashboard!$B$6),IF(dashboard!$B$7="All",TRUE,$M981=dashboard!$B$7),$P981&gt;=dashboard!$B$8,$P981&lt;=dashboard!$B$9,COUNTIFS($C$2:C981,$C981,$F$2:F981,IF(dashboard!$B$4="All","*",dashboard!$B$4),$E$2:E981,IF(dashboard!$B$5="All","*",dashboard!$B$5),$G$2:G981,IF(dashboard!$B$6="All","*",dashboard!$B$6),$M$2:M981,IF(dashboard!$B$7="All","*",dashboard!$B$7),$P$2:P981,"&gt;="&amp;dashboard!$B$8,$P$2:P981,"&lt;="&amp;dashboard!$B$9)=1),1,0)</f>
        <v>0</v>
      </c>
    </row>
    <row r="982" spans="1:17">
      <c r="A982" t="s">
        <v>2127</v>
      </c>
      <c r="B982" s="2">
        <v>45035</v>
      </c>
      <c r="C982" t="s">
        <v>1202</v>
      </c>
      <c r="D982" t="s">
        <v>556</v>
      </c>
      <c r="E982" t="s">
        <v>26</v>
      </c>
      <c r="F982" t="s">
        <v>46</v>
      </c>
      <c r="G982" t="s">
        <v>19</v>
      </c>
      <c r="H982" t="s">
        <v>20</v>
      </c>
      <c r="I982" s="3">
        <v>1</v>
      </c>
      <c r="J982" s="4">
        <v>25552.639999999999</v>
      </c>
      <c r="K982" s="4">
        <v>25552.639999999999</v>
      </c>
      <c r="L982" t="s">
        <v>28</v>
      </c>
      <c r="M982" t="s">
        <v>29</v>
      </c>
      <c r="N982">
        <f>IF(COUNTIF($C$2:C982,C982)=1,1,0)</f>
        <v>0</v>
      </c>
      <c r="O982">
        <f t="shared" si="30"/>
        <v>0</v>
      </c>
      <c r="P982" t="str">
        <f t="shared" si="31"/>
        <v>2023-04</v>
      </c>
      <c r="Q982" s="3">
        <f>IF(AND(IF(dashboard!$B$4="All",TRUE,$F982=dashboard!$B$4),IF(dashboard!$B$5="All",TRUE,$E982=dashboard!$B$5),IF(dashboard!$B$6="All",TRUE,$G982=dashboard!$B$6),IF(dashboard!$B$7="All",TRUE,$M982=dashboard!$B$7),$P982&gt;=dashboard!$B$8,$P982&lt;=dashboard!$B$9,COUNTIFS($C$2:C982,$C982,$F$2:F982,IF(dashboard!$B$4="All","*",dashboard!$B$4),$E$2:E982,IF(dashboard!$B$5="All","*",dashboard!$B$5),$G$2:G982,IF(dashboard!$B$6="All","*",dashboard!$B$6),$M$2:M982,IF(dashboard!$B$7="All","*",dashboard!$B$7),$P$2:P982,"&gt;="&amp;dashboard!$B$8,$P$2:P982,"&lt;="&amp;dashboard!$B$9)=1),1,0)</f>
        <v>0</v>
      </c>
    </row>
    <row r="983" spans="1:17">
      <c r="A983" t="s">
        <v>2128</v>
      </c>
      <c r="B983" s="2">
        <v>45001</v>
      </c>
      <c r="C983" t="s">
        <v>2129</v>
      </c>
      <c r="D983" t="s">
        <v>2130</v>
      </c>
      <c r="E983" t="s">
        <v>61</v>
      </c>
      <c r="F983" t="s">
        <v>46</v>
      </c>
      <c r="G983" t="s">
        <v>19</v>
      </c>
      <c r="H983" t="s">
        <v>57</v>
      </c>
      <c r="I983" s="3">
        <v>5</v>
      </c>
      <c r="J983" s="4">
        <v>17647.5</v>
      </c>
      <c r="K983" s="4">
        <v>88237.52</v>
      </c>
      <c r="L983" t="s">
        <v>21</v>
      </c>
      <c r="M983" t="s">
        <v>29</v>
      </c>
      <c r="N983">
        <f>IF(COUNTIF($C$2:C983,C983)=1,1,0)</f>
        <v>1</v>
      </c>
      <c r="O983">
        <f t="shared" si="30"/>
        <v>0</v>
      </c>
      <c r="P983" t="str">
        <f t="shared" si="31"/>
        <v>2023-03</v>
      </c>
      <c r="Q983" s="3">
        <f>IF(AND(IF(dashboard!$B$4="All",TRUE,$F983=dashboard!$B$4),IF(dashboard!$B$5="All",TRUE,$E983=dashboard!$B$5),IF(dashboard!$B$6="All",TRUE,$G983=dashboard!$B$6),IF(dashboard!$B$7="All",TRUE,$M983=dashboard!$B$7),$P983&gt;=dashboard!$B$8,$P983&lt;=dashboard!$B$9,COUNTIFS($C$2:C983,$C983,$F$2:F983,IF(dashboard!$B$4="All","*",dashboard!$B$4),$E$2:E983,IF(dashboard!$B$5="All","*",dashboard!$B$5),$G$2:G983,IF(dashboard!$B$6="All","*",dashboard!$B$6),$M$2:M983,IF(dashboard!$B$7="All","*",dashboard!$B$7),$P$2:P983,"&gt;="&amp;dashboard!$B$8,$P$2:P983,"&lt;="&amp;dashboard!$B$9)=1),1,0)</f>
        <v>0</v>
      </c>
    </row>
    <row r="984" spans="1:17">
      <c r="A984" t="s">
        <v>2131</v>
      </c>
      <c r="B984" s="2">
        <v>45072</v>
      </c>
      <c r="C984" t="s">
        <v>1419</v>
      </c>
      <c r="D984" t="s">
        <v>985</v>
      </c>
      <c r="E984" t="s">
        <v>26</v>
      </c>
      <c r="F984" t="s">
        <v>18</v>
      </c>
      <c r="G984" t="s">
        <v>19</v>
      </c>
      <c r="H984" t="s">
        <v>57</v>
      </c>
      <c r="I984" s="3">
        <v>5</v>
      </c>
      <c r="J984" s="4">
        <v>11260.46</v>
      </c>
      <c r="K984" s="4">
        <v>56302.31</v>
      </c>
      <c r="L984" t="s">
        <v>28</v>
      </c>
      <c r="M984" t="s">
        <v>29</v>
      </c>
      <c r="N984">
        <f>IF(COUNTIF($C$2:C984,C984)=1,1,0)</f>
        <v>0</v>
      </c>
      <c r="O984">
        <f t="shared" si="30"/>
        <v>0</v>
      </c>
      <c r="P984" t="str">
        <f t="shared" si="31"/>
        <v>2023-05</v>
      </c>
      <c r="Q984" s="3">
        <f>IF(AND(IF(dashboard!$B$4="All",TRUE,$F984=dashboard!$B$4),IF(dashboard!$B$5="All",TRUE,$E984=dashboard!$B$5),IF(dashboard!$B$6="All",TRUE,$G984=dashboard!$B$6),IF(dashboard!$B$7="All",TRUE,$M984=dashboard!$B$7),$P984&gt;=dashboard!$B$8,$P984&lt;=dashboard!$B$9,COUNTIFS($C$2:C984,$C984,$F$2:F984,IF(dashboard!$B$4="All","*",dashboard!$B$4),$E$2:E984,IF(dashboard!$B$5="All","*",dashboard!$B$5),$G$2:G984,IF(dashboard!$B$6="All","*",dashboard!$B$6),$M$2:M984,IF(dashboard!$B$7="All","*",dashboard!$B$7),$P$2:P984,"&gt;="&amp;dashboard!$B$8,$P$2:P984,"&lt;="&amp;dashboard!$B$9)=1),1,0)</f>
        <v>0</v>
      </c>
    </row>
    <row r="985" spans="1:17">
      <c r="A985" t="s">
        <v>2132</v>
      </c>
      <c r="B985" s="2">
        <v>45054</v>
      </c>
      <c r="C985" t="s">
        <v>567</v>
      </c>
      <c r="D985" t="s">
        <v>1407</v>
      </c>
      <c r="E985" t="s">
        <v>17</v>
      </c>
      <c r="F985" t="s">
        <v>18</v>
      </c>
      <c r="G985" t="s">
        <v>19</v>
      </c>
      <c r="H985" t="s">
        <v>34</v>
      </c>
      <c r="I985" s="3">
        <v>3</v>
      </c>
      <c r="J985" s="4">
        <v>1312.73</v>
      </c>
      <c r="K985" s="4">
        <v>3938.19</v>
      </c>
      <c r="L985" t="s">
        <v>28</v>
      </c>
      <c r="M985" t="s">
        <v>22</v>
      </c>
      <c r="N985">
        <f>IF(COUNTIF($C$2:C985,C985)=1,1,0)</f>
        <v>0</v>
      </c>
      <c r="O985">
        <f t="shared" si="30"/>
        <v>1</v>
      </c>
      <c r="P985" t="str">
        <f t="shared" si="31"/>
        <v>2023-05</v>
      </c>
      <c r="Q985" s="3">
        <f>IF(AND(IF(dashboard!$B$4="All",TRUE,$F985=dashboard!$B$4),IF(dashboard!$B$5="All",TRUE,$E985=dashboard!$B$5),IF(dashboard!$B$6="All",TRUE,$G985=dashboard!$B$6),IF(dashboard!$B$7="All",TRUE,$M985=dashboard!$B$7),$P985&gt;=dashboard!$B$8,$P985&lt;=dashboard!$B$9,COUNTIFS($C$2:C985,$C985,$F$2:F985,IF(dashboard!$B$4="All","*",dashboard!$B$4),$E$2:E985,IF(dashboard!$B$5="All","*",dashboard!$B$5),$G$2:G985,IF(dashboard!$B$6="All","*",dashboard!$B$6),$M$2:M985,IF(dashboard!$B$7="All","*",dashboard!$B$7),$P$2:P985,"&gt;="&amp;dashboard!$B$8,$P$2:P985,"&lt;="&amp;dashboard!$B$9)=1),1,0)</f>
        <v>0</v>
      </c>
    </row>
    <row r="986" spans="1:17">
      <c r="A986" t="s">
        <v>2133</v>
      </c>
      <c r="B986" s="2">
        <v>44968</v>
      </c>
      <c r="C986" t="s">
        <v>1843</v>
      </c>
      <c r="D986" t="s">
        <v>2134</v>
      </c>
      <c r="E986" t="s">
        <v>17</v>
      </c>
      <c r="F986" t="s">
        <v>33</v>
      </c>
      <c r="G986" t="s">
        <v>42</v>
      </c>
      <c r="H986" t="s">
        <v>50</v>
      </c>
      <c r="I986" s="3">
        <v>4</v>
      </c>
      <c r="J986" s="4">
        <v>2396.6799999999998</v>
      </c>
      <c r="K986" s="4">
        <v>9586.7099999999991</v>
      </c>
      <c r="L986" t="s">
        <v>21</v>
      </c>
      <c r="M986" t="s">
        <v>22</v>
      </c>
      <c r="N986">
        <f>IF(COUNTIF($C$2:C986,C986)=1,1,0)</f>
        <v>0</v>
      </c>
      <c r="O986">
        <f t="shared" si="30"/>
        <v>1</v>
      </c>
      <c r="P986" t="str">
        <f t="shared" si="31"/>
        <v>2023-02</v>
      </c>
      <c r="Q986" s="3">
        <f>IF(AND(IF(dashboard!$B$4="All",TRUE,$F986=dashboard!$B$4),IF(dashboard!$B$5="All",TRUE,$E986=dashboard!$B$5),IF(dashboard!$B$6="All",TRUE,$G986=dashboard!$B$6),IF(dashboard!$B$7="All",TRUE,$M986=dashboard!$B$7),$P986&gt;=dashboard!$B$8,$P986&lt;=dashboard!$B$9,COUNTIFS($C$2:C986,$C986,$F$2:F986,IF(dashboard!$B$4="All","*",dashboard!$B$4),$E$2:E986,IF(dashboard!$B$5="All","*",dashboard!$B$5),$G$2:G986,IF(dashboard!$B$6="All","*",dashboard!$B$6),$M$2:M986,IF(dashboard!$B$7="All","*",dashboard!$B$7),$P$2:P986,"&gt;="&amp;dashboard!$B$8,$P$2:P986,"&lt;="&amp;dashboard!$B$9)=1),1,0)</f>
        <v>1</v>
      </c>
    </row>
    <row r="987" spans="1:17">
      <c r="A987" t="s">
        <v>2135</v>
      </c>
      <c r="B987" s="2">
        <v>45282</v>
      </c>
      <c r="C987" t="s">
        <v>2136</v>
      </c>
      <c r="D987" t="s">
        <v>2137</v>
      </c>
      <c r="E987" t="s">
        <v>17</v>
      </c>
      <c r="F987" t="s">
        <v>46</v>
      </c>
      <c r="G987" t="s">
        <v>19</v>
      </c>
      <c r="H987" t="s">
        <v>50</v>
      </c>
      <c r="I987" s="3">
        <v>5</v>
      </c>
      <c r="J987" s="4">
        <v>2287.9899999999998</v>
      </c>
      <c r="K987" s="4">
        <v>11439.97</v>
      </c>
      <c r="L987" t="s">
        <v>21</v>
      </c>
      <c r="M987" t="s">
        <v>29</v>
      </c>
      <c r="N987">
        <f>IF(COUNTIF($C$2:C987,C987)=1,1,0)</f>
        <v>1</v>
      </c>
      <c r="O987">
        <f t="shared" si="30"/>
        <v>0</v>
      </c>
      <c r="P987" t="str">
        <f t="shared" si="31"/>
        <v>2023-12</v>
      </c>
      <c r="Q987" s="3">
        <f>IF(AND(IF(dashboard!$B$4="All",TRUE,$F987=dashboard!$B$4),IF(dashboard!$B$5="All",TRUE,$E987=dashboard!$B$5),IF(dashboard!$B$6="All",TRUE,$G987=dashboard!$B$6),IF(dashboard!$B$7="All",TRUE,$M987=dashboard!$B$7),$P987&gt;=dashboard!$B$8,$P987&lt;=dashboard!$B$9,COUNTIFS($C$2:C987,$C987,$F$2:F987,IF(dashboard!$B$4="All","*",dashboard!$B$4),$E$2:E987,IF(dashboard!$B$5="All","*",dashboard!$B$5),$G$2:G987,IF(dashboard!$B$6="All","*",dashboard!$B$6),$M$2:M987,IF(dashboard!$B$7="All","*",dashboard!$B$7),$P$2:P987,"&gt;="&amp;dashboard!$B$8,$P$2:P987,"&lt;="&amp;dashboard!$B$9)=1),1,0)</f>
        <v>0</v>
      </c>
    </row>
    <row r="988" spans="1:17">
      <c r="A988" t="s">
        <v>2138</v>
      </c>
      <c r="B988" s="2">
        <v>44967</v>
      </c>
      <c r="C988" t="s">
        <v>2139</v>
      </c>
      <c r="D988" t="s">
        <v>82</v>
      </c>
      <c r="E988" t="s">
        <v>17</v>
      </c>
      <c r="F988" t="s">
        <v>46</v>
      </c>
      <c r="G988" t="s">
        <v>19</v>
      </c>
      <c r="H988" t="s">
        <v>57</v>
      </c>
      <c r="I988" s="3">
        <v>5</v>
      </c>
      <c r="J988" s="4">
        <v>12601.17</v>
      </c>
      <c r="K988" s="4">
        <v>63005.84</v>
      </c>
      <c r="L988" t="s">
        <v>21</v>
      </c>
      <c r="M988" t="s">
        <v>29</v>
      </c>
      <c r="N988">
        <f>IF(COUNTIF($C$2:C988,C988)=1,1,0)</f>
        <v>1</v>
      </c>
      <c r="O988">
        <f t="shared" si="30"/>
        <v>0</v>
      </c>
      <c r="P988" t="str">
        <f t="shared" si="31"/>
        <v>2023-02</v>
      </c>
      <c r="Q988" s="3">
        <f>IF(AND(IF(dashboard!$B$4="All",TRUE,$F988=dashboard!$B$4),IF(dashboard!$B$5="All",TRUE,$E988=dashboard!$B$5),IF(dashboard!$B$6="All",TRUE,$G988=dashboard!$B$6),IF(dashboard!$B$7="All",TRUE,$M988=dashboard!$B$7),$P988&gt;=dashboard!$B$8,$P988&lt;=dashboard!$B$9,COUNTIFS($C$2:C988,$C988,$F$2:F988,IF(dashboard!$B$4="All","*",dashboard!$B$4),$E$2:E988,IF(dashboard!$B$5="All","*",dashboard!$B$5),$G$2:G988,IF(dashboard!$B$6="All","*",dashboard!$B$6),$M$2:M988,IF(dashboard!$B$7="All","*",dashboard!$B$7),$P$2:P988,"&gt;="&amp;dashboard!$B$8,$P$2:P988,"&lt;="&amp;dashboard!$B$9)=1),1,0)</f>
        <v>0</v>
      </c>
    </row>
    <row r="989" spans="1:17">
      <c r="A989" t="s">
        <v>2140</v>
      </c>
      <c r="B989" s="2">
        <v>44960</v>
      </c>
      <c r="C989" t="s">
        <v>1843</v>
      </c>
      <c r="D989" t="s">
        <v>1445</v>
      </c>
      <c r="E989" t="s">
        <v>17</v>
      </c>
      <c r="F989" t="s">
        <v>18</v>
      </c>
      <c r="G989" t="s">
        <v>19</v>
      </c>
      <c r="H989" t="s">
        <v>50</v>
      </c>
      <c r="I989" s="3">
        <v>1</v>
      </c>
      <c r="J989" s="4">
        <v>2801.71</v>
      </c>
      <c r="K989" s="4">
        <v>2801.71</v>
      </c>
      <c r="L989" t="s">
        <v>28</v>
      </c>
      <c r="M989" t="s">
        <v>29</v>
      </c>
      <c r="N989">
        <f>IF(COUNTIF($C$2:C989,C989)=1,1,0)</f>
        <v>0</v>
      </c>
      <c r="O989">
        <f t="shared" si="30"/>
        <v>0</v>
      </c>
      <c r="P989" t="str">
        <f t="shared" si="31"/>
        <v>2023-02</v>
      </c>
      <c r="Q989" s="3">
        <f>IF(AND(IF(dashboard!$B$4="All",TRUE,$F989=dashboard!$B$4),IF(dashboard!$B$5="All",TRUE,$E989=dashboard!$B$5),IF(dashboard!$B$6="All",TRUE,$G989=dashboard!$B$6),IF(dashboard!$B$7="All",TRUE,$M989=dashboard!$B$7),$P989&gt;=dashboard!$B$8,$P989&lt;=dashboard!$B$9,COUNTIFS($C$2:C989,$C989,$F$2:F989,IF(dashboard!$B$4="All","*",dashboard!$B$4),$E$2:E989,IF(dashboard!$B$5="All","*",dashboard!$B$5),$G$2:G989,IF(dashboard!$B$6="All","*",dashboard!$B$6),$M$2:M989,IF(dashboard!$B$7="All","*",dashboard!$B$7),$P$2:P989,"&gt;="&amp;dashboard!$B$8,$P$2:P989,"&lt;="&amp;dashboard!$B$9)=1),1,0)</f>
        <v>0</v>
      </c>
    </row>
    <row r="990" spans="1:17">
      <c r="A990" t="s">
        <v>2141</v>
      </c>
      <c r="B990" s="2">
        <v>44943</v>
      </c>
      <c r="C990" t="s">
        <v>1692</v>
      </c>
      <c r="D990" t="s">
        <v>887</v>
      </c>
      <c r="E990" t="s">
        <v>17</v>
      </c>
      <c r="F990" t="s">
        <v>33</v>
      </c>
      <c r="G990" t="s">
        <v>19</v>
      </c>
      <c r="H990" t="s">
        <v>20</v>
      </c>
      <c r="I990" s="3">
        <v>4</v>
      </c>
      <c r="J990" s="4">
        <v>27995.65</v>
      </c>
      <c r="K990" s="4">
        <v>111982.6</v>
      </c>
      <c r="L990" t="s">
        <v>35</v>
      </c>
      <c r="M990" t="s">
        <v>29</v>
      </c>
      <c r="N990">
        <f>IF(COUNTIF($C$2:C990,C990)=1,1,0)</f>
        <v>0</v>
      </c>
      <c r="O990">
        <f t="shared" si="30"/>
        <v>0</v>
      </c>
      <c r="P990" t="str">
        <f t="shared" si="31"/>
        <v>2023-01</v>
      </c>
      <c r="Q990" s="3">
        <f>IF(AND(IF(dashboard!$B$4="All",TRUE,$F990=dashboard!$B$4),IF(dashboard!$B$5="All",TRUE,$E990=dashboard!$B$5),IF(dashboard!$B$6="All",TRUE,$G990=dashboard!$B$6),IF(dashboard!$B$7="All",TRUE,$M990=dashboard!$B$7),$P990&gt;=dashboard!$B$8,$P990&lt;=dashboard!$B$9,COUNTIFS($C$2:C990,$C990,$F$2:F990,IF(dashboard!$B$4="All","*",dashboard!$B$4),$E$2:E990,IF(dashboard!$B$5="All","*",dashboard!$B$5),$G$2:G990,IF(dashboard!$B$6="All","*",dashboard!$B$6),$M$2:M990,IF(dashboard!$B$7="All","*",dashboard!$B$7),$P$2:P990,"&gt;="&amp;dashboard!$B$8,$P$2:P990,"&lt;="&amp;dashboard!$B$9)=1),1,0)</f>
        <v>1</v>
      </c>
    </row>
    <row r="991" spans="1:17">
      <c r="A991" t="s">
        <v>2142</v>
      </c>
      <c r="B991" s="2">
        <v>45079</v>
      </c>
      <c r="C991" t="s">
        <v>192</v>
      </c>
      <c r="D991" t="s">
        <v>1073</v>
      </c>
      <c r="E991" t="s">
        <v>26</v>
      </c>
      <c r="F991" t="s">
        <v>18</v>
      </c>
      <c r="G991" t="s">
        <v>19</v>
      </c>
      <c r="H991" t="s">
        <v>20</v>
      </c>
      <c r="I991" s="3">
        <v>3</v>
      </c>
      <c r="J991" s="4">
        <v>37121.72</v>
      </c>
      <c r="K991" s="4">
        <v>111365.17</v>
      </c>
      <c r="L991" t="s">
        <v>28</v>
      </c>
      <c r="M991" t="s">
        <v>29</v>
      </c>
      <c r="N991">
        <f>IF(COUNTIF($C$2:C991,C991)=1,1,0)</f>
        <v>0</v>
      </c>
      <c r="O991">
        <f t="shared" si="30"/>
        <v>0</v>
      </c>
      <c r="P991" t="str">
        <f t="shared" si="31"/>
        <v>2023-06</v>
      </c>
      <c r="Q991" s="3">
        <f>IF(AND(IF(dashboard!$B$4="All",TRUE,$F991=dashboard!$B$4),IF(dashboard!$B$5="All",TRUE,$E991=dashboard!$B$5),IF(dashboard!$B$6="All",TRUE,$G991=dashboard!$B$6),IF(dashboard!$B$7="All",TRUE,$M991=dashboard!$B$7),$P991&gt;=dashboard!$B$8,$P991&lt;=dashboard!$B$9,COUNTIFS($C$2:C991,$C991,$F$2:F991,IF(dashboard!$B$4="All","*",dashboard!$B$4),$E$2:E991,IF(dashboard!$B$5="All","*",dashboard!$B$5),$G$2:G991,IF(dashboard!$B$6="All","*",dashboard!$B$6),$M$2:M991,IF(dashboard!$B$7="All","*",dashboard!$B$7),$P$2:P991,"&gt;="&amp;dashboard!$B$8,$P$2:P991,"&lt;="&amp;dashboard!$B$9)=1),1,0)</f>
        <v>0</v>
      </c>
    </row>
    <row r="992" spans="1:17">
      <c r="A992" t="s">
        <v>2143</v>
      </c>
      <c r="B992" s="2">
        <v>45304</v>
      </c>
      <c r="C992" t="s">
        <v>2144</v>
      </c>
      <c r="D992" t="s">
        <v>2145</v>
      </c>
      <c r="E992" t="s">
        <v>61</v>
      </c>
      <c r="F992" t="s">
        <v>46</v>
      </c>
      <c r="G992" t="s">
        <v>19</v>
      </c>
      <c r="H992" t="s">
        <v>50</v>
      </c>
      <c r="I992" s="3">
        <v>5</v>
      </c>
      <c r="J992" s="4">
        <v>2307.2399999999998</v>
      </c>
      <c r="K992" s="4">
        <v>11536.2</v>
      </c>
      <c r="L992" t="s">
        <v>28</v>
      </c>
      <c r="M992" t="s">
        <v>29</v>
      </c>
      <c r="N992">
        <f>IF(COUNTIF($C$2:C992,C992)=1,1,0)</f>
        <v>1</v>
      </c>
      <c r="O992">
        <f t="shared" si="30"/>
        <v>0</v>
      </c>
      <c r="P992" t="str">
        <f t="shared" si="31"/>
        <v>2024-01</v>
      </c>
      <c r="Q992" s="3">
        <f>IF(AND(IF(dashboard!$B$4="All",TRUE,$F992=dashboard!$B$4),IF(dashboard!$B$5="All",TRUE,$E992=dashboard!$B$5),IF(dashboard!$B$6="All",TRUE,$G992=dashboard!$B$6),IF(dashboard!$B$7="All",TRUE,$M992=dashboard!$B$7),$P992&gt;=dashboard!$B$8,$P992&lt;=dashboard!$B$9,COUNTIFS($C$2:C992,$C992,$F$2:F992,IF(dashboard!$B$4="All","*",dashboard!$B$4),$E$2:E992,IF(dashboard!$B$5="All","*",dashboard!$B$5),$G$2:G992,IF(dashboard!$B$6="All","*",dashboard!$B$6),$M$2:M992,IF(dashboard!$B$7="All","*",dashboard!$B$7),$P$2:P992,"&gt;="&amp;dashboard!$B$8,$P$2:P992,"&lt;="&amp;dashboard!$B$9)=1),1,0)</f>
        <v>0</v>
      </c>
    </row>
    <row r="993" spans="1:17">
      <c r="A993" t="s">
        <v>2146</v>
      </c>
      <c r="B993" s="2">
        <v>45268</v>
      </c>
      <c r="C993" t="s">
        <v>326</v>
      </c>
      <c r="D993" t="s">
        <v>2147</v>
      </c>
      <c r="E993" t="s">
        <v>26</v>
      </c>
      <c r="F993" t="s">
        <v>46</v>
      </c>
      <c r="G993" t="s">
        <v>42</v>
      </c>
      <c r="H993" t="s">
        <v>50</v>
      </c>
      <c r="I993" s="3">
        <v>5</v>
      </c>
      <c r="J993" s="4">
        <v>2998.12</v>
      </c>
      <c r="K993" s="4">
        <v>14990.59</v>
      </c>
      <c r="L993" t="s">
        <v>28</v>
      </c>
      <c r="M993" t="s">
        <v>29</v>
      </c>
      <c r="N993">
        <f>IF(COUNTIF($C$2:C993,C993)=1,1,0)</f>
        <v>0</v>
      </c>
      <c r="O993">
        <f t="shared" si="30"/>
        <v>0</v>
      </c>
      <c r="P993" t="str">
        <f t="shared" si="31"/>
        <v>2023-12</v>
      </c>
      <c r="Q993" s="3">
        <f>IF(AND(IF(dashboard!$B$4="All",TRUE,$F993=dashboard!$B$4),IF(dashboard!$B$5="All",TRUE,$E993=dashboard!$B$5),IF(dashboard!$B$6="All",TRUE,$G993=dashboard!$B$6),IF(dashboard!$B$7="All",TRUE,$M993=dashboard!$B$7),$P993&gt;=dashboard!$B$8,$P993&lt;=dashboard!$B$9,COUNTIFS($C$2:C993,$C993,$F$2:F993,IF(dashboard!$B$4="All","*",dashboard!$B$4),$E$2:E993,IF(dashboard!$B$5="All","*",dashboard!$B$5),$G$2:G993,IF(dashboard!$B$6="All","*",dashboard!$B$6),$M$2:M993,IF(dashboard!$B$7="All","*",dashboard!$B$7),$P$2:P993,"&gt;="&amp;dashboard!$B$8,$P$2:P993,"&lt;="&amp;dashboard!$B$9)=1),1,0)</f>
        <v>0</v>
      </c>
    </row>
    <row r="994" spans="1:17">
      <c r="A994" t="s">
        <v>2148</v>
      </c>
      <c r="B994" s="2">
        <v>44953</v>
      </c>
      <c r="C994" t="s">
        <v>1390</v>
      </c>
      <c r="D994" t="s">
        <v>2149</v>
      </c>
      <c r="E994" t="s">
        <v>61</v>
      </c>
      <c r="F994" t="s">
        <v>27</v>
      </c>
      <c r="G994" t="s">
        <v>19</v>
      </c>
      <c r="H994" t="s">
        <v>20</v>
      </c>
      <c r="I994" s="3">
        <v>5</v>
      </c>
      <c r="J994" s="4">
        <v>35199.480000000003</v>
      </c>
      <c r="K994" s="4">
        <v>175997.41</v>
      </c>
      <c r="L994" t="s">
        <v>35</v>
      </c>
      <c r="M994" t="s">
        <v>29</v>
      </c>
      <c r="N994">
        <f>IF(COUNTIF($C$2:C994,C994)=1,1,0)</f>
        <v>0</v>
      </c>
      <c r="O994">
        <f t="shared" si="30"/>
        <v>0</v>
      </c>
      <c r="P994" t="str">
        <f t="shared" si="31"/>
        <v>2023-01</v>
      </c>
      <c r="Q994" s="3">
        <f>IF(AND(IF(dashboard!$B$4="All",TRUE,$F994=dashboard!$B$4),IF(dashboard!$B$5="All",TRUE,$E994=dashboard!$B$5),IF(dashboard!$B$6="All",TRUE,$G994=dashboard!$B$6),IF(dashboard!$B$7="All",TRUE,$M994=dashboard!$B$7),$P994&gt;=dashboard!$B$8,$P994&lt;=dashboard!$B$9,COUNTIFS($C$2:C994,$C994,$F$2:F994,IF(dashboard!$B$4="All","*",dashboard!$B$4),$E$2:E994,IF(dashboard!$B$5="All","*",dashboard!$B$5),$G$2:G994,IF(dashboard!$B$6="All","*",dashboard!$B$6),$M$2:M994,IF(dashboard!$B$7="All","*",dashboard!$B$7),$P$2:P994,"&gt;="&amp;dashboard!$B$8,$P$2:P994,"&lt;="&amp;dashboard!$B$9)=1),1,0)</f>
        <v>0</v>
      </c>
    </row>
    <row r="995" spans="1:17">
      <c r="A995" t="s">
        <v>2150</v>
      </c>
      <c r="B995" s="2">
        <v>45213</v>
      </c>
      <c r="C995" t="s">
        <v>743</v>
      </c>
      <c r="D995" t="s">
        <v>352</v>
      </c>
      <c r="E995" t="s">
        <v>17</v>
      </c>
      <c r="F995" t="s">
        <v>27</v>
      </c>
      <c r="G995" t="s">
        <v>19</v>
      </c>
      <c r="H995" t="s">
        <v>50</v>
      </c>
      <c r="I995" s="3">
        <v>1</v>
      </c>
      <c r="J995" s="4">
        <v>1880.24</v>
      </c>
      <c r="K995" s="4">
        <v>1880.24</v>
      </c>
      <c r="L995" t="s">
        <v>28</v>
      </c>
      <c r="M995" t="s">
        <v>29</v>
      </c>
      <c r="N995">
        <f>IF(COUNTIF($C$2:C995,C995)=1,1,0)</f>
        <v>0</v>
      </c>
      <c r="O995">
        <f t="shared" si="30"/>
        <v>0</v>
      </c>
      <c r="P995" t="str">
        <f t="shared" si="31"/>
        <v>2023-10</v>
      </c>
      <c r="Q995" s="3">
        <f>IF(AND(IF(dashboard!$B$4="All",TRUE,$F995=dashboard!$B$4),IF(dashboard!$B$5="All",TRUE,$E995=dashboard!$B$5),IF(dashboard!$B$6="All",TRUE,$G995=dashboard!$B$6),IF(dashboard!$B$7="All",TRUE,$M995=dashboard!$B$7),$P995&gt;=dashboard!$B$8,$P995&lt;=dashboard!$B$9,COUNTIFS($C$2:C995,$C995,$F$2:F995,IF(dashboard!$B$4="All","*",dashboard!$B$4),$E$2:E995,IF(dashboard!$B$5="All","*",dashboard!$B$5),$G$2:G995,IF(dashboard!$B$6="All","*",dashboard!$B$6),$M$2:M995,IF(dashboard!$B$7="All","*",dashboard!$B$7),$P$2:P995,"&gt;="&amp;dashboard!$B$8,$P$2:P995,"&lt;="&amp;dashboard!$B$9)=1),1,0)</f>
        <v>0</v>
      </c>
    </row>
    <row r="996" spans="1:17">
      <c r="A996" t="s">
        <v>2151</v>
      </c>
      <c r="B996" s="2">
        <v>45094</v>
      </c>
      <c r="C996" t="s">
        <v>2116</v>
      </c>
      <c r="D996" t="s">
        <v>118</v>
      </c>
      <c r="E996" t="s">
        <v>17</v>
      </c>
      <c r="F996" t="s">
        <v>27</v>
      </c>
      <c r="G996" t="s">
        <v>19</v>
      </c>
      <c r="H996" t="s">
        <v>50</v>
      </c>
      <c r="I996" s="3">
        <v>5</v>
      </c>
      <c r="J996" s="4">
        <v>2274.4</v>
      </c>
      <c r="K996" s="4">
        <v>11372.01</v>
      </c>
      <c r="L996" t="s">
        <v>28</v>
      </c>
      <c r="M996" t="s">
        <v>29</v>
      </c>
      <c r="N996">
        <f>IF(COUNTIF($C$2:C996,C996)=1,1,0)</f>
        <v>0</v>
      </c>
      <c r="O996">
        <f t="shared" si="30"/>
        <v>0</v>
      </c>
      <c r="P996" t="str">
        <f t="shared" si="31"/>
        <v>2023-06</v>
      </c>
      <c r="Q996" s="3">
        <f>IF(AND(IF(dashboard!$B$4="All",TRUE,$F996=dashboard!$B$4),IF(dashboard!$B$5="All",TRUE,$E996=dashboard!$B$5),IF(dashboard!$B$6="All",TRUE,$G996=dashboard!$B$6),IF(dashboard!$B$7="All",TRUE,$M996=dashboard!$B$7),$P996&gt;=dashboard!$B$8,$P996&lt;=dashboard!$B$9,COUNTIFS($C$2:C996,$C996,$F$2:F996,IF(dashboard!$B$4="All","*",dashboard!$B$4),$E$2:E996,IF(dashboard!$B$5="All","*",dashboard!$B$5),$G$2:G996,IF(dashboard!$B$6="All","*",dashboard!$B$6),$M$2:M996,IF(dashboard!$B$7="All","*",dashboard!$B$7),$P$2:P996,"&gt;="&amp;dashboard!$B$8,$P$2:P996,"&lt;="&amp;dashboard!$B$9)=1),1,0)</f>
        <v>0</v>
      </c>
    </row>
    <row r="997" spans="1:17">
      <c r="A997" t="s">
        <v>2152</v>
      </c>
      <c r="B997" s="2">
        <v>45194</v>
      </c>
      <c r="C997" t="s">
        <v>2153</v>
      </c>
      <c r="D997" t="s">
        <v>842</v>
      </c>
      <c r="E997" t="s">
        <v>26</v>
      </c>
      <c r="F997" t="s">
        <v>33</v>
      </c>
      <c r="G997" t="s">
        <v>19</v>
      </c>
      <c r="H997" t="s">
        <v>34</v>
      </c>
      <c r="I997" s="3">
        <v>5</v>
      </c>
      <c r="J997" s="4">
        <v>879.78</v>
      </c>
      <c r="K997" s="4">
        <v>4398.8999999999996</v>
      </c>
      <c r="L997" t="s">
        <v>28</v>
      </c>
      <c r="M997" t="s">
        <v>22</v>
      </c>
      <c r="N997">
        <f>IF(COUNTIF($C$2:C997,C997)=1,1,0)</f>
        <v>1</v>
      </c>
      <c r="O997">
        <f t="shared" si="30"/>
        <v>1</v>
      </c>
      <c r="P997" t="str">
        <f t="shared" si="31"/>
        <v>2023-09</v>
      </c>
      <c r="Q997" s="3">
        <f>IF(AND(IF(dashboard!$B$4="All",TRUE,$F997=dashboard!$B$4),IF(dashboard!$B$5="All",TRUE,$E997=dashboard!$B$5),IF(dashboard!$B$6="All",TRUE,$G997=dashboard!$B$6),IF(dashboard!$B$7="All",TRUE,$M997=dashboard!$B$7),$P997&gt;=dashboard!$B$8,$P997&lt;=dashboard!$B$9,COUNTIFS($C$2:C997,$C997,$F$2:F997,IF(dashboard!$B$4="All","*",dashboard!$B$4),$E$2:E997,IF(dashboard!$B$5="All","*",dashboard!$B$5),$G$2:G997,IF(dashboard!$B$6="All","*",dashboard!$B$6),$M$2:M997,IF(dashboard!$B$7="All","*",dashboard!$B$7),$P$2:P997,"&gt;="&amp;dashboard!$B$8,$P$2:P997,"&lt;="&amp;dashboard!$B$9)=1),1,0)</f>
        <v>1</v>
      </c>
    </row>
    <row r="998" spans="1:17">
      <c r="A998" t="s">
        <v>2154</v>
      </c>
      <c r="B998" s="2">
        <v>45381</v>
      </c>
      <c r="C998" t="s">
        <v>2155</v>
      </c>
      <c r="D998" t="s">
        <v>2156</v>
      </c>
      <c r="E998" t="s">
        <v>17</v>
      </c>
      <c r="F998" t="s">
        <v>18</v>
      </c>
      <c r="G998" t="s">
        <v>19</v>
      </c>
      <c r="H998" t="s">
        <v>34</v>
      </c>
      <c r="I998" s="3">
        <v>1</v>
      </c>
      <c r="J998" s="4">
        <v>1011.39</v>
      </c>
      <c r="K998" s="4">
        <v>1011.39</v>
      </c>
      <c r="L998" t="s">
        <v>35</v>
      </c>
      <c r="M998" t="s">
        <v>29</v>
      </c>
      <c r="N998">
        <f>IF(COUNTIF($C$2:C998,C998)=1,1,0)</f>
        <v>1</v>
      </c>
      <c r="O998">
        <f t="shared" si="30"/>
        <v>0</v>
      </c>
      <c r="P998" t="str">
        <f t="shared" si="31"/>
        <v>2024-03</v>
      </c>
      <c r="Q998" s="3">
        <f>IF(AND(IF(dashboard!$B$4="All",TRUE,$F998=dashboard!$B$4),IF(dashboard!$B$5="All",TRUE,$E998=dashboard!$B$5),IF(dashboard!$B$6="All",TRUE,$G998=dashboard!$B$6),IF(dashboard!$B$7="All",TRUE,$M998=dashboard!$B$7),$P998&gt;=dashboard!$B$8,$P998&lt;=dashboard!$B$9,COUNTIFS($C$2:C998,$C998,$F$2:F998,IF(dashboard!$B$4="All","*",dashboard!$B$4),$E$2:E998,IF(dashboard!$B$5="All","*",dashboard!$B$5),$G$2:G998,IF(dashboard!$B$6="All","*",dashboard!$B$6),$M$2:M998,IF(dashboard!$B$7="All","*",dashboard!$B$7),$P$2:P998,"&gt;="&amp;dashboard!$B$8,$P$2:P998,"&lt;="&amp;dashboard!$B$9)=1),1,0)</f>
        <v>0</v>
      </c>
    </row>
    <row r="999" spans="1:17">
      <c r="A999" t="s">
        <v>2157</v>
      </c>
      <c r="B999" s="2">
        <v>45327</v>
      </c>
      <c r="C999" t="s">
        <v>836</v>
      </c>
      <c r="D999" t="s">
        <v>515</v>
      </c>
      <c r="E999" t="s">
        <v>17</v>
      </c>
      <c r="F999" t="s">
        <v>46</v>
      </c>
      <c r="G999" t="s">
        <v>19</v>
      </c>
      <c r="H999" t="s">
        <v>50</v>
      </c>
      <c r="I999" s="3">
        <v>5</v>
      </c>
      <c r="J999" s="4">
        <v>2179.15</v>
      </c>
      <c r="K999" s="4">
        <v>10895.73</v>
      </c>
      <c r="L999" t="s">
        <v>28</v>
      </c>
      <c r="M999" t="s">
        <v>29</v>
      </c>
      <c r="N999">
        <f>IF(COUNTIF($C$2:C999,C999)=1,1,0)</f>
        <v>0</v>
      </c>
      <c r="O999">
        <f t="shared" si="30"/>
        <v>0</v>
      </c>
      <c r="P999" t="str">
        <f t="shared" si="31"/>
        <v>2024-02</v>
      </c>
      <c r="Q999" s="3">
        <f>IF(AND(IF(dashboard!$B$4="All",TRUE,$F999=dashboard!$B$4),IF(dashboard!$B$5="All",TRUE,$E999=dashboard!$B$5),IF(dashboard!$B$6="All",TRUE,$G999=dashboard!$B$6),IF(dashboard!$B$7="All",TRUE,$M999=dashboard!$B$7),$P999&gt;=dashboard!$B$8,$P999&lt;=dashboard!$B$9,COUNTIFS($C$2:C999,$C999,$F$2:F999,IF(dashboard!$B$4="All","*",dashboard!$B$4),$E$2:E999,IF(dashboard!$B$5="All","*",dashboard!$B$5),$G$2:G999,IF(dashboard!$B$6="All","*",dashboard!$B$6),$M$2:M999,IF(dashboard!$B$7="All","*",dashboard!$B$7),$P$2:P999,"&gt;="&amp;dashboard!$B$8,$P$2:P999,"&lt;="&amp;dashboard!$B$9)=1),1,0)</f>
        <v>0</v>
      </c>
    </row>
    <row r="1000" spans="1:17">
      <c r="A1000" t="s">
        <v>2158</v>
      </c>
      <c r="B1000" s="2">
        <v>45402</v>
      </c>
      <c r="C1000" t="s">
        <v>146</v>
      </c>
      <c r="D1000" t="s">
        <v>2159</v>
      </c>
      <c r="E1000" t="s">
        <v>17</v>
      </c>
      <c r="F1000" t="s">
        <v>46</v>
      </c>
      <c r="G1000" t="s">
        <v>19</v>
      </c>
      <c r="H1000" t="s">
        <v>50</v>
      </c>
      <c r="I1000" s="3">
        <v>4</v>
      </c>
      <c r="J1000" s="4">
        <v>2816.47</v>
      </c>
      <c r="K1000" s="4">
        <v>11265.88</v>
      </c>
      <c r="L1000" t="s">
        <v>35</v>
      </c>
      <c r="M1000" t="s">
        <v>29</v>
      </c>
      <c r="N1000">
        <f>IF(COUNTIF($C$2:C1000,C1000)=1,1,0)</f>
        <v>0</v>
      </c>
      <c r="O1000">
        <f t="shared" si="30"/>
        <v>0</v>
      </c>
      <c r="P1000" t="str">
        <f t="shared" si="31"/>
        <v>2024-04</v>
      </c>
      <c r="Q1000" s="3">
        <f>IF(AND(IF(dashboard!$B$4="All",TRUE,$F1000=dashboard!$B$4),IF(dashboard!$B$5="All",TRUE,$E1000=dashboard!$B$5),IF(dashboard!$B$6="All",TRUE,$G1000=dashboard!$B$6),IF(dashboard!$B$7="All",TRUE,$M1000=dashboard!$B$7),$P1000&gt;=dashboard!$B$8,$P1000&lt;=dashboard!$B$9,COUNTIFS($C$2:C1000,$C1000,$F$2:F1000,IF(dashboard!$B$4="All","*",dashboard!$B$4),$E$2:E1000,IF(dashboard!$B$5="All","*",dashboard!$B$5),$G$2:G1000,IF(dashboard!$B$6="All","*",dashboard!$B$6),$M$2:M1000,IF(dashboard!$B$7="All","*",dashboard!$B$7),$P$2:P1000,"&gt;="&amp;dashboard!$B$8,$P$2:P1000,"&lt;="&amp;dashboard!$B$9)=1),1,0)</f>
        <v>0</v>
      </c>
    </row>
    <row r="1001" spans="1:17">
      <c r="A1001" t="s">
        <v>2160</v>
      </c>
      <c r="B1001" s="2">
        <v>45056</v>
      </c>
      <c r="C1001" t="s">
        <v>301</v>
      </c>
      <c r="D1001" t="s">
        <v>454</v>
      </c>
      <c r="E1001" t="s">
        <v>17</v>
      </c>
      <c r="F1001" t="s">
        <v>33</v>
      </c>
      <c r="G1001" t="s">
        <v>42</v>
      </c>
      <c r="H1001" t="s">
        <v>34</v>
      </c>
      <c r="I1001" s="3">
        <v>4</v>
      </c>
      <c r="J1001" s="4">
        <v>1342.79</v>
      </c>
      <c r="K1001" s="4">
        <v>5371.17</v>
      </c>
      <c r="L1001" t="s">
        <v>35</v>
      </c>
      <c r="M1001" t="s">
        <v>29</v>
      </c>
      <c r="N1001">
        <f>IF(COUNTIF($C$2:C1001,C1001)=1,1,0)</f>
        <v>0</v>
      </c>
      <c r="O1001">
        <f t="shared" si="30"/>
        <v>0</v>
      </c>
      <c r="P1001" t="str">
        <f t="shared" si="31"/>
        <v>2023-05</v>
      </c>
      <c r="Q1001" s="3">
        <f>IF(AND(IF(dashboard!$B$4="All",TRUE,$F1001=dashboard!$B$4),IF(dashboard!$B$5="All",TRUE,$E1001=dashboard!$B$5),IF(dashboard!$B$6="All",TRUE,$G1001=dashboard!$B$6),IF(dashboard!$B$7="All",TRUE,$M1001=dashboard!$B$7),$P1001&gt;=dashboard!$B$8,$P1001&lt;=dashboard!$B$9,COUNTIFS($C$2:C1001,$C1001,$F$2:F1001,IF(dashboard!$B$4="All","*",dashboard!$B$4),$E$2:E1001,IF(dashboard!$B$5="All","*",dashboard!$B$5),$G$2:G1001,IF(dashboard!$B$6="All","*",dashboard!$B$6),$M$2:M1001,IF(dashboard!$B$7="All","*",dashboard!$B$7),$P$2:P1001,"&gt;="&amp;dashboard!$B$8,$P$2:P1001,"&lt;="&amp;dashboard!$B$9)=1),1,0)</f>
        <v>0</v>
      </c>
    </row>
    <row r="1002" spans="1:17">
      <c r="A1002" t="s">
        <v>2161</v>
      </c>
      <c r="B1002" s="2">
        <v>45289</v>
      </c>
      <c r="C1002" t="s">
        <v>210</v>
      </c>
      <c r="D1002" t="s">
        <v>959</v>
      </c>
      <c r="E1002" t="s">
        <v>17</v>
      </c>
      <c r="F1002" t="s">
        <v>46</v>
      </c>
      <c r="G1002" t="s">
        <v>19</v>
      </c>
      <c r="H1002" t="s">
        <v>34</v>
      </c>
      <c r="I1002" s="3">
        <v>1</v>
      </c>
      <c r="J1002" s="4">
        <v>846.93</v>
      </c>
      <c r="K1002" s="4">
        <v>846.93</v>
      </c>
      <c r="L1002" t="s">
        <v>21</v>
      </c>
      <c r="M1002" t="s">
        <v>29</v>
      </c>
      <c r="N1002">
        <f>IF(COUNTIF($C$2:C1002,C1002)=1,1,0)</f>
        <v>0</v>
      </c>
      <c r="O1002">
        <f t="shared" si="30"/>
        <v>0</v>
      </c>
      <c r="P1002" t="str">
        <f t="shared" si="31"/>
        <v>2023-12</v>
      </c>
      <c r="Q1002" s="3">
        <f>IF(AND(IF(dashboard!$B$4="All",TRUE,$F1002=dashboard!$B$4),IF(dashboard!$B$5="All",TRUE,$E1002=dashboard!$B$5),IF(dashboard!$B$6="All",TRUE,$G1002=dashboard!$B$6),IF(dashboard!$B$7="All",TRUE,$M1002=dashboard!$B$7),$P1002&gt;=dashboard!$B$8,$P1002&lt;=dashboard!$B$9,COUNTIFS($C$2:C1002,$C1002,$F$2:F1002,IF(dashboard!$B$4="All","*",dashboard!$B$4),$E$2:E1002,IF(dashboard!$B$5="All","*",dashboard!$B$5),$G$2:G1002,IF(dashboard!$B$6="All","*",dashboard!$B$6),$M$2:M1002,IF(dashboard!$B$7="All","*",dashboard!$B$7),$P$2:P1002,"&gt;="&amp;dashboard!$B$8,$P$2:P1002,"&lt;="&amp;dashboard!$B$9)=1),1,0)</f>
        <v>0</v>
      </c>
    </row>
    <row r="1003" spans="1:17">
      <c r="A1003" t="s">
        <v>2162</v>
      </c>
      <c r="B1003" s="2">
        <v>45218</v>
      </c>
      <c r="C1003" t="s">
        <v>453</v>
      </c>
      <c r="D1003" t="s">
        <v>577</v>
      </c>
      <c r="E1003" t="s">
        <v>17</v>
      </c>
      <c r="F1003" t="s">
        <v>46</v>
      </c>
      <c r="G1003" t="s">
        <v>42</v>
      </c>
      <c r="H1003" t="s">
        <v>50</v>
      </c>
      <c r="I1003" s="3">
        <v>4</v>
      </c>
      <c r="J1003" s="4">
        <v>2415.35</v>
      </c>
      <c r="K1003" s="4">
        <v>9661.39</v>
      </c>
      <c r="L1003" t="s">
        <v>21</v>
      </c>
      <c r="M1003" t="s">
        <v>29</v>
      </c>
      <c r="N1003">
        <f>IF(COUNTIF($C$2:C1003,C1003)=1,1,0)</f>
        <v>0</v>
      </c>
      <c r="O1003">
        <f t="shared" si="30"/>
        <v>0</v>
      </c>
      <c r="P1003" t="str">
        <f t="shared" si="31"/>
        <v>2023-10</v>
      </c>
      <c r="Q1003" s="3">
        <f>IF(AND(IF(dashboard!$B$4="All",TRUE,$F1003=dashboard!$B$4),IF(dashboard!$B$5="All",TRUE,$E1003=dashboard!$B$5),IF(dashboard!$B$6="All",TRUE,$G1003=dashboard!$B$6),IF(dashboard!$B$7="All",TRUE,$M1003=dashboard!$B$7),$P1003&gt;=dashboard!$B$8,$P1003&lt;=dashboard!$B$9,COUNTIFS($C$2:C1003,$C1003,$F$2:F1003,IF(dashboard!$B$4="All","*",dashboard!$B$4),$E$2:E1003,IF(dashboard!$B$5="All","*",dashboard!$B$5),$G$2:G1003,IF(dashboard!$B$6="All","*",dashboard!$B$6),$M$2:M1003,IF(dashboard!$B$7="All","*",dashboard!$B$7),$P$2:P1003,"&gt;="&amp;dashboard!$B$8,$P$2:P1003,"&lt;="&amp;dashboard!$B$9)=1),1,0)</f>
        <v>0</v>
      </c>
    </row>
    <row r="1004" spans="1:17">
      <c r="A1004" t="s">
        <v>2163</v>
      </c>
      <c r="B1004" s="2">
        <v>45297</v>
      </c>
      <c r="C1004" t="s">
        <v>290</v>
      </c>
      <c r="D1004" t="s">
        <v>1562</v>
      </c>
      <c r="E1004" t="s">
        <v>17</v>
      </c>
      <c r="F1004" t="s">
        <v>18</v>
      </c>
      <c r="G1004" t="s">
        <v>42</v>
      </c>
      <c r="H1004" t="s">
        <v>34</v>
      </c>
      <c r="I1004" s="3">
        <v>3</v>
      </c>
      <c r="J1004" s="4">
        <v>974.13</v>
      </c>
      <c r="K1004" s="4">
        <v>2922.38</v>
      </c>
      <c r="L1004" t="s">
        <v>21</v>
      </c>
      <c r="M1004" t="s">
        <v>29</v>
      </c>
      <c r="N1004">
        <f>IF(COUNTIF($C$2:C1004,C1004)=1,1,0)</f>
        <v>0</v>
      </c>
      <c r="O1004">
        <f t="shared" si="30"/>
        <v>0</v>
      </c>
      <c r="P1004" t="str">
        <f t="shared" si="31"/>
        <v>2024-01</v>
      </c>
      <c r="Q1004" s="3">
        <f>IF(AND(IF(dashboard!$B$4="All",TRUE,$F1004=dashboard!$B$4),IF(dashboard!$B$5="All",TRUE,$E1004=dashboard!$B$5),IF(dashboard!$B$6="All",TRUE,$G1004=dashboard!$B$6),IF(dashboard!$B$7="All",TRUE,$M1004=dashboard!$B$7),$P1004&gt;=dashboard!$B$8,$P1004&lt;=dashboard!$B$9,COUNTIFS($C$2:C1004,$C1004,$F$2:F1004,IF(dashboard!$B$4="All","*",dashboard!$B$4),$E$2:E1004,IF(dashboard!$B$5="All","*",dashboard!$B$5),$G$2:G1004,IF(dashboard!$B$6="All","*",dashboard!$B$6),$M$2:M1004,IF(dashboard!$B$7="All","*",dashboard!$B$7),$P$2:P1004,"&gt;="&amp;dashboard!$B$8,$P$2:P1004,"&lt;="&amp;dashboard!$B$9)=1),1,0)</f>
        <v>0</v>
      </c>
    </row>
    <row r="1005" spans="1:17">
      <c r="A1005" t="s">
        <v>2164</v>
      </c>
      <c r="B1005" s="2">
        <v>44955</v>
      </c>
      <c r="C1005" t="s">
        <v>2165</v>
      </c>
      <c r="D1005" t="s">
        <v>480</v>
      </c>
      <c r="E1005" t="s">
        <v>26</v>
      </c>
      <c r="F1005" t="s">
        <v>27</v>
      </c>
      <c r="G1005" t="s">
        <v>19</v>
      </c>
      <c r="H1005" t="s">
        <v>20</v>
      </c>
      <c r="I1005" s="3">
        <v>5</v>
      </c>
      <c r="J1005" s="4">
        <v>30101.63</v>
      </c>
      <c r="K1005" s="4">
        <v>150508.15</v>
      </c>
      <c r="L1005" t="s">
        <v>35</v>
      </c>
      <c r="M1005" t="s">
        <v>29</v>
      </c>
      <c r="N1005">
        <f>IF(COUNTIF($C$2:C1005,C1005)=1,1,0)</f>
        <v>1</v>
      </c>
      <c r="O1005">
        <f t="shared" si="30"/>
        <v>0</v>
      </c>
      <c r="P1005" t="str">
        <f t="shared" si="31"/>
        <v>2023-01</v>
      </c>
      <c r="Q1005" s="3">
        <f>IF(AND(IF(dashboard!$B$4="All",TRUE,$F1005=dashboard!$B$4),IF(dashboard!$B$5="All",TRUE,$E1005=dashboard!$B$5),IF(dashboard!$B$6="All",TRUE,$G1005=dashboard!$B$6),IF(dashboard!$B$7="All",TRUE,$M1005=dashboard!$B$7),$P1005&gt;=dashboard!$B$8,$P1005&lt;=dashboard!$B$9,COUNTIFS($C$2:C1005,$C1005,$F$2:F1005,IF(dashboard!$B$4="All","*",dashboard!$B$4),$E$2:E1005,IF(dashboard!$B$5="All","*",dashboard!$B$5),$G$2:G1005,IF(dashboard!$B$6="All","*",dashboard!$B$6),$M$2:M1005,IF(dashboard!$B$7="All","*",dashboard!$B$7),$P$2:P1005,"&gt;="&amp;dashboard!$B$8,$P$2:P1005,"&lt;="&amp;dashboard!$B$9)=1),1,0)</f>
        <v>0</v>
      </c>
    </row>
    <row r="1006" spans="1:17">
      <c r="A1006" t="s">
        <v>2166</v>
      </c>
      <c r="B1006" s="2">
        <v>45075</v>
      </c>
      <c r="C1006" t="s">
        <v>2167</v>
      </c>
      <c r="D1006" t="s">
        <v>390</v>
      </c>
      <c r="E1006" t="s">
        <v>17</v>
      </c>
      <c r="F1006" t="s">
        <v>27</v>
      </c>
      <c r="G1006" t="s">
        <v>19</v>
      </c>
      <c r="H1006" t="s">
        <v>57</v>
      </c>
      <c r="I1006" s="3">
        <v>3</v>
      </c>
      <c r="J1006" s="4">
        <v>10662.38</v>
      </c>
      <c r="K1006" s="4">
        <v>31987.15</v>
      </c>
      <c r="L1006" t="s">
        <v>21</v>
      </c>
      <c r="M1006" t="s">
        <v>29</v>
      </c>
      <c r="N1006">
        <f>IF(COUNTIF($C$2:C1006,C1006)=1,1,0)</f>
        <v>1</v>
      </c>
      <c r="O1006">
        <f t="shared" si="30"/>
        <v>0</v>
      </c>
      <c r="P1006" t="str">
        <f t="shared" si="31"/>
        <v>2023-05</v>
      </c>
      <c r="Q1006" s="3">
        <f>IF(AND(IF(dashboard!$B$4="All",TRUE,$F1006=dashboard!$B$4),IF(dashboard!$B$5="All",TRUE,$E1006=dashboard!$B$5),IF(dashboard!$B$6="All",TRUE,$G1006=dashboard!$B$6),IF(dashboard!$B$7="All",TRUE,$M1006=dashboard!$B$7),$P1006&gt;=dashboard!$B$8,$P1006&lt;=dashboard!$B$9,COUNTIFS($C$2:C1006,$C1006,$F$2:F1006,IF(dashboard!$B$4="All","*",dashboard!$B$4),$E$2:E1006,IF(dashboard!$B$5="All","*",dashboard!$B$5),$G$2:G1006,IF(dashboard!$B$6="All","*",dashboard!$B$6),$M$2:M1006,IF(dashboard!$B$7="All","*",dashboard!$B$7),$P$2:P1006,"&gt;="&amp;dashboard!$B$8,$P$2:P1006,"&lt;="&amp;dashboard!$B$9)=1),1,0)</f>
        <v>0</v>
      </c>
    </row>
    <row r="1007" spans="1:17">
      <c r="A1007" t="s">
        <v>2168</v>
      </c>
      <c r="B1007" s="2">
        <v>45222</v>
      </c>
      <c r="C1007" t="s">
        <v>904</v>
      </c>
      <c r="D1007" t="s">
        <v>987</v>
      </c>
      <c r="E1007" t="s">
        <v>17</v>
      </c>
      <c r="F1007" t="s">
        <v>33</v>
      </c>
      <c r="G1007" t="s">
        <v>19</v>
      </c>
      <c r="H1007" t="s">
        <v>20</v>
      </c>
      <c r="I1007" s="3">
        <v>4</v>
      </c>
      <c r="J1007" s="4">
        <v>37620.550000000003</v>
      </c>
      <c r="K1007" s="4">
        <v>150482.21</v>
      </c>
      <c r="L1007" t="s">
        <v>21</v>
      </c>
      <c r="M1007" t="s">
        <v>29</v>
      </c>
      <c r="N1007">
        <f>IF(COUNTIF($C$2:C1007,C1007)=1,1,0)</f>
        <v>0</v>
      </c>
      <c r="O1007">
        <f t="shared" si="30"/>
        <v>0</v>
      </c>
      <c r="P1007" t="str">
        <f t="shared" si="31"/>
        <v>2023-10</v>
      </c>
      <c r="Q1007" s="3">
        <f>IF(AND(IF(dashboard!$B$4="All",TRUE,$F1007=dashboard!$B$4),IF(dashboard!$B$5="All",TRUE,$E1007=dashboard!$B$5),IF(dashboard!$B$6="All",TRUE,$G1007=dashboard!$B$6),IF(dashboard!$B$7="All",TRUE,$M1007=dashboard!$B$7),$P1007&gt;=dashboard!$B$8,$P1007&lt;=dashboard!$B$9,COUNTIFS($C$2:C1007,$C1007,$F$2:F1007,IF(dashboard!$B$4="All","*",dashboard!$B$4),$E$2:E1007,IF(dashboard!$B$5="All","*",dashboard!$B$5),$G$2:G1007,IF(dashboard!$B$6="All","*",dashboard!$B$6),$M$2:M1007,IF(dashboard!$B$7="All","*",dashboard!$B$7),$P$2:P1007,"&gt;="&amp;dashboard!$B$8,$P$2:P1007,"&lt;="&amp;dashboard!$B$9)=1),1,0)</f>
        <v>1</v>
      </c>
    </row>
    <row r="1008" spans="1:17">
      <c r="A1008" t="s">
        <v>2169</v>
      </c>
      <c r="B1008" s="2">
        <v>44937</v>
      </c>
      <c r="C1008" t="s">
        <v>1017</v>
      </c>
      <c r="D1008" t="s">
        <v>2170</v>
      </c>
      <c r="E1008" t="s">
        <v>17</v>
      </c>
      <c r="F1008" t="s">
        <v>27</v>
      </c>
      <c r="G1008" t="s">
        <v>19</v>
      </c>
      <c r="H1008" t="s">
        <v>34</v>
      </c>
      <c r="I1008" s="3">
        <v>1</v>
      </c>
      <c r="J1008" s="4">
        <v>1410.35</v>
      </c>
      <c r="K1008" s="4">
        <v>1410.35</v>
      </c>
      <c r="L1008" t="s">
        <v>21</v>
      </c>
      <c r="M1008" t="s">
        <v>29</v>
      </c>
      <c r="N1008">
        <f>IF(COUNTIF($C$2:C1008,C1008)=1,1,0)</f>
        <v>0</v>
      </c>
      <c r="O1008">
        <f t="shared" si="30"/>
        <v>0</v>
      </c>
      <c r="P1008" t="str">
        <f t="shared" si="31"/>
        <v>2023-01</v>
      </c>
      <c r="Q1008" s="3">
        <f>IF(AND(IF(dashboard!$B$4="All",TRUE,$F1008=dashboard!$B$4),IF(dashboard!$B$5="All",TRUE,$E1008=dashboard!$B$5),IF(dashboard!$B$6="All",TRUE,$G1008=dashboard!$B$6),IF(dashboard!$B$7="All",TRUE,$M1008=dashboard!$B$7),$P1008&gt;=dashboard!$B$8,$P1008&lt;=dashboard!$B$9,COUNTIFS($C$2:C1008,$C1008,$F$2:F1008,IF(dashboard!$B$4="All","*",dashboard!$B$4),$E$2:E1008,IF(dashboard!$B$5="All","*",dashboard!$B$5),$G$2:G1008,IF(dashboard!$B$6="All","*",dashboard!$B$6),$M$2:M1008,IF(dashboard!$B$7="All","*",dashboard!$B$7),$P$2:P1008,"&gt;="&amp;dashboard!$B$8,$P$2:P1008,"&lt;="&amp;dashboard!$B$9)=1),1,0)</f>
        <v>0</v>
      </c>
    </row>
    <row r="1009" spans="1:17">
      <c r="A1009" t="s">
        <v>2171</v>
      </c>
      <c r="B1009" s="2">
        <v>45438</v>
      </c>
      <c r="C1009" t="s">
        <v>2172</v>
      </c>
      <c r="D1009" t="s">
        <v>1604</v>
      </c>
      <c r="E1009" t="s">
        <v>17</v>
      </c>
      <c r="F1009" t="s">
        <v>27</v>
      </c>
      <c r="G1009" t="s">
        <v>42</v>
      </c>
      <c r="H1009" t="s">
        <v>20</v>
      </c>
      <c r="I1009" s="3">
        <v>1</v>
      </c>
      <c r="J1009" s="4">
        <v>28337.17</v>
      </c>
      <c r="K1009" s="4">
        <v>28337.17</v>
      </c>
      <c r="L1009" t="s">
        <v>35</v>
      </c>
      <c r="M1009" t="s">
        <v>29</v>
      </c>
      <c r="N1009">
        <f>IF(COUNTIF($C$2:C1009,C1009)=1,1,0)</f>
        <v>1</v>
      </c>
      <c r="O1009">
        <f t="shared" si="30"/>
        <v>0</v>
      </c>
      <c r="P1009" t="str">
        <f t="shared" si="31"/>
        <v>2024-05</v>
      </c>
      <c r="Q1009" s="3">
        <f>IF(AND(IF(dashboard!$B$4="All",TRUE,$F1009=dashboard!$B$4),IF(dashboard!$B$5="All",TRUE,$E1009=dashboard!$B$5),IF(dashboard!$B$6="All",TRUE,$G1009=dashboard!$B$6),IF(dashboard!$B$7="All",TRUE,$M1009=dashboard!$B$7),$P1009&gt;=dashboard!$B$8,$P1009&lt;=dashboard!$B$9,COUNTIFS($C$2:C1009,$C1009,$F$2:F1009,IF(dashboard!$B$4="All","*",dashboard!$B$4),$E$2:E1009,IF(dashboard!$B$5="All","*",dashboard!$B$5),$G$2:G1009,IF(dashboard!$B$6="All","*",dashboard!$B$6),$M$2:M1009,IF(dashboard!$B$7="All","*",dashboard!$B$7),$P$2:P1009,"&gt;="&amp;dashboard!$B$8,$P$2:P1009,"&lt;="&amp;dashboard!$B$9)=1),1,0)</f>
        <v>0</v>
      </c>
    </row>
    <row r="1010" spans="1:17">
      <c r="A1010" t="s">
        <v>2173</v>
      </c>
      <c r="B1010" s="2">
        <v>45039</v>
      </c>
      <c r="C1010" t="s">
        <v>1083</v>
      </c>
      <c r="D1010" t="s">
        <v>352</v>
      </c>
      <c r="E1010" t="s">
        <v>26</v>
      </c>
      <c r="F1010" t="s">
        <v>33</v>
      </c>
      <c r="G1010" t="s">
        <v>42</v>
      </c>
      <c r="H1010" t="s">
        <v>57</v>
      </c>
      <c r="I1010" s="3">
        <v>3</v>
      </c>
      <c r="J1010" s="4">
        <v>13063.3</v>
      </c>
      <c r="K1010" s="4">
        <v>39189.89</v>
      </c>
      <c r="L1010" t="s">
        <v>28</v>
      </c>
      <c r="M1010" t="s">
        <v>29</v>
      </c>
      <c r="N1010">
        <f>IF(COUNTIF($C$2:C1010,C1010)=1,1,0)</f>
        <v>0</v>
      </c>
      <c r="O1010">
        <f t="shared" si="30"/>
        <v>0</v>
      </c>
      <c r="P1010" t="str">
        <f t="shared" si="31"/>
        <v>2023-04</v>
      </c>
      <c r="Q1010" s="3">
        <f>IF(AND(IF(dashboard!$B$4="All",TRUE,$F1010=dashboard!$B$4),IF(dashboard!$B$5="All",TRUE,$E1010=dashboard!$B$5),IF(dashboard!$B$6="All",TRUE,$G1010=dashboard!$B$6),IF(dashboard!$B$7="All",TRUE,$M1010=dashboard!$B$7),$P1010&gt;=dashboard!$B$8,$P1010&lt;=dashboard!$B$9,COUNTIFS($C$2:C1010,$C1010,$F$2:F1010,IF(dashboard!$B$4="All","*",dashboard!$B$4),$E$2:E1010,IF(dashboard!$B$5="All","*",dashboard!$B$5),$G$2:G1010,IF(dashboard!$B$6="All","*",dashboard!$B$6),$M$2:M1010,IF(dashboard!$B$7="All","*",dashboard!$B$7),$P$2:P1010,"&gt;="&amp;dashboard!$B$8,$P$2:P1010,"&lt;="&amp;dashboard!$B$9)=1),1,0)</f>
        <v>1</v>
      </c>
    </row>
    <row r="1011" spans="1:17">
      <c r="A1011" t="s">
        <v>2174</v>
      </c>
      <c r="B1011" s="2">
        <v>45113</v>
      </c>
      <c r="C1011" t="s">
        <v>2175</v>
      </c>
      <c r="D1011" t="s">
        <v>2176</v>
      </c>
      <c r="E1011" t="s">
        <v>26</v>
      </c>
      <c r="F1011" t="s">
        <v>33</v>
      </c>
      <c r="G1011" t="s">
        <v>19</v>
      </c>
      <c r="H1011" t="s">
        <v>34</v>
      </c>
      <c r="I1011" s="3">
        <v>4</v>
      </c>
      <c r="J1011" s="4">
        <v>963.86</v>
      </c>
      <c r="K1011" s="4">
        <v>3855.44</v>
      </c>
      <c r="L1011" t="s">
        <v>21</v>
      </c>
      <c r="M1011" t="s">
        <v>29</v>
      </c>
      <c r="N1011">
        <f>IF(COUNTIF($C$2:C1011,C1011)=1,1,0)</f>
        <v>1</v>
      </c>
      <c r="O1011">
        <f t="shared" si="30"/>
        <v>0</v>
      </c>
      <c r="P1011" t="str">
        <f t="shared" si="31"/>
        <v>2023-07</v>
      </c>
      <c r="Q1011" s="3">
        <f>IF(AND(IF(dashboard!$B$4="All",TRUE,$F1011=dashboard!$B$4),IF(dashboard!$B$5="All",TRUE,$E1011=dashboard!$B$5),IF(dashboard!$B$6="All",TRUE,$G1011=dashboard!$B$6),IF(dashboard!$B$7="All",TRUE,$M1011=dashboard!$B$7),$P1011&gt;=dashboard!$B$8,$P1011&lt;=dashboard!$B$9,COUNTIFS($C$2:C1011,$C1011,$F$2:F1011,IF(dashboard!$B$4="All","*",dashboard!$B$4),$E$2:E1011,IF(dashboard!$B$5="All","*",dashboard!$B$5),$G$2:G1011,IF(dashboard!$B$6="All","*",dashboard!$B$6),$M$2:M1011,IF(dashboard!$B$7="All","*",dashboard!$B$7),$P$2:P1011,"&gt;="&amp;dashboard!$B$8,$P$2:P1011,"&lt;="&amp;dashboard!$B$9)=1),1,0)</f>
        <v>1</v>
      </c>
    </row>
    <row r="1012" spans="1:17">
      <c r="A1012" t="s">
        <v>2177</v>
      </c>
      <c r="B1012" s="2">
        <v>45153</v>
      </c>
      <c r="C1012" t="s">
        <v>847</v>
      </c>
      <c r="D1012" t="s">
        <v>2178</v>
      </c>
      <c r="E1012" t="s">
        <v>26</v>
      </c>
      <c r="F1012" t="s">
        <v>27</v>
      </c>
      <c r="G1012" t="s">
        <v>19</v>
      </c>
      <c r="H1012" t="s">
        <v>20</v>
      </c>
      <c r="I1012" s="3">
        <v>5</v>
      </c>
      <c r="J1012" s="4">
        <v>40775.85</v>
      </c>
      <c r="K1012" s="4">
        <v>203879.26</v>
      </c>
      <c r="L1012" t="s">
        <v>21</v>
      </c>
      <c r="M1012" t="s">
        <v>29</v>
      </c>
      <c r="N1012">
        <f>IF(COUNTIF($C$2:C1012,C1012)=1,1,0)</f>
        <v>0</v>
      </c>
      <c r="O1012">
        <f t="shared" si="30"/>
        <v>0</v>
      </c>
      <c r="P1012" t="str">
        <f t="shared" si="31"/>
        <v>2023-08</v>
      </c>
      <c r="Q1012" s="3">
        <f>IF(AND(IF(dashboard!$B$4="All",TRUE,$F1012=dashboard!$B$4),IF(dashboard!$B$5="All",TRUE,$E1012=dashboard!$B$5),IF(dashboard!$B$6="All",TRUE,$G1012=dashboard!$B$6),IF(dashboard!$B$7="All",TRUE,$M1012=dashboard!$B$7),$P1012&gt;=dashboard!$B$8,$P1012&lt;=dashboard!$B$9,COUNTIFS($C$2:C1012,$C1012,$F$2:F1012,IF(dashboard!$B$4="All","*",dashboard!$B$4),$E$2:E1012,IF(dashboard!$B$5="All","*",dashboard!$B$5),$G$2:G1012,IF(dashboard!$B$6="All","*",dashboard!$B$6),$M$2:M1012,IF(dashboard!$B$7="All","*",dashboard!$B$7),$P$2:P1012,"&gt;="&amp;dashboard!$B$8,$P$2:P1012,"&lt;="&amp;dashboard!$B$9)=1),1,0)</f>
        <v>0</v>
      </c>
    </row>
    <row r="1013" spans="1:17">
      <c r="A1013" t="s">
        <v>2179</v>
      </c>
      <c r="B1013" s="2">
        <v>45236</v>
      </c>
      <c r="C1013" t="s">
        <v>189</v>
      </c>
      <c r="D1013" t="s">
        <v>2180</v>
      </c>
      <c r="E1013" t="s">
        <v>17</v>
      </c>
      <c r="F1013" t="s">
        <v>18</v>
      </c>
      <c r="G1013" t="s">
        <v>19</v>
      </c>
      <c r="H1013" t="s">
        <v>20</v>
      </c>
      <c r="I1013" s="3">
        <v>4</v>
      </c>
      <c r="J1013" s="4">
        <v>24663.73</v>
      </c>
      <c r="K1013" s="4">
        <v>98654.92</v>
      </c>
      <c r="L1013" t="s">
        <v>21</v>
      </c>
      <c r="M1013" t="s">
        <v>29</v>
      </c>
      <c r="N1013">
        <f>IF(COUNTIF($C$2:C1013,C1013)=1,1,0)</f>
        <v>0</v>
      </c>
      <c r="O1013">
        <f t="shared" si="30"/>
        <v>0</v>
      </c>
      <c r="P1013" t="str">
        <f t="shared" si="31"/>
        <v>2023-11</v>
      </c>
      <c r="Q1013" s="3">
        <f>IF(AND(IF(dashboard!$B$4="All",TRUE,$F1013=dashboard!$B$4),IF(dashboard!$B$5="All",TRUE,$E1013=dashboard!$B$5),IF(dashboard!$B$6="All",TRUE,$G1013=dashboard!$B$6),IF(dashboard!$B$7="All",TRUE,$M1013=dashboard!$B$7),$P1013&gt;=dashboard!$B$8,$P1013&lt;=dashboard!$B$9,COUNTIFS($C$2:C1013,$C1013,$F$2:F1013,IF(dashboard!$B$4="All","*",dashboard!$B$4),$E$2:E1013,IF(dashboard!$B$5="All","*",dashboard!$B$5),$G$2:G1013,IF(dashboard!$B$6="All","*",dashboard!$B$6),$M$2:M1013,IF(dashboard!$B$7="All","*",dashboard!$B$7),$P$2:P1013,"&gt;="&amp;dashboard!$B$8,$P$2:P1013,"&lt;="&amp;dashboard!$B$9)=1),1,0)</f>
        <v>0</v>
      </c>
    </row>
    <row r="1014" spans="1:17">
      <c r="A1014" t="s">
        <v>2181</v>
      </c>
      <c r="B1014" s="2">
        <v>45024</v>
      </c>
      <c r="C1014" t="s">
        <v>168</v>
      </c>
      <c r="D1014" t="s">
        <v>445</v>
      </c>
      <c r="E1014" t="s">
        <v>26</v>
      </c>
      <c r="F1014" t="s">
        <v>33</v>
      </c>
      <c r="G1014" t="s">
        <v>19</v>
      </c>
      <c r="H1014" t="s">
        <v>57</v>
      </c>
      <c r="I1014" s="3">
        <v>4</v>
      </c>
      <c r="J1014" s="4">
        <v>14878.97</v>
      </c>
      <c r="K1014" s="4">
        <v>59515.87</v>
      </c>
      <c r="L1014" t="s">
        <v>21</v>
      </c>
      <c r="M1014" t="s">
        <v>29</v>
      </c>
      <c r="N1014">
        <f>IF(COUNTIF($C$2:C1014,C1014)=1,1,0)</f>
        <v>0</v>
      </c>
      <c r="O1014">
        <f t="shared" si="30"/>
        <v>0</v>
      </c>
      <c r="P1014" t="str">
        <f t="shared" si="31"/>
        <v>2023-04</v>
      </c>
      <c r="Q1014" s="3">
        <f>IF(AND(IF(dashboard!$B$4="All",TRUE,$F1014=dashboard!$B$4),IF(dashboard!$B$5="All",TRUE,$E1014=dashboard!$B$5),IF(dashboard!$B$6="All",TRUE,$G1014=dashboard!$B$6),IF(dashboard!$B$7="All",TRUE,$M1014=dashboard!$B$7),$P1014&gt;=dashboard!$B$8,$P1014&lt;=dashboard!$B$9,COUNTIFS($C$2:C1014,$C1014,$F$2:F1014,IF(dashboard!$B$4="All","*",dashboard!$B$4),$E$2:E1014,IF(dashboard!$B$5="All","*",dashboard!$B$5),$G$2:G1014,IF(dashboard!$B$6="All","*",dashboard!$B$6),$M$2:M1014,IF(dashboard!$B$7="All","*",dashboard!$B$7),$P$2:P1014,"&gt;="&amp;dashboard!$B$8,$P$2:P1014,"&lt;="&amp;dashboard!$B$9)=1),1,0)</f>
        <v>1</v>
      </c>
    </row>
    <row r="1015" spans="1:17">
      <c r="A1015" t="s">
        <v>2182</v>
      </c>
      <c r="B1015" s="2">
        <v>44981</v>
      </c>
      <c r="C1015" t="s">
        <v>1114</v>
      </c>
      <c r="D1015" t="s">
        <v>1918</v>
      </c>
      <c r="E1015" t="s">
        <v>26</v>
      </c>
      <c r="F1015" t="s">
        <v>46</v>
      </c>
      <c r="G1015" t="s">
        <v>42</v>
      </c>
      <c r="H1015" t="s">
        <v>34</v>
      </c>
      <c r="I1015" s="3">
        <v>1</v>
      </c>
      <c r="J1015" s="4">
        <v>1362.46</v>
      </c>
      <c r="K1015" s="4">
        <v>1362.46</v>
      </c>
      <c r="L1015" t="s">
        <v>35</v>
      </c>
      <c r="M1015" t="s">
        <v>29</v>
      </c>
      <c r="N1015">
        <f>IF(COUNTIF($C$2:C1015,C1015)=1,1,0)</f>
        <v>0</v>
      </c>
      <c r="O1015">
        <f t="shared" si="30"/>
        <v>0</v>
      </c>
      <c r="P1015" t="str">
        <f t="shared" si="31"/>
        <v>2023-02</v>
      </c>
      <c r="Q1015" s="3">
        <f>IF(AND(IF(dashboard!$B$4="All",TRUE,$F1015=dashboard!$B$4),IF(dashboard!$B$5="All",TRUE,$E1015=dashboard!$B$5),IF(dashboard!$B$6="All",TRUE,$G1015=dashboard!$B$6),IF(dashboard!$B$7="All",TRUE,$M1015=dashboard!$B$7),$P1015&gt;=dashboard!$B$8,$P1015&lt;=dashboard!$B$9,COUNTIFS($C$2:C1015,$C1015,$F$2:F1015,IF(dashboard!$B$4="All","*",dashboard!$B$4),$E$2:E1015,IF(dashboard!$B$5="All","*",dashboard!$B$5),$G$2:G1015,IF(dashboard!$B$6="All","*",dashboard!$B$6),$M$2:M1015,IF(dashboard!$B$7="All","*",dashboard!$B$7),$P$2:P1015,"&gt;="&amp;dashboard!$B$8,$P$2:P1015,"&lt;="&amp;dashboard!$B$9)=1),1,0)</f>
        <v>0</v>
      </c>
    </row>
    <row r="1016" spans="1:17">
      <c r="A1016" t="s">
        <v>2183</v>
      </c>
      <c r="B1016" s="2">
        <v>45332</v>
      </c>
      <c r="C1016" t="s">
        <v>2184</v>
      </c>
      <c r="D1016" t="s">
        <v>420</v>
      </c>
      <c r="E1016" t="s">
        <v>17</v>
      </c>
      <c r="F1016" t="s">
        <v>33</v>
      </c>
      <c r="G1016" t="s">
        <v>19</v>
      </c>
      <c r="H1016" t="s">
        <v>50</v>
      </c>
      <c r="I1016" s="3">
        <v>2</v>
      </c>
      <c r="J1016" s="4">
        <v>1982.88</v>
      </c>
      <c r="K1016" s="4">
        <v>3965.77</v>
      </c>
      <c r="L1016" t="s">
        <v>28</v>
      </c>
      <c r="M1016" t="s">
        <v>29</v>
      </c>
      <c r="N1016">
        <f>IF(COUNTIF($C$2:C1016,C1016)=1,1,0)</f>
        <v>1</v>
      </c>
      <c r="O1016">
        <f t="shared" si="30"/>
        <v>0</v>
      </c>
      <c r="P1016" t="str">
        <f t="shared" si="31"/>
        <v>2024-02</v>
      </c>
      <c r="Q1016" s="3">
        <f>IF(AND(IF(dashboard!$B$4="All",TRUE,$F1016=dashboard!$B$4),IF(dashboard!$B$5="All",TRUE,$E1016=dashboard!$B$5),IF(dashboard!$B$6="All",TRUE,$G1016=dashboard!$B$6),IF(dashboard!$B$7="All",TRUE,$M1016=dashboard!$B$7),$P1016&gt;=dashboard!$B$8,$P1016&lt;=dashboard!$B$9,COUNTIFS($C$2:C1016,$C1016,$F$2:F1016,IF(dashboard!$B$4="All","*",dashboard!$B$4),$E$2:E1016,IF(dashboard!$B$5="All","*",dashboard!$B$5),$G$2:G1016,IF(dashboard!$B$6="All","*",dashboard!$B$6),$M$2:M1016,IF(dashboard!$B$7="All","*",dashboard!$B$7),$P$2:P1016,"&gt;="&amp;dashboard!$B$8,$P$2:P1016,"&lt;="&amp;dashboard!$B$9)=1),1,0)</f>
        <v>1</v>
      </c>
    </row>
    <row r="1017" spans="1:17">
      <c r="A1017" t="s">
        <v>2185</v>
      </c>
      <c r="B1017" s="2">
        <v>44995</v>
      </c>
      <c r="C1017" t="s">
        <v>2144</v>
      </c>
      <c r="D1017" t="s">
        <v>1402</v>
      </c>
      <c r="E1017" t="s">
        <v>17</v>
      </c>
      <c r="F1017" t="s">
        <v>46</v>
      </c>
      <c r="G1017" t="s">
        <v>19</v>
      </c>
      <c r="H1017" t="s">
        <v>34</v>
      </c>
      <c r="I1017" s="3">
        <v>5</v>
      </c>
      <c r="J1017" s="4">
        <v>1194</v>
      </c>
      <c r="K1017" s="4">
        <v>5969.99</v>
      </c>
      <c r="L1017" t="s">
        <v>28</v>
      </c>
      <c r="M1017" t="s">
        <v>29</v>
      </c>
      <c r="N1017">
        <f>IF(COUNTIF($C$2:C1017,C1017)=1,1,0)</f>
        <v>0</v>
      </c>
      <c r="O1017">
        <f t="shared" si="30"/>
        <v>0</v>
      </c>
      <c r="P1017" t="str">
        <f t="shared" si="31"/>
        <v>2023-03</v>
      </c>
      <c r="Q1017" s="3">
        <f>IF(AND(IF(dashboard!$B$4="All",TRUE,$F1017=dashboard!$B$4),IF(dashboard!$B$5="All",TRUE,$E1017=dashboard!$B$5),IF(dashboard!$B$6="All",TRUE,$G1017=dashboard!$B$6),IF(dashboard!$B$7="All",TRUE,$M1017=dashboard!$B$7),$P1017&gt;=dashboard!$B$8,$P1017&lt;=dashboard!$B$9,COUNTIFS($C$2:C1017,$C1017,$F$2:F1017,IF(dashboard!$B$4="All","*",dashboard!$B$4),$E$2:E1017,IF(dashboard!$B$5="All","*",dashboard!$B$5),$G$2:G1017,IF(dashboard!$B$6="All","*",dashboard!$B$6),$M$2:M1017,IF(dashboard!$B$7="All","*",dashboard!$B$7),$P$2:P1017,"&gt;="&amp;dashboard!$B$8,$P$2:P1017,"&lt;="&amp;dashboard!$B$9)=1),1,0)</f>
        <v>0</v>
      </c>
    </row>
    <row r="1018" spans="1:17">
      <c r="A1018" t="s">
        <v>2186</v>
      </c>
      <c r="B1018" s="2">
        <v>45238</v>
      </c>
      <c r="C1018" t="s">
        <v>2184</v>
      </c>
      <c r="D1018" t="s">
        <v>2187</v>
      </c>
      <c r="E1018" t="s">
        <v>17</v>
      </c>
      <c r="F1018" t="s">
        <v>33</v>
      </c>
      <c r="G1018" t="s">
        <v>42</v>
      </c>
      <c r="H1018" t="s">
        <v>57</v>
      </c>
      <c r="I1018" s="3">
        <v>5</v>
      </c>
      <c r="J1018" s="4">
        <v>10879.86</v>
      </c>
      <c r="K1018" s="4">
        <v>54399.3</v>
      </c>
      <c r="L1018" t="s">
        <v>21</v>
      </c>
      <c r="M1018" t="s">
        <v>29</v>
      </c>
      <c r="N1018">
        <f>IF(COUNTIF($C$2:C1018,C1018)=1,1,0)</f>
        <v>0</v>
      </c>
      <c r="O1018">
        <f t="shared" si="30"/>
        <v>0</v>
      </c>
      <c r="P1018" t="str">
        <f t="shared" si="31"/>
        <v>2023-11</v>
      </c>
      <c r="Q1018" s="3">
        <f>IF(AND(IF(dashboard!$B$4="All",TRUE,$F1018=dashboard!$B$4),IF(dashboard!$B$5="All",TRUE,$E1018=dashboard!$B$5),IF(dashboard!$B$6="All",TRUE,$G1018=dashboard!$B$6),IF(dashboard!$B$7="All",TRUE,$M1018=dashboard!$B$7),$P1018&gt;=dashboard!$B$8,$P1018&lt;=dashboard!$B$9,COUNTIFS($C$2:C1018,$C1018,$F$2:F1018,IF(dashboard!$B$4="All","*",dashboard!$B$4),$E$2:E1018,IF(dashboard!$B$5="All","*",dashboard!$B$5),$G$2:G1018,IF(dashboard!$B$6="All","*",dashboard!$B$6),$M$2:M1018,IF(dashboard!$B$7="All","*",dashboard!$B$7),$P$2:P1018,"&gt;="&amp;dashboard!$B$8,$P$2:P1018,"&lt;="&amp;dashboard!$B$9)=1),1,0)</f>
        <v>0</v>
      </c>
    </row>
    <row r="1019" spans="1:17">
      <c r="A1019" t="s">
        <v>2188</v>
      </c>
      <c r="B1019" s="2">
        <v>45215</v>
      </c>
      <c r="C1019" t="s">
        <v>839</v>
      </c>
      <c r="D1019" t="s">
        <v>463</v>
      </c>
      <c r="E1019" t="s">
        <v>26</v>
      </c>
      <c r="F1019" t="s">
        <v>33</v>
      </c>
      <c r="G1019" t="s">
        <v>19</v>
      </c>
      <c r="H1019" t="s">
        <v>57</v>
      </c>
      <c r="I1019" s="3">
        <v>1</v>
      </c>
      <c r="J1019" s="4">
        <v>16609.39</v>
      </c>
      <c r="K1019" s="4">
        <v>16609.39</v>
      </c>
      <c r="L1019" t="s">
        <v>28</v>
      </c>
      <c r="M1019" t="s">
        <v>29</v>
      </c>
      <c r="N1019">
        <f>IF(COUNTIF($C$2:C1019,C1019)=1,1,0)</f>
        <v>0</v>
      </c>
      <c r="O1019">
        <f t="shared" si="30"/>
        <v>0</v>
      </c>
      <c r="P1019" t="str">
        <f t="shared" si="31"/>
        <v>2023-10</v>
      </c>
      <c r="Q1019" s="3">
        <f>IF(AND(IF(dashboard!$B$4="All",TRUE,$F1019=dashboard!$B$4),IF(dashboard!$B$5="All",TRUE,$E1019=dashboard!$B$5),IF(dashboard!$B$6="All",TRUE,$G1019=dashboard!$B$6),IF(dashboard!$B$7="All",TRUE,$M1019=dashboard!$B$7),$P1019&gt;=dashboard!$B$8,$P1019&lt;=dashboard!$B$9,COUNTIFS($C$2:C1019,$C1019,$F$2:F1019,IF(dashboard!$B$4="All","*",dashboard!$B$4),$E$2:E1019,IF(dashboard!$B$5="All","*",dashboard!$B$5),$G$2:G1019,IF(dashboard!$B$6="All","*",dashboard!$B$6),$M$2:M1019,IF(dashboard!$B$7="All","*",dashboard!$B$7),$P$2:P1019,"&gt;="&amp;dashboard!$B$8,$P$2:P1019,"&lt;="&amp;dashboard!$B$9)=1),1,0)</f>
        <v>1</v>
      </c>
    </row>
    <row r="1020" spans="1:17">
      <c r="A1020" t="s">
        <v>2189</v>
      </c>
      <c r="B1020" s="2">
        <v>45074</v>
      </c>
      <c r="C1020" t="s">
        <v>63</v>
      </c>
      <c r="D1020" t="s">
        <v>1371</v>
      </c>
      <c r="E1020" t="s">
        <v>26</v>
      </c>
      <c r="F1020" t="s">
        <v>27</v>
      </c>
      <c r="G1020" t="s">
        <v>19</v>
      </c>
      <c r="H1020" t="s">
        <v>57</v>
      </c>
      <c r="I1020" s="3">
        <v>4</v>
      </c>
      <c r="J1020" s="4">
        <v>12558.22</v>
      </c>
      <c r="K1020" s="4">
        <v>50232.87</v>
      </c>
      <c r="L1020" t="s">
        <v>21</v>
      </c>
      <c r="M1020" t="s">
        <v>29</v>
      </c>
      <c r="N1020">
        <f>IF(COUNTIF($C$2:C1020,C1020)=1,1,0)</f>
        <v>0</v>
      </c>
      <c r="O1020">
        <f t="shared" si="30"/>
        <v>0</v>
      </c>
      <c r="P1020" t="str">
        <f t="shared" si="31"/>
        <v>2023-05</v>
      </c>
      <c r="Q1020" s="3">
        <f>IF(AND(IF(dashboard!$B$4="All",TRUE,$F1020=dashboard!$B$4),IF(dashboard!$B$5="All",TRUE,$E1020=dashboard!$B$5),IF(dashboard!$B$6="All",TRUE,$G1020=dashboard!$B$6),IF(dashboard!$B$7="All",TRUE,$M1020=dashboard!$B$7),$P1020&gt;=dashboard!$B$8,$P1020&lt;=dashboard!$B$9,COUNTIFS($C$2:C1020,$C1020,$F$2:F1020,IF(dashboard!$B$4="All","*",dashboard!$B$4),$E$2:E1020,IF(dashboard!$B$5="All","*",dashboard!$B$5),$G$2:G1020,IF(dashboard!$B$6="All","*",dashboard!$B$6),$M$2:M1020,IF(dashboard!$B$7="All","*",dashboard!$B$7),$P$2:P1020,"&gt;="&amp;dashboard!$B$8,$P$2:P1020,"&lt;="&amp;dashboard!$B$9)=1),1,0)</f>
        <v>0</v>
      </c>
    </row>
    <row r="1021" spans="1:17">
      <c r="A1021" t="s">
        <v>2190</v>
      </c>
      <c r="B1021" s="2">
        <v>45393</v>
      </c>
      <c r="C1021" t="s">
        <v>1222</v>
      </c>
      <c r="D1021" t="s">
        <v>327</v>
      </c>
      <c r="E1021" t="s">
        <v>17</v>
      </c>
      <c r="F1021" t="s">
        <v>27</v>
      </c>
      <c r="G1021" t="s">
        <v>19</v>
      </c>
      <c r="H1021" t="s">
        <v>57</v>
      </c>
      <c r="I1021" s="3">
        <v>1</v>
      </c>
      <c r="J1021" s="4">
        <v>17915.650000000001</v>
      </c>
      <c r="K1021" s="4">
        <v>17915.650000000001</v>
      </c>
      <c r="L1021" t="s">
        <v>21</v>
      </c>
      <c r="M1021" t="s">
        <v>22</v>
      </c>
      <c r="N1021">
        <f>IF(COUNTIF($C$2:C1021,C1021)=1,1,0)</f>
        <v>0</v>
      </c>
      <c r="O1021">
        <f t="shared" si="30"/>
        <v>1</v>
      </c>
      <c r="P1021" t="str">
        <f t="shared" si="31"/>
        <v>2024-04</v>
      </c>
      <c r="Q1021" s="3">
        <f>IF(AND(IF(dashboard!$B$4="All",TRUE,$F1021=dashboard!$B$4),IF(dashboard!$B$5="All",TRUE,$E1021=dashboard!$B$5),IF(dashboard!$B$6="All",TRUE,$G1021=dashboard!$B$6),IF(dashboard!$B$7="All",TRUE,$M1021=dashboard!$B$7),$P1021&gt;=dashboard!$B$8,$P1021&lt;=dashboard!$B$9,COUNTIFS($C$2:C1021,$C1021,$F$2:F1021,IF(dashboard!$B$4="All","*",dashboard!$B$4),$E$2:E1021,IF(dashboard!$B$5="All","*",dashboard!$B$5),$G$2:G1021,IF(dashboard!$B$6="All","*",dashboard!$B$6),$M$2:M1021,IF(dashboard!$B$7="All","*",dashboard!$B$7),$P$2:P1021,"&gt;="&amp;dashboard!$B$8,$P$2:P1021,"&lt;="&amp;dashboard!$B$9)=1),1,0)</f>
        <v>0</v>
      </c>
    </row>
    <row r="1022" spans="1:17">
      <c r="A1022" t="s">
        <v>2191</v>
      </c>
      <c r="B1022" s="2">
        <v>45170</v>
      </c>
      <c r="C1022" t="s">
        <v>2192</v>
      </c>
      <c r="D1022" t="s">
        <v>2193</v>
      </c>
      <c r="E1022" t="s">
        <v>26</v>
      </c>
      <c r="F1022" t="s">
        <v>27</v>
      </c>
      <c r="G1022" t="s">
        <v>19</v>
      </c>
      <c r="H1022" t="s">
        <v>50</v>
      </c>
      <c r="I1022" s="3">
        <v>4</v>
      </c>
      <c r="J1022" s="4">
        <v>2902.51</v>
      </c>
      <c r="K1022" s="4">
        <v>11610.05</v>
      </c>
      <c r="L1022" t="s">
        <v>28</v>
      </c>
      <c r="M1022" t="s">
        <v>29</v>
      </c>
      <c r="N1022">
        <f>IF(COUNTIF($C$2:C1022,C1022)=1,1,0)</f>
        <v>1</v>
      </c>
      <c r="O1022">
        <f t="shared" si="30"/>
        <v>0</v>
      </c>
      <c r="P1022" t="str">
        <f t="shared" si="31"/>
        <v>2023-09</v>
      </c>
      <c r="Q1022" s="3">
        <f>IF(AND(IF(dashboard!$B$4="All",TRUE,$F1022=dashboard!$B$4),IF(dashboard!$B$5="All",TRUE,$E1022=dashboard!$B$5),IF(dashboard!$B$6="All",TRUE,$G1022=dashboard!$B$6),IF(dashboard!$B$7="All",TRUE,$M1022=dashboard!$B$7),$P1022&gt;=dashboard!$B$8,$P1022&lt;=dashboard!$B$9,COUNTIFS($C$2:C1022,$C1022,$F$2:F1022,IF(dashboard!$B$4="All","*",dashboard!$B$4),$E$2:E1022,IF(dashboard!$B$5="All","*",dashboard!$B$5),$G$2:G1022,IF(dashboard!$B$6="All","*",dashboard!$B$6),$M$2:M1022,IF(dashboard!$B$7="All","*",dashboard!$B$7),$P$2:P1022,"&gt;="&amp;dashboard!$B$8,$P$2:P1022,"&lt;="&amp;dashboard!$B$9)=1),1,0)</f>
        <v>0</v>
      </c>
    </row>
    <row r="1023" spans="1:17">
      <c r="A1023" t="s">
        <v>2194</v>
      </c>
      <c r="B1023" s="2">
        <v>45417</v>
      </c>
      <c r="C1023" t="s">
        <v>2195</v>
      </c>
      <c r="D1023" t="s">
        <v>82</v>
      </c>
      <c r="E1023" t="s">
        <v>17</v>
      </c>
      <c r="F1023" t="s">
        <v>18</v>
      </c>
      <c r="G1023" t="s">
        <v>42</v>
      </c>
      <c r="H1023" t="s">
        <v>34</v>
      </c>
      <c r="I1023" s="3">
        <v>2</v>
      </c>
      <c r="J1023" s="4">
        <v>1279.51</v>
      </c>
      <c r="K1023" s="4">
        <v>2559.02</v>
      </c>
      <c r="L1023" t="s">
        <v>28</v>
      </c>
      <c r="M1023" t="s">
        <v>29</v>
      </c>
      <c r="N1023">
        <f>IF(COUNTIF($C$2:C1023,C1023)=1,1,0)</f>
        <v>1</v>
      </c>
      <c r="O1023">
        <f t="shared" si="30"/>
        <v>0</v>
      </c>
      <c r="P1023" t="str">
        <f t="shared" si="31"/>
        <v>2024-05</v>
      </c>
      <c r="Q1023" s="3">
        <f>IF(AND(IF(dashboard!$B$4="All",TRUE,$F1023=dashboard!$B$4),IF(dashboard!$B$5="All",TRUE,$E1023=dashboard!$B$5),IF(dashboard!$B$6="All",TRUE,$G1023=dashboard!$B$6),IF(dashboard!$B$7="All",TRUE,$M1023=dashboard!$B$7),$P1023&gt;=dashboard!$B$8,$P1023&lt;=dashboard!$B$9,COUNTIFS($C$2:C1023,$C1023,$F$2:F1023,IF(dashboard!$B$4="All","*",dashboard!$B$4),$E$2:E1023,IF(dashboard!$B$5="All","*",dashboard!$B$5),$G$2:G1023,IF(dashboard!$B$6="All","*",dashboard!$B$6),$M$2:M1023,IF(dashboard!$B$7="All","*",dashboard!$B$7),$P$2:P1023,"&gt;="&amp;dashboard!$B$8,$P$2:P1023,"&lt;="&amp;dashboard!$B$9)=1),1,0)</f>
        <v>0</v>
      </c>
    </row>
    <row r="1024" spans="1:17">
      <c r="A1024" t="s">
        <v>2196</v>
      </c>
      <c r="B1024" s="2">
        <v>45433</v>
      </c>
      <c r="C1024" t="s">
        <v>685</v>
      </c>
      <c r="D1024" t="s">
        <v>2075</v>
      </c>
      <c r="E1024" t="s">
        <v>17</v>
      </c>
      <c r="F1024" t="s">
        <v>27</v>
      </c>
      <c r="G1024" t="s">
        <v>42</v>
      </c>
      <c r="H1024" t="s">
        <v>34</v>
      </c>
      <c r="I1024" s="3">
        <v>2</v>
      </c>
      <c r="J1024" s="4">
        <v>1138.1099999999999</v>
      </c>
      <c r="K1024" s="4">
        <v>2276.21</v>
      </c>
      <c r="L1024" t="s">
        <v>35</v>
      </c>
      <c r="M1024" t="s">
        <v>22</v>
      </c>
      <c r="N1024">
        <f>IF(COUNTIF($C$2:C1024,C1024)=1,1,0)</f>
        <v>0</v>
      </c>
      <c r="O1024">
        <f t="shared" si="30"/>
        <v>1</v>
      </c>
      <c r="P1024" t="str">
        <f t="shared" si="31"/>
        <v>2024-05</v>
      </c>
      <c r="Q1024" s="3">
        <f>IF(AND(IF(dashboard!$B$4="All",TRUE,$F1024=dashboard!$B$4),IF(dashboard!$B$5="All",TRUE,$E1024=dashboard!$B$5),IF(dashboard!$B$6="All",TRUE,$G1024=dashboard!$B$6),IF(dashboard!$B$7="All",TRUE,$M1024=dashboard!$B$7),$P1024&gt;=dashboard!$B$8,$P1024&lt;=dashboard!$B$9,COUNTIFS($C$2:C1024,$C1024,$F$2:F1024,IF(dashboard!$B$4="All","*",dashboard!$B$4),$E$2:E1024,IF(dashboard!$B$5="All","*",dashboard!$B$5),$G$2:G1024,IF(dashboard!$B$6="All","*",dashboard!$B$6),$M$2:M1024,IF(dashboard!$B$7="All","*",dashboard!$B$7),$P$2:P1024,"&gt;="&amp;dashboard!$B$8,$P$2:P1024,"&lt;="&amp;dashboard!$B$9)=1),1,0)</f>
        <v>0</v>
      </c>
    </row>
    <row r="1025" spans="1:17">
      <c r="A1025" t="s">
        <v>2197</v>
      </c>
      <c r="B1025" s="2">
        <v>45291</v>
      </c>
      <c r="C1025" t="s">
        <v>961</v>
      </c>
      <c r="D1025" t="s">
        <v>1620</v>
      </c>
      <c r="E1025" t="s">
        <v>61</v>
      </c>
      <c r="F1025" t="s">
        <v>27</v>
      </c>
      <c r="G1025" t="s">
        <v>19</v>
      </c>
      <c r="H1025" t="s">
        <v>20</v>
      </c>
      <c r="I1025" s="3">
        <v>3</v>
      </c>
      <c r="J1025" s="4">
        <v>37915.31</v>
      </c>
      <c r="K1025" s="4">
        <v>113745.93</v>
      </c>
      <c r="L1025" t="s">
        <v>21</v>
      </c>
      <c r="M1025" t="s">
        <v>29</v>
      </c>
      <c r="N1025">
        <f>IF(COUNTIF($C$2:C1025,C1025)=1,1,0)</f>
        <v>0</v>
      </c>
      <c r="O1025">
        <f t="shared" si="30"/>
        <v>0</v>
      </c>
      <c r="P1025" t="str">
        <f t="shared" si="31"/>
        <v>2023-12</v>
      </c>
      <c r="Q1025" s="3">
        <f>IF(AND(IF(dashboard!$B$4="All",TRUE,$F1025=dashboard!$B$4),IF(dashboard!$B$5="All",TRUE,$E1025=dashboard!$B$5),IF(dashboard!$B$6="All",TRUE,$G1025=dashboard!$B$6),IF(dashboard!$B$7="All",TRUE,$M1025=dashboard!$B$7),$P1025&gt;=dashboard!$B$8,$P1025&lt;=dashboard!$B$9,COUNTIFS($C$2:C1025,$C1025,$F$2:F1025,IF(dashboard!$B$4="All","*",dashboard!$B$4),$E$2:E1025,IF(dashboard!$B$5="All","*",dashboard!$B$5),$G$2:G1025,IF(dashboard!$B$6="All","*",dashboard!$B$6),$M$2:M1025,IF(dashboard!$B$7="All","*",dashboard!$B$7),$P$2:P1025,"&gt;="&amp;dashboard!$B$8,$P$2:P1025,"&lt;="&amp;dashboard!$B$9)=1),1,0)</f>
        <v>0</v>
      </c>
    </row>
    <row r="1026" spans="1:17">
      <c r="A1026" t="s">
        <v>2198</v>
      </c>
      <c r="B1026" s="2">
        <v>45408</v>
      </c>
      <c r="C1026" t="s">
        <v>1329</v>
      </c>
      <c r="D1026" t="s">
        <v>2093</v>
      </c>
      <c r="E1026" t="s">
        <v>61</v>
      </c>
      <c r="F1026" t="s">
        <v>33</v>
      </c>
      <c r="G1026" t="s">
        <v>42</v>
      </c>
      <c r="H1026" t="s">
        <v>50</v>
      </c>
      <c r="I1026" s="3">
        <v>4</v>
      </c>
      <c r="J1026" s="4">
        <v>1913.26</v>
      </c>
      <c r="K1026" s="4">
        <v>7653.05</v>
      </c>
      <c r="L1026" t="s">
        <v>28</v>
      </c>
      <c r="M1026" t="s">
        <v>29</v>
      </c>
      <c r="N1026">
        <f>IF(COUNTIF($C$2:C1026,C1026)=1,1,0)</f>
        <v>0</v>
      </c>
      <c r="O1026">
        <f t="shared" ref="O1026:O1089" si="32">IF(OR(M1026="Yes",M1026="YES",M1026=TRUE,M1026=1),1,0)</f>
        <v>0</v>
      </c>
      <c r="P1026" t="str">
        <f t="shared" ref="P1026:P1089" si="33">TEXT(B1026,"yyyy-mm")</f>
        <v>2024-04</v>
      </c>
      <c r="Q1026" s="3">
        <f>IF(AND(IF(dashboard!$B$4="All",TRUE,$F1026=dashboard!$B$4),IF(dashboard!$B$5="All",TRUE,$E1026=dashboard!$B$5),IF(dashboard!$B$6="All",TRUE,$G1026=dashboard!$B$6),IF(dashboard!$B$7="All",TRUE,$M1026=dashboard!$B$7),$P1026&gt;=dashboard!$B$8,$P1026&lt;=dashboard!$B$9,COUNTIFS($C$2:C1026,$C1026,$F$2:F1026,IF(dashboard!$B$4="All","*",dashboard!$B$4),$E$2:E1026,IF(dashboard!$B$5="All","*",dashboard!$B$5),$G$2:G1026,IF(dashboard!$B$6="All","*",dashboard!$B$6),$M$2:M1026,IF(dashboard!$B$7="All","*",dashboard!$B$7),$P$2:P1026,"&gt;="&amp;dashboard!$B$8,$P$2:P1026,"&lt;="&amp;dashboard!$B$9)=1),1,0)</f>
        <v>1</v>
      </c>
    </row>
    <row r="1027" spans="1:17">
      <c r="A1027" t="s">
        <v>2199</v>
      </c>
      <c r="B1027" s="2">
        <v>45127</v>
      </c>
      <c r="C1027" t="s">
        <v>836</v>
      </c>
      <c r="D1027" t="s">
        <v>1827</v>
      </c>
      <c r="E1027" t="s">
        <v>17</v>
      </c>
      <c r="F1027" t="s">
        <v>33</v>
      </c>
      <c r="G1027" t="s">
        <v>19</v>
      </c>
      <c r="H1027" t="s">
        <v>50</v>
      </c>
      <c r="I1027" s="3">
        <v>1</v>
      </c>
      <c r="J1027" s="4">
        <v>2137.75</v>
      </c>
      <c r="K1027" s="4">
        <v>2137.75</v>
      </c>
      <c r="L1027" t="s">
        <v>35</v>
      </c>
      <c r="M1027" t="s">
        <v>29</v>
      </c>
      <c r="N1027">
        <f>IF(COUNTIF($C$2:C1027,C1027)=1,1,0)</f>
        <v>0</v>
      </c>
      <c r="O1027">
        <f t="shared" si="32"/>
        <v>0</v>
      </c>
      <c r="P1027" t="str">
        <f t="shared" si="33"/>
        <v>2023-07</v>
      </c>
      <c r="Q1027" s="3">
        <f>IF(AND(IF(dashboard!$B$4="All",TRUE,$F1027=dashboard!$B$4),IF(dashboard!$B$5="All",TRUE,$E1027=dashboard!$B$5),IF(dashboard!$B$6="All",TRUE,$G1027=dashboard!$B$6),IF(dashboard!$B$7="All",TRUE,$M1027=dashboard!$B$7),$P1027&gt;=dashboard!$B$8,$P1027&lt;=dashboard!$B$9,COUNTIFS($C$2:C1027,$C1027,$F$2:F1027,IF(dashboard!$B$4="All","*",dashboard!$B$4),$E$2:E1027,IF(dashboard!$B$5="All","*",dashboard!$B$5),$G$2:G1027,IF(dashboard!$B$6="All","*",dashboard!$B$6),$M$2:M1027,IF(dashboard!$B$7="All","*",dashboard!$B$7),$P$2:P1027,"&gt;="&amp;dashboard!$B$8,$P$2:P1027,"&lt;="&amp;dashboard!$B$9)=1),1,0)</f>
        <v>1</v>
      </c>
    </row>
    <row r="1028" spans="1:17">
      <c r="A1028" t="s">
        <v>2200</v>
      </c>
      <c r="B1028" s="2">
        <v>45080</v>
      </c>
      <c r="C1028" t="s">
        <v>2097</v>
      </c>
      <c r="D1028" t="s">
        <v>2201</v>
      </c>
      <c r="E1028" t="s">
        <v>17</v>
      </c>
      <c r="F1028" t="s">
        <v>18</v>
      </c>
      <c r="G1028" t="s">
        <v>42</v>
      </c>
      <c r="H1028" t="s">
        <v>20</v>
      </c>
      <c r="I1028" s="3">
        <v>1</v>
      </c>
      <c r="J1028" s="4">
        <v>24970.69</v>
      </c>
      <c r="K1028" s="4">
        <v>24970.69</v>
      </c>
      <c r="L1028" t="s">
        <v>28</v>
      </c>
      <c r="M1028" t="s">
        <v>29</v>
      </c>
      <c r="N1028">
        <f>IF(COUNTIF($C$2:C1028,C1028)=1,1,0)</f>
        <v>0</v>
      </c>
      <c r="O1028">
        <f t="shared" si="32"/>
        <v>0</v>
      </c>
      <c r="P1028" t="str">
        <f t="shared" si="33"/>
        <v>2023-06</v>
      </c>
      <c r="Q1028" s="3">
        <f>IF(AND(IF(dashboard!$B$4="All",TRUE,$F1028=dashboard!$B$4),IF(dashboard!$B$5="All",TRUE,$E1028=dashboard!$B$5),IF(dashboard!$B$6="All",TRUE,$G1028=dashboard!$B$6),IF(dashboard!$B$7="All",TRUE,$M1028=dashboard!$B$7),$P1028&gt;=dashboard!$B$8,$P1028&lt;=dashboard!$B$9,COUNTIFS($C$2:C1028,$C1028,$F$2:F1028,IF(dashboard!$B$4="All","*",dashboard!$B$4),$E$2:E1028,IF(dashboard!$B$5="All","*",dashboard!$B$5),$G$2:G1028,IF(dashboard!$B$6="All","*",dashboard!$B$6),$M$2:M1028,IF(dashboard!$B$7="All","*",dashboard!$B$7),$P$2:P1028,"&gt;="&amp;dashboard!$B$8,$P$2:P1028,"&lt;="&amp;dashboard!$B$9)=1),1,0)</f>
        <v>0</v>
      </c>
    </row>
    <row r="1029" spans="1:17">
      <c r="A1029" t="s">
        <v>2202</v>
      </c>
      <c r="B1029" s="2">
        <v>45376</v>
      </c>
      <c r="C1029" t="s">
        <v>2116</v>
      </c>
      <c r="D1029" t="s">
        <v>842</v>
      </c>
      <c r="E1029" t="s">
        <v>17</v>
      </c>
      <c r="F1029" t="s">
        <v>46</v>
      </c>
      <c r="G1029" t="s">
        <v>42</v>
      </c>
      <c r="H1029" t="s">
        <v>20</v>
      </c>
      <c r="I1029" s="3">
        <v>1</v>
      </c>
      <c r="J1029" s="4">
        <v>35787.93</v>
      </c>
      <c r="K1029" s="4">
        <v>35787.93</v>
      </c>
      <c r="L1029" t="s">
        <v>28</v>
      </c>
      <c r="M1029" t="s">
        <v>29</v>
      </c>
      <c r="N1029">
        <f>IF(COUNTIF($C$2:C1029,C1029)=1,1,0)</f>
        <v>0</v>
      </c>
      <c r="O1029">
        <f t="shared" si="32"/>
        <v>0</v>
      </c>
      <c r="P1029" t="str">
        <f t="shared" si="33"/>
        <v>2024-03</v>
      </c>
      <c r="Q1029" s="3">
        <f>IF(AND(IF(dashboard!$B$4="All",TRUE,$F1029=dashboard!$B$4),IF(dashboard!$B$5="All",TRUE,$E1029=dashboard!$B$5),IF(dashboard!$B$6="All",TRUE,$G1029=dashboard!$B$6),IF(dashboard!$B$7="All",TRUE,$M1029=dashboard!$B$7),$P1029&gt;=dashboard!$B$8,$P1029&lt;=dashboard!$B$9,COUNTIFS($C$2:C1029,$C1029,$F$2:F1029,IF(dashboard!$B$4="All","*",dashboard!$B$4),$E$2:E1029,IF(dashboard!$B$5="All","*",dashboard!$B$5),$G$2:G1029,IF(dashboard!$B$6="All","*",dashboard!$B$6),$M$2:M1029,IF(dashboard!$B$7="All","*",dashboard!$B$7),$P$2:P1029,"&gt;="&amp;dashboard!$B$8,$P$2:P1029,"&lt;="&amp;dashboard!$B$9)=1),1,0)</f>
        <v>0</v>
      </c>
    </row>
    <row r="1030" spans="1:17">
      <c r="A1030" t="s">
        <v>2203</v>
      </c>
      <c r="B1030" s="2">
        <v>45427</v>
      </c>
      <c r="C1030" t="s">
        <v>757</v>
      </c>
      <c r="D1030" t="s">
        <v>913</v>
      </c>
      <c r="E1030" t="s">
        <v>17</v>
      </c>
      <c r="F1030" t="s">
        <v>33</v>
      </c>
      <c r="G1030" t="s">
        <v>19</v>
      </c>
      <c r="H1030" t="s">
        <v>34</v>
      </c>
      <c r="I1030" s="3">
        <v>3</v>
      </c>
      <c r="J1030" s="4">
        <v>1323.32</v>
      </c>
      <c r="K1030" s="4">
        <v>3969.97</v>
      </c>
      <c r="L1030" t="s">
        <v>21</v>
      </c>
      <c r="M1030" t="s">
        <v>29</v>
      </c>
      <c r="N1030">
        <f>IF(COUNTIF($C$2:C1030,C1030)=1,1,0)</f>
        <v>0</v>
      </c>
      <c r="O1030">
        <f t="shared" si="32"/>
        <v>0</v>
      </c>
      <c r="P1030" t="str">
        <f t="shared" si="33"/>
        <v>2024-05</v>
      </c>
      <c r="Q1030" s="3">
        <f>IF(AND(IF(dashboard!$B$4="All",TRUE,$F1030=dashboard!$B$4),IF(dashboard!$B$5="All",TRUE,$E1030=dashboard!$B$5),IF(dashboard!$B$6="All",TRUE,$G1030=dashboard!$B$6),IF(dashboard!$B$7="All",TRUE,$M1030=dashboard!$B$7),$P1030&gt;=dashboard!$B$8,$P1030&lt;=dashboard!$B$9,COUNTIFS($C$2:C1030,$C1030,$F$2:F1030,IF(dashboard!$B$4="All","*",dashboard!$B$4),$E$2:E1030,IF(dashboard!$B$5="All","*",dashboard!$B$5),$G$2:G1030,IF(dashboard!$B$6="All","*",dashboard!$B$6),$M$2:M1030,IF(dashboard!$B$7="All","*",dashboard!$B$7),$P$2:P1030,"&gt;="&amp;dashboard!$B$8,$P$2:P1030,"&lt;="&amp;dashboard!$B$9)=1),1,0)</f>
        <v>0</v>
      </c>
    </row>
    <row r="1031" spans="1:17">
      <c r="A1031" t="s">
        <v>2204</v>
      </c>
      <c r="B1031" s="2">
        <v>44999</v>
      </c>
      <c r="C1031" t="s">
        <v>1752</v>
      </c>
      <c r="D1031" t="s">
        <v>763</v>
      </c>
      <c r="E1031" t="s">
        <v>26</v>
      </c>
      <c r="F1031" t="s">
        <v>33</v>
      </c>
      <c r="G1031" t="s">
        <v>42</v>
      </c>
      <c r="H1031" t="s">
        <v>34</v>
      </c>
      <c r="I1031" s="3">
        <v>5</v>
      </c>
      <c r="J1031" s="4">
        <v>1407.77</v>
      </c>
      <c r="K1031" s="4">
        <v>7038.86</v>
      </c>
      <c r="L1031" t="s">
        <v>35</v>
      </c>
      <c r="M1031" t="s">
        <v>29</v>
      </c>
      <c r="N1031">
        <f>IF(COUNTIF($C$2:C1031,C1031)=1,1,0)</f>
        <v>0</v>
      </c>
      <c r="O1031">
        <f t="shared" si="32"/>
        <v>0</v>
      </c>
      <c r="P1031" t="str">
        <f t="shared" si="33"/>
        <v>2023-03</v>
      </c>
      <c r="Q1031" s="3">
        <f>IF(AND(IF(dashboard!$B$4="All",TRUE,$F1031=dashboard!$B$4),IF(dashboard!$B$5="All",TRUE,$E1031=dashboard!$B$5),IF(dashboard!$B$6="All",TRUE,$G1031=dashboard!$B$6),IF(dashboard!$B$7="All",TRUE,$M1031=dashboard!$B$7),$P1031&gt;=dashboard!$B$8,$P1031&lt;=dashboard!$B$9,COUNTIFS($C$2:C1031,$C1031,$F$2:F1031,IF(dashboard!$B$4="All","*",dashboard!$B$4),$E$2:E1031,IF(dashboard!$B$5="All","*",dashboard!$B$5),$G$2:G1031,IF(dashboard!$B$6="All","*",dashboard!$B$6),$M$2:M1031,IF(dashboard!$B$7="All","*",dashboard!$B$7),$P$2:P1031,"&gt;="&amp;dashboard!$B$8,$P$2:P1031,"&lt;="&amp;dashboard!$B$9)=1),1,0)</f>
        <v>1</v>
      </c>
    </row>
    <row r="1032" spans="1:17">
      <c r="A1032" t="s">
        <v>2205</v>
      </c>
      <c r="B1032" s="2">
        <v>45222</v>
      </c>
      <c r="C1032" t="s">
        <v>247</v>
      </c>
      <c r="D1032" t="s">
        <v>814</v>
      </c>
      <c r="E1032" t="s">
        <v>61</v>
      </c>
      <c r="F1032" t="s">
        <v>46</v>
      </c>
      <c r="G1032" t="s">
        <v>19</v>
      </c>
      <c r="H1032" t="s">
        <v>34</v>
      </c>
      <c r="I1032" s="3">
        <v>1</v>
      </c>
      <c r="J1032" s="4">
        <v>1251.9000000000001</v>
      </c>
      <c r="K1032" s="4">
        <v>1251.9000000000001</v>
      </c>
      <c r="L1032" t="s">
        <v>21</v>
      </c>
      <c r="M1032" t="s">
        <v>29</v>
      </c>
      <c r="N1032">
        <f>IF(COUNTIF($C$2:C1032,C1032)=1,1,0)</f>
        <v>0</v>
      </c>
      <c r="O1032">
        <f t="shared" si="32"/>
        <v>0</v>
      </c>
      <c r="P1032" t="str">
        <f t="shared" si="33"/>
        <v>2023-10</v>
      </c>
      <c r="Q1032" s="3">
        <f>IF(AND(IF(dashboard!$B$4="All",TRUE,$F1032=dashboard!$B$4),IF(dashboard!$B$5="All",TRUE,$E1032=dashboard!$B$5),IF(dashboard!$B$6="All",TRUE,$G1032=dashboard!$B$6),IF(dashboard!$B$7="All",TRUE,$M1032=dashboard!$B$7),$P1032&gt;=dashboard!$B$8,$P1032&lt;=dashboard!$B$9,COUNTIFS($C$2:C1032,$C1032,$F$2:F1032,IF(dashboard!$B$4="All","*",dashboard!$B$4),$E$2:E1032,IF(dashboard!$B$5="All","*",dashboard!$B$5),$G$2:G1032,IF(dashboard!$B$6="All","*",dashboard!$B$6),$M$2:M1032,IF(dashboard!$B$7="All","*",dashboard!$B$7),$P$2:P1032,"&gt;="&amp;dashboard!$B$8,$P$2:P1032,"&lt;="&amp;dashboard!$B$9)=1),1,0)</f>
        <v>0</v>
      </c>
    </row>
    <row r="1033" spans="1:17">
      <c r="A1033" t="s">
        <v>2206</v>
      </c>
      <c r="B1033" s="2">
        <v>44943</v>
      </c>
      <c r="C1033" t="s">
        <v>1475</v>
      </c>
      <c r="D1033" t="s">
        <v>1000</v>
      </c>
      <c r="E1033" t="s">
        <v>26</v>
      </c>
      <c r="F1033" t="s">
        <v>18</v>
      </c>
      <c r="G1033" t="s">
        <v>19</v>
      </c>
      <c r="H1033" t="s">
        <v>50</v>
      </c>
      <c r="I1033" s="3">
        <v>2</v>
      </c>
      <c r="J1033" s="4">
        <v>2665.11</v>
      </c>
      <c r="K1033" s="4">
        <v>5330.23</v>
      </c>
      <c r="L1033" t="s">
        <v>28</v>
      </c>
      <c r="M1033" t="s">
        <v>29</v>
      </c>
      <c r="N1033">
        <f>IF(COUNTIF($C$2:C1033,C1033)=1,1,0)</f>
        <v>0</v>
      </c>
      <c r="O1033">
        <f t="shared" si="32"/>
        <v>0</v>
      </c>
      <c r="P1033" t="str">
        <f t="shared" si="33"/>
        <v>2023-01</v>
      </c>
      <c r="Q1033" s="3">
        <f>IF(AND(IF(dashboard!$B$4="All",TRUE,$F1033=dashboard!$B$4),IF(dashboard!$B$5="All",TRUE,$E1033=dashboard!$B$5),IF(dashboard!$B$6="All",TRUE,$G1033=dashboard!$B$6),IF(dashboard!$B$7="All",TRUE,$M1033=dashboard!$B$7),$P1033&gt;=dashboard!$B$8,$P1033&lt;=dashboard!$B$9,COUNTIFS($C$2:C1033,$C1033,$F$2:F1033,IF(dashboard!$B$4="All","*",dashboard!$B$4),$E$2:E1033,IF(dashboard!$B$5="All","*",dashboard!$B$5),$G$2:G1033,IF(dashboard!$B$6="All","*",dashboard!$B$6),$M$2:M1033,IF(dashboard!$B$7="All","*",dashboard!$B$7),$P$2:P1033,"&gt;="&amp;dashboard!$B$8,$P$2:P1033,"&lt;="&amp;dashboard!$B$9)=1),1,0)</f>
        <v>0</v>
      </c>
    </row>
    <row r="1034" spans="1:17">
      <c r="A1034" t="s">
        <v>2207</v>
      </c>
      <c r="B1034" s="2">
        <v>45143</v>
      </c>
      <c r="C1034" t="s">
        <v>2208</v>
      </c>
      <c r="D1034" t="s">
        <v>1402</v>
      </c>
      <c r="E1034" t="s">
        <v>17</v>
      </c>
      <c r="F1034" t="s">
        <v>33</v>
      </c>
      <c r="G1034" t="s">
        <v>42</v>
      </c>
      <c r="H1034" t="s">
        <v>50</v>
      </c>
      <c r="I1034" s="3">
        <v>1</v>
      </c>
      <c r="J1034" s="4">
        <v>2869.32</v>
      </c>
      <c r="K1034" s="4">
        <v>2869.32</v>
      </c>
      <c r="L1034" t="s">
        <v>35</v>
      </c>
      <c r="M1034" t="s">
        <v>29</v>
      </c>
      <c r="N1034">
        <f>IF(COUNTIF($C$2:C1034,C1034)=1,1,0)</f>
        <v>1</v>
      </c>
      <c r="O1034">
        <f t="shared" si="32"/>
        <v>0</v>
      </c>
      <c r="P1034" t="str">
        <f t="shared" si="33"/>
        <v>2023-08</v>
      </c>
      <c r="Q1034" s="3">
        <f>IF(AND(IF(dashboard!$B$4="All",TRUE,$F1034=dashboard!$B$4),IF(dashboard!$B$5="All",TRUE,$E1034=dashboard!$B$5),IF(dashboard!$B$6="All",TRUE,$G1034=dashboard!$B$6),IF(dashboard!$B$7="All",TRUE,$M1034=dashboard!$B$7),$P1034&gt;=dashboard!$B$8,$P1034&lt;=dashboard!$B$9,COUNTIFS($C$2:C1034,$C1034,$F$2:F1034,IF(dashboard!$B$4="All","*",dashboard!$B$4),$E$2:E1034,IF(dashboard!$B$5="All","*",dashboard!$B$5),$G$2:G1034,IF(dashboard!$B$6="All","*",dashboard!$B$6),$M$2:M1034,IF(dashboard!$B$7="All","*",dashboard!$B$7),$P$2:P1034,"&gt;="&amp;dashboard!$B$8,$P$2:P1034,"&lt;="&amp;dashboard!$B$9)=1),1,0)</f>
        <v>1</v>
      </c>
    </row>
    <row r="1035" spans="1:17">
      <c r="A1035" t="s">
        <v>2209</v>
      </c>
      <c r="B1035" s="2">
        <v>44987</v>
      </c>
      <c r="C1035" t="s">
        <v>395</v>
      </c>
      <c r="D1035" t="s">
        <v>2187</v>
      </c>
      <c r="E1035" t="s">
        <v>26</v>
      </c>
      <c r="F1035" t="s">
        <v>27</v>
      </c>
      <c r="G1035" t="s">
        <v>42</v>
      </c>
      <c r="H1035" t="s">
        <v>20</v>
      </c>
      <c r="I1035" s="3">
        <v>1</v>
      </c>
      <c r="J1035" s="4">
        <v>40886.620000000003</v>
      </c>
      <c r="K1035" s="4">
        <v>40886.620000000003</v>
      </c>
      <c r="L1035" t="s">
        <v>21</v>
      </c>
      <c r="M1035" t="s">
        <v>29</v>
      </c>
      <c r="N1035">
        <f>IF(COUNTIF($C$2:C1035,C1035)=1,1,0)</f>
        <v>0</v>
      </c>
      <c r="O1035">
        <f t="shared" si="32"/>
        <v>0</v>
      </c>
      <c r="P1035" t="str">
        <f t="shared" si="33"/>
        <v>2023-03</v>
      </c>
      <c r="Q1035" s="3">
        <f>IF(AND(IF(dashboard!$B$4="All",TRUE,$F1035=dashboard!$B$4),IF(dashboard!$B$5="All",TRUE,$E1035=dashboard!$B$5),IF(dashboard!$B$6="All",TRUE,$G1035=dashboard!$B$6),IF(dashboard!$B$7="All",TRUE,$M1035=dashboard!$B$7),$P1035&gt;=dashboard!$B$8,$P1035&lt;=dashboard!$B$9,COUNTIFS($C$2:C1035,$C1035,$F$2:F1035,IF(dashboard!$B$4="All","*",dashboard!$B$4),$E$2:E1035,IF(dashboard!$B$5="All","*",dashboard!$B$5),$G$2:G1035,IF(dashboard!$B$6="All","*",dashboard!$B$6),$M$2:M1035,IF(dashboard!$B$7="All","*",dashboard!$B$7),$P$2:P1035,"&gt;="&amp;dashboard!$B$8,$P$2:P1035,"&lt;="&amp;dashboard!$B$9)=1),1,0)</f>
        <v>0</v>
      </c>
    </row>
    <row r="1036" spans="1:17">
      <c r="A1036" t="s">
        <v>2210</v>
      </c>
      <c r="B1036" s="2">
        <v>44968</v>
      </c>
      <c r="C1036" t="s">
        <v>2211</v>
      </c>
      <c r="D1036" t="s">
        <v>2212</v>
      </c>
      <c r="E1036" t="s">
        <v>17</v>
      </c>
      <c r="F1036" t="s">
        <v>18</v>
      </c>
      <c r="G1036" t="s">
        <v>42</v>
      </c>
      <c r="H1036" t="s">
        <v>57</v>
      </c>
      <c r="I1036" s="3">
        <v>1</v>
      </c>
      <c r="J1036" s="4">
        <v>14184.73</v>
      </c>
      <c r="K1036" s="4">
        <v>14184.73</v>
      </c>
      <c r="L1036" t="s">
        <v>35</v>
      </c>
      <c r="M1036" t="s">
        <v>22</v>
      </c>
      <c r="N1036">
        <f>IF(COUNTIF($C$2:C1036,C1036)=1,1,0)</f>
        <v>1</v>
      </c>
      <c r="O1036">
        <f t="shared" si="32"/>
        <v>1</v>
      </c>
      <c r="P1036" t="str">
        <f t="shared" si="33"/>
        <v>2023-02</v>
      </c>
      <c r="Q1036" s="3">
        <f>IF(AND(IF(dashboard!$B$4="All",TRUE,$F1036=dashboard!$B$4),IF(dashboard!$B$5="All",TRUE,$E1036=dashboard!$B$5),IF(dashboard!$B$6="All",TRUE,$G1036=dashboard!$B$6),IF(dashboard!$B$7="All",TRUE,$M1036=dashboard!$B$7),$P1036&gt;=dashboard!$B$8,$P1036&lt;=dashboard!$B$9,COUNTIFS($C$2:C1036,$C1036,$F$2:F1036,IF(dashboard!$B$4="All","*",dashboard!$B$4),$E$2:E1036,IF(dashboard!$B$5="All","*",dashboard!$B$5),$G$2:G1036,IF(dashboard!$B$6="All","*",dashboard!$B$6),$M$2:M1036,IF(dashboard!$B$7="All","*",dashboard!$B$7),$P$2:P1036,"&gt;="&amp;dashboard!$B$8,$P$2:P1036,"&lt;="&amp;dashboard!$B$9)=1),1,0)</f>
        <v>0</v>
      </c>
    </row>
    <row r="1037" spans="1:17">
      <c r="A1037" t="s">
        <v>2213</v>
      </c>
      <c r="B1037" s="2">
        <v>44951</v>
      </c>
      <c r="C1037" t="s">
        <v>2031</v>
      </c>
      <c r="D1037" t="s">
        <v>627</v>
      </c>
      <c r="E1037" t="s">
        <v>61</v>
      </c>
      <c r="F1037" t="s">
        <v>46</v>
      </c>
      <c r="G1037" t="s">
        <v>42</v>
      </c>
      <c r="H1037" t="s">
        <v>57</v>
      </c>
      <c r="I1037" s="3">
        <v>5</v>
      </c>
      <c r="J1037" s="4">
        <v>11323.41</v>
      </c>
      <c r="K1037" s="4">
        <v>56617.03</v>
      </c>
      <c r="L1037" t="s">
        <v>28</v>
      </c>
      <c r="M1037" t="s">
        <v>29</v>
      </c>
      <c r="N1037">
        <f>IF(COUNTIF($C$2:C1037,C1037)=1,1,0)</f>
        <v>0</v>
      </c>
      <c r="O1037">
        <f t="shared" si="32"/>
        <v>0</v>
      </c>
      <c r="P1037" t="str">
        <f t="shared" si="33"/>
        <v>2023-01</v>
      </c>
      <c r="Q1037" s="3">
        <f>IF(AND(IF(dashboard!$B$4="All",TRUE,$F1037=dashboard!$B$4),IF(dashboard!$B$5="All",TRUE,$E1037=dashboard!$B$5),IF(dashboard!$B$6="All",TRUE,$G1037=dashboard!$B$6),IF(dashboard!$B$7="All",TRUE,$M1037=dashboard!$B$7),$P1037&gt;=dashboard!$B$8,$P1037&lt;=dashboard!$B$9,COUNTIFS($C$2:C1037,$C1037,$F$2:F1037,IF(dashboard!$B$4="All","*",dashboard!$B$4),$E$2:E1037,IF(dashboard!$B$5="All","*",dashboard!$B$5),$G$2:G1037,IF(dashboard!$B$6="All","*",dashboard!$B$6),$M$2:M1037,IF(dashboard!$B$7="All","*",dashboard!$B$7),$P$2:P1037,"&gt;="&amp;dashboard!$B$8,$P$2:P1037,"&lt;="&amp;dashboard!$B$9)=1),1,0)</f>
        <v>0</v>
      </c>
    </row>
    <row r="1038" spans="1:17">
      <c r="A1038" t="s">
        <v>2214</v>
      </c>
      <c r="B1038" s="2">
        <v>44965</v>
      </c>
      <c r="C1038" t="s">
        <v>1312</v>
      </c>
      <c r="D1038" t="s">
        <v>1686</v>
      </c>
      <c r="E1038" t="s">
        <v>61</v>
      </c>
      <c r="F1038" t="s">
        <v>46</v>
      </c>
      <c r="G1038" t="s">
        <v>19</v>
      </c>
      <c r="H1038" t="s">
        <v>57</v>
      </c>
      <c r="I1038" s="3">
        <v>1</v>
      </c>
      <c r="J1038" s="4">
        <v>13998.13</v>
      </c>
      <c r="K1038" s="4">
        <v>13998.13</v>
      </c>
      <c r="L1038" t="s">
        <v>35</v>
      </c>
      <c r="M1038" t="s">
        <v>29</v>
      </c>
      <c r="N1038">
        <f>IF(COUNTIF($C$2:C1038,C1038)=1,1,0)</f>
        <v>0</v>
      </c>
      <c r="O1038">
        <f t="shared" si="32"/>
        <v>0</v>
      </c>
      <c r="P1038" t="str">
        <f t="shared" si="33"/>
        <v>2023-02</v>
      </c>
      <c r="Q1038" s="3">
        <f>IF(AND(IF(dashboard!$B$4="All",TRUE,$F1038=dashboard!$B$4),IF(dashboard!$B$5="All",TRUE,$E1038=dashboard!$B$5),IF(dashboard!$B$6="All",TRUE,$G1038=dashboard!$B$6),IF(dashboard!$B$7="All",TRUE,$M1038=dashboard!$B$7),$P1038&gt;=dashboard!$B$8,$P1038&lt;=dashboard!$B$9,COUNTIFS($C$2:C1038,$C1038,$F$2:F1038,IF(dashboard!$B$4="All","*",dashboard!$B$4),$E$2:E1038,IF(dashboard!$B$5="All","*",dashboard!$B$5),$G$2:G1038,IF(dashboard!$B$6="All","*",dashboard!$B$6),$M$2:M1038,IF(dashboard!$B$7="All","*",dashboard!$B$7),$P$2:P1038,"&gt;="&amp;dashboard!$B$8,$P$2:P1038,"&lt;="&amp;dashboard!$B$9)=1),1,0)</f>
        <v>0</v>
      </c>
    </row>
    <row r="1039" spans="1:17">
      <c r="A1039" t="s">
        <v>2215</v>
      </c>
      <c r="B1039" s="2">
        <v>45057</v>
      </c>
      <c r="C1039" t="s">
        <v>1522</v>
      </c>
      <c r="D1039" t="s">
        <v>2101</v>
      </c>
      <c r="E1039" t="s">
        <v>26</v>
      </c>
      <c r="F1039" t="s">
        <v>27</v>
      </c>
      <c r="G1039" t="s">
        <v>19</v>
      </c>
      <c r="H1039" t="s">
        <v>57</v>
      </c>
      <c r="I1039" s="3">
        <v>5</v>
      </c>
      <c r="J1039" s="4">
        <v>14670.55</v>
      </c>
      <c r="K1039" s="4">
        <v>73352.77</v>
      </c>
      <c r="L1039" t="s">
        <v>28</v>
      </c>
      <c r="M1039" t="s">
        <v>29</v>
      </c>
      <c r="N1039">
        <f>IF(COUNTIF($C$2:C1039,C1039)=1,1,0)</f>
        <v>0</v>
      </c>
      <c r="O1039">
        <f t="shared" si="32"/>
        <v>0</v>
      </c>
      <c r="P1039" t="str">
        <f t="shared" si="33"/>
        <v>2023-05</v>
      </c>
      <c r="Q1039" s="3">
        <f>IF(AND(IF(dashboard!$B$4="All",TRUE,$F1039=dashboard!$B$4),IF(dashboard!$B$5="All",TRUE,$E1039=dashboard!$B$5),IF(dashboard!$B$6="All",TRUE,$G1039=dashboard!$B$6),IF(dashboard!$B$7="All",TRUE,$M1039=dashboard!$B$7),$P1039&gt;=dashboard!$B$8,$P1039&lt;=dashboard!$B$9,COUNTIFS($C$2:C1039,$C1039,$F$2:F1039,IF(dashboard!$B$4="All","*",dashboard!$B$4),$E$2:E1039,IF(dashboard!$B$5="All","*",dashboard!$B$5),$G$2:G1039,IF(dashboard!$B$6="All","*",dashboard!$B$6),$M$2:M1039,IF(dashboard!$B$7="All","*",dashboard!$B$7),$P$2:P1039,"&gt;="&amp;dashboard!$B$8,$P$2:P1039,"&lt;="&amp;dashboard!$B$9)=1),1,0)</f>
        <v>0</v>
      </c>
    </row>
    <row r="1040" spans="1:17">
      <c r="A1040" t="s">
        <v>2216</v>
      </c>
      <c r="B1040" s="2">
        <v>45424</v>
      </c>
      <c r="C1040" t="s">
        <v>2217</v>
      </c>
      <c r="D1040" t="s">
        <v>2218</v>
      </c>
      <c r="E1040" t="s">
        <v>17</v>
      </c>
      <c r="F1040" t="s">
        <v>27</v>
      </c>
      <c r="G1040" t="s">
        <v>42</v>
      </c>
      <c r="H1040" t="s">
        <v>57</v>
      </c>
      <c r="I1040" s="3">
        <v>5</v>
      </c>
      <c r="J1040" s="4">
        <v>15236.59</v>
      </c>
      <c r="K1040" s="4">
        <v>76182.929999999993</v>
      </c>
      <c r="L1040" t="s">
        <v>21</v>
      </c>
      <c r="M1040" t="s">
        <v>29</v>
      </c>
      <c r="N1040">
        <f>IF(COUNTIF($C$2:C1040,C1040)=1,1,0)</f>
        <v>1</v>
      </c>
      <c r="O1040">
        <f t="shared" si="32"/>
        <v>0</v>
      </c>
      <c r="P1040" t="str">
        <f t="shared" si="33"/>
        <v>2024-05</v>
      </c>
      <c r="Q1040" s="3">
        <f>IF(AND(IF(dashboard!$B$4="All",TRUE,$F1040=dashboard!$B$4),IF(dashboard!$B$5="All",TRUE,$E1040=dashboard!$B$5),IF(dashboard!$B$6="All",TRUE,$G1040=dashboard!$B$6),IF(dashboard!$B$7="All",TRUE,$M1040=dashboard!$B$7),$P1040&gt;=dashboard!$B$8,$P1040&lt;=dashboard!$B$9,COUNTIFS($C$2:C1040,$C1040,$F$2:F1040,IF(dashboard!$B$4="All","*",dashboard!$B$4),$E$2:E1040,IF(dashboard!$B$5="All","*",dashboard!$B$5),$G$2:G1040,IF(dashboard!$B$6="All","*",dashboard!$B$6),$M$2:M1040,IF(dashboard!$B$7="All","*",dashboard!$B$7),$P$2:P1040,"&gt;="&amp;dashboard!$B$8,$P$2:P1040,"&lt;="&amp;dashboard!$B$9)=1),1,0)</f>
        <v>0</v>
      </c>
    </row>
    <row r="1041" spans="1:17">
      <c r="A1041" t="s">
        <v>2219</v>
      </c>
      <c r="B1041" s="2">
        <v>45155</v>
      </c>
      <c r="C1041" t="s">
        <v>1835</v>
      </c>
      <c r="D1041" t="s">
        <v>2220</v>
      </c>
      <c r="E1041" t="s">
        <v>17</v>
      </c>
      <c r="F1041" t="s">
        <v>27</v>
      </c>
      <c r="G1041" t="s">
        <v>19</v>
      </c>
      <c r="H1041" t="s">
        <v>34</v>
      </c>
      <c r="I1041" s="3">
        <v>3</v>
      </c>
      <c r="J1041" s="4">
        <v>1433.57</v>
      </c>
      <c r="K1041" s="4">
        <v>4300.71</v>
      </c>
      <c r="L1041" t="s">
        <v>28</v>
      </c>
      <c r="M1041" t="s">
        <v>29</v>
      </c>
      <c r="N1041">
        <f>IF(COUNTIF($C$2:C1041,C1041)=1,1,0)</f>
        <v>0</v>
      </c>
      <c r="O1041">
        <f t="shared" si="32"/>
        <v>0</v>
      </c>
      <c r="P1041" t="str">
        <f t="shared" si="33"/>
        <v>2023-08</v>
      </c>
      <c r="Q1041" s="3">
        <f>IF(AND(IF(dashboard!$B$4="All",TRUE,$F1041=dashboard!$B$4),IF(dashboard!$B$5="All",TRUE,$E1041=dashboard!$B$5),IF(dashboard!$B$6="All",TRUE,$G1041=dashboard!$B$6),IF(dashboard!$B$7="All",TRUE,$M1041=dashboard!$B$7),$P1041&gt;=dashboard!$B$8,$P1041&lt;=dashboard!$B$9,COUNTIFS($C$2:C1041,$C1041,$F$2:F1041,IF(dashboard!$B$4="All","*",dashboard!$B$4),$E$2:E1041,IF(dashboard!$B$5="All","*",dashboard!$B$5),$G$2:G1041,IF(dashboard!$B$6="All","*",dashboard!$B$6),$M$2:M1041,IF(dashboard!$B$7="All","*",dashboard!$B$7),$P$2:P1041,"&gt;="&amp;dashboard!$B$8,$P$2:P1041,"&lt;="&amp;dashboard!$B$9)=1),1,0)</f>
        <v>0</v>
      </c>
    </row>
    <row r="1042" spans="1:17">
      <c r="A1042" t="s">
        <v>2221</v>
      </c>
      <c r="B1042" s="2">
        <v>45034</v>
      </c>
      <c r="C1042" t="s">
        <v>591</v>
      </c>
      <c r="D1042" t="s">
        <v>1253</v>
      </c>
      <c r="E1042" t="s">
        <v>17</v>
      </c>
      <c r="F1042" t="s">
        <v>18</v>
      </c>
      <c r="G1042" t="s">
        <v>42</v>
      </c>
      <c r="H1042" t="s">
        <v>20</v>
      </c>
      <c r="I1042" s="3">
        <v>2</v>
      </c>
      <c r="J1042" s="4">
        <v>40557.360000000001</v>
      </c>
      <c r="K1042" s="4">
        <v>81114.710000000006</v>
      </c>
      <c r="L1042" t="s">
        <v>28</v>
      </c>
      <c r="M1042" t="s">
        <v>22</v>
      </c>
      <c r="N1042">
        <f>IF(COUNTIF($C$2:C1042,C1042)=1,1,0)</f>
        <v>0</v>
      </c>
      <c r="O1042">
        <f t="shared" si="32"/>
        <v>1</v>
      </c>
      <c r="P1042" t="str">
        <f t="shared" si="33"/>
        <v>2023-04</v>
      </c>
      <c r="Q1042" s="3">
        <f>IF(AND(IF(dashboard!$B$4="All",TRUE,$F1042=dashboard!$B$4),IF(dashboard!$B$5="All",TRUE,$E1042=dashboard!$B$5),IF(dashboard!$B$6="All",TRUE,$G1042=dashboard!$B$6),IF(dashboard!$B$7="All",TRUE,$M1042=dashboard!$B$7),$P1042&gt;=dashboard!$B$8,$P1042&lt;=dashboard!$B$9,COUNTIFS($C$2:C1042,$C1042,$F$2:F1042,IF(dashboard!$B$4="All","*",dashboard!$B$4),$E$2:E1042,IF(dashboard!$B$5="All","*",dashboard!$B$5),$G$2:G1042,IF(dashboard!$B$6="All","*",dashboard!$B$6),$M$2:M1042,IF(dashboard!$B$7="All","*",dashboard!$B$7),$P$2:P1042,"&gt;="&amp;dashboard!$B$8,$P$2:P1042,"&lt;="&amp;dashboard!$B$9)=1),1,0)</f>
        <v>0</v>
      </c>
    </row>
    <row r="1043" spans="1:17">
      <c r="A1043" t="s">
        <v>2222</v>
      </c>
      <c r="B1043" s="2">
        <v>45098</v>
      </c>
      <c r="C1043" t="s">
        <v>120</v>
      </c>
      <c r="D1043" t="s">
        <v>752</v>
      </c>
      <c r="E1043" t="s">
        <v>26</v>
      </c>
      <c r="F1043" t="s">
        <v>46</v>
      </c>
      <c r="G1043" t="s">
        <v>19</v>
      </c>
      <c r="H1043" t="s">
        <v>57</v>
      </c>
      <c r="I1043" s="3">
        <v>1</v>
      </c>
      <c r="J1043" s="4">
        <v>13472.73</v>
      </c>
      <c r="K1043" s="4">
        <v>13472.73</v>
      </c>
      <c r="L1043" t="s">
        <v>35</v>
      </c>
      <c r="M1043" t="s">
        <v>29</v>
      </c>
      <c r="N1043">
        <f>IF(COUNTIF($C$2:C1043,C1043)=1,1,0)</f>
        <v>0</v>
      </c>
      <c r="O1043">
        <f t="shared" si="32"/>
        <v>0</v>
      </c>
      <c r="P1043" t="str">
        <f t="shared" si="33"/>
        <v>2023-06</v>
      </c>
      <c r="Q1043" s="3">
        <f>IF(AND(IF(dashboard!$B$4="All",TRUE,$F1043=dashboard!$B$4),IF(dashboard!$B$5="All",TRUE,$E1043=dashboard!$B$5),IF(dashboard!$B$6="All",TRUE,$G1043=dashboard!$B$6),IF(dashboard!$B$7="All",TRUE,$M1043=dashboard!$B$7),$P1043&gt;=dashboard!$B$8,$P1043&lt;=dashboard!$B$9,COUNTIFS($C$2:C1043,$C1043,$F$2:F1043,IF(dashboard!$B$4="All","*",dashboard!$B$4),$E$2:E1043,IF(dashboard!$B$5="All","*",dashboard!$B$5),$G$2:G1043,IF(dashboard!$B$6="All","*",dashboard!$B$6),$M$2:M1043,IF(dashboard!$B$7="All","*",dashboard!$B$7),$P$2:P1043,"&gt;="&amp;dashboard!$B$8,$P$2:P1043,"&lt;="&amp;dashboard!$B$9)=1),1,0)</f>
        <v>0</v>
      </c>
    </row>
    <row r="1044" spans="1:17">
      <c r="A1044" t="s">
        <v>2223</v>
      </c>
      <c r="B1044" s="2">
        <v>45361</v>
      </c>
      <c r="C1044" t="s">
        <v>796</v>
      </c>
      <c r="D1044" t="s">
        <v>208</v>
      </c>
      <c r="E1044" t="s">
        <v>17</v>
      </c>
      <c r="F1044" t="s">
        <v>27</v>
      </c>
      <c r="G1044" t="s">
        <v>42</v>
      </c>
      <c r="H1044" t="s">
        <v>57</v>
      </c>
      <c r="I1044" s="3">
        <v>1</v>
      </c>
      <c r="J1044" s="4">
        <v>11350.9</v>
      </c>
      <c r="K1044" s="4">
        <v>11350.9</v>
      </c>
      <c r="L1044" t="s">
        <v>35</v>
      </c>
      <c r="M1044" t="s">
        <v>29</v>
      </c>
      <c r="N1044">
        <f>IF(COUNTIF($C$2:C1044,C1044)=1,1,0)</f>
        <v>0</v>
      </c>
      <c r="O1044">
        <f t="shared" si="32"/>
        <v>0</v>
      </c>
      <c r="P1044" t="str">
        <f t="shared" si="33"/>
        <v>2024-03</v>
      </c>
      <c r="Q1044" s="3">
        <f>IF(AND(IF(dashboard!$B$4="All",TRUE,$F1044=dashboard!$B$4),IF(dashboard!$B$5="All",TRUE,$E1044=dashboard!$B$5),IF(dashboard!$B$6="All",TRUE,$G1044=dashboard!$B$6),IF(dashboard!$B$7="All",TRUE,$M1044=dashboard!$B$7),$P1044&gt;=dashboard!$B$8,$P1044&lt;=dashboard!$B$9,COUNTIFS($C$2:C1044,$C1044,$F$2:F1044,IF(dashboard!$B$4="All","*",dashboard!$B$4),$E$2:E1044,IF(dashboard!$B$5="All","*",dashboard!$B$5),$G$2:G1044,IF(dashboard!$B$6="All","*",dashboard!$B$6),$M$2:M1044,IF(dashboard!$B$7="All","*",dashboard!$B$7),$P$2:P1044,"&gt;="&amp;dashboard!$B$8,$P$2:P1044,"&lt;="&amp;dashboard!$B$9)=1),1,0)</f>
        <v>0</v>
      </c>
    </row>
    <row r="1045" spans="1:17">
      <c r="A1045" t="s">
        <v>2224</v>
      </c>
      <c r="B1045" s="2">
        <v>45404</v>
      </c>
      <c r="C1045" t="s">
        <v>1499</v>
      </c>
      <c r="D1045" t="s">
        <v>829</v>
      </c>
      <c r="E1045" t="s">
        <v>17</v>
      </c>
      <c r="F1045" t="s">
        <v>27</v>
      </c>
      <c r="G1045" t="s">
        <v>19</v>
      </c>
      <c r="H1045" t="s">
        <v>57</v>
      </c>
      <c r="I1045" s="3">
        <v>1</v>
      </c>
      <c r="J1045" s="4">
        <v>12110.94</v>
      </c>
      <c r="K1045" s="4">
        <v>12110.94</v>
      </c>
      <c r="L1045" t="s">
        <v>21</v>
      </c>
      <c r="M1045" t="s">
        <v>29</v>
      </c>
      <c r="N1045">
        <f>IF(COUNTIF($C$2:C1045,C1045)=1,1,0)</f>
        <v>0</v>
      </c>
      <c r="O1045">
        <f t="shared" si="32"/>
        <v>0</v>
      </c>
      <c r="P1045" t="str">
        <f t="shared" si="33"/>
        <v>2024-04</v>
      </c>
      <c r="Q1045" s="3">
        <f>IF(AND(IF(dashboard!$B$4="All",TRUE,$F1045=dashboard!$B$4),IF(dashboard!$B$5="All",TRUE,$E1045=dashboard!$B$5),IF(dashboard!$B$6="All",TRUE,$G1045=dashboard!$B$6),IF(dashboard!$B$7="All",TRUE,$M1045=dashboard!$B$7),$P1045&gt;=dashboard!$B$8,$P1045&lt;=dashboard!$B$9,COUNTIFS($C$2:C1045,$C1045,$F$2:F1045,IF(dashboard!$B$4="All","*",dashboard!$B$4),$E$2:E1045,IF(dashboard!$B$5="All","*",dashboard!$B$5),$G$2:G1045,IF(dashboard!$B$6="All","*",dashboard!$B$6),$M$2:M1045,IF(dashboard!$B$7="All","*",dashboard!$B$7),$P$2:P1045,"&gt;="&amp;dashboard!$B$8,$P$2:P1045,"&lt;="&amp;dashboard!$B$9)=1),1,0)</f>
        <v>0</v>
      </c>
    </row>
    <row r="1046" spans="1:17">
      <c r="A1046" t="s">
        <v>2225</v>
      </c>
      <c r="B1046" s="2">
        <v>45028</v>
      </c>
      <c r="C1046" t="s">
        <v>2226</v>
      </c>
      <c r="D1046" t="s">
        <v>1351</v>
      </c>
      <c r="E1046" t="s">
        <v>17</v>
      </c>
      <c r="F1046" t="s">
        <v>46</v>
      </c>
      <c r="G1046" t="s">
        <v>42</v>
      </c>
      <c r="H1046" t="s">
        <v>34</v>
      </c>
      <c r="I1046" s="3">
        <v>5</v>
      </c>
      <c r="J1046" s="4">
        <v>944.28</v>
      </c>
      <c r="K1046" s="4">
        <v>4721.3999999999996</v>
      </c>
      <c r="L1046" t="s">
        <v>35</v>
      </c>
      <c r="M1046" t="s">
        <v>29</v>
      </c>
      <c r="N1046">
        <f>IF(COUNTIF($C$2:C1046,C1046)=1,1,0)</f>
        <v>1</v>
      </c>
      <c r="O1046">
        <f t="shared" si="32"/>
        <v>0</v>
      </c>
      <c r="P1046" t="str">
        <f t="shared" si="33"/>
        <v>2023-04</v>
      </c>
      <c r="Q1046" s="3">
        <f>IF(AND(IF(dashboard!$B$4="All",TRUE,$F1046=dashboard!$B$4),IF(dashboard!$B$5="All",TRUE,$E1046=dashboard!$B$5),IF(dashboard!$B$6="All",TRUE,$G1046=dashboard!$B$6),IF(dashboard!$B$7="All",TRUE,$M1046=dashboard!$B$7),$P1046&gt;=dashboard!$B$8,$P1046&lt;=dashboard!$B$9,COUNTIFS($C$2:C1046,$C1046,$F$2:F1046,IF(dashboard!$B$4="All","*",dashboard!$B$4),$E$2:E1046,IF(dashboard!$B$5="All","*",dashboard!$B$5),$G$2:G1046,IF(dashboard!$B$6="All","*",dashboard!$B$6),$M$2:M1046,IF(dashboard!$B$7="All","*",dashboard!$B$7),$P$2:P1046,"&gt;="&amp;dashboard!$B$8,$P$2:P1046,"&lt;="&amp;dashboard!$B$9)=1),1,0)</f>
        <v>0</v>
      </c>
    </row>
    <row r="1047" spans="1:17">
      <c r="A1047" t="s">
        <v>2227</v>
      </c>
      <c r="B1047" s="2">
        <v>45450</v>
      </c>
      <c r="C1047" t="s">
        <v>2110</v>
      </c>
      <c r="D1047" t="s">
        <v>2228</v>
      </c>
      <c r="E1047" t="s">
        <v>26</v>
      </c>
      <c r="F1047" t="s">
        <v>33</v>
      </c>
      <c r="G1047" t="s">
        <v>19</v>
      </c>
      <c r="H1047" t="s">
        <v>57</v>
      </c>
      <c r="I1047" s="3">
        <v>4</v>
      </c>
      <c r="J1047" s="4">
        <v>13170.1</v>
      </c>
      <c r="K1047" s="4">
        <v>52680.38</v>
      </c>
      <c r="L1047" t="s">
        <v>21</v>
      </c>
      <c r="M1047" t="s">
        <v>29</v>
      </c>
      <c r="N1047">
        <f>IF(COUNTIF($C$2:C1047,C1047)=1,1,0)</f>
        <v>0</v>
      </c>
      <c r="O1047">
        <f t="shared" si="32"/>
        <v>0</v>
      </c>
      <c r="P1047" t="str">
        <f t="shared" si="33"/>
        <v>2024-06</v>
      </c>
      <c r="Q1047" s="3">
        <f>IF(AND(IF(dashboard!$B$4="All",TRUE,$F1047=dashboard!$B$4),IF(dashboard!$B$5="All",TRUE,$E1047=dashboard!$B$5),IF(dashboard!$B$6="All",TRUE,$G1047=dashboard!$B$6),IF(dashboard!$B$7="All",TRUE,$M1047=dashboard!$B$7),$P1047&gt;=dashboard!$B$8,$P1047&lt;=dashboard!$B$9,COUNTIFS($C$2:C1047,$C1047,$F$2:F1047,IF(dashboard!$B$4="All","*",dashboard!$B$4),$E$2:E1047,IF(dashboard!$B$5="All","*",dashboard!$B$5),$G$2:G1047,IF(dashboard!$B$6="All","*",dashboard!$B$6),$M$2:M1047,IF(dashboard!$B$7="All","*",dashboard!$B$7),$P$2:P1047,"&gt;="&amp;dashboard!$B$8,$P$2:P1047,"&lt;="&amp;dashboard!$B$9)=1),1,0)</f>
        <v>1</v>
      </c>
    </row>
    <row r="1048" spans="1:17">
      <c r="A1048" t="s">
        <v>2229</v>
      </c>
      <c r="B1048" s="2">
        <v>45201</v>
      </c>
      <c r="C1048" t="s">
        <v>244</v>
      </c>
      <c r="D1048" t="s">
        <v>2230</v>
      </c>
      <c r="E1048" t="s">
        <v>17</v>
      </c>
      <c r="F1048" t="s">
        <v>18</v>
      </c>
      <c r="G1048" t="s">
        <v>42</v>
      </c>
      <c r="H1048" t="s">
        <v>20</v>
      </c>
      <c r="I1048" s="3">
        <v>2</v>
      </c>
      <c r="J1048" s="4">
        <v>39838.559999999998</v>
      </c>
      <c r="K1048" s="4">
        <v>79677.119999999995</v>
      </c>
      <c r="L1048" t="s">
        <v>28</v>
      </c>
      <c r="M1048" t="s">
        <v>29</v>
      </c>
      <c r="N1048">
        <f>IF(COUNTIF($C$2:C1048,C1048)=1,1,0)</f>
        <v>0</v>
      </c>
      <c r="O1048">
        <f t="shared" si="32"/>
        <v>0</v>
      </c>
      <c r="P1048" t="str">
        <f t="shared" si="33"/>
        <v>2023-10</v>
      </c>
      <c r="Q1048" s="3">
        <f>IF(AND(IF(dashboard!$B$4="All",TRUE,$F1048=dashboard!$B$4),IF(dashboard!$B$5="All",TRUE,$E1048=dashboard!$B$5),IF(dashboard!$B$6="All",TRUE,$G1048=dashboard!$B$6),IF(dashboard!$B$7="All",TRUE,$M1048=dashboard!$B$7),$P1048&gt;=dashboard!$B$8,$P1048&lt;=dashboard!$B$9,COUNTIFS($C$2:C1048,$C1048,$F$2:F1048,IF(dashboard!$B$4="All","*",dashboard!$B$4),$E$2:E1048,IF(dashboard!$B$5="All","*",dashboard!$B$5),$G$2:G1048,IF(dashboard!$B$6="All","*",dashboard!$B$6),$M$2:M1048,IF(dashboard!$B$7="All","*",dashboard!$B$7),$P$2:P1048,"&gt;="&amp;dashboard!$B$8,$P$2:P1048,"&lt;="&amp;dashboard!$B$9)=1),1,0)</f>
        <v>0</v>
      </c>
    </row>
    <row r="1049" spans="1:17">
      <c r="A1049" t="s">
        <v>2231</v>
      </c>
      <c r="B1049" s="2">
        <v>44970</v>
      </c>
      <c r="C1049" t="s">
        <v>573</v>
      </c>
      <c r="D1049" t="s">
        <v>2232</v>
      </c>
      <c r="E1049" t="s">
        <v>61</v>
      </c>
      <c r="F1049" t="s">
        <v>33</v>
      </c>
      <c r="G1049" t="s">
        <v>19</v>
      </c>
      <c r="H1049" t="s">
        <v>34</v>
      </c>
      <c r="I1049" s="3">
        <v>1</v>
      </c>
      <c r="J1049" s="4">
        <v>1102.78</v>
      </c>
      <c r="K1049" s="4">
        <v>1102.78</v>
      </c>
      <c r="L1049" t="s">
        <v>28</v>
      </c>
      <c r="M1049" t="s">
        <v>29</v>
      </c>
      <c r="N1049">
        <f>IF(COUNTIF($C$2:C1049,C1049)=1,1,0)</f>
        <v>0</v>
      </c>
      <c r="O1049">
        <f t="shared" si="32"/>
        <v>0</v>
      </c>
      <c r="P1049" t="str">
        <f t="shared" si="33"/>
        <v>2023-02</v>
      </c>
      <c r="Q1049" s="3">
        <f>IF(AND(IF(dashboard!$B$4="All",TRUE,$F1049=dashboard!$B$4),IF(dashboard!$B$5="All",TRUE,$E1049=dashboard!$B$5),IF(dashboard!$B$6="All",TRUE,$G1049=dashboard!$B$6),IF(dashboard!$B$7="All",TRUE,$M1049=dashboard!$B$7),$P1049&gt;=dashboard!$B$8,$P1049&lt;=dashboard!$B$9,COUNTIFS($C$2:C1049,$C1049,$F$2:F1049,IF(dashboard!$B$4="All","*",dashboard!$B$4),$E$2:E1049,IF(dashboard!$B$5="All","*",dashboard!$B$5),$G$2:G1049,IF(dashboard!$B$6="All","*",dashboard!$B$6),$M$2:M1049,IF(dashboard!$B$7="All","*",dashboard!$B$7),$P$2:P1049,"&gt;="&amp;dashboard!$B$8,$P$2:P1049,"&lt;="&amp;dashboard!$B$9)=1),1,0)</f>
        <v>1</v>
      </c>
    </row>
    <row r="1050" spans="1:17">
      <c r="A1050" t="s">
        <v>2233</v>
      </c>
      <c r="B1050" s="2">
        <v>44943</v>
      </c>
      <c r="C1050" t="s">
        <v>195</v>
      </c>
      <c r="D1050" t="s">
        <v>297</v>
      </c>
      <c r="E1050" t="s">
        <v>61</v>
      </c>
      <c r="F1050" t="s">
        <v>27</v>
      </c>
      <c r="G1050" t="s">
        <v>19</v>
      </c>
      <c r="H1050" t="s">
        <v>34</v>
      </c>
      <c r="I1050" s="3">
        <v>4</v>
      </c>
      <c r="J1050" s="4">
        <v>1180.3699999999999</v>
      </c>
      <c r="K1050" s="4">
        <v>4721.47</v>
      </c>
      <c r="L1050" t="s">
        <v>35</v>
      </c>
      <c r="M1050" t="s">
        <v>29</v>
      </c>
      <c r="N1050">
        <f>IF(COUNTIF($C$2:C1050,C1050)=1,1,0)</f>
        <v>0</v>
      </c>
      <c r="O1050">
        <f t="shared" si="32"/>
        <v>0</v>
      </c>
      <c r="P1050" t="str">
        <f t="shared" si="33"/>
        <v>2023-01</v>
      </c>
      <c r="Q1050" s="3">
        <f>IF(AND(IF(dashboard!$B$4="All",TRUE,$F1050=dashboard!$B$4),IF(dashboard!$B$5="All",TRUE,$E1050=dashboard!$B$5),IF(dashboard!$B$6="All",TRUE,$G1050=dashboard!$B$6),IF(dashboard!$B$7="All",TRUE,$M1050=dashboard!$B$7),$P1050&gt;=dashboard!$B$8,$P1050&lt;=dashboard!$B$9,COUNTIFS($C$2:C1050,$C1050,$F$2:F1050,IF(dashboard!$B$4="All","*",dashboard!$B$4),$E$2:E1050,IF(dashboard!$B$5="All","*",dashboard!$B$5),$G$2:G1050,IF(dashboard!$B$6="All","*",dashboard!$B$6),$M$2:M1050,IF(dashboard!$B$7="All","*",dashboard!$B$7),$P$2:P1050,"&gt;="&amp;dashboard!$B$8,$P$2:P1050,"&lt;="&amp;dashboard!$B$9)=1),1,0)</f>
        <v>0</v>
      </c>
    </row>
    <row r="1051" spans="1:17">
      <c r="A1051" t="s">
        <v>2234</v>
      </c>
      <c r="B1051" s="2">
        <v>45256</v>
      </c>
      <c r="C1051" t="s">
        <v>453</v>
      </c>
      <c r="D1051" t="s">
        <v>2235</v>
      </c>
      <c r="E1051" t="s">
        <v>61</v>
      </c>
      <c r="F1051" t="s">
        <v>18</v>
      </c>
      <c r="G1051" t="s">
        <v>42</v>
      </c>
      <c r="H1051" t="s">
        <v>50</v>
      </c>
      <c r="I1051" s="3">
        <v>4</v>
      </c>
      <c r="J1051" s="4">
        <v>1973.96</v>
      </c>
      <c r="K1051" s="4">
        <v>7895.83</v>
      </c>
      <c r="L1051" t="s">
        <v>28</v>
      </c>
      <c r="M1051" t="s">
        <v>29</v>
      </c>
      <c r="N1051">
        <f>IF(COUNTIF($C$2:C1051,C1051)=1,1,0)</f>
        <v>0</v>
      </c>
      <c r="O1051">
        <f t="shared" si="32"/>
        <v>0</v>
      </c>
      <c r="P1051" t="str">
        <f t="shared" si="33"/>
        <v>2023-11</v>
      </c>
      <c r="Q1051" s="3">
        <f>IF(AND(IF(dashboard!$B$4="All",TRUE,$F1051=dashboard!$B$4),IF(dashboard!$B$5="All",TRUE,$E1051=dashboard!$B$5),IF(dashboard!$B$6="All",TRUE,$G1051=dashboard!$B$6),IF(dashboard!$B$7="All",TRUE,$M1051=dashboard!$B$7),$P1051&gt;=dashboard!$B$8,$P1051&lt;=dashboard!$B$9,COUNTIFS($C$2:C1051,$C1051,$F$2:F1051,IF(dashboard!$B$4="All","*",dashboard!$B$4),$E$2:E1051,IF(dashboard!$B$5="All","*",dashboard!$B$5),$G$2:G1051,IF(dashboard!$B$6="All","*",dashboard!$B$6),$M$2:M1051,IF(dashboard!$B$7="All","*",dashboard!$B$7),$P$2:P1051,"&gt;="&amp;dashboard!$B$8,$P$2:P1051,"&lt;="&amp;dashboard!$B$9)=1),1,0)</f>
        <v>0</v>
      </c>
    </row>
    <row r="1052" spans="1:17">
      <c r="A1052" t="s">
        <v>2236</v>
      </c>
      <c r="B1052" s="2">
        <v>45423</v>
      </c>
      <c r="C1052" t="s">
        <v>1745</v>
      </c>
      <c r="D1052" t="s">
        <v>2237</v>
      </c>
      <c r="E1052" t="s">
        <v>17</v>
      </c>
      <c r="F1052" t="s">
        <v>33</v>
      </c>
      <c r="G1052" t="s">
        <v>42</v>
      </c>
      <c r="H1052" t="s">
        <v>50</v>
      </c>
      <c r="I1052" s="3">
        <v>4</v>
      </c>
      <c r="J1052" s="4">
        <v>2366.06</v>
      </c>
      <c r="K1052" s="4">
        <v>9464.24</v>
      </c>
      <c r="L1052" t="s">
        <v>28</v>
      </c>
      <c r="M1052" t="s">
        <v>29</v>
      </c>
      <c r="N1052">
        <f>IF(COUNTIF($C$2:C1052,C1052)=1,1,0)</f>
        <v>0</v>
      </c>
      <c r="O1052">
        <f t="shared" si="32"/>
        <v>0</v>
      </c>
      <c r="P1052" t="str">
        <f t="shared" si="33"/>
        <v>2024-05</v>
      </c>
      <c r="Q1052" s="3">
        <f>IF(AND(IF(dashboard!$B$4="All",TRUE,$F1052=dashboard!$B$4),IF(dashboard!$B$5="All",TRUE,$E1052=dashboard!$B$5),IF(dashboard!$B$6="All",TRUE,$G1052=dashboard!$B$6),IF(dashboard!$B$7="All",TRUE,$M1052=dashboard!$B$7),$P1052&gt;=dashboard!$B$8,$P1052&lt;=dashboard!$B$9,COUNTIFS($C$2:C1052,$C1052,$F$2:F1052,IF(dashboard!$B$4="All","*",dashboard!$B$4),$E$2:E1052,IF(dashboard!$B$5="All","*",dashboard!$B$5),$G$2:G1052,IF(dashboard!$B$6="All","*",dashboard!$B$6),$M$2:M1052,IF(dashboard!$B$7="All","*",dashboard!$B$7),$P$2:P1052,"&gt;="&amp;dashboard!$B$8,$P$2:P1052,"&lt;="&amp;dashboard!$B$9)=1),1,0)</f>
        <v>0</v>
      </c>
    </row>
    <row r="1053" spans="1:17">
      <c r="A1053" t="s">
        <v>2238</v>
      </c>
      <c r="B1053" s="2">
        <v>44938</v>
      </c>
      <c r="C1053" t="s">
        <v>956</v>
      </c>
      <c r="D1053" t="s">
        <v>2180</v>
      </c>
      <c r="E1053" t="s">
        <v>17</v>
      </c>
      <c r="F1053" t="s">
        <v>46</v>
      </c>
      <c r="G1053" t="s">
        <v>42</v>
      </c>
      <c r="H1053" t="s">
        <v>34</v>
      </c>
      <c r="I1053" s="3">
        <v>2</v>
      </c>
      <c r="J1053" s="4">
        <v>1364.18</v>
      </c>
      <c r="K1053" s="4">
        <v>2728.35</v>
      </c>
      <c r="L1053" t="s">
        <v>21</v>
      </c>
      <c r="M1053" t="s">
        <v>29</v>
      </c>
      <c r="N1053">
        <f>IF(COUNTIF($C$2:C1053,C1053)=1,1,0)</f>
        <v>0</v>
      </c>
      <c r="O1053">
        <f t="shared" si="32"/>
        <v>0</v>
      </c>
      <c r="P1053" t="str">
        <f t="shared" si="33"/>
        <v>2023-01</v>
      </c>
      <c r="Q1053" s="3">
        <f>IF(AND(IF(dashboard!$B$4="All",TRUE,$F1053=dashboard!$B$4),IF(dashboard!$B$5="All",TRUE,$E1053=dashboard!$B$5),IF(dashboard!$B$6="All",TRUE,$G1053=dashboard!$B$6),IF(dashboard!$B$7="All",TRUE,$M1053=dashboard!$B$7),$P1053&gt;=dashboard!$B$8,$P1053&lt;=dashboard!$B$9,COUNTIFS($C$2:C1053,$C1053,$F$2:F1053,IF(dashboard!$B$4="All","*",dashboard!$B$4),$E$2:E1053,IF(dashboard!$B$5="All","*",dashboard!$B$5),$G$2:G1053,IF(dashboard!$B$6="All","*",dashboard!$B$6),$M$2:M1053,IF(dashboard!$B$7="All","*",dashboard!$B$7),$P$2:P1053,"&gt;="&amp;dashboard!$B$8,$P$2:P1053,"&lt;="&amp;dashboard!$B$9)=1),1,0)</f>
        <v>0</v>
      </c>
    </row>
    <row r="1054" spans="1:17">
      <c r="A1054" t="s">
        <v>2239</v>
      </c>
      <c r="B1054" s="2">
        <v>45244</v>
      </c>
      <c r="C1054" t="s">
        <v>111</v>
      </c>
      <c r="D1054" t="s">
        <v>2240</v>
      </c>
      <c r="E1054" t="s">
        <v>17</v>
      </c>
      <c r="F1054" t="s">
        <v>27</v>
      </c>
      <c r="G1054" t="s">
        <v>19</v>
      </c>
      <c r="H1054" t="s">
        <v>57</v>
      </c>
      <c r="I1054" s="3">
        <v>4</v>
      </c>
      <c r="J1054" s="4">
        <v>16300.97</v>
      </c>
      <c r="K1054" s="4">
        <v>65203.9</v>
      </c>
      <c r="L1054" t="s">
        <v>35</v>
      </c>
      <c r="M1054" t="s">
        <v>22</v>
      </c>
      <c r="N1054">
        <f>IF(COUNTIF($C$2:C1054,C1054)=1,1,0)</f>
        <v>0</v>
      </c>
      <c r="O1054">
        <f t="shared" si="32"/>
        <v>1</v>
      </c>
      <c r="P1054" t="str">
        <f t="shared" si="33"/>
        <v>2023-11</v>
      </c>
      <c r="Q1054" s="3">
        <f>IF(AND(IF(dashboard!$B$4="All",TRUE,$F1054=dashboard!$B$4),IF(dashboard!$B$5="All",TRUE,$E1054=dashboard!$B$5),IF(dashboard!$B$6="All",TRUE,$G1054=dashboard!$B$6),IF(dashboard!$B$7="All",TRUE,$M1054=dashboard!$B$7),$P1054&gt;=dashboard!$B$8,$P1054&lt;=dashboard!$B$9,COUNTIFS($C$2:C1054,$C1054,$F$2:F1054,IF(dashboard!$B$4="All","*",dashboard!$B$4),$E$2:E1054,IF(dashboard!$B$5="All","*",dashboard!$B$5),$G$2:G1054,IF(dashboard!$B$6="All","*",dashboard!$B$6),$M$2:M1054,IF(dashboard!$B$7="All","*",dashboard!$B$7),$P$2:P1054,"&gt;="&amp;dashboard!$B$8,$P$2:P1054,"&lt;="&amp;dashboard!$B$9)=1),1,0)</f>
        <v>0</v>
      </c>
    </row>
    <row r="1055" spans="1:17">
      <c r="A1055" t="s">
        <v>2241</v>
      </c>
      <c r="B1055" s="2">
        <v>45142</v>
      </c>
      <c r="C1055" t="s">
        <v>597</v>
      </c>
      <c r="D1055" t="s">
        <v>1136</v>
      </c>
      <c r="E1055" t="s">
        <v>17</v>
      </c>
      <c r="F1055" t="s">
        <v>18</v>
      </c>
      <c r="G1055" t="s">
        <v>19</v>
      </c>
      <c r="H1055" t="s">
        <v>57</v>
      </c>
      <c r="I1055" s="3">
        <v>1</v>
      </c>
      <c r="J1055" s="4">
        <v>11108.93</v>
      </c>
      <c r="K1055" s="4">
        <v>11108.93</v>
      </c>
      <c r="L1055" t="s">
        <v>21</v>
      </c>
      <c r="M1055" t="s">
        <v>29</v>
      </c>
      <c r="N1055">
        <f>IF(COUNTIF($C$2:C1055,C1055)=1,1,0)</f>
        <v>0</v>
      </c>
      <c r="O1055">
        <f t="shared" si="32"/>
        <v>0</v>
      </c>
      <c r="P1055" t="str">
        <f t="shared" si="33"/>
        <v>2023-08</v>
      </c>
      <c r="Q1055" s="3">
        <f>IF(AND(IF(dashboard!$B$4="All",TRUE,$F1055=dashboard!$B$4),IF(dashboard!$B$5="All",TRUE,$E1055=dashboard!$B$5),IF(dashboard!$B$6="All",TRUE,$G1055=dashboard!$B$6),IF(dashboard!$B$7="All",TRUE,$M1055=dashboard!$B$7),$P1055&gt;=dashboard!$B$8,$P1055&lt;=dashboard!$B$9,COUNTIFS($C$2:C1055,$C1055,$F$2:F1055,IF(dashboard!$B$4="All","*",dashboard!$B$4),$E$2:E1055,IF(dashboard!$B$5="All","*",dashboard!$B$5),$G$2:G1055,IF(dashboard!$B$6="All","*",dashboard!$B$6),$M$2:M1055,IF(dashboard!$B$7="All","*",dashboard!$B$7),$P$2:P1055,"&gt;="&amp;dashboard!$B$8,$P$2:P1055,"&lt;="&amp;dashboard!$B$9)=1),1,0)</f>
        <v>0</v>
      </c>
    </row>
    <row r="1056" spans="1:17">
      <c r="A1056" t="s">
        <v>2242</v>
      </c>
      <c r="B1056" s="2">
        <v>45265</v>
      </c>
      <c r="C1056" t="s">
        <v>1297</v>
      </c>
      <c r="D1056" t="s">
        <v>1282</v>
      </c>
      <c r="E1056" t="s">
        <v>17</v>
      </c>
      <c r="F1056" t="s">
        <v>18</v>
      </c>
      <c r="G1056" t="s">
        <v>19</v>
      </c>
      <c r="H1056" t="s">
        <v>57</v>
      </c>
      <c r="I1056" s="3">
        <v>1</v>
      </c>
      <c r="J1056" s="4">
        <v>16965.54</v>
      </c>
      <c r="K1056" s="4">
        <v>16965.54</v>
      </c>
      <c r="L1056" t="s">
        <v>28</v>
      </c>
      <c r="M1056" t="s">
        <v>29</v>
      </c>
      <c r="N1056">
        <f>IF(COUNTIF($C$2:C1056,C1056)=1,1,0)</f>
        <v>0</v>
      </c>
      <c r="O1056">
        <f t="shared" si="32"/>
        <v>0</v>
      </c>
      <c r="P1056" t="str">
        <f t="shared" si="33"/>
        <v>2023-12</v>
      </c>
      <c r="Q1056" s="3">
        <f>IF(AND(IF(dashboard!$B$4="All",TRUE,$F1056=dashboard!$B$4),IF(dashboard!$B$5="All",TRUE,$E1056=dashboard!$B$5),IF(dashboard!$B$6="All",TRUE,$G1056=dashboard!$B$6),IF(dashboard!$B$7="All",TRUE,$M1056=dashboard!$B$7),$P1056&gt;=dashboard!$B$8,$P1056&lt;=dashboard!$B$9,COUNTIFS($C$2:C1056,$C1056,$F$2:F1056,IF(dashboard!$B$4="All","*",dashboard!$B$4),$E$2:E1056,IF(dashboard!$B$5="All","*",dashboard!$B$5),$G$2:G1056,IF(dashboard!$B$6="All","*",dashboard!$B$6),$M$2:M1056,IF(dashboard!$B$7="All","*",dashboard!$B$7),$P$2:P1056,"&gt;="&amp;dashboard!$B$8,$P$2:P1056,"&lt;="&amp;dashboard!$B$9)=1),1,0)</f>
        <v>0</v>
      </c>
    </row>
    <row r="1057" spans="1:17">
      <c r="A1057" t="s">
        <v>2243</v>
      </c>
      <c r="B1057" s="2">
        <v>45007</v>
      </c>
      <c r="C1057" t="s">
        <v>1736</v>
      </c>
      <c r="D1057" t="s">
        <v>509</v>
      </c>
      <c r="E1057" t="s">
        <v>26</v>
      </c>
      <c r="F1057" t="s">
        <v>18</v>
      </c>
      <c r="G1057" t="s">
        <v>19</v>
      </c>
      <c r="H1057" t="s">
        <v>57</v>
      </c>
      <c r="I1057" s="3">
        <v>3</v>
      </c>
      <c r="J1057" s="4">
        <v>12553.71</v>
      </c>
      <c r="K1057" s="4">
        <v>37661.129999999997</v>
      </c>
      <c r="L1057" t="s">
        <v>28</v>
      </c>
      <c r="M1057" t="s">
        <v>29</v>
      </c>
      <c r="N1057">
        <f>IF(COUNTIF($C$2:C1057,C1057)=1,1,0)</f>
        <v>0</v>
      </c>
      <c r="O1057">
        <f t="shared" si="32"/>
        <v>0</v>
      </c>
      <c r="P1057" t="str">
        <f t="shared" si="33"/>
        <v>2023-03</v>
      </c>
      <c r="Q1057" s="3">
        <f>IF(AND(IF(dashboard!$B$4="All",TRUE,$F1057=dashboard!$B$4),IF(dashboard!$B$5="All",TRUE,$E1057=dashboard!$B$5),IF(dashboard!$B$6="All",TRUE,$G1057=dashboard!$B$6),IF(dashboard!$B$7="All",TRUE,$M1057=dashboard!$B$7),$P1057&gt;=dashboard!$B$8,$P1057&lt;=dashboard!$B$9,COUNTIFS($C$2:C1057,$C1057,$F$2:F1057,IF(dashboard!$B$4="All","*",dashboard!$B$4),$E$2:E1057,IF(dashboard!$B$5="All","*",dashboard!$B$5),$G$2:G1057,IF(dashboard!$B$6="All","*",dashboard!$B$6),$M$2:M1057,IF(dashboard!$B$7="All","*",dashboard!$B$7),$P$2:P1057,"&gt;="&amp;dashboard!$B$8,$P$2:P1057,"&lt;="&amp;dashboard!$B$9)=1),1,0)</f>
        <v>0</v>
      </c>
    </row>
    <row r="1058" spans="1:17">
      <c r="A1058" t="s">
        <v>2244</v>
      </c>
      <c r="B1058" s="2">
        <v>45411</v>
      </c>
      <c r="C1058" t="s">
        <v>1897</v>
      </c>
      <c r="D1058" t="s">
        <v>2245</v>
      </c>
      <c r="E1058" t="s">
        <v>17</v>
      </c>
      <c r="F1058" t="s">
        <v>18</v>
      </c>
      <c r="G1058" t="s">
        <v>42</v>
      </c>
      <c r="H1058" t="s">
        <v>50</v>
      </c>
      <c r="I1058" s="3">
        <v>5</v>
      </c>
      <c r="J1058" s="4">
        <v>2582.15</v>
      </c>
      <c r="K1058" s="4">
        <v>12910.73</v>
      </c>
      <c r="L1058" t="s">
        <v>28</v>
      </c>
      <c r="M1058" t="s">
        <v>29</v>
      </c>
      <c r="N1058">
        <f>IF(COUNTIF($C$2:C1058,C1058)=1,1,0)</f>
        <v>0</v>
      </c>
      <c r="O1058">
        <f t="shared" si="32"/>
        <v>0</v>
      </c>
      <c r="P1058" t="str">
        <f t="shared" si="33"/>
        <v>2024-04</v>
      </c>
      <c r="Q1058" s="3">
        <f>IF(AND(IF(dashboard!$B$4="All",TRUE,$F1058=dashboard!$B$4),IF(dashboard!$B$5="All",TRUE,$E1058=dashboard!$B$5),IF(dashboard!$B$6="All",TRUE,$G1058=dashboard!$B$6),IF(dashboard!$B$7="All",TRUE,$M1058=dashboard!$B$7),$P1058&gt;=dashboard!$B$8,$P1058&lt;=dashboard!$B$9,COUNTIFS($C$2:C1058,$C1058,$F$2:F1058,IF(dashboard!$B$4="All","*",dashboard!$B$4),$E$2:E1058,IF(dashboard!$B$5="All","*",dashboard!$B$5),$G$2:G1058,IF(dashboard!$B$6="All","*",dashboard!$B$6),$M$2:M1058,IF(dashboard!$B$7="All","*",dashboard!$B$7),$P$2:P1058,"&gt;="&amp;dashboard!$B$8,$P$2:P1058,"&lt;="&amp;dashboard!$B$9)=1),1,0)</f>
        <v>0</v>
      </c>
    </row>
    <row r="1059" spans="1:17">
      <c r="A1059" t="s">
        <v>2246</v>
      </c>
      <c r="B1059" s="2">
        <v>45300</v>
      </c>
      <c r="C1059" t="s">
        <v>1780</v>
      </c>
      <c r="D1059" t="s">
        <v>492</v>
      </c>
      <c r="E1059" t="s">
        <v>61</v>
      </c>
      <c r="F1059" t="s">
        <v>27</v>
      </c>
      <c r="G1059" t="s">
        <v>19</v>
      </c>
      <c r="H1059" t="s">
        <v>20</v>
      </c>
      <c r="I1059" s="3">
        <v>4</v>
      </c>
      <c r="J1059" s="4">
        <v>27061.7</v>
      </c>
      <c r="K1059" s="4">
        <v>108246.8</v>
      </c>
      <c r="L1059" t="s">
        <v>35</v>
      </c>
      <c r="M1059" t="s">
        <v>29</v>
      </c>
      <c r="N1059">
        <f>IF(COUNTIF($C$2:C1059,C1059)=1,1,0)</f>
        <v>0</v>
      </c>
      <c r="O1059">
        <f t="shared" si="32"/>
        <v>0</v>
      </c>
      <c r="P1059" t="str">
        <f t="shared" si="33"/>
        <v>2024-01</v>
      </c>
      <c r="Q1059" s="3">
        <f>IF(AND(IF(dashboard!$B$4="All",TRUE,$F1059=dashboard!$B$4),IF(dashboard!$B$5="All",TRUE,$E1059=dashboard!$B$5),IF(dashboard!$B$6="All",TRUE,$G1059=dashboard!$B$6),IF(dashboard!$B$7="All",TRUE,$M1059=dashboard!$B$7),$P1059&gt;=dashboard!$B$8,$P1059&lt;=dashboard!$B$9,COUNTIFS($C$2:C1059,$C1059,$F$2:F1059,IF(dashboard!$B$4="All","*",dashboard!$B$4),$E$2:E1059,IF(dashboard!$B$5="All","*",dashboard!$B$5),$G$2:G1059,IF(dashboard!$B$6="All","*",dashboard!$B$6),$M$2:M1059,IF(dashboard!$B$7="All","*",dashboard!$B$7),$P$2:P1059,"&gt;="&amp;dashboard!$B$8,$P$2:P1059,"&lt;="&amp;dashboard!$B$9)=1),1,0)</f>
        <v>0</v>
      </c>
    </row>
    <row r="1060" spans="1:17">
      <c r="A1060" t="s">
        <v>2247</v>
      </c>
      <c r="B1060" s="2">
        <v>45126</v>
      </c>
      <c r="C1060" t="s">
        <v>1953</v>
      </c>
      <c r="D1060" t="s">
        <v>2248</v>
      </c>
      <c r="E1060" t="s">
        <v>17</v>
      </c>
      <c r="F1060" t="s">
        <v>27</v>
      </c>
      <c r="G1060" t="s">
        <v>19</v>
      </c>
      <c r="H1060" t="s">
        <v>34</v>
      </c>
      <c r="I1060" s="3">
        <v>5</v>
      </c>
      <c r="J1060" s="4">
        <v>1244.79</v>
      </c>
      <c r="K1060" s="4">
        <v>6223.93</v>
      </c>
      <c r="L1060" t="s">
        <v>28</v>
      </c>
      <c r="M1060" t="s">
        <v>29</v>
      </c>
      <c r="N1060">
        <f>IF(COUNTIF($C$2:C1060,C1060)=1,1,0)</f>
        <v>0</v>
      </c>
      <c r="O1060">
        <f t="shared" si="32"/>
        <v>0</v>
      </c>
      <c r="P1060" t="str">
        <f t="shared" si="33"/>
        <v>2023-07</v>
      </c>
      <c r="Q1060" s="3">
        <f>IF(AND(IF(dashboard!$B$4="All",TRUE,$F1060=dashboard!$B$4),IF(dashboard!$B$5="All",TRUE,$E1060=dashboard!$B$5),IF(dashboard!$B$6="All",TRUE,$G1060=dashboard!$B$6),IF(dashboard!$B$7="All",TRUE,$M1060=dashboard!$B$7),$P1060&gt;=dashboard!$B$8,$P1060&lt;=dashboard!$B$9,COUNTIFS($C$2:C1060,$C1060,$F$2:F1060,IF(dashboard!$B$4="All","*",dashboard!$B$4),$E$2:E1060,IF(dashboard!$B$5="All","*",dashboard!$B$5),$G$2:G1060,IF(dashboard!$B$6="All","*",dashboard!$B$6),$M$2:M1060,IF(dashboard!$B$7="All","*",dashboard!$B$7),$P$2:P1060,"&gt;="&amp;dashboard!$B$8,$P$2:P1060,"&lt;="&amp;dashboard!$B$9)=1),1,0)</f>
        <v>0</v>
      </c>
    </row>
    <row r="1061" spans="1:17">
      <c r="A1061" t="s">
        <v>2249</v>
      </c>
      <c r="B1061" s="2">
        <v>45463</v>
      </c>
      <c r="C1061" t="s">
        <v>2250</v>
      </c>
      <c r="D1061" t="s">
        <v>2251</v>
      </c>
      <c r="E1061" t="s">
        <v>26</v>
      </c>
      <c r="F1061" t="s">
        <v>46</v>
      </c>
      <c r="G1061" t="s">
        <v>19</v>
      </c>
      <c r="H1061" t="s">
        <v>57</v>
      </c>
      <c r="I1061" s="3">
        <v>5</v>
      </c>
      <c r="J1061" s="4">
        <v>10767.76</v>
      </c>
      <c r="K1061" s="4">
        <v>53838.8</v>
      </c>
      <c r="L1061" t="s">
        <v>28</v>
      </c>
      <c r="M1061" t="s">
        <v>29</v>
      </c>
      <c r="N1061">
        <f>IF(COUNTIF($C$2:C1061,C1061)=1,1,0)</f>
        <v>1</v>
      </c>
      <c r="O1061">
        <f t="shared" si="32"/>
        <v>0</v>
      </c>
      <c r="P1061" t="str">
        <f t="shared" si="33"/>
        <v>2024-06</v>
      </c>
      <c r="Q1061" s="3">
        <f>IF(AND(IF(dashboard!$B$4="All",TRUE,$F1061=dashboard!$B$4),IF(dashboard!$B$5="All",TRUE,$E1061=dashboard!$B$5),IF(dashboard!$B$6="All",TRUE,$G1061=dashboard!$B$6),IF(dashboard!$B$7="All",TRUE,$M1061=dashboard!$B$7),$P1061&gt;=dashboard!$B$8,$P1061&lt;=dashboard!$B$9,COUNTIFS($C$2:C1061,$C1061,$F$2:F1061,IF(dashboard!$B$4="All","*",dashboard!$B$4),$E$2:E1061,IF(dashboard!$B$5="All","*",dashboard!$B$5),$G$2:G1061,IF(dashboard!$B$6="All","*",dashboard!$B$6),$M$2:M1061,IF(dashboard!$B$7="All","*",dashboard!$B$7),$P$2:P1061,"&gt;="&amp;dashboard!$B$8,$P$2:P1061,"&lt;="&amp;dashboard!$B$9)=1),1,0)</f>
        <v>0</v>
      </c>
    </row>
    <row r="1062" spans="1:17">
      <c r="A1062" t="s">
        <v>2252</v>
      </c>
      <c r="B1062" s="2">
        <v>45392</v>
      </c>
      <c r="C1062" t="s">
        <v>229</v>
      </c>
      <c r="D1062" t="s">
        <v>2253</v>
      </c>
      <c r="E1062" t="s">
        <v>26</v>
      </c>
      <c r="F1062" t="s">
        <v>46</v>
      </c>
      <c r="G1062" t="s">
        <v>19</v>
      </c>
      <c r="H1062" t="s">
        <v>50</v>
      </c>
      <c r="I1062" s="3">
        <v>5</v>
      </c>
      <c r="J1062" s="4">
        <v>2500.81</v>
      </c>
      <c r="K1062" s="4">
        <v>12504.03</v>
      </c>
      <c r="L1062" t="s">
        <v>21</v>
      </c>
      <c r="M1062" t="s">
        <v>29</v>
      </c>
      <c r="N1062">
        <f>IF(COUNTIF($C$2:C1062,C1062)=1,1,0)</f>
        <v>0</v>
      </c>
      <c r="O1062">
        <f t="shared" si="32"/>
        <v>0</v>
      </c>
      <c r="P1062" t="str">
        <f t="shared" si="33"/>
        <v>2024-04</v>
      </c>
      <c r="Q1062" s="3">
        <f>IF(AND(IF(dashboard!$B$4="All",TRUE,$F1062=dashboard!$B$4),IF(dashboard!$B$5="All",TRUE,$E1062=dashboard!$B$5),IF(dashboard!$B$6="All",TRUE,$G1062=dashboard!$B$6),IF(dashboard!$B$7="All",TRUE,$M1062=dashboard!$B$7),$P1062&gt;=dashboard!$B$8,$P1062&lt;=dashboard!$B$9,COUNTIFS($C$2:C1062,$C1062,$F$2:F1062,IF(dashboard!$B$4="All","*",dashboard!$B$4),$E$2:E1062,IF(dashboard!$B$5="All","*",dashboard!$B$5),$G$2:G1062,IF(dashboard!$B$6="All","*",dashboard!$B$6),$M$2:M1062,IF(dashboard!$B$7="All","*",dashboard!$B$7),$P$2:P1062,"&gt;="&amp;dashboard!$B$8,$P$2:P1062,"&lt;="&amp;dashboard!$B$9)=1),1,0)</f>
        <v>0</v>
      </c>
    </row>
    <row r="1063" spans="1:17">
      <c r="A1063" t="s">
        <v>2254</v>
      </c>
      <c r="B1063" s="2">
        <v>45015</v>
      </c>
      <c r="C1063" t="s">
        <v>1276</v>
      </c>
      <c r="D1063" t="s">
        <v>908</v>
      </c>
      <c r="E1063" t="s">
        <v>26</v>
      </c>
      <c r="F1063" t="s">
        <v>46</v>
      </c>
      <c r="G1063" t="s">
        <v>19</v>
      </c>
      <c r="H1063" t="s">
        <v>20</v>
      </c>
      <c r="I1063" s="3">
        <v>5</v>
      </c>
      <c r="J1063" s="4">
        <v>35803.949999999997</v>
      </c>
      <c r="K1063" s="4">
        <v>179019.76</v>
      </c>
      <c r="L1063" t="s">
        <v>35</v>
      </c>
      <c r="M1063" t="s">
        <v>29</v>
      </c>
      <c r="N1063">
        <f>IF(COUNTIF($C$2:C1063,C1063)=1,1,0)</f>
        <v>0</v>
      </c>
      <c r="O1063">
        <f t="shared" si="32"/>
        <v>0</v>
      </c>
      <c r="P1063" t="str">
        <f t="shared" si="33"/>
        <v>2023-03</v>
      </c>
      <c r="Q1063" s="3">
        <f>IF(AND(IF(dashboard!$B$4="All",TRUE,$F1063=dashboard!$B$4),IF(dashboard!$B$5="All",TRUE,$E1063=dashboard!$B$5),IF(dashboard!$B$6="All",TRUE,$G1063=dashboard!$B$6),IF(dashboard!$B$7="All",TRUE,$M1063=dashboard!$B$7),$P1063&gt;=dashboard!$B$8,$P1063&lt;=dashboard!$B$9,COUNTIFS($C$2:C1063,$C1063,$F$2:F1063,IF(dashboard!$B$4="All","*",dashboard!$B$4),$E$2:E1063,IF(dashboard!$B$5="All","*",dashboard!$B$5),$G$2:G1063,IF(dashboard!$B$6="All","*",dashboard!$B$6),$M$2:M1063,IF(dashboard!$B$7="All","*",dashboard!$B$7),$P$2:P1063,"&gt;="&amp;dashboard!$B$8,$P$2:P1063,"&lt;="&amp;dashboard!$B$9)=1),1,0)</f>
        <v>0</v>
      </c>
    </row>
    <row r="1064" spans="1:17">
      <c r="A1064" t="s">
        <v>2255</v>
      </c>
      <c r="B1064" s="2">
        <v>45194</v>
      </c>
      <c r="C1064" t="s">
        <v>2095</v>
      </c>
      <c r="D1064" t="s">
        <v>624</v>
      </c>
      <c r="E1064" t="s">
        <v>61</v>
      </c>
      <c r="F1064" t="s">
        <v>33</v>
      </c>
      <c r="G1064" t="s">
        <v>19</v>
      </c>
      <c r="H1064" t="s">
        <v>34</v>
      </c>
      <c r="I1064" s="3">
        <v>5</v>
      </c>
      <c r="J1064" s="4">
        <v>986.7</v>
      </c>
      <c r="K1064" s="4">
        <v>4933.49</v>
      </c>
      <c r="L1064" t="s">
        <v>28</v>
      </c>
      <c r="M1064" t="s">
        <v>22</v>
      </c>
      <c r="N1064">
        <f>IF(COUNTIF($C$2:C1064,C1064)=1,1,0)</f>
        <v>0</v>
      </c>
      <c r="O1064">
        <f t="shared" si="32"/>
        <v>1</v>
      </c>
      <c r="P1064" t="str">
        <f t="shared" si="33"/>
        <v>2023-09</v>
      </c>
      <c r="Q1064" s="3">
        <f>IF(AND(IF(dashboard!$B$4="All",TRUE,$F1064=dashboard!$B$4),IF(dashboard!$B$5="All",TRUE,$E1064=dashboard!$B$5),IF(dashboard!$B$6="All",TRUE,$G1064=dashboard!$B$6),IF(dashboard!$B$7="All",TRUE,$M1064=dashboard!$B$7),$P1064&gt;=dashboard!$B$8,$P1064&lt;=dashboard!$B$9,COUNTIFS($C$2:C1064,$C1064,$F$2:F1064,IF(dashboard!$B$4="All","*",dashboard!$B$4),$E$2:E1064,IF(dashboard!$B$5="All","*",dashboard!$B$5),$G$2:G1064,IF(dashboard!$B$6="All","*",dashboard!$B$6),$M$2:M1064,IF(dashboard!$B$7="All","*",dashboard!$B$7),$P$2:P1064,"&gt;="&amp;dashboard!$B$8,$P$2:P1064,"&lt;="&amp;dashboard!$B$9)=1),1,0)</f>
        <v>0</v>
      </c>
    </row>
    <row r="1065" spans="1:17">
      <c r="A1065" t="s">
        <v>2256</v>
      </c>
      <c r="B1065" s="2">
        <v>45415</v>
      </c>
      <c r="C1065" t="s">
        <v>146</v>
      </c>
      <c r="D1065" t="s">
        <v>826</v>
      </c>
      <c r="E1065" t="s">
        <v>26</v>
      </c>
      <c r="F1065" t="s">
        <v>46</v>
      </c>
      <c r="G1065" t="s">
        <v>19</v>
      </c>
      <c r="H1065" t="s">
        <v>34</v>
      </c>
      <c r="I1065" s="3">
        <v>1</v>
      </c>
      <c r="J1065" s="4">
        <v>1402.19</v>
      </c>
      <c r="K1065" s="4">
        <v>1402.19</v>
      </c>
      <c r="L1065" t="s">
        <v>21</v>
      </c>
      <c r="M1065" t="s">
        <v>29</v>
      </c>
      <c r="N1065">
        <f>IF(COUNTIF($C$2:C1065,C1065)=1,1,0)</f>
        <v>0</v>
      </c>
      <c r="O1065">
        <f t="shared" si="32"/>
        <v>0</v>
      </c>
      <c r="P1065" t="str">
        <f t="shared" si="33"/>
        <v>2024-05</v>
      </c>
      <c r="Q1065" s="3">
        <f>IF(AND(IF(dashboard!$B$4="All",TRUE,$F1065=dashboard!$B$4),IF(dashboard!$B$5="All",TRUE,$E1065=dashboard!$B$5),IF(dashboard!$B$6="All",TRUE,$G1065=dashboard!$B$6),IF(dashboard!$B$7="All",TRUE,$M1065=dashboard!$B$7),$P1065&gt;=dashboard!$B$8,$P1065&lt;=dashboard!$B$9,COUNTIFS($C$2:C1065,$C1065,$F$2:F1065,IF(dashboard!$B$4="All","*",dashboard!$B$4),$E$2:E1065,IF(dashboard!$B$5="All","*",dashboard!$B$5),$G$2:G1065,IF(dashboard!$B$6="All","*",dashboard!$B$6),$M$2:M1065,IF(dashboard!$B$7="All","*",dashboard!$B$7),$P$2:P1065,"&gt;="&amp;dashboard!$B$8,$P$2:P1065,"&lt;="&amp;dashboard!$B$9)=1),1,0)</f>
        <v>0</v>
      </c>
    </row>
    <row r="1066" spans="1:17">
      <c r="A1066" t="s">
        <v>2257</v>
      </c>
      <c r="B1066" s="2">
        <v>45464</v>
      </c>
      <c r="C1066" t="s">
        <v>2258</v>
      </c>
      <c r="D1066" t="s">
        <v>2159</v>
      </c>
      <c r="E1066" t="s">
        <v>61</v>
      </c>
      <c r="F1066" t="s">
        <v>27</v>
      </c>
      <c r="G1066" t="s">
        <v>19</v>
      </c>
      <c r="H1066" t="s">
        <v>34</v>
      </c>
      <c r="I1066" s="3">
        <v>2</v>
      </c>
      <c r="J1066" s="4">
        <v>867.58</v>
      </c>
      <c r="K1066" s="4">
        <v>1735.17</v>
      </c>
      <c r="L1066" t="s">
        <v>28</v>
      </c>
      <c r="M1066" t="s">
        <v>29</v>
      </c>
      <c r="N1066">
        <f>IF(COUNTIF($C$2:C1066,C1066)=1,1,0)</f>
        <v>1</v>
      </c>
      <c r="O1066">
        <f t="shared" si="32"/>
        <v>0</v>
      </c>
      <c r="P1066" t="str">
        <f t="shared" si="33"/>
        <v>2024-06</v>
      </c>
      <c r="Q1066" s="3">
        <f>IF(AND(IF(dashboard!$B$4="All",TRUE,$F1066=dashboard!$B$4),IF(dashboard!$B$5="All",TRUE,$E1066=dashboard!$B$5),IF(dashboard!$B$6="All",TRUE,$G1066=dashboard!$B$6),IF(dashboard!$B$7="All",TRUE,$M1066=dashboard!$B$7),$P1066&gt;=dashboard!$B$8,$P1066&lt;=dashboard!$B$9,COUNTIFS($C$2:C1066,$C1066,$F$2:F1066,IF(dashboard!$B$4="All","*",dashboard!$B$4),$E$2:E1066,IF(dashboard!$B$5="All","*",dashboard!$B$5),$G$2:G1066,IF(dashboard!$B$6="All","*",dashboard!$B$6),$M$2:M1066,IF(dashboard!$B$7="All","*",dashboard!$B$7),$P$2:P1066,"&gt;="&amp;dashboard!$B$8,$P$2:P1066,"&lt;="&amp;dashboard!$B$9)=1),1,0)</f>
        <v>0</v>
      </c>
    </row>
    <row r="1067" spans="1:17">
      <c r="A1067" t="s">
        <v>2259</v>
      </c>
      <c r="B1067" s="2">
        <v>44973</v>
      </c>
      <c r="C1067" t="s">
        <v>1968</v>
      </c>
      <c r="D1067" t="s">
        <v>2260</v>
      </c>
      <c r="E1067" t="s">
        <v>17</v>
      </c>
      <c r="F1067" t="s">
        <v>33</v>
      </c>
      <c r="G1067" t="s">
        <v>42</v>
      </c>
      <c r="H1067" t="s">
        <v>57</v>
      </c>
      <c r="I1067" s="3">
        <v>4</v>
      </c>
      <c r="J1067" s="4">
        <v>17187.82</v>
      </c>
      <c r="K1067" s="4">
        <v>68751.28</v>
      </c>
      <c r="L1067" t="s">
        <v>21</v>
      </c>
      <c r="M1067" t="s">
        <v>22</v>
      </c>
      <c r="N1067">
        <f>IF(COUNTIF($C$2:C1067,C1067)=1,1,0)</f>
        <v>0</v>
      </c>
      <c r="O1067">
        <f t="shared" si="32"/>
        <v>1</v>
      </c>
      <c r="P1067" t="str">
        <f t="shared" si="33"/>
        <v>2023-02</v>
      </c>
      <c r="Q1067" s="3">
        <f>IF(AND(IF(dashboard!$B$4="All",TRUE,$F1067=dashboard!$B$4),IF(dashboard!$B$5="All",TRUE,$E1067=dashboard!$B$5),IF(dashboard!$B$6="All",TRUE,$G1067=dashboard!$B$6),IF(dashboard!$B$7="All",TRUE,$M1067=dashboard!$B$7),$P1067&gt;=dashboard!$B$8,$P1067&lt;=dashboard!$B$9,COUNTIFS($C$2:C1067,$C1067,$F$2:F1067,IF(dashboard!$B$4="All","*",dashboard!$B$4),$E$2:E1067,IF(dashboard!$B$5="All","*",dashboard!$B$5),$G$2:G1067,IF(dashboard!$B$6="All","*",dashboard!$B$6),$M$2:M1067,IF(dashboard!$B$7="All","*",dashboard!$B$7),$P$2:P1067,"&gt;="&amp;dashboard!$B$8,$P$2:P1067,"&lt;="&amp;dashboard!$B$9)=1),1,0)</f>
        <v>1</v>
      </c>
    </row>
    <row r="1068" spans="1:17">
      <c r="A1068" t="s">
        <v>2261</v>
      </c>
      <c r="B1068" s="2">
        <v>45214</v>
      </c>
      <c r="C1068" t="s">
        <v>546</v>
      </c>
      <c r="D1068" t="s">
        <v>647</v>
      </c>
      <c r="E1068" t="s">
        <v>17</v>
      </c>
      <c r="F1068" t="s">
        <v>27</v>
      </c>
      <c r="G1068" t="s">
        <v>19</v>
      </c>
      <c r="H1068" t="s">
        <v>34</v>
      </c>
      <c r="I1068" s="3">
        <v>4</v>
      </c>
      <c r="J1068" s="4">
        <v>1069.1400000000001</v>
      </c>
      <c r="K1068" s="4">
        <v>4276.55</v>
      </c>
      <c r="L1068" t="s">
        <v>28</v>
      </c>
      <c r="M1068" t="s">
        <v>29</v>
      </c>
      <c r="N1068">
        <f>IF(COUNTIF($C$2:C1068,C1068)=1,1,0)</f>
        <v>0</v>
      </c>
      <c r="O1068">
        <f t="shared" si="32"/>
        <v>0</v>
      </c>
      <c r="P1068" t="str">
        <f t="shared" si="33"/>
        <v>2023-10</v>
      </c>
      <c r="Q1068" s="3">
        <f>IF(AND(IF(dashboard!$B$4="All",TRUE,$F1068=dashboard!$B$4),IF(dashboard!$B$5="All",TRUE,$E1068=dashboard!$B$5),IF(dashboard!$B$6="All",TRUE,$G1068=dashboard!$B$6),IF(dashboard!$B$7="All",TRUE,$M1068=dashboard!$B$7),$P1068&gt;=dashboard!$B$8,$P1068&lt;=dashboard!$B$9,COUNTIFS($C$2:C1068,$C1068,$F$2:F1068,IF(dashboard!$B$4="All","*",dashboard!$B$4),$E$2:E1068,IF(dashboard!$B$5="All","*",dashboard!$B$5),$G$2:G1068,IF(dashboard!$B$6="All","*",dashboard!$B$6),$M$2:M1068,IF(dashboard!$B$7="All","*",dashboard!$B$7),$P$2:P1068,"&gt;="&amp;dashboard!$B$8,$P$2:P1068,"&lt;="&amp;dashboard!$B$9)=1),1,0)</f>
        <v>0</v>
      </c>
    </row>
    <row r="1069" spans="1:17">
      <c r="A1069" t="s">
        <v>2262</v>
      </c>
      <c r="B1069" s="2">
        <v>44942</v>
      </c>
      <c r="C1069" t="s">
        <v>784</v>
      </c>
      <c r="D1069" t="s">
        <v>2212</v>
      </c>
      <c r="E1069" t="s">
        <v>17</v>
      </c>
      <c r="F1069" t="s">
        <v>33</v>
      </c>
      <c r="G1069" t="s">
        <v>19</v>
      </c>
      <c r="H1069" t="s">
        <v>57</v>
      </c>
      <c r="I1069" s="3">
        <v>1</v>
      </c>
      <c r="J1069" s="4">
        <v>15854.36</v>
      </c>
      <c r="K1069" s="4">
        <v>15854.36</v>
      </c>
      <c r="L1069" t="s">
        <v>35</v>
      </c>
      <c r="M1069" t="s">
        <v>29</v>
      </c>
      <c r="N1069">
        <f>IF(COUNTIF($C$2:C1069,C1069)=1,1,0)</f>
        <v>0</v>
      </c>
      <c r="O1069">
        <f t="shared" si="32"/>
        <v>0</v>
      </c>
      <c r="P1069" t="str">
        <f t="shared" si="33"/>
        <v>2023-01</v>
      </c>
      <c r="Q1069" s="3">
        <f>IF(AND(IF(dashboard!$B$4="All",TRUE,$F1069=dashboard!$B$4),IF(dashboard!$B$5="All",TRUE,$E1069=dashboard!$B$5),IF(dashboard!$B$6="All",TRUE,$G1069=dashboard!$B$6),IF(dashboard!$B$7="All",TRUE,$M1069=dashboard!$B$7),$P1069&gt;=dashboard!$B$8,$P1069&lt;=dashboard!$B$9,COUNTIFS($C$2:C1069,$C1069,$F$2:F1069,IF(dashboard!$B$4="All","*",dashboard!$B$4),$E$2:E1069,IF(dashboard!$B$5="All","*",dashboard!$B$5),$G$2:G1069,IF(dashboard!$B$6="All","*",dashboard!$B$6),$M$2:M1069,IF(dashboard!$B$7="All","*",dashboard!$B$7),$P$2:P1069,"&gt;="&amp;dashboard!$B$8,$P$2:P1069,"&lt;="&amp;dashboard!$B$9)=1),1,0)</f>
        <v>0</v>
      </c>
    </row>
    <row r="1070" spans="1:17">
      <c r="A1070" t="s">
        <v>2263</v>
      </c>
      <c r="B1070" s="2">
        <v>45327</v>
      </c>
      <c r="C1070" t="s">
        <v>2264</v>
      </c>
      <c r="D1070" t="s">
        <v>115</v>
      </c>
      <c r="E1070" t="s">
        <v>17</v>
      </c>
      <c r="F1070" t="s">
        <v>46</v>
      </c>
      <c r="G1070" t="s">
        <v>42</v>
      </c>
      <c r="H1070" t="s">
        <v>20</v>
      </c>
      <c r="I1070" s="3">
        <v>1</v>
      </c>
      <c r="J1070" s="4">
        <v>35902.1</v>
      </c>
      <c r="K1070" s="4">
        <v>35902.1</v>
      </c>
      <c r="L1070" t="s">
        <v>35</v>
      </c>
      <c r="M1070" t="s">
        <v>29</v>
      </c>
      <c r="N1070">
        <f>IF(COUNTIF($C$2:C1070,C1070)=1,1,0)</f>
        <v>1</v>
      </c>
      <c r="O1070">
        <f t="shared" si="32"/>
        <v>0</v>
      </c>
      <c r="P1070" t="str">
        <f t="shared" si="33"/>
        <v>2024-02</v>
      </c>
      <c r="Q1070" s="3">
        <f>IF(AND(IF(dashboard!$B$4="All",TRUE,$F1070=dashboard!$B$4),IF(dashboard!$B$5="All",TRUE,$E1070=dashboard!$B$5),IF(dashboard!$B$6="All",TRUE,$G1070=dashboard!$B$6),IF(dashboard!$B$7="All",TRUE,$M1070=dashboard!$B$7),$P1070&gt;=dashboard!$B$8,$P1070&lt;=dashboard!$B$9,COUNTIFS($C$2:C1070,$C1070,$F$2:F1070,IF(dashboard!$B$4="All","*",dashboard!$B$4),$E$2:E1070,IF(dashboard!$B$5="All","*",dashboard!$B$5),$G$2:G1070,IF(dashboard!$B$6="All","*",dashboard!$B$6),$M$2:M1070,IF(dashboard!$B$7="All","*",dashboard!$B$7),$P$2:P1070,"&gt;="&amp;dashboard!$B$8,$P$2:P1070,"&lt;="&amp;dashboard!$B$9)=1),1,0)</f>
        <v>0</v>
      </c>
    </row>
    <row r="1071" spans="1:17">
      <c r="A1071" t="s">
        <v>2265</v>
      </c>
      <c r="B1071" s="2">
        <v>45012</v>
      </c>
      <c r="C1071" t="s">
        <v>511</v>
      </c>
      <c r="D1071" t="s">
        <v>1365</v>
      </c>
      <c r="E1071" t="s">
        <v>17</v>
      </c>
      <c r="F1071" t="s">
        <v>46</v>
      </c>
      <c r="G1071" t="s">
        <v>42</v>
      </c>
      <c r="H1071" t="s">
        <v>50</v>
      </c>
      <c r="I1071" s="3">
        <v>5</v>
      </c>
      <c r="J1071" s="4">
        <v>1960.31</v>
      </c>
      <c r="K1071" s="4">
        <v>9801.5400000000009</v>
      </c>
      <c r="L1071" t="s">
        <v>21</v>
      </c>
      <c r="M1071" t="s">
        <v>29</v>
      </c>
      <c r="N1071">
        <f>IF(COUNTIF($C$2:C1071,C1071)=1,1,0)</f>
        <v>0</v>
      </c>
      <c r="O1071">
        <f t="shared" si="32"/>
        <v>0</v>
      </c>
      <c r="P1071" t="str">
        <f t="shared" si="33"/>
        <v>2023-03</v>
      </c>
      <c r="Q1071" s="3">
        <f>IF(AND(IF(dashboard!$B$4="All",TRUE,$F1071=dashboard!$B$4),IF(dashboard!$B$5="All",TRUE,$E1071=dashboard!$B$5),IF(dashboard!$B$6="All",TRUE,$G1071=dashboard!$B$6),IF(dashboard!$B$7="All",TRUE,$M1071=dashboard!$B$7),$P1071&gt;=dashboard!$B$8,$P1071&lt;=dashboard!$B$9,COUNTIFS($C$2:C1071,$C1071,$F$2:F1071,IF(dashboard!$B$4="All","*",dashboard!$B$4),$E$2:E1071,IF(dashboard!$B$5="All","*",dashboard!$B$5),$G$2:G1071,IF(dashboard!$B$6="All","*",dashboard!$B$6),$M$2:M1071,IF(dashboard!$B$7="All","*",dashboard!$B$7),$P$2:P1071,"&gt;="&amp;dashboard!$B$8,$P$2:P1071,"&lt;="&amp;dashboard!$B$9)=1),1,0)</f>
        <v>0</v>
      </c>
    </row>
    <row r="1072" spans="1:17">
      <c r="A1072" t="s">
        <v>2266</v>
      </c>
      <c r="B1072" s="2">
        <v>45176</v>
      </c>
      <c r="C1072" t="s">
        <v>1303</v>
      </c>
      <c r="D1072" t="s">
        <v>219</v>
      </c>
      <c r="E1072" t="s">
        <v>17</v>
      </c>
      <c r="F1072" t="s">
        <v>46</v>
      </c>
      <c r="G1072" t="s">
        <v>42</v>
      </c>
      <c r="H1072" t="s">
        <v>50</v>
      </c>
      <c r="I1072" s="3">
        <v>2</v>
      </c>
      <c r="J1072" s="4">
        <v>2148.75</v>
      </c>
      <c r="K1072" s="4">
        <v>4297.5</v>
      </c>
      <c r="L1072" t="s">
        <v>28</v>
      </c>
      <c r="M1072" t="s">
        <v>29</v>
      </c>
      <c r="N1072">
        <f>IF(COUNTIF($C$2:C1072,C1072)=1,1,0)</f>
        <v>0</v>
      </c>
      <c r="O1072">
        <f t="shared" si="32"/>
        <v>0</v>
      </c>
      <c r="P1072" t="str">
        <f t="shared" si="33"/>
        <v>2023-09</v>
      </c>
      <c r="Q1072" s="3">
        <f>IF(AND(IF(dashboard!$B$4="All",TRUE,$F1072=dashboard!$B$4),IF(dashboard!$B$5="All",TRUE,$E1072=dashboard!$B$5),IF(dashboard!$B$6="All",TRUE,$G1072=dashboard!$B$6),IF(dashboard!$B$7="All",TRUE,$M1072=dashboard!$B$7),$P1072&gt;=dashboard!$B$8,$P1072&lt;=dashboard!$B$9,COUNTIFS($C$2:C1072,$C1072,$F$2:F1072,IF(dashboard!$B$4="All","*",dashboard!$B$4),$E$2:E1072,IF(dashboard!$B$5="All","*",dashboard!$B$5),$G$2:G1072,IF(dashboard!$B$6="All","*",dashboard!$B$6),$M$2:M1072,IF(dashboard!$B$7="All","*",dashboard!$B$7),$P$2:P1072,"&gt;="&amp;dashboard!$B$8,$P$2:P1072,"&lt;="&amp;dashboard!$B$9)=1),1,0)</f>
        <v>0</v>
      </c>
    </row>
    <row r="1073" spans="1:17">
      <c r="A1073" t="s">
        <v>2267</v>
      </c>
      <c r="B1073" s="2">
        <v>45317</v>
      </c>
      <c r="C1073" t="s">
        <v>978</v>
      </c>
      <c r="D1073" t="s">
        <v>342</v>
      </c>
      <c r="E1073" t="s">
        <v>17</v>
      </c>
      <c r="F1073" t="s">
        <v>33</v>
      </c>
      <c r="G1073" t="s">
        <v>42</v>
      </c>
      <c r="H1073" t="s">
        <v>50</v>
      </c>
      <c r="I1073" s="3">
        <v>4</v>
      </c>
      <c r="J1073" s="4">
        <v>2412.09</v>
      </c>
      <c r="K1073" s="4">
        <v>9648.3700000000008</v>
      </c>
      <c r="L1073" t="s">
        <v>35</v>
      </c>
      <c r="M1073" t="s">
        <v>29</v>
      </c>
      <c r="N1073">
        <f>IF(COUNTIF($C$2:C1073,C1073)=1,1,0)</f>
        <v>0</v>
      </c>
      <c r="O1073">
        <f t="shared" si="32"/>
        <v>0</v>
      </c>
      <c r="P1073" t="str">
        <f t="shared" si="33"/>
        <v>2024-01</v>
      </c>
      <c r="Q1073" s="3">
        <f>IF(AND(IF(dashboard!$B$4="All",TRUE,$F1073=dashboard!$B$4),IF(dashboard!$B$5="All",TRUE,$E1073=dashboard!$B$5),IF(dashboard!$B$6="All",TRUE,$G1073=dashboard!$B$6),IF(dashboard!$B$7="All",TRUE,$M1073=dashboard!$B$7),$P1073&gt;=dashboard!$B$8,$P1073&lt;=dashboard!$B$9,COUNTIFS($C$2:C1073,$C1073,$F$2:F1073,IF(dashboard!$B$4="All","*",dashboard!$B$4),$E$2:E1073,IF(dashboard!$B$5="All","*",dashboard!$B$5),$G$2:G1073,IF(dashboard!$B$6="All","*",dashboard!$B$6),$M$2:M1073,IF(dashboard!$B$7="All","*",dashboard!$B$7),$P$2:P1073,"&gt;="&amp;dashboard!$B$8,$P$2:P1073,"&lt;="&amp;dashboard!$B$9)=1),1,0)</f>
        <v>1</v>
      </c>
    </row>
    <row r="1074" spans="1:17">
      <c r="A1074" t="s">
        <v>2268</v>
      </c>
      <c r="B1074" s="2">
        <v>45261</v>
      </c>
      <c r="C1074" t="s">
        <v>2269</v>
      </c>
      <c r="D1074" t="s">
        <v>2122</v>
      </c>
      <c r="E1074" t="s">
        <v>17</v>
      </c>
      <c r="F1074" t="s">
        <v>27</v>
      </c>
      <c r="G1074" t="s">
        <v>19</v>
      </c>
      <c r="H1074" t="s">
        <v>34</v>
      </c>
      <c r="I1074" s="3">
        <v>3</v>
      </c>
      <c r="J1074" s="4">
        <v>1347.91</v>
      </c>
      <c r="K1074" s="4">
        <v>4043.72</v>
      </c>
      <c r="L1074" t="s">
        <v>28</v>
      </c>
      <c r="M1074" t="s">
        <v>22</v>
      </c>
      <c r="N1074">
        <f>IF(COUNTIF($C$2:C1074,C1074)=1,1,0)</f>
        <v>1</v>
      </c>
      <c r="O1074">
        <f t="shared" si="32"/>
        <v>1</v>
      </c>
      <c r="P1074" t="str">
        <f t="shared" si="33"/>
        <v>2023-12</v>
      </c>
      <c r="Q1074" s="3">
        <f>IF(AND(IF(dashboard!$B$4="All",TRUE,$F1074=dashboard!$B$4),IF(dashboard!$B$5="All",TRUE,$E1074=dashboard!$B$5),IF(dashboard!$B$6="All",TRUE,$G1074=dashboard!$B$6),IF(dashboard!$B$7="All",TRUE,$M1074=dashboard!$B$7),$P1074&gt;=dashboard!$B$8,$P1074&lt;=dashboard!$B$9,COUNTIFS($C$2:C1074,$C1074,$F$2:F1074,IF(dashboard!$B$4="All","*",dashboard!$B$4),$E$2:E1074,IF(dashboard!$B$5="All","*",dashboard!$B$5),$G$2:G1074,IF(dashboard!$B$6="All","*",dashboard!$B$6),$M$2:M1074,IF(dashboard!$B$7="All","*",dashboard!$B$7),$P$2:P1074,"&gt;="&amp;dashboard!$B$8,$P$2:P1074,"&lt;="&amp;dashboard!$B$9)=1),1,0)</f>
        <v>0</v>
      </c>
    </row>
    <row r="1075" spans="1:17">
      <c r="A1075" t="s">
        <v>2270</v>
      </c>
      <c r="B1075" s="2">
        <v>45445</v>
      </c>
      <c r="C1075" t="s">
        <v>1288</v>
      </c>
      <c r="D1075" t="s">
        <v>2271</v>
      </c>
      <c r="E1075" t="s">
        <v>17</v>
      </c>
      <c r="F1075" t="s">
        <v>18</v>
      </c>
      <c r="G1075" t="s">
        <v>42</v>
      </c>
      <c r="H1075" t="s">
        <v>50</v>
      </c>
      <c r="I1075" s="3">
        <v>1</v>
      </c>
      <c r="J1075" s="4">
        <v>2943.58</v>
      </c>
      <c r="K1075" s="4">
        <v>2943.58</v>
      </c>
      <c r="L1075" t="s">
        <v>35</v>
      </c>
      <c r="M1075" t="s">
        <v>29</v>
      </c>
      <c r="N1075">
        <f>IF(COUNTIF($C$2:C1075,C1075)=1,1,0)</f>
        <v>0</v>
      </c>
      <c r="O1075">
        <f t="shared" si="32"/>
        <v>0</v>
      </c>
      <c r="P1075" t="str">
        <f t="shared" si="33"/>
        <v>2024-06</v>
      </c>
      <c r="Q1075" s="3">
        <f>IF(AND(IF(dashboard!$B$4="All",TRUE,$F1075=dashboard!$B$4),IF(dashboard!$B$5="All",TRUE,$E1075=dashboard!$B$5),IF(dashboard!$B$6="All",TRUE,$G1075=dashboard!$B$6),IF(dashboard!$B$7="All",TRUE,$M1075=dashboard!$B$7),$P1075&gt;=dashboard!$B$8,$P1075&lt;=dashboard!$B$9,COUNTIFS($C$2:C1075,$C1075,$F$2:F1075,IF(dashboard!$B$4="All","*",dashboard!$B$4),$E$2:E1075,IF(dashboard!$B$5="All","*",dashboard!$B$5),$G$2:G1075,IF(dashboard!$B$6="All","*",dashboard!$B$6),$M$2:M1075,IF(dashboard!$B$7="All","*",dashboard!$B$7),$P$2:P1075,"&gt;="&amp;dashboard!$B$8,$P$2:P1075,"&lt;="&amp;dashboard!$B$9)=1),1,0)</f>
        <v>0</v>
      </c>
    </row>
    <row r="1076" spans="1:17">
      <c r="A1076" t="s">
        <v>2272</v>
      </c>
      <c r="B1076" s="2">
        <v>45063</v>
      </c>
      <c r="C1076" t="s">
        <v>1427</v>
      </c>
      <c r="D1076" t="s">
        <v>2273</v>
      </c>
      <c r="E1076" t="s">
        <v>61</v>
      </c>
      <c r="F1076" t="s">
        <v>27</v>
      </c>
      <c r="G1076" t="s">
        <v>19</v>
      </c>
      <c r="H1076" t="s">
        <v>20</v>
      </c>
      <c r="I1076" s="3">
        <v>3</v>
      </c>
      <c r="J1076" s="4">
        <v>24860.27</v>
      </c>
      <c r="K1076" s="4">
        <v>74580.800000000003</v>
      </c>
      <c r="L1076" t="s">
        <v>21</v>
      </c>
      <c r="M1076" t="s">
        <v>22</v>
      </c>
      <c r="N1076">
        <f>IF(COUNTIF($C$2:C1076,C1076)=1,1,0)</f>
        <v>0</v>
      </c>
      <c r="O1076">
        <f t="shared" si="32"/>
        <v>1</v>
      </c>
      <c r="P1076" t="str">
        <f t="shared" si="33"/>
        <v>2023-05</v>
      </c>
      <c r="Q1076" s="3">
        <f>IF(AND(IF(dashboard!$B$4="All",TRUE,$F1076=dashboard!$B$4),IF(dashboard!$B$5="All",TRUE,$E1076=dashboard!$B$5),IF(dashboard!$B$6="All",TRUE,$G1076=dashboard!$B$6),IF(dashboard!$B$7="All",TRUE,$M1076=dashboard!$B$7),$P1076&gt;=dashboard!$B$8,$P1076&lt;=dashboard!$B$9,COUNTIFS($C$2:C1076,$C1076,$F$2:F1076,IF(dashboard!$B$4="All","*",dashboard!$B$4),$E$2:E1076,IF(dashboard!$B$5="All","*",dashboard!$B$5),$G$2:G1076,IF(dashboard!$B$6="All","*",dashboard!$B$6),$M$2:M1076,IF(dashboard!$B$7="All","*",dashboard!$B$7),$P$2:P1076,"&gt;="&amp;dashboard!$B$8,$P$2:P1076,"&lt;="&amp;dashboard!$B$9)=1),1,0)</f>
        <v>0</v>
      </c>
    </row>
    <row r="1077" spans="1:17">
      <c r="A1077" t="s">
        <v>2274</v>
      </c>
      <c r="B1077" s="2">
        <v>45424</v>
      </c>
      <c r="C1077" t="s">
        <v>2013</v>
      </c>
      <c r="D1077" t="s">
        <v>1471</v>
      </c>
      <c r="E1077" t="s">
        <v>17</v>
      </c>
      <c r="F1077" t="s">
        <v>46</v>
      </c>
      <c r="G1077" t="s">
        <v>19</v>
      </c>
      <c r="H1077" t="s">
        <v>57</v>
      </c>
      <c r="I1077" s="3">
        <v>4</v>
      </c>
      <c r="J1077" s="4">
        <v>13144.19</v>
      </c>
      <c r="K1077" s="4">
        <v>52576.75</v>
      </c>
      <c r="L1077" t="s">
        <v>35</v>
      </c>
      <c r="M1077" t="s">
        <v>29</v>
      </c>
      <c r="N1077">
        <f>IF(COUNTIF($C$2:C1077,C1077)=1,1,0)</f>
        <v>0</v>
      </c>
      <c r="O1077">
        <f t="shared" si="32"/>
        <v>0</v>
      </c>
      <c r="P1077" t="str">
        <f t="shared" si="33"/>
        <v>2024-05</v>
      </c>
      <c r="Q1077" s="3">
        <f>IF(AND(IF(dashboard!$B$4="All",TRUE,$F1077=dashboard!$B$4),IF(dashboard!$B$5="All",TRUE,$E1077=dashboard!$B$5),IF(dashboard!$B$6="All",TRUE,$G1077=dashboard!$B$6),IF(dashboard!$B$7="All",TRUE,$M1077=dashboard!$B$7),$P1077&gt;=dashboard!$B$8,$P1077&lt;=dashboard!$B$9,COUNTIFS($C$2:C1077,$C1077,$F$2:F1077,IF(dashboard!$B$4="All","*",dashboard!$B$4),$E$2:E1077,IF(dashboard!$B$5="All","*",dashboard!$B$5),$G$2:G1077,IF(dashboard!$B$6="All","*",dashboard!$B$6),$M$2:M1077,IF(dashboard!$B$7="All","*",dashboard!$B$7),$P$2:P1077,"&gt;="&amp;dashboard!$B$8,$P$2:P1077,"&lt;="&amp;dashboard!$B$9)=1),1,0)</f>
        <v>0</v>
      </c>
    </row>
    <row r="1078" spans="1:17">
      <c r="A1078" t="s">
        <v>2275</v>
      </c>
      <c r="B1078" s="2">
        <v>45403</v>
      </c>
      <c r="C1078" t="s">
        <v>1626</v>
      </c>
      <c r="D1078" t="s">
        <v>2276</v>
      </c>
      <c r="E1078" t="s">
        <v>26</v>
      </c>
      <c r="F1078" t="s">
        <v>33</v>
      </c>
      <c r="G1078" t="s">
        <v>42</v>
      </c>
      <c r="H1078" t="s">
        <v>50</v>
      </c>
      <c r="I1078" s="3">
        <v>1</v>
      </c>
      <c r="J1078" s="4">
        <v>2585.1799999999998</v>
      </c>
      <c r="K1078" s="4">
        <v>2585.1799999999998</v>
      </c>
      <c r="L1078" t="s">
        <v>28</v>
      </c>
      <c r="M1078" t="s">
        <v>29</v>
      </c>
      <c r="N1078">
        <f>IF(COUNTIF($C$2:C1078,C1078)=1,1,0)</f>
        <v>0</v>
      </c>
      <c r="O1078">
        <f t="shared" si="32"/>
        <v>0</v>
      </c>
      <c r="P1078" t="str">
        <f t="shared" si="33"/>
        <v>2024-04</v>
      </c>
      <c r="Q1078" s="3">
        <f>IF(AND(IF(dashboard!$B$4="All",TRUE,$F1078=dashboard!$B$4),IF(dashboard!$B$5="All",TRUE,$E1078=dashboard!$B$5),IF(dashboard!$B$6="All",TRUE,$G1078=dashboard!$B$6),IF(dashboard!$B$7="All",TRUE,$M1078=dashboard!$B$7),$P1078&gt;=dashboard!$B$8,$P1078&lt;=dashboard!$B$9,COUNTIFS($C$2:C1078,$C1078,$F$2:F1078,IF(dashboard!$B$4="All","*",dashboard!$B$4),$E$2:E1078,IF(dashboard!$B$5="All","*",dashboard!$B$5),$G$2:G1078,IF(dashboard!$B$6="All","*",dashboard!$B$6),$M$2:M1078,IF(dashboard!$B$7="All","*",dashboard!$B$7),$P$2:P1078,"&gt;="&amp;dashboard!$B$8,$P$2:P1078,"&lt;="&amp;dashboard!$B$9)=1),1,0)</f>
        <v>1</v>
      </c>
    </row>
    <row r="1079" spans="1:17">
      <c r="A1079" t="s">
        <v>2277</v>
      </c>
      <c r="B1079" s="2">
        <v>45149</v>
      </c>
      <c r="C1079" t="s">
        <v>1419</v>
      </c>
      <c r="D1079" t="s">
        <v>985</v>
      </c>
      <c r="E1079" t="s">
        <v>17</v>
      </c>
      <c r="F1079" t="s">
        <v>33</v>
      </c>
      <c r="G1079" t="s">
        <v>19</v>
      </c>
      <c r="H1079" t="s">
        <v>57</v>
      </c>
      <c r="I1079" s="3">
        <v>4</v>
      </c>
      <c r="J1079" s="4">
        <v>14457.97</v>
      </c>
      <c r="K1079" s="4">
        <v>57831.88</v>
      </c>
      <c r="L1079" t="s">
        <v>28</v>
      </c>
      <c r="M1079" t="s">
        <v>22</v>
      </c>
      <c r="N1079">
        <f>IF(COUNTIF($C$2:C1079,C1079)=1,1,0)</f>
        <v>0</v>
      </c>
      <c r="O1079">
        <f t="shared" si="32"/>
        <v>1</v>
      </c>
      <c r="P1079" t="str">
        <f t="shared" si="33"/>
        <v>2023-08</v>
      </c>
      <c r="Q1079" s="3">
        <f>IF(AND(IF(dashboard!$B$4="All",TRUE,$F1079=dashboard!$B$4),IF(dashboard!$B$5="All",TRUE,$E1079=dashboard!$B$5),IF(dashboard!$B$6="All",TRUE,$G1079=dashboard!$B$6),IF(dashboard!$B$7="All",TRUE,$M1079=dashboard!$B$7),$P1079&gt;=dashboard!$B$8,$P1079&lt;=dashboard!$B$9,COUNTIFS($C$2:C1079,$C1079,$F$2:F1079,IF(dashboard!$B$4="All","*",dashboard!$B$4),$E$2:E1079,IF(dashboard!$B$5="All","*",dashboard!$B$5),$G$2:G1079,IF(dashboard!$B$6="All","*",dashboard!$B$6),$M$2:M1079,IF(dashboard!$B$7="All","*",dashboard!$B$7),$P$2:P1079,"&gt;="&amp;dashboard!$B$8,$P$2:P1079,"&lt;="&amp;dashboard!$B$9)=1),1,0)</f>
        <v>1</v>
      </c>
    </row>
    <row r="1080" spans="1:17">
      <c r="A1080" t="s">
        <v>2278</v>
      </c>
      <c r="B1080" s="2">
        <v>45298</v>
      </c>
      <c r="C1080" t="s">
        <v>2279</v>
      </c>
      <c r="D1080" t="s">
        <v>425</v>
      </c>
      <c r="E1080" t="s">
        <v>61</v>
      </c>
      <c r="F1080" t="s">
        <v>46</v>
      </c>
      <c r="G1080" t="s">
        <v>42</v>
      </c>
      <c r="H1080" t="s">
        <v>57</v>
      </c>
      <c r="I1080" s="3">
        <v>1</v>
      </c>
      <c r="J1080" s="4">
        <v>17572.669999999998</v>
      </c>
      <c r="K1080" s="4">
        <v>17572.669999999998</v>
      </c>
      <c r="L1080" t="s">
        <v>28</v>
      </c>
      <c r="M1080" t="s">
        <v>29</v>
      </c>
      <c r="N1080">
        <f>IF(COUNTIF($C$2:C1080,C1080)=1,1,0)</f>
        <v>1</v>
      </c>
      <c r="O1080">
        <f t="shared" si="32"/>
        <v>0</v>
      </c>
      <c r="P1080" t="str">
        <f t="shared" si="33"/>
        <v>2024-01</v>
      </c>
      <c r="Q1080" s="3">
        <f>IF(AND(IF(dashboard!$B$4="All",TRUE,$F1080=dashboard!$B$4),IF(dashboard!$B$5="All",TRUE,$E1080=dashboard!$B$5),IF(dashboard!$B$6="All",TRUE,$G1080=dashboard!$B$6),IF(dashboard!$B$7="All",TRUE,$M1080=dashboard!$B$7),$P1080&gt;=dashboard!$B$8,$P1080&lt;=dashboard!$B$9,COUNTIFS($C$2:C1080,$C1080,$F$2:F1080,IF(dashboard!$B$4="All","*",dashboard!$B$4),$E$2:E1080,IF(dashboard!$B$5="All","*",dashboard!$B$5),$G$2:G1080,IF(dashboard!$B$6="All","*",dashboard!$B$6),$M$2:M1080,IF(dashboard!$B$7="All","*",dashboard!$B$7),$P$2:P1080,"&gt;="&amp;dashboard!$B$8,$P$2:P1080,"&lt;="&amp;dashboard!$B$9)=1),1,0)</f>
        <v>0</v>
      </c>
    </row>
    <row r="1081" spans="1:17">
      <c r="A1081" t="s">
        <v>2280</v>
      </c>
      <c r="B1081" s="2">
        <v>45328</v>
      </c>
      <c r="C1081" t="s">
        <v>2281</v>
      </c>
      <c r="D1081" t="s">
        <v>918</v>
      </c>
      <c r="E1081" t="s">
        <v>61</v>
      </c>
      <c r="F1081" t="s">
        <v>33</v>
      </c>
      <c r="G1081" t="s">
        <v>42</v>
      </c>
      <c r="H1081" t="s">
        <v>50</v>
      </c>
      <c r="I1081" s="3">
        <v>4</v>
      </c>
      <c r="J1081" s="4">
        <v>1771.21</v>
      </c>
      <c r="K1081" s="4">
        <v>7084.85</v>
      </c>
      <c r="L1081" t="s">
        <v>21</v>
      </c>
      <c r="M1081" t="s">
        <v>29</v>
      </c>
      <c r="N1081">
        <f>IF(COUNTIF($C$2:C1081,C1081)=1,1,0)</f>
        <v>1</v>
      </c>
      <c r="O1081">
        <f t="shared" si="32"/>
        <v>0</v>
      </c>
      <c r="P1081" t="str">
        <f t="shared" si="33"/>
        <v>2024-02</v>
      </c>
      <c r="Q1081" s="3">
        <f>IF(AND(IF(dashboard!$B$4="All",TRUE,$F1081=dashboard!$B$4),IF(dashboard!$B$5="All",TRUE,$E1081=dashboard!$B$5),IF(dashboard!$B$6="All",TRUE,$G1081=dashboard!$B$6),IF(dashboard!$B$7="All",TRUE,$M1081=dashboard!$B$7),$P1081&gt;=dashboard!$B$8,$P1081&lt;=dashboard!$B$9,COUNTIFS($C$2:C1081,$C1081,$F$2:F1081,IF(dashboard!$B$4="All","*",dashboard!$B$4),$E$2:E1081,IF(dashboard!$B$5="All","*",dashboard!$B$5),$G$2:G1081,IF(dashboard!$B$6="All","*",dashboard!$B$6),$M$2:M1081,IF(dashboard!$B$7="All","*",dashboard!$B$7),$P$2:P1081,"&gt;="&amp;dashboard!$B$8,$P$2:P1081,"&lt;="&amp;dashboard!$B$9)=1),1,0)</f>
        <v>1</v>
      </c>
    </row>
    <row r="1082" spans="1:17">
      <c r="A1082" t="s">
        <v>2282</v>
      </c>
      <c r="B1082" s="2">
        <v>45369</v>
      </c>
      <c r="C1082" t="s">
        <v>1968</v>
      </c>
      <c r="D1082" t="s">
        <v>480</v>
      </c>
      <c r="E1082" t="s">
        <v>26</v>
      </c>
      <c r="F1082" t="s">
        <v>46</v>
      </c>
      <c r="G1082" t="s">
        <v>19</v>
      </c>
      <c r="H1082" t="s">
        <v>50</v>
      </c>
      <c r="I1082" s="3">
        <v>3</v>
      </c>
      <c r="J1082" s="4">
        <v>2297.17</v>
      </c>
      <c r="K1082" s="4">
        <v>6891.52</v>
      </c>
      <c r="L1082" t="s">
        <v>21</v>
      </c>
      <c r="M1082" t="s">
        <v>22</v>
      </c>
      <c r="N1082">
        <f>IF(COUNTIF($C$2:C1082,C1082)=1,1,0)</f>
        <v>0</v>
      </c>
      <c r="O1082">
        <f t="shared" si="32"/>
        <v>1</v>
      </c>
      <c r="P1082" t="str">
        <f t="shared" si="33"/>
        <v>2024-03</v>
      </c>
      <c r="Q1082" s="3">
        <f>IF(AND(IF(dashboard!$B$4="All",TRUE,$F1082=dashboard!$B$4),IF(dashboard!$B$5="All",TRUE,$E1082=dashboard!$B$5),IF(dashboard!$B$6="All",TRUE,$G1082=dashboard!$B$6),IF(dashboard!$B$7="All",TRUE,$M1082=dashboard!$B$7),$P1082&gt;=dashboard!$B$8,$P1082&lt;=dashboard!$B$9,COUNTIFS($C$2:C1082,$C1082,$F$2:F1082,IF(dashboard!$B$4="All","*",dashboard!$B$4),$E$2:E1082,IF(dashboard!$B$5="All","*",dashboard!$B$5),$G$2:G1082,IF(dashboard!$B$6="All","*",dashboard!$B$6),$M$2:M1082,IF(dashboard!$B$7="All","*",dashboard!$B$7),$P$2:P1082,"&gt;="&amp;dashboard!$B$8,$P$2:P1082,"&lt;="&amp;dashboard!$B$9)=1),1,0)</f>
        <v>0</v>
      </c>
    </row>
    <row r="1083" spans="1:17">
      <c r="A1083" t="s">
        <v>2283</v>
      </c>
      <c r="B1083" s="2">
        <v>45416</v>
      </c>
      <c r="C1083" t="s">
        <v>770</v>
      </c>
      <c r="D1083" t="s">
        <v>1161</v>
      </c>
      <c r="E1083" t="s">
        <v>26</v>
      </c>
      <c r="F1083" t="s">
        <v>27</v>
      </c>
      <c r="G1083" t="s">
        <v>42</v>
      </c>
      <c r="H1083" t="s">
        <v>50</v>
      </c>
      <c r="I1083" s="3">
        <v>2</v>
      </c>
      <c r="J1083" s="4">
        <v>2586</v>
      </c>
      <c r="K1083" s="4">
        <v>5172.01</v>
      </c>
      <c r="L1083" t="s">
        <v>28</v>
      </c>
      <c r="M1083" t="s">
        <v>29</v>
      </c>
      <c r="N1083">
        <f>IF(COUNTIF($C$2:C1083,C1083)=1,1,0)</f>
        <v>0</v>
      </c>
      <c r="O1083">
        <f t="shared" si="32"/>
        <v>0</v>
      </c>
      <c r="P1083" t="str">
        <f t="shared" si="33"/>
        <v>2024-05</v>
      </c>
      <c r="Q1083" s="3">
        <f>IF(AND(IF(dashboard!$B$4="All",TRUE,$F1083=dashboard!$B$4),IF(dashboard!$B$5="All",TRUE,$E1083=dashboard!$B$5),IF(dashboard!$B$6="All",TRUE,$G1083=dashboard!$B$6),IF(dashboard!$B$7="All",TRUE,$M1083=dashboard!$B$7),$P1083&gt;=dashboard!$B$8,$P1083&lt;=dashboard!$B$9,COUNTIFS($C$2:C1083,$C1083,$F$2:F1083,IF(dashboard!$B$4="All","*",dashboard!$B$4),$E$2:E1083,IF(dashboard!$B$5="All","*",dashboard!$B$5),$G$2:G1083,IF(dashboard!$B$6="All","*",dashboard!$B$6),$M$2:M1083,IF(dashboard!$B$7="All","*",dashboard!$B$7),$P$2:P1083,"&gt;="&amp;dashboard!$B$8,$P$2:P1083,"&lt;="&amp;dashboard!$B$9)=1),1,0)</f>
        <v>0</v>
      </c>
    </row>
    <row r="1084" spans="1:17">
      <c r="A1084" t="s">
        <v>2284</v>
      </c>
      <c r="B1084" s="2">
        <v>45199</v>
      </c>
      <c r="C1084" t="s">
        <v>2144</v>
      </c>
      <c r="D1084" t="s">
        <v>2285</v>
      </c>
      <c r="E1084" t="s">
        <v>17</v>
      </c>
      <c r="F1084" t="s">
        <v>33</v>
      </c>
      <c r="G1084" t="s">
        <v>19</v>
      </c>
      <c r="H1084" t="s">
        <v>34</v>
      </c>
      <c r="I1084" s="3">
        <v>1</v>
      </c>
      <c r="J1084" s="4">
        <v>970.55</v>
      </c>
      <c r="K1084" s="4">
        <v>970.55</v>
      </c>
      <c r="L1084" t="s">
        <v>28</v>
      </c>
      <c r="M1084" t="s">
        <v>29</v>
      </c>
      <c r="N1084">
        <f>IF(COUNTIF($C$2:C1084,C1084)=1,1,0)</f>
        <v>0</v>
      </c>
      <c r="O1084">
        <f t="shared" si="32"/>
        <v>0</v>
      </c>
      <c r="P1084" t="str">
        <f t="shared" si="33"/>
        <v>2023-09</v>
      </c>
      <c r="Q1084" s="3">
        <f>IF(AND(IF(dashboard!$B$4="All",TRUE,$F1084=dashboard!$B$4),IF(dashboard!$B$5="All",TRUE,$E1084=dashboard!$B$5),IF(dashboard!$B$6="All",TRUE,$G1084=dashboard!$B$6),IF(dashboard!$B$7="All",TRUE,$M1084=dashboard!$B$7),$P1084&gt;=dashboard!$B$8,$P1084&lt;=dashboard!$B$9,COUNTIFS($C$2:C1084,$C1084,$F$2:F1084,IF(dashboard!$B$4="All","*",dashboard!$B$4),$E$2:E1084,IF(dashboard!$B$5="All","*",dashboard!$B$5),$G$2:G1084,IF(dashboard!$B$6="All","*",dashboard!$B$6),$M$2:M1084,IF(dashboard!$B$7="All","*",dashboard!$B$7),$P$2:P1084,"&gt;="&amp;dashboard!$B$8,$P$2:P1084,"&lt;="&amp;dashboard!$B$9)=1),1,0)</f>
        <v>1</v>
      </c>
    </row>
    <row r="1085" spans="1:17">
      <c r="A1085" t="s">
        <v>2286</v>
      </c>
      <c r="B1085" s="2">
        <v>45452</v>
      </c>
      <c r="C1085" t="s">
        <v>740</v>
      </c>
      <c r="D1085" t="s">
        <v>2287</v>
      </c>
      <c r="E1085" t="s">
        <v>61</v>
      </c>
      <c r="F1085" t="s">
        <v>18</v>
      </c>
      <c r="G1085" t="s">
        <v>19</v>
      </c>
      <c r="H1085" t="s">
        <v>50</v>
      </c>
      <c r="I1085" s="3">
        <v>3</v>
      </c>
      <c r="J1085" s="4">
        <v>2657.34</v>
      </c>
      <c r="K1085" s="4">
        <v>7972.02</v>
      </c>
      <c r="L1085" t="s">
        <v>35</v>
      </c>
      <c r="M1085" t="s">
        <v>22</v>
      </c>
      <c r="N1085">
        <f>IF(COUNTIF($C$2:C1085,C1085)=1,1,0)</f>
        <v>0</v>
      </c>
      <c r="O1085">
        <f t="shared" si="32"/>
        <v>1</v>
      </c>
      <c r="P1085" t="str">
        <f t="shared" si="33"/>
        <v>2024-06</v>
      </c>
      <c r="Q1085" s="3">
        <f>IF(AND(IF(dashboard!$B$4="All",TRUE,$F1085=dashboard!$B$4),IF(dashboard!$B$5="All",TRUE,$E1085=dashboard!$B$5),IF(dashboard!$B$6="All",TRUE,$G1085=dashboard!$B$6),IF(dashboard!$B$7="All",TRUE,$M1085=dashboard!$B$7),$P1085&gt;=dashboard!$B$8,$P1085&lt;=dashboard!$B$9,COUNTIFS($C$2:C1085,$C1085,$F$2:F1085,IF(dashboard!$B$4="All","*",dashboard!$B$4),$E$2:E1085,IF(dashboard!$B$5="All","*",dashboard!$B$5),$G$2:G1085,IF(dashboard!$B$6="All","*",dashboard!$B$6),$M$2:M1085,IF(dashboard!$B$7="All","*",dashboard!$B$7),$P$2:P1085,"&gt;="&amp;dashboard!$B$8,$P$2:P1085,"&lt;="&amp;dashboard!$B$9)=1),1,0)</f>
        <v>0</v>
      </c>
    </row>
    <row r="1086" spans="1:17">
      <c r="A1086" t="s">
        <v>2288</v>
      </c>
      <c r="B1086" s="2">
        <v>45085</v>
      </c>
      <c r="C1086" t="s">
        <v>335</v>
      </c>
      <c r="D1086" t="s">
        <v>996</v>
      </c>
      <c r="E1086" t="s">
        <v>61</v>
      </c>
      <c r="F1086" t="s">
        <v>33</v>
      </c>
      <c r="G1086" t="s">
        <v>42</v>
      </c>
      <c r="H1086" t="s">
        <v>34</v>
      </c>
      <c r="I1086" s="3">
        <v>4</v>
      </c>
      <c r="J1086" s="4">
        <v>888.74</v>
      </c>
      <c r="K1086" s="4">
        <v>3554.95</v>
      </c>
      <c r="L1086" t="s">
        <v>35</v>
      </c>
      <c r="M1086" t="s">
        <v>29</v>
      </c>
      <c r="N1086">
        <f>IF(COUNTIF($C$2:C1086,C1086)=1,1,0)</f>
        <v>0</v>
      </c>
      <c r="O1086">
        <f t="shared" si="32"/>
        <v>0</v>
      </c>
      <c r="P1086" t="str">
        <f t="shared" si="33"/>
        <v>2023-06</v>
      </c>
      <c r="Q1086" s="3">
        <f>IF(AND(IF(dashboard!$B$4="All",TRUE,$F1086=dashboard!$B$4),IF(dashboard!$B$5="All",TRUE,$E1086=dashboard!$B$5),IF(dashboard!$B$6="All",TRUE,$G1086=dashboard!$B$6),IF(dashboard!$B$7="All",TRUE,$M1086=dashboard!$B$7),$P1086&gt;=dashboard!$B$8,$P1086&lt;=dashboard!$B$9,COUNTIFS($C$2:C1086,$C1086,$F$2:F1086,IF(dashboard!$B$4="All","*",dashboard!$B$4),$E$2:E1086,IF(dashboard!$B$5="All","*",dashboard!$B$5),$G$2:G1086,IF(dashboard!$B$6="All","*",dashboard!$B$6),$M$2:M1086,IF(dashboard!$B$7="All","*",dashboard!$B$7),$P$2:P1086,"&gt;="&amp;dashboard!$B$8,$P$2:P1086,"&lt;="&amp;dashboard!$B$9)=1),1,0)</f>
        <v>0</v>
      </c>
    </row>
    <row r="1087" spans="1:17">
      <c r="A1087" t="s">
        <v>2289</v>
      </c>
      <c r="B1087" s="2">
        <v>45078</v>
      </c>
      <c r="C1087" t="s">
        <v>2290</v>
      </c>
      <c r="D1087" t="s">
        <v>592</v>
      </c>
      <c r="E1087" t="s">
        <v>61</v>
      </c>
      <c r="F1087" t="s">
        <v>46</v>
      </c>
      <c r="G1087" t="s">
        <v>19</v>
      </c>
      <c r="H1087" t="s">
        <v>20</v>
      </c>
      <c r="I1087" s="3">
        <v>3</v>
      </c>
      <c r="J1087" s="4">
        <v>32393.17</v>
      </c>
      <c r="K1087" s="4">
        <v>97179.520000000004</v>
      </c>
      <c r="L1087" t="s">
        <v>35</v>
      </c>
      <c r="M1087" t="s">
        <v>29</v>
      </c>
      <c r="N1087">
        <f>IF(COUNTIF($C$2:C1087,C1087)=1,1,0)</f>
        <v>1</v>
      </c>
      <c r="O1087">
        <f t="shared" si="32"/>
        <v>0</v>
      </c>
      <c r="P1087" t="str">
        <f t="shared" si="33"/>
        <v>2023-06</v>
      </c>
      <c r="Q1087" s="3">
        <f>IF(AND(IF(dashboard!$B$4="All",TRUE,$F1087=dashboard!$B$4),IF(dashboard!$B$5="All",TRUE,$E1087=dashboard!$B$5),IF(dashboard!$B$6="All",TRUE,$G1087=dashboard!$B$6),IF(dashboard!$B$7="All",TRUE,$M1087=dashboard!$B$7),$P1087&gt;=dashboard!$B$8,$P1087&lt;=dashboard!$B$9,COUNTIFS($C$2:C1087,$C1087,$F$2:F1087,IF(dashboard!$B$4="All","*",dashboard!$B$4),$E$2:E1087,IF(dashboard!$B$5="All","*",dashboard!$B$5),$G$2:G1087,IF(dashboard!$B$6="All","*",dashboard!$B$6),$M$2:M1087,IF(dashboard!$B$7="All","*",dashboard!$B$7),$P$2:P1087,"&gt;="&amp;dashboard!$B$8,$P$2:P1087,"&lt;="&amp;dashboard!$B$9)=1),1,0)</f>
        <v>0</v>
      </c>
    </row>
    <row r="1088" spans="1:17">
      <c r="A1088" t="s">
        <v>2291</v>
      </c>
      <c r="B1088" s="2">
        <v>45114</v>
      </c>
      <c r="C1088" t="s">
        <v>543</v>
      </c>
      <c r="D1088" t="s">
        <v>820</v>
      </c>
      <c r="E1088" t="s">
        <v>26</v>
      </c>
      <c r="F1088" t="s">
        <v>18</v>
      </c>
      <c r="G1088" t="s">
        <v>42</v>
      </c>
      <c r="H1088" t="s">
        <v>57</v>
      </c>
      <c r="I1088" s="3">
        <v>1</v>
      </c>
      <c r="J1088" s="4">
        <v>15571.76</v>
      </c>
      <c r="K1088" s="4">
        <v>15571.76</v>
      </c>
      <c r="L1088" t="s">
        <v>28</v>
      </c>
      <c r="M1088" t="s">
        <v>29</v>
      </c>
      <c r="N1088">
        <f>IF(COUNTIF($C$2:C1088,C1088)=1,1,0)</f>
        <v>0</v>
      </c>
      <c r="O1088">
        <f t="shared" si="32"/>
        <v>0</v>
      </c>
      <c r="P1088" t="str">
        <f t="shared" si="33"/>
        <v>2023-07</v>
      </c>
      <c r="Q1088" s="3">
        <f>IF(AND(IF(dashboard!$B$4="All",TRUE,$F1088=dashboard!$B$4),IF(dashboard!$B$5="All",TRUE,$E1088=dashboard!$B$5),IF(dashboard!$B$6="All",TRUE,$G1088=dashboard!$B$6),IF(dashboard!$B$7="All",TRUE,$M1088=dashboard!$B$7),$P1088&gt;=dashboard!$B$8,$P1088&lt;=dashboard!$B$9,COUNTIFS($C$2:C1088,$C1088,$F$2:F1088,IF(dashboard!$B$4="All","*",dashboard!$B$4),$E$2:E1088,IF(dashboard!$B$5="All","*",dashboard!$B$5),$G$2:G1088,IF(dashboard!$B$6="All","*",dashboard!$B$6),$M$2:M1088,IF(dashboard!$B$7="All","*",dashboard!$B$7),$P$2:P1088,"&gt;="&amp;dashboard!$B$8,$P$2:P1088,"&lt;="&amp;dashboard!$B$9)=1),1,0)</f>
        <v>0</v>
      </c>
    </row>
    <row r="1089" spans="1:17">
      <c r="A1089" t="s">
        <v>2292</v>
      </c>
      <c r="B1089" s="2">
        <v>45024</v>
      </c>
      <c r="C1089" t="s">
        <v>146</v>
      </c>
      <c r="D1089" t="s">
        <v>103</v>
      </c>
      <c r="E1089" t="s">
        <v>17</v>
      </c>
      <c r="F1089" t="s">
        <v>46</v>
      </c>
      <c r="G1089" t="s">
        <v>19</v>
      </c>
      <c r="H1089" t="s">
        <v>20</v>
      </c>
      <c r="I1089" s="3">
        <v>3</v>
      </c>
      <c r="J1089" s="4">
        <v>29168.25</v>
      </c>
      <c r="K1089" s="4">
        <v>87504.75</v>
      </c>
      <c r="L1089" t="s">
        <v>35</v>
      </c>
      <c r="M1089" t="s">
        <v>22</v>
      </c>
      <c r="N1089">
        <f>IF(COUNTIF($C$2:C1089,C1089)=1,1,0)</f>
        <v>0</v>
      </c>
      <c r="O1089">
        <f t="shared" si="32"/>
        <v>1</v>
      </c>
      <c r="P1089" t="str">
        <f t="shared" si="33"/>
        <v>2023-04</v>
      </c>
      <c r="Q1089" s="3">
        <f>IF(AND(IF(dashboard!$B$4="All",TRUE,$F1089=dashboard!$B$4),IF(dashboard!$B$5="All",TRUE,$E1089=dashboard!$B$5),IF(dashboard!$B$6="All",TRUE,$G1089=dashboard!$B$6),IF(dashboard!$B$7="All",TRUE,$M1089=dashboard!$B$7),$P1089&gt;=dashboard!$B$8,$P1089&lt;=dashboard!$B$9,COUNTIFS($C$2:C1089,$C1089,$F$2:F1089,IF(dashboard!$B$4="All","*",dashboard!$B$4),$E$2:E1089,IF(dashboard!$B$5="All","*",dashboard!$B$5),$G$2:G1089,IF(dashboard!$B$6="All","*",dashboard!$B$6),$M$2:M1089,IF(dashboard!$B$7="All","*",dashboard!$B$7),$P$2:P1089,"&gt;="&amp;dashboard!$B$8,$P$2:P1089,"&lt;="&amp;dashboard!$B$9)=1),1,0)</f>
        <v>0</v>
      </c>
    </row>
    <row r="1090" spans="1:17">
      <c r="A1090" t="s">
        <v>2293</v>
      </c>
      <c r="B1090" s="2">
        <v>45057</v>
      </c>
      <c r="C1090" t="s">
        <v>1412</v>
      </c>
      <c r="D1090" t="s">
        <v>683</v>
      </c>
      <c r="E1090" t="s">
        <v>61</v>
      </c>
      <c r="F1090" t="s">
        <v>33</v>
      </c>
      <c r="G1090" t="s">
        <v>19</v>
      </c>
      <c r="H1090" t="s">
        <v>50</v>
      </c>
      <c r="I1090" s="3">
        <v>4</v>
      </c>
      <c r="J1090" s="4">
        <v>1842.31</v>
      </c>
      <c r="K1090" s="4">
        <v>7369.23</v>
      </c>
      <c r="L1090" t="s">
        <v>28</v>
      </c>
      <c r="M1090" t="s">
        <v>22</v>
      </c>
      <c r="N1090">
        <f>IF(COUNTIF($C$2:C1090,C1090)=1,1,0)</f>
        <v>0</v>
      </c>
      <c r="O1090">
        <f t="shared" ref="O1090:O1153" si="34">IF(OR(M1090="Yes",M1090="YES",M1090=TRUE,M1090=1),1,0)</f>
        <v>1</v>
      </c>
      <c r="P1090" t="str">
        <f t="shared" ref="P1090:P1153" si="35">TEXT(B1090,"yyyy-mm")</f>
        <v>2023-05</v>
      </c>
      <c r="Q1090" s="3">
        <f>IF(AND(IF(dashboard!$B$4="All",TRUE,$F1090=dashboard!$B$4),IF(dashboard!$B$5="All",TRUE,$E1090=dashboard!$B$5),IF(dashboard!$B$6="All",TRUE,$G1090=dashboard!$B$6),IF(dashboard!$B$7="All",TRUE,$M1090=dashboard!$B$7),$P1090&gt;=dashboard!$B$8,$P1090&lt;=dashboard!$B$9,COUNTIFS($C$2:C1090,$C1090,$F$2:F1090,IF(dashboard!$B$4="All","*",dashboard!$B$4),$E$2:E1090,IF(dashboard!$B$5="All","*",dashboard!$B$5),$G$2:G1090,IF(dashboard!$B$6="All","*",dashboard!$B$6),$M$2:M1090,IF(dashboard!$B$7="All","*",dashboard!$B$7),$P$2:P1090,"&gt;="&amp;dashboard!$B$8,$P$2:P1090,"&lt;="&amp;dashboard!$B$9)=1),1,0)</f>
        <v>1</v>
      </c>
    </row>
    <row r="1091" spans="1:17">
      <c r="A1091" t="s">
        <v>2294</v>
      </c>
      <c r="B1091" s="2">
        <v>45097</v>
      </c>
      <c r="C1091" t="s">
        <v>241</v>
      </c>
      <c r="D1091" t="s">
        <v>2137</v>
      </c>
      <c r="E1091" t="s">
        <v>17</v>
      </c>
      <c r="F1091" t="s">
        <v>18</v>
      </c>
      <c r="G1091" t="s">
        <v>42</v>
      </c>
      <c r="H1091" t="s">
        <v>57</v>
      </c>
      <c r="I1091" s="3">
        <v>5</v>
      </c>
      <c r="J1091" s="4">
        <v>17677.66</v>
      </c>
      <c r="K1091" s="4">
        <v>88388.31</v>
      </c>
      <c r="L1091" t="s">
        <v>21</v>
      </c>
      <c r="M1091" t="s">
        <v>29</v>
      </c>
      <c r="N1091">
        <f>IF(COUNTIF($C$2:C1091,C1091)=1,1,0)</f>
        <v>0</v>
      </c>
      <c r="O1091">
        <f t="shared" si="34"/>
        <v>0</v>
      </c>
      <c r="P1091" t="str">
        <f t="shared" si="35"/>
        <v>2023-06</v>
      </c>
      <c r="Q1091" s="3">
        <f>IF(AND(IF(dashboard!$B$4="All",TRUE,$F1091=dashboard!$B$4),IF(dashboard!$B$5="All",TRUE,$E1091=dashboard!$B$5),IF(dashboard!$B$6="All",TRUE,$G1091=dashboard!$B$6),IF(dashboard!$B$7="All",TRUE,$M1091=dashboard!$B$7),$P1091&gt;=dashboard!$B$8,$P1091&lt;=dashboard!$B$9,COUNTIFS($C$2:C1091,$C1091,$F$2:F1091,IF(dashboard!$B$4="All","*",dashboard!$B$4),$E$2:E1091,IF(dashboard!$B$5="All","*",dashboard!$B$5),$G$2:G1091,IF(dashboard!$B$6="All","*",dashboard!$B$6),$M$2:M1091,IF(dashboard!$B$7="All","*",dashboard!$B$7),$P$2:P1091,"&gt;="&amp;dashboard!$B$8,$P$2:P1091,"&lt;="&amp;dashboard!$B$9)=1),1,0)</f>
        <v>0</v>
      </c>
    </row>
    <row r="1092" spans="1:17">
      <c r="A1092" t="s">
        <v>2295</v>
      </c>
      <c r="B1092" s="2">
        <v>45109</v>
      </c>
      <c r="C1092" t="s">
        <v>2296</v>
      </c>
      <c r="D1092" t="s">
        <v>1420</v>
      </c>
      <c r="E1092" t="s">
        <v>26</v>
      </c>
      <c r="F1092" t="s">
        <v>18</v>
      </c>
      <c r="G1092" t="s">
        <v>19</v>
      </c>
      <c r="H1092" t="s">
        <v>50</v>
      </c>
      <c r="I1092" s="3">
        <v>2</v>
      </c>
      <c r="J1092" s="4">
        <v>2892.28</v>
      </c>
      <c r="K1092" s="4">
        <v>5784.56</v>
      </c>
      <c r="L1092" t="s">
        <v>35</v>
      </c>
      <c r="M1092" t="s">
        <v>29</v>
      </c>
      <c r="N1092">
        <f>IF(COUNTIF($C$2:C1092,C1092)=1,1,0)</f>
        <v>1</v>
      </c>
      <c r="O1092">
        <f t="shared" si="34"/>
        <v>0</v>
      </c>
      <c r="P1092" t="str">
        <f t="shared" si="35"/>
        <v>2023-07</v>
      </c>
      <c r="Q1092" s="3">
        <f>IF(AND(IF(dashboard!$B$4="All",TRUE,$F1092=dashboard!$B$4),IF(dashboard!$B$5="All",TRUE,$E1092=dashboard!$B$5),IF(dashboard!$B$6="All",TRUE,$G1092=dashboard!$B$6),IF(dashboard!$B$7="All",TRUE,$M1092=dashboard!$B$7),$P1092&gt;=dashboard!$B$8,$P1092&lt;=dashboard!$B$9,COUNTIFS($C$2:C1092,$C1092,$F$2:F1092,IF(dashboard!$B$4="All","*",dashboard!$B$4),$E$2:E1092,IF(dashboard!$B$5="All","*",dashboard!$B$5),$G$2:G1092,IF(dashboard!$B$6="All","*",dashboard!$B$6),$M$2:M1092,IF(dashboard!$B$7="All","*",dashboard!$B$7),$P$2:P1092,"&gt;="&amp;dashboard!$B$8,$P$2:P1092,"&lt;="&amp;dashboard!$B$9)=1),1,0)</f>
        <v>0</v>
      </c>
    </row>
    <row r="1093" spans="1:17">
      <c r="A1093" t="s">
        <v>2297</v>
      </c>
      <c r="B1093" s="2">
        <v>45290</v>
      </c>
      <c r="C1093" t="s">
        <v>1696</v>
      </c>
      <c r="D1093" t="s">
        <v>2298</v>
      </c>
      <c r="E1093" t="s">
        <v>17</v>
      </c>
      <c r="F1093" t="s">
        <v>33</v>
      </c>
      <c r="G1093" t="s">
        <v>19</v>
      </c>
      <c r="H1093" t="s">
        <v>50</v>
      </c>
      <c r="I1093" s="3">
        <v>2</v>
      </c>
      <c r="J1093" s="4">
        <v>2907.96</v>
      </c>
      <c r="K1093" s="4">
        <v>5815.92</v>
      </c>
      <c r="L1093" t="s">
        <v>28</v>
      </c>
      <c r="M1093" t="s">
        <v>29</v>
      </c>
      <c r="N1093">
        <f>IF(COUNTIF($C$2:C1093,C1093)=1,1,0)</f>
        <v>0</v>
      </c>
      <c r="O1093">
        <f t="shared" si="34"/>
        <v>0</v>
      </c>
      <c r="P1093" t="str">
        <f t="shared" si="35"/>
        <v>2023-12</v>
      </c>
      <c r="Q1093" s="3">
        <f>IF(AND(IF(dashboard!$B$4="All",TRUE,$F1093=dashboard!$B$4),IF(dashboard!$B$5="All",TRUE,$E1093=dashboard!$B$5),IF(dashboard!$B$6="All",TRUE,$G1093=dashboard!$B$6),IF(dashboard!$B$7="All",TRUE,$M1093=dashboard!$B$7),$P1093&gt;=dashboard!$B$8,$P1093&lt;=dashboard!$B$9,COUNTIFS($C$2:C1093,$C1093,$F$2:F1093,IF(dashboard!$B$4="All","*",dashboard!$B$4),$E$2:E1093,IF(dashboard!$B$5="All","*",dashboard!$B$5),$G$2:G1093,IF(dashboard!$B$6="All","*",dashboard!$B$6),$M$2:M1093,IF(dashboard!$B$7="All","*",dashboard!$B$7),$P$2:P1093,"&gt;="&amp;dashboard!$B$8,$P$2:P1093,"&lt;="&amp;dashboard!$B$9)=1),1,0)</f>
        <v>0</v>
      </c>
    </row>
    <row r="1094" spans="1:17">
      <c r="A1094" t="s">
        <v>2299</v>
      </c>
      <c r="B1094" s="2">
        <v>44965</v>
      </c>
      <c r="C1094" t="s">
        <v>1659</v>
      </c>
      <c r="D1094" t="s">
        <v>2300</v>
      </c>
      <c r="E1094" t="s">
        <v>61</v>
      </c>
      <c r="F1094" t="s">
        <v>18</v>
      </c>
      <c r="G1094" t="s">
        <v>19</v>
      </c>
      <c r="H1094" t="s">
        <v>57</v>
      </c>
      <c r="I1094" s="3">
        <v>5</v>
      </c>
      <c r="J1094" s="4">
        <v>17838.77</v>
      </c>
      <c r="K1094" s="4">
        <v>89193.84</v>
      </c>
      <c r="L1094" t="s">
        <v>28</v>
      </c>
      <c r="M1094" t="s">
        <v>29</v>
      </c>
      <c r="N1094">
        <f>IF(COUNTIF($C$2:C1094,C1094)=1,1,0)</f>
        <v>0</v>
      </c>
      <c r="O1094">
        <f t="shared" si="34"/>
        <v>0</v>
      </c>
      <c r="P1094" t="str">
        <f t="shared" si="35"/>
        <v>2023-02</v>
      </c>
      <c r="Q1094" s="3">
        <f>IF(AND(IF(dashboard!$B$4="All",TRUE,$F1094=dashboard!$B$4),IF(dashboard!$B$5="All",TRUE,$E1094=dashboard!$B$5),IF(dashboard!$B$6="All",TRUE,$G1094=dashboard!$B$6),IF(dashboard!$B$7="All",TRUE,$M1094=dashboard!$B$7),$P1094&gt;=dashboard!$B$8,$P1094&lt;=dashboard!$B$9,COUNTIFS($C$2:C1094,$C1094,$F$2:F1094,IF(dashboard!$B$4="All","*",dashboard!$B$4),$E$2:E1094,IF(dashboard!$B$5="All","*",dashboard!$B$5),$G$2:G1094,IF(dashboard!$B$6="All","*",dashboard!$B$6),$M$2:M1094,IF(dashboard!$B$7="All","*",dashboard!$B$7),$P$2:P1094,"&gt;="&amp;dashboard!$B$8,$P$2:P1094,"&lt;="&amp;dashboard!$B$9)=1),1,0)</f>
        <v>0</v>
      </c>
    </row>
    <row r="1095" spans="1:17">
      <c r="A1095" t="s">
        <v>2301</v>
      </c>
      <c r="B1095" s="2">
        <v>45453</v>
      </c>
      <c r="C1095" t="s">
        <v>1795</v>
      </c>
      <c r="D1095" t="s">
        <v>2302</v>
      </c>
      <c r="E1095" t="s">
        <v>17</v>
      </c>
      <c r="F1095" t="s">
        <v>27</v>
      </c>
      <c r="G1095" t="s">
        <v>42</v>
      </c>
      <c r="H1095" t="s">
        <v>20</v>
      </c>
      <c r="I1095" s="3">
        <v>1</v>
      </c>
      <c r="J1095" s="4">
        <v>27732.22</v>
      </c>
      <c r="K1095" s="4">
        <v>27732.22</v>
      </c>
      <c r="L1095" t="s">
        <v>21</v>
      </c>
      <c r="M1095" t="s">
        <v>22</v>
      </c>
      <c r="N1095">
        <f>IF(COUNTIF($C$2:C1095,C1095)=1,1,0)</f>
        <v>0</v>
      </c>
      <c r="O1095">
        <f t="shared" si="34"/>
        <v>1</v>
      </c>
      <c r="P1095" t="str">
        <f t="shared" si="35"/>
        <v>2024-06</v>
      </c>
      <c r="Q1095" s="3">
        <f>IF(AND(IF(dashboard!$B$4="All",TRUE,$F1095=dashboard!$B$4),IF(dashboard!$B$5="All",TRUE,$E1095=dashboard!$B$5),IF(dashboard!$B$6="All",TRUE,$G1095=dashboard!$B$6),IF(dashboard!$B$7="All",TRUE,$M1095=dashboard!$B$7),$P1095&gt;=dashboard!$B$8,$P1095&lt;=dashboard!$B$9,COUNTIFS($C$2:C1095,$C1095,$F$2:F1095,IF(dashboard!$B$4="All","*",dashboard!$B$4),$E$2:E1095,IF(dashboard!$B$5="All","*",dashboard!$B$5),$G$2:G1095,IF(dashboard!$B$6="All","*",dashboard!$B$6),$M$2:M1095,IF(dashboard!$B$7="All","*",dashboard!$B$7),$P$2:P1095,"&gt;="&amp;dashboard!$B$8,$P$2:P1095,"&lt;="&amp;dashboard!$B$9)=1),1,0)</f>
        <v>0</v>
      </c>
    </row>
    <row r="1096" spans="1:17">
      <c r="A1096" t="s">
        <v>2303</v>
      </c>
      <c r="B1096" s="2">
        <v>45423</v>
      </c>
      <c r="C1096" t="s">
        <v>1481</v>
      </c>
      <c r="D1096" t="s">
        <v>2304</v>
      </c>
      <c r="E1096" t="s">
        <v>17</v>
      </c>
      <c r="F1096" t="s">
        <v>18</v>
      </c>
      <c r="G1096" t="s">
        <v>19</v>
      </c>
      <c r="H1096" t="s">
        <v>50</v>
      </c>
      <c r="I1096" s="3">
        <v>3</v>
      </c>
      <c r="J1096" s="4">
        <v>1947.22</v>
      </c>
      <c r="K1096" s="4">
        <v>5841.66</v>
      </c>
      <c r="L1096" t="s">
        <v>21</v>
      </c>
      <c r="M1096" t="s">
        <v>22</v>
      </c>
      <c r="N1096">
        <f>IF(COUNTIF($C$2:C1096,C1096)=1,1,0)</f>
        <v>0</v>
      </c>
      <c r="O1096">
        <f t="shared" si="34"/>
        <v>1</v>
      </c>
      <c r="P1096" t="str">
        <f t="shared" si="35"/>
        <v>2024-05</v>
      </c>
      <c r="Q1096" s="3">
        <f>IF(AND(IF(dashboard!$B$4="All",TRUE,$F1096=dashboard!$B$4),IF(dashboard!$B$5="All",TRUE,$E1096=dashboard!$B$5),IF(dashboard!$B$6="All",TRUE,$G1096=dashboard!$B$6),IF(dashboard!$B$7="All",TRUE,$M1096=dashboard!$B$7),$P1096&gt;=dashboard!$B$8,$P1096&lt;=dashboard!$B$9,COUNTIFS($C$2:C1096,$C1096,$F$2:F1096,IF(dashboard!$B$4="All","*",dashboard!$B$4),$E$2:E1096,IF(dashboard!$B$5="All","*",dashboard!$B$5),$G$2:G1096,IF(dashboard!$B$6="All","*",dashboard!$B$6),$M$2:M1096,IF(dashboard!$B$7="All","*",dashboard!$B$7),$P$2:P1096,"&gt;="&amp;dashboard!$B$8,$P$2:P1096,"&lt;="&amp;dashboard!$B$9)=1),1,0)</f>
        <v>0</v>
      </c>
    </row>
    <row r="1097" spans="1:17">
      <c r="A1097" t="s">
        <v>2305</v>
      </c>
      <c r="B1097" s="2">
        <v>45442</v>
      </c>
      <c r="C1097" t="s">
        <v>1659</v>
      </c>
      <c r="D1097" t="s">
        <v>2306</v>
      </c>
      <c r="E1097" t="s">
        <v>26</v>
      </c>
      <c r="F1097" t="s">
        <v>18</v>
      </c>
      <c r="G1097" t="s">
        <v>42</v>
      </c>
      <c r="H1097" t="s">
        <v>57</v>
      </c>
      <c r="I1097" s="3">
        <v>3</v>
      </c>
      <c r="J1097" s="4">
        <v>10756.61</v>
      </c>
      <c r="K1097" s="4">
        <v>32269.83</v>
      </c>
      <c r="L1097" t="s">
        <v>21</v>
      </c>
      <c r="M1097" t="s">
        <v>29</v>
      </c>
      <c r="N1097">
        <f>IF(COUNTIF($C$2:C1097,C1097)=1,1,0)</f>
        <v>0</v>
      </c>
      <c r="O1097">
        <f t="shared" si="34"/>
        <v>0</v>
      </c>
      <c r="P1097" t="str">
        <f t="shared" si="35"/>
        <v>2024-05</v>
      </c>
      <c r="Q1097" s="3">
        <f>IF(AND(IF(dashboard!$B$4="All",TRUE,$F1097=dashboard!$B$4),IF(dashboard!$B$5="All",TRUE,$E1097=dashboard!$B$5),IF(dashboard!$B$6="All",TRUE,$G1097=dashboard!$B$6),IF(dashboard!$B$7="All",TRUE,$M1097=dashboard!$B$7),$P1097&gt;=dashboard!$B$8,$P1097&lt;=dashboard!$B$9,COUNTIFS($C$2:C1097,$C1097,$F$2:F1097,IF(dashboard!$B$4="All","*",dashboard!$B$4),$E$2:E1097,IF(dashboard!$B$5="All","*",dashboard!$B$5),$G$2:G1097,IF(dashboard!$B$6="All","*",dashboard!$B$6),$M$2:M1097,IF(dashboard!$B$7="All","*",dashboard!$B$7),$P$2:P1097,"&gt;="&amp;dashboard!$B$8,$P$2:P1097,"&lt;="&amp;dashboard!$B$9)=1),1,0)</f>
        <v>0</v>
      </c>
    </row>
    <row r="1098" spans="1:17">
      <c r="A1098" t="s">
        <v>2307</v>
      </c>
      <c r="B1098" s="2">
        <v>45275</v>
      </c>
      <c r="C1098" t="s">
        <v>177</v>
      </c>
      <c r="D1098" t="s">
        <v>515</v>
      </c>
      <c r="E1098" t="s">
        <v>26</v>
      </c>
      <c r="F1098" t="s">
        <v>27</v>
      </c>
      <c r="G1098" t="s">
        <v>19</v>
      </c>
      <c r="H1098" t="s">
        <v>20</v>
      </c>
      <c r="I1098" s="3">
        <v>5</v>
      </c>
      <c r="J1098" s="4">
        <v>40106.9</v>
      </c>
      <c r="K1098" s="4">
        <v>200534.49</v>
      </c>
      <c r="L1098" t="s">
        <v>21</v>
      </c>
      <c r="M1098" t="s">
        <v>29</v>
      </c>
      <c r="N1098">
        <f>IF(COUNTIF($C$2:C1098,C1098)=1,1,0)</f>
        <v>0</v>
      </c>
      <c r="O1098">
        <f t="shared" si="34"/>
        <v>0</v>
      </c>
      <c r="P1098" t="str">
        <f t="shared" si="35"/>
        <v>2023-12</v>
      </c>
      <c r="Q1098" s="3">
        <f>IF(AND(IF(dashboard!$B$4="All",TRUE,$F1098=dashboard!$B$4),IF(dashboard!$B$5="All",TRUE,$E1098=dashboard!$B$5),IF(dashboard!$B$6="All",TRUE,$G1098=dashboard!$B$6),IF(dashboard!$B$7="All",TRUE,$M1098=dashboard!$B$7),$P1098&gt;=dashboard!$B$8,$P1098&lt;=dashboard!$B$9,COUNTIFS($C$2:C1098,$C1098,$F$2:F1098,IF(dashboard!$B$4="All","*",dashboard!$B$4),$E$2:E1098,IF(dashboard!$B$5="All","*",dashboard!$B$5),$G$2:G1098,IF(dashboard!$B$6="All","*",dashboard!$B$6),$M$2:M1098,IF(dashboard!$B$7="All","*",dashboard!$B$7),$P$2:P1098,"&gt;="&amp;dashboard!$B$8,$P$2:P1098,"&lt;="&amp;dashboard!$B$9)=1),1,0)</f>
        <v>0</v>
      </c>
    </row>
    <row r="1099" spans="1:17">
      <c r="A1099" t="s">
        <v>2308</v>
      </c>
      <c r="B1099" s="2">
        <v>45323</v>
      </c>
      <c r="C1099" t="s">
        <v>2309</v>
      </c>
      <c r="D1099" t="s">
        <v>2310</v>
      </c>
      <c r="E1099" t="s">
        <v>26</v>
      </c>
      <c r="F1099" t="s">
        <v>46</v>
      </c>
      <c r="G1099" t="s">
        <v>42</v>
      </c>
      <c r="H1099" t="s">
        <v>34</v>
      </c>
      <c r="I1099" s="3">
        <v>5</v>
      </c>
      <c r="J1099" s="4">
        <v>1291.6600000000001</v>
      </c>
      <c r="K1099" s="4">
        <v>6458.29</v>
      </c>
      <c r="L1099" t="s">
        <v>35</v>
      </c>
      <c r="M1099" t="s">
        <v>22</v>
      </c>
      <c r="N1099">
        <f>IF(COUNTIF($C$2:C1099,C1099)=1,1,0)</f>
        <v>1</v>
      </c>
      <c r="O1099">
        <f t="shared" si="34"/>
        <v>1</v>
      </c>
      <c r="P1099" t="str">
        <f t="shared" si="35"/>
        <v>2024-02</v>
      </c>
      <c r="Q1099" s="3">
        <f>IF(AND(IF(dashboard!$B$4="All",TRUE,$F1099=dashboard!$B$4),IF(dashboard!$B$5="All",TRUE,$E1099=dashboard!$B$5),IF(dashboard!$B$6="All",TRUE,$G1099=dashboard!$B$6),IF(dashboard!$B$7="All",TRUE,$M1099=dashboard!$B$7),$P1099&gt;=dashboard!$B$8,$P1099&lt;=dashboard!$B$9,COUNTIFS($C$2:C1099,$C1099,$F$2:F1099,IF(dashboard!$B$4="All","*",dashboard!$B$4),$E$2:E1099,IF(dashboard!$B$5="All","*",dashboard!$B$5),$G$2:G1099,IF(dashboard!$B$6="All","*",dashboard!$B$6),$M$2:M1099,IF(dashboard!$B$7="All","*",dashboard!$B$7),$P$2:P1099,"&gt;="&amp;dashboard!$B$8,$P$2:P1099,"&lt;="&amp;dashboard!$B$9)=1),1,0)</f>
        <v>0</v>
      </c>
    </row>
    <row r="1100" spans="1:17">
      <c r="A1100" t="s">
        <v>2311</v>
      </c>
      <c r="B1100" s="2">
        <v>45087</v>
      </c>
      <c r="C1100" t="s">
        <v>2312</v>
      </c>
      <c r="D1100" t="s">
        <v>156</v>
      </c>
      <c r="E1100" t="s">
        <v>17</v>
      </c>
      <c r="F1100" t="s">
        <v>46</v>
      </c>
      <c r="G1100" t="s">
        <v>42</v>
      </c>
      <c r="H1100" t="s">
        <v>20</v>
      </c>
      <c r="I1100" s="3">
        <v>4</v>
      </c>
      <c r="J1100" s="4">
        <v>35582.089999999997</v>
      </c>
      <c r="K1100" s="4">
        <v>142328.37</v>
      </c>
      <c r="L1100" t="s">
        <v>21</v>
      </c>
      <c r="M1100" t="s">
        <v>29</v>
      </c>
      <c r="N1100">
        <f>IF(COUNTIF($C$2:C1100,C1100)=1,1,0)</f>
        <v>1</v>
      </c>
      <c r="O1100">
        <f t="shared" si="34"/>
        <v>0</v>
      </c>
      <c r="P1100" t="str">
        <f t="shared" si="35"/>
        <v>2023-06</v>
      </c>
      <c r="Q1100" s="3">
        <f>IF(AND(IF(dashboard!$B$4="All",TRUE,$F1100=dashboard!$B$4),IF(dashboard!$B$5="All",TRUE,$E1100=dashboard!$B$5),IF(dashboard!$B$6="All",TRUE,$G1100=dashboard!$B$6),IF(dashboard!$B$7="All",TRUE,$M1100=dashboard!$B$7),$P1100&gt;=dashboard!$B$8,$P1100&lt;=dashboard!$B$9,COUNTIFS($C$2:C1100,$C1100,$F$2:F1100,IF(dashboard!$B$4="All","*",dashboard!$B$4),$E$2:E1100,IF(dashboard!$B$5="All","*",dashboard!$B$5),$G$2:G1100,IF(dashboard!$B$6="All","*",dashboard!$B$6),$M$2:M1100,IF(dashboard!$B$7="All","*",dashboard!$B$7),$P$2:P1100,"&gt;="&amp;dashboard!$B$8,$P$2:P1100,"&lt;="&amp;dashboard!$B$9)=1),1,0)</f>
        <v>0</v>
      </c>
    </row>
    <row r="1101" spans="1:17">
      <c r="A1101" t="s">
        <v>2313</v>
      </c>
      <c r="B1101" s="2">
        <v>44942</v>
      </c>
      <c r="C1101" t="s">
        <v>1938</v>
      </c>
      <c r="D1101" t="s">
        <v>1164</v>
      </c>
      <c r="E1101" t="s">
        <v>17</v>
      </c>
      <c r="F1101" t="s">
        <v>27</v>
      </c>
      <c r="G1101" t="s">
        <v>19</v>
      </c>
      <c r="H1101" t="s">
        <v>20</v>
      </c>
      <c r="I1101" s="3">
        <v>4</v>
      </c>
      <c r="J1101" s="4">
        <v>40734.33</v>
      </c>
      <c r="K1101" s="4">
        <v>162937.32999999999</v>
      </c>
      <c r="L1101" t="s">
        <v>28</v>
      </c>
      <c r="M1101" t="s">
        <v>29</v>
      </c>
      <c r="N1101">
        <f>IF(COUNTIF($C$2:C1101,C1101)=1,1,0)</f>
        <v>0</v>
      </c>
      <c r="O1101">
        <f t="shared" si="34"/>
        <v>0</v>
      </c>
      <c r="P1101" t="str">
        <f t="shared" si="35"/>
        <v>2023-01</v>
      </c>
      <c r="Q1101" s="3">
        <f>IF(AND(IF(dashboard!$B$4="All",TRUE,$F1101=dashboard!$B$4),IF(dashboard!$B$5="All",TRUE,$E1101=dashboard!$B$5),IF(dashboard!$B$6="All",TRUE,$G1101=dashboard!$B$6),IF(dashboard!$B$7="All",TRUE,$M1101=dashboard!$B$7),$P1101&gt;=dashboard!$B$8,$P1101&lt;=dashboard!$B$9,COUNTIFS($C$2:C1101,$C1101,$F$2:F1101,IF(dashboard!$B$4="All","*",dashboard!$B$4),$E$2:E1101,IF(dashboard!$B$5="All","*",dashboard!$B$5),$G$2:G1101,IF(dashboard!$B$6="All","*",dashboard!$B$6),$M$2:M1101,IF(dashboard!$B$7="All","*",dashboard!$B$7),$P$2:P1101,"&gt;="&amp;dashboard!$B$8,$P$2:P1101,"&lt;="&amp;dashboard!$B$9)=1),1,0)</f>
        <v>0</v>
      </c>
    </row>
    <row r="1102" spans="1:17">
      <c r="A1102" t="s">
        <v>2314</v>
      </c>
      <c r="B1102" s="2">
        <v>45419</v>
      </c>
      <c r="C1102" t="s">
        <v>1630</v>
      </c>
      <c r="D1102" t="s">
        <v>2315</v>
      </c>
      <c r="E1102" t="s">
        <v>26</v>
      </c>
      <c r="F1102" t="s">
        <v>18</v>
      </c>
      <c r="G1102" t="s">
        <v>19</v>
      </c>
      <c r="H1102" t="s">
        <v>57</v>
      </c>
      <c r="I1102" s="3">
        <v>2</v>
      </c>
      <c r="J1102" s="4">
        <v>14813.07</v>
      </c>
      <c r="K1102" s="4">
        <v>29626.15</v>
      </c>
      <c r="L1102" t="s">
        <v>28</v>
      </c>
      <c r="M1102" t="s">
        <v>29</v>
      </c>
      <c r="N1102">
        <f>IF(COUNTIF($C$2:C1102,C1102)=1,1,0)</f>
        <v>0</v>
      </c>
      <c r="O1102">
        <f t="shared" si="34"/>
        <v>0</v>
      </c>
      <c r="P1102" t="str">
        <f t="shared" si="35"/>
        <v>2024-05</v>
      </c>
      <c r="Q1102" s="3">
        <f>IF(AND(IF(dashboard!$B$4="All",TRUE,$F1102=dashboard!$B$4),IF(dashboard!$B$5="All",TRUE,$E1102=dashboard!$B$5),IF(dashboard!$B$6="All",TRUE,$G1102=dashboard!$B$6),IF(dashboard!$B$7="All",TRUE,$M1102=dashboard!$B$7),$P1102&gt;=dashboard!$B$8,$P1102&lt;=dashboard!$B$9,COUNTIFS($C$2:C1102,$C1102,$F$2:F1102,IF(dashboard!$B$4="All","*",dashboard!$B$4),$E$2:E1102,IF(dashboard!$B$5="All","*",dashboard!$B$5),$G$2:G1102,IF(dashboard!$B$6="All","*",dashboard!$B$6),$M$2:M1102,IF(dashboard!$B$7="All","*",dashboard!$B$7),$P$2:P1102,"&gt;="&amp;dashboard!$B$8,$P$2:P1102,"&lt;="&amp;dashboard!$B$9)=1),1,0)</f>
        <v>0</v>
      </c>
    </row>
    <row r="1103" spans="1:17">
      <c r="A1103" t="s">
        <v>2316</v>
      </c>
      <c r="B1103" s="2">
        <v>45352</v>
      </c>
      <c r="C1103" t="s">
        <v>2317</v>
      </c>
      <c r="D1103" t="s">
        <v>1194</v>
      </c>
      <c r="E1103" t="s">
        <v>61</v>
      </c>
      <c r="F1103" t="s">
        <v>33</v>
      </c>
      <c r="G1103" t="s">
        <v>42</v>
      </c>
      <c r="H1103" t="s">
        <v>20</v>
      </c>
      <c r="I1103" s="3">
        <v>1</v>
      </c>
      <c r="J1103" s="4">
        <v>26770.29</v>
      </c>
      <c r="K1103" s="4">
        <v>26770.29</v>
      </c>
      <c r="L1103" t="s">
        <v>28</v>
      </c>
      <c r="M1103" t="s">
        <v>29</v>
      </c>
      <c r="N1103">
        <f>IF(COUNTIF($C$2:C1103,C1103)=1,1,0)</f>
        <v>1</v>
      </c>
      <c r="O1103">
        <f t="shared" si="34"/>
        <v>0</v>
      </c>
      <c r="P1103" t="str">
        <f t="shared" si="35"/>
        <v>2024-03</v>
      </c>
      <c r="Q1103" s="3">
        <f>IF(AND(IF(dashboard!$B$4="All",TRUE,$F1103=dashboard!$B$4),IF(dashboard!$B$5="All",TRUE,$E1103=dashboard!$B$5),IF(dashboard!$B$6="All",TRUE,$G1103=dashboard!$B$6),IF(dashboard!$B$7="All",TRUE,$M1103=dashboard!$B$7),$P1103&gt;=dashboard!$B$8,$P1103&lt;=dashboard!$B$9,COUNTIFS($C$2:C1103,$C1103,$F$2:F1103,IF(dashboard!$B$4="All","*",dashboard!$B$4),$E$2:E1103,IF(dashboard!$B$5="All","*",dashboard!$B$5),$G$2:G1103,IF(dashboard!$B$6="All","*",dashboard!$B$6),$M$2:M1103,IF(dashboard!$B$7="All","*",dashboard!$B$7),$P$2:P1103,"&gt;="&amp;dashboard!$B$8,$P$2:P1103,"&lt;="&amp;dashboard!$B$9)=1),1,0)</f>
        <v>1</v>
      </c>
    </row>
    <row r="1104" spans="1:17">
      <c r="A1104" t="s">
        <v>2318</v>
      </c>
      <c r="B1104" s="2">
        <v>45034</v>
      </c>
      <c r="C1104" t="s">
        <v>2110</v>
      </c>
      <c r="D1104" t="s">
        <v>1497</v>
      </c>
      <c r="E1104" t="s">
        <v>26</v>
      </c>
      <c r="F1104" t="s">
        <v>27</v>
      </c>
      <c r="G1104" t="s">
        <v>42</v>
      </c>
      <c r="H1104" t="s">
        <v>34</v>
      </c>
      <c r="I1104" s="3">
        <v>1</v>
      </c>
      <c r="J1104" s="4">
        <v>946.12</v>
      </c>
      <c r="K1104" s="4">
        <v>946.12</v>
      </c>
      <c r="L1104" t="s">
        <v>28</v>
      </c>
      <c r="M1104" t="s">
        <v>29</v>
      </c>
      <c r="N1104">
        <f>IF(COUNTIF($C$2:C1104,C1104)=1,1,0)</f>
        <v>0</v>
      </c>
      <c r="O1104">
        <f t="shared" si="34"/>
        <v>0</v>
      </c>
      <c r="P1104" t="str">
        <f t="shared" si="35"/>
        <v>2023-04</v>
      </c>
      <c r="Q1104" s="3">
        <f>IF(AND(IF(dashboard!$B$4="All",TRUE,$F1104=dashboard!$B$4),IF(dashboard!$B$5="All",TRUE,$E1104=dashboard!$B$5),IF(dashboard!$B$6="All",TRUE,$G1104=dashboard!$B$6),IF(dashboard!$B$7="All",TRUE,$M1104=dashboard!$B$7),$P1104&gt;=dashboard!$B$8,$P1104&lt;=dashboard!$B$9,COUNTIFS($C$2:C1104,$C1104,$F$2:F1104,IF(dashboard!$B$4="All","*",dashboard!$B$4),$E$2:E1104,IF(dashboard!$B$5="All","*",dashboard!$B$5),$G$2:G1104,IF(dashboard!$B$6="All","*",dashboard!$B$6),$M$2:M1104,IF(dashboard!$B$7="All","*",dashboard!$B$7),$P$2:P1104,"&gt;="&amp;dashboard!$B$8,$P$2:P1104,"&lt;="&amp;dashboard!$B$9)=1),1,0)</f>
        <v>0</v>
      </c>
    </row>
    <row r="1105" spans="1:17">
      <c r="A1105" t="s">
        <v>2319</v>
      </c>
      <c r="B1105" s="2">
        <v>45376</v>
      </c>
      <c r="C1105" t="s">
        <v>2320</v>
      </c>
      <c r="D1105" t="s">
        <v>190</v>
      </c>
      <c r="E1105" t="s">
        <v>17</v>
      </c>
      <c r="F1105" t="s">
        <v>33</v>
      </c>
      <c r="G1105" t="s">
        <v>19</v>
      </c>
      <c r="H1105" t="s">
        <v>34</v>
      </c>
      <c r="I1105" s="3">
        <v>5</v>
      </c>
      <c r="J1105" s="4">
        <v>919.31</v>
      </c>
      <c r="K1105" s="4">
        <v>4596.55</v>
      </c>
      <c r="L1105" t="s">
        <v>28</v>
      </c>
      <c r="M1105" t="s">
        <v>29</v>
      </c>
      <c r="N1105">
        <f>IF(COUNTIF($C$2:C1105,C1105)=1,1,0)</f>
        <v>1</v>
      </c>
      <c r="O1105">
        <f t="shared" si="34"/>
        <v>0</v>
      </c>
      <c r="P1105" t="str">
        <f t="shared" si="35"/>
        <v>2024-03</v>
      </c>
      <c r="Q1105" s="3">
        <f>IF(AND(IF(dashboard!$B$4="All",TRUE,$F1105=dashboard!$B$4),IF(dashboard!$B$5="All",TRUE,$E1105=dashboard!$B$5),IF(dashboard!$B$6="All",TRUE,$G1105=dashboard!$B$6),IF(dashboard!$B$7="All",TRUE,$M1105=dashboard!$B$7),$P1105&gt;=dashboard!$B$8,$P1105&lt;=dashboard!$B$9,COUNTIFS($C$2:C1105,$C1105,$F$2:F1105,IF(dashboard!$B$4="All","*",dashboard!$B$4),$E$2:E1105,IF(dashboard!$B$5="All","*",dashboard!$B$5),$G$2:G1105,IF(dashboard!$B$6="All","*",dashboard!$B$6),$M$2:M1105,IF(dashboard!$B$7="All","*",dashboard!$B$7),$P$2:P1105,"&gt;="&amp;dashboard!$B$8,$P$2:P1105,"&lt;="&amp;dashboard!$B$9)=1),1,0)</f>
        <v>1</v>
      </c>
    </row>
    <row r="1106" spans="1:17">
      <c r="A1106" t="s">
        <v>2321</v>
      </c>
      <c r="B1106" s="2">
        <v>45237</v>
      </c>
      <c r="C1106" t="s">
        <v>1350</v>
      </c>
      <c r="D1106" t="s">
        <v>251</v>
      </c>
      <c r="E1106" t="s">
        <v>61</v>
      </c>
      <c r="F1106" t="s">
        <v>46</v>
      </c>
      <c r="G1106" t="s">
        <v>42</v>
      </c>
      <c r="H1106" t="s">
        <v>50</v>
      </c>
      <c r="I1106" s="3">
        <v>2</v>
      </c>
      <c r="J1106" s="4">
        <v>2134.5700000000002</v>
      </c>
      <c r="K1106" s="4">
        <v>4269.1499999999996</v>
      </c>
      <c r="L1106" t="s">
        <v>21</v>
      </c>
      <c r="M1106" t="s">
        <v>29</v>
      </c>
      <c r="N1106">
        <f>IF(COUNTIF($C$2:C1106,C1106)=1,1,0)</f>
        <v>0</v>
      </c>
      <c r="O1106">
        <f t="shared" si="34"/>
        <v>0</v>
      </c>
      <c r="P1106" t="str">
        <f t="shared" si="35"/>
        <v>2023-11</v>
      </c>
      <c r="Q1106" s="3">
        <f>IF(AND(IF(dashboard!$B$4="All",TRUE,$F1106=dashboard!$B$4),IF(dashboard!$B$5="All",TRUE,$E1106=dashboard!$B$5),IF(dashboard!$B$6="All",TRUE,$G1106=dashboard!$B$6),IF(dashboard!$B$7="All",TRUE,$M1106=dashboard!$B$7),$P1106&gt;=dashboard!$B$8,$P1106&lt;=dashboard!$B$9,COUNTIFS($C$2:C1106,$C1106,$F$2:F1106,IF(dashboard!$B$4="All","*",dashboard!$B$4),$E$2:E1106,IF(dashboard!$B$5="All","*",dashboard!$B$5),$G$2:G1106,IF(dashboard!$B$6="All","*",dashboard!$B$6),$M$2:M1106,IF(dashboard!$B$7="All","*",dashboard!$B$7),$P$2:P1106,"&gt;="&amp;dashboard!$B$8,$P$2:P1106,"&lt;="&amp;dashboard!$B$9)=1),1,0)</f>
        <v>0</v>
      </c>
    </row>
    <row r="1107" spans="1:17">
      <c r="A1107" t="s">
        <v>2322</v>
      </c>
      <c r="B1107" s="2">
        <v>45096</v>
      </c>
      <c r="C1107" t="s">
        <v>1401</v>
      </c>
      <c r="D1107" t="s">
        <v>368</v>
      </c>
      <c r="E1107" t="s">
        <v>17</v>
      </c>
      <c r="F1107" t="s">
        <v>27</v>
      </c>
      <c r="G1107" t="s">
        <v>42</v>
      </c>
      <c r="H1107" t="s">
        <v>34</v>
      </c>
      <c r="I1107" s="3">
        <v>2</v>
      </c>
      <c r="J1107" s="4">
        <v>1067.7</v>
      </c>
      <c r="K1107" s="4">
        <v>2135.4</v>
      </c>
      <c r="L1107" t="s">
        <v>28</v>
      </c>
      <c r="M1107" t="s">
        <v>29</v>
      </c>
      <c r="N1107">
        <f>IF(COUNTIF($C$2:C1107,C1107)=1,1,0)</f>
        <v>0</v>
      </c>
      <c r="O1107">
        <f t="shared" si="34"/>
        <v>0</v>
      </c>
      <c r="P1107" t="str">
        <f t="shared" si="35"/>
        <v>2023-06</v>
      </c>
      <c r="Q1107" s="3">
        <f>IF(AND(IF(dashboard!$B$4="All",TRUE,$F1107=dashboard!$B$4),IF(dashboard!$B$5="All",TRUE,$E1107=dashboard!$B$5),IF(dashboard!$B$6="All",TRUE,$G1107=dashboard!$B$6),IF(dashboard!$B$7="All",TRUE,$M1107=dashboard!$B$7),$P1107&gt;=dashboard!$B$8,$P1107&lt;=dashboard!$B$9,COUNTIFS($C$2:C1107,$C1107,$F$2:F1107,IF(dashboard!$B$4="All","*",dashboard!$B$4),$E$2:E1107,IF(dashboard!$B$5="All","*",dashboard!$B$5),$G$2:G1107,IF(dashboard!$B$6="All","*",dashboard!$B$6),$M$2:M1107,IF(dashboard!$B$7="All","*",dashboard!$B$7),$P$2:P1107,"&gt;="&amp;dashboard!$B$8,$P$2:P1107,"&lt;="&amp;dashboard!$B$9)=1),1,0)</f>
        <v>0</v>
      </c>
    </row>
    <row r="1108" spans="1:17">
      <c r="A1108" t="s">
        <v>2323</v>
      </c>
      <c r="B1108" s="2">
        <v>45472</v>
      </c>
      <c r="C1108" t="s">
        <v>2324</v>
      </c>
      <c r="D1108" t="s">
        <v>1609</v>
      </c>
      <c r="E1108" t="s">
        <v>17</v>
      </c>
      <c r="F1108" t="s">
        <v>33</v>
      </c>
      <c r="G1108" t="s">
        <v>42</v>
      </c>
      <c r="H1108" t="s">
        <v>50</v>
      </c>
      <c r="I1108" s="3">
        <v>4</v>
      </c>
      <c r="J1108" s="4">
        <v>2746.05</v>
      </c>
      <c r="K1108" s="4">
        <v>10984.2</v>
      </c>
      <c r="L1108" t="s">
        <v>21</v>
      </c>
      <c r="M1108" t="s">
        <v>29</v>
      </c>
      <c r="N1108">
        <f>IF(COUNTIF($C$2:C1108,C1108)=1,1,0)</f>
        <v>1</v>
      </c>
      <c r="O1108">
        <f t="shared" si="34"/>
        <v>0</v>
      </c>
      <c r="P1108" t="str">
        <f t="shared" si="35"/>
        <v>2024-06</v>
      </c>
      <c r="Q1108" s="3">
        <f>IF(AND(IF(dashboard!$B$4="All",TRUE,$F1108=dashboard!$B$4),IF(dashboard!$B$5="All",TRUE,$E1108=dashboard!$B$5),IF(dashboard!$B$6="All",TRUE,$G1108=dashboard!$B$6),IF(dashboard!$B$7="All",TRUE,$M1108=dashboard!$B$7),$P1108&gt;=dashboard!$B$8,$P1108&lt;=dashboard!$B$9,COUNTIFS($C$2:C1108,$C1108,$F$2:F1108,IF(dashboard!$B$4="All","*",dashboard!$B$4),$E$2:E1108,IF(dashboard!$B$5="All","*",dashboard!$B$5),$G$2:G1108,IF(dashboard!$B$6="All","*",dashboard!$B$6),$M$2:M1108,IF(dashboard!$B$7="All","*",dashboard!$B$7),$P$2:P1108,"&gt;="&amp;dashboard!$B$8,$P$2:P1108,"&lt;="&amp;dashboard!$B$9)=1),1,0)</f>
        <v>1</v>
      </c>
    </row>
    <row r="1109" spans="1:17">
      <c r="A1109" t="s">
        <v>2325</v>
      </c>
      <c r="B1109" s="2">
        <v>45340</v>
      </c>
      <c r="C1109" t="s">
        <v>114</v>
      </c>
      <c r="D1109" t="s">
        <v>2326</v>
      </c>
      <c r="E1109" t="s">
        <v>17</v>
      </c>
      <c r="F1109" t="s">
        <v>18</v>
      </c>
      <c r="G1109" t="s">
        <v>42</v>
      </c>
      <c r="H1109" t="s">
        <v>34</v>
      </c>
      <c r="I1109" s="3">
        <v>3</v>
      </c>
      <c r="J1109" s="4">
        <v>954.75</v>
      </c>
      <c r="K1109" s="4">
        <v>2864.26</v>
      </c>
      <c r="L1109" t="s">
        <v>21</v>
      </c>
      <c r="M1109" t="s">
        <v>22</v>
      </c>
      <c r="N1109">
        <f>IF(COUNTIF($C$2:C1109,C1109)=1,1,0)</f>
        <v>0</v>
      </c>
      <c r="O1109">
        <f t="shared" si="34"/>
        <v>1</v>
      </c>
      <c r="P1109" t="str">
        <f t="shared" si="35"/>
        <v>2024-02</v>
      </c>
      <c r="Q1109" s="3">
        <f>IF(AND(IF(dashboard!$B$4="All",TRUE,$F1109=dashboard!$B$4),IF(dashboard!$B$5="All",TRUE,$E1109=dashboard!$B$5),IF(dashboard!$B$6="All",TRUE,$G1109=dashboard!$B$6),IF(dashboard!$B$7="All",TRUE,$M1109=dashboard!$B$7),$P1109&gt;=dashboard!$B$8,$P1109&lt;=dashboard!$B$9,COUNTIFS($C$2:C1109,$C1109,$F$2:F1109,IF(dashboard!$B$4="All","*",dashboard!$B$4),$E$2:E1109,IF(dashboard!$B$5="All","*",dashboard!$B$5),$G$2:G1109,IF(dashboard!$B$6="All","*",dashboard!$B$6),$M$2:M1109,IF(dashboard!$B$7="All","*",dashboard!$B$7),$P$2:P1109,"&gt;="&amp;dashboard!$B$8,$P$2:P1109,"&lt;="&amp;dashboard!$B$9)=1),1,0)</f>
        <v>0</v>
      </c>
    </row>
    <row r="1110" spans="1:17">
      <c r="A1110" t="s">
        <v>2327</v>
      </c>
      <c r="B1110" s="2">
        <v>45177</v>
      </c>
      <c r="C1110" t="s">
        <v>2328</v>
      </c>
      <c r="D1110" t="s">
        <v>262</v>
      </c>
      <c r="E1110" t="s">
        <v>17</v>
      </c>
      <c r="F1110" t="s">
        <v>27</v>
      </c>
      <c r="G1110" t="s">
        <v>19</v>
      </c>
      <c r="H1110" t="s">
        <v>20</v>
      </c>
      <c r="I1110" s="3">
        <v>1</v>
      </c>
      <c r="J1110" s="4">
        <v>37193.89</v>
      </c>
      <c r="K1110" s="4">
        <v>37193.89</v>
      </c>
      <c r="L1110" t="s">
        <v>21</v>
      </c>
      <c r="M1110" t="s">
        <v>29</v>
      </c>
      <c r="N1110">
        <f>IF(COUNTIF($C$2:C1110,C1110)=1,1,0)</f>
        <v>1</v>
      </c>
      <c r="O1110">
        <f t="shared" si="34"/>
        <v>0</v>
      </c>
      <c r="P1110" t="str">
        <f t="shared" si="35"/>
        <v>2023-09</v>
      </c>
      <c r="Q1110" s="3">
        <f>IF(AND(IF(dashboard!$B$4="All",TRUE,$F1110=dashboard!$B$4),IF(dashboard!$B$5="All",TRUE,$E1110=dashboard!$B$5),IF(dashboard!$B$6="All",TRUE,$G1110=dashboard!$B$6),IF(dashboard!$B$7="All",TRUE,$M1110=dashboard!$B$7),$P1110&gt;=dashboard!$B$8,$P1110&lt;=dashboard!$B$9,COUNTIFS($C$2:C1110,$C1110,$F$2:F1110,IF(dashboard!$B$4="All","*",dashboard!$B$4),$E$2:E1110,IF(dashboard!$B$5="All","*",dashboard!$B$5),$G$2:G1110,IF(dashboard!$B$6="All","*",dashboard!$B$6),$M$2:M1110,IF(dashboard!$B$7="All","*",dashboard!$B$7),$P$2:P1110,"&gt;="&amp;dashboard!$B$8,$P$2:P1110,"&lt;="&amp;dashboard!$B$9)=1),1,0)</f>
        <v>0</v>
      </c>
    </row>
    <row r="1111" spans="1:17">
      <c r="A1111" t="s">
        <v>2329</v>
      </c>
      <c r="B1111" s="2">
        <v>45067</v>
      </c>
      <c r="C1111" t="s">
        <v>2330</v>
      </c>
      <c r="D1111" t="s">
        <v>1631</v>
      </c>
      <c r="E1111" t="s">
        <v>26</v>
      </c>
      <c r="F1111" t="s">
        <v>33</v>
      </c>
      <c r="G1111" t="s">
        <v>42</v>
      </c>
      <c r="H1111" t="s">
        <v>50</v>
      </c>
      <c r="I1111" s="3">
        <v>2</v>
      </c>
      <c r="J1111" s="4">
        <v>2364.04</v>
      </c>
      <c r="K1111" s="4">
        <v>4728.07</v>
      </c>
      <c r="L1111" t="s">
        <v>21</v>
      </c>
      <c r="M1111" t="s">
        <v>29</v>
      </c>
      <c r="N1111">
        <f>IF(COUNTIF($C$2:C1111,C1111)=1,1,0)</f>
        <v>1</v>
      </c>
      <c r="O1111">
        <f t="shared" si="34"/>
        <v>0</v>
      </c>
      <c r="P1111" t="str">
        <f t="shared" si="35"/>
        <v>2023-05</v>
      </c>
      <c r="Q1111" s="3">
        <f>IF(AND(IF(dashboard!$B$4="All",TRUE,$F1111=dashboard!$B$4),IF(dashboard!$B$5="All",TRUE,$E1111=dashboard!$B$5),IF(dashboard!$B$6="All",TRUE,$G1111=dashboard!$B$6),IF(dashboard!$B$7="All",TRUE,$M1111=dashboard!$B$7),$P1111&gt;=dashboard!$B$8,$P1111&lt;=dashboard!$B$9,COUNTIFS($C$2:C1111,$C1111,$F$2:F1111,IF(dashboard!$B$4="All","*",dashboard!$B$4),$E$2:E1111,IF(dashboard!$B$5="All","*",dashboard!$B$5),$G$2:G1111,IF(dashboard!$B$6="All","*",dashboard!$B$6),$M$2:M1111,IF(dashboard!$B$7="All","*",dashboard!$B$7),$P$2:P1111,"&gt;="&amp;dashboard!$B$8,$P$2:P1111,"&lt;="&amp;dashboard!$B$9)=1),1,0)</f>
        <v>1</v>
      </c>
    </row>
    <row r="1112" spans="1:17">
      <c r="A1112" t="s">
        <v>2331</v>
      </c>
      <c r="B1112" s="2">
        <v>45200</v>
      </c>
      <c r="C1112" t="s">
        <v>2332</v>
      </c>
      <c r="D1112" t="s">
        <v>2333</v>
      </c>
      <c r="E1112" t="s">
        <v>17</v>
      </c>
      <c r="F1112" t="s">
        <v>27</v>
      </c>
      <c r="G1112" t="s">
        <v>19</v>
      </c>
      <c r="H1112" t="s">
        <v>34</v>
      </c>
      <c r="I1112" s="3">
        <v>4</v>
      </c>
      <c r="J1112" s="4">
        <v>1439.8</v>
      </c>
      <c r="K1112" s="4">
        <v>5759.18</v>
      </c>
      <c r="L1112" t="s">
        <v>35</v>
      </c>
      <c r="M1112" t="s">
        <v>29</v>
      </c>
      <c r="N1112">
        <f>IF(COUNTIF($C$2:C1112,C1112)=1,1,0)</f>
        <v>1</v>
      </c>
      <c r="O1112">
        <f t="shared" si="34"/>
        <v>0</v>
      </c>
      <c r="P1112" t="str">
        <f t="shared" si="35"/>
        <v>2023-10</v>
      </c>
      <c r="Q1112" s="3">
        <f>IF(AND(IF(dashboard!$B$4="All",TRUE,$F1112=dashboard!$B$4),IF(dashboard!$B$5="All",TRUE,$E1112=dashboard!$B$5),IF(dashboard!$B$6="All",TRUE,$G1112=dashboard!$B$6),IF(dashboard!$B$7="All",TRUE,$M1112=dashboard!$B$7),$P1112&gt;=dashboard!$B$8,$P1112&lt;=dashboard!$B$9,COUNTIFS($C$2:C1112,$C1112,$F$2:F1112,IF(dashboard!$B$4="All","*",dashboard!$B$4),$E$2:E1112,IF(dashboard!$B$5="All","*",dashboard!$B$5),$G$2:G1112,IF(dashboard!$B$6="All","*",dashboard!$B$6),$M$2:M1112,IF(dashboard!$B$7="All","*",dashboard!$B$7),$P$2:P1112,"&gt;="&amp;dashboard!$B$8,$P$2:P1112,"&lt;="&amp;dashboard!$B$9)=1),1,0)</f>
        <v>0</v>
      </c>
    </row>
    <row r="1113" spans="1:17">
      <c r="A1113" t="s">
        <v>2334</v>
      </c>
      <c r="B1113" s="2">
        <v>45342</v>
      </c>
      <c r="C1113" t="s">
        <v>1305</v>
      </c>
      <c r="D1113" t="s">
        <v>1789</v>
      </c>
      <c r="E1113" t="s">
        <v>17</v>
      </c>
      <c r="F1113" t="s">
        <v>27</v>
      </c>
      <c r="G1113" t="s">
        <v>19</v>
      </c>
      <c r="H1113" t="s">
        <v>20</v>
      </c>
      <c r="I1113" s="3">
        <v>4</v>
      </c>
      <c r="J1113" s="4">
        <v>38090.19</v>
      </c>
      <c r="K1113" s="4">
        <v>152360.76999999999</v>
      </c>
      <c r="L1113" t="s">
        <v>35</v>
      </c>
      <c r="M1113" t="s">
        <v>22</v>
      </c>
      <c r="N1113">
        <f>IF(COUNTIF($C$2:C1113,C1113)=1,1,0)</f>
        <v>0</v>
      </c>
      <c r="O1113">
        <f t="shared" si="34"/>
        <v>1</v>
      </c>
      <c r="P1113" t="str">
        <f t="shared" si="35"/>
        <v>2024-02</v>
      </c>
      <c r="Q1113" s="3">
        <f>IF(AND(IF(dashboard!$B$4="All",TRUE,$F1113=dashboard!$B$4),IF(dashboard!$B$5="All",TRUE,$E1113=dashboard!$B$5),IF(dashboard!$B$6="All",TRUE,$G1113=dashboard!$B$6),IF(dashboard!$B$7="All",TRUE,$M1113=dashboard!$B$7),$P1113&gt;=dashboard!$B$8,$P1113&lt;=dashboard!$B$9,COUNTIFS($C$2:C1113,$C1113,$F$2:F1113,IF(dashboard!$B$4="All","*",dashboard!$B$4),$E$2:E1113,IF(dashboard!$B$5="All","*",dashboard!$B$5),$G$2:G1113,IF(dashboard!$B$6="All","*",dashboard!$B$6),$M$2:M1113,IF(dashboard!$B$7="All","*",dashboard!$B$7),$P$2:P1113,"&gt;="&amp;dashboard!$B$8,$P$2:P1113,"&lt;="&amp;dashboard!$B$9)=1),1,0)</f>
        <v>0</v>
      </c>
    </row>
    <row r="1114" spans="1:17">
      <c r="A1114" t="s">
        <v>2335</v>
      </c>
      <c r="B1114" s="2">
        <v>44965</v>
      </c>
      <c r="C1114" t="s">
        <v>482</v>
      </c>
      <c r="D1114" t="s">
        <v>2336</v>
      </c>
      <c r="E1114" t="s">
        <v>17</v>
      </c>
      <c r="F1114" t="s">
        <v>46</v>
      </c>
      <c r="G1114" t="s">
        <v>19</v>
      </c>
      <c r="H1114" t="s">
        <v>20</v>
      </c>
      <c r="I1114" s="3">
        <v>4</v>
      </c>
      <c r="J1114" s="4">
        <v>41456.68</v>
      </c>
      <c r="K1114" s="4">
        <v>165826.71</v>
      </c>
      <c r="L1114" t="s">
        <v>35</v>
      </c>
      <c r="M1114" t="s">
        <v>29</v>
      </c>
      <c r="N1114">
        <f>IF(COUNTIF($C$2:C1114,C1114)=1,1,0)</f>
        <v>0</v>
      </c>
      <c r="O1114">
        <f t="shared" si="34"/>
        <v>0</v>
      </c>
      <c r="P1114" t="str">
        <f t="shared" si="35"/>
        <v>2023-02</v>
      </c>
      <c r="Q1114" s="3">
        <f>IF(AND(IF(dashboard!$B$4="All",TRUE,$F1114=dashboard!$B$4),IF(dashboard!$B$5="All",TRUE,$E1114=dashboard!$B$5),IF(dashboard!$B$6="All",TRUE,$G1114=dashboard!$B$6),IF(dashboard!$B$7="All",TRUE,$M1114=dashboard!$B$7),$P1114&gt;=dashboard!$B$8,$P1114&lt;=dashboard!$B$9,COUNTIFS($C$2:C1114,$C1114,$F$2:F1114,IF(dashboard!$B$4="All","*",dashboard!$B$4),$E$2:E1114,IF(dashboard!$B$5="All","*",dashboard!$B$5),$G$2:G1114,IF(dashboard!$B$6="All","*",dashboard!$B$6),$M$2:M1114,IF(dashboard!$B$7="All","*",dashboard!$B$7),$P$2:P1114,"&gt;="&amp;dashboard!$B$8,$P$2:P1114,"&lt;="&amp;dashboard!$B$9)=1),1,0)</f>
        <v>0</v>
      </c>
    </row>
    <row r="1115" spans="1:17">
      <c r="A1115" t="s">
        <v>2337</v>
      </c>
      <c r="B1115" s="2">
        <v>44955</v>
      </c>
      <c r="C1115" t="s">
        <v>1285</v>
      </c>
      <c r="D1115" t="s">
        <v>2338</v>
      </c>
      <c r="E1115" t="s">
        <v>17</v>
      </c>
      <c r="F1115" t="s">
        <v>46</v>
      </c>
      <c r="G1115" t="s">
        <v>19</v>
      </c>
      <c r="H1115" t="s">
        <v>50</v>
      </c>
      <c r="I1115" s="3">
        <v>3</v>
      </c>
      <c r="J1115" s="4">
        <v>2177.94</v>
      </c>
      <c r="K1115" s="4">
        <v>6533.82</v>
      </c>
      <c r="L1115" t="s">
        <v>35</v>
      </c>
      <c r="M1115" t="s">
        <v>29</v>
      </c>
      <c r="N1115">
        <f>IF(COUNTIF($C$2:C1115,C1115)=1,1,0)</f>
        <v>0</v>
      </c>
      <c r="O1115">
        <f t="shared" si="34"/>
        <v>0</v>
      </c>
      <c r="P1115" t="str">
        <f t="shared" si="35"/>
        <v>2023-01</v>
      </c>
      <c r="Q1115" s="3">
        <f>IF(AND(IF(dashboard!$B$4="All",TRUE,$F1115=dashboard!$B$4),IF(dashboard!$B$5="All",TRUE,$E1115=dashboard!$B$5),IF(dashboard!$B$6="All",TRUE,$G1115=dashboard!$B$6),IF(dashboard!$B$7="All",TRUE,$M1115=dashboard!$B$7),$P1115&gt;=dashboard!$B$8,$P1115&lt;=dashboard!$B$9,COUNTIFS($C$2:C1115,$C1115,$F$2:F1115,IF(dashboard!$B$4="All","*",dashboard!$B$4),$E$2:E1115,IF(dashboard!$B$5="All","*",dashboard!$B$5),$G$2:G1115,IF(dashboard!$B$6="All","*",dashboard!$B$6),$M$2:M1115,IF(dashboard!$B$7="All","*",dashboard!$B$7),$P$2:P1115,"&gt;="&amp;dashboard!$B$8,$P$2:P1115,"&lt;="&amp;dashboard!$B$9)=1),1,0)</f>
        <v>0</v>
      </c>
    </row>
    <row r="1116" spans="1:17">
      <c r="A1116" t="s">
        <v>2339</v>
      </c>
      <c r="B1116" s="2">
        <v>45403</v>
      </c>
      <c r="C1116" t="s">
        <v>2340</v>
      </c>
      <c r="D1116" t="s">
        <v>1224</v>
      </c>
      <c r="E1116" t="s">
        <v>26</v>
      </c>
      <c r="F1116" t="s">
        <v>18</v>
      </c>
      <c r="G1116" t="s">
        <v>19</v>
      </c>
      <c r="H1116" t="s">
        <v>57</v>
      </c>
      <c r="I1116" s="3">
        <v>2</v>
      </c>
      <c r="J1116" s="4">
        <v>11422.88</v>
      </c>
      <c r="K1116" s="4">
        <v>22845.75</v>
      </c>
      <c r="L1116" t="s">
        <v>35</v>
      </c>
      <c r="M1116" t="s">
        <v>29</v>
      </c>
      <c r="N1116">
        <f>IF(COUNTIF($C$2:C1116,C1116)=1,1,0)</f>
        <v>1</v>
      </c>
      <c r="O1116">
        <f t="shared" si="34"/>
        <v>0</v>
      </c>
      <c r="P1116" t="str">
        <f t="shared" si="35"/>
        <v>2024-04</v>
      </c>
      <c r="Q1116" s="3">
        <f>IF(AND(IF(dashboard!$B$4="All",TRUE,$F1116=dashboard!$B$4),IF(dashboard!$B$5="All",TRUE,$E1116=dashboard!$B$5),IF(dashboard!$B$6="All",TRUE,$G1116=dashboard!$B$6),IF(dashboard!$B$7="All",TRUE,$M1116=dashboard!$B$7),$P1116&gt;=dashboard!$B$8,$P1116&lt;=dashboard!$B$9,COUNTIFS($C$2:C1116,$C1116,$F$2:F1116,IF(dashboard!$B$4="All","*",dashboard!$B$4),$E$2:E1116,IF(dashboard!$B$5="All","*",dashboard!$B$5),$G$2:G1116,IF(dashboard!$B$6="All","*",dashboard!$B$6),$M$2:M1116,IF(dashboard!$B$7="All","*",dashboard!$B$7),$P$2:P1116,"&gt;="&amp;dashboard!$B$8,$P$2:P1116,"&lt;="&amp;dashboard!$B$9)=1),1,0)</f>
        <v>0</v>
      </c>
    </row>
    <row r="1117" spans="1:17">
      <c r="A1117" t="s">
        <v>2341</v>
      </c>
      <c r="B1117" s="2">
        <v>45244</v>
      </c>
      <c r="C1117" t="s">
        <v>1072</v>
      </c>
      <c r="D1117" t="s">
        <v>1483</v>
      </c>
      <c r="E1117" t="s">
        <v>17</v>
      </c>
      <c r="F1117" t="s">
        <v>46</v>
      </c>
      <c r="G1117" t="s">
        <v>19</v>
      </c>
      <c r="H1117" t="s">
        <v>20</v>
      </c>
      <c r="I1117" s="3">
        <v>5</v>
      </c>
      <c r="J1117" s="4">
        <v>33353.18</v>
      </c>
      <c r="K1117" s="4">
        <v>166765.88</v>
      </c>
      <c r="L1117" t="s">
        <v>28</v>
      </c>
      <c r="M1117" t="s">
        <v>29</v>
      </c>
      <c r="N1117">
        <f>IF(COUNTIF($C$2:C1117,C1117)=1,1,0)</f>
        <v>0</v>
      </c>
      <c r="O1117">
        <f t="shared" si="34"/>
        <v>0</v>
      </c>
      <c r="P1117" t="str">
        <f t="shared" si="35"/>
        <v>2023-11</v>
      </c>
      <c r="Q1117" s="3">
        <f>IF(AND(IF(dashboard!$B$4="All",TRUE,$F1117=dashboard!$B$4),IF(dashboard!$B$5="All",TRUE,$E1117=dashboard!$B$5),IF(dashboard!$B$6="All",TRUE,$G1117=dashboard!$B$6),IF(dashboard!$B$7="All",TRUE,$M1117=dashboard!$B$7),$P1117&gt;=dashboard!$B$8,$P1117&lt;=dashboard!$B$9,COUNTIFS($C$2:C1117,$C1117,$F$2:F1117,IF(dashboard!$B$4="All","*",dashboard!$B$4),$E$2:E1117,IF(dashboard!$B$5="All","*",dashboard!$B$5),$G$2:G1117,IF(dashboard!$B$6="All","*",dashboard!$B$6),$M$2:M1117,IF(dashboard!$B$7="All","*",dashboard!$B$7),$P$2:P1117,"&gt;="&amp;dashboard!$B$8,$P$2:P1117,"&lt;="&amp;dashboard!$B$9)=1),1,0)</f>
        <v>0</v>
      </c>
    </row>
    <row r="1118" spans="1:17">
      <c r="A1118" t="s">
        <v>2342</v>
      </c>
      <c r="B1118" s="2">
        <v>45171</v>
      </c>
      <c r="C1118" t="s">
        <v>1564</v>
      </c>
      <c r="D1118" t="s">
        <v>1445</v>
      </c>
      <c r="E1118" t="s">
        <v>17</v>
      </c>
      <c r="F1118" t="s">
        <v>46</v>
      </c>
      <c r="G1118" t="s">
        <v>19</v>
      </c>
      <c r="H1118" t="s">
        <v>20</v>
      </c>
      <c r="I1118" s="3">
        <v>5</v>
      </c>
      <c r="J1118" s="4">
        <v>26674.19</v>
      </c>
      <c r="K1118" s="4">
        <v>133370.95000000001</v>
      </c>
      <c r="L1118" t="s">
        <v>35</v>
      </c>
      <c r="M1118" t="s">
        <v>29</v>
      </c>
      <c r="N1118">
        <f>IF(COUNTIF($C$2:C1118,C1118)=1,1,0)</f>
        <v>0</v>
      </c>
      <c r="O1118">
        <f t="shared" si="34"/>
        <v>0</v>
      </c>
      <c r="P1118" t="str">
        <f t="shared" si="35"/>
        <v>2023-09</v>
      </c>
      <c r="Q1118" s="3">
        <f>IF(AND(IF(dashboard!$B$4="All",TRUE,$F1118=dashboard!$B$4),IF(dashboard!$B$5="All",TRUE,$E1118=dashboard!$B$5),IF(dashboard!$B$6="All",TRUE,$G1118=dashboard!$B$6),IF(dashboard!$B$7="All",TRUE,$M1118=dashboard!$B$7),$P1118&gt;=dashboard!$B$8,$P1118&lt;=dashboard!$B$9,COUNTIFS($C$2:C1118,$C1118,$F$2:F1118,IF(dashboard!$B$4="All","*",dashboard!$B$4),$E$2:E1118,IF(dashboard!$B$5="All","*",dashboard!$B$5),$G$2:G1118,IF(dashboard!$B$6="All","*",dashboard!$B$6),$M$2:M1118,IF(dashboard!$B$7="All","*",dashboard!$B$7),$P$2:P1118,"&gt;="&amp;dashboard!$B$8,$P$2:P1118,"&lt;="&amp;dashboard!$B$9)=1),1,0)</f>
        <v>0</v>
      </c>
    </row>
    <row r="1119" spans="1:17">
      <c r="A1119" t="s">
        <v>2343</v>
      </c>
      <c r="B1119" s="2">
        <v>45198</v>
      </c>
      <c r="C1119" t="s">
        <v>301</v>
      </c>
      <c r="D1119" t="s">
        <v>1506</v>
      </c>
      <c r="E1119" t="s">
        <v>26</v>
      </c>
      <c r="F1119" t="s">
        <v>46</v>
      </c>
      <c r="G1119" t="s">
        <v>42</v>
      </c>
      <c r="H1119" t="s">
        <v>57</v>
      </c>
      <c r="I1119" s="3">
        <v>4</v>
      </c>
      <c r="J1119" s="4">
        <v>14193.39</v>
      </c>
      <c r="K1119" s="4">
        <v>56773.55</v>
      </c>
      <c r="L1119" t="s">
        <v>28</v>
      </c>
      <c r="M1119" t="s">
        <v>29</v>
      </c>
      <c r="N1119">
        <f>IF(COUNTIF($C$2:C1119,C1119)=1,1,0)</f>
        <v>0</v>
      </c>
      <c r="O1119">
        <f t="shared" si="34"/>
        <v>0</v>
      </c>
      <c r="P1119" t="str">
        <f t="shared" si="35"/>
        <v>2023-09</v>
      </c>
      <c r="Q1119" s="3">
        <f>IF(AND(IF(dashboard!$B$4="All",TRUE,$F1119=dashboard!$B$4),IF(dashboard!$B$5="All",TRUE,$E1119=dashboard!$B$5),IF(dashboard!$B$6="All",TRUE,$G1119=dashboard!$B$6),IF(dashboard!$B$7="All",TRUE,$M1119=dashboard!$B$7),$P1119&gt;=dashboard!$B$8,$P1119&lt;=dashboard!$B$9,COUNTIFS($C$2:C1119,$C1119,$F$2:F1119,IF(dashboard!$B$4="All","*",dashboard!$B$4),$E$2:E1119,IF(dashboard!$B$5="All","*",dashboard!$B$5),$G$2:G1119,IF(dashboard!$B$6="All","*",dashboard!$B$6),$M$2:M1119,IF(dashboard!$B$7="All","*",dashboard!$B$7),$P$2:P1119,"&gt;="&amp;dashboard!$B$8,$P$2:P1119,"&lt;="&amp;dashboard!$B$9)=1),1,0)</f>
        <v>0</v>
      </c>
    </row>
    <row r="1120" spans="1:17">
      <c r="A1120" t="s">
        <v>2344</v>
      </c>
      <c r="B1120" s="2">
        <v>45366</v>
      </c>
      <c r="C1120" t="s">
        <v>1903</v>
      </c>
      <c r="D1120" t="s">
        <v>935</v>
      </c>
      <c r="E1120" t="s">
        <v>26</v>
      </c>
      <c r="F1120" t="s">
        <v>33</v>
      </c>
      <c r="G1120" t="s">
        <v>19</v>
      </c>
      <c r="H1120" t="s">
        <v>50</v>
      </c>
      <c r="I1120" s="3">
        <v>4</v>
      </c>
      <c r="J1120" s="4">
        <v>2087.4299999999998</v>
      </c>
      <c r="K1120" s="4">
        <v>8349.7099999999991</v>
      </c>
      <c r="L1120" t="s">
        <v>28</v>
      </c>
      <c r="M1120" t="s">
        <v>29</v>
      </c>
      <c r="N1120">
        <f>IF(COUNTIF($C$2:C1120,C1120)=1,1,0)</f>
        <v>0</v>
      </c>
      <c r="O1120">
        <f t="shared" si="34"/>
        <v>0</v>
      </c>
      <c r="P1120" t="str">
        <f t="shared" si="35"/>
        <v>2024-03</v>
      </c>
      <c r="Q1120" s="3">
        <f>IF(AND(IF(dashboard!$B$4="All",TRUE,$F1120=dashboard!$B$4),IF(dashboard!$B$5="All",TRUE,$E1120=dashboard!$B$5),IF(dashboard!$B$6="All",TRUE,$G1120=dashboard!$B$6),IF(dashboard!$B$7="All",TRUE,$M1120=dashboard!$B$7),$P1120&gt;=dashboard!$B$8,$P1120&lt;=dashboard!$B$9,COUNTIFS($C$2:C1120,$C1120,$F$2:F1120,IF(dashboard!$B$4="All","*",dashboard!$B$4),$E$2:E1120,IF(dashboard!$B$5="All","*",dashboard!$B$5),$G$2:G1120,IF(dashboard!$B$6="All","*",dashboard!$B$6),$M$2:M1120,IF(dashboard!$B$7="All","*",dashboard!$B$7),$P$2:P1120,"&gt;="&amp;dashboard!$B$8,$P$2:P1120,"&lt;="&amp;dashboard!$B$9)=1),1,0)</f>
        <v>1</v>
      </c>
    </row>
    <row r="1121" spans="1:17">
      <c r="A1121" t="s">
        <v>2345</v>
      </c>
      <c r="B1121" s="2">
        <v>45165</v>
      </c>
      <c r="C1121" t="s">
        <v>1786</v>
      </c>
      <c r="D1121" t="s">
        <v>415</v>
      </c>
      <c r="E1121" t="s">
        <v>26</v>
      </c>
      <c r="F1121" t="s">
        <v>27</v>
      </c>
      <c r="G1121" t="s">
        <v>19</v>
      </c>
      <c r="H1121" t="s">
        <v>34</v>
      </c>
      <c r="I1121" s="3">
        <v>3</v>
      </c>
      <c r="J1121" s="4">
        <v>1134.6300000000001</v>
      </c>
      <c r="K1121" s="4">
        <v>3403.88</v>
      </c>
      <c r="L1121" t="s">
        <v>21</v>
      </c>
      <c r="M1121" t="s">
        <v>29</v>
      </c>
      <c r="N1121">
        <f>IF(COUNTIF($C$2:C1121,C1121)=1,1,0)</f>
        <v>0</v>
      </c>
      <c r="O1121">
        <f t="shared" si="34"/>
        <v>0</v>
      </c>
      <c r="P1121" t="str">
        <f t="shared" si="35"/>
        <v>2023-08</v>
      </c>
      <c r="Q1121" s="3">
        <f>IF(AND(IF(dashboard!$B$4="All",TRUE,$F1121=dashboard!$B$4),IF(dashboard!$B$5="All",TRUE,$E1121=dashboard!$B$5),IF(dashboard!$B$6="All",TRUE,$G1121=dashboard!$B$6),IF(dashboard!$B$7="All",TRUE,$M1121=dashboard!$B$7),$P1121&gt;=dashboard!$B$8,$P1121&lt;=dashboard!$B$9,COUNTIFS($C$2:C1121,$C1121,$F$2:F1121,IF(dashboard!$B$4="All","*",dashboard!$B$4),$E$2:E1121,IF(dashboard!$B$5="All","*",dashboard!$B$5),$G$2:G1121,IF(dashboard!$B$6="All","*",dashboard!$B$6),$M$2:M1121,IF(dashboard!$B$7="All","*",dashboard!$B$7),$P$2:P1121,"&gt;="&amp;dashboard!$B$8,$P$2:P1121,"&lt;="&amp;dashboard!$B$9)=1),1,0)</f>
        <v>0</v>
      </c>
    </row>
    <row r="1122" spans="1:17">
      <c r="A1122" t="s">
        <v>2346</v>
      </c>
      <c r="B1122" s="2">
        <v>45303</v>
      </c>
      <c r="C1122" t="s">
        <v>1826</v>
      </c>
      <c r="D1122" t="s">
        <v>1712</v>
      </c>
      <c r="E1122" t="s">
        <v>17</v>
      </c>
      <c r="F1122" t="s">
        <v>46</v>
      </c>
      <c r="G1122" t="s">
        <v>19</v>
      </c>
      <c r="H1122" t="s">
        <v>34</v>
      </c>
      <c r="I1122" s="3">
        <v>4</v>
      </c>
      <c r="J1122" s="4">
        <v>1409.78</v>
      </c>
      <c r="K1122" s="4">
        <v>5639.13</v>
      </c>
      <c r="L1122" t="s">
        <v>21</v>
      </c>
      <c r="M1122" t="s">
        <v>22</v>
      </c>
      <c r="N1122">
        <f>IF(COUNTIF($C$2:C1122,C1122)=1,1,0)</f>
        <v>0</v>
      </c>
      <c r="O1122">
        <f t="shared" si="34"/>
        <v>1</v>
      </c>
      <c r="P1122" t="str">
        <f t="shared" si="35"/>
        <v>2024-01</v>
      </c>
      <c r="Q1122" s="3">
        <f>IF(AND(IF(dashboard!$B$4="All",TRUE,$F1122=dashboard!$B$4),IF(dashboard!$B$5="All",TRUE,$E1122=dashboard!$B$5),IF(dashboard!$B$6="All",TRUE,$G1122=dashboard!$B$6),IF(dashboard!$B$7="All",TRUE,$M1122=dashboard!$B$7),$P1122&gt;=dashboard!$B$8,$P1122&lt;=dashboard!$B$9,COUNTIFS($C$2:C1122,$C1122,$F$2:F1122,IF(dashboard!$B$4="All","*",dashboard!$B$4),$E$2:E1122,IF(dashboard!$B$5="All","*",dashboard!$B$5),$G$2:G1122,IF(dashboard!$B$6="All","*",dashboard!$B$6),$M$2:M1122,IF(dashboard!$B$7="All","*",dashboard!$B$7),$P$2:P1122,"&gt;="&amp;dashboard!$B$8,$P$2:P1122,"&lt;="&amp;dashboard!$B$9)=1),1,0)</f>
        <v>0</v>
      </c>
    </row>
    <row r="1123" spans="1:17">
      <c r="A1123" t="s">
        <v>2347</v>
      </c>
      <c r="B1123" s="2">
        <v>45192</v>
      </c>
      <c r="C1123" t="s">
        <v>2348</v>
      </c>
      <c r="D1123" t="s">
        <v>308</v>
      </c>
      <c r="E1123" t="s">
        <v>61</v>
      </c>
      <c r="F1123" t="s">
        <v>33</v>
      </c>
      <c r="G1123" t="s">
        <v>19</v>
      </c>
      <c r="H1123" t="s">
        <v>20</v>
      </c>
      <c r="I1123" s="3">
        <v>2</v>
      </c>
      <c r="J1123" s="4">
        <v>29558.1</v>
      </c>
      <c r="K1123" s="4">
        <v>59116.19</v>
      </c>
      <c r="L1123" t="s">
        <v>21</v>
      </c>
      <c r="M1123" t="s">
        <v>29</v>
      </c>
      <c r="N1123">
        <f>IF(COUNTIF($C$2:C1123,C1123)=1,1,0)</f>
        <v>1</v>
      </c>
      <c r="O1123">
        <f t="shared" si="34"/>
        <v>0</v>
      </c>
      <c r="P1123" t="str">
        <f t="shared" si="35"/>
        <v>2023-09</v>
      </c>
      <c r="Q1123" s="3">
        <f>IF(AND(IF(dashboard!$B$4="All",TRUE,$F1123=dashboard!$B$4),IF(dashboard!$B$5="All",TRUE,$E1123=dashboard!$B$5),IF(dashboard!$B$6="All",TRUE,$G1123=dashboard!$B$6),IF(dashboard!$B$7="All",TRUE,$M1123=dashboard!$B$7),$P1123&gt;=dashboard!$B$8,$P1123&lt;=dashboard!$B$9,COUNTIFS($C$2:C1123,$C1123,$F$2:F1123,IF(dashboard!$B$4="All","*",dashboard!$B$4),$E$2:E1123,IF(dashboard!$B$5="All","*",dashboard!$B$5),$G$2:G1123,IF(dashboard!$B$6="All","*",dashboard!$B$6),$M$2:M1123,IF(dashboard!$B$7="All","*",dashboard!$B$7),$P$2:P1123,"&gt;="&amp;dashboard!$B$8,$P$2:P1123,"&lt;="&amp;dashboard!$B$9)=1),1,0)</f>
        <v>1</v>
      </c>
    </row>
    <row r="1124" spans="1:17">
      <c r="A1124" t="s">
        <v>2349</v>
      </c>
      <c r="B1124" s="2">
        <v>45285</v>
      </c>
      <c r="C1124" t="s">
        <v>950</v>
      </c>
      <c r="D1124" t="s">
        <v>1260</v>
      </c>
      <c r="E1124" t="s">
        <v>61</v>
      </c>
      <c r="F1124" t="s">
        <v>27</v>
      </c>
      <c r="G1124" t="s">
        <v>19</v>
      </c>
      <c r="H1124" t="s">
        <v>57</v>
      </c>
      <c r="I1124" s="3">
        <v>4</v>
      </c>
      <c r="J1124" s="4">
        <v>17950.759999999998</v>
      </c>
      <c r="K1124" s="4">
        <v>71803.02</v>
      </c>
      <c r="L1124" t="s">
        <v>35</v>
      </c>
      <c r="M1124" t="s">
        <v>29</v>
      </c>
      <c r="N1124">
        <f>IF(COUNTIF($C$2:C1124,C1124)=1,1,0)</f>
        <v>0</v>
      </c>
      <c r="O1124">
        <f t="shared" si="34"/>
        <v>0</v>
      </c>
      <c r="P1124" t="str">
        <f t="shared" si="35"/>
        <v>2023-12</v>
      </c>
      <c r="Q1124" s="3">
        <f>IF(AND(IF(dashboard!$B$4="All",TRUE,$F1124=dashboard!$B$4),IF(dashboard!$B$5="All",TRUE,$E1124=dashboard!$B$5),IF(dashboard!$B$6="All",TRUE,$G1124=dashboard!$B$6),IF(dashboard!$B$7="All",TRUE,$M1124=dashboard!$B$7),$P1124&gt;=dashboard!$B$8,$P1124&lt;=dashboard!$B$9,COUNTIFS($C$2:C1124,$C1124,$F$2:F1124,IF(dashboard!$B$4="All","*",dashboard!$B$4),$E$2:E1124,IF(dashboard!$B$5="All","*",dashboard!$B$5),$G$2:G1124,IF(dashboard!$B$6="All","*",dashboard!$B$6),$M$2:M1124,IF(dashboard!$B$7="All","*",dashboard!$B$7),$P$2:P1124,"&gt;="&amp;dashboard!$B$8,$P$2:P1124,"&lt;="&amp;dashboard!$B$9)=1),1,0)</f>
        <v>0</v>
      </c>
    </row>
    <row r="1125" spans="1:17">
      <c r="A1125" t="s">
        <v>2350</v>
      </c>
      <c r="B1125" s="2">
        <v>45266</v>
      </c>
      <c r="C1125" t="s">
        <v>1350</v>
      </c>
      <c r="D1125" t="s">
        <v>2351</v>
      </c>
      <c r="E1125" t="s">
        <v>26</v>
      </c>
      <c r="F1125" t="s">
        <v>46</v>
      </c>
      <c r="G1125" t="s">
        <v>19</v>
      </c>
      <c r="H1125" t="s">
        <v>20</v>
      </c>
      <c r="I1125" s="3">
        <v>4</v>
      </c>
      <c r="J1125" s="4">
        <v>28513.27</v>
      </c>
      <c r="K1125" s="4">
        <v>114053.06</v>
      </c>
      <c r="L1125" t="s">
        <v>28</v>
      </c>
      <c r="M1125" t="s">
        <v>29</v>
      </c>
      <c r="N1125">
        <f>IF(COUNTIF($C$2:C1125,C1125)=1,1,0)</f>
        <v>0</v>
      </c>
      <c r="O1125">
        <f t="shared" si="34"/>
        <v>0</v>
      </c>
      <c r="P1125" t="str">
        <f t="shared" si="35"/>
        <v>2023-12</v>
      </c>
      <c r="Q1125" s="3">
        <f>IF(AND(IF(dashboard!$B$4="All",TRUE,$F1125=dashboard!$B$4),IF(dashboard!$B$5="All",TRUE,$E1125=dashboard!$B$5),IF(dashboard!$B$6="All",TRUE,$G1125=dashboard!$B$6),IF(dashboard!$B$7="All",TRUE,$M1125=dashboard!$B$7),$P1125&gt;=dashboard!$B$8,$P1125&lt;=dashboard!$B$9,COUNTIFS($C$2:C1125,$C1125,$F$2:F1125,IF(dashboard!$B$4="All","*",dashboard!$B$4),$E$2:E1125,IF(dashboard!$B$5="All","*",dashboard!$B$5),$G$2:G1125,IF(dashboard!$B$6="All","*",dashboard!$B$6),$M$2:M1125,IF(dashboard!$B$7="All","*",dashboard!$B$7),$P$2:P1125,"&gt;="&amp;dashboard!$B$8,$P$2:P1125,"&lt;="&amp;dashboard!$B$9)=1),1,0)</f>
        <v>0</v>
      </c>
    </row>
    <row r="1126" spans="1:17">
      <c r="A1126" t="s">
        <v>2352</v>
      </c>
      <c r="B1126" s="2">
        <v>45315</v>
      </c>
      <c r="C1126" t="s">
        <v>1608</v>
      </c>
      <c r="D1126" t="s">
        <v>2353</v>
      </c>
      <c r="E1126" t="s">
        <v>26</v>
      </c>
      <c r="F1126" t="s">
        <v>46</v>
      </c>
      <c r="G1126" t="s">
        <v>42</v>
      </c>
      <c r="H1126" t="s">
        <v>50</v>
      </c>
      <c r="I1126" s="3">
        <v>2</v>
      </c>
      <c r="J1126" s="4">
        <v>2010.14</v>
      </c>
      <c r="K1126" s="4">
        <v>4020.27</v>
      </c>
      <c r="L1126" t="s">
        <v>35</v>
      </c>
      <c r="M1126" t="s">
        <v>29</v>
      </c>
      <c r="N1126">
        <f>IF(COUNTIF($C$2:C1126,C1126)=1,1,0)</f>
        <v>0</v>
      </c>
      <c r="O1126">
        <f t="shared" si="34"/>
        <v>0</v>
      </c>
      <c r="P1126" t="str">
        <f t="shared" si="35"/>
        <v>2024-01</v>
      </c>
      <c r="Q1126" s="3">
        <f>IF(AND(IF(dashboard!$B$4="All",TRUE,$F1126=dashboard!$B$4),IF(dashboard!$B$5="All",TRUE,$E1126=dashboard!$B$5),IF(dashboard!$B$6="All",TRUE,$G1126=dashboard!$B$6),IF(dashboard!$B$7="All",TRUE,$M1126=dashboard!$B$7),$P1126&gt;=dashboard!$B$8,$P1126&lt;=dashboard!$B$9,COUNTIFS($C$2:C1126,$C1126,$F$2:F1126,IF(dashboard!$B$4="All","*",dashboard!$B$4),$E$2:E1126,IF(dashboard!$B$5="All","*",dashboard!$B$5),$G$2:G1126,IF(dashboard!$B$6="All","*",dashboard!$B$6),$M$2:M1126,IF(dashboard!$B$7="All","*",dashboard!$B$7),$P$2:P1126,"&gt;="&amp;dashboard!$B$8,$P$2:P1126,"&lt;="&amp;dashboard!$B$9)=1),1,0)</f>
        <v>0</v>
      </c>
    </row>
    <row r="1127" spans="1:17">
      <c r="A1127" t="s">
        <v>2354</v>
      </c>
      <c r="B1127" s="2">
        <v>44929</v>
      </c>
      <c r="C1127" t="s">
        <v>865</v>
      </c>
      <c r="D1127" t="s">
        <v>1580</v>
      </c>
      <c r="E1127" t="s">
        <v>17</v>
      </c>
      <c r="F1127" t="s">
        <v>27</v>
      </c>
      <c r="G1127" t="s">
        <v>42</v>
      </c>
      <c r="H1127" t="s">
        <v>20</v>
      </c>
      <c r="I1127" s="3">
        <v>1</v>
      </c>
      <c r="J1127" s="4">
        <v>34033.800000000003</v>
      </c>
      <c r="K1127" s="4">
        <v>34033.800000000003</v>
      </c>
      <c r="L1127" t="s">
        <v>21</v>
      </c>
      <c r="M1127" t="s">
        <v>29</v>
      </c>
      <c r="N1127">
        <f>IF(COUNTIF($C$2:C1127,C1127)=1,1,0)</f>
        <v>0</v>
      </c>
      <c r="O1127">
        <f t="shared" si="34"/>
        <v>0</v>
      </c>
      <c r="P1127" t="str">
        <f t="shared" si="35"/>
        <v>2023-01</v>
      </c>
      <c r="Q1127" s="3">
        <f>IF(AND(IF(dashboard!$B$4="All",TRUE,$F1127=dashboard!$B$4),IF(dashboard!$B$5="All",TRUE,$E1127=dashboard!$B$5),IF(dashboard!$B$6="All",TRUE,$G1127=dashboard!$B$6),IF(dashboard!$B$7="All",TRUE,$M1127=dashboard!$B$7),$P1127&gt;=dashboard!$B$8,$P1127&lt;=dashboard!$B$9,COUNTIFS($C$2:C1127,$C1127,$F$2:F1127,IF(dashboard!$B$4="All","*",dashboard!$B$4),$E$2:E1127,IF(dashboard!$B$5="All","*",dashboard!$B$5),$G$2:G1127,IF(dashboard!$B$6="All","*",dashboard!$B$6),$M$2:M1127,IF(dashboard!$B$7="All","*",dashboard!$B$7),$P$2:P1127,"&gt;="&amp;dashboard!$B$8,$P$2:P1127,"&lt;="&amp;dashboard!$B$9)=1),1,0)</f>
        <v>0</v>
      </c>
    </row>
    <row r="1128" spans="1:17">
      <c r="A1128" t="s">
        <v>2355</v>
      </c>
      <c r="B1128" s="2">
        <v>45355</v>
      </c>
      <c r="C1128" t="s">
        <v>2356</v>
      </c>
      <c r="D1128" t="s">
        <v>1233</v>
      </c>
      <c r="E1128" t="s">
        <v>61</v>
      </c>
      <c r="F1128" t="s">
        <v>33</v>
      </c>
      <c r="G1128" t="s">
        <v>42</v>
      </c>
      <c r="H1128" t="s">
        <v>34</v>
      </c>
      <c r="I1128" s="3">
        <v>5</v>
      </c>
      <c r="J1128" s="4">
        <v>1345.23</v>
      </c>
      <c r="K1128" s="4">
        <v>6726.13</v>
      </c>
      <c r="L1128" t="s">
        <v>21</v>
      </c>
      <c r="M1128" t="s">
        <v>22</v>
      </c>
      <c r="N1128">
        <f>IF(COUNTIF($C$2:C1128,C1128)=1,1,0)</f>
        <v>1</v>
      </c>
      <c r="O1128">
        <f t="shared" si="34"/>
        <v>1</v>
      </c>
      <c r="P1128" t="str">
        <f t="shared" si="35"/>
        <v>2024-03</v>
      </c>
      <c r="Q1128" s="3">
        <f>IF(AND(IF(dashboard!$B$4="All",TRUE,$F1128=dashboard!$B$4),IF(dashboard!$B$5="All",TRUE,$E1128=dashboard!$B$5),IF(dashboard!$B$6="All",TRUE,$G1128=dashboard!$B$6),IF(dashboard!$B$7="All",TRUE,$M1128=dashboard!$B$7),$P1128&gt;=dashboard!$B$8,$P1128&lt;=dashboard!$B$9,COUNTIFS($C$2:C1128,$C1128,$F$2:F1128,IF(dashboard!$B$4="All","*",dashboard!$B$4),$E$2:E1128,IF(dashboard!$B$5="All","*",dashboard!$B$5),$G$2:G1128,IF(dashboard!$B$6="All","*",dashboard!$B$6),$M$2:M1128,IF(dashboard!$B$7="All","*",dashboard!$B$7),$P$2:P1128,"&gt;="&amp;dashboard!$B$8,$P$2:P1128,"&lt;="&amp;dashboard!$B$9)=1),1,0)</f>
        <v>1</v>
      </c>
    </row>
    <row r="1129" spans="1:17">
      <c r="A1129" t="s">
        <v>2357</v>
      </c>
      <c r="B1129" s="2">
        <v>45068</v>
      </c>
      <c r="C1129" t="s">
        <v>2358</v>
      </c>
      <c r="D1129" t="s">
        <v>1979</v>
      </c>
      <c r="E1129" t="s">
        <v>17</v>
      </c>
      <c r="F1129" t="s">
        <v>33</v>
      </c>
      <c r="G1129" t="s">
        <v>19</v>
      </c>
      <c r="H1129" t="s">
        <v>57</v>
      </c>
      <c r="I1129" s="3">
        <v>4</v>
      </c>
      <c r="J1129" s="4">
        <v>16121.28</v>
      </c>
      <c r="K1129" s="4">
        <v>64485.11</v>
      </c>
      <c r="L1129" t="s">
        <v>28</v>
      </c>
      <c r="M1129" t="s">
        <v>22</v>
      </c>
      <c r="N1129">
        <f>IF(COUNTIF($C$2:C1129,C1129)=1,1,0)</f>
        <v>1</v>
      </c>
      <c r="O1129">
        <f t="shared" si="34"/>
        <v>1</v>
      </c>
      <c r="P1129" t="str">
        <f t="shared" si="35"/>
        <v>2023-05</v>
      </c>
      <c r="Q1129" s="3">
        <f>IF(AND(IF(dashboard!$B$4="All",TRUE,$F1129=dashboard!$B$4),IF(dashboard!$B$5="All",TRUE,$E1129=dashboard!$B$5),IF(dashboard!$B$6="All",TRUE,$G1129=dashboard!$B$6),IF(dashboard!$B$7="All",TRUE,$M1129=dashboard!$B$7),$P1129&gt;=dashboard!$B$8,$P1129&lt;=dashboard!$B$9,COUNTIFS($C$2:C1129,$C1129,$F$2:F1129,IF(dashboard!$B$4="All","*",dashboard!$B$4),$E$2:E1129,IF(dashboard!$B$5="All","*",dashboard!$B$5),$G$2:G1129,IF(dashboard!$B$6="All","*",dashboard!$B$6),$M$2:M1129,IF(dashboard!$B$7="All","*",dashboard!$B$7),$P$2:P1129,"&gt;="&amp;dashboard!$B$8,$P$2:P1129,"&lt;="&amp;dashboard!$B$9)=1),1,0)</f>
        <v>1</v>
      </c>
    </row>
    <row r="1130" spans="1:17">
      <c r="A1130" t="s">
        <v>2359</v>
      </c>
      <c r="B1130" s="2">
        <v>45302</v>
      </c>
      <c r="C1130" t="s">
        <v>1323</v>
      </c>
      <c r="D1130" t="s">
        <v>2360</v>
      </c>
      <c r="E1130" t="s">
        <v>17</v>
      </c>
      <c r="F1130" t="s">
        <v>18</v>
      </c>
      <c r="G1130" t="s">
        <v>19</v>
      </c>
      <c r="H1130" t="s">
        <v>50</v>
      </c>
      <c r="I1130" s="3">
        <v>2</v>
      </c>
      <c r="J1130" s="4">
        <v>2654.42</v>
      </c>
      <c r="K1130" s="4">
        <v>5308.84</v>
      </c>
      <c r="L1130" t="s">
        <v>28</v>
      </c>
      <c r="M1130" t="s">
        <v>29</v>
      </c>
      <c r="N1130">
        <f>IF(COUNTIF($C$2:C1130,C1130)=1,1,0)</f>
        <v>0</v>
      </c>
      <c r="O1130">
        <f t="shared" si="34"/>
        <v>0</v>
      </c>
      <c r="P1130" t="str">
        <f t="shared" si="35"/>
        <v>2024-01</v>
      </c>
      <c r="Q1130" s="3">
        <f>IF(AND(IF(dashboard!$B$4="All",TRUE,$F1130=dashboard!$B$4),IF(dashboard!$B$5="All",TRUE,$E1130=dashboard!$B$5),IF(dashboard!$B$6="All",TRUE,$G1130=dashboard!$B$6),IF(dashboard!$B$7="All",TRUE,$M1130=dashboard!$B$7),$P1130&gt;=dashboard!$B$8,$P1130&lt;=dashboard!$B$9,COUNTIFS($C$2:C1130,$C1130,$F$2:F1130,IF(dashboard!$B$4="All","*",dashboard!$B$4),$E$2:E1130,IF(dashboard!$B$5="All","*",dashboard!$B$5),$G$2:G1130,IF(dashboard!$B$6="All","*",dashboard!$B$6),$M$2:M1130,IF(dashboard!$B$7="All","*",dashboard!$B$7),$P$2:P1130,"&gt;="&amp;dashboard!$B$8,$P$2:P1130,"&lt;="&amp;dashboard!$B$9)=1),1,0)</f>
        <v>0</v>
      </c>
    </row>
    <row r="1131" spans="1:17">
      <c r="A1131" t="s">
        <v>2361</v>
      </c>
      <c r="B1131" s="2">
        <v>45250</v>
      </c>
      <c r="C1131" t="s">
        <v>1910</v>
      </c>
      <c r="D1131" t="s">
        <v>1438</v>
      </c>
      <c r="E1131" t="s">
        <v>17</v>
      </c>
      <c r="F1131" t="s">
        <v>27</v>
      </c>
      <c r="G1131" t="s">
        <v>19</v>
      </c>
      <c r="H1131" t="s">
        <v>20</v>
      </c>
      <c r="I1131" s="3">
        <v>5</v>
      </c>
      <c r="J1131" s="4">
        <v>29446.080000000002</v>
      </c>
      <c r="K1131" s="4">
        <v>147230.38</v>
      </c>
      <c r="L1131" t="s">
        <v>21</v>
      </c>
      <c r="M1131" t="s">
        <v>29</v>
      </c>
      <c r="N1131">
        <f>IF(COUNTIF($C$2:C1131,C1131)=1,1,0)</f>
        <v>0</v>
      </c>
      <c r="O1131">
        <f t="shared" si="34"/>
        <v>0</v>
      </c>
      <c r="P1131" t="str">
        <f t="shared" si="35"/>
        <v>2023-11</v>
      </c>
      <c r="Q1131" s="3">
        <f>IF(AND(IF(dashboard!$B$4="All",TRUE,$F1131=dashboard!$B$4),IF(dashboard!$B$5="All",TRUE,$E1131=dashboard!$B$5),IF(dashboard!$B$6="All",TRUE,$G1131=dashboard!$B$6),IF(dashboard!$B$7="All",TRUE,$M1131=dashboard!$B$7),$P1131&gt;=dashboard!$B$8,$P1131&lt;=dashboard!$B$9,COUNTIFS($C$2:C1131,$C1131,$F$2:F1131,IF(dashboard!$B$4="All","*",dashboard!$B$4),$E$2:E1131,IF(dashboard!$B$5="All","*",dashboard!$B$5),$G$2:G1131,IF(dashboard!$B$6="All","*",dashboard!$B$6),$M$2:M1131,IF(dashboard!$B$7="All","*",dashboard!$B$7),$P$2:P1131,"&gt;="&amp;dashboard!$B$8,$P$2:P1131,"&lt;="&amp;dashboard!$B$9)=1),1,0)</f>
        <v>0</v>
      </c>
    </row>
    <row r="1132" spans="1:17">
      <c r="A1132" t="s">
        <v>2362</v>
      </c>
      <c r="B1132" s="2">
        <v>45072</v>
      </c>
      <c r="C1132" t="s">
        <v>1616</v>
      </c>
      <c r="D1132" t="s">
        <v>755</v>
      </c>
      <c r="E1132" t="s">
        <v>17</v>
      </c>
      <c r="F1132" t="s">
        <v>18</v>
      </c>
      <c r="G1132" t="s">
        <v>42</v>
      </c>
      <c r="H1132" t="s">
        <v>34</v>
      </c>
      <c r="I1132" s="3">
        <v>3</v>
      </c>
      <c r="J1132" s="4">
        <v>853.51</v>
      </c>
      <c r="K1132" s="4">
        <v>2560.5300000000002</v>
      </c>
      <c r="L1132" t="s">
        <v>35</v>
      </c>
      <c r="M1132" t="s">
        <v>29</v>
      </c>
      <c r="N1132">
        <f>IF(COUNTIF($C$2:C1132,C1132)=1,1,0)</f>
        <v>0</v>
      </c>
      <c r="O1132">
        <f t="shared" si="34"/>
        <v>0</v>
      </c>
      <c r="P1132" t="str">
        <f t="shared" si="35"/>
        <v>2023-05</v>
      </c>
      <c r="Q1132" s="3">
        <f>IF(AND(IF(dashboard!$B$4="All",TRUE,$F1132=dashboard!$B$4),IF(dashboard!$B$5="All",TRUE,$E1132=dashboard!$B$5),IF(dashboard!$B$6="All",TRUE,$G1132=dashboard!$B$6),IF(dashboard!$B$7="All",TRUE,$M1132=dashboard!$B$7),$P1132&gt;=dashboard!$B$8,$P1132&lt;=dashboard!$B$9,COUNTIFS($C$2:C1132,$C1132,$F$2:F1132,IF(dashboard!$B$4="All","*",dashboard!$B$4),$E$2:E1132,IF(dashboard!$B$5="All","*",dashboard!$B$5),$G$2:G1132,IF(dashboard!$B$6="All","*",dashboard!$B$6),$M$2:M1132,IF(dashboard!$B$7="All","*",dashboard!$B$7),$P$2:P1132,"&gt;="&amp;dashboard!$B$8,$P$2:P1132,"&lt;="&amp;dashboard!$B$9)=1),1,0)</f>
        <v>0</v>
      </c>
    </row>
    <row r="1133" spans="1:17">
      <c r="A1133" t="s">
        <v>2363</v>
      </c>
      <c r="B1133" s="2">
        <v>45219</v>
      </c>
      <c r="C1133" t="s">
        <v>2317</v>
      </c>
      <c r="D1133" t="s">
        <v>94</v>
      </c>
      <c r="E1133" t="s">
        <v>61</v>
      </c>
      <c r="F1133" t="s">
        <v>33</v>
      </c>
      <c r="G1133" t="s">
        <v>19</v>
      </c>
      <c r="H1133" t="s">
        <v>20</v>
      </c>
      <c r="I1133" s="3">
        <v>1</v>
      </c>
      <c r="J1133" s="4">
        <v>27330.6</v>
      </c>
      <c r="K1133" s="4">
        <v>27330.6</v>
      </c>
      <c r="L1133" t="s">
        <v>35</v>
      </c>
      <c r="M1133" t="s">
        <v>29</v>
      </c>
      <c r="N1133">
        <f>IF(COUNTIF($C$2:C1133,C1133)=1,1,0)</f>
        <v>0</v>
      </c>
      <c r="O1133">
        <f t="shared" si="34"/>
        <v>0</v>
      </c>
      <c r="P1133" t="str">
        <f t="shared" si="35"/>
        <v>2023-10</v>
      </c>
      <c r="Q1133" s="3">
        <f>IF(AND(IF(dashboard!$B$4="All",TRUE,$F1133=dashboard!$B$4),IF(dashboard!$B$5="All",TRUE,$E1133=dashboard!$B$5),IF(dashboard!$B$6="All",TRUE,$G1133=dashboard!$B$6),IF(dashboard!$B$7="All",TRUE,$M1133=dashboard!$B$7),$P1133&gt;=dashboard!$B$8,$P1133&lt;=dashboard!$B$9,COUNTIFS($C$2:C1133,$C1133,$F$2:F1133,IF(dashboard!$B$4="All","*",dashboard!$B$4),$E$2:E1133,IF(dashboard!$B$5="All","*",dashboard!$B$5),$G$2:G1133,IF(dashboard!$B$6="All","*",dashboard!$B$6),$M$2:M1133,IF(dashboard!$B$7="All","*",dashboard!$B$7),$P$2:P1133,"&gt;="&amp;dashboard!$B$8,$P$2:P1133,"&lt;="&amp;dashboard!$B$9)=1),1,0)</f>
        <v>0</v>
      </c>
    </row>
    <row r="1134" spans="1:17">
      <c r="A1134" t="s">
        <v>2364</v>
      </c>
      <c r="B1134" s="2">
        <v>45358</v>
      </c>
      <c r="C1134" t="s">
        <v>1508</v>
      </c>
      <c r="D1134" t="s">
        <v>832</v>
      </c>
      <c r="E1134" t="s">
        <v>26</v>
      </c>
      <c r="F1134" t="s">
        <v>46</v>
      </c>
      <c r="G1134" t="s">
        <v>19</v>
      </c>
      <c r="H1134" t="s">
        <v>34</v>
      </c>
      <c r="I1134" s="3">
        <v>4</v>
      </c>
      <c r="J1134" s="4">
        <v>1049.68</v>
      </c>
      <c r="K1134" s="4">
        <v>4198.74</v>
      </c>
      <c r="L1134" t="s">
        <v>28</v>
      </c>
      <c r="M1134" t="s">
        <v>29</v>
      </c>
      <c r="N1134">
        <f>IF(COUNTIF($C$2:C1134,C1134)=1,1,0)</f>
        <v>0</v>
      </c>
      <c r="O1134">
        <f t="shared" si="34"/>
        <v>0</v>
      </c>
      <c r="P1134" t="str">
        <f t="shared" si="35"/>
        <v>2024-03</v>
      </c>
      <c r="Q1134" s="3">
        <f>IF(AND(IF(dashboard!$B$4="All",TRUE,$F1134=dashboard!$B$4),IF(dashboard!$B$5="All",TRUE,$E1134=dashboard!$B$5),IF(dashboard!$B$6="All",TRUE,$G1134=dashboard!$B$6),IF(dashboard!$B$7="All",TRUE,$M1134=dashboard!$B$7),$P1134&gt;=dashboard!$B$8,$P1134&lt;=dashboard!$B$9,COUNTIFS($C$2:C1134,$C1134,$F$2:F1134,IF(dashboard!$B$4="All","*",dashboard!$B$4),$E$2:E1134,IF(dashboard!$B$5="All","*",dashboard!$B$5),$G$2:G1134,IF(dashboard!$B$6="All","*",dashboard!$B$6),$M$2:M1134,IF(dashboard!$B$7="All","*",dashboard!$B$7),$P$2:P1134,"&gt;="&amp;dashboard!$B$8,$P$2:P1134,"&lt;="&amp;dashboard!$B$9)=1),1,0)</f>
        <v>0</v>
      </c>
    </row>
    <row r="1135" spans="1:17">
      <c r="A1135" t="s">
        <v>2365</v>
      </c>
      <c r="B1135" s="2">
        <v>45325</v>
      </c>
      <c r="C1135" t="s">
        <v>1231</v>
      </c>
      <c r="D1135" t="s">
        <v>1200</v>
      </c>
      <c r="E1135" t="s">
        <v>26</v>
      </c>
      <c r="F1135" t="s">
        <v>18</v>
      </c>
      <c r="G1135" t="s">
        <v>19</v>
      </c>
      <c r="H1135" t="s">
        <v>57</v>
      </c>
      <c r="I1135" s="3">
        <v>1</v>
      </c>
      <c r="J1135" s="4">
        <v>17787.63</v>
      </c>
      <c r="K1135" s="4">
        <v>17787.63</v>
      </c>
      <c r="L1135" t="s">
        <v>21</v>
      </c>
      <c r="M1135" t="s">
        <v>29</v>
      </c>
      <c r="N1135">
        <f>IF(COUNTIF($C$2:C1135,C1135)=1,1,0)</f>
        <v>0</v>
      </c>
      <c r="O1135">
        <f t="shared" si="34"/>
        <v>0</v>
      </c>
      <c r="P1135" t="str">
        <f t="shared" si="35"/>
        <v>2024-02</v>
      </c>
      <c r="Q1135" s="3">
        <f>IF(AND(IF(dashboard!$B$4="All",TRUE,$F1135=dashboard!$B$4),IF(dashboard!$B$5="All",TRUE,$E1135=dashboard!$B$5),IF(dashboard!$B$6="All",TRUE,$G1135=dashboard!$B$6),IF(dashboard!$B$7="All",TRUE,$M1135=dashboard!$B$7),$P1135&gt;=dashboard!$B$8,$P1135&lt;=dashboard!$B$9,COUNTIFS($C$2:C1135,$C1135,$F$2:F1135,IF(dashboard!$B$4="All","*",dashboard!$B$4),$E$2:E1135,IF(dashboard!$B$5="All","*",dashboard!$B$5),$G$2:G1135,IF(dashboard!$B$6="All","*",dashboard!$B$6),$M$2:M1135,IF(dashboard!$B$7="All","*",dashboard!$B$7),$P$2:P1135,"&gt;="&amp;dashboard!$B$8,$P$2:P1135,"&lt;="&amp;dashboard!$B$9)=1),1,0)</f>
        <v>0</v>
      </c>
    </row>
    <row r="1136" spans="1:17">
      <c r="A1136" t="s">
        <v>2366</v>
      </c>
      <c r="B1136" s="2">
        <v>45270</v>
      </c>
      <c r="C1136" t="s">
        <v>2320</v>
      </c>
      <c r="D1136" t="s">
        <v>1194</v>
      </c>
      <c r="E1136" t="s">
        <v>26</v>
      </c>
      <c r="F1136" t="s">
        <v>33</v>
      </c>
      <c r="G1136" t="s">
        <v>19</v>
      </c>
      <c r="H1136" t="s">
        <v>50</v>
      </c>
      <c r="I1136" s="3">
        <v>4</v>
      </c>
      <c r="J1136" s="4">
        <v>2899.72</v>
      </c>
      <c r="K1136" s="4">
        <v>11598.89</v>
      </c>
      <c r="L1136" t="s">
        <v>35</v>
      </c>
      <c r="M1136" t="s">
        <v>29</v>
      </c>
      <c r="N1136">
        <f>IF(COUNTIF($C$2:C1136,C1136)=1,1,0)</f>
        <v>0</v>
      </c>
      <c r="O1136">
        <f t="shared" si="34"/>
        <v>0</v>
      </c>
      <c r="P1136" t="str">
        <f t="shared" si="35"/>
        <v>2023-12</v>
      </c>
      <c r="Q1136" s="3">
        <f>IF(AND(IF(dashboard!$B$4="All",TRUE,$F1136=dashboard!$B$4),IF(dashboard!$B$5="All",TRUE,$E1136=dashboard!$B$5),IF(dashboard!$B$6="All",TRUE,$G1136=dashboard!$B$6),IF(dashboard!$B$7="All",TRUE,$M1136=dashboard!$B$7),$P1136&gt;=dashboard!$B$8,$P1136&lt;=dashboard!$B$9,COUNTIFS($C$2:C1136,$C1136,$F$2:F1136,IF(dashboard!$B$4="All","*",dashboard!$B$4),$E$2:E1136,IF(dashboard!$B$5="All","*",dashboard!$B$5),$G$2:G1136,IF(dashboard!$B$6="All","*",dashboard!$B$6),$M$2:M1136,IF(dashboard!$B$7="All","*",dashboard!$B$7),$P$2:P1136,"&gt;="&amp;dashboard!$B$8,$P$2:P1136,"&lt;="&amp;dashboard!$B$9)=1),1,0)</f>
        <v>0</v>
      </c>
    </row>
    <row r="1137" spans="1:17">
      <c r="A1137" t="s">
        <v>2367</v>
      </c>
      <c r="B1137" s="2">
        <v>45066</v>
      </c>
      <c r="C1137" t="s">
        <v>1782</v>
      </c>
      <c r="D1137" t="s">
        <v>16</v>
      </c>
      <c r="E1137" t="s">
        <v>17</v>
      </c>
      <c r="F1137" t="s">
        <v>33</v>
      </c>
      <c r="G1137" t="s">
        <v>42</v>
      </c>
      <c r="H1137" t="s">
        <v>20</v>
      </c>
      <c r="I1137" s="3">
        <v>4</v>
      </c>
      <c r="J1137" s="4">
        <v>28011.279999999999</v>
      </c>
      <c r="K1137" s="4">
        <v>112045.12</v>
      </c>
      <c r="L1137" t="s">
        <v>28</v>
      </c>
      <c r="M1137" t="s">
        <v>29</v>
      </c>
      <c r="N1137">
        <f>IF(COUNTIF($C$2:C1137,C1137)=1,1,0)</f>
        <v>0</v>
      </c>
      <c r="O1137">
        <f t="shared" si="34"/>
        <v>0</v>
      </c>
      <c r="P1137" t="str">
        <f t="shared" si="35"/>
        <v>2023-05</v>
      </c>
      <c r="Q1137" s="3">
        <f>IF(AND(IF(dashboard!$B$4="All",TRUE,$F1137=dashboard!$B$4),IF(dashboard!$B$5="All",TRUE,$E1137=dashboard!$B$5),IF(dashboard!$B$6="All",TRUE,$G1137=dashboard!$B$6),IF(dashboard!$B$7="All",TRUE,$M1137=dashboard!$B$7),$P1137&gt;=dashboard!$B$8,$P1137&lt;=dashboard!$B$9,COUNTIFS($C$2:C1137,$C1137,$F$2:F1137,IF(dashboard!$B$4="All","*",dashboard!$B$4),$E$2:E1137,IF(dashboard!$B$5="All","*",dashboard!$B$5),$G$2:G1137,IF(dashboard!$B$6="All","*",dashboard!$B$6),$M$2:M1137,IF(dashboard!$B$7="All","*",dashboard!$B$7),$P$2:P1137,"&gt;="&amp;dashboard!$B$8,$P$2:P1137,"&lt;="&amp;dashboard!$B$9)=1),1,0)</f>
        <v>1</v>
      </c>
    </row>
    <row r="1138" spans="1:17">
      <c r="A1138" t="s">
        <v>2368</v>
      </c>
      <c r="B1138" s="2">
        <v>45113</v>
      </c>
      <c r="C1138" t="s">
        <v>1460</v>
      </c>
      <c r="D1138" t="s">
        <v>666</v>
      </c>
      <c r="E1138" t="s">
        <v>17</v>
      </c>
      <c r="F1138" t="s">
        <v>46</v>
      </c>
      <c r="G1138" t="s">
        <v>42</v>
      </c>
      <c r="H1138" t="s">
        <v>50</v>
      </c>
      <c r="I1138" s="3">
        <v>4</v>
      </c>
      <c r="J1138" s="4">
        <v>2657.03</v>
      </c>
      <c r="K1138" s="4">
        <v>10628.11</v>
      </c>
      <c r="L1138" t="s">
        <v>28</v>
      </c>
      <c r="M1138" t="s">
        <v>29</v>
      </c>
      <c r="N1138">
        <f>IF(COUNTIF($C$2:C1138,C1138)=1,1,0)</f>
        <v>0</v>
      </c>
      <c r="O1138">
        <f t="shared" si="34"/>
        <v>0</v>
      </c>
      <c r="P1138" t="str">
        <f t="shared" si="35"/>
        <v>2023-07</v>
      </c>
      <c r="Q1138" s="3">
        <f>IF(AND(IF(dashboard!$B$4="All",TRUE,$F1138=dashboard!$B$4),IF(dashboard!$B$5="All",TRUE,$E1138=dashboard!$B$5),IF(dashboard!$B$6="All",TRUE,$G1138=dashboard!$B$6),IF(dashboard!$B$7="All",TRUE,$M1138=dashboard!$B$7),$P1138&gt;=dashboard!$B$8,$P1138&lt;=dashboard!$B$9,COUNTIFS($C$2:C1138,$C1138,$F$2:F1138,IF(dashboard!$B$4="All","*",dashboard!$B$4),$E$2:E1138,IF(dashboard!$B$5="All","*",dashboard!$B$5),$G$2:G1138,IF(dashboard!$B$6="All","*",dashboard!$B$6),$M$2:M1138,IF(dashboard!$B$7="All","*",dashboard!$B$7),$P$2:P1138,"&gt;="&amp;dashboard!$B$8,$P$2:P1138,"&lt;="&amp;dashboard!$B$9)=1),1,0)</f>
        <v>0</v>
      </c>
    </row>
    <row r="1139" spans="1:17">
      <c r="A1139" t="s">
        <v>2369</v>
      </c>
      <c r="B1139" s="2">
        <v>44987</v>
      </c>
      <c r="C1139" t="s">
        <v>1305</v>
      </c>
      <c r="D1139" t="s">
        <v>196</v>
      </c>
      <c r="E1139" t="s">
        <v>26</v>
      </c>
      <c r="F1139" t="s">
        <v>27</v>
      </c>
      <c r="G1139" t="s">
        <v>42</v>
      </c>
      <c r="H1139" t="s">
        <v>57</v>
      </c>
      <c r="I1139" s="3">
        <v>1</v>
      </c>
      <c r="J1139" s="4">
        <v>14842.63</v>
      </c>
      <c r="K1139" s="4">
        <v>14842.63</v>
      </c>
      <c r="L1139" t="s">
        <v>28</v>
      </c>
      <c r="M1139" t="s">
        <v>29</v>
      </c>
      <c r="N1139">
        <f>IF(COUNTIF($C$2:C1139,C1139)=1,1,0)</f>
        <v>0</v>
      </c>
      <c r="O1139">
        <f t="shared" si="34"/>
        <v>0</v>
      </c>
      <c r="P1139" t="str">
        <f t="shared" si="35"/>
        <v>2023-03</v>
      </c>
      <c r="Q1139" s="3">
        <f>IF(AND(IF(dashboard!$B$4="All",TRUE,$F1139=dashboard!$B$4),IF(dashboard!$B$5="All",TRUE,$E1139=dashboard!$B$5),IF(dashboard!$B$6="All",TRUE,$G1139=dashboard!$B$6),IF(dashboard!$B$7="All",TRUE,$M1139=dashboard!$B$7),$P1139&gt;=dashboard!$B$8,$P1139&lt;=dashboard!$B$9,COUNTIFS($C$2:C1139,$C1139,$F$2:F1139,IF(dashboard!$B$4="All","*",dashboard!$B$4),$E$2:E1139,IF(dashboard!$B$5="All","*",dashboard!$B$5),$G$2:G1139,IF(dashboard!$B$6="All","*",dashboard!$B$6),$M$2:M1139,IF(dashboard!$B$7="All","*",dashboard!$B$7),$P$2:P1139,"&gt;="&amp;dashboard!$B$8,$P$2:P1139,"&lt;="&amp;dashboard!$B$9)=1),1,0)</f>
        <v>0</v>
      </c>
    </row>
    <row r="1140" spans="1:17">
      <c r="A1140" t="s">
        <v>2370</v>
      </c>
      <c r="B1140" s="2">
        <v>45306</v>
      </c>
      <c r="C1140" t="s">
        <v>2371</v>
      </c>
      <c r="D1140" t="s">
        <v>492</v>
      </c>
      <c r="E1140" t="s">
        <v>26</v>
      </c>
      <c r="F1140" t="s">
        <v>33</v>
      </c>
      <c r="G1140" t="s">
        <v>19</v>
      </c>
      <c r="H1140" t="s">
        <v>34</v>
      </c>
      <c r="I1140" s="3">
        <v>3</v>
      </c>
      <c r="J1140" s="4">
        <v>869.91</v>
      </c>
      <c r="K1140" s="4">
        <v>2609.7199999999998</v>
      </c>
      <c r="L1140" t="s">
        <v>35</v>
      </c>
      <c r="M1140" t="s">
        <v>29</v>
      </c>
      <c r="N1140">
        <f>IF(COUNTIF($C$2:C1140,C1140)=1,1,0)</f>
        <v>1</v>
      </c>
      <c r="O1140">
        <f t="shared" si="34"/>
        <v>0</v>
      </c>
      <c r="P1140" t="str">
        <f t="shared" si="35"/>
        <v>2024-01</v>
      </c>
      <c r="Q1140" s="3">
        <f>IF(AND(IF(dashboard!$B$4="All",TRUE,$F1140=dashboard!$B$4),IF(dashboard!$B$5="All",TRUE,$E1140=dashboard!$B$5),IF(dashboard!$B$6="All",TRUE,$G1140=dashboard!$B$6),IF(dashboard!$B$7="All",TRUE,$M1140=dashboard!$B$7),$P1140&gt;=dashboard!$B$8,$P1140&lt;=dashboard!$B$9,COUNTIFS($C$2:C1140,$C1140,$F$2:F1140,IF(dashboard!$B$4="All","*",dashboard!$B$4),$E$2:E1140,IF(dashboard!$B$5="All","*",dashboard!$B$5),$G$2:G1140,IF(dashboard!$B$6="All","*",dashboard!$B$6),$M$2:M1140,IF(dashboard!$B$7="All","*",dashboard!$B$7),$P$2:P1140,"&gt;="&amp;dashboard!$B$8,$P$2:P1140,"&lt;="&amp;dashboard!$B$9)=1),1,0)</f>
        <v>1</v>
      </c>
    </row>
    <row r="1141" spans="1:17">
      <c r="A1141" t="s">
        <v>2372</v>
      </c>
      <c r="B1141" s="2">
        <v>45366</v>
      </c>
      <c r="C1141" t="s">
        <v>44</v>
      </c>
      <c r="D1141" t="s">
        <v>2373</v>
      </c>
      <c r="E1141" t="s">
        <v>17</v>
      </c>
      <c r="F1141" t="s">
        <v>18</v>
      </c>
      <c r="G1141" t="s">
        <v>42</v>
      </c>
      <c r="H1141" t="s">
        <v>57</v>
      </c>
      <c r="I1141" s="3">
        <v>2</v>
      </c>
      <c r="J1141" s="4">
        <v>13287.79</v>
      </c>
      <c r="K1141" s="4">
        <v>26575.58</v>
      </c>
      <c r="L1141" t="s">
        <v>28</v>
      </c>
      <c r="M1141" t="s">
        <v>29</v>
      </c>
      <c r="N1141">
        <f>IF(COUNTIF($C$2:C1141,C1141)=1,1,0)</f>
        <v>0</v>
      </c>
      <c r="O1141">
        <f t="shared" si="34"/>
        <v>0</v>
      </c>
      <c r="P1141" t="str">
        <f t="shared" si="35"/>
        <v>2024-03</v>
      </c>
      <c r="Q1141" s="3">
        <f>IF(AND(IF(dashboard!$B$4="All",TRUE,$F1141=dashboard!$B$4),IF(dashboard!$B$5="All",TRUE,$E1141=dashboard!$B$5),IF(dashboard!$B$6="All",TRUE,$G1141=dashboard!$B$6),IF(dashboard!$B$7="All",TRUE,$M1141=dashboard!$B$7),$P1141&gt;=dashboard!$B$8,$P1141&lt;=dashboard!$B$9,COUNTIFS($C$2:C1141,$C1141,$F$2:F1141,IF(dashboard!$B$4="All","*",dashboard!$B$4),$E$2:E1141,IF(dashboard!$B$5="All","*",dashboard!$B$5),$G$2:G1141,IF(dashboard!$B$6="All","*",dashboard!$B$6),$M$2:M1141,IF(dashboard!$B$7="All","*",dashboard!$B$7),$P$2:P1141,"&gt;="&amp;dashboard!$B$8,$P$2:P1141,"&lt;="&amp;dashboard!$B$9)=1),1,0)</f>
        <v>0</v>
      </c>
    </row>
    <row r="1142" spans="1:17">
      <c r="A1142" t="s">
        <v>2374</v>
      </c>
      <c r="B1142" s="2">
        <v>45245</v>
      </c>
      <c r="C1142" t="s">
        <v>626</v>
      </c>
      <c r="D1142" t="s">
        <v>1461</v>
      </c>
      <c r="E1142" t="s">
        <v>26</v>
      </c>
      <c r="F1142" t="s">
        <v>46</v>
      </c>
      <c r="G1142" t="s">
        <v>42</v>
      </c>
      <c r="H1142" t="s">
        <v>57</v>
      </c>
      <c r="I1142" s="3">
        <v>2</v>
      </c>
      <c r="J1142" s="4">
        <v>14145.55</v>
      </c>
      <c r="K1142" s="4">
        <v>28291.11</v>
      </c>
      <c r="L1142" t="s">
        <v>35</v>
      </c>
      <c r="M1142" t="s">
        <v>29</v>
      </c>
      <c r="N1142">
        <f>IF(COUNTIF($C$2:C1142,C1142)=1,1,0)</f>
        <v>0</v>
      </c>
      <c r="O1142">
        <f t="shared" si="34"/>
        <v>0</v>
      </c>
      <c r="P1142" t="str">
        <f t="shared" si="35"/>
        <v>2023-11</v>
      </c>
      <c r="Q1142" s="3">
        <f>IF(AND(IF(dashboard!$B$4="All",TRUE,$F1142=dashboard!$B$4),IF(dashboard!$B$5="All",TRUE,$E1142=dashboard!$B$5),IF(dashboard!$B$6="All",TRUE,$G1142=dashboard!$B$6),IF(dashboard!$B$7="All",TRUE,$M1142=dashboard!$B$7),$P1142&gt;=dashboard!$B$8,$P1142&lt;=dashboard!$B$9,COUNTIFS($C$2:C1142,$C1142,$F$2:F1142,IF(dashboard!$B$4="All","*",dashboard!$B$4),$E$2:E1142,IF(dashboard!$B$5="All","*",dashboard!$B$5),$G$2:G1142,IF(dashboard!$B$6="All","*",dashboard!$B$6),$M$2:M1142,IF(dashboard!$B$7="All","*",dashboard!$B$7),$P$2:P1142,"&gt;="&amp;dashboard!$B$8,$P$2:P1142,"&lt;="&amp;dashboard!$B$9)=1),1,0)</f>
        <v>0</v>
      </c>
    </row>
    <row r="1143" spans="1:17">
      <c r="A1143" t="s">
        <v>2375</v>
      </c>
      <c r="B1143" s="2">
        <v>45228</v>
      </c>
      <c r="C1143" t="s">
        <v>198</v>
      </c>
      <c r="D1143" t="s">
        <v>1217</v>
      </c>
      <c r="E1143" t="s">
        <v>17</v>
      </c>
      <c r="F1143" t="s">
        <v>27</v>
      </c>
      <c r="G1143" t="s">
        <v>42</v>
      </c>
      <c r="H1143" t="s">
        <v>50</v>
      </c>
      <c r="I1143" s="3">
        <v>3</v>
      </c>
      <c r="J1143" s="4">
        <v>2584.4699999999998</v>
      </c>
      <c r="K1143" s="4">
        <v>7753.4</v>
      </c>
      <c r="L1143" t="s">
        <v>28</v>
      </c>
      <c r="M1143" t="s">
        <v>29</v>
      </c>
      <c r="N1143">
        <f>IF(COUNTIF($C$2:C1143,C1143)=1,1,0)</f>
        <v>0</v>
      </c>
      <c r="O1143">
        <f t="shared" si="34"/>
        <v>0</v>
      </c>
      <c r="P1143" t="str">
        <f t="shared" si="35"/>
        <v>2023-10</v>
      </c>
      <c r="Q1143" s="3">
        <f>IF(AND(IF(dashboard!$B$4="All",TRUE,$F1143=dashboard!$B$4),IF(dashboard!$B$5="All",TRUE,$E1143=dashboard!$B$5),IF(dashboard!$B$6="All",TRUE,$G1143=dashboard!$B$6),IF(dashboard!$B$7="All",TRUE,$M1143=dashboard!$B$7),$P1143&gt;=dashboard!$B$8,$P1143&lt;=dashboard!$B$9,COUNTIFS($C$2:C1143,$C1143,$F$2:F1143,IF(dashboard!$B$4="All","*",dashboard!$B$4),$E$2:E1143,IF(dashboard!$B$5="All","*",dashboard!$B$5),$G$2:G1143,IF(dashboard!$B$6="All","*",dashboard!$B$6),$M$2:M1143,IF(dashboard!$B$7="All","*",dashboard!$B$7),$P$2:P1143,"&gt;="&amp;dashboard!$B$8,$P$2:P1143,"&lt;="&amp;dashboard!$B$9)=1),1,0)</f>
        <v>0</v>
      </c>
    </row>
    <row r="1144" spans="1:17">
      <c r="A1144" t="s">
        <v>2376</v>
      </c>
      <c r="B1144" s="2">
        <v>45270</v>
      </c>
      <c r="C1144" t="s">
        <v>384</v>
      </c>
      <c r="D1144" t="s">
        <v>2377</v>
      </c>
      <c r="E1144" t="s">
        <v>17</v>
      </c>
      <c r="F1144" t="s">
        <v>27</v>
      </c>
      <c r="G1144" t="s">
        <v>19</v>
      </c>
      <c r="H1144" t="s">
        <v>57</v>
      </c>
      <c r="I1144" s="3">
        <v>3</v>
      </c>
      <c r="J1144" s="4">
        <v>12711.79</v>
      </c>
      <c r="K1144" s="4">
        <v>38135.370000000003</v>
      </c>
      <c r="L1144" t="s">
        <v>35</v>
      </c>
      <c r="M1144" t="s">
        <v>29</v>
      </c>
      <c r="N1144">
        <f>IF(COUNTIF($C$2:C1144,C1144)=1,1,0)</f>
        <v>0</v>
      </c>
      <c r="O1144">
        <f t="shared" si="34"/>
        <v>0</v>
      </c>
      <c r="P1144" t="str">
        <f t="shared" si="35"/>
        <v>2023-12</v>
      </c>
      <c r="Q1144" s="3">
        <f>IF(AND(IF(dashboard!$B$4="All",TRUE,$F1144=dashboard!$B$4),IF(dashboard!$B$5="All",TRUE,$E1144=dashboard!$B$5),IF(dashboard!$B$6="All",TRUE,$G1144=dashboard!$B$6),IF(dashboard!$B$7="All",TRUE,$M1144=dashboard!$B$7),$P1144&gt;=dashboard!$B$8,$P1144&lt;=dashboard!$B$9,COUNTIFS($C$2:C1144,$C1144,$F$2:F1144,IF(dashboard!$B$4="All","*",dashboard!$B$4),$E$2:E1144,IF(dashboard!$B$5="All","*",dashboard!$B$5),$G$2:G1144,IF(dashboard!$B$6="All","*",dashboard!$B$6),$M$2:M1144,IF(dashboard!$B$7="All","*",dashboard!$B$7),$P$2:P1144,"&gt;="&amp;dashboard!$B$8,$P$2:P1144,"&lt;="&amp;dashboard!$B$9)=1),1,0)</f>
        <v>0</v>
      </c>
    </row>
    <row r="1145" spans="1:17">
      <c r="A1145" t="s">
        <v>2378</v>
      </c>
      <c r="B1145" s="2">
        <v>44937</v>
      </c>
      <c r="C1145" t="s">
        <v>779</v>
      </c>
      <c r="D1145" t="s">
        <v>1399</v>
      </c>
      <c r="E1145" t="s">
        <v>17</v>
      </c>
      <c r="F1145" t="s">
        <v>27</v>
      </c>
      <c r="G1145" t="s">
        <v>19</v>
      </c>
      <c r="H1145" t="s">
        <v>20</v>
      </c>
      <c r="I1145" s="3">
        <v>4</v>
      </c>
      <c r="J1145" s="4">
        <v>40841.83</v>
      </c>
      <c r="K1145" s="4">
        <v>163367.29999999999</v>
      </c>
      <c r="L1145" t="s">
        <v>21</v>
      </c>
      <c r="M1145" t="s">
        <v>29</v>
      </c>
      <c r="N1145">
        <f>IF(COUNTIF($C$2:C1145,C1145)=1,1,0)</f>
        <v>0</v>
      </c>
      <c r="O1145">
        <f t="shared" si="34"/>
        <v>0</v>
      </c>
      <c r="P1145" t="str">
        <f t="shared" si="35"/>
        <v>2023-01</v>
      </c>
      <c r="Q1145" s="3">
        <f>IF(AND(IF(dashboard!$B$4="All",TRUE,$F1145=dashboard!$B$4),IF(dashboard!$B$5="All",TRUE,$E1145=dashboard!$B$5),IF(dashboard!$B$6="All",TRUE,$G1145=dashboard!$B$6),IF(dashboard!$B$7="All",TRUE,$M1145=dashboard!$B$7),$P1145&gt;=dashboard!$B$8,$P1145&lt;=dashboard!$B$9,COUNTIFS($C$2:C1145,$C1145,$F$2:F1145,IF(dashboard!$B$4="All","*",dashboard!$B$4),$E$2:E1145,IF(dashboard!$B$5="All","*",dashboard!$B$5),$G$2:G1145,IF(dashboard!$B$6="All","*",dashboard!$B$6),$M$2:M1145,IF(dashboard!$B$7="All","*",dashboard!$B$7),$P$2:P1145,"&gt;="&amp;dashboard!$B$8,$P$2:P1145,"&lt;="&amp;dashboard!$B$9)=1),1,0)</f>
        <v>0</v>
      </c>
    </row>
    <row r="1146" spans="1:17">
      <c r="A1146" t="s">
        <v>2379</v>
      </c>
      <c r="B1146" s="2">
        <v>44988</v>
      </c>
      <c r="C1146" t="s">
        <v>1709</v>
      </c>
      <c r="D1146" t="s">
        <v>2380</v>
      </c>
      <c r="E1146" t="s">
        <v>17</v>
      </c>
      <c r="F1146" t="s">
        <v>33</v>
      </c>
      <c r="G1146" t="s">
        <v>42</v>
      </c>
      <c r="H1146" t="s">
        <v>34</v>
      </c>
      <c r="I1146" s="3">
        <v>4</v>
      </c>
      <c r="J1146" s="4">
        <v>1111.1300000000001</v>
      </c>
      <c r="K1146" s="4">
        <v>4444.51</v>
      </c>
      <c r="L1146" t="s">
        <v>35</v>
      </c>
      <c r="M1146" t="s">
        <v>29</v>
      </c>
      <c r="N1146">
        <f>IF(COUNTIF($C$2:C1146,C1146)=1,1,0)</f>
        <v>0</v>
      </c>
      <c r="O1146">
        <f t="shared" si="34"/>
        <v>0</v>
      </c>
      <c r="P1146" t="str">
        <f t="shared" si="35"/>
        <v>2023-03</v>
      </c>
      <c r="Q1146" s="3">
        <f>IF(AND(IF(dashboard!$B$4="All",TRUE,$F1146=dashboard!$B$4),IF(dashboard!$B$5="All",TRUE,$E1146=dashboard!$B$5),IF(dashboard!$B$6="All",TRUE,$G1146=dashboard!$B$6),IF(dashboard!$B$7="All",TRUE,$M1146=dashboard!$B$7),$P1146&gt;=dashboard!$B$8,$P1146&lt;=dashboard!$B$9,COUNTIFS($C$2:C1146,$C1146,$F$2:F1146,IF(dashboard!$B$4="All","*",dashboard!$B$4),$E$2:E1146,IF(dashboard!$B$5="All","*",dashboard!$B$5),$G$2:G1146,IF(dashboard!$B$6="All","*",dashboard!$B$6),$M$2:M1146,IF(dashboard!$B$7="All","*",dashboard!$B$7),$P$2:P1146,"&gt;="&amp;dashboard!$B$8,$P$2:P1146,"&lt;="&amp;dashboard!$B$9)=1),1,0)</f>
        <v>1</v>
      </c>
    </row>
    <row r="1147" spans="1:17">
      <c r="A1147" t="s">
        <v>2381</v>
      </c>
      <c r="B1147" s="2">
        <v>45152</v>
      </c>
      <c r="C1147" t="s">
        <v>2382</v>
      </c>
      <c r="D1147" t="s">
        <v>2383</v>
      </c>
      <c r="E1147" t="s">
        <v>26</v>
      </c>
      <c r="F1147" t="s">
        <v>27</v>
      </c>
      <c r="G1147" t="s">
        <v>19</v>
      </c>
      <c r="H1147" t="s">
        <v>57</v>
      </c>
      <c r="I1147" s="3">
        <v>2</v>
      </c>
      <c r="J1147" s="4">
        <v>12363.97</v>
      </c>
      <c r="K1147" s="4">
        <v>24727.94</v>
      </c>
      <c r="L1147" t="s">
        <v>21</v>
      </c>
      <c r="M1147" t="s">
        <v>22</v>
      </c>
      <c r="N1147">
        <f>IF(COUNTIF($C$2:C1147,C1147)=1,1,0)</f>
        <v>1</v>
      </c>
      <c r="O1147">
        <f t="shared" si="34"/>
        <v>1</v>
      </c>
      <c r="P1147" t="str">
        <f t="shared" si="35"/>
        <v>2023-08</v>
      </c>
      <c r="Q1147" s="3">
        <f>IF(AND(IF(dashboard!$B$4="All",TRUE,$F1147=dashboard!$B$4),IF(dashboard!$B$5="All",TRUE,$E1147=dashboard!$B$5),IF(dashboard!$B$6="All",TRUE,$G1147=dashboard!$B$6),IF(dashboard!$B$7="All",TRUE,$M1147=dashboard!$B$7),$P1147&gt;=dashboard!$B$8,$P1147&lt;=dashboard!$B$9,COUNTIFS($C$2:C1147,$C1147,$F$2:F1147,IF(dashboard!$B$4="All","*",dashboard!$B$4),$E$2:E1147,IF(dashboard!$B$5="All","*",dashboard!$B$5),$G$2:G1147,IF(dashboard!$B$6="All","*",dashboard!$B$6),$M$2:M1147,IF(dashboard!$B$7="All","*",dashboard!$B$7),$P$2:P1147,"&gt;="&amp;dashboard!$B$8,$P$2:P1147,"&lt;="&amp;dashboard!$B$9)=1),1,0)</f>
        <v>0</v>
      </c>
    </row>
    <row r="1148" spans="1:17">
      <c r="A1148" t="s">
        <v>2384</v>
      </c>
      <c r="B1148" s="2">
        <v>45079</v>
      </c>
      <c r="C1148" t="s">
        <v>2385</v>
      </c>
      <c r="D1148" t="s">
        <v>1286</v>
      </c>
      <c r="E1148" t="s">
        <v>26</v>
      </c>
      <c r="F1148" t="s">
        <v>33</v>
      </c>
      <c r="G1148" t="s">
        <v>42</v>
      </c>
      <c r="H1148" t="s">
        <v>20</v>
      </c>
      <c r="I1148" s="3">
        <v>4</v>
      </c>
      <c r="J1148" s="4">
        <v>30037.49</v>
      </c>
      <c r="K1148" s="4">
        <v>120149.97</v>
      </c>
      <c r="L1148" t="s">
        <v>28</v>
      </c>
      <c r="M1148" t="s">
        <v>29</v>
      </c>
      <c r="N1148">
        <f>IF(COUNTIF($C$2:C1148,C1148)=1,1,0)</f>
        <v>1</v>
      </c>
      <c r="O1148">
        <f t="shared" si="34"/>
        <v>0</v>
      </c>
      <c r="P1148" t="str">
        <f t="shared" si="35"/>
        <v>2023-06</v>
      </c>
      <c r="Q1148" s="3">
        <f>IF(AND(IF(dashboard!$B$4="All",TRUE,$F1148=dashboard!$B$4),IF(dashboard!$B$5="All",TRUE,$E1148=dashboard!$B$5),IF(dashboard!$B$6="All",TRUE,$G1148=dashboard!$B$6),IF(dashboard!$B$7="All",TRUE,$M1148=dashboard!$B$7),$P1148&gt;=dashboard!$B$8,$P1148&lt;=dashboard!$B$9,COUNTIFS($C$2:C1148,$C1148,$F$2:F1148,IF(dashboard!$B$4="All","*",dashboard!$B$4),$E$2:E1148,IF(dashboard!$B$5="All","*",dashboard!$B$5),$G$2:G1148,IF(dashboard!$B$6="All","*",dashboard!$B$6),$M$2:M1148,IF(dashboard!$B$7="All","*",dashboard!$B$7),$P$2:P1148,"&gt;="&amp;dashboard!$B$8,$P$2:P1148,"&lt;="&amp;dashboard!$B$9)=1),1,0)</f>
        <v>1</v>
      </c>
    </row>
    <row r="1149" spans="1:17">
      <c r="A1149" t="s">
        <v>2386</v>
      </c>
      <c r="B1149" s="2">
        <v>45236</v>
      </c>
      <c r="C1149" t="s">
        <v>1276</v>
      </c>
      <c r="D1149" t="s">
        <v>53</v>
      </c>
      <c r="E1149" t="s">
        <v>17</v>
      </c>
      <c r="F1149" t="s">
        <v>46</v>
      </c>
      <c r="G1149" t="s">
        <v>42</v>
      </c>
      <c r="H1149" t="s">
        <v>34</v>
      </c>
      <c r="I1149" s="3">
        <v>4</v>
      </c>
      <c r="J1149" s="4">
        <v>1291.1300000000001</v>
      </c>
      <c r="K1149" s="4">
        <v>5164.53</v>
      </c>
      <c r="L1149" t="s">
        <v>35</v>
      </c>
      <c r="M1149" t="s">
        <v>29</v>
      </c>
      <c r="N1149">
        <f>IF(COUNTIF($C$2:C1149,C1149)=1,1,0)</f>
        <v>0</v>
      </c>
      <c r="O1149">
        <f t="shared" si="34"/>
        <v>0</v>
      </c>
      <c r="P1149" t="str">
        <f t="shared" si="35"/>
        <v>2023-11</v>
      </c>
      <c r="Q1149" s="3">
        <f>IF(AND(IF(dashboard!$B$4="All",TRUE,$F1149=dashboard!$B$4),IF(dashboard!$B$5="All",TRUE,$E1149=dashboard!$B$5),IF(dashboard!$B$6="All",TRUE,$G1149=dashboard!$B$6),IF(dashboard!$B$7="All",TRUE,$M1149=dashboard!$B$7),$P1149&gt;=dashboard!$B$8,$P1149&lt;=dashboard!$B$9,COUNTIFS($C$2:C1149,$C1149,$F$2:F1149,IF(dashboard!$B$4="All","*",dashboard!$B$4),$E$2:E1149,IF(dashboard!$B$5="All","*",dashboard!$B$5),$G$2:G1149,IF(dashboard!$B$6="All","*",dashboard!$B$6),$M$2:M1149,IF(dashboard!$B$7="All","*",dashboard!$B$7),$P$2:P1149,"&gt;="&amp;dashboard!$B$8,$P$2:P1149,"&lt;="&amp;dashboard!$B$9)=1),1,0)</f>
        <v>0</v>
      </c>
    </row>
    <row r="1150" spans="1:17">
      <c r="A1150" t="s">
        <v>2387</v>
      </c>
      <c r="B1150" s="2">
        <v>45169</v>
      </c>
      <c r="C1150" t="s">
        <v>1056</v>
      </c>
      <c r="D1150" t="s">
        <v>1578</v>
      </c>
      <c r="E1150" t="s">
        <v>26</v>
      </c>
      <c r="F1150" t="s">
        <v>46</v>
      </c>
      <c r="G1150" t="s">
        <v>19</v>
      </c>
      <c r="H1150" t="s">
        <v>50</v>
      </c>
      <c r="I1150" s="3">
        <v>3</v>
      </c>
      <c r="J1150" s="4">
        <v>2550.36</v>
      </c>
      <c r="K1150" s="4">
        <v>7651.07</v>
      </c>
      <c r="L1150" t="s">
        <v>28</v>
      </c>
      <c r="M1150" t="s">
        <v>29</v>
      </c>
      <c r="N1150">
        <f>IF(COUNTIF($C$2:C1150,C1150)=1,1,0)</f>
        <v>0</v>
      </c>
      <c r="O1150">
        <f t="shared" si="34"/>
        <v>0</v>
      </c>
      <c r="P1150" t="str">
        <f t="shared" si="35"/>
        <v>2023-08</v>
      </c>
      <c r="Q1150" s="3">
        <f>IF(AND(IF(dashboard!$B$4="All",TRUE,$F1150=dashboard!$B$4),IF(dashboard!$B$5="All",TRUE,$E1150=dashboard!$B$5),IF(dashboard!$B$6="All",TRUE,$G1150=dashboard!$B$6),IF(dashboard!$B$7="All",TRUE,$M1150=dashboard!$B$7),$P1150&gt;=dashboard!$B$8,$P1150&lt;=dashboard!$B$9,COUNTIFS($C$2:C1150,$C1150,$F$2:F1150,IF(dashboard!$B$4="All","*",dashboard!$B$4),$E$2:E1150,IF(dashboard!$B$5="All","*",dashboard!$B$5),$G$2:G1150,IF(dashboard!$B$6="All","*",dashboard!$B$6),$M$2:M1150,IF(dashboard!$B$7="All","*",dashboard!$B$7),$P$2:P1150,"&gt;="&amp;dashboard!$B$8,$P$2:P1150,"&lt;="&amp;dashboard!$B$9)=1),1,0)</f>
        <v>0</v>
      </c>
    </row>
    <row r="1151" spans="1:17">
      <c r="A1151" t="s">
        <v>2388</v>
      </c>
      <c r="B1151" s="2">
        <v>45419</v>
      </c>
      <c r="C1151" t="s">
        <v>2389</v>
      </c>
      <c r="D1151" t="s">
        <v>2061</v>
      </c>
      <c r="E1151" t="s">
        <v>26</v>
      </c>
      <c r="F1151" t="s">
        <v>27</v>
      </c>
      <c r="G1151" t="s">
        <v>19</v>
      </c>
      <c r="H1151" t="s">
        <v>34</v>
      </c>
      <c r="I1151" s="3">
        <v>1</v>
      </c>
      <c r="J1151" s="4">
        <v>1285.31</v>
      </c>
      <c r="K1151" s="4">
        <v>1285.31</v>
      </c>
      <c r="L1151" t="s">
        <v>21</v>
      </c>
      <c r="M1151" t="s">
        <v>29</v>
      </c>
      <c r="N1151">
        <f>IF(COUNTIF($C$2:C1151,C1151)=1,1,0)</f>
        <v>1</v>
      </c>
      <c r="O1151">
        <f t="shared" si="34"/>
        <v>0</v>
      </c>
      <c r="P1151" t="str">
        <f t="shared" si="35"/>
        <v>2024-05</v>
      </c>
      <c r="Q1151" s="3">
        <f>IF(AND(IF(dashboard!$B$4="All",TRUE,$F1151=dashboard!$B$4),IF(dashboard!$B$5="All",TRUE,$E1151=dashboard!$B$5),IF(dashboard!$B$6="All",TRUE,$G1151=dashboard!$B$6),IF(dashboard!$B$7="All",TRUE,$M1151=dashboard!$B$7),$P1151&gt;=dashboard!$B$8,$P1151&lt;=dashboard!$B$9,COUNTIFS($C$2:C1151,$C1151,$F$2:F1151,IF(dashboard!$B$4="All","*",dashboard!$B$4),$E$2:E1151,IF(dashboard!$B$5="All","*",dashboard!$B$5),$G$2:G1151,IF(dashboard!$B$6="All","*",dashboard!$B$6),$M$2:M1151,IF(dashboard!$B$7="All","*",dashboard!$B$7),$P$2:P1151,"&gt;="&amp;dashboard!$B$8,$P$2:P1151,"&lt;="&amp;dashboard!$B$9)=1),1,0)</f>
        <v>0</v>
      </c>
    </row>
    <row r="1152" spans="1:17">
      <c r="A1152" t="s">
        <v>2390</v>
      </c>
      <c r="B1152" s="2">
        <v>45292</v>
      </c>
      <c r="C1152" t="s">
        <v>2391</v>
      </c>
      <c r="D1152" t="s">
        <v>1280</v>
      </c>
      <c r="E1152" t="s">
        <v>17</v>
      </c>
      <c r="F1152" t="s">
        <v>46</v>
      </c>
      <c r="G1152" t="s">
        <v>19</v>
      </c>
      <c r="H1152" t="s">
        <v>50</v>
      </c>
      <c r="I1152" s="3">
        <v>5</v>
      </c>
      <c r="J1152" s="4">
        <v>2115.4299999999998</v>
      </c>
      <c r="K1152" s="4">
        <v>10577.14</v>
      </c>
      <c r="L1152" t="s">
        <v>28</v>
      </c>
      <c r="M1152" t="s">
        <v>29</v>
      </c>
      <c r="N1152">
        <f>IF(COUNTIF($C$2:C1152,C1152)=1,1,0)</f>
        <v>1</v>
      </c>
      <c r="O1152">
        <f t="shared" si="34"/>
        <v>0</v>
      </c>
      <c r="P1152" t="str">
        <f t="shared" si="35"/>
        <v>2024-01</v>
      </c>
      <c r="Q1152" s="3">
        <f>IF(AND(IF(dashboard!$B$4="All",TRUE,$F1152=dashboard!$B$4),IF(dashboard!$B$5="All",TRUE,$E1152=dashboard!$B$5),IF(dashboard!$B$6="All",TRUE,$G1152=dashboard!$B$6),IF(dashboard!$B$7="All",TRUE,$M1152=dashboard!$B$7),$P1152&gt;=dashboard!$B$8,$P1152&lt;=dashboard!$B$9,COUNTIFS($C$2:C1152,$C1152,$F$2:F1152,IF(dashboard!$B$4="All","*",dashboard!$B$4),$E$2:E1152,IF(dashboard!$B$5="All","*",dashboard!$B$5),$G$2:G1152,IF(dashboard!$B$6="All","*",dashboard!$B$6),$M$2:M1152,IF(dashboard!$B$7="All","*",dashboard!$B$7),$P$2:P1152,"&gt;="&amp;dashboard!$B$8,$P$2:P1152,"&lt;="&amp;dashboard!$B$9)=1),1,0)</f>
        <v>0</v>
      </c>
    </row>
    <row r="1153" spans="1:17">
      <c r="A1153" t="s">
        <v>2392</v>
      </c>
      <c r="B1153" s="2">
        <v>45256</v>
      </c>
      <c r="C1153" t="s">
        <v>883</v>
      </c>
      <c r="D1153" t="s">
        <v>688</v>
      </c>
      <c r="E1153" t="s">
        <v>17</v>
      </c>
      <c r="F1153" t="s">
        <v>18</v>
      </c>
      <c r="G1153" t="s">
        <v>42</v>
      </c>
      <c r="H1153" t="s">
        <v>34</v>
      </c>
      <c r="I1153" s="3">
        <v>5</v>
      </c>
      <c r="J1153" s="4">
        <v>1036.1099999999999</v>
      </c>
      <c r="K1153" s="4">
        <v>5180.55</v>
      </c>
      <c r="L1153" t="s">
        <v>28</v>
      </c>
      <c r="M1153" t="s">
        <v>29</v>
      </c>
      <c r="N1153">
        <f>IF(COUNTIF($C$2:C1153,C1153)=1,1,0)</f>
        <v>0</v>
      </c>
      <c r="O1153">
        <f t="shared" si="34"/>
        <v>0</v>
      </c>
      <c r="P1153" t="str">
        <f t="shared" si="35"/>
        <v>2023-11</v>
      </c>
      <c r="Q1153" s="3">
        <f>IF(AND(IF(dashboard!$B$4="All",TRUE,$F1153=dashboard!$B$4),IF(dashboard!$B$5="All",TRUE,$E1153=dashboard!$B$5),IF(dashboard!$B$6="All",TRUE,$G1153=dashboard!$B$6),IF(dashboard!$B$7="All",TRUE,$M1153=dashboard!$B$7),$P1153&gt;=dashboard!$B$8,$P1153&lt;=dashboard!$B$9,COUNTIFS($C$2:C1153,$C1153,$F$2:F1153,IF(dashboard!$B$4="All","*",dashboard!$B$4),$E$2:E1153,IF(dashboard!$B$5="All","*",dashboard!$B$5),$G$2:G1153,IF(dashboard!$B$6="All","*",dashboard!$B$6),$M$2:M1153,IF(dashboard!$B$7="All","*",dashboard!$B$7),$P$2:P1153,"&gt;="&amp;dashboard!$B$8,$P$2:P1153,"&lt;="&amp;dashboard!$B$9)=1),1,0)</f>
        <v>0</v>
      </c>
    </row>
    <row r="1154" spans="1:17">
      <c r="A1154" t="s">
        <v>2393</v>
      </c>
      <c r="B1154" s="2">
        <v>45033</v>
      </c>
      <c r="C1154" t="s">
        <v>247</v>
      </c>
      <c r="D1154" t="s">
        <v>1580</v>
      </c>
      <c r="E1154" t="s">
        <v>61</v>
      </c>
      <c r="F1154" t="s">
        <v>18</v>
      </c>
      <c r="G1154" t="s">
        <v>42</v>
      </c>
      <c r="H1154" t="s">
        <v>57</v>
      </c>
      <c r="I1154" s="3">
        <v>4</v>
      </c>
      <c r="J1154" s="4">
        <v>13475.39</v>
      </c>
      <c r="K1154" s="4">
        <v>53901.57</v>
      </c>
      <c r="L1154" t="s">
        <v>28</v>
      </c>
      <c r="M1154" t="s">
        <v>22</v>
      </c>
      <c r="N1154">
        <f>IF(COUNTIF($C$2:C1154,C1154)=1,1,0)</f>
        <v>0</v>
      </c>
      <c r="O1154">
        <f t="shared" ref="O1154:O1217" si="36">IF(OR(M1154="Yes",M1154="YES",M1154=TRUE,M1154=1),1,0)</f>
        <v>1</v>
      </c>
      <c r="P1154" t="str">
        <f t="shared" ref="P1154:P1217" si="37">TEXT(B1154,"yyyy-mm")</f>
        <v>2023-04</v>
      </c>
      <c r="Q1154" s="3">
        <f>IF(AND(IF(dashboard!$B$4="All",TRUE,$F1154=dashboard!$B$4),IF(dashboard!$B$5="All",TRUE,$E1154=dashboard!$B$5),IF(dashboard!$B$6="All",TRUE,$G1154=dashboard!$B$6),IF(dashboard!$B$7="All",TRUE,$M1154=dashboard!$B$7),$P1154&gt;=dashboard!$B$8,$P1154&lt;=dashboard!$B$9,COUNTIFS($C$2:C1154,$C1154,$F$2:F1154,IF(dashboard!$B$4="All","*",dashboard!$B$4),$E$2:E1154,IF(dashboard!$B$5="All","*",dashboard!$B$5),$G$2:G1154,IF(dashboard!$B$6="All","*",dashboard!$B$6),$M$2:M1154,IF(dashboard!$B$7="All","*",dashboard!$B$7),$P$2:P1154,"&gt;="&amp;dashboard!$B$8,$P$2:P1154,"&lt;="&amp;dashboard!$B$9)=1),1,0)</f>
        <v>0</v>
      </c>
    </row>
    <row r="1155" spans="1:17">
      <c r="A1155" t="s">
        <v>2394</v>
      </c>
      <c r="B1155" s="2">
        <v>45152</v>
      </c>
      <c r="C1155" t="s">
        <v>313</v>
      </c>
      <c r="D1155" t="s">
        <v>88</v>
      </c>
      <c r="E1155" t="s">
        <v>26</v>
      </c>
      <c r="F1155" t="s">
        <v>33</v>
      </c>
      <c r="G1155" t="s">
        <v>19</v>
      </c>
      <c r="H1155" t="s">
        <v>50</v>
      </c>
      <c r="I1155" s="3">
        <v>4</v>
      </c>
      <c r="J1155" s="4">
        <v>1985.74</v>
      </c>
      <c r="K1155" s="4">
        <v>7942.96</v>
      </c>
      <c r="L1155" t="s">
        <v>21</v>
      </c>
      <c r="M1155" t="s">
        <v>29</v>
      </c>
      <c r="N1155">
        <f>IF(COUNTIF($C$2:C1155,C1155)=1,1,0)</f>
        <v>0</v>
      </c>
      <c r="O1155">
        <f t="shared" si="36"/>
        <v>0</v>
      </c>
      <c r="P1155" t="str">
        <f t="shared" si="37"/>
        <v>2023-08</v>
      </c>
      <c r="Q1155" s="3">
        <f>IF(AND(IF(dashboard!$B$4="All",TRUE,$F1155=dashboard!$B$4),IF(dashboard!$B$5="All",TRUE,$E1155=dashboard!$B$5),IF(dashboard!$B$6="All",TRUE,$G1155=dashboard!$B$6),IF(dashboard!$B$7="All",TRUE,$M1155=dashboard!$B$7),$P1155&gt;=dashboard!$B$8,$P1155&lt;=dashboard!$B$9,COUNTIFS($C$2:C1155,$C1155,$F$2:F1155,IF(dashboard!$B$4="All","*",dashboard!$B$4),$E$2:E1155,IF(dashboard!$B$5="All","*",dashboard!$B$5),$G$2:G1155,IF(dashboard!$B$6="All","*",dashboard!$B$6),$M$2:M1155,IF(dashboard!$B$7="All","*",dashboard!$B$7),$P$2:P1155,"&gt;="&amp;dashboard!$B$8,$P$2:P1155,"&lt;="&amp;dashboard!$B$9)=1),1,0)</f>
        <v>1</v>
      </c>
    </row>
    <row r="1156" spans="1:17">
      <c r="A1156" t="s">
        <v>2395</v>
      </c>
      <c r="B1156" s="2">
        <v>45144</v>
      </c>
      <c r="C1156" t="s">
        <v>468</v>
      </c>
      <c r="D1156" t="s">
        <v>1599</v>
      </c>
      <c r="E1156" t="s">
        <v>61</v>
      </c>
      <c r="F1156" t="s">
        <v>27</v>
      </c>
      <c r="G1156" t="s">
        <v>19</v>
      </c>
      <c r="H1156" t="s">
        <v>50</v>
      </c>
      <c r="I1156" s="3">
        <v>5</v>
      </c>
      <c r="J1156" s="4">
        <v>2613.81</v>
      </c>
      <c r="K1156" s="4">
        <v>13069.03</v>
      </c>
      <c r="L1156" t="s">
        <v>21</v>
      </c>
      <c r="M1156" t="s">
        <v>29</v>
      </c>
      <c r="N1156">
        <f>IF(COUNTIF($C$2:C1156,C1156)=1,1,0)</f>
        <v>0</v>
      </c>
      <c r="O1156">
        <f t="shared" si="36"/>
        <v>0</v>
      </c>
      <c r="P1156" t="str">
        <f t="shared" si="37"/>
        <v>2023-08</v>
      </c>
      <c r="Q1156" s="3">
        <f>IF(AND(IF(dashboard!$B$4="All",TRUE,$F1156=dashboard!$B$4),IF(dashboard!$B$5="All",TRUE,$E1156=dashboard!$B$5),IF(dashboard!$B$6="All",TRUE,$G1156=dashboard!$B$6),IF(dashboard!$B$7="All",TRUE,$M1156=dashboard!$B$7),$P1156&gt;=dashboard!$B$8,$P1156&lt;=dashboard!$B$9,COUNTIFS($C$2:C1156,$C1156,$F$2:F1156,IF(dashboard!$B$4="All","*",dashboard!$B$4),$E$2:E1156,IF(dashboard!$B$5="All","*",dashboard!$B$5),$G$2:G1156,IF(dashboard!$B$6="All","*",dashboard!$B$6),$M$2:M1156,IF(dashboard!$B$7="All","*",dashboard!$B$7),$P$2:P1156,"&gt;="&amp;dashboard!$B$8,$P$2:P1156,"&lt;="&amp;dashboard!$B$9)=1),1,0)</f>
        <v>0</v>
      </c>
    </row>
    <row r="1157" spans="1:17">
      <c r="A1157" t="s">
        <v>2396</v>
      </c>
      <c r="B1157" s="2">
        <v>45432</v>
      </c>
      <c r="C1157" t="s">
        <v>2165</v>
      </c>
      <c r="D1157" t="s">
        <v>2397</v>
      </c>
      <c r="E1157" t="s">
        <v>17</v>
      </c>
      <c r="F1157" t="s">
        <v>33</v>
      </c>
      <c r="G1157" t="s">
        <v>19</v>
      </c>
      <c r="H1157" t="s">
        <v>50</v>
      </c>
      <c r="I1157" s="3">
        <v>3</v>
      </c>
      <c r="J1157" s="4">
        <v>2161.69</v>
      </c>
      <c r="K1157" s="4">
        <v>6485.06</v>
      </c>
      <c r="L1157" t="s">
        <v>35</v>
      </c>
      <c r="M1157" t="s">
        <v>29</v>
      </c>
      <c r="N1157">
        <f>IF(COUNTIF($C$2:C1157,C1157)=1,1,0)</f>
        <v>0</v>
      </c>
      <c r="O1157">
        <f t="shared" si="36"/>
        <v>0</v>
      </c>
      <c r="P1157" t="str">
        <f t="shared" si="37"/>
        <v>2024-05</v>
      </c>
      <c r="Q1157" s="3">
        <f>IF(AND(IF(dashboard!$B$4="All",TRUE,$F1157=dashboard!$B$4),IF(dashboard!$B$5="All",TRUE,$E1157=dashboard!$B$5),IF(dashboard!$B$6="All",TRUE,$G1157=dashboard!$B$6),IF(dashboard!$B$7="All",TRUE,$M1157=dashboard!$B$7),$P1157&gt;=dashboard!$B$8,$P1157&lt;=dashboard!$B$9,COUNTIFS($C$2:C1157,$C1157,$F$2:F1157,IF(dashboard!$B$4="All","*",dashboard!$B$4),$E$2:E1157,IF(dashboard!$B$5="All","*",dashboard!$B$5),$G$2:G1157,IF(dashboard!$B$6="All","*",dashboard!$B$6),$M$2:M1157,IF(dashboard!$B$7="All","*",dashboard!$B$7),$P$2:P1157,"&gt;="&amp;dashboard!$B$8,$P$2:P1157,"&lt;="&amp;dashboard!$B$9)=1),1,0)</f>
        <v>1</v>
      </c>
    </row>
    <row r="1158" spans="1:17">
      <c r="A1158" t="s">
        <v>2398</v>
      </c>
      <c r="B1158" s="2">
        <v>45185</v>
      </c>
      <c r="C1158" t="s">
        <v>267</v>
      </c>
      <c r="D1158" t="s">
        <v>541</v>
      </c>
      <c r="E1158" t="s">
        <v>26</v>
      </c>
      <c r="F1158" t="s">
        <v>46</v>
      </c>
      <c r="G1158" t="s">
        <v>42</v>
      </c>
      <c r="H1158" t="s">
        <v>57</v>
      </c>
      <c r="I1158" s="3">
        <v>5</v>
      </c>
      <c r="J1158" s="4">
        <v>12946.77</v>
      </c>
      <c r="K1158" s="4">
        <v>64733.86</v>
      </c>
      <c r="L1158" t="s">
        <v>35</v>
      </c>
      <c r="M1158" t="s">
        <v>29</v>
      </c>
      <c r="N1158">
        <f>IF(COUNTIF($C$2:C1158,C1158)=1,1,0)</f>
        <v>0</v>
      </c>
      <c r="O1158">
        <f t="shared" si="36"/>
        <v>0</v>
      </c>
      <c r="P1158" t="str">
        <f t="shared" si="37"/>
        <v>2023-09</v>
      </c>
      <c r="Q1158" s="3">
        <f>IF(AND(IF(dashboard!$B$4="All",TRUE,$F1158=dashboard!$B$4),IF(dashboard!$B$5="All",TRUE,$E1158=dashboard!$B$5),IF(dashboard!$B$6="All",TRUE,$G1158=dashboard!$B$6),IF(dashboard!$B$7="All",TRUE,$M1158=dashboard!$B$7),$P1158&gt;=dashboard!$B$8,$P1158&lt;=dashboard!$B$9,COUNTIFS($C$2:C1158,$C1158,$F$2:F1158,IF(dashboard!$B$4="All","*",dashboard!$B$4),$E$2:E1158,IF(dashboard!$B$5="All","*",dashboard!$B$5),$G$2:G1158,IF(dashboard!$B$6="All","*",dashboard!$B$6),$M$2:M1158,IF(dashboard!$B$7="All","*",dashboard!$B$7),$P$2:P1158,"&gt;="&amp;dashboard!$B$8,$P$2:P1158,"&lt;="&amp;dashboard!$B$9)=1),1,0)</f>
        <v>0</v>
      </c>
    </row>
    <row r="1159" spans="1:17">
      <c r="A1159" t="s">
        <v>2399</v>
      </c>
      <c r="B1159" s="2">
        <v>45443</v>
      </c>
      <c r="C1159" t="s">
        <v>2400</v>
      </c>
      <c r="D1159" t="s">
        <v>2401</v>
      </c>
      <c r="E1159" t="s">
        <v>17</v>
      </c>
      <c r="F1159" t="s">
        <v>27</v>
      </c>
      <c r="G1159" t="s">
        <v>19</v>
      </c>
      <c r="H1159" t="s">
        <v>57</v>
      </c>
      <c r="I1159" s="3">
        <v>5</v>
      </c>
      <c r="J1159" s="4">
        <v>12520.24</v>
      </c>
      <c r="K1159" s="4">
        <v>62601.19</v>
      </c>
      <c r="L1159" t="s">
        <v>35</v>
      </c>
      <c r="M1159" t="s">
        <v>29</v>
      </c>
      <c r="N1159">
        <f>IF(COUNTIF($C$2:C1159,C1159)=1,1,0)</f>
        <v>1</v>
      </c>
      <c r="O1159">
        <f t="shared" si="36"/>
        <v>0</v>
      </c>
      <c r="P1159" t="str">
        <f t="shared" si="37"/>
        <v>2024-05</v>
      </c>
      <c r="Q1159" s="3">
        <f>IF(AND(IF(dashboard!$B$4="All",TRUE,$F1159=dashboard!$B$4),IF(dashboard!$B$5="All",TRUE,$E1159=dashboard!$B$5),IF(dashboard!$B$6="All",TRUE,$G1159=dashboard!$B$6),IF(dashboard!$B$7="All",TRUE,$M1159=dashboard!$B$7),$P1159&gt;=dashboard!$B$8,$P1159&lt;=dashboard!$B$9,COUNTIFS($C$2:C1159,$C1159,$F$2:F1159,IF(dashboard!$B$4="All","*",dashboard!$B$4),$E$2:E1159,IF(dashboard!$B$5="All","*",dashboard!$B$5),$G$2:G1159,IF(dashboard!$B$6="All","*",dashboard!$B$6),$M$2:M1159,IF(dashboard!$B$7="All","*",dashboard!$B$7),$P$2:P1159,"&gt;="&amp;dashboard!$B$8,$P$2:P1159,"&lt;="&amp;dashboard!$B$9)=1),1,0)</f>
        <v>0</v>
      </c>
    </row>
    <row r="1160" spans="1:17">
      <c r="A1160" t="s">
        <v>2402</v>
      </c>
      <c r="B1160" s="2">
        <v>44980</v>
      </c>
      <c r="C1160" t="s">
        <v>2403</v>
      </c>
      <c r="D1160" t="s">
        <v>169</v>
      </c>
      <c r="E1160" t="s">
        <v>17</v>
      </c>
      <c r="F1160" t="s">
        <v>33</v>
      </c>
      <c r="G1160" t="s">
        <v>19</v>
      </c>
      <c r="H1160" t="s">
        <v>34</v>
      </c>
      <c r="I1160" s="3">
        <v>5</v>
      </c>
      <c r="J1160" s="4">
        <v>1111.7</v>
      </c>
      <c r="K1160" s="4">
        <v>5558.48</v>
      </c>
      <c r="L1160" t="s">
        <v>35</v>
      </c>
      <c r="M1160" t="s">
        <v>29</v>
      </c>
      <c r="N1160">
        <f>IF(COUNTIF($C$2:C1160,C1160)=1,1,0)</f>
        <v>1</v>
      </c>
      <c r="O1160">
        <f t="shared" si="36"/>
        <v>0</v>
      </c>
      <c r="P1160" t="str">
        <f t="shared" si="37"/>
        <v>2023-02</v>
      </c>
      <c r="Q1160" s="3">
        <f>IF(AND(IF(dashboard!$B$4="All",TRUE,$F1160=dashboard!$B$4),IF(dashboard!$B$5="All",TRUE,$E1160=dashboard!$B$5),IF(dashboard!$B$6="All",TRUE,$G1160=dashboard!$B$6),IF(dashboard!$B$7="All",TRUE,$M1160=dashboard!$B$7),$P1160&gt;=dashboard!$B$8,$P1160&lt;=dashboard!$B$9,COUNTIFS($C$2:C1160,$C1160,$F$2:F1160,IF(dashboard!$B$4="All","*",dashboard!$B$4),$E$2:E1160,IF(dashboard!$B$5="All","*",dashboard!$B$5),$G$2:G1160,IF(dashboard!$B$6="All","*",dashboard!$B$6),$M$2:M1160,IF(dashboard!$B$7="All","*",dashboard!$B$7),$P$2:P1160,"&gt;="&amp;dashboard!$B$8,$P$2:P1160,"&lt;="&amp;dashboard!$B$9)=1),1,0)</f>
        <v>1</v>
      </c>
    </row>
    <row r="1161" spans="1:17">
      <c r="A1161" t="s">
        <v>2404</v>
      </c>
      <c r="B1161" s="2">
        <v>44973</v>
      </c>
      <c r="C1161" t="s">
        <v>1143</v>
      </c>
      <c r="D1161" t="s">
        <v>460</v>
      </c>
      <c r="E1161" t="s">
        <v>17</v>
      </c>
      <c r="F1161" t="s">
        <v>27</v>
      </c>
      <c r="G1161" t="s">
        <v>42</v>
      </c>
      <c r="H1161" t="s">
        <v>34</v>
      </c>
      <c r="I1161" s="3">
        <v>4</v>
      </c>
      <c r="J1161" s="4">
        <v>1303.19</v>
      </c>
      <c r="K1161" s="4">
        <v>5212.74</v>
      </c>
      <c r="L1161" t="s">
        <v>28</v>
      </c>
      <c r="M1161" t="s">
        <v>22</v>
      </c>
      <c r="N1161">
        <f>IF(COUNTIF($C$2:C1161,C1161)=1,1,0)</f>
        <v>0</v>
      </c>
      <c r="O1161">
        <f t="shared" si="36"/>
        <v>1</v>
      </c>
      <c r="P1161" t="str">
        <f t="shared" si="37"/>
        <v>2023-02</v>
      </c>
      <c r="Q1161" s="3">
        <f>IF(AND(IF(dashboard!$B$4="All",TRUE,$F1161=dashboard!$B$4),IF(dashboard!$B$5="All",TRUE,$E1161=dashboard!$B$5),IF(dashboard!$B$6="All",TRUE,$G1161=dashboard!$B$6),IF(dashboard!$B$7="All",TRUE,$M1161=dashboard!$B$7),$P1161&gt;=dashboard!$B$8,$P1161&lt;=dashboard!$B$9,COUNTIFS($C$2:C1161,$C1161,$F$2:F1161,IF(dashboard!$B$4="All","*",dashboard!$B$4),$E$2:E1161,IF(dashboard!$B$5="All","*",dashboard!$B$5),$G$2:G1161,IF(dashboard!$B$6="All","*",dashboard!$B$6),$M$2:M1161,IF(dashboard!$B$7="All","*",dashboard!$B$7),$P$2:P1161,"&gt;="&amp;dashboard!$B$8,$P$2:P1161,"&lt;="&amp;dashboard!$B$9)=1),1,0)</f>
        <v>0</v>
      </c>
    </row>
    <row r="1162" spans="1:17">
      <c r="A1162" t="s">
        <v>2405</v>
      </c>
      <c r="B1162" s="2">
        <v>45447</v>
      </c>
      <c r="C1162" t="s">
        <v>1858</v>
      </c>
      <c r="D1162" t="s">
        <v>2406</v>
      </c>
      <c r="E1162" t="s">
        <v>17</v>
      </c>
      <c r="F1162" t="s">
        <v>27</v>
      </c>
      <c r="G1162" t="s">
        <v>19</v>
      </c>
      <c r="H1162" t="s">
        <v>57</v>
      </c>
      <c r="I1162" s="3">
        <v>4</v>
      </c>
      <c r="J1162" s="4">
        <v>16767.07</v>
      </c>
      <c r="K1162" s="4">
        <v>67068.259999999995</v>
      </c>
      <c r="L1162" t="s">
        <v>21</v>
      </c>
      <c r="M1162" t="s">
        <v>29</v>
      </c>
      <c r="N1162">
        <f>IF(COUNTIF($C$2:C1162,C1162)=1,1,0)</f>
        <v>0</v>
      </c>
      <c r="O1162">
        <f t="shared" si="36"/>
        <v>0</v>
      </c>
      <c r="P1162" t="str">
        <f t="shared" si="37"/>
        <v>2024-06</v>
      </c>
      <c r="Q1162" s="3">
        <f>IF(AND(IF(dashboard!$B$4="All",TRUE,$F1162=dashboard!$B$4),IF(dashboard!$B$5="All",TRUE,$E1162=dashboard!$B$5),IF(dashboard!$B$6="All",TRUE,$G1162=dashboard!$B$6),IF(dashboard!$B$7="All",TRUE,$M1162=dashboard!$B$7),$P1162&gt;=dashboard!$B$8,$P1162&lt;=dashboard!$B$9,COUNTIFS($C$2:C1162,$C1162,$F$2:F1162,IF(dashboard!$B$4="All","*",dashboard!$B$4),$E$2:E1162,IF(dashboard!$B$5="All","*",dashboard!$B$5),$G$2:G1162,IF(dashboard!$B$6="All","*",dashboard!$B$6),$M$2:M1162,IF(dashboard!$B$7="All","*",dashboard!$B$7),$P$2:P1162,"&gt;="&amp;dashboard!$B$8,$P$2:P1162,"&lt;="&amp;dashboard!$B$9)=1),1,0)</f>
        <v>0</v>
      </c>
    </row>
    <row r="1163" spans="1:17">
      <c r="A1163" t="s">
        <v>2407</v>
      </c>
      <c r="B1163" s="2">
        <v>45025</v>
      </c>
      <c r="C1163" t="s">
        <v>304</v>
      </c>
      <c r="D1163" t="s">
        <v>547</v>
      </c>
      <c r="E1163" t="s">
        <v>17</v>
      </c>
      <c r="F1163" t="s">
        <v>33</v>
      </c>
      <c r="G1163" t="s">
        <v>19</v>
      </c>
      <c r="H1163" t="s">
        <v>57</v>
      </c>
      <c r="I1163" s="3">
        <v>5</v>
      </c>
      <c r="J1163" s="4">
        <v>16533.810000000001</v>
      </c>
      <c r="K1163" s="4">
        <v>82669.05</v>
      </c>
      <c r="L1163" t="s">
        <v>21</v>
      </c>
      <c r="M1163" t="s">
        <v>29</v>
      </c>
      <c r="N1163">
        <f>IF(COUNTIF($C$2:C1163,C1163)=1,1,0)</f>
        <v>0</v>
      </c>
      <c r="O1163">
        <f t="shared" si="36"/>
        <v>0</v>
      </c>
      <c r="P1163" t="str">
        <f t="shared" si="37"/>
        <v>2023-04</v>
      </c>
      <c r="Q1163" s="3">
        <f>IF(AND(IF(dashboard!$B$4="All",TRUE,$F1163=dashboard!$B$4),IF(dashboard!$B$5="All",TRUE,$E1163=dashboard!$B$5),IF(dashboard!$B$6="All",TRUE,$G1163=dashboard!$B$6),IF(dashboard!$B$7="All",TRUE,$M1163=dashboard!$B$7),$P1163&gt;=dashboard!$B$8,$P1163&lt;=dashboard!$B$9,COUNTIFS($C$2:C1163,$C1163,$F$2:F1163,IF(dashboard!$B$4="All","*",dashboard!$B$4),$E$2:E1163,IF(dashboard!$B$5="All","*",dashboard!$B$5),$G$2:G1163,IF(dashboard!$B$6="All","*",dashboard!$B$6),$M$2:M1163,IF(dashboard!$B$7="All","*",dashboard!$B$7),$P$2:P1163,"&gt;="&amp;dashboard!$B$8,$P$2:P1163,"&lt;="&amp;dashboard!$B$9)=1),1,0)</f>
        <v>1</v>
      </c>
    </row>
    <row r="1164" spans="1:17">
      <c r="A1164" t="s">
        <v>2408</v>
      </c>
      <c r="B1164" s="2">
        <v>44946</v>
      </c>
      <c r="C1164" t="s">
        <v>2409</v>
      </c>
      <c r="D1164" t="s">
        <v>2145</v>
      </c>
      <c r="E1164" t="s">
        <v>17</v>
      </c>
      <c r="F1164" t="s">
        <v>27</v>
      </c>
      <c r="G1164" t="s">
        <v>19</v>
      </c>
      <c r="H1164" t="s">
        <v>50</v>
      </c>
      <c r="I1164" s="3">
        <v>4</v>
      </c>
      <c r="J1164" s="4">
        <v>2526.4899999999998</v>
      </c>
      <c r="K1164" s="4">
        <v>10105.969999999999</v>
      </c>
      <c r="L1164" t="s">
        <v>28</v>
      </c>
      <c r="M1164" t="s">
        <v>29</v>
      </c>
      <c r="N1164">
        <f>IF(COUNTIF($C$2:C1164,C1164)=1,1,0)</f>
        <v>1</v>
      </c>
      <c r="O1164">
        <f t="shared" si="36"/>
        <v>0</v>
      </c>
      <c r="P1164" t="str">
        <f t="shared" si="37"/>
        <v>2023-01</v>
      </c>
      <c r="Q1164" s="3">
        <f>IF(AND(IF(dashboard!$B$4="All",TRUE,$F1164=dashboard!$B$4),IF(dashboard!$B$5="All",TRUE,$E1164=dashboard!$B$5),IF(dashboard!$B$6="All",TRUE,$G1164=dashboard!$B$6),IF(dashboard!$B$7="All",TRUE,$M1164=dashboard!$B$7),$P1164&gt;=dashboard!$B$8,$P1164&lt;=dashboard!$B$9,COUNTIFS($C$2:C1164,$C1164,$F$2:F1164,IF(dashboard!$B$4="All","*",dashboard!$B$4),$E$2:E1164,IF(dashboard!$B$5="All","*",dashboard!$B$5),$G$2:G1164,IF(dashboard!$B$6="All","*",dashboard!$B$6),$M$2:M1164,IF(dashboard!$B$7="All","*",dashboard!$B$7),$P$2:P1164,"&gt;="&amp;dashboard!$B$8,$P$2:P1164,"&lt;="&amp;dashboard!$B$9)=1),1,0)</f>
        <v>0</v>
      </c>
    </row>
    <row r="1165" spans="1:17">
      <c r="A1165" t="s">
        <v>2410</v>
      </c>
      <c r="B1165" s="2">
        <v>45416</v>
      </c>
      <c r="C1165" t="s">
        <v>2411</v>
      </c>
      <c r="D1165" t="s">
        <v>2412</v>
      </c>
      <c r="E1165" t="s">
        <v>17</v>
      </c>
      <c r="F1165" t="s">
        <v>46</v>
      </c>
      <c r="G1165" t="s">
        <v>19</v>
      </c>
      <c r="H1165" t="s">
        <v>34</v>
      </c>
      <c r="I1165" s="3">
        <v>5</v>
      </c>
      <c r="J1165" s="4">
        <v>1008.26</v>
      </c>
      <c r="K1165" s="4">
        <v>5041.28</v>
      </c>
      <c r="L1165" t="s">
        <v>35</v>
      </c>
      <c r="M1165" t="s">
        <v>29</v>
      </c>
      <c r="N1165">
        <f>IF(COUNTIF($C$2:C1165,C1165)=1,1,0)</f>
        <v>1</v>
      </c>
      <c r="O1165">
        <f t="shared" si="36"/>
        <v>0</v>
      </c>
      <c r="P1165" t="str">
        <f t="shared" si="37"/>
        <v>2024-05</v>
      </c>
      <c r="Q1165" s="3">
        <f>IF(AND(IF(dashboard!$B$4="All",TRUE,$F1165=dashboard!$B$4),IF(dashboard!$B$5="All",TRUE,$E1165=dashboard!$B$5),IF(dashboard!$B$6="All",TRUE,$G1165=dashboard!$B$6),IF(dashboard!$B$7="All",TRUE,$M1165=dashboard!$B$7),$P1165&gt;=dashboard!$B$8,$P1165&lt;=dashboard!$B$9,COUNTIFS($C$2:C1165,$C1165,$F$2:F1165,IF(dashboard!$B$4="All","*",dashboard!$B$4),$E$2:E1165,IF(dashboard!$B$5="All","*",dashboard!$B$5),$G$2:G1165,IF(dashboard!$B$6="All","*",dashboard!$B$6),$M$2:M1165,IF(dashboard!$B$7="All","*",dashboard!$B$7),$P$2:P1165,"&gt;="&amp;dashboard!$B$8,$P$2:P1165,"&lt;="&amp;dashboard!$B$9)=1),1,0)</f>
        <v>0</v>
      </c>
    </row>
    <row r="1166" spans="1:17">
      <c r="A1166" t="s">
        <v>2413</v>
      </c>
      <c r="B1166" s="2">
        <v>45345</v>
      </c>
      <c r="C1166" t="s">
        <v>2192</v>
      </c>
      <c r="D1166" t="s">
        <v>257</v>
      </c>
      <c r="E1166" t="s">
        <v>26</v>
      </c>
      <c r="F1166" t="s">
        <v>18</v>
      </c>
      <c r="G1166" t="s">
        <v>19</v>
      </c>
      <c r="H1166" t="s">
        <v>34</v>
      </c>
      <c r="I1166" s="3">
        <v>3</v>
      </c>
      <c r="J1166" s="4">
        <v>1280.9100000000001</v>
      </c>
      <c r="K1166" s="4">
        <v>3842.74</v>
      </c>
      <c r="L1166" t="s">
        <v>21</v>
      </c>
      <c r="M1166" t="s">
        <v>29</v>
      </c>
      <c r="N1166">
        <f>IF(COUNTIF($C$2:C1166,C1166)=1,1,0)</f>
        <v>0</v>
      </c>
      <c r="O1166">
        <f t="shared" si="36"/>
        <v>0</v>
      </c>
      <c r="P1166" t="str">
        <f t="shared" si="37"/>
        <v>2024-02</v>
      </c>
      <c r="Q1166" s="3">
        <f>IF(AND(IF(dashboard!$B$4="All",TRUE,$F1166=dashboard!$B$4),IF(dashboard!$B$5="All",TRUE,$E1166=dashboard!$B$5),IF(dashboard!$B$6="All",TRUE,$G1166=dashboard!$B$6),IF(dashboard!$B$7="All",TRUE,$M1166=dashboard!$B$7),$P1166&gt;=dashboard!$B$8,$P1166&lt;=dashboard!$B$9,COUNTIFS($C$2:C1166,$C1166,$F$2:F1166,IF(dashboard!$B$4="All","*",dashboard!$B$4),$E$2:E1166,IF(dashboard!$B$5="All","*",dashboard!$B$5),$G$2:G1166,IF(dashboard!$B$6="All","*",dashboard!$B$6),$M$2:M1166,IF(dashboard!$B$7="All","*",dashboard!$B$7),$P$2:P1166,"&gt;="&amp;dashboard!$B$8,$P$2:P1166,"&lt;="&amp;dashboard!$B$9)=1),1,0)</f>
        <v>0</v>
      </c>
    </row>
    <row r="1167" spans="1:17">
      <c r="A1167" t="s">
        <v>2414</v>
      </c>
      <c r="B1167" s="2">
        <v>44988</v>
      </c>
      <c r="C1167" t="s">
        <v>2415</v>
      </c>
      <c r="D1167" t="s">
        <v>2416</v>
      </c>
      <c r="E1167" t="s">
        <v>17</v>
      </c>
      <c r="F1167" t="s">
        <v>18</v>
      </c>
      <c r="G1167" t="s">
        <v>42</v>
      </c>
      <c r="H1167" t="s">
        <v>50</v>
      </c>
      <c r="I1167" s="3">
        <v>4</v>
      </c>
      <c r="J1167" s="4">
        <v>1799.2</v>
      </c>
      <c r="K1167" s="4">
        <v>7196.81</v>
      </c>
      <c r="L1167" t="s">
        <v>28</v>
      </c>
      <c r="M1167" t="s">
        <v>29</v>
      </c>
      <c r="N1167">
        <f>IF(COUNTIF($C$2:C1167,C1167)=1,1,0)</f>
        <v>1</v>
      </c>
      <c r="O1167">
        <f t="shared" si="36"/>
        <v>0</v>
      </c>
      <c r="P1167" t="str">
        <f t="shared" si="37"/>
        <v>2023-03</v>
      </c>
      <c r="Q1167" s="3">
        <f>IF(AND(IF(dashboard!$B$4="All",TRUE,$F1167=dashboard!$B$4),IF(dashboard!$B$5="All",TRUE,$E1167=dashboard!$B$5),IF(dashboard!$B$6="All",TRUE,$G1167=dashboard!$B$6),IF(dashboard!$B$7="All",TRUE,$M1167=dashboard!$B$7),$P1167&gt;=dashboard!$B$8,$P1167&lt;=dashboard!$B$9,COUNTIFS($C$2:C1167,$C1167,$F$2:F1167,IF(dashboard!$B$4="All","*",dashboard!$B$4),$E$2:E1167,IF(dashboard!$B$5="All","*",dashboard!$B$5),$G$2:G1167,IF(dashboard!$B$6="All","*",dashboard!$B$6),$M$2:M1167,IF(dashboard!$B$7="All","*",dashboard!$B$7),$P$2:P1167,"&gt;="&amp;dashboard!$B$8,$P$2:P1167,"&lt;="&amp;dashboard!$B$9)=1),1,0)</f>
        <v>0</v>
      </c>
    </row>
    <row r="1168" spans="1:17">
      <c r="A1168" t="s">
        <v>2417</v>
      </c>
      <c r="B1168" s="2">
        <v>45071</v>
      </c>
      <c r="C1168" t="s">
        <v>1072</v>
      </c>
      <c r="D1168" t="s">
        <v>627</v>
      </c>
      <c r="E1168" t="s">
        <v>17</v>
      </c>
      <c r="F1168" t="s">
        <v>27</v>
      </c>
      <c r="G1168" t="s">
        <v>42</v>
      </c>
      <c r="H1168" t="s">
        <v>50</v>
      </c>
      <c r="I1168" s="3">
        <v>1</v>
      </c>
      <c r="J1168" s="4">
        <v>2747.69</v>
      </c>
      <c r="K1168" s="4">
        <v>2747.69</v>
      </c>
      <c r="L1168" t="s">
        <v>28</v>
      </c>
      <c r="M1168" t="s">
        <v>29</v>
      </c>
      <c r="N1168">
        <f>IF(COUNTIF($C$2:C1168,C1168)=1,1,0)</f>
        <v>0</v>
      </c>
      <c r="O1168">
        <f t="shared" si="36"/>
        <v>0</v>
      </c>
      <c r="P1168" t="str">
        <f t="shared" si="37"/>
        <v>2023-05</v>
      </c>
      <c r="Q1168" s="3">
        <f>IF(AND(IF(dashboard!$B$4="All",TRUE,$F1168=dashboard!$B$4),IF(dashboard!$B$5="All",TRUE,$E1168=dashboard!$B$5),IF(dashboard!$B$6="All",TRUE,$G1168=dashboard!$B$6),IF(dashboard!$B$7="All",TRUE,$M1168=dashboard!$B$7),$P1168&gt;=dashboard!$B$8,$P1168&lt;=dashboard!$B$9,COUNTIFS($C$2:C1168,$C1168,$F$2:F1168,IF(dashboard!$B$4="All","*",dashboard!$B$4),$E$2:E1168,IF(dashboard!$B$5="All","*",dashboard!$B$5),$G$2:G1168,IF(dashboard!$B$6="All","*",dashboard!$B$6),$M$2:M1168,IF(dashboard!$B$7="All","*",dashboard!$B$7),$P$2:P1168,"&gt;="&amp;dashboard!$B$8,$P$2:P1168,"&lt;="&amp;dashboard!$B$9)=1),1,0)</f>
        <v>0</v>
      </c>
    </row>
    <row r="1169" spans="1:17">
      <c r="A1169" t="s">
        <v>2418</v>
      </c>
      <c r="B1169" s="2">
        <v>45142</v>
      </c>
      <c r="C1169" t="s">
        <v>1626</v>
      </c>
      <c r="D1169" t="s">
        <v>2033</v>
      </c>
      <c r="E1169" t="s">
        <v>17</v>
      </c>
      <c r="F1169" t="s">
        <v>18</v>
      </c>
      <c r="G1169" t="s">
        <v>42</v>
      </c>
      <c r="H1169" t="s">
        <v>50</v>
      </c>
      <c r="I1169" s="3">
        <v>4</v>
      </c>
      <c r="J1169" s="4">
        <v>2725.28</v>
      </c>
      <c r="K1169" s="4">
        <v>10901.14</v>
      </c>
      <c r="L1169" t="s">
        <v>35</v>
      </c>
      <c r="M1169" t="s">
        <v>22</v>
      </c>
      <c r="N1169">
        <f>IF(COUNTIF($C$2:C1169,C1169)=1,1,0)</f>
        <v>0</v>
      </c>
      <c r="O1169">
        <f t="shared" si="36"/>
        <v>1</v>
      </c>
      <c r="P1169" t="str">
        <f t="shared" si="37"/>
        <v>2023-08</v>
      </c>
      <c r="Q1169" s="3">
        <f>IF(AND(IF(dashboard!$B$4="All",TRUE,$F1169=dashboard!$B$4),IF(dashboard!$B$5="All",TRUE,$E1169=dashboard!$B$5),IF(dashboard!$B$6="All",TRUE,$G1169=dashboard!$B$6),IF(dashboard!$B$7="All",TRUE,$M1169=dashboard!$B$7),$P1169&gt;=dashboard!$B$8,$P1169&lt;=dashboard!$B$9,COUNTIFS($C$2:C1169,$C1169,$F$2:F1169,IF(dashboard!$B$4="All","*",dashboard!$B$4),$E$2:E1169,IF(dashboard!$B$5="All","*",dashboard!$B$5),$G$2:G1169,IF(dashboard!$B$6="All","*",dashboard!$B$6),$M$2:M1169,IF(dashboard!$B$7="All","*",dashboard!$B$7),$P$2:P1169,"&gt;="&amp;dashboard!$B$8,$P$2:P1169,"&lt;="&amp;dashboard!$B$9)=1),1,0)</f>
        <v>0</v>
      </c>
    </row>
    <row r="1170" spans="1:17">
      <c r="A1170" t="s">
        <v>2419</v>
      </c>
      <c r="B1170" s="2">
        <v>44929</v>
      </c>
      <c r="C1170" t="s">
        <v>2420</v>
      </c>
      <c r="D1170" t="s">
        <v>440</v>
      </c>
      <c r="E1170" t="s">
        <v>17</v>
      </c>
      <c r="F1170" t="s">
        <v>27</v>
      </c>
      <c r="G1170" t="s">
        <v>42</v>
      </c>
      <c r="H1170" t="s">
        <v>20</v>
      </c>
      <c r="I1170" s="3">
        <v>3</v>
      </c>
      <c r="J1170" s="4">
        <v>36225.019999999997</v>
      </c>
      <c r="K1170" s="4">
        <v>108675.06</v>
      </c>
      <c r="L1170" t="s">
        <v>35</v>
      </c>
      <c r="M1170" t="s">
        <v>29</v>
      </c>
      <c r="N1170">
        <f>IF(COUNTIF($C$2:C1170,C1170)=1,1,0)</f>
        <v>1</v>
      </c>
      <c r="O1170">
        <f t="shared" si="36"/>
        <v>0</v>
      </c>
      <c r="P1170" t="str">
        <f t="shared" si="37"/>
        <v>2023-01</v>
      </c>
      <c r="Q1170" s="3">
        <f>IF(AND(IF(dashboard!$B$4="All",TRUE,$F1170=dashboard!$B$4),IF(dashboard!$B$5="All",TRUE,$E1170=dashboard!$B$5),IF(dashboard!$B$6="All",TRUE,$G1170=dashboard!$B$6),IF(dashboard!$B$7="All",TRUE,$M1170=dashboard!$B$7),$P1170&gt;=dashboard!$B$8,$P1170&lt;=dashboard!$B$9,COUNTIFS($C$2:C1170,$C1170,$F$2:F1170,IF(dashboard!$B$4="All","*",dashboard!$B$4),$E$2:E1170,IF(dashboard!$B$5="All","*",dashboard!$B$5),$G$2:G1170,IF(dashboard!$B$6="All","*",dashboard!$B$6),$M$2:M1170,IF(dashboard!$B$7="All","*",dashboard!$B$7),$P$2:P1170,"&gt;="&amp;dashboard!$B$8,$P$2:P1170,"&lt;="&amp;dashboard!$B$9)=1),1,0)</f>
        <v>0</v>
      </c>
    </row>
    <row r="1171" spans="1:17">
      <c r="A1171" t="s">
        <v>2421</v>
      </c>
      <c r="B1171" s="2">
        <v>45086</v>
      </c>
      <c r="C1171" t="s">
        <v>2328</v>
      </c>
      <c r="D1171" t="s">
        <v>2302</v>
      </c>
      <c r="E1171" t="s">
        <v>26</v>
      </c>
      <c r="F1171" t="s">
        <v>33</v>
      </c>
      <c r="G1171" t="s">
        <v>19</v>
      </c>
      <c r="H1171" t="s">
        <v>20</v>
      </c>
      <c r="I1171" s="3">
        <v>3</v>
      </c>
      <c r="J1171" s="4">
        <v>26213.7</v>
      </c>
      <c r="K1171" s="4">
        <v>78641.09</v>
      </c>
      <c r="L1171" t="s">
        <v>21</v>
      </c>
      <c r="M1171" t="s">
        <v>29</v>
      </c>
      <c r="N1171">
        <f>IF(COUNTIF($C$2:C1171,C1171)=1,1,0)</f>
        <v>0</v>
      </c>
      <c r="O1171">
        <f t="shared" si="36"/>
        <v>0</v>
      </c>
      <c r="P1171" t="str">
        <f t="shared" si="37"/>
        <v>2023-06</v>
      </c>
      <c r="Q1171" s="3">
        <f>IF(AND(IF(dashboard!$B$4="All",TRUE,$F1171=dashboard!$B$4),IF(dashboard!$B$5="All",TRUE,$E1171=dashboard!$B$5),IF(dashboard!$B$6="All",TRUE,$G1171=dashboard!$B$6),IF(dashboard!$B$7="All",TRUE,$M1171=dashboard!$B$7),$P1171&gt;=dashboard!$B$8,$P1171&lt;=dashboard!$B$9,COUNTIFS($C$2:C1171,$C1171,$F$2:F1171,IF(dashboard!$B$4="All","*",dashboard!$B$4),$E$2:E1171,IF(dashboard!$B$5="All","*",dashboard!$B$5),$G$2:G1171,IF(dashboard!$B$6="All","*",dashboard!$B$6),$M$2:M1171,IF(dashboard!$B$7="All","*",dashboard!$B$7),$P$2:P1171,"&gt;="&amp;dashboard!$B$8,$P$2:P1171,"&lt;="&amp;dashboard!$B$9)=1),1,0)</f>
        <v>1</v>
      </c>
    </row>
    <row r="1172" spans="1:17">
      <c r="A1172" t="s">
        <v>2422</v>
      </c>
      <c r="B1172" s="2">
        <v>45046</v>
      </c>
      <c r="C1172" t="s">
        <v>967</v>
      </c>
      <c r="D1172" t="s">
        <v>2423</v>
      </c>
      <c r="E1172" t="s">
        <v>17</v>
      </c>
      <c r="F1172" t="s">
        <v>46</v>
      </c>
      <c r="G1172" t="s">
        <v>19</v>
      </c>
      <c r="H1172" t="s">
        <v>57</v>
      </c>
      <c r="I1172" s="3">
        <v>4</v>
      </c>
      <c r="J1172" s="4">
        <v>17980.060000000001</v>
      </c>
      <c r="K1172" s="4">
        <v>71920.240000000005</v>
      </c>
      <c r="L1172" t="s">
        <v>21</v>
      </c>
      <c r="M1172" t="s">
        <v>29</v>
      </c>
      <c r="N1172">
        <f>IF(COUNTIF($C$2:C1172,C1172)=1,1,0)</f>
        <v>0</v>
      </c>
      <c r="O1172">
        <f t="shared" si="36"/>
        <v>0</v>
      </c>
      <c r="P1172" t="str">
        <f t="shared" si="37"/>
        <v>2023-04</v>
      </c>
      <c r="Q1172" s="3">
        <f>IF(AND(IF(dashboard!$B$4="All",TRUE,$F1172=dashboard!$B$4),IF(dashboard!$B$5="All",TRUE,$E1172=dashboard!$B$5),IF(dashboard!$B$6="All",TRUE,$G1172=dashboard!$B$6),IF(dashboard!$B$7="All",TRUE,$M1172=dashboard!$B$7),$P1172&gt;=dashboard!$B$8,$P1172&lt;=dashboard!$B$9,COUNTIFS($C$2:C1172,$C1172,$F$2:F1172,IF(dashboard!$B$4="All","*",dashboard!$B$4),$E$2:E1172,IF(dashboard!$B$5="All","*",dashboard!$B$5),$G$2:G1172,IF(dashboard!$B$6="All","*",dashboard!$B$6),$M$2:M1172,IF(dashboard!$B$7="All","*",dashboard!$B$7),$P$2:P1172,"&gt;="&amp;dashboard!$B$8,$P$2:P1172,"&lt;="&amp;dashboard!$B$9)=1),1,0)</f>
        <v>0</v>
      </c>
    </row>
    <row r="1173" spans="1:17">
      <c r="A1173" t="s">
        <v>2424</v>
      </c>
      <c r="B1173" s="2">
        <v>45015</v>
      </c>
      <c r="C1173" t="s">
        <v>883</v>
      </c>
      <c r="D1173" t="s">
        <v>2425</v>
      </c>
      <c r="E1173" t="s">
        <v>26</v>
      </c>
      <c r="F1173" t="s">
        <v>18</v>
      </c>
      <c r="G1173" t="s">
        <v>19</v>
      </c>
      <c r="H1173" t="s">
        <v>34</v>
      </c>
      <c r="I1173" s="3">
        <v>2</v>
      </c>
      <c r="J1173" s="4">
        <v>1293.8499999999999</v>
      </c>
      <c r="K1173" s="4">
        <v>2587.69</v>
      </c>
      <c r="L1173" t="s">
        <v>35</v>
      </c>
      <c r="M1173" t="s">
        <v>29</v>
      </c>
      <c r="N1173">
        <f>IF(COUNTIF($C$2:C1173,C1173)=1,1,0)</f>
        <v>0</v>
      </c>
      <c r="O1173">
        <f t="shared" si="36"/>
        <v>0</v>
      </c>
      <c r="P1173" t="str">
        <f t="shared" si="37"/>
        <v>2023-03</v>
      </c>
      <c r="Q1173" s="3">
        <f>IF(AND(IF(dashboard!$B$4="All",TRUE,$F1173=dashboard!$B$4),IF(dashboard!$B$5="All",TRUE,$E1173=dashboard!$B$5),IF(dashboard!$B$6="All",TRUE,$G1173=dashboard!$B$6),IF(dashboard!$B$7="All",TRUE,$M1173=dashboard!$B$7),$P1173&gt;=dashboard!$B$8,$P1173&lt;=dashboard!$B$9,COUNTIFS($C$2:C1173,$C1173,$F$2:F1173,IF(dashboard!$B$4="All","*",dashboard!$B$4),$E$2:E1173,IF(dashboard!$B$5="All","*",dashboard!$B$5),$G$2:G1173,IF(dashboard!$B$6="All","*",dashboard!$B$6),$M$2:M1173,IF(dashboard!$B$7="All","*",dashboard!$B$7),$P$2:P1173,"&gt;="&amp;dashboard!$B$8,$P$2:P1173,"&lt;="&amp;dashboard!$B$9)=1),1,0)</f>
        <v>0</v>
      </c>
    </row>
    <row r="1174" spans="1:17">
      <c r="A1174" t="s">
        <v>2426</v>
      </c>
      <c r="B1174" s="2">
        <v>45255</v>
      </c>
      <c r="C1174" t="s">
        <v>2427</v>
      </c>
      <c r="D1174" t="s">
        <v>138</v>
      </c>
      <c r="E1174" t="s">
        <v>17</v>
      </c>
      <c r="F1174" t="s">
        <v>33</v>
      </c>
      <c r="G1174" t="s">
        <v>42</v>
      </c>
      <c r="H1174" t="s">
        <v>50</v>
      </c>
      <c r="I1174" s="3">
        <v>5</v>
      </c>
      <c r="J1174" s="4">
        <v>2668.51</v>
      </c>
      <c r="K1174" s="4">
        <v>13342.54</v>
      </c>
      <c r="L1174" t="s">
        <v>21</v>
      </c>
      <c r="M1174" t="s">
        <v>29</v>
      </c>
      <c r="N1174">
        <f>IF(COUNTIF($C$2:C1174,C1174)=1,1,0)</f>
        <v>1</v>
      </c>
      <c r="O1174">
        <f t="shared" si="36"/>
        <v>0</v>
      </c>
      <c r="P1174" t="str">
        <f t="shared" si="37"/>
        <v>2023-11</v>
      </c>
      <c r="Q1174" s="3">
        <f>IF(AND(IF(dashboard!$B$4="All",TRUE,$F1174=dashboard!$B$4),IF(dashboard!$B$5="All",TRUE,$E1174=dashboard!$B$5),IF(dashboard!$B$6="All",TRUE,$G1174=dashboard!$B$6),IF(dashboard!$B$7="All",TRUE,$M1174=dashboard!$B$7),$P1174&gt;=dashboard!$B$8,$P1174&lt;=dashboard!$B$9,COUNTIFS($C$2:C1174,$C1174,$F$2:F1174,IF(dashboard!$B$4="All","*",dashboard!$B$4),$E$2:E1174,IF(dashboard!$B$5="All","*",dashboard!$B$5),$G$2:G1174,IF(dashboard!$B$6="All","*",dashboard!$B$6),$M$2:M1174,IF(dashboard!$B$7="All","*",dashboard!$B$7),$P$2:P1174,"&gt;="&amp;dashboard!$B$8,$P$2:P1174,"&lt;="&amp;dashboard!$B$9)=1),1,0)</f>
        <v>1</v>
      </c>
    </row>
    <row r="1175" spans="1:17">
      <c r="A1175" t="s">
        <v>2428</v>
      </c>
      <c r="B1175" s="2">
        <v>45283</v>
      </c>
      <c r="C1175" t="s">
        <v>128</v>
      </c>
      <c r="D1175" t="s">
        <v>1020</v>
      </c>
      <c r="E1175" t="s">
        <v>17</v>
      </c>
      <c r="F1175" t="s">
        <v>46</v>
      </c>
      <c r="G1175" t="s">
        <v>42</v>
      </c>
      <c r="H1175" t="s">
        <v>50</v>
      </c>
      <c r="I1175" s="3">
        <v>5</v>
      </c>
      <c r="J1175" s="4">
        <v>1830.01</v>
      </c>
      <c r="K1175" s="4">
        <v>9150.0499999999993</v>
      </c>
      <c r="L1175" t="s">
        <v>35</v>
      </c>
      <c r="M1175" t="s">
        <v>29</v>
      </c>
      <c r="N1175">
        <f>IF(COUNTIF($C$2:C1175,C1175)=1,1,0)</f>
        <v>0</v>
      </c>
      <c r="O1175">
        <f t="shared" si="36"/>
        <v>0</v>
      </c>
      <c r="P1175" t="str">
        <f t="shared" si="37"/>
        <v>2023-12</v>
      </c>
      <c r="Q1175" s="3">
        <f>IF(AND(IF(dashboard!$B$4="All",TRUE,$F1175=dashboard!$B$4),IF(dashboard!$B$5="All",TRUE,$E1175=dashboard!$B$5),IF(dashboard!$B$6="All",TRUE,$G1175=dashboard!$B$6),IF(dashboard!$B$7="All",TRUE,$M1175=dashboard!$B$7),$P1175&gt;=dashboard!$B$8,$P1175&lt;=dashboard!$B$9,COUNTIFS($C$2:C1175,$C1175,$F$2:F1175,IF(dashboard!$B$4="All","*",dashboard!$B$4),$E$2:E1175,IF(dashboard!$B$5="All","*",dashboard!$B$5),$G$2:G1175,IF(dashboard!$B$6="All","*",dashboard!$B$6),$M$2:M1175,IF(dashboard!$B$7="All","*",dashboard!$B$7),$P$2:P1175,"&gt;="&amp;dashboard!$B$8,$P$2:P1175,"&lt;="&amp;dashboard!$B$9)=1),1,0)</f>
        <v>0</v>
      </c>
    </row>
    <row r="1176" spans="1:17">
      <c r="A1176" t="s">
        <v>2429</v>
      </c>
      <c r="B1176" s="2">
        <v>45193</v>
      </c>
      <c r="C1176" t="s">
        <v>335</v>
      </c>
      <c r="D1176" t="s">
        <v>163</v>
      </c>
      <c r="E1176" t="s">
        <v>61</v>
      </c>
      <c r="F1176" t="s">
        <v>18</v>
      </c>
      <c r="G1176" t="s">
        <v>19</v>
      </c>
      <c r="H1176" t="s">
        <v>34</v>
      </c>
      <c r="I1176" s="3">
        <v>3</v>
      </c>
      <c r="J1176" s="4">
        <v>1079.22</v>
      </c>
      <c r="K1176" s="4">
        <v>3237.67</v>
      </c>
      <c r="L1176" t="s">
        <v>28</v>
      </c>
      <c r="M1176" t="s">
        <v>29</v>
      </c>
      <c r="N1176">
        <f>IF(COUNTIF($C$2:C1176,C1176)=1,1,0)</f>
        <v>0</v>
      </c>
      <c r="O1176">
        <f t="shared" si="36"/>
        <v>0</v>
      </c>
      <c r="P1176" t="str">
        <f t="shared" si="37"/>
        <v>2023-09</v>
      </c>
      <c r="Q1176" s="3">
        <f>IF(AND(IF(dashboard!$B$4="All",TRUE,$F1176=dashboard!$B$4),IF(dashboard!$B$5="All",TRUE,$E1176=dashboard!$B$5),IF(dashboard!$B$6="All",TRUE,$G1176=dashboard!$B$6),IF(dashboard!$B$7="All",TRUE,$M1176=dashboard!$B$7),$P1176&gt;=dashboard!$B$8,$P1176&lt;=dashboard!$B$9,COUNTIFS($C$2:C1176,$C1176,$F$2:F1176,IF(dashboard!$B$4="All","*",dashboard!$B$4),$E$2:E1176,IF(dashboard!$B$5="All","*",dashboard!$B$5),$G$2:G1176,IF(dashboard!$B$6="All","*",dashboard!$B$6),$M$2:M1176,IF(dashboard!$B$7="All","*",dashboard!$B$7),$P$2:P1176,"&gt;="&amp;dashboard!$B$8,$P$2:P1176,"&lt;="&amp;dashboard!$B$9)=1),1,0)</f>
        <v>0</v>
      </c>
    </row>
    <row r="1177" spans="1:17">
      <c r="A1177" t="s">
        <v>2430</v>
      </c>
      <c r="B1177" s="2">
        <v>45249</v>
      </c>
      <c r="C1177" t="s">
        <v>221</v>
      </c>
      <c r="D1177" t="s">
        <v>658</v>
      </c>
      <c r="E1177" t="s">
        <v>26</v>
      </c>
      <c r="F1177" t="s">
        <v>18</v>
      </c>
      <c r="G1177" t="s">
        <v>19</v>
      </c>
      <c r="H1177" t="s">
        <v>20</v>
      </c>
      <c r="I1177" s="3">
        <v>4</v>
      </c>
      <c r="J1177" s="4">
        <v>26008.03</v>
      </c>
      <c r="K1177" s="4">
        <v>104032.11</v>
      </c>
      <c r="L1177" t="s">
        <v>28</v>
      </c>
      <c r="M1177" t="s">
        <v>29</v>
      </c>
      <c r="N1177">
        <f>IF(COUNTIF($C$2:C1177,C1177)=1,1,0)</f>
        <v>0</v>
      </c>
      <c r="O1177">
        <f t="shared" si="36"/>
        <v>0</v>
      </c>
      <c r="P1177" t="str">
        <f t="shared" si="37"/>
        <v>2023-11</v>
      </c>
      <c r="Q1177" s="3">
        <f>IF(AND(IF(dashboard!$B$4="All",TRUE,$F1177=dashboard!$B$4),IF(dashboard!$B$5="All",TRUE,$E1177=dashboard!$B$5),IF(dashboard!$B$6="All",TRUE,$G1177=dashboard!$B$6),IF(dashboard!$B$7="All",TRUE,$M1177=dashboard!$B$7),$P1177&gt;=dashboard!$B$8,$P1177&lt;=dashboard!$B$9,COUNTIFS($C$2:C1177,$C1177,$F$2:F1177,IF(dashboard!$B$4="All","*",dashboard!$B$4),$E$2:E1177,IF(dashboard!$B$5="All","*",dashboard!$B$5),$G$2:G1177,IF(dashboard!$B$6="All","*",dashboard!$B$6),$M$2:M1177,IF(dashboard!$B$7="All","*",dashboard!$B$7),$P$2:P1177,"&gt;="&amp;dashboard!$B$8,$P$2:P1177,"&lt;="&amp;dashboard!$B$9)=1),1,0)</f>
        <v>0</v>
      </c>
    </row>
    <row r="1178" spans="1:17">
      <c r="A1178" t="s">
        <v>2431</v>
      </c>
      <c r="B1178" s="2">
        <v>45467</v>
      </c>
      <c r="C1178" t="s">
        <v>389</v>
      </c>
      <c r="D1178" t="s">
        <v>595</v>
      </c>
      <c r="E1178" t="s">
        <v>17</v>
      </c>
      <c r="F1178" t="s">
        <v>46</v>
      </c>
      <c r="G1178" t="s">
        <v>19</v>
      </c>
      <c r="H1178" t="s">
        <v>34</v>
      </c>
      <c r="I1178" s="3">
        <v>2</v>
      </c>
      <c r="J1178" s="4">
        <v>1056.6199999999999</v>
      </c>
      <c r="K1178" s="4">
        <v>2113.2399999999998</v>
      </c>
      <c r="L1178" t="s">
        <v>28</v>
      </c>
      <c r="M1178" t="s">
        <v>22</v>
      </c>
      <c r="N1178">
        <f>IF(COUNTIF($C$2:C1178,C1178)=1,1,0)</f>
        <v>0</v>
      </c>
      <c r="O1178">
        <f t="shared" si="36"/>
        <v>1</v>
      </c>
      <c r="P1178" t="str">
        <f t="shared" si="37"/>
        <v>2024-06</v>
      </c>
      <c r="Q1178" s="3">
        <f>IF(AND(IF(dashboard!$B$4="All",TRUE,$F1178=dashboard!$B$4),IF(dashboard!$B$5="All",TRUE,$E1178=dashboard!$B$5),IF(dashboard!$B$6="All",TRUE,$G1178=dashboard!$B$6),IF(dashboard!$B$7="All",TRUE,$M1178=dashboard!$B$7),$P1178&gt;=dashboard!$B$8,$P1178&lt;=dashboard!$B$9,COUNTIFS($C$2:C1178,$C1178,$F$2:F1178,IF(dashboard!$B$4="All","*",dashboard!$B$4),$E$2:E1178,IF(dashboard!$B$5="All","*",dashboard!$B$5),$G$2:G1178,IF(dashboard!$B$6="All","*",dashboard!$B$6),$M$2:M1178,IF(dashboard!$B$7="All","*",dashboard!$B$7),$P$2:P1178,"&gt;="&amp;dashboard!$B$8,$P$2:P1178,"&lt;="&amp;dashboard!$B$9)=1),1,0)</f>
        <v>0</v>
      </c>
    </row>
    <row r="1179" spans="1:17">
      <c r="A1179" t="s">
        <v>2432</v>
      </c>
      <c r="B1179" s="2">
        <v>45121</v>
      </c>
      <c r="C1179" t="s">
        <v>529</v>
      </c>
      <c r="D1179" t="s">
        <v>2145</v>
      </c>
      <c r="E1179" t="s">
        <v>26</v>
      </c>
      <c r="F1179" t="s">
        <v>33</v>
      </c>
      <c r="G1179" t="s">
        <v>19</v>
      </c>
      <c r="H1179" t="s">
        <v>57</v>
      </c>
      <c r="I1179" s="3">
        <v>1</v>
      </c>
      <c r="J1179" s="4">
        <v>14778.64</v>
      </c>
      <c r="K1179" s="4">
        <v>14778.64</v>
      </c>
      <c r="L1179" t="s">
        <v>21</v>
      </c>
      <c r="M1179" t="s">
        <v>29</v>
      </c>
      <c r="N1179">
        <f>IF(COUNTIF($C$2:C1179,C1179)=1,1,0)</f>
        <v>0</v>
      </c>
      <c r="O1179">
        <f t="shared" si="36"/>
        <v>0</v>
      </c>
      <c r="P1179" t="str">
        <f t="shared" si="37"/>
        <v>2023-07</v>
      </c>
      <c r="Q1179" s="3">
        <f>IF(AND(IF(dashboard!$B$4="All",TRUE,$F1179=dashboard!$B$4),IF(dashboard!$B$5="All",TRUE,$E1179=dashboard!$B$5),IF(dashboard!$B$6="All",TRUE,$G1179=dashboard!$B$6),IF(dashboard!$B$7="All",TRUE,$M1179=dashboard!$B$7),$P1179&gt;=dashboard!$B$8,$P1179&lt;=dashboard!$B$9,COUNTIFS($C$2:C1179,$C1179,$F$2:F1179,IF(dashboard!$B$4="All","*",dashboard!$B$4),$E$2:E1179,IF(dashboard!$B$5="All","*",dashboard!$B$5),$G$2:G1179,IF(dashboard!$B$6="All","*",dashboard!$B$6),$M$2:M1179,IF(dashboard!$B$7="All","*",dashboard!$B$7),$P$2:P1179,"&gt;="&amp;dashboard!$B$8,$P$2:P1179,"&lt;="&amp;dashboard!$B$9)=1),1,0)</f>
        <v>1</v>
      </c>
    </row>
    <row r="1180" spans="1:17">
      <c r="A1180" t="s">
        <v>2433</v>
      </c>
      <c r="B1180" s="2">
        <v>45258</v>
      </c>
      <c r="C1180" t="s">
        <v>798</v>
      </c>
      <c r="D1180" t="s">
        <v>523</v>
      </c>
      <c r="E1180" t="s">
        <v>17</v>
      </c>
      <c r="F1180" t="s">
        <v>33</v>
      </c>
      <c r="G1180" t="s">
        <v>42</v>
      </c>
      <c r="H1180" t="s">
        <v>20</v>
      </c>
      <c r="I1180" s="3">
        <v>5</v>
      </c>
      <c r="J1180" s="4">
        <v>39880.26</v>
      </c>
      <c r="K1180" s="4">
        <v>199401.32</v>
      </c>
      <c r="L1180" t="s">
        <v>35</v>
      </c>
      <c r="M1180" t="s">
        <v>22</v>
      </c>
      <c r="N1180">
        <f>IF(COUNTIF($C$2:C1180,C1180)=1,1,0)</f>
        <v>0</v>
      </c>
      <c r="O1180">
        <f t="shared" si="36"/>
        <v>1</v>
      </c>
      <c r="P1180" t="str">
        <f t="shared" si="37"/>
        <v>2023-11</v>
      </c>
      <c r="Q1180" s="3">
        <f>IF(AND(IF(dashboard!$B$4="All",TRUE,$F1180=dashboard!$B$4),IF(dashboard!$B$5="All",TRUE,$E1180=dashboard!$B$5),IF(dashboard!$B$6="All",TRUE,$G1180=dashboard!$B$6),IF(dashboard!$B$7="All",TRUE,$M1180=dashboard!$B$7),$P1180&gt;=dashboard!$B$8,$P1180&lt;=dashboard!$B$9,COUNTIFS($C$2:C1180,$C1180,$F$2:F1180,IF(dashboard!$B$4="All","*",dashboard!$B$4),$E$2:E1180,IF(dashboard!$B$5="All","*",dashboard!$B$5),$G$2:G1180,IF(dashboard!$B$6="All","*",dashboard!$B$6),$M$2:M1180,IF(dashboard!$B$7="All","*",dashboard!$B$7),$P$2:P1180,"&gt;="&amp;dashboard!$B$8,$P$2:P1180,"&lt;="&amp;dashboard!$B$9)=1),1,0)</f>
        <v>1</v>
      </c>
    </row>
    <row r="1181" spans="1:17">
      <c r="A1181" t="s">
        <v>2434</v>
      </c>
      <c r="B1181" s="2">
        <v>45096</v>
      </c>
      <c r="C1181" t="s">
        <v>2435</v>
      </c>
      <c r="D1181" t="s">
        <v>1861</v>
      </c>
      <c r="E1181" t="s">
        <v>26</v>
      </c>
      <c r="F1181" t="s">
        <v>18</v>
      </c>
      <c r="G1181" t="s">
        <v>19</v>
      </c>
      <c r="H1181" t="s">
        <v>34</v>
      </c>
      <c r="I1181" s="3">
        <v>2</v>
      </c>
      <c r="J1181" s="4">
        <v>1009.76</v>
      </c>
      <c r="K1181" s="4">
        <v>2019.53</v>
      </c>
      <c r="L1181" t="s">
        <v>28</v>
      </c>
      <c r="M1181" t="s">
        <v>29</v>
      </c>
      <c r="N1181">
        <f>IF(COUNTIF($C$2:C1181,C1181)=1,1,0)</f>
        <v>1</v>
      </c>
      <c r="O1181">
        <f t="shared" si="36"/>
        <v>0</v>
      </c>
      <c r="P1181" t="str">
        <f t="shared" si="37"/>
        <v>2023-06</v>
      </c>
      <c r="Q1181" s="3">
        <f>IF(AND(IF(dashboard!$B$4="All",TRUE,$F1181=dashboard!$B$4),IF(dashboard!$B$5="All",TRUE,$E1181=dashboard!$B$5),IF(dashboard!$B$6="All",TRUE,$G1181=dashboard!$B$6),IF(dashboard!$B$7="All",TRUE,$M1181=dashboard!$B$7),$P1181&gt;=dashboard!$B$8,$P1181&lt;=dashboard!$B$9,COUNTIFS($C$2:C1181,$C1181,$F$2:F1181,IF(dashboard!$B$4="All","*",dashboard!$B$4),$E$2:E1181,IF(dashboard!$B$5="All","*",dashboard!$B$5),$G$2:G1181,IF(dashboard!$B$6="All","*",dashboard!$B$6),$M$2:M1181,IF(dashboard!$B$7="All","*",dashboard!$B$7),$P$2:P1181,"&gt;="&amp;dashboard!$B$8,$P$2:P1181,"&lt;="&amp;dashboard!$B$9)=1),1,0)</f>
        <v>0</v>
      </c>
    </row>
    <row r="1182" spans="1:17">
      <c r="A1182" t="s">
        <v>2436</v>
      </c>
      <c r="B1182" s="2">
        <v>45447</v>
      </c>
      <c r="C1182" t="s">
        <v>2437</v>
      </c>
      <c r="D1182" t="s">
        <v>393</v>
      </c>
      <c r="E1182" t="s">
        <v>26</v>
      </c>
      <c r="F1182" t="s">
        <v>46</v>
      </c>
      <c r="G1182" t="s">
        <v>42</v>
      </c>
      <c r="H1182" t="s">
        <v>34</v>
      </c>
      <c r="I1182" s="3">
        <v>5</v>
      </c>
      <c r="J1182" s="4">
        <v>1214.05</v>
      </c>
      <c r="K1182" s="4">
        <v>6070.24</v>
      </c>
      <c r="L1182" t="s">
        <v>28</v>
      </c>
      <c r="M1182" t="s">
        <v>29</v>
      </c>
      <c r="N1182">
        <f>IF(COUNTIF($C$2:C1182,C1182)=1,1,0)</f>
        <v>1</v>
      </c>
      <c r="O1182">
        <f t="shared" si="36"/>
        <v>0</v>
      </c>
      <c r="P1182" t="str">
        <f t="shared" si="37"/>
        <v>2024-06</v>
      </c>
      <c r="Q1182" s="3">
        <f>IF(AND(IF(dashboard!$B$4="All",TRUE,$F1182=dashboard!$B$4),IF(dashboard!$B$5="All",TRUE,$E1182=dashboard!$B$5),IF(dashboard!$B$6="All",TRUE,$G1182=dashboard!$B$6),IF(dashboard!$B$7="All",TRUE,$M1182=dashboard!$B$7),$P1182&gt;=dashboard!$B$8,$P1182&lt;=dashboard!$B$9,COUNTIFS($C$2:C1182,$C1182,$F$2:F1182,IF(dashboard!$B$4="All","*",dashboard!$B$4),$E$2:E1182,IF(dashboard!$B$5="All","*",dashboard!$B$5),$G$2:G1182,IF(dashboard!$B$6="All","*",dashboard!$B$6),$M$2:M1182,IF(dashboard!$B$7="All","*",dashboard!$B$7),$P$2:P1182,"&gt;="&amp;dashboard!$B$8,$P$2:P1182,"&lt;="&amp;dashboard!$B$9)=1),1,0)</f>
        <v>0</v>
      </c>
    </row>
    <row r="1183" spans="1:17">
      <c r="A1183" t="s">
        <v>2438</v>
      </c>
      <c r="B1183" s="2">
        <v>45389</v>
      </c>
      <c r="C1183" t="s">
        <v>552</v>
      </c>
      <c r="D1183" t="s">
        <v>475</v>
      </c>
      <c r="E1183" t="s">
        <v>26</v>
      </c>
      <c r="F1183" t="s">
        <v>33</v>
      </c>
      <c r="G1183" t="s">
        <v>19</v>
      </c>
      <c r="H1183" t="s">
        <v>57</v>
      </c>
      <c r="I1183" s="3">
        <v>4</v>
      </c>
      <c r="J1183" s="4">
        <v>11734.89</v>
      </c>
      <c r="K1183" s="4">
        <v>46939.56</v>
      </c>
      <c r="L1183" t="s">
        <v>21</v>
      </c>
      <c r="M1183" t="s">
        <v>29</v>
      </c>
      <c r="N1183">
        <f>IF(COUNTIF($C$2:C1183,C1183)=1,1,0)</f>
        <v>0</v>
      </c>
      <c r="O1183">
        <f t="shared" si="36"/>
        <v>0</v>
      </c>
      <c r="P1183" t="str">
        <f t="shared" si="37"/>
        <v>2024-04</v>
      </c>
      <c r="Q1183" s="3">
        <f>IF(AND(IF(dashboard!$B$4="All",TRUE,$F1183=dashboard!$B$4),IF(dashboard!$B$5="All",TRUE,$E1183=dashboard!$B$5),IF(dashboard!$B$6="All",TRUE,$G1183=dashboard!$B$6),IF(dashboard!$B$7="All",TRUE,$M1183=dashboard!$B$7),$P1183&gt;=dashboard!$B$8,$P1183&lt;=dashboard!$B$9,COUNTIFS($C$2:C1183,$C1183,$F$2:F1183,IF(dashboard!$B$4="All","*",dashboard!$B$4),$E$2:E1183,IF(dashboard!$B$5="All","*",dashboard!$B$5),$G$2:G1183,IF(dashboard!$B$6="All","*",dashboard!$B$6),$M$2:M1183,IF(dashboard!$B$7="All","*",dashboard!$B$7),$P$2:P1183,"&gt;="&amp;dashboard!$B$8,$P$2:P1183,"&lt;="&amp;dashboard!$B$9)=1),1,0)</f>
        <v>1</v>
      </c>
    </row>
    <row r="1184" spans="1:17">
      <c r="A1184" t="s">
        <v>2439</v>
      </c>
      <c r="B1184" s="2">
        <v>44966</v>
      </c>
      <c r="C1184" t="s">
        <v>2440</v>
      </c>
      <c r="D1184" t="s">
        <v>2441</v>
      </c>
      <c r="E1184" t="s">
        <v>61</v>
      </c>
      <c r="F1184" t="s">
        <v>46</v>
      </c>
      <c r="G1184" t="s">
        <v>42</v>
      </c>
      <c r="H1184" t="s">
        <v>34</v>
      </c>
      <c r="I1184" s="3">
        <v>5</v>
      </c>
      <c r="J1184" s="4">
        <v>1052.3800000000001</v>
      </c>
      <c r="K1184" s="4">
        <v>5261.89</v>
      </c>
      <c r="L1184" t="s">
        <v>21</v>
      </c>
      <c r="M1184" t="s">
        <v>29</v>
      </c>
      <c r="N1184">
        <f>IF(COUNTIF($C$2:C1184,C1184)=1,1,0)</f>
        <v>1</v>
      </c>
      <c r="O1184">
        <f t="shared" si="36"/>
        <v>0</v>
      </c>
      <c r="P1184" t="str">
        <f t="shared" si="37"/>
        <v>2023-02</v>
      </c>
      <c r="Q1184" s="3">
        <f>IF(AND(IF(dashboard!$B$4="All",TRUE,$F1184=dashboard!$B$4),IF(dashboard!$B$5="All",TRUE,$E1184=dashboard!$B$5),IF(dashboard!$B$6="All",TRUE,$G1184=dashboard!$B$6),IF(dashboard!$B$7="All",TRUE,$M1184=dashboard!$B$7),$P1184&gt;=dashboard!$B$8,$P1184&lt;=dashboard!$B$9,COUNTIFS($C$2:C1184,$C1184,$F$2:F1184,IF(dashboard!$B$4="All","*",dashboard!$B$4),$E$2:E1184,IF(dashboard!$B$5="All","*",dashboard!$B$5),$G$2:G1184,IF(dashboard!$B$6="All","*",dashboard!$B$6),$M$2:M1184,IF(dashboard!$B$7="All","*",dashboard!$B$7),$P$2:P1184,"&gt;="&amp;dashboard!$B$8,$P$2:P1184,"&lt;="&amp;dashboard!$B$9)=1),1,0)</f>
        <v>0</v>
      </c>
    </row>
    <row r="1185" spans="1:17">
      <c r="A1185" t="s">
        <v>2442</v>
      </c>
      <c r="B1185" s="2">
        <v>45463</v>
      </c>
      <c r="C1185" t="s">
        <v>825</v>
      </c>
      <c r="D1185" t="s">
        <v>1501</v>
      </c>
      <c r="E1185" t="s">
        <v>17</v>
      </c>
      <c r="F1185" t="s">
        <v>46</v>
      </c>
      <c r="G1185" t="s">
        <v>42</v>
      </c>
      <c r="H1185" t="s">
        <v>20</v>
      </c>
      <c r="I1185" s="3">
        <v>1</v>
      </c>
      <c r="J1185" s="4">
        <v>41076.660000000003</v>
      </c>
      <c r="K1185" s="4">
        <v>41076.660000000003</v>
      </c>
      <c r="L1185" t="s">
        <v>28</v>
      </c>
      <c r="M1185" t="s">
        <v>29</v>
      </c>
      <c r="N1185">
        <f>IF(COUNTIF($C$2:C1185,C1185)=1,1,0)</f>
        <v>0</v>
      </c>
      <c r="O1185">
        <f t="shared" si="36"/>
        <v>0</v>
      </c>
      <c r="P1185" t="str">
        <f t="shared" si="37"/>
        <v>2024-06</v>
      </c>
      <c r="Q1185" s="3">
        <f>IF(AND(IF(dashboard!$B$4="All",TRUE,$F1185=dashboard!$B$4),IF(dashboard!$B$5="All",TRUE,$E1185=dashboard!$B$5),IF(dashboard!$B$6="All",TRUE,$G1185=dashboard!$B$6),IF(dashboard!$B$7="All",TRUE,$M1185=dashboard!$B$7),$P1185&gt;=dashboard!$B$8,$P1185&lt;=dashboard!$B$9,COUNTIFS($C$2:C1185,$C1185,$F$2:F1185,IF(dashboard!$B$4="All","*",dashboard!$B$4),$E$2:E1185,IF(dashboard!$B$5="All","*",dashboard!$B$5),$G$2:G1185,IF(dashboard!$B$6="All","*",dashboard!$B$6),$M$2:M1185,IF(dashboard!$B$7="All","*",dashboard!$B$7),$P$2:P1185,"&gt;="&amp;dashboard!$B$8,$P$2:P1185,"&lt;="&amp;dashboard!$B$9)=1),1,0)</f>
        <v>0</v>
      </c>
    </row>
    <row r="1186" spans="1:17">
      <c r="A1186" t="s">
        <v>2443</v>
      </c>
      <c r="B1186" s="2">
        <v>45187</v>
      </c>
      <c r="C1186" t="s">
        <v>2444</v>
      </c>
      <c r="D1186" t="s">
        <v>285</v>
      </c>
      <c r="E1186" t="s">
        <v>26</v>
      </c>
      <c r="F1186" t="s">
        <v>18</v>
      </c>
      <c r="G1186" t="s">
        <v>42</v>
      </c>
      <c r="H1186" t="s">
        <v>50</v>
      </c>
      <c r="I1186" s="3">
        <v>4</v>
      </c>
      <c r="J1186" s="4">
        <v>2684.55</v>
      </c>
      <c r="K1186" s="4">
        <v>10738.2</v>
      </c>
      <c r="L1186" t="s">
        <v>21</v>
      </c>
      <c r="M1186" t="s">
        <v>29</v>
      </c>
      <c r="N1186">
        <f>IF(COUNTIF($C$2:C1186,C1186)=1,1,0)</f>
        <v>1</v>
      </c>
      <c r="O1186">
        <f t="shared" si="36"/>
        <v>0</v>
      </c>
      <c r="P1186" t="str">
        <f t="shared" si="37"/>
        <v>2023-09</v>
      </c>
      <c r="Q1186" s="3">
        <f>IF(AND(IF(dashboard!$B$4="All",TRUE,$F1186=dashboard!$B$4),IF(dashboard!$B$5="All",TRUE,$E1186=dashboard!$B$5),IF(dashboard!$B$6="All",TRUE,$G1186=dashboard!$B$6),IF(dashboard!$B$7="All",TRUE,$M1186=dashboard!$B$7),$P1186&gt;=dashboard!$B$8,$P1186&lt;=dashboard!$B$9,COUNTIFS($C$2:C1186,$C1186,$F$2:F1186,IF(dashboard!$B$4="All","*",dashboard!$B$4),$E$2:E1186,IF(dashboard!$B$5="All","*",dashboard!$B$5),$G$2:G1186,IF(dashboard!$B$6="All","*",dashboard!$B$6),$M$2:M1186,IF(dashboard!$B$7="All","*",dashboard!$B$7),$P$2:P1186,"&gt;="&amp;dashboard!$B$8,$P$2:P1186,"&lt;="&amp;dashboard!$B$9)=1),1,0)</f>
        <v>0</v>
      </c>
    </row>
    <row r="1187" spans="1:17">
      <c r="A1187" t="s">
        <v>2445</v>
      </c>
      <c r="B1187" s="2">
        <v>45321</v>
      </c>
      <c r="C1187" t="s">
        <v>2446</v>
      </c>
      <c r="D1187" t="s">
        <v>1728</v>
      </c>
      <c r="E1187" t="s">
        <v>17</v>
      </c>
      <c r="F1187" t="s">
        <v>46</v>
      </c>
      <c r="G1187" t="s">
        <v>19</v>
      </c>
      <c r="H1187" t="s">
        <v>50</v>
      </c>
      <c r="I1187" s="3">
        <v>3</v>
      </c>
      <c r="J1187" s="4">
        <v>2432.2600000000002</v>
      </c>
      <c r="K1187" s="4">
        <v>7296.77</v>
      </c>
      <c r="L1187" t="s">
        <v>21</v>
      </c>
      <c r="M1187" t="s">
        <v>22</v>
      </c>
      <c r="N1187">
        <f>IF(COUNTIF($C$2:C1187,C1187)=1,1,0)</f>
        <v>1</v>
      </c>
      <c r="O1187">
        <f t="shared" si="36"/>
        <v>1</v>
      </c>
      <c r="P1187" t="str">
        <f t="shared" si="37"/>
        <v>2024-01</v>
      </c>
      <c r="Q1187" s="3">
        <f>IF(AND(IF(dashboard!$B$4="All",TRUE,$F1187=dashboard!$B$4),IF(dashboard!$B$5="All",TRUE,$E1187=dashboard!$B$5),IF(dashboard!$B$6="All",TRUE,$G1187=dashboard!$B$6),IF(dashboard!$B$7="All",TRUE,$M1187=dashboard!$B$7),$P1187&gt;=dashboard!$B$8,$P1187&lt;=dashboard!$B$9,COUNTIFS($C$2:C1187,$C1187,$F$2:F1187,IF(dashboard!$B$4="All","*",dashboard!$B$4),$E$2:E1187,IF(dashboard!$B$5="All","*",dashboard!$B$5),$G$2:G1187,IF(dashboard!$B$6="All","*",dashboard!$B$6),$M$2:M1187,IF(dashboard!$B$7="All","*",dashboard!$B$7),$P$2:P1187,"&gt;="&amp;dashboard!$B$8,$P$2:P1187,"&lt;="&amp;dashboard!$B$9)=1),1,0)</f>
        <v>0</v>
      </c>
    </row>
    <row r="1188" spans="1:17">
      <c r="A1188" t="s">
        <v>2447</v>
      </c>
      <c r="B1188" s="2">
        <v>45152</v>
      </c>
      <c r="C1188" t="s">
        <v>409</v>
      </c>
      <c r="D1188" t="s">
        <v>219</v>
      </c>
      <c r="E1188" t="s">
        <v>17</v>
      </c>
      <c r="F1188" t="s">
        <v>46</v>
      </c>
      <c r="G1188" t="s">
        <v>19</v>
      </c>
      <c r="H1188" t="s">
        <v>50</v>
      </c>
      <c r="I1188" s="3">
        <v>2</v>
      </c>
      <c r="J1188" s="4">
        <v>2064.62</v>
      </c>
      <c r="K1188" s="4">
        <v>4129.24</v>
      </c>
      <c r="L1188" t="s">
        <v>21</v>
      </c>
      <c r="M1188" t="s">
        <v>29</v>
      </c>
      <c r="N1188">
        <f>IF(COUNTIF($C$2:C1188,C1188)=1,1,0)</f>
        <v>0</v>
      </c>
      <c r="O1188">
        <f t="shared" si="36"/>
        <v>0</v>
      </c>
      <c r="P1188" t="str">
        <f t="shared" si="37"/>
        <v>2023-08</v>
      </c>
      <c r="Q1188" s="3">
        <f>IF(AND(IF(dashboard!$B$4="All",TRUE,$F1188=dashboard!$B$4),IF(dashboard!$B$5="All",TRUE,$E1188=dashboard!$B$5),IF(dashboard!$B$6="All",TRUE,$G1188=dashboard!$B$6),IF(dashboard!$B$7="All",TRUE,$M1188=dashboard!$B$7),$P1188&gt;=dashboard!$B$8,$P1188&lt;=dashboard!$B$9,COUNTIFS($C$2:C1188,$C1188,$F$2:F1188,IF(dashboard!$B$4="All","*",dashboard!$B$4),$E$2:E1188,IF(dashboard!$B$5="All","*",dashboard!$B$5),$G$2:G1188,IF(dashboard!$B$6="All","*",dashboard!$B$6),$M$2:M1188,IF(dashboard!$B$7="All","*",dashboard!$B$7),$P$2:P1188,"&gt;="&amp;dashboard!$B$8,$P$2:P1188,"&lt;="&amp;dashboard!$B$9)=1),1,0)</f>
        <v>0</v>
      </c>
    </row>
    <row r="1189" spans="1:17">
      <c r="A1189" t="s">
        <v>2448</v>
      </c>
      <c r="B1189" s="2">
        <v>45050</v>
      </c>
      <c r="C1189" t="s">
        <v>1538</v>
      </c>
      <c r="D1189" t="s">
        <v>2449</v>
      </c>
      <c r="E1189" t="s">
        <v>17</v>
      </c>
      <c r="F1189" t="s">
        <v>27</v>
      </c>
      <c r="G1189" t="s">
        <v>19</v>
      </c>
      <c r="H1189" t="s">
        <v>20</v>
      </c>
      <c r="I1189" s="3">
        <v>5</v>
      </c>
      <c r="J1189" s="4">
        <v>31144.84</v>
      </c>
      <c r="K1189" s="4">
        <v>155724.21</v>
      </c>
      <c r="L1189" t="s">
        <v>21</v>
      </c>
      <c r="M1189" t="s">
        <v>29</v>
      </c>
      <c r="N1189">
        <f>IF(COUNTIF($C$2:C1189,C1189)=1,1,0)</f>
        <v>0</v>
      </c>
      <c r="O1189">
        <f t="shared" si="36"/>
        <v>0</v>
      </c>
      <c r="P1189" t="str">
        <f t="shared" si="37"/>
        <v>2023-05</v>
      </c>
      <c r="Q1189" s="3">
        <f>IF(AND(IF(dashboard!$B$4="All",TRUE,$F1189=dashboard!$B$4),IF(dashboard!$B$5="All",TRUE,$E1189=dashboard!$B$5),IF(dashboard!$B$6="All",TRUE,$G1189=dashboard!$B$6),IF(dashboard!$B$7="All",TRUE,$M1189=dashboard!$B$7),$P1189&gt;=dashboard!$B$8,$P1189&lt;=dashboard!$B$9,COUNTIFS($C$2:C1189,$C1189,$F$2:F1189,IF(dashboard!$B$4="All","*",dashboard!$B$4),$E$2:E1189,IF(dashboard!$B$5="All","*",dashboard!$B$5),$G$2:G1189,IF(dashboard!$B$6="All","*",dashboard!$B$6),$M$2:M1189,IF(dashboard!$B$7="All","*",dashboard!$B$7),$P$2:P1189,"&gt;="&amp;dashboard!$B$8,$P$2:P1189,"&lt;="&amp;dashboard!$B$9)=1),1,0)</f>
        <v>0</v>
      </c>
    </row>
    <row r="1190" spans="1:17">
      <c r="A1190" t="s">
        <v>2450</v>
      </c>
      <c r="B1190" s="2">
        <v>44964</v>
      </c>
      <c r="C1190" t="s">
        <v>791</v>
      </c>
      <c r="D1190" t="s">
        <v>2451</v>
      </c>
      <c r="E1190" t="s">
        <v>17</v>
      </c>
      <c r="F1190" t="s">
        <v>46</v>
      </c>
      <c r="G1190" t="s">
        <v>19</v>
      </c>
      <c r="H1190" t="s">
        <v>34</v>
      </c>
      <c r="I1190" s="3">
        <v>4</v>
      </c>
      <c r="J1190" s="4">
        <v>934.02</v>
      </c>
      <c r="K1190" s="4">
        <v>3736.06</v>
      </c>
      <c r="L1190" t="s">
        <v>35</v>
      </c>
      <c r="M1190" t="s">
        <v>29</v>
      </c>
      <c r="N1190">
        <f>IF(COUNTIF($C$2:C1190,C1190)=1,1,0)</f>
        <v>0</v>
      </c>
      <c r="O1190">
        <f t="shared" si="36"/>
        <v>0</v>
      </c>
      <c r="P1190" t="str">
        <f t="shared" si="37"/>
        <v>2023-02</v>
      </c>
      <c r="Q1190" s="3">
        <f>IF(AND(IF(dashboard!$B$4="All",TRUE,$F1190=dashboard!$B$4),IF(dashboard!$B$5="All",TRUE,$E1190=dashboard!$B$5),IF(dashboard!$B$6="All",TRUE,$G1190=dashboard!$B$6),IF(dashboard!$B$7="All",TRUE,$M1190=dashboard!$B$7),$P1190&gt;=dashboard!$B$8,$P1190&lt;=dashboard!$B$9,COUNTIFS($C$2:C1190,$C1190,$F$2:F1190,IF(dashboard!$B$4="All","*",dashboard!$B$4),$E$2:E1190,IF(dashboard!$B$5="All","*",dashboard!$B$5),$G$2:G1190,IF(dashboard!$B$6="All","*",dashboard!$B$6),$M$2:M1190,IF(dashboard!$B$7="All","*",dashboard!$B$7),$P$2:P1190,"&gt;="&amp;dashboard!$B$8,$P$2:P1190,"&lt;="&amp;dashboard!$B$9)=1),1,0)</f>
        <v>0</v>
      </c>
    </row>
    <row r="1191" spans="1:17">
      <c r="A1191" t="s">
        <v>2452</v>
      </c>
      <c r="B1191" s="2">
        <v>45254</v>
      </c>
      <c r="C1191" t="s">
        <v>2453</v>
      </c>
      <c r="D1191" t="s">
        <v>2454</v>
      </c>
      <c r="E1191" t="s">
        <v>26</v>
      </c>
      <c r="F1191" t="s">
        <v>33</v>
      </c>
      <c r="G1191" t="s">
        <v>42</v>
      </c>
      <c r="H1191" t="s">
        <v>34</v>
      </c>
      <c r="I1191" s="3">
        <v>4</v>
      </c>
      <c r="J1191" s="4">
        <v>1052.08</v>
      </c>
      <c r="K1191" s="4">
        <v>4208.32</v>
      </c>
      <c r="L1191" t="s">
        <v>21</v>
      </c>
      <c r="M1191" t="s">
        <v>29</v>
      </c>
      <c r="N1191">
        <f>IF(COUNTIF($C$2:C1191,C1191)=1,1,0)</f>
        <v>1</v>
      </c>
      <c r="O1191">
        <f t="shared" si="36"/>
        <v>0</v>
      </c>
      <c r="P1191" t="str">
        <f t="shared" si="37"/>
        <v>2023-11</v>
      </c>
      <c r="Q1191" s="3">
        <f>IF(AND(IF(dashboard!$B$4="All",TRUE,$F1191=dashboard!$B$4),IF(dashboard!$B$5="All",TRUE,$E1191=dashboard!$B$5),IF(dashboard!$B$6="All",TRUE,$G1191=dashboard!$B$6),IF(dashboard!$B$7="All",TRUE,$M1191=dashboard!$B$7),$P1191&gt;=dashboard!$B$8,$P1191&lt;=dashboard!$B$9,COUNTIFS($C$2:C1191,$C1191,$F$2:F1191,IF(dashboard!$B$4="All","*",dashboard!$B$4),$E$2:E1191,IF(dashboard!$B$5="All","*",dashboard!$B$5),$G$2:G1191,IF(dashboard!$B$6="All","*",dashboard!$B$6),$M$2:M1191,IF(dashboard!$B$7="All","*",dashboard!$B$7),$P$2:P1191,"&gt;="&amp;dashboard!$B$8,$P$2:P1191,"&lt;="&amp;dashboard!$B$9)=1),1,0)</f>
        <v>1</v>
      </c>
    </row>
    <row r="1192" spans="1:17">
      <c r="A1192" t="s">
        <v>2455</v>
      </c>
      <c r="B1192" s="2">
        <v>45177</v>
      </c>
      <c r="C1192" t="s">
        <v>891</v>
      </c>
      <c r="D1192" t="s">
        <v>2456</v>
      </c>
      <c r="E1192" t="s">
        <v>26</v>
      </c>
      <c r="F1192" t="s">
        <v>18</v>
      </c>
      <c r="G1192" t="s">
        <v>42</v>
      </c>
      <c r="H1192" t="s">
        <v>34</v>
      </c>
      <c r="I1192" s="3">
        <v>5</v>
      </c>
      <c r="J1192" s="4">
        <v>930.38</v>
      </c>
      <c r="K1192" s="4">
        <v>4651.8999999999996</v>
      </c>
      <c r="L1192" t="s">
        <v>21</v>
      </c>
      <c r="M1192" t="s">
        <v>29</v>
      </c>
      <c r="N1192">
        <f>IF(COUNTIF($C$2:C1192,C1192)=1,1,0)</f>
        <v>0</v>
      </c>
      <c r="O1192">
        <f t="shared" si="36"/>
        <v>0</v>
      </c>
      <c r="P1192" t="str">
        <f t="shared" si="37"/>
        <v>2023-09</v>
      </c>
      <c r="Q1192" s="3">
        <f>IF(AND(IF(dashboard!$B$4="All",TRUE,$F1192=dashboard!$B$4),IF(dashboard!$B$5="All",TRUE,$E1192=dashboard!$B$5),IF(dashboard!$B$6="All",TRUE,$G1192=dashboard!$B$6),IF(dashboard!$B$7="All",TRUE,$M1192=dashboard!$B$7),$P1192&gt;=dashboard!$B$8,$P1192&lt;=dashboard!$B$9,COUNTIFS($C$2:C1192,$C1192,$F$2:F1192,IF(dashboard!$B$4="All","*",dashboard!$B$4),$E$2:E1192,IF(dashboard!$B$5="All","*",dashboard!$B$5),$G$2:G1192,IF(dashboard!$B$6="All","*",dashboard!$B$6),$M$2:M1192,IF(dashboard!$B$7="All","*",dashboard!$B$7),$P$2:P1192,"&gt;="&amp;dashboard!$B$8,$P$2:P1192,"&lt;="&amp;dashboard!$B$9)=1),1,0)</f>
        <v>0</v>
      </c>
    </row>
    <row r="1193" spans="1:17">
      <c r="A1193" t="s">
        <v>2457</v>
      </c>
      <c r="B1193" s="2">
        <v>45102</v>
      </c>
      <c r="C1193" t="s">
        <v>131</v>
      </c>
      <c r="D1193" t="s">
        <v>1101</v>
      </c>
      <c r="E1193" t="s">
        <v>26</v>
      </c>
      <c r="F1193" t="s">
        <v>18</v>
      </c>
      <c r="G1193" t="s">
        <v>19</v>
      </c>
      <c r="H1193" t="s">
        <v>34</v>
      </c>
      <c r="I1193" s="3">
        <v>3</v>
      </c>
      <c r="J1193" s="4">
        <v>1317.18</v>
      </c>
      <c r="K1193" s="4">
        <v>3951.55</v>
      </c>
      <c r="L1193" t="s">
        <v>35</v>
      </c>
      <c r="M1193" t="s">
        <v>29</v>
      </c>
      <c r="N1193">
        <f>IF(COUNTIF($C$2:C1193,C1193)=1,1,0)</f>
        <v>0</v>
      </c>
      <c r="O1193">
        <f t="shared" si="36"/>
        <v>0</v>
      </c>
      <c r="P1193" t="str">
        <f t="shared" si="37"/>
        <v>2023-06</v>
      </c>
      <c r="Q1193" s="3">
        <f>IF(AND(IF(dashboard!$B$4="All",TRUE,$F1193=dashboard!$B$4),IF(dashboard!$B$5="All",TRUE,$E1193=dashboard!$B$5),IF(dashboard!$B$6="All",TRUE,$G1193=dashboard!$B$6),IF(dashboard!$B$7="All",TRUE,$M1193=dashboard!$B$7),$P1193&gt;=dashboard!$B$8,$P1193&lt;=dashboard!$B$9,COUNTIFS($C$2:C1193,$C1193,$F$2:F1193,IF(dashboard!$B$4="All","*",dashboard!$B$4),$E$2:E1193,IF(dashboard!$B$5="All","*",dashboard!$B$5),$G$2:G1193,IF(dashboard!$B$6="All","*",dashboard!$B$6),$M$2:M1193,IF(dashboard!$B$7="All","*",dashboard!$B$7),$P$2:P1193,"&gt;="&amp;dashboard!$B$8,$P$2:P1193,"&lt;="&amp;dashboard!$B$9)=1),1,0)</f>
        <v>0</v>
      </c>
    </row>
    <row r="1194" spans="1:17">
      <c r="A1194" t="s">
        <v>2458</v>
      </c>
      <c r="B1194" s="2">
        <v>45380</v>
      </c>
      <c r="C1194" t="s">
        <v>2459</v>
      </c>
      <c r="D1194" t="s">
        <v>1020</v>
      </c>
      <c r="E1194" t="s">
        <v>17</v>
      </c>
      <c r="F1194" t="s">
        <v>46</v>
      </c>
      <c r="G1194" t="s">
        <v>19</v>
      </c>
      <c r="H1194" t="s">
        <v>50</v>
      </c>
      <c r="I1194" s="3">
        <v>5</v>
      </c>
      <c r="J1194" s="4">
        <v>1850.95</v>
      </c>
      <c r="K1194" s="4">
        <v>9254.74</v>
      </c>
      <c r="L1194" t="s">
        <v>21</v>
      </c>
      <c r="M1194" t="s">
        <v>29</v>
      </c>
      <c r="N1194">
        <f>IF(COUNTIF($C$2:C1194,C1194)=1,1,0)</f>
        <v>1</v>
      </c>
      <c r="O1194">
        <f t="shared" si="36"/>
        <v>0</v>
      </c>
      <c r="P1194" t="str">
        <f t="shared" si="37"/>
        <v>2024-03</v>
      </c>
      <c r="Q1194" s="3">
        <f>IF(AND(IF(dashboard!$B$4="All",TRUE,$F1194=dashboard!$B$4),IF(dashboard!$B$5="All",TRUE,$E1194=dashboard!$B$5),IF(dashboard!$B$6="All",TRUE,$G1194=dashboard!$B$6),IF(dashboard!$B$7="All",TRUE,$M1194=dashboard!$B$7),$P1194&gt;=dashboard!$B$8,$P1194&lt;=dashboard!$B$9,COUNTIFS($C$2:C1194,$C1194,$F$2:F1194,IF(dashboard!$B$4="All","*",dashboard!$B$4),$E$2:E1194,IF(dashboard!$B$5="All","*",dashboard!$B$5),$G$2:G1194,IF(dashboard!$B$6="All","*",dashboard!$B$6),$M$2:M1194,IF(dashboard!$B$7="All","*",dashboard!$B$7),$P$2:P1194,"&gt;="&amp;dashboard!$B$8,$P$2:P1194,"&lt;="&amp;dashboard!$B$9)=1),1,0)</f>
        <v>0</v>
      </c>
    </row>
    <row r="1195" spans="1:17">
      <c r="A1195" t="s">
        <v>2460</v>
      </c>
      <c r="B1195" s="2">
        <v>44963</v>
      </c>
      <c r="C1195" t="s">
        <v>1010</v>
      </c>
      <c r="D1195" t="s">
        <v>911</v>
      </c>
      <c r="E1195" t="s">
        <v>17</v>
      </c>
      <c r="F1195" t="s">
        <v>46</v>
      </c>
      <c r="G1195" t="s">
        <v>19</v>
      </c>
      <c r="H1195" t="s">
        <v>20</v>
      </c>
      <c r="I1195" s="3">
        <v>3</v>
      </c>
      <c r="J1195" s="4">
        <v>27814.6</v>
      </c>
      <c r="K1195" s="4">
        <v>83443.789999999994</v>
      </c>
      <c r="L1195" t="s">
        <v>21</v>
      </c>
      <c r="M1195" t="s">
        <v>22</v>
      </c>
      <c r="N1195">
        <f>IF(COUNTIF($C$2:C1195,C1195)=1,1,0)</f>
        <v>0</v>
      </c>
      <c r="O1195">
        <f t="shared" si="36"/>
        <v>1</v>
      </c>
      <c r="P1195" t="str">
        <f t="shared" si="37"/>
        <v>2023-02</v>
      </c>
      <c r="Q1195" s="3">
        <f>IF(AND(IF(dashboard!$B$4="All",TRUE,$F1195=dashboard!$B$4),IF(dashboard!$B$5="All",TRUE,$E1195=dashboard!$B$5),IF(dashboard!$B$6="All",TRUE,$G1195=dashboard!$B$6),IF(dashboard!$B$7="All",TRUE,$M1195=dashboard!$B$7),$P1195&gt;=dashboard!$B$8,$P1195&lt;=dashboard!$B$9,COUNTIFS($C$2:C1195,$C1195,$F$2:F1195,IF(dashboard!$B$4="All","*",dashboard!$B$4),$E$2:E1195,IF(dashboard!$B$5="All","*",dashboard!$B$5),$G$2:G1195,IF(dashboard!$B$6="All","*",dashboard!$B$6),$M$2:M1195,IF(dashboard!$B$7="All","*",dashboard!$B$7),$P$2:P1195,"&gt;="&amp;dashboard!$B$8,$P$2:P1195,"&lt;="&amp;dashboard!$B$9)=1),1,0)</f>
        <v>0</v>
      </c>
    </row>
    <row r="1196" spans="1:17">
      <c r="A1196" t="s">
        <v>2461</v>
      </c>
      <c r="B1196" s="2">
        <v>45242</v>
      </c>
      <c r="C1196" t="s">
        <v>1467</v>
      </c>
      <c r="D1196" t="s">
        <v>2462</v>
      </c>
      <c r="E1196" t="s">
        <v>61</v>
      </c>
      <c r="F1196" t="s">
        <v>33</v>
      </c>
      <c r="G1196" t="s">
        <v>42</v>
      </c>
      <c r="H1196" t="s">
        <v>57</v>
      </c>
      <c r="I1196" s="3">
        <v>5</v>
      </c>
      <c r="J1196" s="4">
        <v>15683.75</v>
      </c>
      <c r="K1196" s="4">
        <v>78418.75</v>
      </c>
      <c r="L1196" t="s">
        <v>28</v>
      </c>
      <c r="M1196" t="s">
        <v>29</v>
      </c>
      <c r="N1196">
        <f>IF(COUNTIF($C$2:C1196,C1196)=1,1,0)</f>
        <v>0</v>
      </c>
      <c r="O1196">
        <f t="shared" si="36"/>
        <v>0</v>
      </c>
      <c r="P1196" t="str">
        <f t="shared" si="37"/>
        <v>2023-11</v>
      </c>
      <c r="Q1196" s="3">
        <f>IF(AND(IF(dashboard!$B$4="All",TRUE,$F1196=dashboard!$B$4),IF(dashboard!$B$5="All",TRUE,$E1196=dashboard!$B$5),IF(dashboard!$B$6="All",TRUE,$G1196=dashboard!$B$6),IF(dashboard!$B$7="All",TRUE,$M1196=dashboard!$B$7),$P1196&gt;=dashboard!$B$8,$P1196&lt;=dashboard!$B$9,COUNTIFS($C$2:C1196,$C1196,$F$2:F1196,IF(dashboard!$B$4="All","*",dashboard!$B$4),$E$2:E1196,IF(dashboard!$B$5="All","*",dashboard!$B$5),$G$2:G1196,IF(dashboard!$B$6="All","*",dashboard!$B$6),$M$2:M1196,IF(dashboard!$B$7="All","*",dashboard!$B$7),$P$2:P1196,"&gt;="&amp;dashboard!$B$8,$P$2:P1196,"&lt;="&amp;dashboard!$B$9)=1),1,0)</f>
        <v>1</v>
      </c>
    </row>
    <row r="1197" spans="1:17">
      <c r="A1197" t="s">
        <v>2463</v>
      </c>
      <c r="B1197" s="2">
        <v>45040</v>
      </c>
      <c r="C1197" t="s">
        <v>1938</v>
      </c>
      <c r="D1197" t="s">
        <v>103</v>
      </c>
      <c r="E1197" t="s">
        <v>17</v>
      </c>
      <c r="F1197" t="s">
        <v>27</v>
      </c>
      <c r="G1197" t="s">
        <v>42</v>
      </c>
      <c r="H1197" t="s">
        <v>20</v>
      </c>
      <c r="I1197" s="3">
        <v>4</v>
      </c>
      <c r="J1197" s="4">
        <v>40294.04</v>
      </c>
      <c r="K1197" s="4">
        <v>161176.17000000001</v>
      </c>
      <c r="L1197" t="s">
        <v>28</v>
      </c>
      <c r="M1197" t="s">
        <v>29</v>
      </c>
      <c r="N1197">
        <f>IF(COUNTIF($C$2:C1197,C1197)=1,1,0)</f>
        <v>0</v>
      </c>
      <c r="O1197">
        <f t="shared" si="36"/>
        <v>0</v>
      </c>
      <c r="P1197" t="str">
        <f t="shared" si="37"/>
        <v>2023-04</v>
      </c>
      <c r="Q1197" s="3">
        <f>IF(AND(IF(dashboard!$B$4="All",TRUE,$F1197=dashboard!$B$4),IF(dashboard!$B$5="All",TRUE,$E1197=dashboard!$B$5),IF(dashboard!$B$6="All",TRUE,$G1197=dashboard!$B$6),IF(dashboard!$B$7="All",TRUE,$M1197=dashboard!$B$7),$P1197&gt;=dashboard!$B$8,$P1197&lt;=dashboard!$B$9,COUNTIFS($C$2:C1197,$C1197,$F$2:F1197,IF(dashboard!$B$4="All","*",dashboard!$B$4),$E$2:E1197,IF(dashboard!$B$5="All","*",dashboard!$B$5),$G$2:G1197,IF(dashboard!$B$6="All","*",dashboard!$B$6),$M$2:M1197,IF(dashboard!$B$7="All","*",dashboard!$B$7),$P$2:P1197,"&gt;="&amp;dashboard!$B$8,$P$2:P1197,"&lt;="&amp;dashboard!$B$9)=1),1,0)</f>
        <v>0</v>
      </c>
    </row>
    <row r="1198" spans="1:17">
      <c r="A1198" t="s">
        <v>2464</v>
      </c>
      <c r="B1198" s="2">
        <v>44966</v>
      </c>
      <c r="C1198" t="s">
        <v>84</v>
      </c>
      <c r="D1198" t="s">
        <v>747</v>
      </c>
      <c r="E1198" t="s">
        <v>26</v>
      </c>
      <c r="F1198" t="s">
        <v>18</v>
      </c>
      <c r="G1198" t="s">
        <v>19</v>
      </c>
      <c r="H1198" t="s">
        <v>34</v>
      </c>
      <c r="I1198" s="3">
        <v>1</v>
      </c>
      <c r="J1198" s="4">
        <v>1418.75</v>
      </c>
      <c r="K1198" s="4">
        <v>1418.75</v>
      </c>
      <c r="L1198" t="s">
        <v>28</v>
      </c>
      <c r="M1198" t="s">
        <v>29</v>
      </c>
      <c r="N1198">
        <f>IF(COUNTIF($C$2:C1198,C1198)=1,1,0)</f>
        <v>0</v>
      </c>
      <c r="O1198">
        <f t="shared" si="36"/>
        <v>0</v>
      </c>
      <c r="P1198" t="str">
        <f t="shared" si="37"/>
        <v>2023-02</v>
      </c>
      <c r="Q1198" s="3">
        <f>IF(AND(IF(dashboard!$B$4="All",TRUE,$F1198=dashboard!$B$4),IF(dashboard!$B$5="All",TRUE,$E1198=dashboard!$B$5),IF(dashboard!$B$6="All",TRUE,$G1198=dashboard!$B$6),IF(dashboard!$B$7="All",TRUE,$M1198=dashboard!$B$7),$P1198&gt;=dashboard!$B$8,$P1198&lt;=dashboard!$B$9,COUNTIFS($C$2:C1198,$C1198,$F$2:F1198,IF(dashboard!$B$4="All","*",dashboard!$B$4),$E$2:E1198,IF(dashboard!$B$5="All","*",dashboard!$B$5),$G$2:G1198,IF(dashboard!$B$6="All","*",dashboard!$B$6),$M$2:M1198,IF(dashboard!$B$7="All","*",dashboard!$B$7),$P$2:P1198,"&gt;="&amp;dashboard!$B$8,$P$2:P1198,"&lt;="&amp;dashboard!$B$9)=1),1,0)</f>
        <v>0</v>
      </c>
    </row>
    <row r="1199" spans="1:17">
      <c r="A1199" t="s">
        <v>2465</v>
      </c>
      <c r="B1199" s="2">
        <v>45227</v>
      </c>
      <c r="C1199" t="s">
        <v>2466</v>
      </c>
      <c r="D1199" t="s">
        <v>603</v>
      </c>
      <c r="E1199" t="s">
        <v>26</v>
      </c>
      <c r="F1199" t="s">
        <v>27</v>
      </c>
      <c r="G1199" t="s">
        <v>19</v>
      </c>
      <c r="H1199" t="s">
        <v>34</v>
      </c>
      <c r="I1199" s="3">
        <v>1</v>
      </c>
      <c r="J1199" s="4">
        <v>1341.61</v>
      </c>
      <c r="K1199" s="4">
        <v>1341.61</v>
      </c>
      <c r="L1199" t="s">
        <v>35</v>
      </c>
      <c r="M1199" t="s">
        <v>22</v>
      </c>
      <c r="N1199">
        <f>IF(COUNTIF($C$2:C1199,C1199)=1,1,0)</f>
        <v>1</v>
      </c>
      <c r="O1199">
        <f t="shared" si="36"/>
        <v>1</v>
      </c>
      <c r="P1199" t="str">
        <f t="shared" si="37"/>
        <v>2023-10</v>
      </c>
      <c r="Q1199" s="3">
        <f>IF(AND(IF(dashboard!$B$4="All",TRUE,$F1199=dashboard!$B$4),IF(dashboard!$B$5="All",TRUE,$E1199=dashboard!$B$5),IF(dashboard!$B$6="All",TRUE,$G1199=dashboard!$B$6),IF(dashboard!$B$7="All",TRUE,$M1199=dashboard!$B$7),$P1199&gt;=dashboard!$B$8,$P1199&lt;=dashboard!$B$9,COUNTIFS($C$2:C1199,$C1199,$F$2:F1199,IF(dashboard!$B$4="All","*",dashboard!$B$4),$E$2:E1199,IF(dashboard!$B$5="All","*",dashboard!$B$5),$G$2:G1199,IF(dashboard!$B$6="All","*",dashboard!$B$6),$M$2:M1199,IF(dashboard!$B$7="All","*",dashboard!$B$7),$P$2:P1199,"&gt;="&amp;dashboard!$B$8,$P$2:P1199,"&lt;="&amp;dashboard!$B$9)=1),1,0)</f>
        <v>0</v>
      </c>
    </row>
    <row r="1200" spans="1:17">
      <c r="A1200" t="s">
        <v>2467</v>
      </c>
      <c r="B1200" s="2">
        <v>45150</v>
      </c>
      <c r="C1200" t="s">
        <v>1545</v>
      </c>
      <c r="D1200" t="s">
        <v>156</v>
      </c>
      <c r="E1200" t="s">
        <v>26</v>
      </c>
      <c r="F1200" t="s">
        <v>33</v>
      </c>
      <c r="G1200" t="s">
        <v>42</v>
      </c>
      <c r="H1200" t="s">
        <v>20</v>
      </c>
      <c r="I1200" s="3">
        <v>4</v>
      </c>
      <c r="J1200" s="4">
        <v>28200.76</v>
      </c>
      <c r="K1200" s="4">
        <v>112803.02</v>
      </c>
      <c r="L1200" t="s">
        <v>21</v>
      </c>
      <c r="M1200" t="s">
        <v>29</v>
      </c>
      <c r="N1200">
        <f>IF(COUNTIF($C$2:C1200,C1200)=1,1,0)</f>
        <v>0</v>
      </c>
      <c r="O1200">
        <f t="shared" si="36"/>
        <v>0</v>
      </c>
      <c r="P1200" t="str">
        <f t="shared" si="37"/>
        <v>2023-08</v>
      </c>
      <c r="Q1200" s="3">
        <f>IF(AND(IF(dashboard!$B$4="All",TRUE,$F1200=dashboard!$B$4),IF(dashboard!$B$5="All",TRUE,$E1200=dashboard!$B$5),IF(dashboard!$B$6="All",TRUE,$G1200=dashboard!$B$6),IF(dashboard!$B$7="All",TRUE,$M1200=dashboard!$B$7),$P1200&gt;=dashboard!$B$8,$P1200&lt;=dashboard!$B$9,COUNTIFS($C$2:C1200,$C1200,$F$2:F1200,IF(dashboard!$B$4="All","*",dashboard!$B$4),$E$2:E1200,IF(dashboard!$B$5="All","*",dashboard!$B$5),$G$2:G1200,IF(dashboard!$B$6="All","*",dashboard!$B$6),$M$2:M1200,IF(dashboard!$B$7="All","*",dashboard!$B$7),$P$2:P1200,"&gt;="&amp;dashboard!$B$8,$P$2:P1200,"&lt;="&amp;dashboard!$B$9)=1),1,0)</f>
        <v>1</v>
      </c>
    </row>
    <row r="1201" spans="1:17">
      <c r="A1201" t="s">
        <v>2468</v>
      </c>
      <c r="B1201" s="2">
        <v>45244</v>
      </c>
      <c r="C1201" t="s">
        <v>2420</v>
      </c>
      <c r="D1201" t="s">
        <v>187</v>
      </c>
      <c r="E1201" t="s">
        <v>17</v>
      </c>
      <c r="F1201" t="s">
        <v>18</v>
      </c>
      <c r="G1201" t="s">
        <v>42</v>
      </c>
      <c r="H1201" t="s">
        <v>20</v>
      </c>
      <c r="I1201" s="3">
        <v>1</v>
      </c>
      <c r="J1201" s="4">
        <v>29499.95</v>
      </c>
      <c r="K1201" s="4">
        <v>29499.95</v>
      </c>
      <c r="L1201" t="s">
        <v>35</v>
      </c>
      <c r="M1201" t="s">
        <v>29</v>
      </c>
      <c r="N1201">
        <f>IF(COUNTIF($C$2:C1201,C1201)=1,1,0)</f>
        <v>0</v>
      </c>
      <c r="O1201">
        <f t="shared" si="36"/>
        <v>0</v>
      </c>
      <c r="P1201" t="str">
        <f t="shared" si="37"/>
        <v>2023-11</v>
      </c>
      <c r="Q1201" s="3">
        <f>IF(AND(IF(dashboard!$B$4="All",TRUE,$F1201=dashboard!$B$4),IF(dashboard!$B$5="All",TRUE,$E1201=dashboard!$B$5),IF(dashboard!$B$6="All",TRUE,$G1201=dashboard!$B$6),IF(dashboard!$B$7="All",TRUE,$M1201=dashboard!$B$7),$P1201&gt;=dashboard!$B$8,$P1201&lt;=dashboard!$B$9,COUNTIFS($C$2:C1201,$C1201,$F$2:F1201,IF(dashboard!$B$4="All","*",dashboard!$B$4),$E$2:E1201,IF(dashboard!$B$5="All","*",dashboard!$B$5),$G$2:G1201,IF(dashboard!$B$6="All","*",dashboard!$B$6),$M$2:M1201,IF(dashboard!$B$7="All","*",dashboard!$B$7),$P$2:P1201,"&gt;="&amp;dashboard!$B$8,$P$2:P1201,"&lt;="&amp;dashboard!$B$9)=1),1,0)</f>
        <v>0</v>
      </c>
    </row>
    <row r="1202" spans="1:17">
      <c r="A1202" t="s">
        <v>2469</v>
      </c>
      <c r="B1202" s="2">
        <v>45275</v>
      </c>
      <c r="C1202" t="s">
        <v>450</v>
      </c>
      <c r="D1202" t="s">
        <v>1340</v>
      </c>
      <c r="E1202" t="s">
        <v>61</v>
      </c>
      <c r="F1202" t="s">
        <v>33</v>
      </c>
      <c r="G1202" t="s">
        <v>19</v>
      </c>
      <c r="H1202" t="s">
        <v>50</v>
      </c>
      <c r="I1202" s="3">
        <v>3</v>
      </c>
      <c r="J1202" s="4">
        <v>2838.44</v>
      </c>
      <c r="K1202" s="4">
        <v>8515.32</v>
      </c>
      <c r="L1202" t="s">
        <v>35</v>
      </c>
      <c r="M1202" t="s">
        <v>29</v>
      </c>
      <c r="N1202">
        <f>IF(COUNTIF($C$2:C1202,C1202)=1,1,0)</f>
        <v>0</v>
      </c>
      <c r="O1202">
        <f t="shared" si="36"/>
        <v>0</v>
      </c>
      <c r="P1202" t="str">
        <f t="shared" si="37"/>
        <v>2023-12</v>
      </c>
      <c r="Q1202" s="3">
        <f>IF(AND(IF(dashboard!$B$4="All",TRUE,$F1202=dashboard!$B$4),IF(dashboard!$B$5="All",TRUE,$E1202=dashboard!$B$5),IF(dashboard!$B$6="All",TRUE,$G1202=dashboard!$B$6),IF(dashboard!$B$7="All",TRUE,$M1202=dashboard!$B$7),$P1202&gt;=dashboard!$B$8,$P1202&lt;=dashboard!$B$9,COUNTIFS($C$2:C1202,$C1202,$F$2:F1202,IF(dashboard!$B$4="All","*",dashboard!$B$4),$E$2:E1202,IF(dashboard!$B$5="All","*",dashboard!$B$5),$G$2:G1202,IF(dashboard!$B$6="All","*",dashboard!$B$6),$M$2:M1202,IF(dashboard!$B$7="All","*",dashboard!$B$7),$P$2:P1202,"&gt;="&amp;dashboard!$B$8,$P$2:P1202,"&lt;="&amp;dashboard!$B$9)=1),1,0)</f>
        <v>1</v>
      </c>
    </row>
    <row r="1203" spans="1:17">
      <c r="A1203" t="s">
        <v>2470</v>
      </c>
      <c r="B1203" s="2">
        <v>45041</v>
      </c>
      <c r="C1203" t="s">
        <v>1538</v>
      </c>
      <c r="D1203" t="s">
        <v>1872</v>
      </c>
      <c r="E1203" t="s">
        <v>17</v>
      </c>
      <c r="F1203" t="s">
        <v>46</v>
      </c>
      <c r="G1203" t="s">
        <v>42</v>
      </c>
      <c r="H1203" t="s">
        <v>34</v>
      </c>
      <c r="I1203" s="3">
        <v>4</v>
      </c>
      <c r="J1203" s="4">
        <v>1373.6</v>
      </c>
      <c r="K1203" s="4">
        <v>5494.4</v>
      </c>
      <c r="L1203" t="s">
        <v>21</v>
      </c>
      <c r="M1203" t="s">
        <v>29</v>
      </c>
      <c r="N1203">
        <f>IF(COUNTIF($C$2:C1203,C1203)=1,1,0)</f>
        <v>0</v>
      </c>
      <c r="O1203">
        <f t="shared" si="36"/>
        <v>0</v>
      </c>
      <c r="P1203" t="str">
        <f t="shared" si="37"/>
        <v>2023-04</v>
      </c>
      <c r="Q1203" s="3">
        <f>IF(AND(IF(dashboard!$B$4="All",TRUE,$F1203=dashboard!$B$4),IF(dashboard!$B$5="All",TRUE,$E1203=dashboard!$B$5),IF(dashboard!$B$6="All",TRUE,$G1203=dashboard!$B$6),IF(dashboard!$B$7="All",TRUE,$M1203=dashboard!$B$7),$P1203&gt;=dashboard!$B$8,$P1203&lt;=dashboard!$B$9,COUNTIFS($C$2:C1203,$C1203,$F$2:F1203,IF(dashboard!$B$4="All","*",dashboard!$B$4),$E$2:E1203,IF(dashboard!$B$5="All","*",dashboard!$B$5),$G$2:G1203,IF(dashboard!$B$6="All","*",dashboard!$B$6),$M$2:M1203,IF(dashboard!$B$7="All","*",dashboard!$B$7),$P$2:P1203,"&gt;="&amp;dashboard!$B$8,$P$2:P1203,"&lt;="&amp;dashboard!$B$9)=1),1,0)</f>
        <v>0</v>
      </c>
    </row>
    <row r="1204" spans="1:17">
      <c r="A1204" t="s">
        <v>2471</v>
      </c>
      <c r="B1204" s="2">
        <v>45249</v>
      </c>
      <c r="C1204" t="s">
        <v>160</v>
      </c>
      <c r="D1204" t="s">
        <v>32</v>
      </c>
      <c r="E1204" t="s">
        <v>61</v>
      </c>
      <c r="F1204" t="s">
        <v>33</v>
      </c>
      <c r="G1204" t="s">
        <v>42</v>
      </c>
      <c r="H1204" t="s">
        <v>20</v>
      </c>
      <c r="I1204" s="3">
        <v>3</v>
      </c>
      <c r="J1204" s="4">
        <v>35711.43</v>
      </c>
      <c r="K1204" s="4">
        <v>107134.29</v>
      </c>
      <c r="L1204" t="s">
        <v>21</v>
      </c>
      <c r="M1204" t="s">
        <v>29</v>
      </c>
      <c r="N1204">
        <f>IF(COUNTIF($C$2:C1204,C1204)=1,1,0)</f>
        <v>0</v>
      </c>
      <c r="O1204">
        <f t="shared" si="36"/>
        <v>0</v>
      </c>
      <c r="P1204" t="str">
        <f t="shared" si="37"/>
        <v>2023-11</v>
      </c>
      <c r="Q1204" s="3">
        <f>IF(AND(IF(dashboard!$B$4="All",TRUE,$F1204=dashboard!$B$4),IF(dashboard!$B$5="All",TRUE,$E1204=dashboard!$B$5),IF(dashboard!$B$6="All",TRUE,$G1204=dashboard!$B$6),IF(dashboard!$B$7="All",TRUE,$M1204=dashboard!$B$7),$P1204&gt;=dashboard!$B$8,$P1204&lt;=dashboard!$B$9,COUNTIFS($C$2:C1204,$C1204,$F$2:F1204,IF(dashboard!$B$4="All","*",dashboard!$B$4),$E$2:E1204,IF(dashboard!$B$5="All","*",dashboard!$B$5),$G$2:G1204,IF(dashboard!$B$6="All","*",dashboard!$B$6),$M$2:M1204,IF(dashboard!$B$7="All","*",dashboard!$B$7),$P$2:P1204,"&gt;="&amp;dashboard!$B$8,$P$2:P1204,"&lt;="&amp;dashboard!$B$9)=1),1,0)</f>
        <v>1</v>
      </c>
    </row>
    <row r="1205" spans="1:17">
      <c r="A1205" t="s">
        <v>2472</v>
      </c>
      <c r="B1205" s="2">
        <v>44966</v>
      </c>
      <c r="C1205" t="s">
        <v>1598</v>
      </c>
      <c r="D1205" t="s">
        <v>2473</v>
      </c>
      <c r="E1205" t="s">
        <v>17</v>
      </c>
      <c r="F1205" t="s">
        <v>46</v>
      </c>
      <c r="G1205" t="s">
        <v>19</v>
      </c>
      <c r="H1205" t="s">
        <v>34</v>
      </c>
      <c r="I1205" s="3">
        <v>4</v>
      </c>
      <c r="J1205" s="4">
        <v>1028.18</v>
      </c>
      <c r="K1205" s="4">
        <v>4112.74</v>
      </c>
      <c r="L1205" t="s">
        <v>28</v>
      </c>
      <c r="M1205" t="s">
        <v>29</v>
      </c>
      <c r="N1205">
        <f>IF(COUNTIF($C$2:C1205,C1205)=1,1,0)</f>
        <v>0</v>
      </c>
      <c r="O1205">
        <f t="shared" si="36"/>
        <v>0</v>
      </c>
      <c r="P1205" t="str">
        <f t="shared" si="37"/>
        <v>2023-02</v>
      </c>
      <c r="Q1205" s="3">
        <f>IF(AND(IF(dashboard!$B$4="All",TRUE,$F1205=dashboard!$B$4),IF(dashboard!$B$5="All",TRUE,$E1205=dashboard!$B$5),IF(dashboard!$B$6="All",TRUE,$G1205=dashboard!$B$6),IF(dashboard!$B$7="All",TRUE,$M1205=dashboard!$B$7),$P1205&gt;=dashboard!$B$8,$P1205&lt;=dashboard!$B$9,COUNTIFS($C$2:C1205,$C1205,$F$2:F1205,IF(dashboard!$B$4="All","*",dashboard!$B$4),$E$2:E1205,IF(dashboard!$B$5="All","*",dashboard!$B$5),$G$2:G1205,IF(dashboard!$B$6="All","*",dashboard!$B$6),$M$2:M1205,IF(dashboard!$B$7="All","*",dashboard!$B$7),$P$2:P1205,"&gt;="&amp;dashboard!$B$8,$P$2:P1205,"&lt;="&amp;dashboard!$B$9)=1),1,0)</f>
        <v>0</v>
      </c>
    </row>
    <row r="1206" spans="1:17">
      <c r="A1206" t="s">
        <v>2474</v>
      </c>
      <c r="B1206" s="2">
        <v>44966</v>
      </c>
      <c r="C1206" t="s">
        <v>1696</v>
      </c>
      <c r="D1206" t="s">
        <v>178</v>
      </c>
      <c r="E1206" t="s">
        <v>17</v>
      </c>
      <c r="F1206" t="s">
        <v>27</v>
      </c>
      <c r="G1206" t="s">
        <v>19</v>
      </c>
      <c r="H1206" t="s">
        <v>20</v>
      </c>
      <c r="I1206" s="3">
        <v>3</v>
      </c>
      <c r="J1206" s="4">
        <v>28420.99</v>
      </c>
      <c r="K1206" s="4">
        <v>85262.97</v>
      </c>
      <c r="L1206" t="s">
        <v>21</v>
      </c>
      <c r="M1206" t="s">
        <v>29</v>
      </c>
      <c r="N1206">
        <f>IF(COUNTIF($C$2:C1206,C1206)=1,1,0)</f>
        <v>0</v>
      </c>
      <c r="O1206">
        <f t="shared" si="36"/>
        <v>0</v>
      </c>
      <c r="P1206" t="str">
        <f t="shared" si="37"/>
        <v>2023-02</v>
      </c>
      <c r="Q1206" s="3">
        <f>IF(AND(IF(dashboard!$B$4="All",TRUE,$F1206=dashboard!$B$4),IF(dashboard!$B$5="All",TRUE,$E1206=dashboard!$B$5),IF(dashboard!$B$6="All",TRUE,$G1206=dashboard!$B$6),IF(dashboard!$B$7="All",TRUE,$M1206=dashboard!$B$7),$P1206&gt;=dashboard!$B$8,$P1206&lt;=dashboard!$B$9,COUNTIFS($C$2:C1206,$C1206,$F$2:F1206,IF(dashboard!$B$4="All","*",dashboard!$B$4),$E$2:E1206,IF(dashboard!$B$5="All","*",dashboard!$B$5),$G$2:G1206,IF(dashboard!$B$6="All","*",dashboard!$B$6),$M$2:M1206,IF(dashboard!$B$7="All","*",dashboard!$B$7),$P$2:P1206,"&gt;="&amp;dashboard!$B$8,$P$2:P1206,"&lt;="&amp;dashboard!$B$9)=1),1,0)</f>
        <v>0</v>
      </c>
    </row>
    <row r="1207" spans="1:17">
      <c r="A1207" t="s">
        <v>2475</v>
      </c>
      <c r="B1207" s="2">
        <v>45215</v>
      </c>
      <c r="C1207" t="s">
        <v>1538</v>
      </c>
      <c r="D1207" t="s">
        <v>205</v>
      </c>
      <c r="E1207" t="s">
        <v>17</v>
      </c>
      <c r="F1207" t="s">
        <v>18</v>
      </c>
      <c r="G1207" t="s">
        <v>19</v>
      </c>
      <c r="H1207" t="s">
        <v>34</v>
      </c>
      <c r="I1207" s="3">
        <v>3</v>
      </c>
      <c r="J1207" s="4">
        <v>1351.37</v>
      </c>
      <c r="K1207" s="4">
        <v>4054.11</v>
      </c>
      <c r="L1207" t="s">
        <v>35</v>
      </c>
      <c r="M1207" t="s">
        <v>29</v>
      </c>
      <c r="N1207">
        <f>IF(COUNTIF($C$2:C1207,C1207)=1,1,0)</f>
        <v>0</v>
      </c>
      <c r="O1207">
        <f t="shared" si="36"/>
        <v>0</v>
      </c>
      <c r="P1207" t="str">
        <f t="shared" si="37"/>
        <v>2023-10</v>
      </c>
      <c r="Q1207" s="3">
        <f>IF(AND(IF(dashboard!$B$4="All",TRUE,$F1207=dashboard!$B$4),IF(dashboard!$B$5="All",TRUE,$E1207=dashboard!$B$5),IF(dashboard!$B$6="All",TRUE,$G1207=dashboard!$B$6),IF(dashboard!$B$7="All",TRUE,$M1207=dashboard!$B$7),$P1207&gt;=dashboard!$B$8,$P1207&lt;=dashboard!$B$9,COUNTIFS($C$2:C1207,$C1207,$F$2:F1207,IF(dashboard!$B$4="All","*",dashboard!$B$4),$E$2:E1207,IF(dashboard!$B$5="All","*",dashboard!$B$5),$G$2:G1207,IF(dashboard!$B$6="All","*",dashboard!$B$6),$M$2:M1207,IF(dashboard!$B$7="All","*",dashboard!$B$7),$P$2:P1207,"&gt;="&amp;dashboard!$B$8,$P$2:P1207,"&lt;="&amp;dashboard!$B$9)=1),1,0)</f>
        <v>0</v>
      </c>
    </row>
    <row r="1208" spans="1:17">
      <c r="A1208" t="s">
        <v>2476</v>
      </c>
      <c r="B1208" s="2">
        <v>45188</v>
      </c>
      <c r="C1208" t="s">
        <v>1503</v>
      </c>
      <c r="D1208" t="s">
        <v>1543</v>
      </c>
      <c r="E1208" t="s">
        <v>26</v>
      </c>
      <c r="F1208" t="s">
        <v>18</v>
      </c>
      <c r="G1208" t="s">
        <v>19</v>
      </c>
      <c r="H1208" t="s">
        <v>20</v>
      </c>
      <c r="I1208" s="3">
        <v>1</v>
      </c>
      <c r="J1208" s="4">
        <v>28091.96</v>
      </c>
      <c r="K1208" s="4">
        <v>28091.96</v>
      </c>
      <c r="L1208" t="s">
        <v>28</v>
      </c>
      <c r="M1208" t="s">
        <v>29</v>
      </c>
      <c r="N1208">
        <f>IF(COUNTIF($C$2:C1208,C1208)=1,1,0)</f>
        <v>0</v>
      </c>
      <c r="O1208">
        <f t="shared" si="36"/>
        <v>0</v>
      </c>
      <c r="P1208" t="str">
        <f t="shared" si="37"/>
        <v>2023-09</v>
      </c>
      <c r="Q1208" s="3">
        <f>IF(AND(IF(dashboard!$B$4="All",TRUE,$F1208=dashboard!$B$4),IF(dashboard!$B$5="All",TRUE,$E1208=dashboard!$B$5),IF(dashboard!$B$6="All",TRUE,$G1208=dashboard!$B$6),IF(dashboard!$B$7="All",TRUE,$M1208=dashboard!$B$7),$P1208&gt;=dashboard!$B$8,$P1208&lt;=dashboard!$B$9,COUNTIFS($C$2:C1208,$C1208,$F$2:F1208,IF(dashboard!$B$4="All","*",dashboard!$B$4),$E$2:E1208,IF(dashboard!$B$5="All","*",dashboard!$B$5),$G$2:G1208,IF(dashboard!$B$6="All","*",dashboard!$B$6),$M$2:M1208,IF(dashboard!$B$7="All","*",dashboard!$B$7),$P$2:P1208,"&gt;="&amp;dashboard!$B$8,$P$2:P1208,"&lt;="&amp;dashboard!$B$9)=1),1,0)</f>
        <v>0</v>
      </c>
    </row>
    <row r="1209" spans="1:17">
      <c r="A1209" t="s">
        <v>2477</v>
      </c>
      <c r="B1209" s="2">
        <v>45142</v>
      </c>
      <c r="C1209" t="s">
        <v>891</v>
      </c>
      <c r="D1209" t="s">
        <v>2451</v>
      </c>
      <c r="E1209" t="s">
        <v>17</v>
      </c>
      <c r="F1209" t="s">
        <v>27</v>
      </c>
      <c r="G1209" t="s">
        <v>19</v>
      </c>
      <c r="H1209" t="s">
        <v>34</v>
      </c>
      <c r="I1209" s="3">
        <v>4</v>
      </c>
      <c r="J1209" s="4">
        <v>1237.08</v>
      </c>
      <c r="K1209" s="4">
        <v>4948.33</v>
      </c>
      <c r="L1209" t="s">
        <v>35</v>
      </c>
      <c r="M1209" t="s">
        <v>29</v>
      </c>
      <c r="N1209">
        <f>IF(COUNTIF($C$2:C1209,C1209)=1,1,0)</f>
        <v>0</v>
      </c>
      <c r="O1209">
        <f t="shared" si="36"/>
        <v>0</v>
      </c>
      <c r="P1209" t="str">
        <f t="shared" si="37"/>
        <v>2023-08</v>
      </c>
      <c r="Q1209" s="3">
        <f>IF(AND(IF(dashboard!$B$4="All",TRUE,$F1209=dashboard!$B$4),IF(dashboard!$B$5="All",TRUE,$E1209=dashboard!$B$5),IF(dashboard!$B$6="All",TRUE,$G1209=dashboard!$B$6),IF(dashboard!$B$7="All",TRUE,$M1209=dashboard!$B$7),$P1209&gt;=dashboard!$B$8,$P1209&lt;=dashboard!$B$9,COUNTIFS($C$2:C1209,$C1209,$F$2:F1209,IF(dashboard!$B$4="All","*",dashboard!$B$4),$E$2:E1209,IF(dashboard!$B$5="All","*",dashboard!$B$5),$G$2:G1209,IF(dashboard!$B$6="All","*",dashboard!$B$6),$M$2:M1209,IF(dashboard!$B$7="All","*",dashboard!$B$7),$P$2:P1209,"&gt;="&amp;dashboard!$B$8,$P$2:P1209,"&lt;="&amp;dashboard!$B$9)=1),1,0)</f>
        <v>0</v>
      </c>
    </row>
    <row r="1210" spans="1:17">
      <c r="A1210" t="s">
        <v>2478</v>
      </c>
      <c r="B1210" s="2">
        <v>45073</v>
      </c>
      <c r="C1210" t="s">
        <v>1316</v>
      </c>
      <c r="D1210" t="s">
        <v>899</v>
      </c>
      <c r="E1210" t="s">
        <v>17</v>
      </c>
      <c r="F1210" t="s">
        <v>46</v>
      </c>
      <c r="G1210" t="s">
        <v>19</v>
      </c>
      <c r="H1210" t="s">
        <v>57</v>
      </c>
      <c r="I1210" s="3">
        <v>5</v>
      </c>
      <c r="J1210" s="4">
        <v>17759.650000000001</v>
      </c>
      <c r="K1210" s="4">
        <v>88798.25</v>
      </c>
      <c r="L1210" t="s">
        <v>21</v>
      </c>
      <c r="M1210" t="s">
        <v>22</v>
      </c>
      <c r="N1210">
        <f>IF(COUNTIF($C$2:C1210,C1210)=1,1,0)</f>
        <v>0</v>
      </c>
      <c r="O1210">
        <f t="shared" si="36"/>
        <v>1</v>
      </c>
      <c r="P1210" t="str">
        <f t="shared" si="37"/>
        <v>2023-05</v>
      </c>
      <c r="Q1210" s="3">
        <f>IF(AND(IF(dashboard!$B$4="All",TRUE,$F1210=dashboard!$B$4),IF(dashboard!$B$5="All",TRUE,$E1210=dashboard!$B$5),IF(dashboard!$B$6="All",TRUE,$G1210=dashboard!$B$6),IF(dashboard!$B$7="All",TRUE,$M1210=dashboard!$B$7),$P1210&gt;=dashboard!$B$8,$P1210&lt;=dashboard!$B$9,COUNTIFS($C$2:C1210,$C1210,$F$2:F1210,IF(dashboard!$B$4="All","*",dashboard!$B$4),$E$2:E1210,IF(dashboard!$B$5="All","*",dashboard!$B$5),$G$2:G1210,IF(dashboard!$B$6="All","*",dashboard!$B$6),$M$2:M1210,IF(dashboard!$B$7="All","*",dashboard!$B$7),$P$2:P1210,"&gt;="&amp;dashboard!$B$8,$P$2:P1210,"&lt;="&amp;dashboard!$B$9)=1),1,0)</f>
        <v>0</v>
      </c>
    </row>
    <row r="1211" spans="1:17">
      <c r="A1211" t="s">
        <v>2479</v>
      </c>
      <c r="B1211" s="2">
        <v>45262</v>
      </c>
      <c r="C1211" t="s">
        <v>1449</v>
      </c>
      <c r="D1211" t="s">
        <v>935</v>
      </c>
      <c r="E1211" t="s">
        <v>17</v>
      </c>
      <c r="F1211" t="s">
        <v>18</v>
      </c>
      <c r="G1211" t="s">
        <v>19</v>
      </c>
      <c r="H1211" t="s">
        <v>50</v>
      </c>
      <c r="I1211" s="3">
        <v>1</v>
      </c>
      <c r="J1211" s="4">
        <v>2631.61</v>
      </c>
      <c r="K1211" s="4">
        <v>2631.61</v>
      </c>
      <c r="L1211" t="s">
        <v>28</v>
      </c>
      <c r="M1211" t="s">
        <v>29</v>
      </c>
      <c r="N1211">
        <f>IF(COUNTIF($C$2:C1211,C1211)=1,1,0)</f>
        <v>0</v>
      </c>
      <c r="O1211">
        <f t="shared" si="36"/>
        <v>0</v>
      </c>
      <c r="P1211" t="str">
        <f t="shared" si="37"/>
        <v>2023-12</v>
      </c>
      <c r="Q1211" s="3">
        <f>IF(AND(IF(dashboard!$B$4="All",TRUE,$F1211=dashboard!$B$4),IF(dashboard!$B$5="All",TRUE,$E1211=dashboard!$B$5),IF(dashboard!$B$6="All",TRUE,$G1211=dashboard!$B$6),IF(dashboard!$B$7="All",TRUE,$M1211=dashboard!$B$7),$P1211&gt;=dashboard!$B$8,$P1211&lt;=dashboard!$B$9,COUNTIFS($C$2:C1211,$C1211,$F$2:F1211,IF(dashboard!$B$4="All","*",dashboard!$B$4),$E$2:E1211,IF(dashboard!$B$5="All","*",dashboard!$B$5),$G$2:G1211,IF(dashboard!$B$6="All","*",dashboard!$B$6),$M$2:M1211,IF(dashboard!$B$7="All","*",dashboard!$B$7),$P$2:P1211,"&gt;="&amp;dashboard!$B$8,$P$2:P1211,"&lt;="&amp;dashboard!$B$9)=1),1,0)</f>
        <v>0</v>
      </c>
    </row>
    <row r="1212" spans="1:17">
      <c r="A1212" t="s">
        <v>2480</v>
      </c>
      <c r="B1212" s="2">
        <v>45094</v>
      </c>
      <c r="C1212" t="s">
        <v>1920</v>
      </c>
      <c r="D1212" t="s">
        <v>2104</v>
      </c>
      <c r="E1212" t="s">
        <v>61</v>
      </c>
      <c r="F1212" t="s">
        <v>33</v>
      </c>
      <c r="G1212" t="s">
        <v>19</v>
      </c>
      <c r="H1212" t="s">
        <v>57</v>
      </c>
      <c r="I1212" s="3">
        <v>3</v>
      </c>
      <c r="J1212" s="4">
        <v>12432.53</v>
      </c>
      <c r="K1212" s="4">
        <v>37297.58</v>
      </c>
      <c r="L1212" t="s">
        <v>21</v>
      </c>
      <c r="M1212" t="s">
        <v>29</v>
      </c>
      <c r="N1212">
        <f>IF(COUNTIF($C$2:C1212,C1212)=1,1,0)</f>
        <v>0</v>
      </c>
      <c r="O1212">
        <f t="shared" si="36"/>
        <v>0</v>
      </c>
      <c r="P1212" t="str">
        <f t="shared" si="37"/>
        <v>2023-06</v>
      </c>
      <c r="Q1212" s="3">
        <f>IF(AND(IF(dashboard!$B$4="All",TRUE,$F1212=dashboard!$B$4),IF(dashboard!$B$5="All",TRUE,$E1212=dashboard!$B$5),IF(dashboard!$B$6="All",TRUE,$G1212=dashboard!$B$6),IF(dashboard!$B$7="All",TRUE,$M1212=dashboard!$B$7),$P1212&gt;=dashboard!$B$8,$P1212&lt;=dashboard!$B$9,COUNTIFS($C$2:C1212,$C1212,$F$2:F1212,IF(dashboard!$B$4="All","*",dashboard!$B$4),$E$2:E1212,IF(dashboard!$B$5="All","*",dashboard!$B$5),$G$2:G1212,IF(dashboard!$B$6="All","*",dashboard!$B$6),$M$2:M1212,IF(dashboard!$B$7="All","*",dashboard!$B$7),$P$2:P1212,"&gt;="&amp;dashboard!$B$8,$P$2:P1212,"&lt;="&amp;dashboard!$B$9)=1),1,0)</f>
        <v>1</v>
      </c>
    </row>
    <row r="1213" spans="1:17">
      <c r="A1213" t="s">
        <v>2481</v>
      </c>
      <c r="B1213" s="2">
        <v>45018</v>
      </c>
      <c r="C1213" t="s">
        <v>2482</v>
      </c>
      <c r="D1213" t="s">
        <v>1233</v>
      </c>
      <c r="E1213" t="s">
        <v>26</v>
      </c>
      <c r="F1213" t="s">
        <v>46</v>
      </c>
      <c r="G1213" t="s">
        <v>19</v>
      </c>
      <c r="H1213" t="s">
        <v>50</v>
      </c>
      <c r="I1213" s="3">
        <v>3</v>
      </c>
      <c r="J1213" s="4">
        <v>2103.13</v>
      </c>
      <c r="K1213" s="4">
        <v>6309.4</v>
      </c>
      <c r="L1213" t="s">
        <v>28</v>
      </c>
      <c r="M1213" t="s">
        <v>29</v>
      </c>
      <c r="N1213">
        <f>IF(COUNTIF($C$2:C1213,C1213)=1,1,0)</f>
        <v>1</v>
      </c>
      <c r="O1213">
        <f t="shared" si="36"/>
        <v>0</v>
      </c>
      <c r="P1213" t="str">
        <f t="shared" si="37"/>
        <v>2023-04</v>
      </c>
      <c r="Q1213" s="3">
        <f>IF(AND(IF(dashboard!$B$4="All",TRUE,$F1213=dashboard!$B$4),IF(dashboard!$B$5="All",TRUE,$E1213=dashboard!$B$5),IF(dashboard!$B$6="All",TRUE,$G1213=dashboard!$B$6),IF(dashboard!$B$7="All",TRUE,$M1213=dashboard!$B$7),$P1213&gt;=dashboard!$B$8,$P1213&lt;=dashboard!$B$9,COUNTIFS($C$2:C1213,$C1213,$F$2:F1213,IF(dashboard!$B$4="All","*",dashboard!$B$4),$E$2:E1213,IF(dashboard!$B$5="All","*",dashboard!$B$5),$G$2:G1213,IF(dashboard!$B$6="All","*",dashboard!$B$6),$M$2:M1213,IF(dashboard!$B$7="All","*",dashboard!$B$7),$P$2:P1213,"&gt;="&amp;dashboard!$B$8,$P$2:P1213,"&lt;="&amp;dashboard!$B$9)=1),1,0)</f>
        <v>0</v>
      </c>
    </row>
    <row r="1214" spans="1:17">
      <c r="A1214" t="s">
        <v>2483</v>
      </c>
      <c r="B1214" s="2">
        <v>45279</v>
      </c>
      <c r="C1214" t="s">
        <v>1603</v>
      </c>
      <c r="D1214" t="s">
        <v>1876</v>
      </c>
      <c r="E1214" t="s">
        <v>26</v>
      </c>
      <c r="F1214" t="s">
        <v>18</v>
      </c>
      <c r="G1214" t="s">
        <v>19</v>
      </c>
      <c r="H1214" t="s">
        <v>50</v>
      </c>
      <c r="I1214" s="3">
        <v>5</v>
      </c>
      <c r="J1214" s="4">
        <v>1866.12</v>
      </c>
      <c r="K1214" s="4">
        <v>9330.59</v>
      </c>
      <c r="L1214" t="s">
        <v>28</v>
      </c>
      <c r="M1214" t="s">
        <v>22</v>
      </c>
      <c r="N1214">
        <f>IF(COUNTIF($C$2:C1214,C1214)=1,1,0)</f>
        <v>0</v>
      </c>
      <c r="O1214">
        <f t="shared" si="36"/>
        <v>1</v>
      </c>
      <c r="P1214" t="str">
        <f t="shared" si="37"/>
        <v>2023-12</v>
      </c>
      <c r="Q1214" s="3">
        <f>IF(AND(IF(dashboard!$B$4="All",TRUE,$F1214=dashboard!$B$4),IF(dashboard!$B$5="All",TRUE,$E1214=dashboard!$B$5),IF(dashboard!$B$6="All",TRUE,$G1214=dashboard!$B$6),IF(dashboard!$B$7="All",TRUE,$M1214=dashboard!$B$7),$P1214&gt;=dashboard!$B$8,$P1214&lt;=dashboard!$B$9,COUNTIFS($C$2:C1214,$C1214,$F$2:F1214,IF(dashboard!$B$4="All","*",dashboard!$B$4),$E$2:E1214,IF(dashboard!$B$5="All","*",dashboard!$B$5),$G$2:G1214,IF(dashboard!$B$6="All","*",dashboard!$B$6),$M$2:M1214,IF(dashboard!$B$7="All","*",dashboard!$B$7),$P$2:P1214,"&gt;="&amp;dashboard!$B$8,$P$2:P1214,"&lt;="&amp;dashboard!$B$9)=1),1,0)</f>
        <v>0</v>
      </c>
    </row>
    <row r="1215" spans="1:17">
      <c r="A1215" t="s">
        <v>2484</v>
      </c>
      <c r="B1215" s="2">
        <v>45289</v>
      </c>
      <c r="C1215" t="s">
        <v>221</v>
      </c>
      <c r="D1215" t="s">
        <v>926</v>
      </c>
      <c r="E1215" t="s">
        <v>26</v>
      </c>
      <c r="F1215" t="s">
        <v>33</v>
      </c>
      <c r="G1215" t="s">
        <v>42</v>
      </c>
      <c r="H1215" t="s">
        <v>20</v>
      </c>
      <c r="I1215" s="3">
        <v>5</v>
      </c>
      <c r="J1215" s="4">
        <v>36509.160000000003</v>
      </c>
      <c r="K1215" s="4">
        <v>182545.78</v>
      </c>
      <c r="L1215" t="s">
        <v>28</v>
      </c>
      <c r="M1215" t="s">
        <v>29</v>
      </c>
      <c r="N1215">
        <f>IF(COUNTIF($C$2:C1215,C1215)=1,1,0)</f>
        <v>0</v>
      </c>
      <c r="O1215">
        <f t="shared" si="36"/>
        <v>0</v>
      </c>
      <c r="P1215" t="str">
        <f t="shared" si="37"/>
        <v>2023-12</v>
      </c>
      <c r="Q1215" s="3">
        <f>IF(AND(IF(dashboard!$B$4="All",TRUE,$F1215=dashboard!$B$4),IF(dashboard!$B$5="All",TRUE,$E1215=dashboard!$B$5),IF(dashboard!$B$6="All",TRUE,$G1215=dashboard!$B$6),IF(dashboard!$B$7="All",TRUE,$M1215=dashboard!$B$7),$P1215&gt;=dashboard!$B$8,$P1215&lt;=dashboard!$B$9,COUNTIFS($C$2:C1215,$C1215,$F$2:F1215,IF(dashboard!$B$4="All","*",dashboard!$B$4),$E$2:E1215,IF(dashboard!$B$5="All","*",dashboard!$B$5),$G$2:G1215,IF(dashboard!$B$6="All","*",dashboard!$B$6),$M$2:M1215,IF(dashboard!$B$7="All","*",dashboard!$B$7),$P$2:P1215,"&gt;="&amp;dashboard!$B$8,$P$2:P1215,"&lt;="&amp;dashboard!$B$9)=1),1,0)</f>
        <v>1</v>
      </c>
    </row>
    <row r="1216" spans="1:17">
      <c r="A1216" t="s">
        <v>2485</v>
      </c>
      <c r="B1216" s="2">
        <v>45271</v>
      </c>
      <c r="C1216" t="s">
        <v>2112</v>
      </c>
      <c r="D1216" t="s">
        <v>377</v>
      </c>
      <c r="E1216" t="s">
        <v>17</v>
      </c>
      <c r="F1216" t="s">
        <v>33</v>
      </c>
      <c r="G1216" t="s">
        <v>42</v>
      </c>
      <c r="H1216" t="s">
        <v>57</v>
      </c>
      <c r="I1216" s="3">
        <v>3</v>
      </c>
      <c r="J1216" s="4">
        <v>14388.27</v>
      </c>
      <c r="K1216" s="4">
        <v>43164.800000000003</v>
      </c>
      <c r="L1216" t="s">
        <v>21</v>
      </c>
      <c r="M1216" t="s">
        <v>29</v>
      </c>
      <c r="N1216">
        <f>IF(COUNTIF($C$2:C1216,C1216)=1,1,0)</f>
        <v>0</v>
      </c>
      <c r="O1216">
        <f t="shared" si="36"/>
        <v>0</v>
      </c>
      <c r="P1216" t="str">
        <f t="shared" si="37"/>
        <v>2023-12</v>
      </c>
      <c r="Q1216" s="3">
        <f>IF(AND(IF(dashboard!$B$4="All",TRUE,$F1216=dashboard!$B$4),IF(dashboard!$B$5="All",TRUE,$E1216=dashboard!$B$5),IF(dashboard!$B$6="All",TRUE,$G1216=dashboard!$B$6),IF(dashboard!$B$7="All",TRUE,$M1216=dashboard!$B$7),$P1216&gt;=dashboard!$B$8,$P1216&lt;=dashboard!$B$9,COUNTIFS($C$2:C1216,$C1216,$F$2:F1216,IF(dashboard!$B$4="All","*",dashboard!$B$4),$E$2:E1216,IF(dashboard!$B$5="All","*",dashboard!$B$5),$G$2:G1216,IF(dashboard!$B$6="All","*",dashboard!$B$6),$M$2:M1216,IF(dashboard!$B$7="All","*",dashboard!$B$7),$P$2:P1216,"&gt;="&amp;dashboard!$B$8,$P$2:P1216,"&lt;="&amp;dashboard!$B$9)=1),1,0)</f>
        <v>1</v>
      </c>
    </row>
    <row r="1217" spans="1:17">
      <c r="A1217" t="s">
        <v>2486</v>
      </c>
      <c r="B1217" s="2">
        <v>45096</v>
      </c>
      <c r="C1217" t="s">
        <v>1559</v>
      </c>
      <c r="D1217" t="s">
        <v>759</v>
      </c>
      <c r="E1217" t="s">
        <v>17</v>
      </c>
      <c r="F1217" t="s">
        <v>18</v>
      </c>
      <c r="G1217" t="s">
        <v>19</v>
      </c>
      <c r="H1217" t="s">
        <v>50</v>
      </c>
      <c r="I1217" s="3">
        <v>5</v>
      </c>
      <c r="J1217" s="4">
        <v>2008.09</v>
      </c>
      <c r="K1217" s="4">
        <v>10040.450000000001</v>
      </c>
      <c r="L1217" t="s">
        <v>28</v>
      </c>
      <c r="M1217" t="s">
        <v>29</v>
      </c>
      <c r="N1217">
        <f>IF(COUNTIF($C$2:C1217,C1217)=1,1,0)</f>
        <v>0</v>
      </c>
      <c r="O1217">
        <f t="shared" si="36"/>
        <v>0</v>
      </c>
      <c r="P1217" t="str">
        <f t="shared" si="37"/>
        <v>2023-06</v>
      </c>
      <c r="Q1217" s="3">
        <f>IF(AND(IF(dashboard!$B$4="All",TRUE,$F1217=dashboard!$B$4),IF(dashboard!$B$5="All",TRUE,$E1217=dashboard!$B$5),IF(dashboard!$B$6="All",TRUE,$G1217=dashboard!$B$6),IF(dashboard!$B$7="All",TRUE,$M1217=dashboard!$B$7),$P1217&gt;=dashboard!$B$8,$P1217&lt;=dashboard!$B$9,COUNTIFS($C$2:C1217,$C1217,$F$2:F1217,IF(dashboard!$B$4="All","*",dashboard!$B$4),$E$2:E1217,IF(dashboard!$B$5="All","*",dashboard!$B$5),$G$2:G1217,IF(dashboard!$B$6="All","*",dashboard!$B$6),$M$2:M1217,IF(dashboard!$B$7="All","*",dashboard!$B$7),$P$2:P1217,"&gt;="&amp;dashboard!$B$8,$P$2:P1217,"&lt;="&amp;dashboard!$B$9)=1),1,0)</f>
        <v>0</v>
      </c>
    </row>
    <row r="1218" spans="1:17">
      <c r="A1218" t="s">
        <v>2487</v>
      </c>
      <c r="B1218" s="2">
        <v>45282</v>
      </c>
      <c r="C1218" t="s">
        <v>2488</v>
      </c>
      <c r="D1218" t="s">
        <v>2059</v>
      </c>
      <c r="E1218" t="s">
        <v>61</v>
      </c>
      <c r="F1218" t="s">
        <v>27</v>
      </c>
      <c r="G1218" t="s">
        <v>19</v>
      </c>
      <c r="H1218" t="s">
        <v>34</v>
      </c>
      <c r="I1218" s="3">
        <v>2</v>
      </c>
      <c r="J1218" s="4">
        <v>976.6</v>
      </c>
      <c r="K1218" s="4">
        <v>1953.2</v>
      </c>
      <c r="L1218" t="s">
        <v>28</v>
      </c>
      <c r="M1218" t="s">
        <v>29</v>
      </c>
      <c r="N1218">
        <f>IF(COUNTIF($C$2:C1218,C1218)=1,1,0)</f>
        <v>1</v>
      </c>
      <c r="O1218">
        <f t="shared" ref="O1218:O1281" si="38">IF(OR(M1218="Yes",M1218="YES",M1218=TRUE,M1218=1),1,0)</f>
        <v>0</v>
      </c>
      <c r="P1218" t="str">
        <f t="shared" ref="P1218:P1281" si="39">TEXT(B1218,"yyyy-mm")</f>
        <v>2023-12</v>
      </c>
      <c r="Q1218" s="3">
        <f>IF(AND(IF(dashboard!$B$4="All",TRUE,$F1218=dashboard!$B$4),IF(dashboard!$B$5="All",TRUE,$E1218=dashboard!$B$5),IF(dashboard!$B$6="All",TRUE,$G1218=dashboard!$B$6),IF(dashboard!$B$7="All",TRUE,$M1218=dashboard!$B$7),$P1218&gt;=dashboard!$B$8,$P1218&lt;=dashboard!$B$9,COUNTIFS($C$2:C1218,$C1218,$F$2:F1218,IF(dashboard!$B$4="All","*",dashboard!$B$4),$E$2:E1218,IF(dashboard!$B$5="All","*",dashboard!$B$5),$G$2:G1218,IF(dashboard!$B$6="All","*",dashboard!$B$6),$M$2:M1218,IF(dashboard!$B$7="All","*",dashboard!$B$7),$P$2:P1218,"&gt;="&amp;dashboard!$B$8,$P$2:P1218,"&lt;="&amp;dashboard!$B$9)=1),1,0)</f>
        <v>0</v>
      </c>
    </row>
    <row r="1219" spans="1:17">
      <c r="A1219" t="s">
        <v>2489</v>
      </c>
      <c r="B1219" s="2">
        <v>45117</v>
      </c>
      <c r="C1219" t="s">
        <v>1015</v>
      </c>
      <c r="D1219" t="s">
        <v>2084</v>
      </c>
      <c r="E1219" t="s">
        <v>17</v>
      </c>
      <c r="F1219" t="s">
        <v>27</v>
      </c>
      <c r="G1219" t="s">
        <v>42</v>
      </c>
      <c r="H1219" t="s">
        <v>20</v>
      </c>
      <c r="I1219" s="3">
        <v>1</v>
      </c>
      <c r="J1219" s="4">
        <v>24657.93</v>
      </c>
      <c r="K1219" s="4">
        <v>24657.93</v>
      </c>
      <c r="L1219" t="s">
        <v>21</v>
      </c>
      <c r="M1219" t="s">
        <v>29</v>
      </c>
      <c r="N1219">
        <f>IF(COUNTIF($C$2:C1219,C1219)=1,1,0)</f>
        <v>0</v>
      </c>
      <c r="O1219">
        <f t="shared" si="38"/>
        <v>0</v>
      </c>
      <c r="P1219" t="str">
        <f t="shared" si="39"/>
        <v>2023-07</v>
      </c>
      <c r="Q1219" s="3">
        <f>IF(AND(IF(dashboard!$B$4="All",TRUE,$F1219=dashboard!$B$4),IF(dashboard!$B$5="All",TRUE,$E1219=dashboard!$B$5),IF(dashboard!$B$6="All",TRUE,$G1219=dashboard!$B$6),IF(dashboard!$B$7="All",TRUE,$M1219=dashboard!$B$7),$P1219&gt;=dashboard!$B$8,$P1219&lt;=dashboard!$B$9,COUNTIFS($C$2:C1219,$C1219,$F$2:F1219,IF(dashboard!$B$4="All","*",dashboard!$B$4),$E$2:E1219,IF(dashboard!$B$5="All","*",dashboard!$B$5),$G$2:G1219,IF(dashboard!$B$6="All","*",dashboard!$B$6),$M$2:M1219,IF(dashboard!$B$7="All","*",dashboard!$B$7),$P$2:P1219,"&gt;="&amp;dashboard!$B$8,$P$2:P1219,"&lt;="&amp;dashboard!$B$9)=1),1,0)</f>
        <v>0</v>
      </c>
    </row>
    <row r="1220" spans="1:17">
      <c r="A1220" t="s">
        <v>2490</v>
      </c>
      <c r="B1220" s="2">
        <v>45348</v>
      </c>
      <c r="C1220" t="s">
        <v>1551</v>
      </c>
      <c r="D1220" t="s">
        <v>1264</v>
      </c>
      <c r="E1220" t="s">
        <v>17</v>
      </c>
      <c r="F1220" t="s">
        <v>18</v>
      </c>
      <c r="G1220" t="s">
        <v>19</v>
      </c>
      <c r="H1220" t="s">
        <v>20</v>
      </c>
      <c r="I1220" s="3">
        <v>4</v>
      </c>
      <c r="J1220" s="4">
        <v>41622.339999999997</v>
      </c>
      <c r="K1220" s="4">
        <v>166489.35999999999</v>
      </c>
      <c r="L1220" t="s">
        <v>35</v>
      </c>
      <c r="M1220" t="s">
        <v>29</v>
      </c>
      <c r="N1220">
        <f>IF(COUNTIF($C$2:C1220,C1220)=1,1,0)</f>
        <v>0</v>
      </c>
      <c r="O1220">
        <f t="shared" si="38"/>
        <v>0</v>
      </c>
      <c r="P1220" t="str">
        <f t="shared" si="39"/>
        <v>2024-02</v>
      </c>
      <c r="Q1220" s="3">
        <f>IF(AND(IF(dashboard!$B$4="All",TRUE,$F1220=dashboard!$B$4),IF(dashboard!$B$5="All",TRUE,$E1220=dashboard!$B$5),IF(dashboard!$B$6="All",TRUE,$G1220=dashboard!$B$6),IF(dashboard!$B$7="All",TRUE,$M1220=dashboard!$B$7),$P1220&gt;=dashboard!$B$8,$P1220&lt;=dashboard!$B$9,COUNTIFS($C$2:C1220,$C1220,$F$2:F1220,IF(dashboard!$B$4="All","*",dashboard!$B$4),$E$2:E1220,IF(dashboard!$B$5="All","*",dashboard!$B$5),$G$2:G1220,IF(dashboard!$B$6="All","*",dashboard!$B$6),$M$2:M1220,IF(dashboard!$B$7="All","*",dashboard!$B$7),$P$2:P1220,"&gt;="&amp;dashboard!$B$8,$P$2:P1220,"&lt;="&amp;dashboard!$B$9)=1),1,0)</f>
        <v>0</v>
      </c>
    </row>
    <row r="1221" spans="1:17">
      <c r="A1221" t="s">
        <v>2491</v>
      </c>
      <c r="B1221" s="2">
        <v>44933</v>
      </c>
      <c r="C1221" t="s">
        <v>652</v>
      </c>
      <c r="D1221" t="s">
        <v>2492</v>
      </c>
      <c r="E1221" t="s">
        <v>17</v>
      </c>
      <c r="F1221" t="s">
        <v>33</v>
      </c>
      <c r="G1221" t="s">
        <v>42</v>
      </c>
      <c r="H1221" t="s">
        <v>34</v>
      </c>
      <c r="I1221" s="3">
        <v>5</v>
      </c>
      <c r="J1221" s="4">
        <v>1336.81</v>
      </c>
      <c r="K1221" s="4">
        <v>6684.05</v>
      </c>
      <c r="L1221" t="s">
        <v>21</v>
      </c>
      <c r="M1221" t="s">
        <v>29</v>
      </c>
      <c r="N1221">
        <f>IF(COUNTIF($C$2:C1221,C1221)=1,1,0)</f>
        <v>0</v>
      </c>
      <c r="O1221">
        <f t="shared" si="38"/>
        <v>0</v>
      </c>
      <c r="P1221" t="str">
        <f t="shared" si="39"/>
        <v>2023-01</v>
      </c>
      <c r="Q1221" s="3">
        <f>IF(AND(IF(dashboard!$B$4="All",TRUE,$F1221=dashboard!$B$4),IF(dashboard!$B$5="All",TRUE,$E1221=dashboard!$B$5),IF(dashboard!$B$6="All",TRUE,$G1221=dashboard!$B$6),IF(dashboard!$B$7="All",TRUE,$M1221=dashboard!$B$7),$P1221&gt;=dashboard!$B$8,$P1221&lt;=dashboard!$B$9,COUNTIFS($C$2:C1221,$C1221,$F$2:F1221,IF(dashboard!$B$4="All","*",dashboard!$B$4),$E$2:E1221,IF(dashboard!$B$5="All","*",dashboard!$B$5),$G$2:G1221,IF(dashboard!$B$6="All","*",dashboard!$B$6),$M$2:M1221,IF(dashboard!$B$7="All","*",dashboard!$B$7),$P$2:P1221,"&gt;="&amp;dashboard!$B$8,$P$2:P1221,"&lt;="&amp;dashboard!$B$9)=1),1,0)</f>
        <v>1</v>
      </c>
    </row>
    <row r="1222" spans="1:17">
      <c r="A1222" t="s">
        <v>2493</v>
      </c>
      <c r="B1222" s="2">
        <v>45059</v>
      </c>
      <c r="C1222" t="s">
        <v>323</v>
      </c>
      <c r="D1222" t="s">
        <v>603</v>
      </c>
      <c r="E1222" t="s">
        <v>17</v>
      </c>
      <c r="F1222" t="s">
        <v>27</v>
      </c>
      <c r="G1222" t="s">
        <v>19</v>
      </c>
      <c r="H1222" t="s">
        <v>34</v>
      </c>
      <c r="I1222" s="3">
        <v>5</v>
      </c>
      <c r="J1222" s="4">
        <v>1076.5</v>
      </c>
      <c r="K1222" s="4">
        <v>5382.51</v>
      </c>
      <c r="L1222" t="s">
        <v>21</v>
      </c>
      <c r="M1222" t="s">
        <v>29</v>
      </c>
      <c r="N1222">
        <f>IF(COUNTIF($C$2:C1222,C1222)=1,1,0)</f>
        <v>0</v>
      </c>
      <c r="O1222">
        <f t="shared" si="38"/>
        <v>0</v>
      </c>
      <c r="P1222" t="str">
        <f t="shared" si="39"/>
        <v>2023-05</v>
      </c>
      <c r="Q1222" s="3">
        <f>IF(AND(IF(dashboard!$B$4="All",TRUE,$F1222=dashboard!$B$4),IF(dashboard!$B$5="All",TRUE,$E1222=dashboard!$B$5),IF(dashboard!$B$6="All",TRUE,$G1222=dashboard!$B$6),IF(dashboard!$B$7="All",TRUE,$M1222=dashboard!$B$7),$P1222&gt;=dashboard!$B$8,$P1222&lt;=dashboard!$B$9,COUNTIFS($C$2:C1222,$C1222,$F$2:F1222,IF(dashboard!$B$4="All","*",dashboard!$B$4),$E$2:E1222,IF(dashboard!$B$5="All","*",dashboard!$B$5),$G$2:G1222,IF(dashboard!$B$6="All","*",dashboard!$B$6),$M$2:M1222,IF(dashboard!$B$7="All","*",dashboard!$B$7),$P$2:P1222,"&gt;="&amp;dashboard!$B$8,$P$2:P1222,"&lt;="&amp;dashboard!$B$9)=1),1,0)</f>
        <v>0</v>
      </c>
    </row>
    <row r="1223" spans="1:17">
      <c r="A1223" t="s">
        <v>2494</v>
      </c>
      <c r="B1223" s="2">
        <v>44957</v>
      </c>
      <c r="C1223" t="s">
        <v>1505</v>
      </c>
      <c r="D1223" t="s">
        <v>2495</v>
      </c>
      <c r="E1223" t="s">
        <v>17</v>
      </c>
      <c r="F1223" t="s">
        <v>27</v>
      </c>
      <c r="G1223" t="s">
        <v>42</v>
      </c>
      <c r="H1223" t="s">
        <v>50</v>
      </c>
      <c r="I1223" s="3">
        <v>2</v>
      </c>
      <c r="J1223" s="4">
        <v>2932.61</v>
      </c>
      <c r="K1223" s="4">
        <v>5865.22</v>
      </c>
      <c r="L1223" t="s">
        <v>28</v>
      </c>
      <c r="M1223" t="s">
        <v>29</v>
      </c>
      <c r="N1223">
        <f>IF(COUNTIF($C$2:C1223,C1223)=1,1,0)</f>
        <v>0</v>
      </c>
      <c r="O1223">
        <f t="shared" si="38"/>
        <v>0</v>
      </c>
      <c r="P1223" t="str">
        <f t="shared" si="39"/>
        <v>2023-01</v>
      </c>
      <c r="Q1223" s="3">
        <f>IF(AND(IF(dashboard!$B$4="All",TRUE,$F1223=dashboard!$B$4),IF(dashboard!$B$5="All",TRUE,$E1223=dashboard!$B$5),IF(dashboard!$B$6="All",TRUE,$G1223=dashboard!$B$6),IF(dashboard!$B$7="All",TRUE,$M1223=dashboard!$B$7),$P1223&gt;=dashboard!$B$8,$P1223&lt;=dashboard!$B$9,COUNTIFS($C$2:C1223,$C1223,$F$2:F1223,IF(dashboard!$B$4="All","*",dashboard!$B$4),$E$2:E1223,IF(dashboard!$B$5="All","*",dashboard!$B$5),$G$2:G1223,IF(dashboard!$B$6="All","*",dashboard!$B$6),$M$2:M1223,IF(dashboard!$B$7="All","*",dashboard!$B$7),$P$2:P1223,"&gt;="&amp;dashboard!$B$8,$P$2:P1223,"&lt;="&amp;dashboard!$B$9)=1),1,0)</f>
        <v>0</v>
      </c>
    </row>
    <row r="1224" spans="1:17">
      <c r="A1224" t="s">
        <v>2496</v>
      </c>
      <c r="B1224" s="2">
        <v>45461</v>
      </c>
      <c r="C1224" t="s">
        <v>1767</v>
      </c>
      <c r="D1224" t="s">
        <v>854</v>
      </c>
      <c r="E1224" t="s">
        <v>17</v>
      </c>
      <c r="F1224" t="s">
        <v>27</v>
      </c>
      <c r="G1224" t="s">
        <v>19</v>
      </c>
      <c r="H1224" t="s">
        <v>34</v>
      </c>
      <c r="I1224" s="3">
        <v>4</v>
      </c>
      <c r="J1224" s="4">
        <v>1246.27</v>
      </c>
      <c r="K1224" s="4">
        <v>4985.09</v>
      </c>
      <c r="L1224" t="s">
        <v>21</v>
      </c>
      <c r="M1224" t="s">
        <v>29</v>
      </c>
      <c r="N1224">
        <f>IF(COUNTIF($C$2:C1224,C1224)=1,1,0)</f>
        <v>0</v>
      </c>
      <c r="O1224">
        <f t="shared" si="38"/>
        <v>0</v>
      </c>
      <c r="P1224" t="str">
        <f t="shared" si="39"/>
        <v>2024-06</v>
      </c>
      <c r="Q1224" s="3">
        <f>IF(AND(IF(dashboard!$B$4="All",TRUE,$F1224=dashboard!$B$4),IF(dashboard!$B$5="All",TRUE,$E1224=dashboard!$B$5),IF(dashboard!$B$6="All",TRUE,$G1224=dashboard!$B$6),IF(dashboard!$B$7="All",TRUE,$M1224=dashboard!$B$7),$P1224&gt;=dashboard!$B$8,$P1224&lt;=dashboard!$B$9,COUNTIFS($C$2:C1224,$C1224,$F$2:F1224,IF(dashboard!$B$4="All","*",dashboard!$B$4),$E$2:E1224,IF(dashboard!$B$5="All","*",dashboard!$B$5),$G$2:G1224,IF(dashboard!$B$6="All","*",dashboard!$B$6),$M$2:M1224,IF(dashboard!$B$7="All","*",dashboard!$B$7),$P$2:P1224,"&gt;="&amp;dashboard!$B$8,$P$2:P1224,"&lt;="&amp;dashboard!$B$9)=1),1,0)</f>
        <v>0</v>
      </c>
    </row>
    <row r="1225" spans="1:17">
      <c r="A1225" t="s">
        <v>2497</v>
      </c>
      <c r="B1225" s="2">
        <v>45352</v>
      </c>
      <c r="C1225" t="s">
        <v>1063</v>
      </c>
      <c r="D1225" t="s">
        <v>2498</v>
      </c>
      <c r="E1225" t="s">
        <v>17</v>
      </c>
      <c r="F1225" t="s">
        <v>46</v>
      </c>
      <c r="G1225" t="s">
        <v>42</v>
      </c>
      <c r="H1225" t="s">
        <v>20</v>
      </c>
      <c r="I1225" s="3">
        <v>2</v>
      </c>
      <c r="J1225" s="4">
        <v>37650.589999999997</v>
      </c>
      <c r="K1225" s="4">
        <v>75301.19</v>
      </c>
      <c r="L1225" t="s">
        <v>21</v>
      </c>
      <c r="M1225" t="s">
        <v>29</v>
      </c>
      <c r="N1225">
        <f>IF(COUNTIF($C$2:C1225,C1225)=1,1,0)</f>
        <v>0</v>
      </c>
      <c r="O1225">
        <f t="shared" si="38"/>
        <v>0</v>
      </c>
      <c r="P1225" t="str">
        <f t="shared" si="39"/>
        <v>2024-03</v>
      </c>
      <c r="Q1225" s="3">
        <f>IF(AND(IF(dashboard!$B$4="All",TRUE,$F1225=dashboard!$B$4),IF(dashboard!$B$5="All",TRUE,$E1225=dashboard!$B$5),IF(dashboard!$B$6="All",TRUE,$G1225=dashboard!$B$6),IF(dashboard!$B$7="All",TRUE,$M1225=dashboard!$B$7),$P1225&gt;=dashboard!$B$8,$P1225&lt;=dashboard!$B$9,COUNTIFS($C$2:C1225,$C1225,$F$2:F1225,IF(dashboard!$B$4="All","*",dashboard!$B$4),$E$2:E1225,IF(dashboard!$B$5="All","*",dashboard!$B$5),$G$2:G1225,IF(dashboard!$B$6="All","*",dashboard!$B$6),$M$2:M1225,IF(dashboard!$B$7="All","*",dashboard!$B$7),$P$2:P1225,"&gt;="&amp;dashboard!$B$8,$P$2:P1225,"&lt;="&amp;dashboard!$B$9)=1),1,0)</f>
        <v>0</v>
      </c>
    </row>
    <row r="1226" spans="1:17">
      <c r="A1226" t="s">
        <v>2499</v>
      </c>
      <c r="B1226" s="2">
        <v>45320</v>
      </c>
      <c r="C1226" t="s">
        <v>2281</v>
      </c>
      <c r="D1226" t="s">
        <v>67</v>
      </c>
      <c r="E1226" t="s">
        <v>17</v>
      </c>
      <c r="F1226" t="s">
        <v>27</v>
      </c>
      <c r="G1226" t="s">
        <v>42</v>
      </c>
      <c r="H1226" t="s">
        <v>34</v>
      </c>
      <c r="I1226" s="3">
        <v>4</v>
      </c>
      <c r="J1226" s="4">
        <v>1247.97</v>
      </c>
      <c r="K1226" s="4">
        <v>4991.8900000000003</v>
      </c>
      <c r="L1226" t="s">
        <v>21</v>
      </c>
      <c r="M1226" t="s">
        <v>29</v>
      </c>
      <c r="N1226">
        <f>IF(COUNTIF($C$2:C1226,C1226)=1,1,0)</f>
        <v>0</v>
      </c>
      <c r="O1226">
        <f t="shared" si="38"/>
        <v>0</v>
      </c>
      <c r="P1226" t="str">
        <f t="shared" si="39"/>
        <v>2024-01</v>
      </c>
      <c r="Q1226" s="3">
        <f>IF(AND(IF(dashboard!$B$4="All",TRUE,$F1226=dashboard!$B$4),IF(dashboard!$B$5="All",TRUE,$E1226=dashboard!$B$5),IF(dashboard!$B$6="All",TRUE,$G1226=dashboard!$B$6),IF(dashboard!$B$7="All",TRUE,$M1226=dashboard!$B$7),$P1226&gt;=dashboard!$B$8,$P1226&lt;=dashboard!$B$9,COUNTIFS($C$2:C1226,$C1226,$F$2:F1226,IF(dashboard!$B$4="All","*",dashboard!$B$4),$E$2:E1226,IF(dashboard!$B$5="All","*",dashboard!$B$5),$G$2:G1226,IF(dashboard!$B$6="All","*",dashboard!$B$6),$M$2:M1226,IF(dashboard!$B$7="All","*",dashboard!$B$7),$P$2:P1226,"&gt;="&amp;dashboard!$B$8,$P$2:P1226,"&lt;="&amp;dashboard!$B$9)=1),1,0)</f>
        <v>0</v>
      </c>
    </row>
    <row r="1227" spans="1:17">
      <c r="A1227" t="s">
        <v>2500</v>
      </c>
      <c r="B1227" s="2">
        <v>45289</v>
      </c>
      <c r="C1227" t="s">
        <v>2501</v>
      </c>
      <c r="D1227" t="s">
        <v>1092</v>
      </c>
      <c r="E1227" t="s">
        <v>17</v>
      </c>
      <c r="F1227" t="s">
        <v>18</v>
      </c>
      <c r="G1227" t="s">
        <v>42</v>
      </c>
      <c r="H1227" t="s">
        <v>57</v>
      </c>
      <c r="I1227" s="3">
        <v>1</v>
      </c>
      <c r="J1227" s="4">
        <v>16176.37</v>
      </c>
      <c r="K1227" s="4">
        <v>16176.37</v>
      </c>
      <c r="L1227" t="s">
        <v>28</v>
      </c>
      <c r="M1227" t="s">
        <v>29</v>
      </c>
      <c r="N1227">
        <f>IF(COUNTIF($C$2:C1227,C1227)=1,1,0)</f>
        <v>1</v>
      </c>
      <c r="O1227">
        <f t="shared" si="38"/>
        <v>0</v>
      </c>
      <c r="P1227" t="str">
        <f t="shared" si="39"/>
        <v>2023-12</v>
      </c>
      <c r="Q1227" s="3">
        <f>IF(AND(IF(dashboard!$B$4="All",TRUE,$F1227=dashboard!$B$4),IF(dashboard!$B$5="All",TRUE,$E1227=dashboard!$B$5),IF(dashboard!$B$6="All",TRUE,$G1227=dashboard!$B$6),IF(dashboard!$B$7="All",TRUE,$M1227=dashboard!$B$7),$P1227&gt;=dashboard!$B$8,$P1227&lt;=dashboard!$B$9,COUNTIFS($C$2:C1227,$C1227,$F$2:F1227,IF(dashboard!$B$4="All","*",dashboard!$B$4),$E$2:E1227,IF(dashboard!$B$5="All","*",dashboard!$B$5),$G$2:G1227,IF(dashboard!$B$6="All","*",dashboard!$B$6),$M$2:M1227,IF(dashboard!$B$7="All","*",dashboard!$B$7),$P$2:P1227,"&gt;="&amp;dashboard!$B$8,$P$2:P1227,"&lt;="&amp;dashboard!$B$9)=1),1,0)</f>
        <v>0</v>
      </c>
    </row>
    <row r="1228" spans="1:17">
      <c r="A1228" t="s">
        <v>2502</v>
      </c>
      <c r="B1228" s="2">
        <v>45363</v>
      </c>
      <c r="C1228" t="s">
        <v>1900</v>
      </c>
      <c r="D1228" t="s">
        <v>2156</v>
      </c>
      <c r="E1228" t="s">
        <v>17</v>
      </c>
      <c r="F1228" t="s">
        <v>18</v>
      </c>
      <c r="G1228" t="s">
        <v>42</v>
      </c>
      <c r="H1228" t="s">
        <v>20</v>
      </c>
      <c r="I1228" s="3">
        <v>5</v>
      </c>
      <c r="J1228" s="4">
        <v>27491.43</v>
      </c>
      <c r="K1228" s="4">
        <v>137457.16</v>
      </c>
      <c r="L1228" t="s">
        <v>21</v>
      </c>
      <c r="M1228" t="s">
        <v>29</v>
      </c>
      <c r="N1228">
        <f>IF(COUNTIF($C$2:C1228,C1228)=1,1,0)</f>
        <v>0</v>
      </c>
      <c r="O1228">
        <f t="shared" si="38"/>
        <v>0</v>
      </c>
      <c r="P1228" t="str">
        <f t="shared" si="39"/>
        <v>2024-03</v>
      </c>
      <c r="Q1228" s="3">
        <f>IF(AND(IF(dashboard!$B$4="All",TRUE,$F1228=dashboard!$B$4),IF(dashboard!$B$5="All",TRUE,$E1228=dashboard!$B$5),IF(dashboard!$B$6="All",TRUE,$G1228=dashboard!$B$6),IF(dashboard!$B$7="All",TRUE,$M1228=dashboard!$B$7),$P1228&gt;=dashboard!$B$8,$P1228&lt;=dashboard!$B$9,COUNTIFS($C$2:C1228,$C1228,$F$2:F1228,IF(dashboard!$B$4="All","*",dashboard!$B$4),$E$2:E1228,IF(dashboard!$B$5="All","*",dashboard!$B$5),$G$2:G1228,IF(dashboard!$B$6="All","*",dashboard!$B$6),$M$2:M1228,IF(dashboard!$B$7="All","*",dashboard!$B$7),$P$2:P1228,"&gt;="&amp;dashboard!$B$8,$P$2:P1228,"&lt;="&amp;dashboard!$B$9)=1),1,0)</f>
        <v>0</v>
      </c>
    </row>
    <row r="1229" spans="1:17">
      <c r="A1229" t="s">
        <v>2503</v>
      </c>
      <c r="B1229" s="2">
        <v>45008</v>
      </c>
      <c r="C1229" t="s">
        <v>1516</v>
      </c>
      <c r="D1229" t="s">
        <v>887</v>
      </c>
      <c r="E1229" t="s">
        <v>17</v>
      </c>
      <c r="F1229" t="s">
        <v>46</v>
      </c>
      <c r="G1229" t="s">
        <v>19</v>
      </c>
      <c r="H1229" t="s">
        <v>34</v>
      </c>
      <c r="I1229" s="3">
        <v>1</v>
      </c>
      <c r="J1229" s="4">
        <v>1177.44</v>
      </c>
      <c r="K1229" s="4">
        <v>1177.44</v>
      </c>
      <c r="L1229" t="s">
        <v>28</v>
      </c>
      <c r="M1229" t="s">
        <v>29</v>
      </c>
      <c r="N1229">
        <f>IF(COUNTIF($C$2:C1229,C1229)=1,1,0)</f>
        <v>0</v>
      </c>
      <c r="O1229">
        <f t="shared" si="38"/>
        <v>0</v>
      </c>
      <c r="P1229" t="str">
        <f t="shared" si="39"/>
        <v>2023-03</v>
      </c>
      <c r="Q1229" s="3">
        <f>IF(AND(IF(dashboard!$B$4="All",TRUE,$F1229=dashboard!$B$4),IF(dashboard!$B$5="All",TRUE,$E1229=dashboard!$B$5),IF(dashboard!$B$6="All",TRUE,$G1229=dashboard!$B$6),IF(dashboard!$B$7="All",TRUE,$M1229=dashboard!$B$7),$P1229&gt;=dashboard!$B$8,$P1229&lt;=dashboard!$B$9,COUNTIFS($C$2:C1229,$C1229,$F$2:F1229,IF(dashboard!$B$4="All","*",dashboard!$B$4),$E$2:E1229,IF(dashboard!$B$5="All","*",dashboard!$B$5),$G$2:G1229,IF(dashboard!$B$6="All","*",dashboard!$B$6),$M$2:M1229,IF(dashboard!$B$7="All","*",dashboard!$B$7),$P$2:P1229,"&gt;="&amp;dashboard!$B$8,$P$2:P1229,"&lt;="&amp;dashboard!$B$9)=1),1,0)</f>
        <v>0</v>
      </c>
    </row>
    <row r="1230" spans="1:17">
      <c r="A1230" t="s">
        <v>2504</v>
      </c>
      <c r="B1230" s="2">
        <v>45282</v>
      </c>
      <c r="C1230" t="s">
        <v>1835</v>
      </c>
      <c r="D1230" t="s">
        <v>2505</v>
      </c>
      <c r="E1230" t="s">
        <v>26</v>
      </c>
      <c r="F1230" t="s">
        <v>46</v>
      </c>
      <c r="G1230" t="s">
        <v>19</v>
      </c>
      <c r="H1230" t="s">
        <v>20</v>
      </c>
      <c r="I1230" s="3">
        <v>4</v>
      </c>
      <c r="J1230" s="4">
        <v>39364.080000000002</v>
      </c>
      <c r="K1230" s="4">
        <v>157456.34</v>
      </c>
      <c r="L1230" t="s">
        <v>21</v>
      </c>
      <c r="M1230" t="s">
        <v>29</v>
      </c>
      <c r="N1230">
        <f>IF(COUNTIF($C$2:C1230,C1230)=1,1,0)</f>
        <v>0</v>
      </c>
      <c r="O1230">
        <f t="shared" si="38"/>
        <v>0</v>
      </c>
      <c r="P1230" t="str">
        <f t="shared" si="39"/>
        <v>2023-12</v>
      </c>
      <c r="Q1230" s="3">
        <f>IF(AND(IF(dashboard!$B$4="All",TRUE,$F1230=dashboard!$B$4),IF(dashboard!$B$5="All",TRUE,$E1230=dashboard!$B$5),IF(dashboard!$B$6="All",TRUE,$G1230=dashboard!$B$6),IF(dashboard!$B$7="All",TRUE,$M1230=dashboard!$B$7),$P1230&gt;=dashboard!$B$8,$P1230&lt;=dashboard!$B$9,COUNTIFS($C$2:C1230,$C1230,$F$2:F1230,IF(dashboard!$B$4="All","*",dashboard!$B$4),$E$2:E1230,IF(dashboard!$B$5="All","*",dashboard!$B$5),$G$2:G1230,IF(dashboard!$B$6="All","*",dashboard!$B$6),$M$2:M1230,IF(dashboard!$B$7="All","*",dashboard!$B$7),$P$2:P1230,"&gt;="&amp;dashboard!$B$8,$P$2:P1230,"&lt;="&amp;dashboard!$B$9)=1),1,0)</f>
        <v>0</v>
      </c>
    </row>
    <row r="1231" spans="1:17">
      <c r="A1231" t="s">
        <v>2506</v>
      </c>
      <c r="B1231" s="2">
        <v>45184</v>
      </c>
      <c r="C1231" t="s">
        <v>754</v>
      </c>
      <c r="D1231" t="s">
        <v>2245</v>
      </c>
      <c r="E1231" t="s">
        <v>17</v>
      </c>
      <c r="F1231" t="s">
        <v>18</v>
      </c>
      <c r="G1231" t="s">
        <v>19</v>
      </c>
      <c r="H1231" t="s">
        <v>50</v>
      </c>
      <c r="I1231" s="3">
        <v>5</v>
      </c>
      <c r="J1231" s="4">
        <v>1774.43</v>
      </c>
      <c r="K1231" s="4">
        <v>8872.14</v>
      </c>
      <c r="L1231" t="s">
        <v>28</v>
      </c>
      <c r="M1231" t="s">
        <v>29</v>
      </c>
      <c r="N1231">
        <f>IF(COUNTIF($C$2:C1231,C1231)=1,1,0)</f>
        <v>0</v>
      </c>
      <c r="O1231">
        <f t="shared" si="38"/>
        <v>0</v>
      </c>
      <c r="P1231" t="str">
        <f t="shared" si="39"/>
        <v>2023-09</v>
      </c>
      <c r="Q1231" s="3">
        <f>IF(AND(IF(dashboard!$B$4="All",TRUE,$F1231=dashboard!$B$4),IF(dashboard!$B$5="All",TRUE,$E1231=dashboard!$B$5),IF(dashboard!$B$6="All",TRUE,$G1231=dashboard!$B$6),IF(dashboard!$B$7="All",TRUE,$M1231=dashboard!$B$7),$P1231&gt;=dashboard!$B$8,$P1231&lt;=dashboard!$B$9,COUNTIFS($C$2:C1231,$C1231,$F$2:F1231,IF(dashboard!$B$4="All","*",dashboard!$B$4),$E$2:E1231,IF(dashboard!$B$5="All","*",dashboard!$B$5),$G$2:G1231,IF(dashboard!$B$6="All","*",dashboard!$B$6),$M$2:M1231,IF(dashboard!$B$7="All","*",dashboard!$B$7),$P$2:P1231,"&gt;="&amp;dashboard!$B$8,$P$2:P1231,"&lt;="&amp;dashboard!$B$9)=1),1,0)</f>
        <v>0</v>
      </c>
    </row>
    <row r="1232" spans="1:17">
      <c r="A1232" t="s">
        <v>2507</v>
      </c>
      <c r="B1232" s="2">
        <v>45450</v>
      </c>
      <c r="C1232" t="s">
        <v>2095</v>
      </c>
      <c r="D1232" t="s">
        <v>302</v>
      </c>
      <c r="E1232" t="s">
        <v>26</v>
      </c>
      <c r="F1232" t="s">
        <v>46</v>
      </c>
      <c r="G1232" t="s">
        <v>19</v>
      </c>
      <c r="H1232" t="s">
        <v>57</v>
      </c>
      <c r="I1232" s="3">
        <v>2</v>
      </c>
      <c r="J1232" s="4">
        <v>11425.82</v>
      </c>
      <c r="K1232" s="4">
        <v>22851.64</v>
      </c>
      <c r="L1232" t="s">
        <v>28</v>
      </c>
      <c r="M1232" t="s">
        <v>29</v>
      </c>
      <c r="N1232">
        <f>IF(COUNTIF($C$2:C1232,C1232)=1,1,0)</f>
        <v>0</v>
      </c>
      <c r="O1232">
        <f t="shared" si="38"/>
        <v>0</v>
      </c>
      <c r="P1232" t="str">
        <f t="shared" si="39"/>
        <v>2024-06</v>
      </c>
      <c r="Q1232" s="3">
        <f>IF(AND(IF(dashboard!$B$4="All",TRUE,$F1232=dashboard!$B$4),IF(dashboard!$B$5="All",TRUE,$E1232=dashboard!$B$5),IF(dashboard!$B$6="All",TRUE,$G1232=dashboard!$B$6),IF(dashboard!$B$7="All",TRUE,$M1232=dashboard!$B$7),$P1232&gt;=dashboard!$B$8,$P1232&lt;=dashboard!$B$9,COUNTIFS($C$2:C1232,$C1232,$F$2:F1232,IF(dashboard!$B$4="All","*",dashboard!$B$4),$E$2:E1232,IF(dashboard!$B$5="All","*",dashboard!$B$5),$G$2:G1232,IF(dashboard!$B$6="All","*",dashboard!$B$6),$M$2:M1232,IF(dashboard!$B$7="All","*",dashboard!$B$7),$P$2:P1232,"&gt;="&amp;dashboard!$B$8,$P$2:P1232,"&lt;="&amp;dashboard!$B$9)=1),1,0)</f>
        <v>0</v>
      </c>
    </row>
    <row r="1233" spans="1:17">
      <c r="A1233" t="s">
        <v>2508</v>
      </c>
      <c r="B1233" s="2">
        <v>45221</v>
      </c>
      <c r="C1233" t="s">
        <v>1419</v>
      </c>
      <c r="D1233" t="s">
        <v>601</v>
      </c>
      <c r="E1233" t="s">
        <v>26</v>
      </c>
      <c r="F1233" t="s">
        <v>27</v>
      </c>
      <c r="G1233" t="s">
        <v>19</v>
      </c>
      <c r="H1233" t="s">
        <v>50</v>
      </c>
      <c r="I1233" s="3">
        <v>3</v>
      </c>
      <c r="J1233" s="4">
        <v>2057.0500000000002</v>
      </c>
      <c r="K1233" s="4">
        <v>6171.15</v>
      </c>
      <c r="L1233" t="s">
        <v>21</v>
      </c>
      <c r="M1233" t="s">
        <v>29</v>
      </c>
      <c r="N1233">
        <f>IF(COUNTIF($C$2:C1233,C1233)=1,1,0)</f>
        <v>0</v>
      </c>
      <c r="O1233">
        <f t="shared" si="38"/>
        <v>0</v>
      </c>
      <c r="P1233" t="str">
        <f t="shared" si="39"/>
        <v>2023-10</v>
      </c>
      <c r="Q1233" s="3">
        <f>IF(AND(IF(dashboard!$B$4="All",TRUE,$F1233=dashboard!$B$4),IF(dashboard!$B$5="All",TRUE,$E1233=dashboard!$B$5),IF(dashboard!$B$6="All",TRUE,$G1233=dashboard!$B$6),IF(dashboard!$B$7="All",TRUE,$M1233=dashboard!$B$7),$P1233&gt;=dashboard!$B$8,$P1233&lt;=dashboard!$B$9,COUNTIFS($C$2:C1233,$C1233,$F$2:F1233,IF(dashboard!$B$4="All","*",dashboard!$B$4),$E$2:E1233,IF(dashboard!$B$5="All","*",dashboard!$B$5),$G$2:G1233,IF(dashboard!$B$6="All","*",dashboard!$B$6),$M$2:M1233,IF(dashboard!$B$7="All","*",dashboard!$B$7),$P$2:P1233,"&gt;="&amp;dashboard!$B$8,$P$2:P1233,"&lt;="&amp;dashboard!$B$9)=1),1,0)</f>
        <v>0</v>
      </c>
    </row>
    <row r="1234" spans="1:17">
      <c r="A1234" t="s">
        <v>2509</v>
      </c>
      <c r="B1234" s="2">
        <v>45150</v>
      </c>
      <c r="C1234" t="s">
        <v>2510</v>
      </c>
      <c r="D1234" t="s">
        <v>1523</v>
      </c>
      <c r="E1234" t="s">
        <v>26</v>
      </c>
      <c r="F1234" t="s">
        <v>33</v>
      </c>
      <c r="G1234" t="s">
        <v>42</v>
      </c>
      <c r="H1234" t="s">
        <v>57</v>
      </c>
      <c r="I1234" s="3">
        <v>2</v>
      </c>
      <c r="J1234" s="4">
        <v>12710.45</v>
      </c>
      <c r="K1234" s="4">
        <v>25420.9</v>
      </c>
      <c r="L1234" t="s">
        <v>35</v>
      </c>
      <c r="M1234" t="s">
        <v>29</v>
      </c>
      <c r="N1234">
        <f>IF(COUNTIF($C$2:C1234,C1234)=1,1,0)</f>
        <v>1</v>
      </c>
      <c r="O1234">
        <f t="shared" si="38"/>
        <v>0</v>
      </c>
      <c r="P1234" t="str">
        <f t="shared" si="39"/>
        <v>2023-08</v>
      </c>
      <c r="Q1234" s="3">
        <f>IF(AND(IF(dashboard!$B$4="All",TRUE,$F1234=dashboard!$B$4),IF(dashboard!$B$5="All",TRUE,$E1234=dashboard!$B$5),IF(dashboard!$B$6="All",TRUE,$G1234=dashboard!$B$6),IF(dashboard!$B$7="All",TRUE,$M1234=dashboard!$B$7),$P1234&gt;=dashboard!$B$8,$P1234&lt;=dashboard!$B$9,COUNTIFS($C$2:C1234,$C1234,$F$2:F1234,IF(dashboard!$B$4="All","*",dashboard!$B$4),$E$2:E1234,IF(dashboard!$B$5="All","*",dashboard!$B$5),$G$2:G1234,IF(dashboard!$B$6="All","*",dashboard!$B$6),$M$2:M1234,IF(dashboard!$B$7="All","*",dashboard!$B$7),$P$2:P1234,"&gt;="&amp;dashboard!$B$8,$P$2:P1234,"&lt;="&amp;dashboard!$B$9)=1),1,0)</f>
        <v>1</v>
      </c>
    </row>
    <row r="1235" spans="1:17">
      <c r="A1235" t="s">
        <v>2511</v>
      </c>
      <c r="B1235" s="2">
        <v>45451</v>
      </c>
      <c r="C1235" t="s">
        <v>2512</v>
      </c>
      <c r="D1235" t="s">
        <v>1396</v>
      </c>
      <c r="E1235" t="s">
        <v>17</v>
      </c>
      <c r="F1235" t="s">
        <v>33</v>
      </c>
      <c r="G1235" t="s">
        <v>42</v>
      </c>
      <c r="H1235" t="s">
        <v>34</v>
      </c>
      <c r="I1235" s="3">
        <v>3</v>
      </c>
      <c r="J1235" s="4">
        <v>949.62</v>
      </c>
      <c r="K1235" s="4">
        <v>2848.87</v>
      </c>
      <c r="L1235" t="s">
        <v>21</v>
      </c>
      <c r="M1235" t="s">
        <v>29</v>
      </c>
      <c r="N1235">
        <f>IF(COUNTIF($C$2:C1235,C1235)=1,1,0)</f>
        <v>1</v>
      </c>
      <c r="O1235">
        <f t="shared" si="38"/>
        <v>0</v>
      </c>
      <c r="P1235" t="str">
        <f t="shared" si="39"/>
        <v>2024-06</v>
      </c>
      <c r="Q1235" s="3">
        <f>IF(AND(IF(dashboard!$B$4="All",TRUE,$F1235=dashboard!$B$4),IF(dashboard!$B$5="All",TRUE,$E1235=dashboard!$B$5),IF(dashboard!$B$6="All",TRUE,$G1235=dashboard!$B$6),IF(dashboard!$B$7="All",TRUE,$M1235=dashboard!$B$7),$P1235&gt;=dashboard!$B$8,$P1235&lt;=dashboard!$B$9,COUNTIFS($C$2:C1235,$C1235,$F$2:F1235,IF(dashboard!$B$4="All","*",dashboard!$B$4),$E$2:E1235,IF(dashboard!$B$5="All","*",dashboard!$B$5),$G$2:G1235,IF(dashboard!$B$6="All","*",dashboard!$B$6),$M$2:M1235,IF(dashboard!$B$7="All","*",dashboard!$B$7),$P$2:P1235,"&gt;="&amp;dashboard!$B$8,$P$2:P1235,"&lt;="&amp;dashboard!$B$9)=1),1,0)</f>
        <v>1</v>
      </c>
    </row>
    <row r="1236" spans="1:17">
      <c r="A1236" t="s">
        <v>2513</v>
      </c>
      <c r="B1236" s="2">
        <v>44972</v>
      </c>
      <c r="C1236" t="s">
        <v>591</v>
      </c>
      <c r="D1236" t="s">
        <v>1422</v>
      </c>
      <c r="E1236" t="s">
        <v>17</v>
      </c>
      <c r="F1236" t="s">
        <v>33</v>
      </c>
      <c r="G1236" t="s">
        <v>19</v>
      </c>
      <c r="H1236" t="s">
        <v>20</v>
      </c>
      <c r="I1236" s="3">
        <v>2</v>
      </c>
      <c r="J1236" s="4">
        <v>35425.78</v>
      </c>
      <c r="K1236" s="4">
        <v>70851.56</v>
      </c>
      <c r="L1236" t="s">
        <v>35</v>
      </c>
      <c r="M1236" t="s">
        <v>29</v>
      </c>
      <c r="N1236">
        <f>IF(COUNTIF($C$2:C1236,C1236)=1,1,0)</f>
        <v>0</v>
      </c>
      <c r="O1236">
        <f t="shared" si="38"/>
        <v>0</v>
      </c>
      <c r="P1236" t="str">
        <f t="shared" si="39"/>
        <v>2023-02</v>
      </c>
      <c r="Q1236" s="3">
        <f>IF(AND(IF(dashboard!$B$4="All",TRUE,$F1236=dashboard!$B$4),IF(dashboard!$B$5="All",TRUE,$E1236=dashboard!$B$5),IF(dashboard!$B$6="All",TRUE,$G1236=dashboard!$B$6),IF(dashboard!$B$7="All",TRUE,$M1236=dashboard!$B$7),$P1236&gt;=dashboard!$B$8,$P1236&lt;=dashboard!$B$9,COUNTIFS($C$2:C1236,$C1236,$F$2:F1236,IF(dashboard!$B$4="All","*",dashboard!$B$4),$E$2:E1236,IF(dashboard!$B$5="All","*",dashboard!$B$5),$G$2:G1236,IF(dashboard!$B$6="All","*",dashboard!$B$6),$M$2:M1236,IF(dashboard!$B$7="All","*",dashboard!$B$7),$P$2:P1236,"&gt;="&amp;dashboard!$B$8,$P$2:P1236,"&lt;="&amp;dashboard!$B$9)=1),1,0)</f>
        <v>0</v>
      </c>
    </row>
    <row r="1237" spans="1:17">
      <c r="A1237" t="s">
        <v>2514</v>
      </c>
      <c r="B1237" s="2">
        <v>45039</v>
      </c>
      <c r="C1237" t="s">
        <v>1532</v>
      </c>
      <c r="D1237" t="s">
        <v>881</v>
      </c>
      <c r="E1237" t="s">
        <v>17</v>
      </c>
      <c r="F1237" t="s">
        <v>18</v>
      </c>
      <c r="G1237" t="s">
        <v>19</v>
      </c>
      <c r="H1237" t="s">
        <v>34</v>
      </c>
      <c r="I1237" s="3">
        <v>4</v>
      </c>
      <c r="J1237" s="4">
        <v>1016.41</v>
      </c>
      <c r="K1237" s="4">
        <v>4065.65</v>
      </c>
      <c r="L1237" t="s">
        <v>28</v>
      </c>
      <c r="M1237" t="s">
        <v>29</v>
      </c>
      <c r="N1237">
        <f>IF(COUNTIF($C$2:C1237,C1237)=1,1,0)</f>
        <v>0</v>
      </c>
      <c r="O1237">
        <f t="shared" si="38"/>
        <v>0</v>
      </c>
      <c r="P1237" t="str">
        <f t="shared" si="39"/>
        <v>2023-04</v>
      </c>
      <c r="Q1237" s="3">
        <f>IF(AND(IF(dashboard!$B$4="All",TRUE,$F1237=dashboard!$B$4),IF(dashboard!$B$5="All",TRUE,$E1237=dashboard!$B$5),IF(dashboard!$B$6="All",TRUE,$G1237=dashboard!$B$6),IF(dashboard!$B$7="All",TRUE,$M1237=dashboard!$B$7),$P1237&gt;=dashboard!$B$8,$P1237&lt;=dashboard!$B$9,COUNTIFS($C$2:C1237,$C1237,$F$2:F1237,IF(dashboard!$B$4="All","*",dashboard!$B$4),$E$2:E1237,IF(dashboard!$B$5="All","*",dashboard!$B$5),$G$2:G1237,IF(dashboard!$B$6="All","*",dashboard!$B$6),$M$2:M1237,IF(dashboard!$B$7="All","*",dashboard!$B$7),$P$2:P1237,"&gt;="&amp;dashboard!$B$8,$P$2:P1237,"&lt;="&amp;dashboard!$B$9)=1),1,0)</f>
        <v>0</v>
      </c>
    </row>
    <row r="1238" spans="1:17">
      <c r="A1238" t="s">
        <v>2515</v>
      </c>
      <c r="B1238" s="2">
        <v>45159</v>
      </c>
      <c r="C1238" t="s">
        <v>1727</v>
      </c>
      <c r="D1238" t="s">
        <v>2516</v>
      </c>
      <c r="E1238" t="s">
        <v>26</v>
      </c>
      <c r="F1238" t="s">
        <v>46</v>
      </c>
      <c r="G1238" t="s">
        <v>19</v>
      </c>
      <c r="H1238" t="s">
        <v>50</v>
      </c>
      <c r="I1238" s="3">
        <v>1</v>
      </c>
      <c r="J1238" s="4">
        <v>1947.62</v>
      </c>
      <c r="K1238" s="4">
        <v>1947.62</v>
      </c>
      <c r="L1238" t="s">
        <v>35</v>
      </c>
      <c r="M1238" t="s">
        <v>29</v>
      </c>
      <c r="N1238">
        <f>IF(COUNTIF($C$2:C1238,C1238)=1,1,0)</f>
        <v>0</v>
      </c>
      <c r="O1238">
        <f t="shared" si="38"/>
        <v>0</v>
      </c>
      <c r="P1238" t="str">
        <f t="shared" si="39"/>
        <v>2023-08</v>
      </c>
      <c r="Q1238" s="3">
        <f>IF(AND(IF(dashboard!$B$4="All",TRUE,$F1238=dashboard!$B$4),IF(dashboard!$B$5="All",TRUE,$E1238=dashboard!$B$5),IF(dashboard!$B$6="All",TRUE,$G1238=dashboard!$B$6),IF(dashboard!$B$7="All",TRUE,$M1238=dashboard!$B$7),$P1238&gt;=dashboard!$B$8,$P1238&lt;=dashboard!$B$9,COUNTIFS($C$2:C1238,$C1238,$F$2:F1238,IF(dashboard!$B$4="All","*",dashboard!$B$4),$E$2:E1238,IF(dashboard!$B$5="All","*",dashboard!$B$5),$G$2:G1238,IF(dashboard!$B$6="All","*",dashboard!$B$6),$M$2:M1238,IF(dashboard!$B$7="All","*",dashboard!$B$7),$P$2:P1238,"&gt;="&amp;dashboard!$B$8,$P$2:P1238,"&lt;="&amp;dashboard!$B$9)=1),1,0)</f>
        <v>0</v>
      </c>
    </row>
    <row r="1239" spans="1:17">
      <c r="A1239" t="s">
        <v>2517</v>
      </c>
      <c r="B1239" s="2">
        <v>44943</v>
      </c>
      <c r="C1239" t="s">
        <v>2518</v>
      </c>
      <c r="D1239" t="s">
        <v>379</v>
      </c>
      <c r="E1239" t="s">
        <v>17</v>
      </c>
      <c r="F1239" t="s">
        <v>33</v>
      </c>
      <c r="G1239" t="s">
        <v>42</v>
      </c>
      <c r="H1239" t="s">
        <v>20</v>
      </c>
      <c r="I1239" s="3">
        <v>3</v>
      </c>
      <c r="J1239" s="4">
        <v>40351.96</v>
      </c>
      <c r="K1239" s="4">
        <v>121055.87</v>
      </c>
      <c r="L1239" t="s">
        <v>35</v>
      </c>
      <c r="M1239" t="s">
        <v>29</v>
      </c>
      <c r="N1239">
        <f>IF(COUNTIF($C$2:C1239,C1239)=1,1,0)</f>
        <v>1</v>
      </c>
      <c r="O1239">
        <f t="shared" si="38"/>
        <v>0</v>
      </c>
      <c r="P1239" t="str">
        <f t="shared" si="39"/>
        <v>2023-01</v>
      </c>
      <c r="Q1239" s="3">
        <f>IF(AND(IF(dashboard!$B$4="All",TRUE,$F1239=dashboard!$B$4),IF(dashboard!$B$5="All",TRUE,$E1239=dashboard!$B$5),IF(dashboard!$B$6="All",TRUE,$G1239=dashboard!$B$6),IF(dashboard!$B$7="All",TRUE,$M1239=dashboard!$B$7),$P1239&gt;=dashboard!$B$8,$P1239&lt;=dashboard!$B$9,COUNTIFS($C$2:C1239,$C1239,$F$2:F1239,IF(dashboard!$B$4="All","*",dashboard!$B$4),$E$2:E1239,IF(dashboard!$B$5="All","*",dashboard!$B$5),$G$2:G1239,IF(dashboard!$B$6="All","*",dashboard!$B$6),$M$2:M1239,IF(dashboard!$B$7="All","*",dashboard!$B$7),$P$2:P1239,"&gt;="&amp;dashboard!$B$8,$P$2:P1239,"&lt;="&amp;dashboard!$B$9)=1),1,0)</f>
        <v>1</v>
      </c>
    </row>
    <row r="1240" spans="1:17">
      <c r="A1240" t="s">
        <v>2519</v>
      </c>
      <c r="B1240" s="2">
        <v>45286</v>
      </c>
      <c r="C1240" t="s">
        <v>2258</v>
      </c>
      <c r="D1240" t="s">
        <v>2077</v>
      </c>
      <c r="E1240" t="s">
        <v>26</v>
      </c>
      <c r="F1240" t="s">
        <v>27</v>
      </c>
      <c r="G1240" t="s">
        <v>19</v>
      </c>
      <c r="H1240" t="s">
        <v>34</v>
      </c>
      <c r="I1240" s="3">
        <v>4</v>
      </c>
      <c r="J1240" s="4">
        <v>1257.02</v>
      </c>
      <c r="K1240" s="4">
        <v>5028.08</v>
      </c>
      <c r="L1240" t="s">
        <v>28</v>
      </c>
      <c r="M1240" t="s">
        <v>29</v>
      </c>
      <c r="N1240">
        <f>IF(COUNTIF($C$2:C1240,C1240)=1,1,0)</f>
        <v>0</v>
      </c>
      <c r="O1240">
        <f t="shared" si="38"/>
        <v>0</v>
      </c>
      <c r="P1240" t="str">
        <f t="shared" si="39"/>
        <v>2023-12</v>
      </c>
      <c r="Q1240" s="3">
        <f>IF(AND(IF(dashboard!$B$4="All",TRUE,$F1240=dashboard!$B$4),IF(dashboard!$B$5="All",TRUE,$E1240=dashboard!$B$5),IF(dashboard!$B$6="All",TRUE,$G1240=dashboard!$B$6),IF(dashboard!$B$7="All",TRUE,$M1240=dashboard!$B$7),$P1240&gt;=dashboard!$B$8,$P1240&lt;=dashboard!$B$9,COUNTIFS($C$2:C1240,$C1240,$F$2:F1240,IF(dashboard!$B$4="All","*",dashboard!$B$4),$E$2:E1240,IF(dashboard!$B$5="All","*",dashboard!$B$5),$G$2:G1240,IF(dashboard!$B$6="All","*",dashboard!$B$6),$M$2:M1240,IF(dashboard!$B$7="All","*",dashboard!$B$7),$P$2:P1240,"&gt;="&amp;dashboard!$B$8,$P$2:P1240,"&lt;="&amp;dashboard!$B$9)=1),1,0)</f>
        <v>0</v>
      </c>
    </row>
    <row r="1241" spans="1:17">
      <c r="A1241" t="s">
        <v>2520</v>
      </c>
      <c r="B1241" s="2">
        <v>45149</v>
      </c>
      <c r="C1241" t="s">
        <v>232</v>
      </c>
      <c r="D1241" t="s">
        <v>2521</v>
      </c>
      <c r="E1241" t="s">
        <v>61</v>
      </c>
      <c r="F1241" t="s">
        <v>27</v>
      </c>
      <c r="G1241" t="s">
        <v>42</v>
      </c>
      <c r="H1241" t="s">
        <v>34</v>
      </c>
      <c r="I1241" s="3">
        <v>1</v>
      </c>
      <c r="J1241" s="4">
        <v>987.64</v>
      </c>
      <c r="K1241" s="4">
        <v>987.64</v>
      </c>
      <c r="L1241" t="s">
        <v>35</v>
      </c>
      <c r="M1241" t="s">
        <v>29</v>
      </c>
      <c r="N1241">
        <f>IF(COUNTIF($C$2:C1241,C1241)=1,1,0)</f>
        <v>0</v>
      </c>
      <c r="O1241">
        <f t="shared" si="38"/>
        <v>0</v>
      </c>
      <c r="P1241" t="str">
        <f t="shared" si="39"/>
        <v>2023-08</v>
      </c>
      <c r="Q1241" s="3">
        <f>IF(AND(IF(dashboard!$B$4="All",TRUE,$F1241=dashboard!$B$4),IF(dashboard!$B$5="All",TRUE,$E1241=dashboard!$B$5),IF(dashboard!$B$6="All",TRUE,$G1241=dashboard!$B$6),IF(dashboard!$B$7="All",TRUE,$M1241=dashboard!$B$7),$P1241&gt;=dashboard!$B$8,$P1241&lt;=dashboard!$B$9,COUNTIFS($C$2:C1241,$C1241,$F$2:F1241,IF(dashboard!$B$4="All","*",dashboard!$B$4),$E$2:E1241,IF(dashboard!$B$5="All","*",dashboard!$B$5),$G$2:G1241,IF(dashboard!$B$6="All","*",dashboard!$B$6),$M$2:M1241,IF(dashboard!$B$7="All","*",dashboard!$B$7),$P$2:P1241,"&gt;="&amp;dashboard!$B$8,$P$2:P1241,"&lt;="&amp;dashboard!$B$9)=1),1,0)</f>
        <v>0</v>
      </c>
    </row>
    <row r="1242" spans="1:17">
      <c r="A1242" t="s">
        <v>2522</v>
      </c>
      <c r="B1242" s="2">
        <v>45374</v>
      </c>
      <c r="C1242" t="s">
        <v>1499</v>
      </c>
      <c r="D1242" t="s">
        <v>2178</v>
      </c>
      <c r="E1242" t="s">
        <v>17</v>
      </c>
      <c r="F1242" t="s">
        <v>27</v>
      </c>
      <c r="G1242" t="s">
        <v>42</v>
      </c>
      <c r="H1242" t="s">
        <v>20</v>
      </c>
      <c r="I1242" s="3">
        <v>1</v>
      </c>
      <c r="J1242" s="4">
        <v>30816.69</v>
      </c>
      <c r="K1242" s="4">
        <v>30816.69</v>
      </c>
      <c r="L1242" t="s">
        <v>21</v>
      </c>
      <c r="M1242" t="s">
        <v>29</v>
      </c>
      <c r="N1242">
        <f>IF(COUNTIF($C$2:C1242,C1242)=1,1,0)</f>
        <v>0</v>
      </c>
      <c r="O1242">
        <f t="shared" si="38"/>
        <v>0</v>
      </c>
      <c r="P1242" t="str">
        <f t="shared" si="39"/>
        <v>2024-03</v>
      </c>
      <c r="Q1242" s="3">
        <f>IF(AND(IF(dashboard!$B$4="All",TRUE,$F1242=dashboard!$B$4),IF(dashboard!$B$5="All",TRUE,$E1242=dashboard!$B$5),IF(dashboard!$B$6="All",TRUE,$G1242=dashboard!$B$6),IF(dashboard!$B$7="All",TRUE,$M1242=dashboard!$B$7),$P1242&gt;=dashboard!$B$8,$P1242&lt;=dashboard!$B$9,COUNTIFS($C$2:C1242,$C1242,$F$2:F1242,IF(dashboard!$B$4="All","*",dashboard!$B$4),$E$2:E1242,IF(dashboard!$B$5="All","*",dashboard!$B$5),$G$2:G1242,IF(dashboard!$B$6="All","*",dashboard!$B$6),$M$2:M1242,IF(dashboard!$B$7="All","*",dashboard!$B$7),$P$2:P1242,"&gt;="&amp;dashboard!$B$8,$P$2:P1242,"&lt;="&amp;dashboard!$B$9)=1),1,0)</f>
        <v>0</v>
      </c>
    </row>
    <row r="1243" spans="1:17">
      <c r="A1243" t="s">
        <v>2523</v>
      </c>
      <c r="B1243" s="2">
        <v>45291</v>
      </c>
      <c r="C1243" t="s">
        <v>2524</v>
      </c>
      <c r="D1243" t="s">
        <v>2525</v>
      </c>
      <c r="E1243" t="s">
        <v>17</v>
      </c>
      <c r="F1243" t="s">
        <v>46</v>
      </c>
      <c r="G1243" t="s">
        <v>42</v>
      </c>
      <c r="H1243" t="s">
        <v>20</v>
      </c>
      <c r="I1243" s="3">
        <v>5</v>
      </c>
      <c r="J1243" s="4">
        <v>37463.75</v>
      </c>
      <c r="K1243" s="4">
        <v>187318.74</v>
      </c>
      <c r="L1243" t="s">
        <v>35</v>
      </c>
      <c r="M1243" t="s">
        <v>22</v>
      </c>
      <c r="N1243">
        <f>IF(COUNTIF($C$2:C1243,C1243)=1,1,0)</f>
        <v>1</v>
      </c>
      <c r="O1243">
        <f t="shared" si="38"/>
        <v>1</v>
      </c>
      <c r="P1243" t="str">
        <f t="shared" si="39"/>
        <v>2023-12</v>
      </c>
      <c r="Q1243" s="3">
        <f>IF(AND(IF(dashboard!$B$4="All",TRUE,$F1243=dashboard!$B$4),IF(dashboard!$B$5="All",TRUE,$E1243=dashboard!$B$5),IF(dashboard!$B$6="All",TRUE,$G1243=dashboard!$B$6),IF(dashboard!$B$7="All",TRUE,$M1243=dashboard!$B$7),$P1243&gt;=dashboard!$B$8,$P1243&lt;=dashboard!$B$9,COUNTIFS($C$2:C1243,$C1243,$F$2:F1243,IF(dashboard!$B$4="All","*",dashboard!$B$4),$E$2:E1243,IF(dashboard!$B$5="All","*",dashboard!$B$5),$G$2:G1243,IF(dashboard!$B$6="All","*",dashboard!$B$6),$M$2:M1243,IF(dashboard!$B$7="All","*",dashboard!$B$7),$P$2:P1243,"&gt;="&amp;dashboard!$B$8,$P$2:P1243,"&lt;="&amp;dashboard!$B$9)=1),1,0)</f>
        <v>0</v>
      </c>
    </row>
    <row r="1244" spans="1:17">
      <c r="A1244" t="s">
        <v>2526</v>
      </c>
      <c r="B1244" s="2">
        <v>45252</v>
      </c>
      <c r="C1244" t="s">
        <v>865</v>
      </c>
      <c r="D1244" t="s">
        <v>1543</v>
      </c>
      <c r="E1244" t="s">
        <v>26</v>
      </c>
      <c r="F1244" t="s">
        <v>33</v>
      </c>
      <c r="G1244" t="s">
        <v>19</v>
      </c>
      <c r="H1244" t="s">
        <v>50</v>
      </c>
      <c r="I1244" s="3">
        <v>5</v>
      </c>
      <c r="J1244" s="4">
        <v>2738.64</v>
      </c>
      <c r="K1244" s="4">
        <v>13693.19</v>
      </c>
      <c r="L1244" t="s">
        <v>28</v>
      </c>
      <c r="M1244" t="s">
        <v>29</v>
      </c>
      <c r="N1244">
        <f>IF(COUNTIF($C$2:C1244,C1244)=1,1,0)</f>
        <v>0</v>
      </c>
      <c r="O1244">
        <f t="shared" si="38"/>
        <v>0</v>
      </c>
      <c r="P1244" t="str">
        <f t="shared" si="39"/>
        <v>2023-11</v>
      </c>
      <c r="Q1244" s="3">
        <f>IF(AND(IF(dashboard!$B$4="All",TRUE,$F1244=dashboard!$B$4),IF(dashboard!$B$5="All",TRUE,$E1244=dashboard!$B$5),IF(dashboard!$B$6="All",TRUE,$G1244=dashboard!$B$6),IF(dashboard!$B$7="All",TRUE,$M1244=dashboard!$B$7),$P1244&gt;=dashboard!$B$8,$P1244&lt;=dashboard!$B$9,COUNTIFS($C$2:C1244,$C1244,$F$2:F1244,IF(dashboard!$B$4="All","*",dashboard!$B$4),$E$2:E1244,IF(dashboard!$B$5="All","*",dashboard!$B$5),$G$2:G1244,IF(dashboard!$B$6="All","*",dashboard!$B$6),$M$2:M1244,IF(dashboard!$B$7="All","*",dashboard!$B$7),$P$2:P1244,"&gt;="&amp;dashboard!$B$8,$P$2:P1244,"&lt;="&amp;dashboard!$B$9)=1),1,0)</f>
        <v>1</v>
      </c>
    </row>
    <row r="1245" spans="1:17">
      <c r="A1245" t="s">
        <v>2527</v>
      </c>
      <c r="B1245" s="2">
        <v>45393</v>
      </c>
      <c r="C1245" t="s">
        <v>1100</v>
      </c>
      <c r="D1245" t="s">
        <v>2528</v>
      </c>
      <c r="E1245" t="s">
        <v>17</v>
      </c>
      <c r="F1245" t="s">
        <v>27</v>
      </c>
      <c r="G1245" t="s">
        <v>19</v>
      </c>
      <c r="H1245" t="s">
        <v>57</v>
      </c>
      <c r="I1245" s="3">
        <v>5</v>
      </c>
      <c r="J1245" s="4">
        <v>11823.27</v>
      </c>
      <c r="K1245" s="4">
        <v>59116.36</v>
      </c>
      <c r="L1245" t="s">
        <v>35</v>
      </c>
      <c r="M1245" t="s">
        <v>22</v>
      </c>
      <c r="N1245">
        <f>IF(COUNTIF($C$2:C1245,C1245)=1,1,0)</f>
        <v>0</v>
      </c>
      <c r="O1245">
        <f t="shared" si="38"/>
        <v>1</v>
      </c>
      <c r="P1245" t="str">
        <f t="shared" si="39"/>
        <v>2024-04</v>
      </c>
      <c r="Q1245" s="3">
        <f>IF(AND(IF(dashboard!$B$4="All",TRUE,$F1245=dashboard!$B$4),IF(dashboard!$B$5="All",TRUE,$E1245=dashboard!$B$5),IF(dashboard!$B$6="All",TRUE,$G1245=dashboard!$B$6),IF(dashboard!$B$7="All",TRUE,$M1245=dashboard!$B$7),$P1245&gt;=dashboard!$B$8,$P1245&lt;=dashboard!$B$9,COUNTIFS($C$2:C1245,$C1245,$F$2:F1245,IF(dashboard!$B$4="All","*",dashboard!$B$4),$E$2:E1245,IF(dashboard!$B$5="All","*",dashboard!$B$5),$G$2:G1245,IF(dashboard!$B$6="All","*",dashboard!$B$6),$M$2:M1245,IF(dashboard!$B$7="All","*",dashboard!$B$7),$P$2:P1245,"&gt;="&amp;dashboard!$B$8,$P$2:P1245,"&lt;="&amp;dashboard!$B$9)=1),1,0)</f>
        <v>0</v>
      </c>
    </row>
    <row r="1246" spans="1:17">
      <c r="A1246" t="s">
        <v>2529</v>
      </c>
      <c r="B1246" s="2">
        <v>45340</v>
      </c>
      <c r="C1246" t="s">
        <v>2530</v>
      </c>
      <c r="D1246" t="s">
        <v>1806</v>
      </c>
      <c r="E1246" t="s">
        <v>17</v>
      </c>
      <c r="F1246" t="s">
        <v>46</v>
      </c>
      <c r="G1246" t="s">
        <v>42</v>
      </c>
      <c r="H1246" t="s">
        <v>57</v>
      </c>
      <c r="I1246" s="3">
        <v>3</v>
      </c>
      <c r="J1246" s="4">
        <v>17524.32</v>
      </c>
      <c r="K1246" s="4">
        <v>52572.959999999999</v>
      </c>
      <c r="L1246" t="s">
        <v>28</v>
      </c>
      <c r="M1246" t="s">
        <v>22</v>
      </c>
      <c r="N1246">
        <f>IF(COUNTIF($C$2:C1246,C1246)=1,1,0)</f>
        <v>1</v>
      </c>
      <c r="O1246">
        <f t="shared" si="38"/>
        <v>1</v>
      </c>
      <c r="P1246" t="str">
        <f t="shared" si="39"/>
        <v>2024-02</v>
      </c>
      <c r="Q1246" s="3">
        <f>IF(AND(IF(dashboard!$B$4="All",TRUE,$F1246=dashboard!$B$4),IF(dashboard!$B$5="All",TRUE,$E1246=dashboard!$B$5),IF(dashboard!$B$6="All",TRUE,$G1246=dashboard!$B$6),IF(dashboard!$B$7="All",TRUE,$M1246=dashboard!$B$7),$P1246&gt;=dashboard!$B$8,$P1246&lt;=dashboard!$B$9,COUNTIFS($C$2:C1246,$C1246,$F$2:F1246,IF(dashboard!$B$4="All","*",dashboard!$B$4),$E$2:E1246,IF(dashboard!$B$5="All","*",dashboard!$B$5),$G$2:G1246,IF(dashboard!$B$6="All","*",dashboard!$B$6),$M$2:M1246,IF(dashboard!$B$7="All","*",dashboard!$B$7),$P$2:P1246,"&gt;="&amp;dashboard!$B$8,$P$2:P1246,"&lt;="&amp;dashboard!$B$9)=1),1,0)</f>
        <v>0</v>
      </c>
    </row>
    <row r="1247" spans="1:17">
      <c r="A1247" t="s">
        <v>2531</v>
      </c>
      <c r="B1247" s="2">
        <v>45381</v>
      </c>
      <c r="C1247" t="s">
        <v>1070</v>
      </c>
      <c r="D1247" t="s">
        <v>1519</v>
      </c>
      <c r="E1247" t="s">
        <v>61</v>
      </c>
      <c r="F1247" t="s">
        <v>27</v>
      </c>
      <c r="G1247" t="s">
        <v>42</v>
      </c>
      <c r="H1247" t="s">
        <v>20</v>
      </c>
      <c r="I1247" s="3">
        <v>3</v>
      </c>
      <c r="J1247" s="4">
        <v>38242.26</v>
      </c>
      <c r="K1247" s="4">
        <v>114726.78</v>
      </c>
      <c r="L1247" t="s">
        <v>28</v>
      </c>
      <c r="M1247" t="s">
        <v>29</v>
      </c>
      <c r="N1247">
        <f>IF(COUNTIF($C$2:C1247,C1247)=1,1,0)</f>
        <v>0</v>
      </c>
      <c r="O1247">
        <f t="shared" si="38"/>
        <v>0</v>
      </c>
      <c r="P1247" t="str">
        <f t="shared" si="39"/>
        <v>2024-03</v>
      </c>
      <c r="Q1247" s="3">
        <f>IF(AND(IF(dashboard!$B$4="All",TRUE,$F1247=dashboard!$B$4),IF(dashboard!$B$5="All",TRUE,$E1247=dashboard!$B$5),IF(dashboard!$B$6="All",TRUE,$G1247=dashboard!$B$6),IF(dashboard!$B$7="All",TRUE,$M1247=dashboard!$B$7),$P1247&gt;=dashboard!$B$8,$P1247&lt;=dashboard!$B$9,COUNTIFS($C$2:C1247,$C1247,$F$2:F1247,IF(dashboard!$B$4="All","*",dashboard!$B$4),$E$2:E1247,IF(dashboard!$B$5="All","*",dashboard!$B$5),$G$2:G1247,IF(dashboard!$B$6="All","*",dashboard!$B$6),$M$2:M1247,IF(dashboard!$B$7="All","*",dashboard!$B$7),$P$2:P1247,"&gt;="&amp;dashboard!$B$8,$P$2:P1247,"&lt;="&amp;dashboard!$B$9)=1),1,0)</f>
        <v>0</v>
      </c>
    </row>
    <row r="1248" spans="1:17">
      <c r="A1248" t="s">
        <v>2532</v>
      </c>
      <c r="B1248" s="2">
        <v>45159</v>
      </c>
      <c r="C1248" t="s">
        <v>740</v>
      </c>
      <c r="D1248" t="s">
        <v>2533</v>
      </c>
      <c r="E1248" t="s">
        <v>17</v>
      </c>
      <c r="F1248" t="s">
        <v>33</v>
      </c>
      <c r="G1248" t="s">
        <v>42</v>
      </c>
      <c r="H1248" t="s">
        <v>57</v>
      </c>
      <c r="I1248" s="3">
        <v>1</v>
      </c>
      <c r="J1248" s="4">
        <v>16926.11</v>
      </c>
      <c r="K1248" s="4">
        <v>16926.11</v>
      </c>
      <c r="L1248" t="s">
        <v>21</v>
      </c>
      <c r="M1248" t="s">
        <v>29</v>
      </c>
      <c r="N1248">
        <f>IF(COUNTIF($C$2:C1248,C1248)=1,1,0)</f>
        <v>0</v>
      </c>
      <c r="O1248">
        <f t="shared" si="38"/>
        <v>0</v>
      </c>
      <c r="P1248" t="str">
        <f t="shared" si="39"/>
        <v>2023-08</v>
      </c>
      <c r="Q1248" s="3">
        <f>IF(AND(IF(dashboard!$B$4="All",TRUE,$F1248=dashboard!$B$4),IF(dashboard!$B$5="All",TRUE,$E1248=dashboard!$B$5),IF(dashboard!$B$6="All",TRUE,$G1248=dashboard!$B$6),IF(dashboard!$B$7="All",TRUE,$M1248=dashboard!$B$7),$P1248&gt;=dashboard!$B$8,$P1248&lt;=dashboard!$B$9,COUNTIFS($C$2:C1248,$C1248,$F$2:F1248,IF(dashboard!$B$4="All","*",dashboard!$B$4),$E$2:E1248,IF(dashboard!$B$5="All","*",dashboard!$B$5),$G$2:G1248,IF(dashboard!$B$6="All","*",dashboard!$B$6),$M$2:M1248,IF(dashboard!$B$7="All","*",dashboard!$B$7),$P$2:P1248,"&gt;="&amp;dashboard!$B$8,$P$2:P1248,"&lt;="&amp;dashboard!$B$9)=1),1,0)</f>
        <v>1</v>
      </c>
    </row>
    <row r="1249" spans="1:17">
      <c r="A1249" t="s">
        <v>2534</v>
      </c>
      <c r="B1249" s="2">
        <v>45150</v>
      </c>
      <c r="C1249" t="s">
        <v>1295</v>
      </c>
      <c r="D1249" t="s">
        <v>738</v>
      </c>
      <c r="E1249" t="s">
        <v>61</v>
      </c>
      <c r="F1249" t="s">
        <v>33</v>
      </c>
      <c r="G1249" t="s">
        <v>19</v>
      </c>
      <c r="H1249" t="s">
        <v>50</v>
      </c>
      <c r="I1249" s="3">
        <v>3</v>
      </c>
      <c r="J1249" s="4">
        <v>1929.82</v>
      </c>
      <c r="K1249" s="4">
        <v>5789.47</v>
      </c>
      <c r="L1249" t="s">
        <v>28</v>
      </c>
      <c r="M1249" t="s">
        <v>22</v>
      </c>
      <c r="N1249">
        <f>IF(COUNTIF($C$2:C1249,C1249)=1,1,0)</f>
        <v>0</v>
      </c>
      <c r="O1249">
        <f t="shared" si="38"/>
        <v>1</v>
      </c>
      <c r="P1249" t="str">
        <f t="shared" si="39"/>
        <v>2023-08</v>
      </c>
      <c r="Q1249" s="3">
        <f>IF(AND(IF(dashboard!$B$4="All",TRUE,$F1249=dashboard!$B$4),IF(dashboard!$B$5="All",TRUE,$E1249=dashboard!$B$5),IF(dashboard!$B$6="All",TRUE,$G1249=dashboard!$B$6),IF(dashboard!$B$7="All",TRUE,$M1249=dashboard!$B$7),$P1249&gt;=dashboard!$B$8,$P1249&lt;=dashboard!$B$9,COUNTIFS($C$2:C1249,$C1249,$F$2:F1249,IF(dashboard!$B$4="All","*",dashboard!$B$4),$E$2:E1249,IF(dashboard!$B$5="All","*",dashboard!$B$5),$G$2:G1249,IF(dashboard!$B$6="All","*",dashboard!$B$6),$M$2:M1249,IF(dashboard!$B$7="All","*",dashboard!$B$7),$P$2:P1249,"&gt;="&amp;dashboard!$B$8,$P$2:P1249,"&lt;="&amp;dashboard!$B$9)=1),1,0)</f>
        <v>1</v>
      </c>
    </row>
    <row r="1250" spans="1:17">
      <c r="A1250" t="s">
        <v>2535</v>
      </c>
      <c r="B1250" s="2">
        <v>45338</v>
      </c>
      <c r="C1250" t="s">
        <v>2536</v>
      </c>
      <c r="D1250" t="s">
        <v>976</v>
      </c>
      <c r="E1250" t="s">
        <v>26</v>
      </c>
      <c r="F1250" t="s">
        <v>33</v>
      </c>
      <c r="G1250" t="s">
        <v>42</v>
      </c>
      <c r="H1250" t="s">
        <v>57</v>
      </c>
      <c r="I1250" s="3">
        <v>1</v>
      </c>
      <c r="J1250" s="4">
        <v>11575.25</v>
      </c>
      <c r="K1250" s="4">
        <v>11575.25</v>
      </c>
      <c r="L1250" t="s">
        <v>35</v>
      </c>
      <c r="M1250" t="s">
        <v>29</v>
      </c>
      <c r="N1250">
        <f>IF(COUNTIF($C$2:C1250,C1250)=1,1,0)</f>
        <v>1</v>
      </c>
      <c r="O1250">
        <f t="shared" si="38"/>
        <v>0</v>
      </c>
      <c r="P1250" t="str">
        <f t="shared" si="39"/>
        <v>2024-02</v>
      </c>
      <c r="Q1250" s="3">
        <f>IF(AND(IF(dashboard!$B$4="All",TRUE,$F1250=dashboard!$B$4),IF(dashboard!$B$5="All",TRUE,$E1250=dashboard!$B$5),IF(dashboard!$B$6="All",TRUE,$G1250=dashboard!$B$6),IF(dashboard!$B$7="All",TRUE,$M1250=dashboard!$B$7),$P1250&gt;=dashboard!$B$8,$P1250&lt;=dashboard!$B$9,COUNTIFS($C$2:C1250,$C1250,$F$2:F1250,IF(dashboard!$B$4="All","*",dashboard!$B$4),$E$2:E1250,IF(dashboard!$B$5="All","*",dashboard!$B$5),$G$2:G1250,IF(dashboard!$B$6="All","*",dashboard!$B$6),$M$2:M1250,IF(dashboard!$B$7="All","*",dashboard!$B$7),$P$2:P1250,"&gt;="&amp;dashboard!$B$8,$P$2:P1250,"&lt;="&amp;dashboard!$B$9)=1),1,0)</f>
        <v>1</v>
      </c>
    </row>
    <row r="1251" spans="1:17">
      <c r="A1251" t="s">
        <v>2537</v>
      </c>
      <c r="B1251" s="2">
        <v>45261</v>
      </c>
      <c r="C1251" t="s">
        <v>1711</v>
      </c>
      <c r="D1251" t="s">
        <v>1485</v>
      </c>
      <c r="E1251" t="s">
        <v>26</v>
      </c>
      <c r="F1251" t="s">
        <v>33</v>
      </c>
      <c r="G1251" t="s">
        <v>19</v>
      </c>
      <c r="H1251" t="s">
        <v>20</v>
      </c>
      <c r="I1251" s="3">
        <v>4</v>
      </c>
      <c r="J1251" s="4">
        <v>29843.95</v>
      </c>
      <c r="K1251" s="4">
        <v>119375.82</v>
      </c>
      <c r="L1251" t="s">
        <v>21</v>
      </c>
      <c r="M1251" t="s">
        <v>22</v>
      </c>
      <c r="N1251">
        <f>IF(COUNTIF($C$2:C1251,C1251)=1,1,0)</f>
        <v>0</v>
      </c>
      <c r="O1251">
        <f t="shared" si="38"/>
        <v>1</v>
      </c>
      <c r="P1251" t="str">
        <f t="shared" si="39"/>
        <v>2023-12</v>
      </c>
      <c r="Q1251" s="3">
        <f>IF(AND(IF(dashboard!$B$4="All",TRUE,$F1251=dashboard!$B$4),IF(dashboard!$B$5="All",TRUE,$E1251=dashboard!$B$5),IF(dashboard!$B$6="All",TRUE,$G1251=dashboard!$B$6),IF(dashboard!$B$7="All",TRUE,$M1251=dashboard!$B$7),$P1251&gt;=dashboard!$B$8,$P1251&lt;=dashboard!$B$9,COUNTIFS($C$2:C1251,$C1251,$F$2:F1251,IF(dashboard!$B$4="All","*",dashboard!$B$4),$E$2:E1251,IF(dashboard!$B$5="All","*",dashboard!$B$5),$G$2:G1251,IF(dashboard!$B$6="All","*",dashboard!$B$6),$M$2:M1251,IF(dashboard!$B$7="All","*",dashboard!$B$7),$P$2:P1251,"&gt;="&amp;dashboard!$B$8,$P$2:P1251,"&lt;="&amp;dashboard!$B$9)=1),1,0)</f>
        <v>1</v>
      </c>
    </row>
    <row r="1252" spans="1:17">
      <c r="A1252" t="s">
        <v>2538</v>
      </c>
      <c r="B1252" s="2">
        <v>45148</v>
      </c>
      <c r="C1252" t="s">
        <v>1451</v>
      </c>
      <c r="D1252" t="s">
        <v>2187</v>
      </c>
      <c r="E1252" t="s">
        <v>17</v>
      </c>
      <c r="F1252" t="s">
        <v>33</v>
      </c>
      <c r="G1252" t="s">
        <v>42</v>
      </c>
      <c r="H1252" t="s">
        <v>50</v>
      </c>
      <c r="I1252" s="3">
        <v>2</v>
      </c>
      <c r="J1252" s="4">
        <v>1830.81</v>
      </c>
      <c r="K1252" s="4">
        <v>3661.62</v>
      </c>
      <c r="L1252" t="s">
        <v>21</v>
      </c>
      <c r="M1252" t="s">
        <v>29</v>
      </c>
      <c r="N1252">
        <f>IF(COUNTIF($C$2:C1252,C1252)=1,1,0)</f>
        <v>0</v>
      </c>
      <c r="O1252">
        <f t="shared" si="38"/>
        <v>0</v>
      </c>
      <c r="P1252" t="str">
        <f t="shared" si="39"/>
        <v>2023-08</v>
      </c>
      <c r="Q1252" s="3">
        <f>IF(AND(IF(dashboard!$B$4="All",TRUE,$F1252=dashboard!$B$4),IF(dashboard!$B$5="All",TRUE,$E1252=dashboard!$B$5),IF(dashboard!$B$6="All",TRUE,$G1252=dashboard!$B$6),IF(dashboard!$B$7="All",TRUE,$M1252=dashboard!$B$7),$P1252&gt;=dashboard!$B$8,$P1252&lt;=dashboard!$B$9,COUNTIFS($C$2:C1252,$C1252,$F$2:F1252,IF(dashboard!$B$4="All","*",dashboard!$B$4),$E$2:E1252,IF(dashboard!$B$5="All","*",dashboard!$B$5),$G$2:G1252,IF(dashboard!$B$6="All","*",dashboard!$B$6),$M$2:M1252,IF(dashboard!$B$7="All","*",dashboard!$B$7),$P$2:P1252,"&gt;="&amp;dashboard!$B$8,$P$2:P1252,"&lt;="&amp;dashboard!$B$9)=1),1,0)</f>
        <v>1</v>
      </c>
    </row>
    <row r="1253" spans="1:17">
      <c r="A1253" t="s">
        <v>2539</v>
      </c>
      <c r="B1253" s="2">
        <v>44963</v>
      </c>
      <c r="C1253" t="s">
        <v>1858</v>
      </c>
      <c r="D1253" t="s">
        <v>2540</v>
      </c>
      <c r="E1253" t="s">
        <v>17</v>
      </c>
      <c r="F1253" t="s">
        <v>27</v>
      </c>
      <c r="G1253" t="s">
        <v>42</v>
      </c>
      <c r="H1253" t="s">
        <v>20</v>
      </c>
      <c r="I1253" s="3">
        <v>1</v>
      </c>
      <c r="J1253" s="4">
        <v>26093.68</v>
      </c>
      <c r="K1253" s="4">
        <v>26093.68</v>
      </c>
      <c r="L1253" t="s">
        <v>35</v>
      </c>
      <c r="M1253" t="s">
        <v>29</v>
      </c>
      <c r="N1253">
        <f>IF(COUNTIF($C$2:C1253,C1253)=1,1,0)</f>
        <v>0</v>
      </c>
      <c r="O1253">
        <f t="shared" si="38"/>
        <v>0</v>
      </c>
      <c r="P1253" t="str">
        <f t="shared" si="39"/>
        <v>2023-02</v>
      </c>
      <c r="Q1253" s="3">
        <f>IF(AND(IF(dashboard!$B$4="All",TRUE,$F1253=dashboard!$B$4),IF(dashboard!$B$5="All",TRUE,$E1253=dashboard!$B$5),IF(dashboard!$B$6="All",TRUE,$G1253=dashboard!$B$6),IF(dashboard!$B$7="All",TRUE,$M1253=dashboard!$B$7),$P1253&gt;=dashboard!$B$8,$P1253&lt;=dashboard!$B$9,COUNTIFS($C$2:C1253,$C1253,$F$2:F1253,IF(dashboard!$B$4="All","*",dashboard!$B$4),$E$2:E1253,IF(dashboard!$B$5="All","*",dashboard!$B$5),$G$2:G1253,IF(dashboard!$B$6="All","*",dashboard!$B$6),$M$2:M1253,IF(dashboard!$B$7="All","*",dashboard!$B$7),$P$2:P1253,"&gt;="&amp;dashboard!$B$8,$P$2:P1253,"&lt;="&amp;dashboard!$B$9)=1),1,0)</f>
        <v>0</v>
      </c>
    </row>
    <row r="1254" spans="1:17">
      <c r="A1254" t="s">
        <v>2541</v>
      </c>
      <c r="B1254" s="2">
        <v>45204</v>
      </c>
      <c r="C1254" t="s">
        <v>1072</v>
      </c>
      <c r="D1254" t="s">
        <v>407</v>
      </c>
      <c r="E1254" t="s">
        <v>17</v>
      </c>
      <c r="F1254" t="s">
        <v>33</v>
      </c>
      <c r="G1254" t="s">
        <v>42</v>
      </c>
      <c r="H1254" t="s">
        <v>50</v>
      </c>
      <c r="I1254" s="3">
        <v>1</v>
      </c>
      <c r="J1254" s="4">
        <v>1929.01</v>
      </c>
      <c r="K1254" s="4">
        <v>1929.01</v>
      </c>
      <c r="L1254" t="s">
        <v>35</v>
      </c>
      <c r="M1254" t="s">
        <v>29</v>
      </c>
      <c r="N1254">
        <f>IF(COUNTIF($C$2:C1254,C1254)=1,1,0)</f>
        <v>0</v>
      </c>
      <c r="O1254">
        <f t="shared" si="38"/>
        <v>0</v>
      </c>
      <c r="P1254" t="str">
        <f t="shared" si="39"/>
        <v>2023-10</v>
      </c>
      <c r="Q1254" s="3">
        <f>IF(AND(IF(dashboard!$B$4="All",TRUE,$F1254=dashboard!$B$4),IF(dashboard!$B$5="All",TRUE,$E1254=dashboard!$B$5),IF(dashboard!$B$6="All",TRUE,$G1254=dashboard!$B$6),IF(dashboard!$B$7="All",TRUE,$M1254=dashboard!$B$7),$P1254&gt;=dashboard!$B$8,$P1254&lt;=dashboard!$B$9,COUNTIFS($C$2:C1254,$C1254,$F$2:F1254,IF(dashboard!$B$4="All","*",dashboard!$B$4),$E$2:E1254,IF(dashboard!$B$5="All","*",dashboard!$B$5),$G$2:G1254,IF(dashboard!$B$6="All","*",dashboard!$B$6),$M$2:M1254,IF(dashboard!$B$7="All","*",dashboard!$B$7),$P$2:P1254,"&gt;="&amp;dashboard!$B$8,$P$2:P1254,"&lt;="&amp;dashboard!$B$9)=1),1,0)</f>
        <v>1</v>
      </c>
    </row>
    <row r="1255" spans="1:17">
      <c r="A1255" t="s">
        <v>2542</v>
      </c>
      <c r="B1255" s="2">
        <v>45122</v>
      </c>
      <c r="C1255" t="s">
        <v>1329</v>
      </c>
      <c r="D1255" t="s">
        <v>97</v>
      </c>
      <c r="E1255" t="s">
        <v>17</v>
      </c>
      <c r="F1255" t="s">
        <v>27</v>
      </c>
      <c r="G1255" t="s">
        <v>42</v>
      </c>
      <c r="H1255" t="s">
        <v>50</v>
      </c>
      <c r="I1255" s="3">
        <v>4</v>
      </c>
      <c r="J1255" s="4">
        <v>2640.54</v>
      </c>
      <c r="K1255" s="4">
        <v>10562.15</v>
      </c>
      <c r="L1255" t="s">
        <v>21</v>
      </c>
      <c r="M1255" t="s">
        <v>29</v>
      </c>
      <c r="N1255">
        <f>IF(COUNTIF($C$2:C1255,C1255)=1,1,0)</f>
        <v>0</v>
      </c>
      <c r="O1255">
        <f t="shared" si="38"/>
        <v>0</v>
      </c>
      <c r="P1255" t="str">
        <f t="shared" si="39"/>
        <v>2023-07</v>
      </c>
      <c r="Q1255" s="3">
        <f>IF(AND(IF(dashboard!$B$4="All",TRUE,$F1255=dashboard!$B$4),IF(dashboard!$B$5="All",TRUE,$E1255=dashboard!$B$5),IF(dashboard!$B$6="All",TRUE,$G1255=dashboard!$B$6),IF(dashboard!$B$7="All",TRUE,$M1255=dashboard!$B$7),$P1255&gt;=dashboard!$B$8,$P1255&lt;=dashboard!$B$9,COUNTIFS($C$2:C1255,$C1255,$F$2:F1255,IF(dashboard!$B$4="All","*",dashboard!$B$4),$E$2:E1255,IF(dashboard!$B$5="All","*",dashboard!$B$5),$G$2:G1255,IF(dashboard!$B$6="All","*",dashboard!$B$6),$M$2:M1255,IF(dashboard!$B$7="All","*",dashboard!$B$7),$P$2:P1255,"&gt;="&amp;dashboard!$B$8,$P$2:P1255,"&lt;="&amp;dashboard!$B$9)=1),1,0)</f>
        <v>0</v>
      </c>
    </row>
    <row r="1256" spans="1:17">
      <c r="A1256" t="s">
        <v>2543</v>
      </c>
      <c r="B1256" s="2">
        <v>45410</v>
      </c>
      <c r="C1256" t="s">
        <v>2544</v>
      </c>
      <c r="D1256" t="s">
        <v>1422</v>
      </c>
      <c r="E1256" t="s">
        <v>17</v>
      </c>
      <c r="F1256" t="s">
        <v>33</v>
      </c>
      <c r="G1256" t="s">
        <v>19</v>
      </c>
      <c r="H1256" t="s">
        <v>20</v>
      </c>
      <c r="I1256" s="3">
        <v>5</v>
      </c>
      <c r="J1256" s="4">
        <v>25029.03</v>
      </c>
      <c r="K1256" s="4">
        <v>125145.15</v>
      </c>
      <c r="L1256" t="s">
        <v>28</v>
      </c>
      <c r="M1256" t="s">
        <v>29</v>
      </c>
      <c r="N1256">
        <f>IF(COUNTIF($C$2:C1256,C1256)=1,1,0)</f>
        <v>1</v>
      </c>
      <c r="O1256">
        <f t="shared" si="38"/>
        <v>0</v>
      </c>
      <c r="P1256" t="str">
        <f t="shared" si="39"/>
        <v>2024-04</v>
      </c>
      <c r="Q1256" s="3">
        <f>IF(AND(IF(dashboard!$B$4="All",TRUE,$F1256=dashboard!$B$4),IF(dashboard!$B$5="All",TRUE,$E1256=dashboard!$B$5),IF(dashboard!$B$6="All",TRUE,$G1256=dashboard!$B$6),IF(dashboard!$B$7="All",TRUE,$M1256=dashboard!$B$7),$P1256&gt;=dashboard!$B$8,$P1256&lt;=dashboard!$B$9,COUNTIFS($C$2:C1256,$C1256,$F$2:F1256,IF(dashboard!$B$4="All","*",dashboard!$B$4),$E$2:E1256,IF(dashboard!$B$5="All","*",dashboard!$B$5),$G$2:G1256,IF(dashboard!$B$6="All","*",dashboard!$B$6),$M$2:M1256,IF(dashboard!$B$7="All","*",dashboard!$B$7),$P$2:P1256,"&gt;="&amp;dashboard!$B$8,$P$2:P1256,"&lt;="&amp;dashboard!$B$9)=1),1,0)</f>
        <v>1</v>
      </c>
    </row>
    <row r="1257" spans="1:17">
      <c r="A1257" t="s">
        <v>2545</v>
      </c>
      <c r="B1257" s="2">
        <v>45168</v>
      </c>
      <c r="C1257" t="s">
        <v>409</v>
      </c>
      <c r="D1257" t="s">
        <v>1831</v>
      </c>
      <c r="E1257" t="s">
        <v>17</v>
      </c>
      <c r="F1257" t="s">
        <v>27</v>
      </c>
      <c r="G1257" t="s">
        <v>42</v>
      </c>
      <c r="H1257" t="s">
        <v>34</v>
      </c>
      <c r="I1257" s="3">
        <v>5</v>
      </c>
      <c r="J1257" s="4">
        <v>889.95</v>
      </c>
      <c r="K1257" s="4">
        <v>4449.7299999999996</v>
      </c>
      <c r="L1257" t="s">
        <v>21</v>
      </c>
      <c r="M1257" t="s">
        <v>29</v>
      </c>
      <c r="N1257">
        <f>IF(COUNTIF($C$2:C1257,C1257)=1,1,0)</f>
        <v>0</v>
      </c>
      <c r="O1257">
        <f t="shared" si="38"/>
        <v>0</v>
      </c>
      <c r="P1257" t="str">
        <f t="shared" si="39"/>
        <v>2023-08</v>
      </c>
      <c r="Q1257" s="3">
        <f>IF(AND(IF(dashboard!$B$4="All",TRUE,$F1257=dashboard!$B$4),IF(dashboard!$B$5="All",TRUE,$E1257=dashboard!$B$5),IF(dashboard!$B$6="All",TRUE,$G1257=dashboard!$B$6),IF(dashboard!$B$7="All",TRUE,$M1257=dashboard!$B$7),$P1257&gt;=dashboard!$B$8,$P1257&lt;=dashboard!$B$9,COUNTIFS($C$2:C1257,$C1257,$F$2:F1257,IF(dashboard!$B$4="All","*",dashboard!$B$4),$E$2:E1257,IF(dashboard!$B$5="All","*",dashboard!$B$5),$G$2:G1257,IF(dashboard!$B$6="All","*",dashboard!$B$6),$M$2:M1257,IF(dashboard!$B$7="All","*",dashboard!$B$7),$P$2:P1257,"&gt;="&amp;dashboard!$B$8,$P$2:P1257,"&lt;="&amp;dashboard!$B$9)=1),1,0)</f>
        <v>0</v>
      </c>
    </row>
    <row r="1258" spans="1:17">
      <c r="A1258" t="s">
        <v>2546</v>
      </c>
      <c r="B1258" s="2">
        <v>45250</v>
      </c>
      <c r="C1258" t="s">
        <v>2547</v>
      </c>
      <c r="D1258" t="s">
        <v>1004</v>
      </c>
      <c r="E1258" t="s">
        <v>17</v>
      </c>
      <c r="F1258" t="s">
        <v>33</v>
      </c>
      <c r="G1258" t="s">
        <v>42</v>
      </c>
      <c r="H1258" t="s">
        <v>20</v>
      </c>
      <c r="I1258" s="3">
        <v>5</v>
      </c>
      <c r="J1258" s="4">
        <v>41023.21</v>
      </c>
      <c r="K1258" s="4">
        <v>205116.06</v>
      </c>
      <c r="L1258" t="s">
        <v>21</v>
      </c>
      <c r="M1258" t="s">
        <v>29</v>
      </c>
      <c r="N1258">
        <f>IF(COUNTIF($C$2:C1258,C1258)=1,1,0)</f>
        <v>1</v>
      </c>
      <c r="O1258">
        <f t="shared" si="38"/>
        <v>0</v>
      </c>
      <c r="P1258" t="str">
        <f t="shared" si="39"/>
        <v>2023-11</v>
      </c>
      <c r="Q1258" s="3">
        <f>IF(AND(IF(dashboard!$B$4="All",TRUE,$F1258=dashboard!$B$4),IF(dashboard!$B$5="All",TRUE,$E1258=dashboard!$B$5),IF(dashboard!$B$6="All",TRUE,$G1258=dashboard!$B$6),IF(dashboard!$B$7="All",TRUE,$M1258=dashboard!$B$7),$P1258&gt;=dashboard!$B$8,$P1258&lt;=dashboard!$B$9,COUNTIFS($C$2:C1258,$C1258,$F$2:F1258,IF(dashboard!$B$4="All","*",dashboard!$B$4),$E$2:E1258,IF(dashboard!$B$5="All","*",dashboard!$B$5),$G$2:G1258,IF(dashboard!$B$6="All","*",dashboard!$B$6),$M$2:M1258,IF(dashboard!$B$7="All","*",dashboard!$B$7),$P$2:P1258,"&gt;="&amp;dashboard!$B$8,$P$2:P1258,"&lt;="&amp;dashboard!$B$9)=1),1,0)</f>
        <v>1</v>
      </c>
    </row>
    <row r="1259" spans="1:17">
      <c r="A1259" t="s">
        <v>2548</v>
      </c>
      <c r="B1259" s="2">
        <v>45118</v>
      </c>
      <c r="C1259" t="s">
        <v>183</v>
      </c>
      <c r="D1259" t="s">
        <v>222</v>
      </c>
      <c r="E1259" t="s">
        <v>17</v>
      </c>
      <c r="F1259" t="s">
        <v>27</v>
      </c>
      <c r="G1259" t="s">
        <v>19</v>
      </c>
      <c r="H1259" t="s">
        <v>50</v>
      </c>
      <c r="I1259" s="3">
        <v>1</v>
      </c>
      <c r="J1259" s="4">
        <v>1854.57</v>
      </c>
      <c r="K1259" s="4">
        <v>1854.57</v>
      </c>
      <c r="L1259" t="s">
        <v>21</v>
      </c>
      <c r="M1259" t="s">
        <v>29</v>
      </c>
      <c r="N1259">
        <f>IF(COUNTIF($C$2:C1259,C1259)=1,1,0)</f>
        <v>0</v>
      </c>
      <c r="O1259">
        <f t="shared" si="38"/>
        <v>0</v>
      </c>
      <c r="P1259" t="str">
        <f t="shared" si="39"/>
        <v>2023-07</v>
      </c>
      <c r="Q1259" s="3">
        <f>IF(AND(IF(dashboard!$B$4="All",TRUE,$F1259=dashboard!$B$4),IF(dashboard!$B$5="All",TRUE,$E1259=dashboard!$B$5),IF(dashboard!$B$6="All",TRUE,$G1259=dashboard!$B$6),IF(dashboard!$B$7="All",TRUE,$M1259=dashboard!$B$7),$P1259&gt;=dashboard!$B$8,$P1259&lt;=dashboard!$B$9,COUNTIFS($C$2:C1259,$C1259,$F$2:F1259,IF(dashboard!$B$4="All","*",dashboard!$B$4),$E$2:E1259,IF(dashboard!$B$5="All","*",dashboard!$B$5),$G$2:G1259,IF(dashboard!$B$6="All","*",dashboard!$B$6),$M$2:M1259,IF(dashboard!$B$7="All","*",dashboard!$B$7),$P$2:P1259,"&gt;="&amp;dashboard!$B$8,$P$2:P1259,"&lt;="&amp;dashboard!$B$9)=1),1,0)</f>
        <v>0</v>
      </c>
    </row>
    <row r="1260" spans="1:17">
      <c r="A1260" t="s">
        <v>2549</v>
      </c>
      <c r="B1260" s="2">
        <v>44943</v>
      </c>
      <c r="C1260" t="s">
        <v>1350</v>
      </c>
      <c r="D1260" t="s">
        <v>76</v>
      </c>
      <c r="E1260" t="s">
        <v>26</v>
      </c>
      <c r="F1260" t="s">
        <v>33</v>
      </c>
      <c r="G1260" t="s">
        <v>42</v>
      </c>
      <c r="H1260" t="s">
        <v>20</v>
      </c>
      <c r="I1260" s="3">
        <v>1</v>
      </c>
      <c r="J1260" s="4">
        <v>33905.589999999997</v>
      </c>
      <c r="K1260" s="4">
        <v>33905.589999999997</v>
      </c>
      <c r="L1260" t="s">
        <v>28</v>
      </c>
      <c r="M1260" t="s">
        <v>29</v>
      </c>
      <c r="N1260">
        <f>IF(COUNTIF($C$2:C1260,C1260)=1,1,0)</f>
        <v>0</v>
      </c>
      <c r="O1260">
        <f t="shared" si="38"/>
        <v>0</v>
      </c>
      <c r="P1260" t="str">
        <f t="shared" si="39"/>
        <v>2023-01</v>
      </c>
      <c r="Q1260" s="3">
        <f>IF(AND(IF(dashboard!$B$4="All",TRUE,$F1260=dashboard!$B$4),IF(dashboard!$B$5="All",TRUE,$E1260=dashboard!$B$5),IF(dashboard!$B$6="All",TRUE,$G1260=dashboard!$B$6),IF(dashboard!$B$7="All",TRUE,$M1260=dashboard!$B$7),$P1260&gt;=dashboard!$B$8,$P1260&lt;=dashboard!$B$9,COUNTIFS($C$2:C1260,$C1260,$F$2:F1260,IF(dashboard!$B$4="All","*",dashboard!$B$4),$E$2:E1260,IF(dashboard!$B$5="All","*",dashboard!$B$5),$G$2:G1260,IF(dashboard!$B$6="All","*",dashboard!$B$6),$M$2:M1260,IF(dashboard!$B$7="All","*",dashboard!$B$7),$P$2:P1260,"&gt;="&amp;dashboard!$B$8,$P$2:P1260,"&lt;="&amp;dashboard!$B$9)=1),1,0)</f>
        <v>1</v>
      </c>
    </row>
    <row r="1261" spans="1:17">
      <c r="A1261" t="s">
        <v>2550</v>
      </c>
      <c r="B1261" s="2">
        <v>45450</v>
      </c>
      <c r="C1261" t="s">
        <v>2403</v>
      </c>
      <c r="D1261" t="s">
        <v>45</v>
      </c>
      <c r="E1261" t="s">
        <v>17</v>
      </c>
      <c r="F1261" t="s">
        <v>46</v>
      </c>
      <c r="G1261" t="s">
        <v>19</v>
      </c>
      <c r="H1261" t="s">
        <v>20</v>
      </c>
      <c r="I1261" s="3">
        <v>3</v>
      </c>
      <c r="J1261" s="4">
        <v>35745.03</v>
      </c>
      <c r="K1261" s="4">
        <v>107235.09</v>
      </c>
      <c r="L1261" t="s">
        <v>35</v>
      </c>
      <c r="M1261" t="s">
        <v>29</v>
      </c>
      <c r="N1261">
        <f>IF(COUNTIF($C$2:C1261,C1261)=1,1,0)</f>
        <v>0</v>
      </c>
      <c r="O1261">
        <f t="shared" si="38"/>
        <v>0</v>
      </c>
      <c r="P1261" t="str">
        <f t="shared" si="39"/>
        <v>2024-06</v>
      </c>
      <c r="Q1261" s="3">
        <f>IF(AND(IF(dashboard!$B$4="All",TRUE,$F1261=dashboard!$B$4),IF(dashboard!$B$5="All",TRUE,$E1261=dashboard!$B$5),IF(dashboard!$B$6="All",TRUE,$G1261=dashboard!$B$6),IF(dashboard!$B$7="All",TRUE,$M1261=dashboard!$B$7),$P1261&gt;=dashboard!$B$8,$P1261&lt;=dashboard!$B$9,COUNTIFS($C$2:C1261,$C1261,$F$2:F1261,IF(dashboard!$B$4="All","*",dashboard!$B$4),$E$2:E1261,IF(dashboard!$B$5="All","*",dashboard!$B$5),$G$2:G1261,IF(dashboard!$B$6="All","*",dashboard!$B$6),$M$2:M1261,IF(dashboard!$B$7="All","*",dashboard!$B$7),$P$2:P1261,"&gt;="&amp;dashboard!$B$8,$P$2:P1261,"&lt;="&amp;dashboard!$B$9)=1),1,0)</f>
        <v>0</v>
      </c>
    </row>
    <row r="1262" spans="1:17">
      <c r="A1262" t="s">
        <v>2551</v>
      </c>
      <c r="B1262" s="2">
        <v>45327</v>
      </c>
      <c r="C1262" t="s">
        <v>2317</v>
      </c>
      <c r="D1262" t="s">
        <v>2552</v>
      </c>
      <c r="E1262" t="s">
        <v>17</v>
      </c>
      <c r="F1262" t="s">
        <v>27</v>
      </c>
      <c r="G1262" t="s">
        <v>42</v>
      </c>
      <c r="H1262" t="s">
        <v>50</v>
      </c>
      <c r="I1262" s="3">
        <v>3</v>
      </c>
      <c r="J1262" s="4">
        <v>2948.24</v>
      </c>
      <c r="K1262" s="4">
        <v>8844.73</v>
      </c>
      <c r="L1262" t="s">
        <v>35</v>
      </c>
      <c r="M1262" t="s">
        <v>29</v>
      </c>
      <c r="N1262">
        <f>IF(COUNTIF($C$2:C1262,C1262)=1,1,0)</f>
        <v>0</v>
      </c>
      <c r="O1262">
        <f t="shared" si="38"/>
        <v>0</v>
      </c>
      <c r="P1262" t="str">
        <f t="shared" si="39"/>
        <v>2024-02</v>
      </c>
      <c r="Q1262" s="3">
        <f>IF(AND(IF(dashboard!$B$4="All",TRUE,$F1262=dashboard!$B$4),IF(dashboard!$B$5="All",TRUE,$E1262=dashboard!$B$5),IF(dashboard!$B$6="All",TRUE,$G1262=dashboard!$B$6),IF(dashboard!$B$7="All",TRUE,$M1262=dashboard!$B$7),$P1262&gt;=dashboard!$B$8,$P1262&lt;=dashboard!$B$9,COUNTIFS($C$2:C1262,$C1262,$F$2:F1262,IF(dashboard!$B$4="All","*",dashboard!$B$4),$E$2:E1262,IF(dashboard!$B$5="All","*",dashboard!$B$5),$G$2:G1262,IF(dashboard!$B$6="All","*",dashboard!$B$6),$M$2:M1262,IF(dashboard!$B$7="All","*",dashboard!$B$7),$P$2:P1262,"&gt;="&amp;dashboard!$B$8,$P$2:P1262,"&lt;="&amp;dashboard!$B$9)=1),1,0)</f>
        <v>0</v>
      </c>
    </row>
    <row r="1263" spans="1:17">
      <c r="A1263" t="s">
        <v>2553</v>
      </c>
      <c r="B1263" s="2">
        <v>44948</v>
      </c>
      <c r="C1263" t="s">
        <v>1386</v>
      </c>
      <c r="D1263" t="s">
        <v>1368</v>
      </c>
      <c r="E1263" t="s">
        <v>26</v>
      </c>
      <c r="F1263" t="s">
        <v>46</v>
      </c>
      <c r="G1263" t="s">
        <v>19</v>
      </c>
      <c r="H1263" t="s">
        <v>57</v>
      </c>
      <c r="I1263" s="3">
        <v>2</v>
      </c>
      <c r="J1263" s="4">
        <v>17248.52</v>
      </c>
      <c r="K1263" s="4">
        <v>34497.040000000001</v>
      </c>
      <c r="L1263" t="s">
        <v>35</v>
      </c>
      <c r="M1263" t="s">
        <v>29</v>
      </c>
      <c r="N1263">
        <f>IF(COUNTIF($C$2:C1263,C1263)=1,1,0)</f>
        <v>0</v>
      </c>
      <c r="O1263">
        <f t="shared" si="38"/>
        <v>0</v>
      </c>
      <c r="P1263" t="str">
        <f t="shared" si="39"/>
        <v>2023-01</v>
      </c>
      <c r="Q1263" s="3">
        <f>IF(AND(IF(dashboard!$B$4="All",TRUE,$F1263=dashboard!$B$4),IF(dashboard!$B$5="All",TRUE,$E1263=dashboard!$B$5),IF(dashboard!$B$6="All",TRUE,$G1263=dashboard!$B$6),IF(dashboard!$B$7="All",TRUE,$M1263=dashboard!$B$7),$P1263&gt;=dashboard!$B$8,$P1263&lt;=dashboard!$B$9,COUNTIFS($C$2:C1263,$C1263,$F$2:F1263,IF(dashboard!$B$4="All","*",dashboard!$B$4),$E$2:E1263,IF(dashboard!$B$5="All","*",dashboard!$B$5),$G$2:G1263,IF(dashboard!$B$6="All","*",dashboard!$B$6),$M$2:M1263,IF(dashboard!$B$7="All","*",dashboard!$B$7),$P$2:P1263,"&gt;="&amp;dashboard!$B$8,$P$2:P1263,"&lt;="&amp;dashboard!$B$9)=1),1,0)</f>
        <v>0</v>
      </c>
    </row>
    <row r="1264" spans="1:17">
      <c r="A1264" t="s">
        <v>2554</v>
      </c>
      <c r="B1264" s="2">
        <v>45400</v>
      </c>
      <c r="C1264" t="s">
        <v>2555</v>
      </c>
      <c r="D1264" t="s">
        <v>541</v>
      </c>
      <c r="E1264" t="s">
        <v>61</v>
      </c>
      <c r="F1264" t="s">
        <v>27</v>
      </c>
      <c r="G1264" t="s">
        <v>42</v>
      </c>
      <c r="H1264" t="s">
        <v>50</v>
      </c>
      <c r="I1264" s="3">
        <v>2</v>
      </c>
      <c r="J1264" s="4">
        <v>2300.85</v>
      </c>
      <c r="K1264" s="4">
        <v>4601.71</v>
      </c>
      <c r="L1264" t="s">
        <v>28</v>
      </c>
      <c r="M1264" t="s">
        <v>29</v>
      </c>
      <c r="N1264">
        <f>IF(COUNTIF($C$2:C1264,C1264)=1,1,0)</f>
        <v>1</v>
      </c>
      <c r="O1264">
        <f t="shared" si="38"/>
        <v>0</v>
      </c>
      <c r="P1264" t="str">
        <f t="shared" si="39"/>
        <v>2024-04</v>
      </c>
      <c r="Q1264" s="3">
        <f>IF(AND(IF(dashboard!$B$4="All",TRUE,$F1264=dashboard!$B$4),IF(dashboard!$B$5="All",TRUE,$E1264=dashboard!$B$5),IF(dashboard!$B$6="All",TRUE,$G1264=dashboard!$B$6),IF(dashboard!$B$7="All",TRUE,$M1264=dashboard!$B$7),$P1264&gt;=dashboard!$B$8,$P1264&lt;=dashboard!$B$9,COUNTIFS($C$2:C1264,$C1264,$F$2:F1264,IF(dashboard!$B$4="All","*",dashboard!$B$4),$E$2:E1264,IF(dashboard!$B$5="All","*",dashboard!$B$5),$G$2:G1264,IF(dashboard!$B$6="All","*",dashboard!$B$6),$M$2:M1264,IF(dashboard!$B$7="All","*",dashboard!$B$7),$P$2:P1264,"&gt;="&amp;dashboard!$B$8,$P$2:P1264,"&lt;="&amp;dashboard!$B$9)=1),1,0)</f>
        <v>0</v>
      </c>
    </row>
    <row r="1265" spans="1:17">
      <c r="A1265" t="s">
        <v>2556</v>
      </c>
      <c r="B1265" s="2">
        <v>45046</v>
      </c>
      <c r="C1265" t="s">
        <v>2557</v>
      </c>
      <c r="D1265" t="s">
        <v>2306</v>
      </c>
      <c r="E1265" t="s">
        <v>17</v>
      </c>
      <c r="F1265" t="s">
        <v>27</v>
      </c>
      <c r="G1265" t="s">
        <v>19</v>
      </c>
      <c r="H1265" t="s">
        <v>20</v>
      </c>
      <c r="I1265" s="3">
        <v>3</v>
      </c>
      <c r="J1265" s="4">
        <v>40987.870000000003</v>
      </c>
      <c r="K1265" s="4">
        <v>122963.61</v>
      </c>
      <c r="L1265" t="s">
        <v>28</v>
      </c>
      <c r="M1265" t="s">
        <v>22</v>
      </c>
      <c r="N1265">
        <f>IF(COUNTIF($C$2:C1265,C1265)=1,1,0)</f>
        <v>1</v>
      </c>
      <c r="O1265">
        <f t="shared" si="38"/>
        <v>1</v>
      </c>
      <c r="P1265" t="str">
        <f t="shared" si="39"/>
        <v>2023-04</v>
      </c>
      <c r="Q1265" s="3">
        <f>IF(AND(IF(dashboard!$B$4="All",TRUE,$F1265=dashboard!$B$4),IF(dashboard!$B$5="All",TRUE,$E1265=dashboard!$B$5),IF(dashboard!$B$6="All",TRUE,$G1265=dashboard!$B$6),IF(dashboard!$B$7="All",TRUE,$M1265=dashboard!$B$7),$P1265&gt;=dashboard!$B$8,$P1265&lt;=dashboard!$B$9,COUNTIFS($C$2:C1265,$C1265,$F$2:F1265,IF(dashboard!$B$4="All","*",dashboard!$B$4),$E$2:E1265,IF(dashboard!$B$5="All","*",dashboard!$B$5),$G$2:G1265,IF(dashboard!$B$6="All","*",dashboard!$B$6),$M$2:M1265,IF(dashboard!$B$7="All","*",dashboard!$B$7),$P$2:P1265,"&gt;="&amp;dashboard!$B$8,$P$2:P1265,"&lt;="&amp;dashboard!$B$9)=1),1,0)</f>
        <v>0</v>
      </c>
    </row>
    <row r="1266" spans="1:17">
      <c r="A1266" t="s">
        <v>2558</v>
      </c>
      <c r="B1266" s="2">
        <v>45136</v>
      </c>
      <c r="C1266" t="s">
        <v>1897</v>
      </c>
      <c r="D1266" t="s">
        <v>584</v>
      </c>
      <c r="E1266" t="s">
        <v>17</v>
      </c>
      <c r="F1266" t="s">
        <v>27</v>
      </c>
      <c r="G1266" t="s">
        <v>19</v>
      </c>
      <c r="H1266" t="s">
        <v>50</v>
      </c>
      <c r="I1266" s="3">
        <v>1</v>
      </c>
      <c r="J1266" s="4">
        <v>2290.33</v>
      </c>
      <c r="K1266" s="4">
        <v>2290.33</v>
      </c>
      <c r="L1266" t="s">
        <v>35</v>
      </c>
      <c r="M1266" t="s">
        <v>29</v>
      </c>
      <c r="N1266">
        <f>IF(COUNTIF($C$2:C1266,C1266)=1,1,0)</f>
        <v>0</v>
      </c>
      <c r="O1266">
        <f t="shared" si="38"/>
        <v>0</v>
      </c>
      <c r="P1266" t="str">
        <f t="shared" si="39"/>
        <v>2023-07</v>
      </c>
      <c r="Q1266" s="3">
        <f>IF(AND(IF(dashboard!$B$4="All",TRUE,$F1266=dashboard!$B$4),IF(dashboard!$B$5="All",TRUE,$E1266=dashboard!$B$5),IF(dashboard!$B$6="All",TRUE,$G1266=dashboard!$B$6),IF(dashboard!$B$7="All",TRUE,$M1266=dashboard!$B$7),$P1266&gt;=dashboard!$B$8,$P1266&lt;=dashboard!$B$9,COUNTIFS($C$2:C1266,$C1266,$F$2:F1266,IF(dashboard!$B$4="All","*",dashboard!$B$4),$E$2:E1266,IF(dashboard!$B$5="All","*",dashboard!$B$5),$G$2:G1266,IF(dashboard!$B$6="All","*",dashboard!$B$6),$M$2:M1266,IF(dashboard!$B$7="All","*",dashboard!$B$7),$P$2:P1266,"&gt;="&amp;dashboard!$B$8,$P$2:P1266,"&lt;="&amp;dashboard!$B$9)=1),1,0)</f>
        <v>0</v>
      </c>
    </row>
    <row r="1267" spans="1:17">
      <c r="A1267" t="s">
        <v>2559</v>
      </c>
      <c r="B1267" s="2">
        <v>45232</v>
      </c>
      <c r="C1267" t="s">
        <v>2560</v>
      </c>
      <c r="D1267" t="s">
        <v>233</v>
      </c>
      <c r="E1267" t="s">
        <v>26</v>
      </c>
      <c r="F1267" t="s">
        <v>18</v>
      </c>
      <c r="G1267" t="s">
        <v>19</v>
      </c>
      <c r="H1267" t="s">
        <v>50</v>
      </c>
      <c r="I1267" s="3">
        <v>4</v>
      </c>
      <c r="J1267" s="4">
        <v>2587.4</v>
      </c>
      <c r="K1267" s="4">
        <v>10349.59</v>
      </c>
      <c r="L1267" t="s">
        <v>35</v>
      </c>
      <c r="M1267" t="s">
        <v>29</v>
      </c>
      <c r="N1267">
        <f>IF(COUNTIF($C$2:C1267,C1267)=1,1,0)</f>
        <v>1</v>
      </c>
      <c r="O1267">
        <f t="shared" si="38"/>
        <v>0</v>
      </c>
      <c r="P1267" t="str">
        <f t="shared" si="39"/>
        <v>2023-11</v>
      </c>
      <c r="Q1267" s="3">
        <f>IF(AND(IF(dashboard!$B$4="All",TRUE,$F1267=dashboard!$B$4),IF(dashboard!$B$5="All",TRUE,$E1267=dashboard!$B$5),IF(dashboard!$B$6="All",TRUE,$G1267=dashboard!$B$6),IF(dashboard!$B$7="All",TRUE,$M1267=dashboard!$B$7),$P1267&gt;=dashboard!$B$8,$P1267&lt;=dashboard!$B$9,COUNTIFS($C$2:C1267,$C1267,$F$2:F1267,IF(dashboard!$B$4="All","*",dashboard!$B$4),$E$2:E1267,IF(dashboard!$B$5="All","*",dashboard!$B$5),$G$2:G1267,IF(dashboard!$B$6="All","*",dashboard!$B$6),$M$2:M1267,IF(dashboard!$B$7="All","*",dashboard!$B$7),$P$2:P1267,"&gt;="&amp;dashboard!$B$8,$P$2:P1267,"&lt;="&amp;dashboard!$B$9)=1),1,0)</f>
        <v>0</v>
      </c>
    </row>
    <row r="1268" spans="1:17">
      <c r="A1268" t="s">
        <v>2561</v>
      </c>
      <c r="B1268" s="2">
        <v>45196</v>
      </c>
      <c r="C1268" t="s">
        <v>1891</v>
      </c>
      <c r="D1268" t="s">
        <v>420</v>
      </c>
      <c r="E1268" t="s">
        <v>61</v>
      </c>
      <c r="F1268" t="s">
        <v>33</v>
      </c>
      <c r="G1268" t="s">
        <v>19</v>
      </c>
      <c r="H1268" t="s">
        <v>57</v>
      </c>
      <c r="I1268" s="3">
        <v>3</v>
      </c>
      <c r="J1268" s="4">
        <v>12447.06</v>
      </c>
      <c r="K1268" s="4">
        <v>37341.18</v>
      </c>
      <c r="L1268" t="s">
        <v>35</v>
      </c>
      <c r="M1268" t="s">
        <v>29</v>
      </c>
      <c r="N1268">
        <f>IF(COUNTIF($C$2:C1268,C1268)=1,1,0)</f>
        <v>0</v>
      </c>
      <c r="O1268">
        <f t="shared" si="38"/>
        <v>0</v>
      </c>
      <c r="P1268" t="str">
        <f t="shared" si="39"/>
        <v>2023-09</v>
      </c>
      <c r="Q1268" s="3">
        <f>IF(AND(IF(dashboard!$B$4="All",TRUE,$F1268=dashboard!$B$4),IF(dashboard!$B$5="All",TRUE,$E1268=dashboard!$B$5),IF(dashboard!$B$6="All",TRUE,$G1268=dashboard!$B$6),IF(dashboard!$B$7="All",TRUE,$M1268=dashboard!$B$7),$P1268&gt;=dashboard!$B$8,$P1268&lt;=dashboard!$B$9,COUNTIFS($C$2:C1268,$C1268,$F$2:F1268,IF(dashboard!$B$4="All","*",dashboard!$B$4),$E$2:E1268,IF(dashboard!$B$5="All","*",dashboard!$B$5),$G$2:G1268,IF(dashboard!$B$6="All","*",dashboard!$B$6),$M$2:M1268,IF(dashboard!$B$7="All","*",dashboard!$B$7),$P$2:P1268,"&gt;="&amp;dashboard!$B$8,$P$2:P1268,"&lt;="&amp;dashboard!$B$9)=1),1,0)</f>
        <v>1</v>
      </c>
    </row>
    <row r="1269" spans="1:17">
      <c r="A1269" t="s">
        <v>2562</v>
      </c>
      <c r="B1269" s="2">
        <v>45211</v>
      </c>
      <c r="C1269" t="s">
        <v>247</v>
      </c>
      <c r="D1269" t="s">
        <v>1391</v>
      </c>
      <c r="E1269" t="s">
        <v>26</v>
      </c>
      <c r="F1269" t="s">
        <v>46</v>
      </c>
      <c r="G1269" t="s">
        <v>42</v>
      </c>
      <c r="H1269" t="s">
        <v>34</v>
      </c>
      <c r="I1269" s="3">
        <v>1</v>
      </c>
      <c r="J1269" s="4">
        <v>1221.99</v>
      </c>
      <c r="K1269" s="4">
        <v>1221.99</v>
      </c>
      <c r="L1269" t="s">
        <v>35</v>
      </c>
      <c r="M1269" t="s">
        <v>29</v>
      </c>
      <c r="N1269">
        <f>IF(COUNTIF($C$2:C1269,C1269)=1,1,0)</f>
        <v>0</v>
      </c>
      <c r="O1269">
        <f t="shared" si="38"/>
        <v>0</v>
      </c>
      <c r="P1269" t="str">
        <f t="shared" si="39"/>
        <v>2023-10</v>
      </c>
      <c r="Q1269" s="3">
        <f>IF(AND(IF(dashboard!$B$4="All",TRUE,$F1269=dashboard!$B$4),IF(dashboard!$B$5="All",TRUE,$E1269=dashboard!$B$5),IF(dashboard!$B$6="All",TRUE,$G1269=dashboard!$B$6),IF(dashboard!$B$7="All",TRUE,$M1269=dashboard!$B$7),$P1269&gt;=dashboard!$B$8,$P1269&lt;=dashboard!$B$9,COUNTIFS($C$2:C1269,$C1269,$F$2:F1269,IF(dashboard!$B$4="All","*",dashboard!$B$4),$E$2:E1269,IF(dashboard!$B$5="All","*",dashboard!$B$5),$G$2:G1269,IF(dashboard!$B$6="All","*",dashboard!$B$6),$M$2:M1269,IF(dashboard!$B$7="All","*",dashboard!$B$7),$P$2:P1269,"&gt;="&amp;dashboard!$B$8,$P$2:P1269,"&lt;="&amp;dashboard!$B$9)=1),1,0)</f>
        <v>0</v>
      </c>
    </row>
    <row r="1270" spans="1:17">
      <c r="A1270" t="s">
        <v>2563</v>
      </c>
      <c r="B1270" s="2">
        <v>45153</v>
      </c>
      <c r="C1270" t="s">
        <v>235</v>
      </c>
      <c r="D1270" t="s">
        <v>2552</v>
      </c>
      <c r="E1270" t="s">
        <v>26</v>
      </c>
      <c r="F1270" t="s">
        <v>46</v>
      </c>
      <c r="G1270" t="s">
        <v>19</v>
      </c>
      <c r="H1270" t="s">
        <v>20</v>
      </c>
      <c r="I1270" s="3">
        <v>3</v>
      </c>
      <c r="J1270" s="4">
        <v>33918.31</v>
      </c>
      <c r="K1270" s="4">
        <v>101754.92</v>
      </c>
      <c r="L1270" t="s">
        <v>28</v>
      </c>
      <c r="M1270" t="s">
        <v>22</v>
      </c>
      <c r="N1270">
        <f>IF(COUNTIF($C$2:C1270,C1270)=1,1,0)</f>
        <v>0</v>
      </c>
      <c r="O1270">
        <f t="shared" si="38"/>
        <v>1</v>
      </c>
      <c r="P1270" t="str">
        <f t="shared" si="39"/>
        <v>2023-08</v>
      </c>
      <c r="Q1270" s="3">
        <f>IF(AND(IF(dashboard!$B$4="All",TRUE,$F1270=dashboard!$B$4),IF(dashboard!$B$5="All",TRUE,$E1270=dashboard!$B$5),IF(dashboard!$B$6="All",TRUE,$G1270=dashboard!$B$6),IF(dashboard!$B$7="All",TRUE,$M1270=dashboard!$B$7),$P1270&gt;=dashboard!$B$8,$P1270&lt;=dashboard!$B$9,COUNTIFS($C$2:C1270,$C1270,$F$2:F1270,IF(dashboard!$B$4="All","*",dashboard!$B$4),$E$2:E1270,IF(dashboard!$B$5="All","*",dashboard!$B$5),$G$2:G1270,IF(dashboard!$B$6="All","*",dashboard!$B$6),$M$2:M1270,IF(dashboard!$B$7="All","*",dashboard!$B$7),$P$2:P1270,"&gt;="&amp;dashboard!$B$8,$P$2:P1270,"&lt;="&amp;dashboard!$B$9)=1),1,0)</f>
        <v>0</v>
      </c>
    </row>
    <row r="1271" spans="1:17">
      <c r="A1271" t="s">
        <v>2564</v>
      </c>
      <c r="B1271" s="2">
        <v>45307</v>
      </c>
      <c r="C1271" t="s">
        <v>1229</v>
      </c>
      <c r="D1271" t="s">
        <v>640</v>
      </c>
      <c r="E1271" t="s">
        <v>17</v>
      </c>
      <c r="F1271" t="s">
        <v>27</v>
      </c>
      <c r="G1271" t="s">
        <v>42</v>
      </c>
      <c r="H1271" t="s">
        <v>20</v>
      </c>
      <c r="I1271" s="3">
        <v>5</v>
      </c>
      <c r="J1271" s="4">
        <v>35119.54</v>
      </c>
      <c r="K1271" s="4">
        <v>175597.72</v>
      </c>
      <c r="L1271" t="s">
        <v>35</v>
      </c>
      <c r="M1271" t="s">
        <v>29</v>
      </c>
      <c r="N1271">
        <f>IF(COUNTIF($C$2:C1271,C1271)=1,1,0)</f>
        <v>0</v>
      </c>
      <c r="O1271">
        <f t="shared" si="38"/>
        <v>0</v>
      </c>
      <c r="P1271" t="str">
        <f t="shared" si="39"/>
        <v>2024-01</v>
      </c>
      <c r="Q1271" s="3">
        <f>IF(AND(IF(dashboard!$B$4="All",TRUE,$F1271=dashboard!$B$4),IF(dashboard!$B$5="All",TRUE,$E1271=dashboard!$B$5),IF(dashboard!$B$6="All",TRUE,$G1271=dashboard!$B$6),IF(dashboard!$B$7="All",TRUE,$M1271=dashboard!$B$7),$P1271&gt;=dashboard!$B$8,$P1271&lt;=dashboard!$B$9,COUNTIFS($C$2:C1271,$C1271,$F$2:F1271,IF(dashboard!$B$4="All","*",dashboard!$B$4),$E$2:E1271,IF(dashboard!$B$5="All","*",dashboard!$B$5),$G$2:G1271,IF(dashboard!$B$6="All","*",dashboard!$B$6),$M$2:M1271,IF(dashboard!$B$7="All","*",dashboard!$B$7),$P$2:P1271,"&gt;="&amp;dashboard!$B$8,$P$2:P1271,"&lt;="&amp;dashboard!$B$9)=1),1,0)</f>
        <v>0</v>
      </c>
    </row>
    <row r="1272" spans="1:17">
      <c r="A1272" t="s">
        <v>2565</v>
      </c>
      <c r="B1272" s="2">
        <v>45386</v>
      </c>
      <c r="C1272" t="s">
        <v>1598</v>
      </c>
      <c r="D1272" t="s">
        <v>2566</v>
      </c>
      <c r="E1272" t="s">
        <v>17</v>
      </c>
      <c r="F1272" t="s">
        <v>46</v>
      </c>
      <c r="G1272" t="s">
        <v>42</v>
      </c>
      <c r="H1272" t="s">
        <v>57</v>
      </c>
      <c r="I1272" s="3">
        <v>3</v>
      </c>
      <c r="J1272" s="4">
        <v>15619.88</v>
      </c>
      <c r="K1272" s="4">
        <v>46859.65</v>
      </c>
      <c r="L1272" t="s">
        <v>21</v>
      </c>
      <c r="M1272" t="s">
        <v>29</v>
      </c>
      <c r="N1272">
        <f>IF(COUNTIF($C$2:C1272,C1272)=1,1,0)</f>
        <v>0</v>
      </c>
      <c r="O1272">
        <f t="shared" si="38"/>
        <v>0</v>
      </c>
      <c r="P1272" t="str">
        <f t="shared" si="39"/>
        <v>2024-04</v>
      </c>
      <c r="Q1272" s="3">
        <f>IF(AND(IF(dashboard!$B$4="All",TRUE,$F1272=dashboard!$B$4),IF(dashboard!$B$5="All",TRUE,$E1272=dashboard!$B$5),IF(dashboard!$B$6="All",TRUE,$G1272=dashboard!$B$6),IF(dashboard!$B$7="All",TRUE,$M1272=dashboard!$B$7),$P1272&gt;=dashboard!$B$8,$P1272&lt;=dashboard!$B$9,COUNTIFS($C$2:C1272,$C1272,$F$2:F1272,IF(dashboard!$B$4="All","*",dashboard!$B$4),$E$2:E1272,IF(dashboard!$B$5="All","*",dashboard!$B$5),$G$2:G1272,IF(dashboard!$B$6="All","*",dashboard!$B$6),$M$2:M1272,IF(dashboard!$B$7="All","*",dashboard!$B$7),$P$2:P1272,"&gt;="&amp;dashboard!$B$8,$P$2:P1272,"&lt;="&amp;dashboard!$B$9)=1),1,0)</f>
        <v>0</v>
      </c>
    </row>
    <row r="1273" spans="1:17">
      <c r="A1273" t="s">
        <v>2567</v>
      </c>
      <c r="B1273" s="2">
        <v>44933</v>
      </c>
      <c r="C1273" t="s">
        <v>642</v>
      </c>
      <c r="D1273" t="s">
        <v>1501</v>
      </c>
      <c r="E1273" t="s">
        <v>17</v>
      </c>
      <c r="F1273" t="s">
        <v>46</v>
      </c>
      <c r="G1273" t="s">
        <v>42</v>
      </c>
      <c r="H1273" t="s">
        <v>50</v>
      </c>
      <c r="I1273" s="3">
        <v>5</v>
      </c>
      <c r="J1273" s="4">
        <v>1966.82</v>
      </c>
      <c r="K1273" s="4">
        <v>9834.1</v>
      </c>
      <c r="L1273" t="s">
        <v>35</v>
      </c>
      <c r="M1273" t="s">
        <v>29</v>
      </c>
      <c r="N1273">
        <f>IF(COUNTIF($C$2:C1273,C1273)=1,1,0)</f>
        <v>0</v>
      </c>
      <c r="O1273">
        <f t="shared" si="38"/>
        <v>0</v>
      </c>
      <c r="P1273" t="str">
        <f t="shared" si="39"/>
        <v>2023-01</v>
      </c>
      <c r="Q1273" s="3">
        <f>IF(AND(IF(dashboard!$B$4="All",TRUE,$F1273=dashboard!$B$4),IF(dashboard!$B$5="All",TRUE,$E1273=dashboard!$B$5),IF(dashboard!$B$6="All",TRUE,$G1273=dashboard!$B$6),IF(dashboard!$B$7="All",TRUE,$M1273=dashboard!$B$7),$P1273&gt;=dashboard!$B$8,$P1273&lt;=dashboard!$B$9,COUNTIFS($C$2:C1273,$C1273,$F$2:F1273,IF(dashboard!$B$4="All","*",dashboard!$B$4),$E$2:E1273,IF(dashboard!$B$5="All","*",dashboard!$B$5),$G$2:G1273,IF(dashboard!$B$6="All","*",dashboard!$B$6),$M$2:M1273,IF(dashboard!$B$7="All","*",dashboard!$B$7),$P$2:P1273,"&gt;="&amp;dashboard!$B$8,$P$2:P1273,"&lt;="&amp;dashboard!$B$9)=1),1,0)</f>
        <v>0</v>
      </c>
    </row>
    <row r="1274" spans="1:17">
      <c r="A1274" t="s">
        <v>2568</v>
      </c>
      <c r="B1274" s="2">
        <v>44955</v>
      </c>
      <c r="C1274" t="s">
        <v>1953</v>
      </c>
      <c r="D1274" t="s">
        <v>1981</v>
      </c>
      <c r="E1274" t="s">
        <v>26</v>
      </c>
      <c r="F1274" t="s">
        <v>46</v>
      </c>
      <c r="G1274" t="s">
        <v>42</v>
      </c>
      <c r="H1274" t="s">
        <v>34</v>
      </c>
      <c r="I1274" s="3">
        <v>1</v>
      </c>
      <c r="J1274" s="4">
        <v>1020.76</v>
      </c>
      <c r="K1274" s="4">
        <v>1020.76</v>
      </c>
      <c r="L1274" t="s">
        <v>28</v>
      </c>
      <c r="M1274" t="s">
        <v>29</v>
      </c>
      <c r="N1274">
        <f>IF(COUNTIF($C$2:C1274,C1274)=1,1,0)</f>
        <v>0</v>
      </c>
      <c r="O1274">
        <f t="shared" si="38"/>
        <v>0</v>
      </c>
      <c r="P1274" t="str">
        <f t="shared" si="39"/>
        <v>2023-01</v>
      </c>
      <c r="Q1274" s="3">
        <f>IF(AND(IF(dashboard!$B$4="All",TRUE,$F1274=dashboard!$B$4),IF(dashboard!$B$5="All",TRUE,$E1274=dashboard!$B$5),IF(dashboard!$B$6="All",TRUE,$G1274=dashboard!$B$6),IF(dashboard!$B$7="All",TRUE,$M1274=dashboard!$B$7),$P1274&gt;=dashboard!$B$8,$P1274&lt;=dashboard!$B$9,COUNTIFS($C$2:C1274,$C1274,$F$2:F1274,IF(dashboard!$B$4="All","*",dashboard!$B$4),$E$2:E1274,IF(dashboard!$B$5="All","*",dashboard!$B$5),$G$2:G1274,IF(dashboard!$B$6="All","*",dashboard!$B$6),$M$2:M1274,IF(dashboard!$B$7="All","*",dashboard!$B$7),$P$2:P1274,"&gt;="&amp;dashboard!$B$8,$P$2:P1274,"&lt;="&amp;dashboard!$B$9)=1),1,0)</f>
        <v>0</v>
      </c>
    </row>
    <row r="1275" spans="1:17">
      <c r="A1275" t="s">
        <v>2569</v>
      </c>
      <c r="B1275" s="2">
        <v>44959</v>
      </c>
      <c r="C1275" t="s">
        <v>1279</v>
      </c>
      <c r="D1275" t="s">
        <v>1264</v>
      </c>
      <c r="E1275" t="s">
        <v>26</v>
      </c>
      <c r="F1275" t="s">
        <v>46</v>
      </c>
      <c r="G1275" t="s">
        <v>19</v>
      </c>
      <c r="H1275" t="s">
        <v>20</v>
      </c>
      <c r="I1275" s="3">
        <v>5</v>
      </c>
      <c r="J1275" s="4">
        <v>37384.22</v>
      </c>
      <c r="K1275" s="4">
        <v>186921.12</v>
      </c>
      <c r="L1275" t="s">
        <v>21</v>
      </c>
      <c r="M1275" t="s">
        <v>29</v>
      </c>
      <c r="N1275">
        <f>IF(COUNTIF($C$2:C1275,C1275)=1,1,0)</f>
        <v>0</v>
      </c>
      <c r="O1275">
        <f t="shared" si="38"/>
        <v>0</v>
      </c>
      <c r="P1275" t="str">
        <f t="shared" si="39"/>
        <v>2023-02</v>
      </c>
      <c r="Q1275" s="3">
        <f>IF(AND(IF(dashboard!$B$4="All",TRUE,$F1275=dashboard!$B$4),IF(dashboard!$B$5="All",TRUE,$E1275=dashboard!$B$5),IF(dashboard!$B$6="All",TRUE,$G1275=dashboard!$B$6),IF(dashboard!$B$7="All",TRUE,$M1275=dashboard!$B$7),$P1275&gt;=dashboard!$B$8,$P1275&lt;=dashboard!$B$9,COUNTIFS($C$2:C1275,$C1275,$F$2:F1275,IF(dashboard!$B$4="All","*",dashboard!$B$4),$E$2:E1275,IF(dashboard!$B$5="All","*",dashboard!$B$5),$G$2:G1275,IF(dashboard!$B$6="All","*",dashboard!$B$6),$M$2:M1275,IF(dashboard!$B$7="All","*",dashboard!$B$7),$P$2:P1275,"&gt;="&amp;dashboard!$B$8,$P$2:P1275,"&lt;="&amp;dashboard!$B$9)=1),1,0)</f>
        <v>0</v>
      </c>
    </row>
    <row r="1276" spans="1:17">
      <c r="A1276" t="s">
        <v>2570</v>
      </c>
      <c r="B1276" s="2">
        <v>45005</v>
      </c>
      <c r="C1276" t="s">
        <v>2571</v>
      </c>
      <c r="D1276" t="s">
        <v>992</v>
      </c>
      <c r="E1276" t="s">
        <v>61</v>
      </c>
      <c r="F1276" t="s">
        <v>18</v>
      </c>
      <c r="G1276" t="s">
        <v>19</v>
      </c>
      <c r="H1276" t="s">
        <v>34</v>
      </c>
      <c r="I1276" s="3">
        <v>3</v>
      </c>
      <c r="J1276" s="4">
        <v>938.29</v>
      </c>
      <c r="K1276" s="4">
        <v>2814.88</v>
      </c>
      <c r="L1276" t="s">
        <v>21</v>
      </c>
      <c r="M1276" t="s">
        <v>29</v>
      </c>
      <c r="N1276">
        <f>IF(COUNTIF($C$2:C1276,C1276)=1,1,0)</f>
        <v>1</v>
      </c>
      <c r="O1276">
        <f t="shared" si="38"/>
        <v>0</v>
      </c>
      <c r="P1276" t="str">
        <f t="shared" si="39"/>
        <v>2023-03</v>
      </c>
      <c r="Q1276" s="3">
        <f>IF(AND(IF(dashboard!$B$4="All",TRUE,$F1276=dashboard!$B$4),IF(dashboard!$B$5="All",TRUE,$E1276=dashboard!$B$5),IF(dashboard!$B$6="All",TRUE,$G1276=dashboard!$B$6),IF(dashboard!$B$7="All",TRUE,$M1276=dashboard!$B$7),$P1276&gt;=dashboard!$B$8,$P1276&lt;=dashboard!$B$9,COUNTIFS($C$2:C1276,$C1276,$F$2:F1276,IF(dashboard!$B$4="All","*",dashboard!$B$4),$E$2:E1276,IF(dashboard!$B$5="All","*",dashboard!$B$5),$G$2:G1276,IF(dashboard!$B$6="All","*",dashboard!$B$6),$M$2:M1276,IF(dashboard!$B$7="All","*",dashboard!$B$7),$P$2:P1276,"&gt;="&amp;dashboard!$B$8,$P$2:P1276,"&lt;="&amp;dashboard!$B$9)=1),1,0)</f>
        <v>0</v>
      </c>
    </row>
    <row r="1277" spans="1:17">
      <c r="A1277" t="s">
        <v>2572</v>
      </c>
      <c r="B1277" s="2">
        <v>45385</v>
      </c>
      <c r="C1277" t="s">
        <v>299</v>
      </c>
      <c r="D1277" t="s">
        <v>410</v>
      </c>
      <c r="E1277" t="s">
        <v>17</v>
      </c>
      <c r="F1277" t="s">
        <v>27</v>
      </c>
      <c r="G1277" t="s">
        <v>19</v>
      </c>
      <c r="H1277" t="s">
        <v>34</v>
      </c>
      <c r="I1277" s="3">
        <v>5</v>
      </c>
      <c r="J1277" s="4">
        <v>1046.54</v>
      </c>
      <c r="K1277" s="4">
        <v>5232.72</v>
      </c>
      <c r="L1277" t="s">
        <v>21</v>
      </c>
      <c r="M1277" t="s">
        <v>29</v>
      </c>
      <c r="N1277">
        <f>IF(COUNTIF($C$2:C1277,C1277)=1,1,0)</f>
        <v>0</v>
      </c>
      <c r="O1277">
        <f t="shared" si="38"/>
        <v>0</v>
      </c>
      <c r="P1277" t="str">
        <f t="shared" si="39"/>
        <v>2024-04</v>
      </c>
      <c r="Q1277" s="3">
        <f>IF(AND(IF(dashboard!$B$4="All",TRUE,$F1277=dashboard!$B$4),IF(dashboard!$B$5="All",TRUE,$E1277=dashboard!$B$5),IF(dashboard!$B$6="All",TRUE,$G1277=dashboard!$B$6),IF(dashboard!$B$7="All",TRUE,$M1277=dashboard!$B$7),$P1277&gt;=dashboard!$B$8,$P1277&lt;=dashboard!$B$9,COUNTIFS($C$2:C1277,$C1277,$F$2:F1277,IF(dashboard!$B$4="All","*",dashboard!$B$4),$E$2:E1277,IF(dashboard!$B$5="All","*",dashboard!$B$5),$G$2:G1277,IF(dashboard!$B$6="All","*",dashboard!$B$6),$M$2:M1277,IF(dashboard!$B$7="All","*",dashboard!$B$7),$P$2:P1277,"&gt;="&amp;dashboard!$B$8,$P$2:P1277,"&lt;="&amp;dashboard!$B$9)=1),1,0)</f>
        <v>0</v>
      </c>
    </row>
    <row r="1278" spans="1:17">
      <c r="A1278" t="s">
        <v>2573</v>
      </c>
      <c r="B1278" s="2">
        <v>45464</v>
      </c>
      <c r="C1278" t="s">
        <v>1792</v>
      </c>
      <c r="D1278" t="s">
        <v>2574</v>
      </c>
      <c r="E1278" t="s">
        <v>17</v>
      </c>
      <c r="F1278" t="s">
        <v>46</v>
      </c>
      <c r="G1278" t="s">
        <v>19</v>
      </c>
      <c r="H1278" t="s">
        <v>50</v>
      </c>
      <c r="I1278" s="3">
        <v>4</v>
      </c>
      <c r="J1278" s="4">
        <v>2583.1</v>
      </c>
      <c r="K1278" s="4">
        <v>10332.39</v>
      </c>
      <c r="L1278" t="s">
        <v>28</v>
      </c>
      <c r="M1278" t="s">
        <v>29</v>
      </c>
      <c r="N1278">
        <f>IF(COUNTIF($C$2:C1278,C1278)=1,1,0)</f>
        <v>0</v>
      </c>
      <c r="O1278">
        <f t="shared" si="38"/>
        <v>0</v>
      </c>
      <c r="P1278" t="str">
        <f t="shared" si="39"/>
        <v>2024-06</v>
      </c>
      <c r="Q1278" s="3">
        <f>IF(AND(IF(dashboard!$B$4="All",TRUE,$F1278=dashboard!$B$4),IF(dashboard!$B$5="All",TRUE,$E1278=dashboard!$B$5),IF(dashboard!$B$6="All",TRUE,$G1278=dashboard!$B$6),IF(dashboard!$B$7="All",TRUE,$M1278=dashboard!$B$7),$P1278&gt;=dashboard!$B$8,$P1278&lt;=dashboard!$B$9,COUNTIFS($C$2:C1278,$C1278,$F$2:F1278,IF(dashboard!$B$4="All","*",dashboard!$B$4),$E$2:E1278,IF(dashboard!$B$5="All","*",dashboard!$B$5),$G$2:G1278,IF(dashboard!$B$6="All","*",dashboard!$B$6),$M$2:M1278,IF(dashboard!$B$7="All","*",dashboard!$B$7),$P$2:P1278,"&gt;="&amp;dashboard!$B$8,$P$2:P1278,"&lt;="&amp;dashboard!$B$9)=1),1,0)</f>
        <v>0</v>
      </c>
    </row>
    <row r="1279" spans="1:17">
      <c r="A1279" t="s">
        <v>2575</v>
      </c>
      <c r="B1279" s="2">
        <v>45408</v>
      </c>
      <c r="C1279" t="s">
        <v>1593</v>
      </c>
      <c r="D1279" t="s">
        <v>1194</v>
      </c>
      <c r="E1279" t="s">
        <v>17</v>
      </c>
      <c r="F1279" t="s">
        <v>18</v>
      </c>
      <c r="G1279" t="s">
        <v>42</v>
      </c>
      <c r="H1279" t="s">
        <v>50</v>
      </c>
      <c r="I1279" s="3">
        <v>5</v>
      </c>
      <c r="J1279" s="4">
        <v>2922.06</v>
      </c>
      <c r="K1279" s="4">
        <v>14610.32</v>
      </c>
      <c r="L1279" t="s">
        <v>35</v>
      </c>
      <c r="M1279" t="s">
        <v>29</v>
      </c>
      <c r="N1279">
        <f>IF(COUNTIF($C$2:C1279,C1279)=1,1,0)</f>
        <v>0</v>
      </c>
      <c r="O1279">
        <f t="shared" si="38"/>
        <v>0</v>
      </c>
      <c r="P1279" t="str">
        <f t="shared" si="39"/>
        <v>2024-04</v>
      </c>
      <c r="Q1279" s="3">
        <f>IF(AND(IF(dashboard!$B$4="All",TRUE,$F1279=dashboard!$B$4),IF(dashboard!$B$5="All",TRUE,$E1279=dashboard!$B$5),IF(dashboard!$B$6="All",TRUE,$G1279=dashboard!$B$6),IF(dashboard!$B$7="All",TRUE,$M1279=dashboard!$B$7),$P1279&gt;=dashboard!$B$8,$P1279&lt;=dashboard!$B$9,COUNTIFS($C$2:C1279,$C1279,$F$2:F1279,IF(dashboard!$B$4="All","*",dashboard!$B$4),$E$2:E1279,IF(dashboard!$B$5="All","*",dashboard!$B$5),$G$2:G1279,IF(dashboard!$B$6="All","*",dashboard!$B$6),$M$2:M1279,IF(dashboard!$B$7="All","*",dashboard!$B$7),$P$2:P1279,"&gt;="&amp;dashboard!$B$8,$P$2:P1279,"&lt;="&amp;dashboard!$B$9)=1),1,0)</f>
        <v>0</v>
      </c>
    </row>
    <row r="1280" spans="1:17">
      <c r="A1280" t="s">
        <v>2576</v>
      </c>
      <c r="B1280" s="2">
        <v>45356</v>
      </c>
      <c r="C1280" t="s">
        <v>1038</v>
      </c>
      <c r="D1280" t="s">
        <v>2577</v>
      </c>
      <c r="E1280" t="s">
        <v>26</v>
      </c>
      <c r="F1280" t="s">
        <v>18</v>
      </c>
      <c r="G1280" t="s">
        <v>19</v>
      </c>
      <c r="H1280" t="s">
        <v>50</v>
      </c>
      <c r="I1280" s="3">
        <v>5</v>
      </c>
      <c r="J1280" s="4">
        <v>1844.13</v>
      </c>
      <c r="K1280" s="4">
        <v>9220.6299999999992</v>
      </c>
      <c r="L1280" t="s">
        <v>28</v>
      </c>
      <c r="M1280" t="s">
        <v>29</v>
      </c>
      <c r="N1280">
        <f>IF(COUNTIF($C$2:C1280,C1280)=1,1,0)</f>
        <v>0</v>
      </c>
      <c r="O1280">
        <f t="shared" si="38"/>
        <v>0</v>
      </c>
      <c r="P1280" t="str">
        <f t="shared" si="39"/>
        <v>2024-03</v>
      </c>
      <c r="Q1280" s="3">
        <f>IF(AND(IF(dashboard!$B$4="All",TRUE,$F1280=dashboard!$B$4),IF(dashboard!$B$5="All",TRUE,$E1280=dashboard!$B$5),IF(dashboard!$B$6="All",TRUE,$G1280=dashboard!$B$6),IF(dashboard!$B$7="All",TRUE,$M1280=dashboard!$B$7),$P1280&gt;=dashboard!$B$8,$P1280&lt;=dashboard!$B$9,COUNTIFS($C$2:C1280,$C1280,$F$2:F1280,IF(dashboard!$B$4="All","*",dashboard!$B$4),$E$2:E1280,IF(dashboard!$B$5="All","*",dashboard!$B$5),$G$2:G1280,IF(dashboard!$B$6="All","*",dashboard!$B$6),$M$2:M1280,IF(dashboard!$B$7="All","*",dashboard!$B$7),$P$2:P1280,"&gt;="&amp;dashboard!$B$8,$P$2:P1280,"&lt;="&amp;dashboard!$B$9)=1),1,0)</f>
        <v>0</v>
      </c>
    </row>
    <row r="1281" spans="1:17">
      <c r="A1281" t="s">
        <v>2578</v>
      </c>
      <c r="B1281" s="2">
        <v>45211</v>
      </c>
      <c r="C1281" t="s">
        <v>1169</v>
      </c>
      <c r="D1281" t="s">
        <v>1728</v>
      </c>
      <c r="E1281" t="s">
        <v>26</v>
      </c>
      <c r="F1281" t="s">
        <v>27</v>
      </c>
      <c r="G1281" t="s">
        <v>42</v>
      </c>
      <c r="H1281" t="s">
        <v>20</v>
      </c>
      <c r="I1281" s="3">
        <v>2</v>
      </c>
      <c r="J1281" s="4">
        <v>33539.81</v>
      </c>
      <c r="K1281" s="4">
        <v>67079.63</v>
      </c>
      <c r="L1281" t="s">
        <v>28</v>
      </c>
      <c r="M1281" t="s">
        <v>29</v>
      </c>
      <c r="N1281">
        <f>IF(COUNTIF($C$2:C1281,C1281)=1,1,0)</f>
        <v>0</v>
      </c>
      <c r="O1281">
        <f t="shared" si="38"/>
        <v>0</v>
      </c>
      <c r="P1281" t="str">
        <f t="shared" si="39"/>
        <v>2023-10</v>
      </c>
      <c r="Q1281" s="3">
        <f>IF(AND(IF(dashboard!$B$4="All",TRUE,$F1281=dashboard!$B$4),IF(dashboard!$B$5="All",TRUE,$E1281=dashboard!$B$5),IF(dashboard!$B$6="All",TRUE,$G1281=dashboard!$B$6),IF(dashboard!$B$7="All",TRUE,$M1281=dashboard!$B$7),$P1281&gt;=dashboard!$B$8,$P1281&lt;=dashboard!$B$9,COUNTIFS($C$2:C1281,$C1281,$F$2:F1281,IF(dashboard!$B$4="All","*",dashboard!$B$4),$E$2:E1281,IF(dashboard!$B$5="All","*",dashboard!$B$5),$G$2:G1281,IF(dashboard!$B$6="All","*",dashboard!$B$6),$M$2:M1281,IF(dashboard!$B$7="All","*",dashboard!$B$7),$P$2:P1281,"&gt;="&amp;dashboard!$B$8,$P$2:P1281,"&lt;="&amp;dashboard!$B$9)=1),1,0)</f>
        <v>0</v>
      </c>
    </row>
    <row r="1282" spans="1:17">
      <c r="A1282" t="s">
        <v>2579</v>
      </c>
      <c r="B1282" s="2">
        <v>45442</v>
      </c>
      <c r="C1282" t="s">
        <v>626</v>
      </c>
      <c r="D1282" t="s">
        <v>276</v>
      </c>
      <c r="E1282" t="s">
        <v>17</v>
      </c>
      <c r="F1282" t="s">
        <v>33</v>
      </c>
      <c r="G1282" t="s">
        <v>19</v>
      </c>
      <c r="H1282" t="s">
        <v>34</v>
      </c>
      <c r="I1282" s="3">
        <v>4</v>
      </c>
      <c r="J1282" s="4">
        <v>889.14</v>
      </c>
      <c r="K1282" s="4">
        <v>3556.57</v>
      </c>
      <c r="L1282" t="s">
        <v>21</v>
      </c>
      <c r="M1282" t="s">
        <v>22</v>
      </c>
      <c r="N1282">
        <f>IF(COUNTIF($C$2:C1282,C1282)=1,1,0)</f>
        <v>0</v>
      </c>
      <c r="O1282">
        <f t="shared" ref="O1282:O1345" si="40">IF(OR(M1282="Yes",M1282="YES",M1282=TRUE,M1282=1),1,0)</f>
        <v>1</v>
      </c>
      <c r="P1282" t="str">
        <f t="shared" ref="P1282:P1345" si="41">TEXT(B1282,"yyyy-mm")</f>
        <v>2024-05</v>
      </c>
      <c r="Q1282" s="3">
        <f>IF(AND(IF(dashboard!$B$4="All",TRUE,$F1282=dashboard!$B$4),IF(dashboard!$B$5="All",TRUE,$E1282=dashboard!$B$5),IF(dashboard!$B$6="All",TRUE,$G1282=dashboard!$B$6),IF(dashboard!$B$7="All",TRUE,$M1282=dashboard!$B$7),$P1282&gt;=dashboard!$B$8,$P1282&lt;=dashboard!$B$9,COUNTIFS($C$2:C1282,$C1282,$F$2:F1282,IF(dashboard!$B$4="All","*",dashboard!$B$4),$E$2:E1282,IF(dashboard!$B$5="All","*",dashboard!$B$5),$G$2:G1282,IF(dashboard!$B$6="All","*",dashboard!$B$6),$M$2:M1282,IF(dashboard!$B$7="All","*",dashboard!$B$7),$P$2:P1282,"&gt;="&amp;dashboard!$B$8,$P$2:P1282,"&lt;="&amp;dashboard!$B$9)=1),1,0)</f>
        <v>1</v>
      </c>
    </row>
    <row r="1283" spans="1:17">
      <c r="A1283" t="s">
        <v>2580</v>
      </c>
      <c r="B1283" s="2">
        <v>45025</v>
      </c>
      <c r="C1283" t="s">
        <v>2581</v>
      </c>
      <c r="D1283" t="s">
        <v>845</v>
      </c>
      <c r="E1283" t="s">
        <v>17</v>
      </c>
      <c r="F1283" t="s">
        <v>33</v>
      </c>
      <c r="G1283" t="s">
        <v>42</v>
      </c>
      <c r="H1283" t="s">
        <v>34</v>
      </c>
      <c r="I1283" s="3">
        <v>1</v>
      </c>
      <c r="J1283" s="4">
        <v>1067.48</v>
      </c>
      <c r="K1283" s="4">
        <v>1067.48</v>
      </c>
      <c r="L1283" t="s">
        <v>21</v>
      </c>
      <c r="M1283" t="s">
        <v>29</v>
      </c>
      <c r="N1283">
        <f>IF(COUNTIF($C$2:C1283,C1283)=1,1,0)</f>
        <v>1</v>
      </c>
      <c r="O1283">
        <f t="shared" si="40"/>
        <v>0</v>
      </c>
      <c r="P1283" t="str">
        <f t="shared" si="41"/>
        <v>2023-04</v>
      </c>
      <c r="Q1283" s="3">
        <f>IF(AND(IF(dashboard!$B$4="All",TRUE,$F1283=dashboard!$B$4),IF(dashboard!$B$5="All",TRUE,$E1283=dashboard!$B$5),IF(dashboard!$B$6="All",TRUE,$G1283=dashboard!$B$6),IF(dashboard!$B$7="All",TRUE,$M1283=dashboard!$B$7),$P1283&gt;=dashboard!$B$8,$P1283&lt;=dashboard!$B$9,COUNTIFS($C$2:C1283,$C1283,$F$2:F1283,IF(dashboard!$B$4="All","*",dashboard!$B$4),$E$2:E1283,IF(dashboard!$B$5="All","*",dashboard!$B$5),$G$2:G1283,IF(dashboard!$B$6="All","*",dashboard!$B$6),$M$2:M1283,IF(dashboard!$B$7="All","*",dashboard!$B$7),$P$2:P1283,"&gt;="&amp;dashboard!$B$8,$P$2:P1283,"&lt;="&amp;dashboard!$B$9)=1),1,0)</f>
        <v>1</v>
      </c>
    </row>
    <row r="1284" spans="1:17">
      <c r="A1284" t="s">
        <v>2582</v>
      </c>
      <c r="B1284" s="2">
        <v>45323</v>
      </c>
      <c r="C1284" t="s">
        <v>143</v>
      </c>
      <c r="D1284" t="s">
        <v>2373</v>
      </c>
      <c r="E1284" t="s">
        <v>17</v>
      </c>
      <c r="F1284" t="s">
        <v>33</v>
      </c>
      <c r="G1284" t="s">
        <v>19</v>
      </c>
      <c r="H1284" t="s">
        <v>20</v>
      </c>
      <c r="I1284" s="3">
        <v>5</v>
      </c>
      <c r="J1284" s="4">
        <v>27569.26</v>
      </c>
      <c r="K1284" s="4">
        <v>137846.32</v>
      </c>
      <c r="L1284" t="s">
        <v>28</v>
      </c>
      <c r="M1284" t="s">
        <v>29</v>
      </c>
      <c r="N1284">
        <f>IF(COUNTIF($C$2:C1284,C1284)=1,1,0)</f>
        <v>0</v>
      </c>
      <c r="O1284">
        <f t="shared" si="40"/>
        <v>0</v>
      </c>
      <c r="P1284" t="str">
        <f t="shared" si="41"/>
        <v>2024-02</v>
      </c>
      <c r="Q1284" s="3">
        <f>IF(AND(IF(dashboard!$B$4="All",TRUE,$F1284=dashboard!$B$4),IF(dashboard!$B$5="All",TRUE,$E1284=dashboard!$B$5),IF(dashboard!$B$6="All",TRUE,$G1284=dashboard!$B$6),IF(dashboard!$B$7="All",TRUE,$M1284=dashboard!$B$7),$P1284&gt;=dashboard!$B$8,$P1284&lt;=dashboard!$B$9,COUNTIFS($C$2:C1284,$C1284,$F$2:F1284,IF(dashboard!$B$4="All","*",dashboard!$B$4),$E$2:E1284,IF(dashboard!$B$5="All","*",dashboard!$B$5),$G$2:G1284,IF(dashboard!$B$6="All","*",dashboard!$B$6),$M$2:M1284,IF(dashboard!$B$7="All","*",dashboard!$B$7),$P$2:P1284,"&gt;="&amp;dashboard!$B$8,$P$2:P1284,"&lt;="&amp;dashboard!$B$9)=1),1,0)</f>
        <v>0</v>
      </c>
    </row>
    <row r="1285" spans="1:17">
      <c r="A1285" t="s">
        <v>2583</v>
      </c>
      <c r="B1285" s="2">
        <v>45415</v>
      </c>
      <c r="C1285" t="s">
        <v>2584</v>
      </c>
      <c r="D1285" t="s">
        <v>2585</v>
      </c>
      <c r="E1285" t="s">
        <v>17</v>
      </c>
      <c r="F1285" t="s">
        <v>46</v>
      </c>
      <c r="G1285" t="s">
        <v>19</v>
      </c>
      <c r="H1285" t="s">
        <v>57</v>
      </c>
      <c r="I1285" s="3">
        <v>4</v>
      </c>
      <c r="J1285" s="4">
        <v>15370.79</v>
      </c>
      <c r="K1285" s="4">
        <v>61483.15</v>
      </c>
      <c r="L1285" t="s">
        <v>21</v>
      </c>
      <c r="M1285" t="s">
        <v>29</v>
      </c>
      <c r="N1285">
        <f>IF(COUNTIF($C$2:C1285,C1285)=1,1,0)</f>
        <v>1</v>
      </c>
      <c r="O1285">
        <f t="shared" si="40"/>
        <v>0</v>
      </c>
      <c r="P1285" t="str">
        <f t="shared" si="41"/>
        <v>2024-05</v>
      </c>
      <c r="Q1285" s="3">
        <f>IF(AND(IF(dashboard!$B$4="All",TRUE,$F1285=dashboard!$B$4),IF(dashboard!$B$5="All",TRUE,$E1285=dashboard!$B$5),IF(dashboard!$B$6="All",TRUE,$G1285=dashboard!$B$6),IF(dashboard!$B$7="All",TRUE,$M1285=dashboard!$B$7),$P1285&gt;=dashboard!$B$8,$P1285&lt;=dashboard!$B$9,COUNTIFS($C$2:C1285,$C1285,$F$2:F1285,IF(dashboard!$B$4="All","*",dashboard!$B$4),$E$2:E1285,IF(dashboard!$B$5="All","*",dashboard!$B$5),$G$2:G1285,IF(dashboard!$B$6="All","*",dashboard!$B$6),$M$2:M1285,IF(dashboard!$B$7="All","*",dashboard!$B$7),$P$2:P1285,"&gt;="&amp;dashboard!$B$8,$P$2:P1285,"&lt;="&amp;dashboard!$B$9)=1),1,0)</f>
        <v>0</v>
      </c>
    </row>
    <row r="1286" spans="1:17">
      <c r="A1286" t="s">
        <v>2586</v>
      </c>
      <c r="B1286" s="2">
        <v>44965</v>
      </c>
      <c r="C1286" t="s">
        <v>746</v>
      </c>
      <c r="D1286" t="s">
        <v>723</v>
      </c>
      <c r="E1286" t="s">
        <v>61</v>
      </c>
      <c r="F1286" t="s">
        <v>27</v>
      </c>
      <c r="G1286" t="s">
        <v>42</v>
      </c>
      <c r="H1286" t="s">
        <v>50</v>
      </c>
      <c r="I1286" s="3">
        <v>1</v>
      </c>
      <c r="J1286" s="4">
        <v>2697.29</v>
      </c>
      <c r="K1286" s="4">
        <v>2697.29</v>
      </c>
      <c r="L1286" t="s">
        <v>28</v>
      </c>
      <c r="M1286" t="s">
        <v>29</v>
      </c>
      <c r="N1286">
        <f>IF(COUNTIF($C$2:C1286,C1286)=1,1,0)</f>
        <v>0</v>
      </c>
      <c r="O1286">
        <f t="shared" si="40"/>
        <v>0</v>
      </c>
      <c r="P1286" t="str">
        <f t="shared" si="41"/>
        <v>2023-02</v>
      </c>
      <c r="Q1286" s="3">
        <f>IF(AND(IF(dashboard!$B$4="All",TRUE,$F1286=dashboard!$B$4),IF(dashboard!$B$5="All",TRUE,$E1286=dashboard!$B$5),IF(dashboard!$B$6="All",TRUE,$G1286=dashboard!$B$6),IF(dashboard!$B$7="All",TRUE,$M1286=dashboard!$B$7),$P1286&gt;=dashboard!$B$8,$P1286&lt;=dashboard!$B$9,COUNTIFS($C$2:C1286,$C1286,$F$2:F1286,IF(dashboard!$B$4="All","*",dashboard!$B$4),$E$2:E1286,IF(dashboard!$B$5="All","*",dashboard!$B$5),$G$2:G1286,IF(dashboard!$B$6="All","*",dashboard!$B$6),$M$2:M1286,IF(dashboard!$B$7="All","*",dashboard!$B$7),$P$2:P1286,"&gt;="&amp;dashboard!$B$8,$P$2:P1286,"&lt;="&amp;dashboard!$B$9)=1),1,0)</f>
        <v>0</v>
      </c>
    </row>
    <row r="1287" spans="1:17">
      <c r="A1287" t="s">
        <v>2587</v>
      </c>
      <c r="B1287" s="2">
        <v>45197</v>
      </c>
      <c r="C1287" t="s">
        <v>1174</v>
      </c>
      <c r="D1287" t="s">
        <v>76</v>
      </c>
      <c r="E1287" t="s">
        <v>17</v>
      </c>
      <c r="F1287" t="s">
        <v>33</v>
      </c>
      <c r="G1287" t="s">
        <v>19</v>
      </c>
      <c r="H1287" t="s">
        <v>20</v>
      </c>
      <c r="I1287" s="3">
        <v>4</v>
      </c>
      <c r="J1287" s="4">
        <v>28828.51</v>
      </c>
      <c r="K1287" s="4">
        <v>115314.02</v>
      </c>
      <c r="L1287" t="s">
        <v>21</v>
      </c>
      <c r="M1287" t="s">
        <v>29</v>
      </c>
      <c r="N1287">
        <f>IF(COUNTIF($C$2:C1287,C1287)=1,1,0)</f>
        <v>0</v>
      </c>
      <c r="O1287">
        <f t="shared" si="40"/>
        <v>0</v>
      </c>
      <c r="P1287" t="str">
        <f t="shared" si="41"/>
        <v>2023-09</v>
      </c>
      <c r="Q1287" s="3">
        <f>IF(AND(IF(dashboard!$B$4="All",TRUE,$F1287=dashboard!$B$4),IF(dashboard!$B$5="All",TRUE,$E1287=dashboard!$B$5),IF(dashboard!$B$6="All",TRUE,$G1287=dashboard!$B$6),IF(dashboard!$B$7="All",TRUE,$M1287=dashboard!$B$7),$P1287&gt;=dashboard!$B$8,$P1287&lt;=dashboard!$B$9,COUNTIFS($C$2:C1287,$C1287,$F$2:F1287,IF(dashboard!$B$4="All","*",dashboard!$B$4),$E$2:E1287,IF(dashboard!$B$5="All","*",dashboard!$B$5),$G$2:G1287,IF(dashboard!$B$6="All","*",dashboard!$B$6),$M$2:M1287,IF(dashboard!$B$7="All","*",dashboard!$B$7),$P$2:P1287,"&gt;="&amp;dashboard!$B$8,$P$2:P1287,"&lt;="&amp;dashboard!$B$9)=1),1,0)</f>
        <v>1</v>
      </c>
    </row>
    <row r="1288" spans="1:17">
      <c r="A1288" t="s">
        <v>2588</v>
      </c>
      <c r="B1288" s="2">
        <v>45083</v>
      </c>
      <c r="C1288" t="s">
        <v>1727</v>
      </c>
      <c r="D1288" t="s">
        <v>1694</v>
      </c>
      <c r="E1288" t="s">
        <v>26</v>
      </c>
      <c r="F1288" t="s">
        <v>46</v>
      </c>
      <c r="G1288" t="s">
        <v>42</v>
      </c>
      <c r="H1288" t="s">
        <v>50</v>
      </c>
      <c r="I1288" s="3">
        <v>2</v>
      </c>
      <c r="J1288" s="4">
        <v>2641.11</v>
      </c>
      <c r="K1288" s="4">
        <v>5282.22</v>
      </c>
      <c r="L1288" t="s">
        <v>35</v>
      </c>
      <c r="M1288" t="s">
        <v>29</v>
      </c>
      <c r="N1288">
        <f>IF(COUNTIF($C$2:C1288,C1288)=1,1,0)</f>
        <v>0</v>
      </c>
      <c r="O1288">
        <f t="shared" si="40"/>
        <v>0</v>
      </c>
      <c r="P1288" t="str">
        <f t="shared" si="41"/>
        <v>2023-06</v>
      </c>
      <c r="Q1288" s="3">
        <f>IF(AND(IF(dashboard!$B$4="All",TRUE,$F1288=dashboard!$B$4),IF(dashboard!$B$5="All",TRUE,$E1288=dashboard!$B$5),IF(dashboard!$B$6="All",TRUE,$G1288=dashboard!$B$6),IF(dashboard!$B$7="All",TRUE,$M1288=dashboard!$B$7),$P1288&gt;=dashboard!$B$8,$P1288&lt;=dashboard!$B$9,COUNTIFS($C$2:C1288,$C1288,$F$2:F1288,IF(dashboard!$B$4="All","*",dashboard!$B$4),$E$2:E1288,IF(dashboard!$B$5="All","*",dashboard!$B$5),$G$2:G1288,IF(dashboard!$B$6="All","*",dashboard!$B$6),$M$2:M1288,IF(dashboard!$B$7="All","*",dashboard!$B$7),$P$2:P1288,"&gt;="&amp;dashboard!$B$8,$P$2:P1288,"&lt;="&amp;dashboard!$B$9)=1),1,0)</f>
        <v>0</v>
      </c>
    </row>
    <row r="1289" spans="1:17">
      <c r="A1289" t="s">
        <v>2589</v>
      </c>
      <c r="B1289" s="2">
        <v>45001</v>
      </c>
      <c r="C1289" t="s">
        <v>2328</v>
      </c>
      <c r="D1289" t="s">
        <v>2063</v>
      </c>
      <c r="E1289" t="s">
        <v>26</v>
      </c>
      <c r="F1289" t="s">
        <v>27</v>
      </c>
      <c r="G1289" t="s">
        <v>19</v>
      </c>
      <c r="H1289" t="s">
        <v>34</v>
      </c>
      <c r="I1289" s="3">
        <v>1</v>
      </c>
      <c r="J1289" s="4">
        <v>1108.0899999999999</v>
      </c>
      <c r="K1289" s="4">
        <v>1108.0899999999999</v>
      </c>
      <c r="L1289" t="s">
        <v>35</v>
      </c>
      <c r="M1289" t="s">
        <v>29</v>
      </c>
      <c r="N1289">
        <f>IF(COUNTIF($C$2:C1289,C1289)=1,1,0)</f>
        <v>0</v>
      </c>
      <c r="O1289">
        <f t="shared" si="40"/>
        <v>0</v>
      </c>
      <c r="P1289" t="str">
        <f t="shared" si="41"/>
        <v>2023-03</v>
      </c>
      <c r="Q1289" s="3">
        <f>IF(AND(IF(dashboard!$B$4="All",TRUE,$F1289=dashboard!$B$4),IF(dashboard!$B$5="All",TRUE,$E1289=dashboard!$B$5),IF(dashboard!$B$6="All",TRUE,$G1289=dashboard!$B$6),IF(dashboard!$B$7="All",TRUE,$M1289=dashboard!$B$7),$P1289&gt;=dashboard!$B$8,$P1289&lt;=dashboard!$B$9,COUNTIFS($C$2:C1289,$C1289,$F$2:F1289,IF(dashboard!$B$4="All","*",dashboard!$B$4),$E$2:E1289,IF(dashboard!$B$5="All","*",dashboard!$B$5),$G$2:G1289,IF(dashboard!$B$6="All","*",dashboard!$B$6),$M$2:M1289,IF(dashboard!$B$7="All","*",dashboard!$B$7),$P$2:P1289,"&gt;="&amp;dashboard!$B$8,$P$2:P1289,"&lt;="&amp;dashboard!$B$9)=1),1,0)</f>
        <v>0</v>
      </c>
    </row>
    <row r="1290" spans="1:17">
      <c r="A1290" t="s">
        <v>2590</v>
      </c>
      <c r="B1290" s="2">
        <v>45056</v>
      </c>
      <c r="C1290" t="s">
        <v>2591</v>
      </c>
      <c r="D1290" t="s">
        <v>871</v>
      </c>
      <c r="E1290" t="s">
        <v>26</v>
      </c>
      <c r="F1290" t="s">
        <v>46</v>
      </c>
      <c r="G1290" t="s">
        <v>19</v>
      </c>
      <c r="H1290" t="s">
        <v>20</v>
      </c>
      <c r="I1290" s="3">
        <v>1</v>
      </c>
      <c r="J1290" s="4">
        <v>29462.65</v>
      </c>
      <c r="K1290" s="4">
        <v>29462.65</v>
      </c>
      <c r="L1290" t="s">
        <v>35</v>
      </c>
      <c r="M1290" t="s">
        <v>29</v>
      </c>
      <c r="N1290">
        <f>IF(COUNTIF($C$2:C1290,C1290)=1,1,0)</f>
        <v>1</v>
      </c>
      <c r="O1290">
        <f t="shared" si="40"/>
        <v>0</v>
      </c>
      <c r="P1290" t="str">
        <f t="shared" si="41"/>
        <v>2023-05</v>
      </c>
      <c r="Q1290" s="3">
        <f>IF(AND(IF(dashboard!$B$4="All",TRUE,$F1290=dashboard!$B$4),IF(dashboard!$B$5="All",TRUE,$E1290=dashboard!$B$5),IF(dashboard!$B$6="All",TRUE,$G1290=dashboard!$B$6),IF(dashboard!$B$7="All",TRUE,$M1290=dashboard!$B$7),$P1290&gt;=dashboard!$B$8,$P1290&lt;=dashboard!$B$9,COUNTIFS($C$2:C1290,$C1290,$F$2:F1290,IF(dashboard!$B$4="All","*",dashboard!$B$4),$E$2:E1290,IF(dashboard!$B$5="All","*",dashboard!$B$5),$G$2:G1290,IF(dashboard!$B$6="All","*",dashboard!$B$6),$M$2:M1290,IF(dashboard!$B$7="All","*",dashboard!$B$7),$P$2:P1290,"&gt;="&amp;dashboard!$B$8,$P$2:P1290,"&lt;="&amp;dashboard!$B$9)=1),1,0)</f>
        <v>0</v>
      </c>
    </row>
    <row r="1291" spans="1:17">
      <c r="A1291" t="s">
        <v>2592</v>
      </c>
      <c r="B1291" s="2">
        <v>45010</v>
      </c>
      <c r="C1291" t="s">
        <v>168</v>
      </c>
      <c r="D1291" t="s">
        <v>1617</v>
      </c>
      <c r="E1291" t="s">
        <v>17</v>
      </c>
      <c r="F1291" t="s">
        <v>33</v>
      </c>
      <c r="G1291" t="s">
        <v>42</v>
      </c>
      <c r="H1291" t="s">
        <v>57</v>
      </c>
      <c r="I1291" s="3">
        <v>5</v>
      </c>
      <c r="J1291" s="4">
        <v>14425.51</v>
      </c>
      <c r="K1291" s="4">
        <v>72127.56</v>
      </c>
      <c r="L1291" t="s">
        <v>21</v>
      </c>
      <c r="M1291" t="s">
        <v>22</v>
      </c>
      <c r="N1291">
        <f>IF(COUNTIF($C$2:C1291,C1291)=1,1,0)</f>
        <v>0</v>
      </c>
      <c r="O1291">
        <f t="shared" si="40"/>
        <v>1</v>
      </c>
      <c r="P1291" t="str">
        <f t="shared" si="41"/>
        <v>2023-03</v>
      </c>
      <c r="Q1291" s="3">
        <f>IF(AND(IF(dashboard!$B$4="All",TRUE,$F1291=dashboard!$B$4),IF(dashboard!$B$5="All",TRUE,$E1291=dashboard!$B$5),IF(dashboard!$B$6="All",TRUE,$G1291=dashboard!$B$6),IF(dashboard!$B$7="All",TRUE,$M1291=dashboard!$B$7),$P1291&gt;=dashboard!$B$8,$P1291&lt;=dashboard!$B$9,COUNTIFS($C$2:C1291,$C1291,$F$2:F1291,IF(dashboard!$B$4="All","*",dashboard!$B$4),$E$2:E1291,IF(dashboard!$B$5="All","*",dashboard!$B$5),$G$2:G1291,IF(dashboard!$B$6="All","*",dashboard!$B$6),$M$2:M1291,IF(dashboard!$B$7="All","*",dashboard!$B$7),$P$2:P1291,"&gt;="&amp;dashboard!$B$8,$P$2:P1291,"&lt;="&amp;dashboard!$B$9)=1),1,0)</f>
        <v>0</v>
      </c>
    </row>
    <row r="1292" spans="1:17">
      <c r="A1292" t="s">
        <v>2593</v>
      </c>
      <c r="B1292" s="2">
        <v>44948</v>
      </c>
      <c r="C1292" t="s">
        <v>2594</v>
      </c>
      <c r="D1292" t="s">
        <v>311</v>
      </c>
      <c r="E1292" t="s">
        <v>26</v>
      </c>
      <c r="F1292" t="s">
        <v>33</v>
      </c>
      <c r="G1292" t="s">
        <v>19</v>
      </c>
      <c r="H1292" t="s">
        <v>50</v>
      </c>
      <c r="I1292" s="3">
        <v>3</v>
      </c>
      <c r="J1292" s="4">
        <v>2224.56</v>
      </c>
      <c r="K1292" s="4">
        <v>6673.69</v>
      </c>
      <c r="L1292" t="s">
        <v>21</v>
      </c>
      <c r="M1292" t="s">
        <v>22</v>
      </c>
      <c r="N1292">
        <f>IF(COUNTIF($C$2:C1292,C1292)=1,1,0)</f>
        <v>1</v>
      </c>
      <c r="O1292">
        <f t="shared" si="40"/>
        <v>1</v>
      </c>
      <c r="P1292" t="str">
        <f t="shared" si="41"/>
        <v>2023-01</v>
      </c>
      <c r="Q1292" s="3">
        <f>IF(AND(IF(dashboard!$B$4="All",TRUE,$F1292=dashboard!$B$4),IF(dashboard!$B$5="All",TRUE,$E1292=dashboard!$B$5),IF(dashboard!$B$6="All",TRUE,$G1292=dashboard!$B$6),IF(dashboard!$B$7="All",TRUE,$M1292=dashboard!$B$7),$P1292&gt;=dashboard!$B$8,$P1292&lt;=dashboard!$B$9,COUNTIFS($C$2:C1292,$C1292,$F$2:F1292,IF(dashboard!$B$4="All","*",dashboard!$B$4),$E$2:E1292,IF(dashboard!$B$5="All","*",dashboard!$B$5),$G$2:G1292,IF(dashboard!$B$6="All","*",dashboard!$B$6),$M$2:M1292,IF(dashboard!$B$7="All","*",dashboard!$B$7),$P$2:P1292,"&gt;="&amp;dashboard!$B$8,$P$2:P1292,"&lt;="&amp;dashboard!$B$9)=1),1,0)</f>
        <v>1</v>
      </c>
    </row>
    <row r="1293" spans="1:17">
      <c r="A1293" t="s">
        <v>2595</v>
      </c>
      <c r="B1293" s="2">
        <v>45385</v>
      </c>
      <c r="C1293" t="s">
        <v>2596</v>
      </c>
      <c r="D1293" t="s">
        <v>2462</v>
      </c>
      <c r="E1293" t="s">
        <v>17</v>
      </c>
      <c r="F1293" t="s">
        <v>18</v>
      </c>
      <c r="G1293" t="s">
        <v>42</v>
      </c>
      <c r="H1293" t="s">
        <v>34</v>
      </c>
      <c r="I1293" s="3">
        <v>1</v>
      </c>
      <c r="J1293" s="4">
        <v>978</v>
      </c>
      <c r="K1293" s="4">
        <v>978</v>
      </c>
      <c r="L1293" t="s">
        <v>35</v>
      </c>
      <c r="M1293" t="s">
        <v>29</v>
      </c>
      <c r="N1293">
        <f>IF(COUNTIF($C$2:C1293,C1293)=1,1,0)</f>
        <v>1</v>
      </c>
      <c r="O1293">
        <f t="shared" si="40"/>
        <v>0</v>
      </c>
      <c r="P1293" t="str">
        <f t="shared" si="41"/>
        <v>2024-04</v>
      </c>
      <c r="Q1293" s="3">
        <f>IF(AND(IF(dashboard!$B$4="All",TRUE,$F1293=dashboard!$B$4),IF(dashboard!$B$5="All",TRUE,$E1293=dashboard!$B$5),IF(dashboard!$B$6="All",TRUE,$G1293=dashboard!$B$6),IF(dashboard!$B$7="All",TRUE,$M1293=dashboard!$B$7),$P1293&gt;=dashboard!$B$8,$P1293&lt;=dashboard!$B$9,COUNTIFS($C$2:C1293,$C1293,$F$2:F1293,IF(dashboard!$B$4="All","*",dashboard!$B$4),$E$2:E1293,IF(dashboard!$B$5="All","*",dashboard!$B$5),$G$2:G1293,IF(dashboard!$B$6="All","*",dashboard!$B$6),$M$2:M1293,IF(dashboard!$B$7="All","*",dashboard!$B$7),$P$2:P1293,"&gt;="&amp;dashboard!$B$8,$P$2:P1293,"&lt;="&amp;dashboard!$B$9)=1),1,0)</f>
        <v>0</v>
      </c>
    </row>
    <row r="1294" spans="1:17">
      <c r="A1294" t="s">
        <v>2597</v>
      </c>
      <c r="B1294" s="2">
        <v>45465</v>
      </c>
      <c r="C1294" t="s">
        <v>762</v>
      </c>
      <c r="D1294" t="s">
        <v>472</v>
      </c>
      <c r="E1294" t="s">
        <v>17</v>
      </c>
      <c r="F1294" t="s">
        <v>18</v>
      </c>
      <c r="G1294" t="s">
        <v>19</v>
      </c>
      <c r="H1294" t="s">
        <v>34</v>
      </c>
      <c r="I1294" s="3">
        <v>1</v>
      </c>
      <c r="J1294" s="4">
        <v>1294.1099999999999</v>
      </c>
      <c r="K1294" s="4">
        <v>1294.1099999999999</v>
      </c>
      <c r="L1294" t="s">
        <v>28</v>
      </c>
      <c r="M1294" t="s">
        <v>29</v>
      </c>
      <c r="N1294">
        <f>IF(COUNTIF($C$2:C1294,C1294)=1,1,0)</f>
        <v>0</v>
      </c>
      <c r="O1294">
        <f t="shared" si="40"/>
        <v>0</v>
      </c>
      <c r="P1294" t="str">
        <f t="shared" si="41"/>
        <v>2024-06</v>
      </c>
      <c r="Q1294" s="3">
        <f>IF(AND(IF(dashboard!$B$4="All",TRUE,$F1294=dashboard!$B$4),IF(dashboard!$B$5="All",TRUE,$E1294=dashboard!$B$5),IF(dashboard!$B$6="All",TRUE,$G1294=dashboard!$B$6),IF(dashboard!$B$7="All",TRUE,$M1294=dashboard!$B$7),$P1294&gt;=dashboard!$B$8,$P1294&lt;=dashboard!$B$9,COUNTIFS($C$2:C1294,$C1294,$F$2:F1294,IF(dashboard!$B$4="All","*",dashboard!$B$4),$E$2:E1294,IF(dashboard!$B$5="All","*",dashboard!$B$5),$G$2:G1294,IF(dashboard!$B$6="All","*",dashboard!$B$6),$M$2:M1294,IF(dashboard!$B$7="All","*",dashboard!$B$7),$P$2:P1294,"&gt;="&amp;dashboard!$B$8,$P$2:P1294,"&lt;="&amp;dashboard!$B$9)=1),1,0)</f>
        <v>0</v>
      </c>
    </row>
    <row r="1295" spans="1:17">
      <c r="A1295" t="s">
        <v>2598</v>
      </c>
      <c r="B1295" s="2">
        <v>45308</v>
      </c>
      <c r="C1295" t="s">
        <v>2599</v>
      </c>
      <c r="D1295" t="s">
        <v>1699</v>
      </c>
      <c r="E1295" t="s">
        <v>17</v>
      </c>
      <c r="F1295" t="s">
        <v>27</v>
      </c>
      <c r="G1295" t="s">
        <v>42</v>
      </c>
      <c r="H1295" t="s">
        <v>57</v>
      </c>
      <c r="I1295" s="3">
        <v>2</v>
      </c>
      <c r="J1295" s="4">
        <v>16481.43</v>
      </c>
      <c r="K1295" s="4">
        <v>32962.86</v>
      </c>
      <c r="L1295" t="s">
        <v>28</v>
      </c>
      <c r="M1295" t="s">
        <v>29</v>
      </c>
      <c r="N1295">
        <f>IF(COUNTIF($C$2:C1295,C1295)=1,1,0)</f>
        <v>1</v>
      </c>
      <c r="O1295">
        <f t="shared" si="40"/>
        <v>0</v>
      </c>
      <c r="P1295" t="str">
        <f t="shared" si="41"/>
        <v>2024-01</v>
      </c>
      <c r="Q1295" s="3">
        <f>IF(AND(IF(dashboard!$B$4="All",TRUE,$F1295=dashboard!$B$4),IF(dashboard!$B$5="All",TRUE,$E1295=dashboard!$B$5),IF(dashboard!$B$6="All",TRUE,$G1295=dashboard!$B$6),IF(dashboard!$B$7="All",TRUE,$M1295=dashboard!$B$7),$P1295&gt;=dashboard!$B$8,$P1295&lt;=dashboard!$B$9,COUNTIFS($C$2:C1295,$C1295,$F$2:F1295,IF(dashboard!$B$4="All","*",dashboard!$B$4),$E$2:E1295,IF(dashboard!$B$5="All","*",dashboard!$B$5),$G$2:G1295,IF(dashboard!$B$6="All","*",dashboard!$B$6),$M$2:M1295,IF(dashboard!$B$7="All","*",dashboard!$B$7),$P$2:P1295,"&gt;="&amp;dashboard!$B$8,$P$2:P1295,"&lt;="&amp;dashboard!$B$9)=1),1,0)</f>
        <v>0</v>
      </c>
    </row>
    <row r="1296" spans="1:17">
      <c r="A1296" t="s">
        <v>2600</v>
      </c>
      <c r="B1296" s="2">
        <v>45366</v>
      </c>
      <c r="C1296" t="s">
        <v>1226</v>
      </c>
      <c r="D1296" t="s">
        <v>2601</v>
      </c>
      <c r="E1296" t="s">
        <v>17</v>
      </c>
      <c r="F1296" t="s">
        <v>46</v>
      </c>
      <c r="G1296" t="s">
        <v>19</v>
      </c>
      <c r="H1296" t="s">
        <v>57</v>
      </c>
      <c r="I1296" s="3">
        <v>2</v>
      </c>
      <c r="J1296" s="4">
        <v>16502.34</v>
      </c>
      <c r="K1296" s="4">
        <v>33004.68</v>
      </c>
      <c r="L1296" t="s">
        <v>35</v>
      </c>
      <c r="M1296" t="s">
        <v>29</v>
      </c>
      <c r="N1296">
        <f>IF(COUNTIF($C$2:C1296,C1296)=1,1,0)</f>
        <v>0</v>
      </c>
      <c r="O1296">
        <f t="shared" si="40"/>
        <v>0</v>
      </c>
      <c r="P1296" t="str">
        <f t="shared" si="41"/>
        <v>2024-03</v>
      </c>
      <c r="Q1296" s="3">
        <f>IF(AND(IF(dashboard!$B$4="All",TRUE,$F1296=dashboard!$B$4),IF(dashboard!$B$5="All",TRUE,$E1296=dashboard!$B$5),IF(dashboard!$B$6="All",TRUE,$G1296=dashboard!$B$6),IF(dashboard!$B$7="All",TRUE,$M1296=dashboard!$B$7),$P1296&gt;=dashboard!$B$8,$P1296&lt;=dashboard!$B$9,COUNTIFS($C$2:C1296,$C1296,$F$2:F1296,IF(dashboard!$B$4="All","*",dashboard!$B$4),$E$2:E1296,IF(dashboard!$B$5="All","*",dashboard!$B$5),$G$2:G1296,IF(dashboard!$B$6="All","*",dashboard!$B$6),$M$2:M1296,IF(dashboard!$B$7="All","*",dashboard!$B$7),$P$2:P1296,"&gt;="&amp;dashboard!$B$8,$P$2:P1296,"&lt;="&amp;dashboard!$B$9)=1),1,0)</f>
        <v>0</v>
      </c>
    </row>
    <row r="1297" spans="1:17">
      <c r="A1297" t="s">
        <v>2602</v>
      </c>
      <c r="B1297" s="2">
        <v>44947</v>
      </c>
      <c r="C1297" t="s">
        <v>2603</v>
      </c>
      <c r="D1297" t="s">
        <v>2449</v>
      </c>
      <c r="E1297" t="s">
        <v>17</v>
      </c>
      <c r="F1297" t="s">
        <v>46</v>
      </c>
      <c r="G1297" t="s">
        <v>19</v>
      </c>
      <c r="H1297" t="s">
        <v>50</v>
      </c>
      <c r="I1297" s="3">
        <v>2</v>
      </c>
      <c r="J1297" s="4">
        <v>2227.6799999999998</v>
      </c>
      <c r="K1297" s="4">
        <v>4455.3599999999997</v>
      </c>
      <c r="L1297" t="s">
        <v>21</v>
      </c>
      <c r="M1297" t="s">
        <v>29</v>
      </c>
      <c r="N1297">
        <f>IF(COUNTIF($C$2:C1297,C1297)=1,1,0)</f>
        <v>1</v>
      </c>
      <c r="O1297">
        <f t="shared" si="40"/>
        <v>0</v>
      </c>
      <c r="P1297" t="str">
        <f t="shared" si="41"/>
        <v>2023-01</v>
      </c>
      <c r="Q1297" s="3">
        <f>IF(AND(IF(dashboard!$B$4="All",TRUE,$F1297=dashboard!$B$4),IF(dashboard!$B$5="All",TRUE,$E1297=dashboard!$B$5),IF(dashboard!$B$6="All",TRUE,$G1297=dashboard!$B$6),IF(dashboard!$B$7="All",TRUE,$M1297=dashboard!$B$7),$P1297&gt;=dashboard!$B$8,$P1297&lt;=dashboard!$B$9,COUNTIFS($C$2:C1297,$C1297,$F$2:F1297,IF(dashboard!$B$4="All","*",dashboard!$B$4),$E$2:E1297,IF(dashboard!$B$5="All","*",dashboard!$B$5),$G$2:G1297,IF(dashboard!$B$6="All","*",dashboard!$B$6),$M$2:M1297,IF(dashboard!$B$7="All","*",dashboard!$B$7),$P$2:P1297,"&gt;="&amp;dashboard!$B$8,$P$2:P1297,"&lt;="&amp;dashboard!$B$9)=1),1,0)</f>
        <v>0</v>
      </c>
    </row>
    <row r="1298" spans="1:17">
      <c r="A1298" t="s">
        <v>2604</v>
      </c>
      <c r="B1298" s="2">
        <v>45229</v>
      </c>
      <c r="C1298" t="s">
        <v>2605</v>
      </c>
      <c r="D1298" t="s">
        <v>2126</v>
      </c>
      <c r="E1298" t="s">
        <v>17</v>
      </c>
      <c r="F1298" t="s">
        <v>33</v>
      </c>
      <c r="G1298" t="s">
        <v>19</v>
      </c>
      <c r="H1298" t="s">
        <v>34</v>
      </c>
      <c r="I1298" s="3">
        <v>5</v>
      </c>
      <c r="J1298" s="4">
        <v>941.72</v>
      </c>
      <c r="K1298" s="4">
        <v>4708.59</v>
      </c>
      <c r="L1298" t="s">
        <v>28</v>
      </c>
      <c r="M1298" t="s">
        <v>29</v>
      </c>
      <c r="N1298">
        <f>IF(COUNTIF($C$2:C1298,C1298)=1,1,0)</f>
        <v>1</v>
      </c>
      <c r="O1298">
        <f t="shared" si="40"/>
        <v>0</v>
      </c>
      <c r="P1298" t="str">
        <f t="shared" si="41"/>
        <v>2023-10</v>
      </c>
      <c r="Q1298" s="3">
        <f>IF(AND(IF(dashboard!$B$4="All",TRUE,$F1298=dashboard!$B$4),IF(dashboard!$B$5="All",TRUE,$E1298=dashboard!$B$5),IF(dashboard!$B$6="All",TRUE,$G1298=dashboard!$B$6),IF(dashboard!$B$7="All",TRUE,$M1298=dashboard!$B$7),$P1298&gt;=dashboard!$B$8,$P1298&lt;=dashboard!$B$9,COUNTIFS($C$2:C1298,$C1298,$F$2:F1298,IF(dashboard!$B$4="All","*",dashboard!$B$4),$E$2:E1298,IF(dashboard!$B$5="All","*",dashboard!$B$5),$G$2:G1298,IF(dashboard!$B$6="All","*",dashboard!$B$6),$M$2:M1298,IF(dashboard!$B$7="All","*",dashboard!$B$7),$P$2:P1298,"&gt;="&amp;dashboard!$B$8,$P$2:P1298,"&lt;="&amp;dashboard!$B$9)=1),1,0)</f>
        <v>1</v>
      </c>
    </row>
    <row r="1299" spans="1:17">
      <c r="A1299" t="s">
        <v>2606</v>
      </c>
      <c r="B1299" s="2">
        <v>45010</v>
      </c>
      <c r="C1299" t="s">
        <v>1305</v>
      </c>
      <c r="D1299" t="s">
        <v>2104</v>
      </c>
      <c r="E1299" t="s">
        <v>61</v>
      </c>
      <c r="F1299" t="s">
        <v>33</v>
      </c>
      <c r="G1299" t="s">
        <v>19</v>
      </c>
      <c r="H1299" t="s">
        <v>57</v>
      </c>
      <c r="I1299" s="3">
        <v>1</v>
      </c>
      <c r="J1299" s="4">
        <v>16803.080000000002</v>
      </c>
      <c r="K1299" s="4">
        <v>16803.080000000002</v>
      </c>
      <c r="L1299" t="s">
        <v>28</v>
      </c>
      <c r="M1299" t="s">
        <v>29</v>
      </c>
      <c r="N1299">
        <f>IF(COUNTIF($C$2:C1299,C1299)=1,1,0)</f>
        <v>0</v>
      </c>
      <c r="O1299">
        <f t="shared" si="40"/>
        <v>0</v>
      </c>
      <c r="P1299" t="str">
        <f t="shared" si="41"/>
        <v>2023-03</v>
      </c>
      <c r="Q1299" s="3">
        <f>IF(AND(IF(dashboard!$B$4="All",TRUE,$F1299=dashboard!$B$4),IF(dashboard!$B$5="All",TRUE,$E1299=dashboard!$B$5),IF(dashboard!$B$6="All",TRUE,$G1299=dashboard!$B$6),IF(dashboard!$B$7="All",TRUE,$M1299=dashboard!$B$7),$P1299&gt;=dashboard!$B$8,$P1299&lt;=dashboard!$B$9,COUNTIFS($C$2:C1299,$C1299,$F$2:F1299,IF(dashboard!$B$4="All","*",dashboard!$B$4),$E$2:E1299,IF(dashboard!$B$5="All","*",dashboard!$B$5),$G$2:G1299,IF(dashboard!$B$6="All","*",dashboard!$B$6),$M$2:M1299,IF(dashboard!$B$7="All","*",dashboard!$B$7),$P$2:P1299,"&gt;="&amp;dashboard!$B$8,$P$2:P1299,"&lt;="&amp;dashboard!$B$9)=1),1,0)</f>
        <v>1</v>
      </c>
    </row>
    <row r="1300" spans="1:17">
      <c r="A1300" t="s">
        <v>2607</v>
      </c>
      <c r="B1300" s="2">
        <v>45379</v>
      </c>
      <c r="C1300" t="s">
        <v>540</v>
      </c>
      <c r="D1300" t="s">
        <v>1471</v>
      </c>
      <c r="E1300" t="s">
        <v>17</v>
      </c>
      <c r="F1300" t="s">
        <v>27</v>
      </c>
      <c r="G1300" t="s">
        <v>19</v>
      </c>
      <c r="H1300" t="s">
        <v>20</v>
      </c>
      <c r="I1300" s="3">
        <v>2</v>
      </c>
      <c r="J1300" s="4">
        <v>30262.12</v>
      </c>
      <c r="K1300" s="4">
        <v>60524.24</v>
      </c>
      <c r="L1300" t="s">
        <v>28</v>
      </c>
      <c r="M1300" t="s">
        <v>22</v>
      </c>
      <c r="N1300">
        <f>IF(COUNTIF($C$2:C1300,C1300)=1,1,0)</f>
        <v>0</v>
      </c>
      <c r="O1300">
        <f t="shared" si="40"/>
        <v>1</v>
      </c>
      <c r="P1300" t="str">
        <f t="shared" si="41"/>
        <v>2024-03</v>
      </c>
      <c r="Q1300" s="3">
        <f>IF(AND(IF(dashboard!$B$4="All",TRUE,$F1300=dashboard!$B$4),IF(dashboard!$B$5="All",TRUE,$E1300=dashboard!$B$5),IF(dashboard!$B$6="All",TRUE,$G1300=dashboard!$B$6),IF(dashboard!$B$7="All",TRUE,$M1300=dashboard!$B$7),$P1300&gt;=dashboard!$B$8,$P1300&lt;=dashboard!$B$9,COUNTIFS($C$2:C1300,$C1300,$F$2:F1300,IF(dashboard!$B$4="All","*",dashboard!$B$4),$E$2:E1300,IF(dashboard!$B$5="All","*",dashboard!$B$5),$G$2:G1300,IF(dashboard!$B$6="All","*",dashboard!$B$6),$M$2:M1300,IF(dashboard!$B$7="All","*",dashboard!$B$7),$P$2:P1300,"&gt;="&amp;dashboard!$B$8,$P$2:P1300,"&lt;="&amp;dashboard!$B$9)=1),1,0)</f>
        <v>0</v>
      </c>
    </row>
    <row r="1301" spans="1:17">
      <c r="A1301" t="s">
        <v>2608</v>
      </c>
      <c r="B1301" s="2">
        <v>45313</v>
      </c>
      <c r="C1301" t="s">
        <v>450</v>
      </c>
      <c r="D1301" t="s">
        <v>2145</v>
      </c>
      <c r="E1301" t="s">
        <v>26</v>
      </c>
      <c r="F1301" t="s">
        <v>18</v>
      </c>
      <c r="G1301" t="s">
        <v>42</v>
      </c>
      <c r="H1301" t="s">
        <v>57</v>
      </c>
      <c r="I1301" s="3">
        <v>2</v>
      </c>
      <c r="J1301" s="4">
        <v>16110.5</v>
      </c>
      <c r="K1301" s="4">
        <v>32221</v>
      </c>
      <c r="L1301" t="s">
        <v>21</v>
      </c>
      <c r="M1301" t="s">
        <v>29</v>
      </c>
      <c r="N1301">
        <f>IF(COUNTIF($C$2:C1301,C1301)=1,1,0)</f>
        <v>0</v>
      </c>
      <c r="O1301">
        <f t="shared" si="40"/>
        <v>0</v>
      </c>
      <c r="P1301" t="str">
        <f t="shared" si="41"/>
        <v>2024-01</v>
      </c>
      <c r="Q1301" s="3">
        <f>IF(AND(IF(dashboard!$B$4="All",TRUE,$F1301=dashboard!$B$4),IF(dashboard!$B$5="All",TRUE,$E1301=dashboard!$B$5),IF(dashboard!$B$6="All",TRUE,$G1301=dashboard!$B$6),IF(dashboard!$B$7="All",TRUE,$M1301=dashboard!$B$7),$P1301&gt;=dashboard!$B$8,$P1301&lt;=dashboard!$B$9,COUNTIFS($C$2:C1301,$C1301,$F$2:F1301,IF(dashboard!$B$4="All","*",dashboard!$B$4),$E$2:E1301,IF(dashboard!$B$5="All","*",dashboard!$B$5),$G$2:G1301,IF(dashboard!$B$6="All","*",dashboard!$B$6),$M$2:M1301,IF(dashboard!$B$7="All","*",dashboard!$B$7),$P$2:P1301,"&gt;="&amp;dashboard!$B$8,$P$2:P1301,"&lt;="&amp;dashboard!$B$9)=1),1,0)</f>
        <v>0</v>
      </c>
    </row>
    <row r="1302" spans="1:17">
      <c r="A1302" t="s">
        <v>2609</v>
      </c>
      <c r="B1302" s="2">
        <v>45433</v>
      </c>
      <c r="C1302" t="s">
        <v>386</v>
      </c>
      <c r="D1302" t="s">
        <v>88</v>
      </c>
      <c r="E1302" t="s">
        <v>61</v>
      </c>
      <c r="F1302" t="s">
        <v>33</v>
      </c>
      <c r="G1302" t="s">
        <v>42</v>
      </c>
      <c r="H1302" t="s">
        <v>20</v>
      </c>
      <c r="I1302" s="3">
        <v>4</v>
      </c>
      <c r="J1302" s="4">
        <v>38805.379999999997</v>
      </c>
      <c r="K1302" s="4">
        <v>155221.54</v>
      </c>
      <c r="L1302" t="s">
        <v>28</v>
      </c>
      <c r="M1302" t="s">
        <v>29</v>
      </c>
      <c r="N1302">
        <f>IF(COUNTIF($C$2:C1302,C1302)=1,1,0)</f>
        <v>0</v>
      </c>
      <c r="O1302">
        <f t="shared" si="40"/>
        <v>0</v>
      </c>
      <c r="P1302" t="str">
        <f t="shared" si="41"/>
        <v>2024-05</v>
      </c>
      <c r="Q1302" s="3">
        <f>IF(AND(IF(dashboard!$B$4="All",TRUE,$F1302=dashboard!$B$4),IF(dashboard!$B$5="All",TRUE,$E1302=dashboard!$B$5),IF(dashboard!$B$6="All",TRUE,$G1302=dashboard!$B$6),IF(dashboard!$B$7="All",TRUE,$M1302=dashboard!$B$7),$P1302&gt;=dashboard!$B$8,$P1302&lt;=dashboard!$B$9,COUNTIFS($C$2:C1302,$C1302,$F$2:F1302,IF(dashboard!$B$4="All","*",dashboard!$B$4),$E$2:E1302,IF(dashboard!$B$5="All","*",dashboard!$B$5),$G$2:G1302,IF(dashboard!$B$6="All","*",dashboard!$B$6),$M$2:M1302,IF(dashboard!$B$7="All","*",dashboard!$B$7),$P$2:P1302,"&gt;="&amp;dashboard!$B$8,$P$2:P1302,"&lt;="&amp;dashboard!$B$9)=1),1,0)</f>
        <v>1</v>
      </c>
    </row>
    <row r="1303" spans="1:17">
      <c r="A1303" t="s">
        <v>2610</v>
      </c>
      <c r="B1303" s="2">
        <v>45183</v>
      </c>
      <c r="C1303" t="s">
        <v>505</v>
      </c>
      <c r="D1303" t="s">
        <v>2611</v>
      </c>
      <c r="E1303" t="s">
        <v>17</v>
      </c>
      <c r="F1303" t="s">
        <v>46</v>
      </c>
      <c r="G1303" t="s">
        <v>19</v>
      </c>
      <c r="H1303" t="s">
        <v>34</v>
      </c>
      <c r="I1303" s="3">
        <v>4</v>
      </c>
      <c r="J1303" s="4">
        <v>1300.8900000000001</v>
      </c>
      <c r="K1303" s="4">
        <v>5203.57</v>
      </c>
      <c r="L1303" t="s">
        <v>28</v>
      </c>
      <c r="M1303" t="s">
        <v>29</v>
      </c>
      <c r="N1303">
        <f>IF(COUNTIF($C$2:C1303,C1303)=1,1,0)</f>
        <v>0</v>
      </c>
      <c r="O1303">
        <f t="shared" si="40"/>
        <v>0</v>
      </c>
      <c r="P1303" t="str">
        <f t="shared" si="41"/>
        <v>2023-09</v>
      </c>
      <c r="Q1303" s="3">
        <f>IF(AND(IF(dashboard!$B$4="All",TRUE,$F1303=dashboard!$B$4),IF(dashboard!$B$5="All",TRUE,$E1303=dashboard!$B$5),IF(dashboard!$B$6="All",TRUE,$G1303=dashboard!$B$6),IF(dashboard!$B$7="All",TRUE,$M1303=dashboard!$B$7),$P1303&gt;=dashboard!$B$8,$P1303&lt;=dashboard!$B$9,COUNTIFS($C$2:C1303,$C1303,$F$2:F1303,IF(dashboard!$B$4="All","*",dashboard!$B$4),$E$2:E1303,IF(dashboard!$B$5="All","*",dashboard!$B$5),$G$2:G1303,IF(dashboard!$B$6="All","*",dashboard!$B$6),$M$2:M1303,IF(dashboard!$B$7="All","*",dashboard!$B$7),$P$2:P1303,"&gt;="&amp;dashboard!$B$8,$P$2:P1303,"&lt;="&amp;dashboard!$B$9)=1),1,0)</f>
        <v>0</v>
      </c>
    </row>
    <row r="1304" spans="1:17">
      <c r="A1304" t="s">
        <v>2612</v>
      </c>
      <c r="B1304" s="2">
        <v>45453</v>
      </c>
      <c r="C1304" t="s">
        <v>674</v>
      </c>
      <c r="D1304" t="s">
        <v>477</v>
      </c>
      <c r="E1304" t="s">
        <v>26</v>
      </c>
      <c r="F1304" t="s">
        <v>33</v>
      </c>
      <c r="G1304" t="s">
        <v>19</v>
      </c>
      <c r="H1304" t="s">
        <v>50</v>
      </c>
      <c r="I1304" s="3">
        <v>2</v>
      </c>
      <c r="J1304" s="4">
        <v>2237.2600000000002</v>
      </c>
      <c r="K1304" s="4">
        <v>4474.5200000000004</v>
      </c>
      <c r="L1304" t="s">
        <v>35</v>
      </c>
      <c r="M1304" t="s">
        <v>29</v>
      </c>
      <c r="N1304">
        <f>IF(COUNTIF($C$2:C1304,C1304)=1,1,0)</f>
        <v>0</v>
      </c>
      <c r="O1304">
        <f t="shared" si="40"/>
        <v>0</v>
      </c>
      <c r="P1304" t="str">
        <f t="shared" si="41"/>
        <v>2024-06</v>
      </c>
      <c r="Q1304" s="3">
        <f>IF(AND(IF(dashboard!$B$4="All",TRUE,$F1304=dashboard!$B$4),IF(dashboard!$B$5="All",TRUE,$E1304=dashboard!$B$5),IF(dashboard!$B$6="All",TRUE,$G1304=dashboard!$B$6),IF(dashboard!$B$7="All",TRUE,$M1304=dashboard!$B$7),$P1304&gt;=dashboard!$B$8,$P1304&lt;=dashboard!$B$9,COUNTIFS($C$2:C1304,$C1304,$F$2:F1304,IF(dashboard!$B$4="All","*",dashboard!$B$4),$E$2:E1304,IF(dashboard!$B$5="All","*",dashboard!$B$5),$G$2:G1304,IF(dashboard!$B$6="All","*",dashboard!$B$6),$M$2:M1304,IF(dashboard!$B$7="All","*",dashboard!$B$7),$P$2:P1304,"&gt;="&amp;dashboard!$B$8,$P$2:P1304,"&lt;="&amp;dashboard!$B$9)=1),1,0)</f>
        <v>1</v>
      </c>
    </row>
    <row r="1305" spans="1:17">
      <c r="A1305" t="s">
        <v>2613</v>
      </c>
      <c r="B1305" s="2">
        <v>45088</v>
      </c>
      <c r="C1305" t="s">
        <v>174</v>
      </c>
      <c r="D1305" t="s">
        <v>208</v>
      </c>
      <c r="E1305" t="s">
        <v>17</v>
      </c>
      <c r="F1305" t="s">
        <v>18</v>
      </c>
      <c r="G1305" t="s">
        <v>19</v>
      </c>
      <c r="H1305" t="s">
        <v>34</v>
      </c>
      <c r="I1305" s="3">
        <v>5</v>
      </c>
      <c r="J1305" s="4">
        <v>1402.81</v>
      </c>
      <c r="K1305" s="4">
        <v>7014.05</v>
      </c>
      <c r="L1305" t="s">
        <v>21</v>
      </c>
      <c r="M1305" t="s">
        <v>29</v>
      </c>
      <c r="N1305">
        <f>IF(COUNTIF($C$2:C1305,C1305)=1,1,0)</f>
        <v>0</v>
      </c>
      <c r="O1305">
        <f t="shared" si="40"/>
        <v>0</v>
      </c>
      <c r="P1305" t="str">
        <f t="shared" si="41"/>
        <v>2023-06</v>
      </c>
      <c r="Q1305" s="3">
        <f>IF(AND(IF(dashboard!$B$4="All",TRUE,$F1305=dashboard!$B$4),IF(dashboard!$B$5="All",TRUE,$E1305=dashboard!$B$5),IF(dashboard!$B$6="All",TRUE,$G1305=dashboard!$B$6),IF(dashboard!$B$7="All",TRUE,$M1305=dashboard!$B$7),$P1305&gt;=dashboard!$B$8,$P1305&lt;=dashboard!$B$9,COUNTIFS($C$2:C1305,$C1305,$F$2:F1305,IF(dashboard!$B$4="All","*",dashboard!$B$4),$E$2:E1305,IF(dashboard!$B$5="All","*",dashboard!$B$5),$G$2:G1305,IF(dashboard!$B$6="All","*",dashboard!$B$6),$M$2:M1305,IF(dashboard!$B$7="All","*",dashboard!$B$7),$P$2:P1305,"&gt;="&amp;dashboard!$B$8,$P$2:P1305,"&lt;="&amp;dashboard!$B$9)=1),1,0)</f>
        <v>0</v>
      </c>
    </row>
    <row r="1306" spans="1:17">
      <c r="A1306" t="s">
        <v>2614</v>
      </c>
      <c r="B1306" s="2">
        <v>45089</v>
      </c>
      <c r="C1306" t="s">
        <v>59</v>
      </c>
      <c r="D1306" t="s">
        <v>1872</v>
      </c>
      <c r="E1306" t="s">
        <v>17</v>
      </c>
      <c r="F1306" t="s">
        <v>46</v>
      </c>
      <c r="G1306" t="s">
        <v>19</v>
      </c>
      <c r="H1306" t="s">
        <v>34</v>
      </c>
      <c r="I1306" s="3">
        <v>3</v>
      </c>
      <c r="J1306" s="4">
        <v>1236.0999999999999</v>
      </c>
      <c r="K1306" s="4">
        <v>3708.29</v>
      </c>
      <c r="L1306" t="s">
        <v>35</v>
      </c>
      <c r="M1306" t="s">
        <v>29</v>
      </c>
      <c r="N1306">
        <f>IF(COUNTIF($C$2:C1306,C1306)=1,1,0)</f>
        <v>0</v>
      </c>
      <c r="O1306">
        <f t="shared" si="40"/>
        <v>0</v>
      </c>
      <c r="P1306" t="str">
        <f t="shared" si="41"/>
        <v>2023-06</v>
      </c>
      <c r="Q1306" s="3">
        <f>IF(AND(IF(dashboard!$B$4="All",TRUE,$F1306=dashboard!$B$4),IF(dashboard!$B$5="All",TRUE,$E1306=dashboard!$B$5),IF(dashboard!$B$6="All",TRUE,$G1306=dashboard!$B$6),IF(dashboard!$B$7="All",TRUE,$M1306=dashboard!$B$7),$P1306&gt;=dashboard!$B$8,$P1306&lt;=dashboard!$B$9,COUNTIFS($C$2:C1306,$C1306,$F$2:F1306,IF(dashboard!$B$4="All","*",dashboard!$B$4),$E$2:E1306,IF(dashboard!$B$5="All","*",dashboard!$B$5),$G$2:G1306,IF(dashboard!$B$6="All","*",dashboard!$B$6),$M$2:M1306,IF(dashboard!$B$7="All","*",dashboard!$B$7),$P$2:P1306,"&gt;="&amp;dashboard!$B$8,$P$2:P1306,"&lt;="&amp;dashboard!$B$9)=1),1,0)</f>
        <v>0</v>
      </c>
    </row>
    <row r="1307" spans="1:17">
      <c r="A1307" t="s">
        <v>2615</v>
      </c>
      <c r="B1307" s="2">
        <v>45450</v>
      </c>
      <c r="C1307" t="s">
        <v>2356</v>
      </c>
      <c r="D1307" t="s">
        <v>1984</v>
      </c>
      <c r="E1307" t="s">
        <v>17</v>
      </c>
      <c r="F1307" t="s">
        <v>18</v>
      </c>
      <c r="G1307" t="s">
        <v>19</v>
      </c>
      <c r="H1307" t="s">
        <v>34</v>
      </c>
      <c r="I1307" s="3">
        <v>4</v>
      </c>
      <c r="J1307" s="4">
        <v>1185.45</v>
      </c>
      <c r="K1307" s="4">
        <v>4741.79</v>
      </c>
      <c r="L1307" t="s">
        <v>28</v>
      </c>
      <c r="M1307" t="s">
        <v>29</v>
      </c>
      <c r="N1307">
        <f>IF(COUNTIF($C$2:C1307,C1307)=1,1,0)</f>
        <v>0</v>
      </c>
      <c r="O1307">
        <f t="shared" si="40"/>
        <v>0</v>
      </c>
      <c r="P1307" t="str">
        <f t="shared" si="41"/>
        <v>2024-06</v>
      </c>
      <c r="Q1307" s="3">
        <f>IF(AND(IF(dashboard!$B$4="All",TRUE,$F1307=dashboard!$B$4),IF(dashboard!$B$5="All",TRUE,$E1307=dashboard!$B$5),IF(dashboard!$B$6="All",TRUE,$G1307=dashboard!$B$6),IF(dashboard!$B$7="All",TRUE,$M1307=dashboard!$B$7),$P1307&gt;=dashboard!$B$8,$P1307&lt;=dashboard!$B$9,COUNTIFS($C$2:C1307,$C1307,$F$2:F1307,IF(dashboard!$B$4="All","*",dashboard!$B$4),$E$2:E1307,IF(dashboard!$B$5="All","*",dashboard!$B$5),$G$2:G1307,IF(dashboard!$B$6="All","*",dashboard!$B$6),$M$2:M1307,IF(dashboard!$B$7="All","*",dashboard!$B$7),$P$2:P1307,"&gt;="&amp;dashboard!$B$8,$P$2:P1307,"&lt;="&amp;dashboard!$B$9)=1),1,0)</f>
        <v>0</v>
      </c>
    </row>
    <row r="1308" spans="1:17">
      <c r="A1308" t="s">
        <v>2616</v>
      </c>
      <c r="B1308" s="2">
        <v>45197</v>
      </c>
      <c r="C1308" t="s">
        <v>117</v>
      </c>
      <c r="D1308" t="s">
        <v>718</v>
      </c>
      <c r="E1308" t="s">
        <v>61</v>
      </c>
      <c r="F1308" t="s">
        <v>27</v>
      </c>
      <c r="G1308" t="s">
        <v>19</v>
      </c>
      <c r="H1308" t="s">
        <v>34</v>
      </c>
      <c r="I1308" s="3">
        <v>4</v>
      </c>
      <c r="J1308" s="4">
        <v>1258.75</v>
      </c>
      <c r="K1308" s="4">
        <v>5034.9799999999996</v>
      </c>
      <c r="L1308" t="s">
        <v>21</v>
      </c>
      <c r="M1308" t="s">
        <v>29</v>
      </c>
      <c r="N1308">
        <f>IF(COUNTIF($C$2:C1308,C1308)=1,1,0)</f>
        <v>0</v>
      </c>
      <c r="O1308">
        <f t="shared" si="40"/>
        <v>0</v>
      </c>
      <c r="P1308" t="str">
        <f t="shared" si="41"/>
        <v>2023-09</v>
      </c>
      <c r="Q1308" s="3">
        <f>IF(AND(IF(dashboard!$B$4="All",TRUE,$F1308=dashboard!$B$4),IF(dashboard!$B$5="All",TRUE,$E1308=dashboard!$B$5),IF(dashboard!$B$6="All",TRUE,$G1308=dashboard!$B$6),IF(dashboard!$B$7="All",TRUE,$M1308=dashboard!$B$7),$P1308&gt;=dashboard!$B$8,$P1308&lt;=dashboard!$B$9,COUNTIFS($C$2:C1308,$C1308,$F$2:F1308,IF(dashboard!$B$4="All","*",dashboard!$B$4),$E$2:E1308,IF(dashboard!$B$5="All","*",dashboard!$B$5),$G$2:G1308,IF(dashboard!$B$6="All","*",dashboard!$B$6),$M$2:M1308,IF(dashboard!$B$7="All","*",dashboard!$B$7),$P$2:P1308,"&gt;="&amp;dashboard!$B$8,$P$2:P1308,"&lt;="&amp;dashboard!$B$9)=1),1,0)</f>
        <v>0</v>
      </c>
    </row>
    <row r="1309" spans="1:17">
      <c r="A1309" t="s">
        <v>2617</v>
      </c>
      <c r="B1309" s="2">
        <v>45418</v>
      </c>
      <c r="C1309" t="s">
        <v>2618</v>
      </c>
      <c r="D1309" t="s">
        <v>631</v>
      </c>
      <c r="E1309" t="s">
        <v>17</v>
      </c>
      <c r="F1309" t="s">
        <v>27</v>
      </c>
      <c r="G1309" t="s">
        <v>42</v>
      </c>
      <c r="H1309" t="s">
        <v>50</v>
      </c>
      <c r="I1309" s="3">
        <v>1</v>
      </c>
      <c r="J1309" s="4">
        <v>1805.91</v>
      </c>
      <c r="K1309" s="4">
        <v>1805.91</v>
      </c>
      <c r="L1309" t="s">
        <v>21</v>
      </c>
      <c r="M1309" t="s">
        <v>22</v>
      </c>
      <c r="N1309">
        <f>IF(COUNTIF($C$2:C1309,C1309)=1,1,0)</f>
        <v>1</v>
      </c>
      <c r="O1309">
        <f t="shared" si="40"/>
        <v>1</v>
      </c>
      <c r="P1309" t="str">
        <f t="shared" si="41"/>
        <v>2024-05</v>
      </c>
      <c r="Q1309" s="3">
        <f>IF(AND(IF(dashboard!$B$4="All",TRUE,$F1309=dashboard!$B$4),IF(dashboard!$B$5="All",TRUE,$E1309=dashboard!$B$5),IF(dashboard!$B$6="All",TRUE,$G1309=dashboard!$B$6),IF(dashboard!$B$7="All",TRUE,$M1309=dashboard!$B$7),$P1309&gt;=dashboard!$B$8,$P1309&lt;=dashboard!$B$9,COUNTIFS($C$2:C1309,$C1309,$F$2:F1309,IF(dashboard!$B$4="All","*",dashboard!$B$4),$E$2:E1309,IF(dashboard!$B$5="All","*",dashboard!$B$5),$G$2:G1309,IF(dashboard!$B$6="All","*",dashboard!$B$6),$M$2:M1309,IF(dashboard!$B$7="All","*",dashboard!$B$7),$P$2:P1309,"&gt;="&amp;dashboard!$B$8,$P$2:P1309,"&lt;="&amp;dashboard!$B$9)=1),1,0)</f>
        <v>0</v>
      </c>
    </row>
    <row r="1310" spans="1:17">
      <c r="A1310" t="s">
        <v>2619</v>
      </c>
      <c r="B1310" s="2">
        <v>45134</v>
      </c>
      <c r="C1310" t="s">
        <v>2620</v>
      </c>
      <c r="D1310" t="s">
        <v>213</v>
      </c>
      <c r="E1310" t="s">
        <v>26</v>
      </c>
      <c r="F1310" t="s">
        <v>18</v>
      </c>
      <c r="G1310" t="s">
        <v>42</v>
      </c>
      <c r="H1310" t="s">
        <v>57</v>
      </c>
      <c r="I1310" s="3">
        <v>1</v>
      </c>
      <c r="J1310" s="4">
        <v>13428.86</v>
      </c>
      <c r="K1310" s="4">
        <v>13428.86</v>
      </c>
      <c r="L1310" t="s">
        <v>35</v>
      </c>
      <c r="M1310" t="s">
        <v>29</v>
      </c>
      <c r="N1310">
        <f>IF(COUNTIF($C$2:C1310,C1310)=1,1,0)</f>
        <v>1</v>
      </c>
      <c r="O1310">
        <f t="shared" si="40"/>
        <v>0</v>
      </c>
      <c r="P1310" t="str">
        <f t="shared" si="41"/>
        <v>2023-07</v>
      </c>
      <c r="Q1310" s="3">
        <f>IF(AND(IF(dashboard!$B$4="All",TRUE,$F1310=dashboard!$B$4),IF(dashboard!$B$5="All",TRUE,$E1310=dashboard!$B$5),IF(dashboard!$B$6="All",TRUE,$G1310=dashboard!$B$6),IF(dashboard!$B$7="All",TRUE,$M1310=dashboard!$B$7),$P1310&gt;=dashboard!$B$8,$P1310&lt;=dashboard!$B$9,COUNTIFS($C$2:C1310,$C1310,$F$2:F1310,IF(dashboard!$B$4="All","*",dashboard!$B$4),$E$2:E1310,IF(dashboard!$B$5="All","*",dashboard!$B$5),$G$2:G1310,IF(dashboard!$B$6="All","*",dashboard!$B$6),$M$2:M1310,IF(dashboard!$B$7="All","*",dashboard!$B$7),$P$2:P1310,"&gt;="&amp;dashboard!$B$8,$P$2:P1310,"&lt;="&amp;dashboard!$B$9)=1),1,0)</f>
        <v>0</v>
      </c>
    </row>
    <row r="1311" spans="1:17">
      <c r="A1311" t="s">
        <v>2621</v>
      </c>
      <c r="B1311" s="2">
        <v>45465</v>
      </c>
      <c r="C1311" t="s">
        <v>326</v>
      </c>
      <c r="D1311" t="s">
        <v>70</v>
      </c>
      <c r="E1311" t="s">
        <v>17</v>
      </c>
      <c r="F1311" t="s">
        <v>46</v>
      </c>
      <c r="G1311" t="s">
        <v>19</v>
      </c>
      <c r="H1311" t="s">
        <v>50</v>
      </c>
      <c r="I1311" s="3">
        <v>2</v>
      </c>
      <c r="J1311" s="4">
        <v>2851.52</v>
      </c>
      <c r="K1311" s="4">
        <v>5703.04</v>
      </c>
      <c r="L1311" t="s">
        <v>35</v>
      </c>
      <c r="M1311" t="s">
        <v>22</v>
      </c>
      <c r="N1311">
        <f>IF(COUNTIF($C$2:C1311,C1311)=1,1,0)</f>
        <v>0</v>
      </c>
      <c r="O1311">
        <f t="shared" si="40"/>
        <v>1</v>
      </c>
      <c r="P1311" t="str">
        <f t="shared" si="41"/>
        <v>2024-06</v>
      </c>
      <c r="Q1311" s="3">
        <f>IF(AND(IF(dashboard!$B$4="All",TRUE,$F1311=dashboard!$B$4),IF(dashboard!$B$5="All",TRUE,$E1311=dashboard!$B$5),IF(dashboard!$B$6="All",TRUE,$G1311=dashboard!$B$6),IF(dashboard!$B$7="All",TRUE,$M1311=dashboard!$B$7),$P1311&gt;=dashboard!$B$8,$P1311&lt;=dashboard!$B$9,COUNTIFS($C$2:C1311,$C1311,$F$2:F1311,IF(dashboard!$B$4="All","*",dashboard!$B$4),$E$2:E1311,IF(dashboard!$B$5="All","*",dashboard!$B$5),$G$2:G1311,IF(dashboard!$B$6="All","*",dashboard!$B$6),$M$2:M1311,IF(dashboard!$B$7="All","*",dashboard!$B$7),$P$2:P1311,"&gt;="&amp;dashboard!$B$8,$P$2:P1311,"&lt;="&amp;dashboard!$B$9)=1),1,0)</f>
        <v>0</v>
      </c>
    </row>
    <row r="1312" spans="1:17">
      <c r="A1312" t="s">
        <v>2622</v>
      </c>
      <c r="B1312" s="2">
        <v>44986</v>
      </c>
      <c r="C1312" t="s">
        <v>189</v>
      </c>
      <c r="D1312" t="s">
        <v>1777</v>
      </c>
      <c r="E1312" t="s">
        <v>61</v>
      </c>
      <c r="F1312" t="s">
        <v>18</v>
      </c>
      <c r="G1312" t="s">
        <v>19</v>
      </c>
      <c r="H1312" t="s">
        <v>50</v>
      </c>
      <c r="I1312" s="3">
        <v>1</v>
      </c>
      <c r="J1312" s="4">
        <v>1951.35</v>
      </c>
      <c r="K1312" s="4">
        <v>1951.35</v>
      </c>
      <c r="L1312" t="s">
        <v>21</v>
      </c>
      <c r="M1312" t="s">
        <v>29</v>
      </c>
      <c r="N1312">
        <f>IF(COUNTIF($C$2:C1312,C1312)=1,1,0)</f>
        <v>0</v>
      </c>
      <c r="O1312">
        <f t="shared" si="40"/>
        <v>0</v>
      </c>
      <c r="P1312" t="str">
        <f t="shared" si="41"/>
        <v>2023-03</v>
      </c>
      <c r="Q1312" s="3">
        <f>IF(AND(IF(dashboard!$B$4="All",TRUE,$F1312=dashboard!$B$4),IF(dashboard!$B$5="All",TRUE,$E1312=dashboard!$B$5),IF(dashboard!$B$6="All",TRUE,$G1312=dashboard!$B$6),IF(dashboard!$B$7="All",TRUE,$M1312=dashboard!$B$7),$P1312&gt;=dashboard!$B$8,$P1312&lt;=dashboard!$B$9,COUNTIFS($C$2:C1312,$C1312,$F$2:F1312,IF(dashboard!$B$4="All","*",dashboard!$B$4),$E$2:E1312,IF(dashboard!$B$5="All","*",dashboard!$B$5),$G$2:G1312,IF(dashboard!$B$6="All","*",dashboard!$B$6),$M$2:M1312,IF(dashboard!$B$7="All","*",dashboard!$B$7),$P$2:P1312,"&gt;="&amp;dashboard!$B$8,$P$2:P1312,"&lt;="&amp;dashboard!$B$9)=1),1,0)</f>
        <v>0</v>
      </c>
    </row>
    <row r="1313" spans="1:17">
      <c r="A1313" t="s">
        <v>2623</v>
      </c>
      <c r="B1313" s="2">
        <v>45356</v>
      </c>
      <c r="C1313" t="s">
        <v>1637</v>
      </c>
      <c r="D1313" t="s">
        <v>892</v>
      </c>
      <c r="E1313" t="s">
        <v>17</v>
      </c>
      <c r="F1313" t="s">
        <v>33</v>
      </c>
      <c r="G1313" t="s">
        <v>42</v>
      </c>
      <c r="H1313" t="s">
        <v>50</v>
      </c>
      <c r="I1313" s="3">
        <v>1</v>
      </c>
      <c r="J1313" s="4">
        <v>2268</v>
      </c>
      <c r="K1313" s="4">
        <v>2268</v>
      </c>
      <c r="L1313" t="s">
        <v>21</v>
      </c>
      <c r="M1313" t="s">
        <v>29</v>
      </c>
      <c r="N1313">
        <f>IF(COUNTIF($C$2:C1313,C1313)=1,1,0)</f>
        <v>0</v>
      </c>
      <c r="O1313">
        <f t="shared" si="40"/>
        <v>0</v>
      </c>
      <c r="P1313" t="str">
        <f t="shared" si="41"/>
        <v>2024-03</v>
      </c>
      <c r="Q1313" s="3">
        <f>IF(AND(IF(dashboard!$B$4="All",TRUE,$F1313=dashboard!$B$4),IF(dashboard!$B$5="All",TRUE,$E1313=dashboard!$B$5),IF(dashboard!$B$6="All",TRUE,$G1313=dashboard!$B$6),IF(dashboard!$B$7="All",TRUE,$M1313=dashboard!$B$7),$P1313&gt;=dashboard!$B$8,$P1313&lt;=dashboard!$B$9,COUNTIFS($C$2:C1313,$C1313,$F$2:F1313,IF(dashboard!$B$4="All","*",dashboard!$B$4),$E$2:E1313,IF(dashboard!$B$5="All","*",dashboard!$B$5),$G$2:G1313,IF(dashboard!$B$6="All","*",dashboard!$B$6),$M$2:M1313,IF(dashboard!$B$7="All","*",dashboard!$B$7),$P$2:P1313,"&gt;="&amp;dashboard!$B$8,$P$2:P1313,"&lt;="&amp;dashboard!$B$9)=1),1,0)</f>
        <v>0</v>
      </c>
    </row>
    <row r="1314" spans="1:17">
      <c r="A1314" t="s">
        <v>2624</v>
      </c>
      <c r="B1314" s="2">
        <v>45235</v>
      </c>
      <c r="C1314" t="s">
        <v>517</v>
      </c>
      <c r="D1314" t="s">
        <v>60</v>
      </c>
      <c r="E1314" t="s">
        <v>26</v>
      </c>
      <c r="F1314" t="s">
        <v>33</v>
      </c>
      <c r="G1314" t="s">
        <v>19</v>
      </c>
      <c r="H1314" t="s">
        <v>50</v>
      </c>
      <c r="I1314" s="3">
        <v>3</v>
      </c>
      <c r="J1314" s="4">
        <v>2256.56</v>
      </c>
      <c r="K1314" s="4">
        <v>6769.68</v>
      </c>
      <c r="L1314" t="s">
        <v>35</v>
      </c>
      <c r="M1314" t="s">
        <v>29</v>
      </c>
      <c r="N1314">
        <f>IF(COUNTIF($C$2:C1314,C1314)=1,1,0)</f>
        <v>0</v>
      </c>
      <c r="O1314">
        <f t="shared" si="40"/>
        <v>0</v>
      </c>
      <c r="P1314" t="str">
        <f t="shared" si="41"/>
        <v>2023-11</v>
      </c>
      <c r="Q1314" s="3">
        <f>IF(AND(IF(dashboard!$B$4="All",TRUE,$F1314=dashboard!$B$4),IF(dashboard!$B$5="All",TRUE,$E1314=dashboard!$B$5),IF(dashboard!$B$6="All",TRUE,$G1314=dashboard!$B$6),IF(dashboard!$B$7="All",TRUE,$M1314=dashboard!$B$7),$P1314&gt;=dashboard!$B$8,$P1314&lt;=dashboard!$B$9,COUNTIFS($C$2:C1314,$C1314,$F$2:F1314,IF(dashboard!$B$4="All","*",dashboard!$B$4),$E$2:E1314,IF(dashboard!$B$5="All","*",dashboard!$B$5),$G$2:G1314,IF(dashboard!$B$6="All","*",dashboard!$B$6),$M$2:M1314,IF(dashboard!$B$7="All","*",dashboard!$B$7),$P$2:P1314,"&gt;="&amp;dashboard!$B$8,$P$2:P1314,"&lt;="&amp;dashboard!$B$9)=1),1,0)</f>
        <v>0</v>
      </c>
    </row>
    <row r="1315" spans="1:17">
      <c r="A1315" t="s">
        <v>2625</v>
      </c>
      <c r="B1315" s="2">
        <v>45446</v>
      </c>
      <c r="C1315" t="s">
        <v>1522</v>
      </c>
      <c r="D1315" t="s">
        <v>608</v>
      </c>
      <c r="E1315" t="s">
        <v>26</v>
      </c>
      <c r="F1315" t="s">
        <v>18</v>
      </c>
      <c r="G1315" t="s">
        <v>42</v>
      </c>
      <c r="H1315" t="s">
        <v>57</v>
      </c>
      <c r="I1315" s="3">
        <v>5</v>
      </c>
      <c r="J1315" s="4">
        <v>13170.31</v>
      </c>
      <c r="K1315" s="4">
        <v>65851.56</v>
      </c>
      <c r="L1315" t="s">
        <v>28</v>
      </c>
      <c r="M1315" t="s">
        <v>29</v>
      </c>
      <c r="N1315">
        <f>IF(COUNTIF($C$2:C1315,C1315)=1,1,0)</f>
        <v>0</v>
      </c>
      <c r="O1315">
        <f t="shared" si="40"/>
        <v>0</v>
      </c>
      <c r="P1315" t="str">
        <f t="shared" si="41"/>
        <v>2024-06</v>
      </c>
      <c r="Q1315" s="3">
        <f>IF(AND(IF(dashboard!$B$4="All",TRUE,$F1315=dashboard!$B$4),IF(dashboard!$B$5="All",TRUE,$E1315=dashboard!$B$5),IF(dashboard!$B$6="All",TRUE,$G1315=dashboard!$B$6),IF(dashboard!$B$7="All",TRUE,$M1315=dashboard!$B$7),$P1315&gt;=dashboard!$B$8,$P1315&lt;=dashboard!$B$9,COUNTIFS($C$2:C1315,$C1315,$F$2:F1315,IF(dashboard!$B$4="All","*",dashboard!$B$4),$E$2:E1315,IF(dashboard!$B$5="All","*",dashboard!$B$5),$G$2:G1315,IF(dashboard!$B$6="All","*",dashboard!$B$6),$M$2:M1315,IF(dashboard!$B$7="All","*",dashboard!$B$7),$P$2:P1315,"&gt;="&amp;dashboard!$B$8,$P$2:P1315,"&lt;="&amp;dashboard!$B$9)=1),1,0)</f>
        <v>0</v>
      </c>
    </row>
    <row r="1316" spans="1:17">
      <c r="A1316" t="s">
        <v>2626</v>
      </c>
      <c r="B1316" s="2">
        <v>44953</v>
      </c>
      <c r="C1316" t="s">
        <v>804</v>
      </c>
      <c r="D1316" t="s">
        <v>2627</v>
      </c>
      <c r="E1316" t="s">
        <v>26</v>
      </c>
      <c r="F1316" t="s">
        <v>33</v>
      </c>
      <c r="G1316" t="s">
        <v>42</v>
      </c>
      <c r="H1316" t="s">
        <v>34</v>
      </c>
      <c r="I1316" s="3">
        <v>2</v>
      </c>
      <c r="J1316" s="4">
        <v>1177.4100000000001</v>
      </c>
      <c r="K1316" s="4">
        <v>2354.8200000000002</v>
      </c>
      <c r="L1316" t="s">
        <v>21</v>
      </c>
      <c r="M1316" t="s">
        <v>29</v>
      </c>
      <c r="N1316">
        <f>IF(COUNTIF($C$2:C1316,C1316)=1,1,0)</f>
        <v>0</v>
      </c>
      <c r="O1316">
        <f t="shared" si="40"/>
        <v>0</v>
      </c>
      <c r="P1316" t="str">
        <f t="shared" si="41"/>
        <v>2023-01</v>
      </c>
      <c r="Q1316" s="3">
        <f>IF(AND(IF(dashboard!$B$4="All",TRUE,$F1316=dashboard!$B$4),IF(dashboard!$B$5="All",TRUE,$E1316=dashboard!$B$5),IF(dashboard!$B$6="All",TRUE,$G1316=dashboard!$B$6),IF(dashboard!$B$7="All",TRUE,$M1316=dashboard!$B$7),$P1316&gt;=dashboard!$B$8,$P1316&lt;=dashboard!$B$9,COUNTIFS($C$2:C1316,$C1316,$F$2:F1316,IF(dashboard!$B$4="All","*",dashboard!$B$4),$E$2:E1316,IF(dashboard!$B$5="All","*",dashboard!$B$5),$G$2:G1316,IF(dashboard!$B$6="All","*",dashboard!$B$6),$M$2:M1316,IF(dashboard!$B$7="All","*",dashboard!$B$7),$P$2:P1316,"&gt;="&amp;dashboard!$B$8,$P$2:P1316,"&lt;="&amp;dashboard!$B$9)=1),1,0)</f>
        <v>1</v>
      </c>
    </row>
    <row r="1317" spans="1:17">
      <c r="A1317" t="s">
        <v>2628</v>
      </c>
      <c r="B1317" s="2">
        <v>45125</v>
      </c>
      <c r="C1317" t="s">
        <v>1564</v>
      </c>
      <c r="D1317" t="s">
        <v>663</v>
      </c>
      <c r="E1317" t="s">
        <v>61</v>
      </c>
      <c r="F1317" t="s">
        <v>18</v>
      </c>
      <c r="G1317" t="s">
        <v>19</v>
      </c>
      <c r="H1317" t="s">
        <v>57</v>
      </c>
      <c r="I1317" s="3">
        <v>3</v>
      </c>
      <c r="J1317" s="4">
        <v>17971.490000000002</v>
      </c>
      <c r="K1317" s="4">
        <v>53914.46</v>
      </c>
      <c r="L1317" t="s">
        <v>28</v>
      </c>
      <c r="M1317" t="s">
        <v>29</v>
      </c>
      <c r="N1317">
        <f>IF(COUNTIF($C$2:C1317,C1317)=1,1,0)</f>
        <v>0</v>
      </c>
      <c r="O1317">
        <f t="shared" si="40"/>
        <v>0</v>
      </c>
      <c r="P1317" t="str">
        <f t="shared" si="41"/>
        <v>2023-07</v>
      </c>
      <c r="Q1317" s="3">
        <f>IF(AND(IF(dashboard!$B$4="All",TRUE,$F1317=dashboard!$B$4),IF(dashboard!$B$5="All",TRUE,$E1317=dashboard!$B$5),IF(dashboard!$B$6="All",TRUE,$G1317=dashboard!$B$6),IF(dashboard!$B$7="All",TRUE,$M1317=dashboard!$B$7),$P1317&gt;=dashboard!$B$8,$P1317&lt;=dashboard!$B$9,COUNTIFS($C$2:C1317,$C1317,$F$2:F1317,IF(dashboard!$B$4="All","*",dashboard!$B$4),$E$2:E1317,IF(dashboard!$B$5="All","*",dashboard!$B$5),$G$2:G1317,IF(dashboard!$B$6="All","*",dashboard!$B$6),$M$2:M1317,IF(dashboard!$B$7="All","*",dashboard!$B$7),$P$2:P1317,"&gt;="&amp;dashboard!$B$8,$P$2:P1317,"&lt;="&amp;dashboard!$B$9)=1),1,0)</f>
        <v>0</v>
      </c>
    </row>
    <row r="1318" spans="1:17">
      <c r="A1318" t="s">
        <v>2629</v>
      </c>
      <c r="B1318" s="2">
        <v>45313</v>
      </c>
      <c r="C1318" t="s">
        <v>798</v>
      </c>
      <c r="D1318" t="s">
        <v>483</v>
      </c>
      <c r="E1318" t="s">
        <v>26</v>
      </c>
      <c r="F1318" t="s">
        <v>33</v>
      </c>
      <c r="G1318" t="s">
        <v>19</v>
      </c>
      <c r="H1318" t="s">
        <v>57</v>
      </c>
      <c r="I1318" s="3">
        <v>2</v>
      </c>
      <c r="J1318" s="4">
        <v>12418.87</v>
      </c>
      <c r="K1318" s="4">
        <v>24837.73</v>
      </c>
      <c r="L1318" t="s">
        <v>35</v>
      </c>
      <c r="M1318" t="s">
        <v>29</v>
      </c>
      <c r="N1318">
        <f>IF(COUNTIF($C$2:C1318,C1318)=1,1,0)</f>
        <v>0</v>
      </c>
      <c r="O1318">
        <f t="shared" si="40"/>
        <v>0</v>
      </c>
      <c r="P1318" t="str">
        <f t="shared" si="41"/>
        <v>2024-01</v>
      </c>
      <c r="Q1318" s="3">
        <f>IF(AND(IF(dashboard!$B$4="All",TRUE,$F1318=dashboard!$B$4),IF(dashboard!$B$5="All",TRUE,$E1318=dashboard!$B$5),IF(dashboard!$B$6="All",TRUE,$G1318=dashboard!$B$6),IF(dashboard!$B$7="All",TRUE,$M1318=dashboard!$B$7),$P1318&gt;=dashboard!$B$8,$P1318&lt;=dashboard!$B$9,COUNTIFS($C$2:C1318,$C1318,$F$2:F1318,IF(dashboard!$B$4="All","*",dashboard!$B$4),$E$2:E1318,IF(dashboard!$B$5="All","*",dashboard!$B$5),$G$2:G1318,IF(dashboard!$B$6="All","*",dashboard!$B$6),$M$2:M1318,IF(dashboard!$B$7="All","*",dashboard!$B$7),$P$2:P1318,"&gt;="&amp;dashboard!$B$8,$P$2:P1318,"&lt;="&amp;dashboard!$B$9)=1),1,0)</f>
        <v>0</v>
      </c>
    </row>
    <row r="1319" spans="1:17">
      <c r="A1319" t="s">
        <v>2630</v>
      </c>
      <c r="B1319" s="2">
        <v>45275</v>
      </c>
      <c r="C1319" t="s">
        <v>749</v>
      </c>
      <c r="D1319" t="s">
        <v>1161</v>
      </c>
      <c r="E1319" t="s">
        <v>17</v>
      </c>
      <c r="F1319" t="s">
        <v>18</v>
      </c>
      <c r="G1319" t="s">
        <v>42</v>
      </c>
      <c r="H1319" t="s">
        <v>34</v>
      </c>
      <c r="I1319" s="3">
        <v>5</v>
      </c>
      <c r="J1319" s="4">
        <v>1262.97</v>
      </c>
      <c r="K1319" s="4">
        <v>6314.87</v>
      </c>
      <c r="L1319" t="s">
        <v>21</v>
      </c>
      <c r="M1319" t="s">
        <v>29</v>
      </c>
      <c r="N1319">
        <f>IF(COUNTIF($C$2:C1319,C1319)=1,1,0)</f>
        <v>0</v>
      </c>
      <c r="O1319">
        <f t="shared" si="40"/>
        <v>0</v>
      </c>
      <c r="P1319" t="str">
        <f t="shared" si="41"/>
        <v>2023-12</v>
      </c>
      <c r="Q1319" s="3">
        <f>IF(AND(IF(dashboard!$B$4="All",TRUE,$F1319=dashboard!$B$4),IF(dashboard!$B$5="All",TRUE,$E1319=dashboard!$B$5),IF(dashboard!$B$6="All",TRUE,$G1319=dashboard!$B$6),IF(dashboard!$B$7="All",TRUE,$M1319=dashboard!$B$7),$P1319&gt;=dashboard!$B$8,$P1319&lt;=dashboard!$B$9,COUNTIFS($C$2:C1319,$C1319,$F$2:F1319,IF(dashboard!$B$4="All","*",dashboard!$B$4),$E$2:E1319,IF(dashboard!$B$5="All","*",dashboard!$B$5),$G$2:G1319,IF(dashboard!$B$6="All","*",dashboard!$B$6),$M$2:M1319,IF(dashboard!$B$7="All","*",dashboard!$B$7),$P$2:P1319,"&gt;="&amp;dashboard!$B$8,$P$2:P1319,"&lt;="&amp;dashboard!$B$9)=1),1,0)</f>
        <v>0</v>
      </c>
    </row>
    <row r="1320" spans="1:17">
      <c r="A1320" t="s">
        <v>2631</v>
      </c>
      <c r="B1320" s="2">
        <v>45462</v>
      </c>
      <c r="C1320" t="s">
        <v>1784</v>
      </c>
      <c r="D1320" t="s">
        <v>538</v>
      </c>
      <c r="E1320" t="s">
        <v>17</v>
      </c>
      <c r="F1320" t="s">
        <v>33</v>
      </c>
      <c r="G1320" t="s">
        <v>42</v>
      </c>
      <c r="H1320" t="s">
        <v>57</v>
      </c>
      <c r="I1320" s="3">
        <v>2</v>
      </c>
      <c r="J1320" s="4">
        <v>16184.96</v>
      </c>
      <c r="K1320" s="4">
        <v>32369.919999999998</v>
      </c>
      <c r="L1320" t="s">
        <v>35</v>
      </c>
      <c r="M1320" t="s">
        <v>29</v>
      </c>
      <c r="N1320">
        <f>IF(COUNTIF($C$2:C1320,C1320)=1,1,0)</f>
        <v>0</v>
      </c>
      <c r="O1320">
        <f t="shared" si="40"/>
        <v>0</v>
      </c>
      <c r="P1320" t="str">
        <f t="shared" si="41"/>
        <v>2024-06</v>
      </c>
      <c r="Q1320" s="3">
        <f>IF(AND(IF(dashboard!$B$4="All",TRUE,$F1320=dashboard!$B$4),IF(dashboard!$B$5="All",TRUE,$E1320=dashboard!$B$5),IF(dashboard!$B$6="All",TRUE,$G1320=dashboard!$B$6),IF(dashboard!$B$7="All",TRUE,$M1320=dashboard!$B$7),$P1320&gt;=dashboard!$B$8,$P1320&lt;=dashboard!$B$9,COUNTIFS($C$2:C1320,$C1320,$F$2:F1320,IF(dashboard!$B$4="All","*",dashboard!$B$4),$E$2:E1320,IF(dashboard!$B$5="All","*",dashboard!$B$5),$G$2:G1320,IF(dashboard!$B$6="All","*",dashboard!$B$6),$M$2:M1320,IF(dashboard!$B$7="All","*",dashboard!$B$7),$P$2:P1320,"&gt;="&amp;dashboard!$B$8,$P$2:P1320,"&lt;="&amp;dashboard!$B$9)=1),1,0)</f>
        <v>1</v>
      </c>
    </row>
    <row r="1321" spans="1:17">
      <c r="A1321" t="s">
        <v>2632</v>
      </c>
      <c r="B1321" s="2">
        <v>45304</v>
      </c>
      <c r="C1321" t="s">
        <v>2633</v>
      </c>
      <c r="D1321" t="s">
        <v>1712</v>
      </c>
      <c r="E1321" t="s">
        <v>17</v>
      </c>
      <c r="F1321" t="s">
        <v>46</v>
      </c>
      <c r="G1321" t="s">
        <v>19</v>
      </c>
      <c r="H1321" t="s">
        <v>50</v>
      </c>
      <c r="I1321" s="3">
        <v>1</v>
      </c>
      <c r="J1321" s="4">
        <v>2480.62</v>
      </c>
      <c r="K1321" s="4">
        <v>2480.62</v>
      </c>
      <c r="L1321" t="s">
        <v>21</v>
      </c>
      <c r="M1321" t="s">
        <v>29</v>
      </c>
      <c r="N1321">
        <f>IF(COUNTIF($C$2:C1321,C1321)=1,1,0)</f>
        <v>1</v>
      </c>
      <c r="O1321">
        <f t="shared" si="40"/>
        <v>0</v>
      </c>
      <c r="P1321" t="str">
        <f t="shared" si="41"/>
        <v>2024-01</v>
      </c>
      <c r="Q1321" s="3">
        <f>IF(AND(IF(dashboard!$B$4="All",TRUE,$F1321=dashboard!$B$4),IF(dashboard!$B$5="All",TRUE,$E1321=dashboard!$B$5),IF(dashboard!$B$6="All",TRUE,$G1321=dashboard!$B$6),IF(dashboard!$B$7="All",TRUE,$M1321=dashboard!$B$7),$P1321&gt;=dashboard!$B$8,$P1321&lt;=dashboard!$B$9,COUNTIFS($C$2:C1321,$C1321,$F$2:F1321,IF(dashboard!$B$4="All","*",dashboard!$B$4),$E$2:E1321,IF(dashboard!$B$5="All","*",dashboard!$B$5),$G$2:G1321,IF(dashboard!$B$6="All","*",dashboard!$B$6),$M$2:M1321,IF(dashboard!$B$7="All","*",dashboard!$B$7),$P$2:P1321,"&gt;="&amp;dashboard!$B$8,$P$2:P1321,"&lt;="&amp;dashboard!$B$9)=1),1,0)</f>
        <v>0</v>
      </c>
    </row>
    <row r="1322" spans="1:17">
      <c r="A1322" t="s">
        <v>2634</v>
      </c>
      <c r="B1322" s="2">
        <v>45453</v>
      </c>
      <c r="C1322" t="s">
        <v>1285</v>
      </c>
      <c r="D1322" t="s">
        <v>1381</v>
      </c>
      <c r="E1322" t="s">
        <v>17</v>
      </c>
      <c r="F1322" t="s">
        <v>46</v>
      </c>
      <c r="G1322" t="s">
        <v>42</v>
      </c>
      <c r="H1322" t="s">
        <v>50</v>
      </c>
      <c r="I1322" s="3">
        <v>5</v>
      </c>
      <c r="J1322" s="4">
        <v>1871.84</v>
      </c>
      <c r="K1322" s="4">
        <v>9359.2199999999993</v>
      </c>
      <c r="L1322" t="s">
        <v>21</v>
      </c>
      <c r="M1322" t="s">
        <v>29</v>
      </c>
      <c r="N1322">
        <f>IF(COUNTIF($C$2:C1322,C1322)=1,1,0)</f>
        <v>0</v>
      </c>
      <c r="O1322">
        <f t="shared" si="40"/>
        <v>0</v>
      </c>
      <c r="P1322" t="str">
        <f t="shared" si="41"/>
        <v>2024-06</v>
      </c>
      <c r="Q1322" s="3">
        <f>IF(AND(IF(dashboard!$B$4="All",TRUE,$F1322=dashboard!$B$4),IF(dashboard!$B$5="All",TRUE,$E1322=dashboard!$B$5),IF(dashboard!$B$6="All",TRUE,$G1322=dashboard!$B$6),IF(dashboard!$B$7="All",TRUE,$M1322=dashboard!$B$7),$P1322&gt;=dashboard!$B$8,$P1322&lt;=dashboard!$B$9,COUNTIFS($C$2:C1322,$C1322,$F$2:F1322,IF(dashboard!$B$4="All","*",dashboard!$B$4),$E$2:E1322,IF(dashboard!$B$5="All","*",dashboard!$B$5),$G$2:G1322,IF(dashboard!$B$6="All","*",dashboard!$B$6),$M$2:M1322,IF(dashboard!$B$7="All","*",dashboard!$B$7),$P$2:P1322,"&gt;="&amp;dashboard!$B$8,$P$2:P1322,"&lt;="&amp;dashboard!$B$9)=1),1,0)</f>
        <v>0</v>
      </c>
    </row>
    <row r="1323" spans="1:17">
      <c r="A1323" t="s">
        <v>2635</v>
      </c>
      <c r="B1323" s="2">
        <v>45079</v>
      </c>
      <c r="C1323" t="s">
        <v>273</v>
      </c>
      <c r="D1323" t="s">
        <v>2601</v>
      </c>
      <c r="E1323" t="s">
        <v>17</v>
      </c>
      <c r="F1323" t="s">
        <v>33</v>
      </c>
      <c r="G1323" t="s">
        <v>19</v>
      </c>
      <c r="H1323" t="s">
        <v>34</v>
      </c>
      <c r="I1323" s="3">
        <v>3</v>
      </c>
      <c r="J1323" s="4">
        <v>1183.42</v>
      </c>
      <c r="K1323" s="4">
        <v>3550.27</v>
      </c>
      <c r="L1323" t="s">
        <v>35</v>
      </c>
      <c r="M1323" t="s">
        <v>29</v>
      </c>
      <c r="N1323">
        <f>IF(COUNTIF($C$2:C1323,C1323)=1,1,0)</f>
        <v>0</v>
      </c>
      <c r="O1323">
        <f t="shared" si="40"/>
        <v>0</v>
      </c>
      <c r="P1323" t="str">
        <f t="shared" si="41"/>
        <v>2023-06</v>
      </c>
      <c r="Q1323" s="3">
        <f>IF(AND(IF(dashboard!$B$4="All",TRUE,$F1323=dashboard!$B$4),IF(dashboard!$B$5="All",TRUE,$E1323=dashboard!$B$5),IF(dashboard!$B$6="All",TRUE,$G1323=dashboard!$B$6),IF(dashboard!$B$7="All",TRUE,$M1323=dashboard!$B$7),$P1323&gt;=dashboard!$B$8,$P1323&lt;=dashboard!$B$9,COUNTIFS($C$2:C1323,$C1323,$F$2:F1323,IF(dashboard!$B$4="All","*",dashboard!$B$4),$E$2:E1323,IF(dashboard!$B$5="All","*",dashboard!$B$5),$G$2:G1323,IF(dashboard!$B$6="All","*",dashboard!$B$6),$M$2:M1323,IF(dashboard!$B$7="All","*",dashboard!$B$7),$P$2:P1323,"&gt;="&amp;dashboard!$B$8,$P$2:P1323,"&lt;="&amp;dashboard!$B$9)=1),1,0)</f>
        <v>1</v>
      </c>
    </row>
    <row r="1324" spans="1:17">
      <c r="A1324" t="s">
        <v>2636</v>
      </c>
      <c r="B1324" s="2">
        <v>45132</v>
      </c>
      <c r="C1324" t="s">
        <v>644</v>
      </c>
      <c r="D1324" t="s">
        <v>2038</v>
      </c>
      <c r="E1324" t="s">
        <v>17</v>
      </c>
      <c r="F1324" t="s">
        <v>18</v>
      </c>
      <c r="G1324" t="s">
        <v>19</v>
      </c>
      <c r="H1324" t="s">
        <v>34</v>
      </c>
      <c r="I1324" s="3">
        <v>3</v>
      </c>
      <c r="J1324" s="4">
        <v>1412.08</v>
      </c>
      <c r="K1324" s="4">
        <v>4236.24</v>
      </c>
      <c r="L1324" t="s">
        <v>35</v>
      </c>
      <c r="M1324" t="s">
        <v>29</v>
      </c>
      <c r="N1324">
        <f>IF(COUNTIF($C$2:C1324,C1324)=1,1,0)</f>
        <v>0</v>
      </c>
      <c r="O1324">
        <f t="shared" si="40"/>
        <v>0</v>
      </c>
      <c r="P1324" t="str">
        <f t="shared" si="41"/>
        <v>2023-07</v>
      </c>
      <c r="Q1324" s="3">
        <f>IF(AND(IF(dashboard!$B$4="All",TRUE,$F1324=dashboard!$B$4),IF(dashboard!$B$5="All",TRUE,$E1324=dashboard!$B$5),IF(dashboard!$B$6="All",TRUE,$G1324=dashboard!$B$6),IF(dashboard!$B$7="All",TRUE,$M1324=dashboard!$B$7),$P1324&gt;=dashboard!$B$8,$P1324&lt;=dashboard!$B$9,COUNTIFS($C$2:C1324,$C1324,$F$2:F1324,IF(dashboard!$B$4="All","*",dashboard!$B$4),$E$2:E1324,IF(dashboard!$B$5="All","*",dashboard!$B$5),$G$2:G1324,IF(dashboard!$B$6="All","*",dashboard!$B$6),$M$2:M1324,IF(dashboard!$B$7="All","*",dashboard!$B$7),$P$2:P1324,"&gt;="&amp;dashboard!$B$8,$P$2:P1324,"&lt;="&amp;dashboard!$B$9)=1),1,0)</f>
        <v>0</v>
      </c>
    </row>
    <row r="1325" spans="1:17">
      <c r="A1325" t="s">
        <v>2637</v>
      </c>
      <c r="B1325" s="2">
        <v>45381</v>
      </c>
      <c r="C1325" t="s">
        <v>1891</v>
      </c>
      <c r="D1325" t="s">
        <v>1399</v>
      </c>
      <c r="E1325" t="s">
        <v>17</v>
      </c>
      <c r="F1325" t="s">
        <v>33</v>
      </c>
      <c r="G1325" t="s">
        <v>42</v>
      </c>
      <c r="H1325" t="s">
        <v>34</v>
      </c>
      <c r="I1325" s="3">
        <v>4</v>
      </c>
      <c r="J1325" s="4">
        <v>1045.24</v>
      </c>
      <c r="K1325" s="4">
        <v>4180.9399999999996</v>
      </c>
      <c r="L1325" t="s">
        <v>28</v>
      </c>
      <c r="M1325" t="s">
        <v>29</v>
      </c>
      <c r="N1325">
        <f>IF(COUNTIF($C$2:C1325,C1325)=1,1,0)</f>
        <v>0</v>
      </c>
      <c r="O1325">
        <f t="shared" si="40"/>
        <v>0</v>
      </c>
      <c r="P1325" t="str">
        <f t="shared" si="41"/>
        <v>2024-03</v>
      </c>
      <c r="Q1325" s="3">
        <f>IF(AND(IF(dashboard!$B$4="All",TRUE,$F1325=dashboard!$B$4),IF(dashboard!$B$5="All",TRUE,$E1325=dashboard!$B$5),IF(dashboard!$B$6="All",TRUE,$G1325=dashboard!$B$6),IF(dashboard!$B$7="All",TRUE,$M1325=dashboard!$B$7),$P1325&gt;=dashboard!$B$8,$P1325&lt;=dashboard!$B$9,COUNTIFS($C$2:C1325,$C1325,$F$2:F1325,IF(dashboard!$B$4="All","*",dashboard!$B$4),$E$2:E1325,IF(dashboard!$B$5="All","*",dashboard!$B$5),$G$2:G1325,IF(dashboard!$B$6="All","*",dashboard!$B$6),$M$2:M1325,IF(dashboard!$B$7="All","*",dashboard!$B$7),$P$2:P1325,"&gt;="&amp;dashboard!$B$8,$P$2:P1325,"&lt;="&amp;dashboard!$B$9)=1),1,0)</f>
        <v>0</v>
      </c>
    </row>
    <row r="1326" spans="1:17">
      <c r="A1326" t="s">
        <v>2638</v>
      </c>
      <c r="B1326" s="2">
        <v>45199</v>
      </c>
      <c r="C1326" t="s">
        <v>1780</v>
      </c>
      <c r="D1326" t="s">
        <v>2639</v>
      </c>
      <c r="E1326" t="s">
        <v>61</v>
      </c>
      <c r="F1326" t="s">
        <v>27</v>
      </c>
      <c r="G1326" t="s">
        <v>42</v>
      </c>
      <c r="H1326" t="s">
        <v>50</v>
      </c>
      <c r="I1326" s="3">
        <v>3</v>
      </c>
      <c r="J1326" s="4">
        <v>2549.61</v>
      </c>
      <c r="K1326" s="4">
        <v>7648.83</v>
      </c>
      <c r="L1326" t="s">
        <v>35</v>
      </c>
      <c r="M1326" t="s">
        <v>29</v>
      </c>
      <c r="N1326">
        <f>IF(COUNTIF($C$2:C1326,C1326)=1,1,0)</f>
        <v>0</v>
      </c>
      <c r="O1326">
        <f t="shared" si="40"/>
        <v>0</v>
      </c>
      <c r="P1326" t="str">
        <f t="shared" si="41"/>
        <v>2023-09</v>
      </c>
      <c r="Q1326" s="3">
        <f>IF(AND(IF(dashboard!$B$4="All",TRUE,$F1326=dashboard!$B$4),IF(dashboard!$B$5="All",TRUE,$E1326=dashboard!$B$5),IF(dashboard!$B$6="All",TRUE,$G1326=dashboard!$B$6),IF(dashboard!$B$7="All",TRUE,$M1326=dashboard!$B$7),$P1326&gt;=dashboard!$B$8,$P1326&lt;=dashboard!$B$9,COUNTIFS($C$2:C1326,$C1326,$F$2:F1326,IF(dashboard!$B$4="All","*",dashboard!$B$4),$E$2:E1326,IF(dashboard!$B$5="All","*",dashboard!$B$5),$G$2:G1326,IF(dashboard!$B$6="All","*",dashboard!$B$6),$M$2:M1326,IF(dashboard!$B$7="All","*",dashboard!$B$7),$P$2:P1326,"&gt;="&amp;dashboard!$B$8,$P$2:P1326,"&lt;="&amp;dashboard!$B$9)=1),1,0)</f>
        <v>0</v>
      </c>
    </row>
    <row r="1327" spans="1:17">
      <c r="A1327" t="s">
        <v>2640</v>
      </c>
      <c r="B1327" s="2">
        <v>45162</v>
      </c>
      <c r="C1327" t="s">
        <v>934</v>
      </c>
      <c r="D1327" t="s">
        <v>2641</v>
      </c>
      <c r="E1327" t="s">
        <v>17</v>
      </c>
      <c r="F1327" t="s">
        <v>27</v>
      </c>
      <c r="G1327" t="s">
        <v>42</v>
      </c>
      <c r="H1327" t="s">
        <v>34</v>
      </c>
      <c r="I1327" s="3">
        <v>4</v>
      </c>
      <c r="J1327" s="4">
        <v>1415.64</v>
      </c>
      <c r="K1327" s="4">
        <v>5662.55</v>
      </c>
      <c r="L1327" t="s">
        <v>35</v>
      </c>
      <c r="M1327" t="s">
        <v>29</v>
      </c>
      <c r="N1327">
        <f>IF(COUNTIF($C$2:C1327,C1327)=1,1,0)</f>
        <v>0</v>
      </c>
      <c r="O1327">
        <f t="shared" si="40"/>
        <v>0</v>
      </c>
      <c r="P1327" t="str">
        <f t="shared" si="41"/>
        <v>2023-08</v>
      </c>
      <c r="Q1327" s="3">
        <f>IF(AND(IF(dashboard!$B$4="All",TRUE,$F1327=dashboard!$B$4),IF(dashboard!$B$5="All",TRUE,$E1327=dashboard!$B$5),IF(dashboard!$B$6="All",TRUE,$G1327=dashboard!$B$6),IF(dashboard!$B$7="All",TRUE,$M1327=dashboard!$B$7),$P1327&gt;=dashboard!$B$8,$P1327&lt;=dashboard!$B$9,COUNTIFS($C$2:C1327,$C1327,$F$2:F1327,IF(dashboard!$B$4="All","*",dashboard!$B$4),$E$2:E1327,IF(dashboard!$B$5="All","*",dashboard!$B$5),$G$2:G1327,IF(dashboard!$B$6="All","*",dashboard!$B$6),$M$2:M1327,IF(dashboard!$B$7="All","*",dashboard!$B$7),$P$2:P1327,"&gt;="&amp;dashboard!$B$8,$P$2:P1327,"&lt;="&amp;dashboard!$B$9)=1),1,0)</f>
        <v>0</v>
      </c>
    </row>
    <row r="1328" spans="1:17">
      <c r="A1328" t="s">
        <v>2642</v>
      </c>
      <c r="B1328" s="2">
        <v>45447</v>
      </c>
      <c r="C1328" t="s">
        <v>1010</v>
      </c>
      <c r="D1328" t="s">
        <v>448</v>
      </c>
      <c r="E1328" t="s">
        <v>61</v>
      </c>
      <c r="F1328" t="s">
        <v>18</v>
      </c>
      <c r="G1328" t="s">
        <v>42</v>
      </c>
      <c r="H1328" t="s">
        <v>57</v>
      </c>
      <c r="I1328" s="3">
        <v>1</v>
      </c>
      <c r="J1328" s="4">
        <v>16484.93</v>
      </c>
      <c r="K1328" s="4">
        <v>16484.93</v>
      </c>
      <c r="L1328" t="s">
        <v>28</v>
      </c>
      <c r="M1328" t="s">
        <v>29</v>
      </c>
      <c r="N1328">
        <f>IF(COUNTIF($C$2:C1328,C1328)=1,1,0)</f>
        <v>0</v>
      </c>
      <c r="O1328">
        <f t="shared" si="40"/>
        <v>0</v>
      </c>
      <c r="P1328" t="str">
        <f t="shared" si="41"/>
        <v>2024-06</v>
      </c>
      <c r="Q1328" s="3">
        <f>IF(AND(IF(dashboard!$B$4="All",TRUE,$F1328=dashboard!$B$4),IF(dashboard!$B$5="All",TRUE,$E1328=dashboard!$B$5),IF(dashboard!$B$6="All",TRUE,$G1328=dashboard!$B$6),IF(dashboard!$B$7="All",TRUE,$M1328=dashboard!$B$7),$P1328&gt;=dashboard!$B$8,$P1328&lt;=dashboard!$B$9,COUNTIFS($C$2:C1328,$C1328,$F$2:F1328,IF(dashboard!$B$4="All","*",dashboard!$B$4),$E$2:E1328,IF(dashboard!$B$5="All","*",dashboard!$B$5),$G$2:G1328,IF(dashboard!$B$6="All","*",dashboard!$B$6),$M$2:M1328,IF(dashboard!$B$7="All","*",dashboard!$B$7),$P$2:P1328,"&gt;="&amp;dashboard!$B$8,$P$2:P1328,"&lt;="&amp;dashboard!$B$9)=1),1,0)</f>
        <v>0</v>
      </c>
    </row>
    <row r="1329" spans="1:17">
      <c r="A1329" t="s">
        <v>2643</v>
      </c>
      <c r="B1329" s="2">
        <v>45427</v>
      </c>
      <c r="C1329" t="s">
        <v>2644</v>
      </c>
      <c r="D1329" t="s">
        <v>691</v>
      </c>
      <c r="E1329" t="s">
        <v>17</v>
      </c>
      <c r="F1329" t="s">
        <v>33</v>
      </c>
      <c r="G1329" t="s">
        <v>19</v>
      </c>
      <c r="H1329" t="s">
        <v>57</v>
      </c>
      <c r="I1329" s="3">
        <v>3</v>
      </c>
      <c r="J1329" s="4">
        <v>15662.31</v>
      </c>
      <c r="K1329" s="4">
        <v>46986.92</v>
      </c>
      <c r="L1329" t="s">
        <v>35</v>
      </c>
      <c r="M1329" t="s">
        <v>29</v>
      </c>
      <c r="N1329">
        <f>IF(COUNTIF($C$2:C1329,C1329)=1,1,0)</f>
        <v>1</v>
      </c>
      <c r="O1329">
        <f t="shared" si="40"/>
        <v>0</v>
      </c>
      <c r="P1329" t="str">
        <f t="shared" si="41"/>
        <v>2024-05</v>
      </c>
      <c r="Q1329" s="3">
        <f>IF(AND(IF(dashboard!$B$4="All",TRUE,$F1329=dashboard!$B$4),IF(dashboard!$B$5="All",TRUE,$E1329=dashboard!$B$5),IF(dashboard!$B$6="All",TRUE,$G1329=dashboard!$B$6),IF(dashboard!$B$7="All",TRUE,$M1329=dashboard!$B$7),$P1329&gt;=dashboard!$B$8,$P1329&lt;=dashboard!$B$9,COUNTIFS($C$2:C1329,$C1329,$F$2:F1329,IF(dashboard!$B$4="All","*",dashboard!$B$4),$E$2:E1329,IF(dashboard!$B$5="All","*",dashboard!$B$5),$G$2:G1329,IF(dashboard!$B$6="All","*",dashboard!$B$6),$M$2:M1329,IF(dashboard!$B$7="All","*",dashboard!$B$7),$P$2:P1329,"&gt;="&amp;dashboard!$B$8,$P$2:P1329,"&lt;="&amp;dashboard!$B$9)=1),1,0)</f>
        <v>1</v>
      </c>
    </row>
    <row r="1330" spans="1:17">
      <c r="A1330" t="s">
        <v>2645</v>
      </c>
      <c r="B1330" s="2">
        <v>45043</v>
      </c>
      <c r="C1330" t="s">
        <v>2153</v>
      </c>
      <c r="D1330" t="s">
        <v>1679</v>
      </c>
      <c r="E1330" t="s">
        <v>26</v>
      </c>
      <c r="F1330" t="s">
        <v>33</v>
      </c>
      <c r="G1330" t="s">
        <v>19</v>
      </c>
      <c r="H1330" t="s">
        <v>20</v>
      </c>
      <c r="I1330" s="3">
        <v>5</v>
      </c>
      <c r="J1330" s="4">
        <v>41495.11</v>
      </c>
      <c r="K1330" s="4">
        <v>207475.53</v>
      </c>
      <c r="L1330" t="s">
        <v>28</v>
      </c>
      <c r="M1330" t="s">
        <v>29</v>
      </c>
      <c r="N1330">
        <f>IF(COUNTIF($C$2:C1330,C1330)=1,1,0)</f>
        <v>0</v>
      </c>
      <c r="O1330">
        <f t="shared" si="40"/>
        <v>0</v>
      </c>
      <c r="P1330" t="str">
        <f t="shared" si="41"/>
        <v>2023-04</v>
      </c>
      <c r="Q1330" s="3">
        <f>IF(AND(IF(dashboard!$B$4="All",TRUE,$F1330=dashboard!$B$4),IF(dashboard!$B$5="All",TRUE,$E1330=dashboard!$B$5),IF(dashboard!$B$6="All",TRUE,$G1330=dashboard!$B$6),IF(dashboard!$B$7="All",TRUE,$M1330=dashboard!$B$7),$P1330&gt;=dashboard!$B$8,$P1330&lt;=dashboard!$B$9,COUNTIFS($C$2:C1330,$C1330,$F$2:F1330,IF(dashboard!$B$4="All","*",dashboard!$B$4),$E$2:E1330,IF(dashboard!$B$5="All","*",dashboard!$B$5),$G$2:G1330,IF(dashboard!$B$6="All","*",dashboard!$B$6),$M$2:M1330,IF(dashboard!$B$7="All","*",dashboard!$B$7),$P$2:P1330,"&gt;="&amp;dashboard!$B$8,$P$2:P1330,"&lt;="&amp;dashboard!$B$9)=1),1,0)</f>
        <v>0</v>
      </c>
    </row>
    <row r="1331" spans="1:17">
      <c r="A1331" t="s">
        <v>2646</v>
      </c>
      <c r="B1331" s="2">
        <v>45312</v>
      </c>
      <c r="C1331" t="s">
        <v>2647</v>
      </c>
      <c r="D1331" t="s">
        <v>887</v>
      </c>
      <c r="E1331" t="s">
        <v>26</v>
      </c>
      <c r="F1331" t="s">
        <v>46</v>
      </c>
      <c r="G1331" t="s">
        <v>19</v>
      </c>
      <c r="H1331" t="s">
        <v>20</v>
      </c>
      <c r="I1331" s="3">
        <v>4</v>
      </c>
      <c r="J1331" s="4">
        <v>27485.200000000001</v>
      </c>
      <c r="K1331" s="4">
        <v>109940.81</v>
      </c>
      <c r="L1331" t="s">
        <v>28</v>
      </c>
      <c r="M1331" t="s">
        <v>29</v>
      </c>
      <c r="N1331">
        <f>IF(COUNTIF($C$2:C1331,C1331)=1,1,0)</f>
        <v>1</v>
      </c>
      <c r="O1331">
        <f t="shared" si="40"/>
        <v>0</v>
      </c>
      <c r="P1331" t="str">
        <f t="shared" si="41"/>
        <v>2024-01</v>
      </c>
      <c r="Q1331" s="3">
        <f>IF(AND(IF(dashboard!$B$4="All",TRUE,$F1331=dashboard!$B$4),IF(dashboard!$B$5="All",TRUE,$E1331=dashboard!$B$5),IF(dashboard!$B$6="All",TRUE,$G1331=dashboard!$B$6),IF(dashboard!$B$7="All",TRUE,$M1331=dashboard!$B$7),$P1331&gt;=dashboard!$B$8,$P1331&lt;=dashboard!$B$9,COUNTIFS($C$2:C1331,$C1331,$F$2:F1331,IF(dashboard!$B$4="All","*",dashboard!$B$4),$E$2:E1331,IF(dashboard!$B$5="All","*",dashboard!$B$5),$G$2:G1331,IF(dashboard!$B$6="All","*",dashboard!$B$6),$M$2:M1331,IF(dashboard!$B$7="All","*",dashboard!$B$7),$P$2:P1331,"&gt;="&amp;dashboard!$B$8,$P$2:P1331,"&lt;="&amp;dashboard!$B$9)=1),1,0)</f>
        <v>0</v>
      </c>
    </row>
    <row r="1332" spans="1:17">
      <c r="A1332" t="s">
        <v>2648</v>
      </c>
      <c r="B1332" s="2">
        <v>45270</v>
      </c>
      <c r="C1332" t="s">
        <v>488</v>
      </c>
      <c r="D1332" t="s">
        <v>2649</v>
      </c>
      <c r="E1332" t="s">
        <v>17</v>
      </c>
      <c r="F1332" t="s">
        <v>18</v>
      </c>
      <c r="G1332" t="s">
        <v>19</v>
      </c>
      <c r="H1332" t="s">
        <v>34</v>
      </c>
      <c r="I1332" s="3">
        <v>3</v>
      </c>
      <c r="J1332" s="4">
        <v>1303.6500000000001</v>
      </c>
      <c r="K1332" s="4">
        <v>3910.95</v>
      </c>
      <c r="L1332" t="s">
        <v>35</v>
      </c>
      <c r="M1332" t="s">
        <v>29</v>
      </c>
      <c r="N1332">
        <f>IF(COUNTIF($C$2:C1332,C1332)=1,1,0)</f>
        <v>0</v>
      </c>
      <c r="O1332">
        <f t="shared" si="40"/>
        <v>0</v>
      </c>
      <c r="P1332" t="str">
        <f t="shared" si="41"/>
        <v>2023-12</v>
      </c>
      <c r="Q1332" s="3">
        <f>IF(AND(IF(dashboard!$B$4="All",TRUE,$F1332=dashboard!$B$4),IF(dashboard!$B$5="All",TRUE,$E1332=dashboard!$B$5),IF(dashboard!$B$6="All",TRUE,$G1332=dashboard!$B$6),IF(dashboard!$B$7="All",TRUE,$M1332=dashboard!$B$7),$P1332&gt;=dashboard!$B$8,$P1332&lt;=dashboard!$B$9,COUNTIFS($C$2:C1332,$C1332,$F$2:F1332,IF(dashboard!$B$4="All","*",dashboard!$B$4),$E$2:E1332,IF(dashboard!$B$5="All","*",dashboard!$B$5),$G$2:G1332,IF(dashboard!$B$6="All","*",dashboard!$B$6),$M$2:M1332,IF(dashboard!$B$7="All","*",dashboard!$B$7),$P$2:P1332,"&gt;="&amp;dashboard!$B$8,$P$2:P1332,"&lt;="&amp;dashboard!$B$9)=1),1,0)</f>
        <v>0</v>
      </c>
    </row>
    <row r="1333" spans="1:17">
      <c r="A1333" t="s">
        <v>2650</v>
      </c>
      <c r="B1333" s="2">
        <v>45321</v>
      </c>
      <c r="C1333" t="s">
        <v>1711</v>
      </c>
      <c r="D1333" t="s">
        <v>477</v>
      </c>
      <c r="E1333" t="s">
        <v>17</v>
      </c>
      <c r="F1333" t="s">
        <v>27</v>
      </c>
      <c r="G1333" t="s">
        <v>42</v>
      </c>
      <c r="H1333" t="s">
        <v>20</v>
      </c>
      <c r="I1333" s="3">
        <v>1</v>
      </c>
      <c r="J1333" s="4">
        <v>31619.63</v>
      </c>
      <c r="K1333" s="4">
        <v>31619.63</v>
      </c>
      <c r="L1333" t="s">
        <v>28</v>
      </c>
      <c r="M1333" t="s">
        <v>29</v>
      </c>
      <c r="N1333">
        <f>IF(COUNTIF($C$2:C1333,C1333)=1,1,0)</f>
        <v>0</v>
      </c>
      <c r="O1333">
        <f t="shared" si="40"/>
        <v>0</v>
      </c>
      <c r="P1333" t="str">
        <f t="shared" si="41"/>
        <v>2024-01</v>
      </c>
      <c r="Q1333" s="3">
        <f>IF(AND(IF(dashboard!$B$4="All",TRUE,$F1333=dashboard!$B$4),IF(dashboard!$B$5="All",TRUE,$E1333=dashboard!$B$5),IF(dashboard!$B$6="All",TRUE,$G1333=dashboard!$B$6),IF(dashboard!$B$7="All",TRUE,$M1333=dashboard!$B$7),$P1333&gt;=dashboard!$B$8,$P1333&lt;=dashboard!$B$9,COUNTIFS($C$2:C1333,$C1333,$F$2:F1333,IF(dashboard!$B$4="All","*",dashboard!$B$4),$E$2:E1333,IF(dashboard!$B$5="All","*",dashboard!$B$5),$G$2:G1333,IF(dashboard!$B$6="All","*",dashboard!$B$6),$M$2:M1333,IF(dashboard!$B$7="All","*",dashboard!$B$7),$P$2:P1333,"&gt;="&amp;dashboard!$B$8,$P$2:P1333,"&lt;="&amp;dashboard!$B$9)=1),1,0)</f>
        <v>0</v>
      </c>
    </row>
    <row r="1334" spans="1:17">
      <c r="A1334" t="s">
        <v>2651</v>
      </c>
      <c r="B1334" s="2">
        <v>44990</v>
      </c>
      <c r="C1334" t="s">
        <v>55</v>
      </c>
      <c r="D1334" t="s">
        <v>1849</v>
      </c>
      <c r="E1334" t="s">
        <v>17</v>
      </c>
      <c r="F1334" t="s">
        <v>27</v>
      </c>
      <c r="G1334" t="s">
        <v>19</v>
      </c>
      <c r="H1334" t="s">
        <v>50</v>
      </c>
      <c r="I1334" s="3">
        <v>5</v>
      </c>
      <c r="J1334" s="4">
        <v>2200.54</v>
      </c>
      <c r="K1334" s="4">
        <v>11002.7</v>
      </c>
      <c r="L1334" t="s">
        <v>28</v>
      </c>
      <c r="M1334" t="s">
        <v>29</v>
      </c>
      <c r="N1334">
        <f>IF(COUNTIF($C$2:C1334,C1334)=1,1,0)</f>
        <v>0</v>
      </c>
      <c r="O1334">
        <f t="shared" si="40"/>
        <v>0</v>
      </c>
      <c r="P1334" t="str">
        <f t="shared" si="41"/>
        <v>2023-03</v>
      </c>
      <c r="Q1334" s="3">
        <f>IF(AND(IF(dashboard!$B$4="All",TRUE,$F1334=dashboard!$B$4),IF(dashboard!$B$5="All",TRUE,$E1334=dashboard!$B$5),IF(dashboard!$B$6="All",TRUE,$G1334=dashboard!$B$6),IF(dashboard!$B$7="All",TRUE,$M1334=dashboard!$B$7),$P1334&gt;=dashboard!$B$8,$P1334&lt;=dashboard!$B$9,COUNTIFS($C$2:C1334,$C1334,$F$2:F1334,IF(dashboard!$B$4="All","*",dashboard!$B$4),$E$2:E1334,IF(dashboard!$B$5="All","*",dashboard!$B$5),$G$2:G1334,IF(dashboard!$B$6="All","*",dashboard!$B$6),$M$2:M1334,IF(dashboard!$B$7="All","*",dashboard!$B$7),$P$2:P1334,"&gt;="&amp;dashboard!$B$8,$P$2:P1334,"&lt;="&amp;dashboard!$B$9)=1),1,0)</f>
        <v>0</v>
      </c>
    </row>
    <row r="1335" spans="1:17">
      <c r="A1335" t="s">
        <v>2652</v>
      </c>
      <c r="B1335" s="2">
        <v>44998</v>
      </c>
      <c r="C1335" t="s">
        <v>2653</v>
      </c>
      <c r="D1335" t="s">
        <v>634</v>
      </c>
      <c r="E1335" t="s">
        <v>17</v>
      </c>
      <c r="F1335" t="s">
        <v>18</v>
      </c>
      <c r="G1335" t="s">
        <v>42</v>
      </c>
      <c r="H1335" t="s">
        <v>50</v>
      </c>
      <c r="I1335" s="3">
        <v>5</v>
      </c>
      <c r="J1335" s="4">
        <v>2400.84</v>
      </c>
      <c r="K1335" s="4">
        <v>12004.2</v>
      </c>
      <c r="L1335" t="s">
        <v>28</v>
      </c>
      <c r="M1335" t="s">
        <v>29</v>
      </c>
      <c r="N1335">
        <f>IF(COUNTIF($C$2:C1335,C1335)=1,1,0)</f>
        <v>1</v>
      </c>
      <c r="O1335">
        <f t="shared" si="40"/>
        <v>0</v>
      </c>
      <c r="P1335" t="str">
        <f t="shared" si="41"/>
        <v>2023-03</v>
      </c>
      <c r="Q1335" s="3">
        <f>IF(AND(IF(dashboard!$B$4="All",TRUE,$F1335=dashboard!$B$4),IF(dashboard!$B$5="All",TRUE,$E1335=dashboard!$B$5),IF(dashboard!$B$6="All",TRUE,$G1335=dashboard!$B$6),IF(dashboard!$B$7="All",TRUE,$M1335=dashboard!$B$7),$P1335&gt;=dashboard!$B$8,$P1335&lt;=dashboard!$B$9,COUNTIFS($C$2:C1335,$C1335,$F$2:F1335,IF(dashboard!$B$4="All","*",dashboard!$B$4),$E$2:E1335,IF(dashboard!$B$5="All","*",dashboard!$B$5),$G$2:G1335,IF(dashboard!$B$6="All","*",dashboard!$B$6),$M$2:M1335,IF(dashboard!$B$7="All","*",dashboard!$B$7),$P$2:P1335,"&gt;="&amp;dashboard!$B$8,$P$2:P1335,"&lt;="&amp;dashboard!$B$9)=1),1,0)</f>
        <v>0</v>
      </c>
    </row>
    <row r="1336" spans="1:17">
      <c r="A1336" t="s">
        <v>2654</v>
      </c>
      <c r="B1336" s="2">
        <v>45200</v>
      </c>
      <c r="C1336" t="s">
        <v>1953</v>
      </c>
      <c r="D1336" t="s">
        <v>2655</v>
      </c>
      <c r="E1336" t="s">
        <v>61</v>
      </c>
      <c r="F1336" t="s">
        <v>27</v>
      </c>
      <c r="G1336" t="s">
        <v>42</v>
      </c>
      <c r="H1336" t="s">
        <v>57</v>
      </c>
      <c r="I1336" s="3">
        <v>1</v>
      </c>
      <c r="J1336" s="4">
        <v>10753.13</v>
      </c>
      <c r="K1336" s="4">
        <v>10753.13</v>
      </c>
      <c r="L1336" t="s">
        <v>35</v>
      </c>
      <c r="M1336" t="s">
        <v>22</v>
      </c>
      <c r="N1336">
        <f>IF(COUNTIF($C$2:C1336,C1336)=1,1,0)</f>
        <v>0</v>
      </c>
      <c r="O1336">
        <f t="shared" si="40"/>
        <v>1</v>
      </c>
      <c r="P1336" t="str">
        <f t="shared" si="41"/>
        <v>2023-10</v>
      </c>
      <c r="Q1336" s="3">
        <f>IF(AND(IF(dashboard!$B$4="All",TRUE,$F1336=dashboard!$B$4),IF(dashboard!$B$5="All",TRUE,$E1336=dashboard!$B$5),IF(dashboard!$B$6="All",TRUE,$G1336=dashboard!$B$6),IF(dashboard!$B$7="All",TRUE,$M1336=dashboard!$B$7),$P1336&gt;=dashboard!$B$8,$P1336&lt;=dashboard!$B$9,COUNTIFS($C$2:C1336,$C1336,$F$2:F1336,IF(dashboard!$B$4="All","*",dashboard!$B$4),$E$2:E1336,IF(dashboard!$B$5="All","*",dashboard!$B$5),$G$2:G1336,IF(dashboard!$B$6="All","*",dashboard!$B$6),$M$2:M1336,IF(dashboard!$B$7="All","*",dashboard!$B$7),$P$2:P1336,"&gt;="&amp;dashboard!$B$8,$P$2:P1336,"&lt;="&amp;dashboard!$B$9)=1),1,0)</f>
        <v>0</v>
      </c>
    </row>
    <row r="1337" spans="1:17">
      <c r="A1337" t="s">
        <v>2656</v>
      </c>
      <c r="B1337" s="2">
        <v>45246</v>
      </c>
      <c r="C1337" t="s">
        <v>2281</v>
      </c>
      <c r="D1337" t="s">
        <v>809</v>
      </c>
      <c r="E1337" t="s">
        <v>26</v>
      </c>
      <c r="F1337" t="s">
        <v>18</v>
      </c>
      <c r="G1337" t="s">
        <v>19</v>
      </c>
      <c r="H1337" t="s">
        <v>57</v>
      </c>
      <c r="I1337" s="3">
        <v>3</v>
      </c>
      <c r="J1337" s="4">
        <v>12843.97</v>
      </c>
      <c r="K1337" s="4">
        <v>38531.919999999998</v>
      </c>
      <c r="L1337" t="s">
        <v>35</v>
      </c>
      <c r="M1337" t="s">
        <v>29</v>
      </c>
      <c r="N1337">
        <f>IF(COUNTIF($C$2:C1337,C1337)=1,1,0)</f>
        <v>0</v>
      </c>
      <c r="O1337">
        <f t="shared" si="40"/>
        <v>0</v>
      </c>
      <c r="P1337" t="str">
        <f t="shared" si="41"/>
        <v>2023-11</v>
      </c>
      <c r="Q1337" s="3">
        <f>IF(AND(IF(dashboard!$B$4="All",TRUE,$F1337=dashboard!$B$4),IF(dashboard!$B$5="All",TRUE,$E1337=dashboard!$B$5),IF(dashboard!$B$6="All",TRUE,$G1337=dashboard!$B$6),IF(dashboard!$B$7="All",TRUE,$M1337=dashboard!$B$7),$P1337&gt;=dashboard!$B$8,$P1337&lt;=dashboard!$B$9,COUNTIFS($C$2:C1337,$C1337,$F$2:F1337,IF(dashboard!$B$4="All","*",dashboard!$B$4),$E$2:E1337,IF(dashboard!$B$5="All","*",dashboard!$B$5),$G$2:G1337,IF(dashboard!$B$6="All","*",dashboard!$B$6),$M$2:M1337,IF(dashboard!$B$7="All","*",dashboard!$B$7),$P$2:P1337,"&gt;="&amp;dashboard!$B$8,$P$2:P1337,"&lt;="&amp;dashboard!$B$9)=1),1,0)</f>
        <v>0</v>
      </c>
    </row>
    <row r="1338" spans="1:17">
      <c r="A1338" t="s">
        <v>2657</v>
      </c>
      <c r="B1338" s="2">
        <v>45264</v>
      </c>
      <c r="C1338" t="s">
        <v>2605</v>
      </c>
      <c r="D1338" t="s">
        <v>1236</v>
      </c>
      <c r="E1338" t="s">
        <v>17</v>
      </c>
      <c r="F1338" t="s">
        <v>27</v>
      </c>
      <c r="G1338" t="s">
        <v>19</v>
      </c>
      <c r="H1338" t="s">
        <v>20</v>
      </c>
      <c r="I1338" s="3">
        <v>2</v>
      </c>
      <c r="J1338" s="4">
        <v>27408.77</v>
      </c>
      <c r="K1338" s="4">
        <v>54817.54</v>
      </c>
      <c r="L1338" t="s">
        <v>28</v>
      </c>
      <c r="M1338" t="s">
        <v>29</v>
      </c>
      <c r="N1338">
        <f>IF(COUNTIF($C$2:C1338,C1338)=1,1,0)</f>
        <v>0</v>
      </c>
      <c r="O1338">
        <f t="shared" si="40"/>
        <v>0</v>
      </c>
      <c r="P1338" t="str">
        <f t="shared" si="41"/>
        <v>2023-12</v>
      </c>
      <c r="Q1338" s="3">
        <f>IF(AND(IF(dashboard!$B$4="All",TRUE,$F1338=dashboard!$B$4),IF(dashboard!$B$5="All",TRUE,$E1338=dashboard!$B$5),IF(dashboard!$B$6="All",TRUE,$G1338=dashboard!$B$6),IF(dashboard!$B$7="All",TRUE,$M1338=dashboard!$B$7),$P1338&gt;=dashboard!$B$8,$P1338&lt;=dashboard!$B$9,COUNTIFS($C$2:C1338,$C1338,$F$2:F1338,IF(dashboard!$B$4="All","*",dashboard!$B$4),$E$2:E1338,IF(dashboard!$B$5="All","*",dashboard!$B$5),$G$2:G1338,IF(dashboard!$B$6="All","*",dashboard!$B$6),$M$2:M1338,IF(dashboard!$B$7="All","*",dashboard!$B$7),$P$2:P1338,"&gt;="&amp;dashboard!$B$8,$P$2:P1338,"&lt;="&amp;dashboard!$B$9)=1),1,0)</f>
        <v>0</v>
      </c>
    </row>
    <row r="1339" spans="1:17">
      <c r="A1339" t="s">
        <v>2658</v>
      </c>
      <c r="B1339" s="2">
        <v>45292</v>
      </c>
      <c r="C1339" t="s">
        <v>1564</v>
      </c>
      <c r="D1339" t="s">
        <v>2218</v>
      </c>
      <c r="E1339" t="s">
        <v>17</v>
      </c>
      <c r="F1339" t="s">
        <v>27</v>
      </c>
      <c r="G1339" t="s">
        <v>42</v>
      </c>
      <c r="H1339" t="s">
        <v>20</v>
      </c>
      <c r="I1339" s="3">
        <v>3</v>
      </c>
      <c r="J1339" s="4">
        <v>26927.09</v>
      </c>
      <c r="K1339" s="4">
        <v>80781.27</v>
      </c>
      <c r="L1339" t="s">
        <v>35</v>
      </c>
      <c r="M1339" t="s">
        <v>22</v>
      </c>
      <c r="N1339">
        <f>IF(COUNTIF($C$2:C1339,C1339)=1,1,0)</f>
        <v>0</v>
      </c>
      <c r="O1339">
        <f t="shared" si="40"/>
        <v>1</v>
      </c>
      <c r="P1339" t="str">
        <f t="shared" si="41"/>
        <v>2024-01</v>
      </c>
      <c r="Q1339" s="3">
        <f>IF(AND(IF(dashboard!$B$4="All",TRUE,$F1339=dashboard!$B$4),IF(dashboard!$B$5="All",TRUE,$E1339=dashboard!$B$5),IF(dashboard!$B$6="All",TRUE,$G1339=dashboard!$B$6),IF(dashboard!$B$7="All",TRUE,$M1339=dashboard!$B$7),$P1339&gt;=dashboard!$B$8,$P1339&lt;=dashboard!$B$9,COUNTIFS($C$2:C1339,$C1339,$F$2:F1339,IF(dashboard!$B$4="All","*",dashboard!$B$4),$E$2:E1339,IF(dashboard!$B$5="All","*",dashboard!$B$5),$G$2:G1339,IF(dashboard!$B$6="All","*",dashboard!$B$6),$M$2:M1339,IF(dashboard!$B$7="All","*",dashboard!$B$7),$P$2:P1339,"&gt;="&amp;dashboard!$B$8,$P$2:P1339,"&lt;="&amp;dashboard!$B$9)=1),1,0)</f>
        <v>0</v>
      </c>
    </row>
    <row r="1340" spans="1:17">
      <c r="A1340" t="s">
        <v>2659</v>
      </c>
      <c r="B1340" s="2">
        <v>45421</v>
      </c>
      <c r="C1340" t="s">
        <v>2129</v>
      </c>
      <c r="D1340" t="s">
        <v>2660</v>
      </c>
      <c r="E1340" t="s">
        <v>17</v>
      </c>
      <c r="F1340" t="s">
        <v>18</v>
      </c>
      <c r="G1340" t="s">
        <v>42</v>
      </c>
      <c r="H1340" t="s">
        <v>50</v>
      </c>
      <c r="I1340" s="3">
        <v>4</v>
      </c>
      <c r="J1340" s="4">
        <v>2171.6799999999998</v>
      </c>
      <c r="K1340" s="4">
        <v>8686.7000000000007</v>
      </c>
      <c r="L1340" t="s">
        <v>21</v>
      </c>
      <c r="M1340" t="s">
        <v>29</v>
      </c>
      <c r="N1340">
        <f>IF(COUNTIF($C$2:C1340,C1340)=1,1,0)</f>
        <v>0</v>
      </c>
      <c r="O1340">
        <f t="shared" si="40"/>
        <v>0</v>
      </c>
      <c r="P1340" t="str">
        <f t="shared" si="41"/>
        <v>2024-05</v>
      </c>
      <c r="Q1340" s="3">
        <f>IF(AND(IF(dashboard!$B$4="All",TRUE,$F1340=dashboard!$B$4),IF(dashboard!$B$5="All",TRUE,$E1340=dashboard!$B$5),IF(dashboard!$B$6="All",TRUE,$G1340=dashboard!$B$6),IF(dashboard!$B$7="All",TRUE,$M1340=dashboard!$B$7),$P1340&gt;=dashboard!$B$8,$P1340&lt;=dashboard!$B$9,COUNTIFS($C$2:C1340,$C1340,$F$2:F1340,IF(dashboard!$B$4="All","*",dashboard!$B$4),$E$2:E1340,IF(dashboard!$B$5="All","*",dashboard!$B$5),$G$2:G1340,IF(dashboard!$B$6="All","*",dashboard!$B$6),$M$2:M1340,IF(dashboard!$B$7="All","*",dashboard!$B$7),$P$2:P1340,"&gt;="&amp;dashboard!$B$8,$P$2:P1340,"&lt;="&amp;dashboard!$B$9)=1),1,0)</f>
        <v>0</v>
      </c>
    </row>
    <row r="1341" spans="1:17">
      <c r="A1341" t="s">
        <v>2661</v>
      </c>
      <c r="B1341" s="2">
        <v>45092</v>
      </c>
      <c r="C1341" t="s">
        <v>536</v>
      </c>
      <c r="D1341" t="s">
        <v>1060</v>
      </c>
      <c r="E1341" t="s">
        <v>17</v>
      </c>
      <c r="F1341" t="s">
        <v>18</v>
      </c>
      <c r="G1341" t="s">
        <v>42</v>
      </c>
      <c r="H1341" t="s">
        <v>57</v>
      </c>
      <c r="I1341" s="3">
        <v>4</v>
      </c>
      <c r="J1341" s="4">
        <v>16516.98</v>
      </c>
      <c r="K1341" s="4">
        <v>66067.929999999993</v>
      </c>
      <c r="L1341" t="s">
        <v>28</v>
      </c>
      <c r="M1341" t="s">
        <v>29</v>
      </c>
      <c r="N1341">
        <f>IF(COUNTIF($C$2:C1341,C1341)=1,1,0)</f>
        <v>0</v>
      </c>
      <c r="O1341">
        <f t="shared" si="40"/>
        <v>0</v>
      </c>
      <c r="P1341" t="str">
        <f t="shared" si="41"/>
        <v>2023-06</v>
      </c>
      <c r="Q1341" s="3">
        <f>IF(AND(IF(dashboard!$B$4="All",TRUE,$F1341=dashboard!$B$4),IF(dashboard!$B$5="All",TRUE,$E1341=dashboard!$B$5),IF(dashboard!$B$6="All",TRUE,$G1341=dashboard!$B$6),IF(dashboard!$B$7="All",TRUE,$M1341=dashboard!$B$7),$P1341&gt;=dashboard!$B$8,$P1341&lt;=dashboard!$B$9,COUNTIFS($C$2:C1341,$C1341,$F$2:F1341,IF(dashboard!$B$4="All","*",dashboard!$B$4),$E$2:E1341,IF(dashboard!$B$5="All","*",dashboard!$B$5),$G$2:G1341,IF(dashboard!$B$6="All","*",dashboard!$B$6),$M$2:M1341,IF(dashboard!$B$7="All","*",dashboard!$B$7),$P$2:P1341,"&gt;="&amp;dashboard!$B$8,$P$2:P1341,"&lt;="&amp;dashboard!$B$9)=1),1,0)</f>
        <v>0</v>
      </c>
    </row>
    <row r="1342" spans="1:17">
      <c r="A1342" t="s">
        <v>2662</v>
      </c>
      <c r="B1342" s="2">
        <v>45470</v>
      </c>
      <c r="C1342" t="s">
        <v>1907</v>
      </c>
      <c r="D1342" t="s">
        <v>1874</v>
      </c>
      <c r="E1342" t="s">
        <v>26</v>
      </c>
      <c r="F1342" t="s">
        <v>27</v>
      </c>
      <c r="G1342" t="s">
        <v>19</v>
      </c>
      <c r="H1342" t="s">
        <v>20</v>
      </c>
      <c r="I1342" s="3">
        <v>3</v>
      </c>
      <c r="J1342" s="4">
        <v>28019.439999999999</v>
      </c>
      <c r="K1342" s="4">
        <v>84058.33</v>
      </c>
      <c r="L1342" t="s">
        <v>21</v>
      </c>
      <c r="M1342" t="s">
        <v>29</v>
      </c>
      <c r="N1342">
        <f>IF(COUNTIF($C$2:C1342,C1342)=1,1,0)</f>
        <v>0</v>
      </c>
      <c r="O1342">
        <f t="shared" si="40"/>
        <v>0</v>
      </c>
      <c r="P1342" t="str">
        <f t="shared" si="41"/>
        <v>2024-06</v>
      </c>
      <c r="Q1342" s="3">
        <f>IF(AND(IF(dashboard!$B$4="All",TRUE,$F1342=dashboard!$B$4),IF(dashboard!$B$5="All",TRUE,$E1342=dashboard!$B$5),IF(dashboard!$B$6="All",TRUE,$G1342=dashboard!$B$6),IF(dashboard!$B$7="All",TRUE,$M1342=dashboard!$B$7),$P1342&gt;=dashboard!$B$8,$P1342&lt;=dashboard!$B$9,COUNTIFS($C$2:C1342,$C1342,$F$2:F1342,IF(dashboard!$B$4="All","*",dashboard!$B$4),$E$2:E1342,IF(dashboard!$B$5="All","*",dashboard!$B$5),$G$2:G1342,IF(dashboard!$B$6="All","*",dashboard!$B$6),$M$2:M1342,IF(dashboard!$B$7="All","*",dashboard!$B$7),$P$2:P1342,"&gt;="&amp;dashboard!$B$8,$P$2:P1342,"&lt;="&amp;dashboard!$B$9)=1),1,0)</f>
        <v>0</v>
      </c>
    </row>
    <row r="1343" spans="1:17">
      <c r="A1343" t="s">
        <v>2663</v>
      </c>
      <c r="B1343" s="2">
        <v>44937</v>
      </c>
      <c r="C1343" t="s">
        <v>1824</v>
      </c>
      <c r="D1343" t="s">
        <v>1994</v>
      </c>
      <c r="E1343" t="s">
        <v>17</v>
      </c>
      <c r="F1343" t="s">
        <v>27</v>
      </c>
      <c r="G1343" t="s">
        <v>19</v>
      </c>
      <c r="H1343" t="s">
        <v>50</v>
      </c>
      <c r="I1343" s="3">
        <v>4</v>
      </c>
      <c r="J1343" s="4">
        <v>2414.27</v>
      </c>
      <c r="K1343" s="4">
        <v>9657.08</v>
      </c>
      <c r="L1343" t="s">
        <v>35</v>
      </c>
      <c r="M1343" t="s">
        <v>29</v>
      </c>
      <c r="N1343">
        <f>IF(COUNTIF($C$2:C1343,C1343)=1,1,0)</f>
        <v>0</v>
      </c>
      <c r="O1343">
        <f t="shared" si="40"/>
        <v>0</v>
      </c>
      <c r="P1343" t="str">
        <f t="shared" si="41"/>
        <v>2023-01</v>
      </c>
      <c r="Q1343" s="3">
        <f>IF(AND(IF(dashboard!$B$4="All",TRUE,$F1343=dashboard!$B$4),IF(dashboard!$B$5="All",TRUE,$E1343=dashboard!$B$5),IF(dashboard!$B$6="All",TRUE,$G1343=dashboard!$B$6),IF(dashboard!$B$7="All",TRUE,$M1343=dashboard!$B$7),$P1343&gt;=dashboard!$B$8,$P1343&lt;=dashboard!$B$9,COUNTIFS($C$2:C1343,$C1343,$F$2:F1343,IF(dashboard!$B$4="All","*",dashboard!$B$4),$E$2:E1343,IF(dashboard!$B$5="All","*",dashboard!$B$5),$G$2:G1343,IF(dashboard!$B$6="All","*",dashboard!$B$6),$M$2:M1343,IF(dashboard!$B$7="All","*",dashboard!$B$7),$P$2:P1343,"&gt;="&amp;dashboard!$B$8,$P$2:P1343,"&lt;="&amp;dashboard!$B$9)=1),1,0)</f>
        <v>0</v>
      </c>
    </row>
    <row r="1344" spans="1:17">
      <c r="A1344" t="s">
        <v>2664</v>
      </c>
      <c r="B1344" s="2">
        <v>45227</v>
      </c>
      <c r="C1344" t="s">
        <v>2665</v>
      </c>
      <c r="D1344" t="s">
        <v>2601</v>
      </c>
      <c r="E1344" t="s">
        <v>17</v>
      </c>
      <c r="F1344" t="s">
        <v>46</v>
      </c>
      <c r="G1344" t="s">
        <v>19</v>
      </c>
      <c r="H1344" t="s">
        <v>57</v>
      </c>
      <c r="I1344" s="3">
        <v>2</v>
      </c>
      <c r="J1344" s="4">
        <v>16114.92</v>
      </c>
      <c r="K1344" s="4">
        <v>32229.84</v>
      </c>
      <c r="L1344" t="s">
        <v>21</v>
      </c>
      <c r="M1344" t="s">
        <v>29</v>
      </c>
      <c r="N1344">
        <f>IF(COUNTIF($C$2:C1344,C1344)=1,1,0)</f>
        <v>1</v>
      </c>
      <c r="O1344">
        <f t="shared" si="40"/>
        <v>0</v>
      </c>
      <c r="P1344" t="str">
        <f t="shared" si="41"/>
        <v>2023-10</v>
      </c>
      <c r="Q1344" s="3">
        <f>IF(AND(IF(dashboard!$B$4="All",TRUE,$F1344=dashboard!$B$4),IF(dashboard!$B$5="All",TRUE,$E1344=dashboard!$B$5),IF(dashboard!$B$6="All",TRUE,$G1344=dashboard!$B$6),IF(dashboard!$B$7="All",TRUE,$M1344=dashboard!$B$7),$P1344&gt;=dashboard!$B$8,$P1344&lt;=dashboard!$B$9,COUNTIFS($C$2:C1344,$C1344,$F$2:F1344,IF(dashboard!$B$4="All","*",dashboard!$B$4),$E$2:E1344,IF(dashboard!$B$5="All","*",dashboard!$B$5),$G$2:G1344,IF(dashboard!$B$6="All","*",dashboard!$B$6),$M$2:M1344,IF(dashboard!$B$7="All","*",dashboard!$B$7),$P$2:P1344,"&gt;="&amp;dashboard!$B$8,$P$2:P1344,"&lt;="&amp;dashboard!$B$9)=1),1,0)</f>
        <v>0</v>
      </c>
    </row>
    <row r="1345" spans="1:17">
      <c r="A1345" t="s">
        <v>2666</v>
      </c>
      <c r="B1345" s="2">
        <v>45028</v>
      </c>
      <c r="C1345" t="s">
        <v>1637</v>
      </c>
      <c r="D1345" t="s">
        <v>1066</v>
      </c>
      <c r="E1345" t="s">
        <v>17</v>
      </c>
      <c r="F1345" t="s">
        <v>33</v>
      </c>
      <c r="G1345" t="s">
        <v>19</v>
      </c>
      <c r="H1345" t="s">
        <v>50</v>
      </c>
      <c r="I1345" s="3">
        <v>2</v>
      </c>
      <c r="J1345" s="4">
        <v>2051.21</v>
      </c>
      <c r="K1345" s="4">
        <v>4102.43</v>
      </c>
      <c r="L1345" t="s">
        <v>35</v>
      </c>
      <c r="M1345" t="s">
        <v>29</v>
      </c>
      <c r="N1345">
        <f>IF(COUNTIF($C$2:C1345,C1345)=1,1,0)</f>
        <v>0</v>
      </c>
      <c r="O1345">
        <f t="shared" si="40"/>
        <v>0</v>
      </c>
      <c r="P1345" t="str">
        <f t="shared" si="41"/>
        <v>2023-04</v>
      </c>
      <c r="Q1345" s="3">
        <f>IF(AND(IF(dashboard!$B$4="All",TRUE,$F1345=dashboard!$B$4),IF(dashboard!$B$5="All",TRUE,$E1345=dashboard!$B$5),IF(dashboard!$B$6="All",TRUE,$G1345=dashboard!$B$6),IF(dashboard!$B$7="All",TRUE,$M1345=dashboard!$B$7),$P1345&gt;=dashboard!$B$8,$P1345&lt;=dashboard!$B$9,COUNTIFS($C$2:C1345,$C1345,$F$2:F1345,IF(dashboard!$B$4="All","*",dashboard!$B$4),$E$2:E1345,IF(dashboard!$B$5="All","*",dashboard!$B$5),$G$2:G1345,IF(dashboard!$B$6="All","*",dashboard!$B$6),$M$2:M1345,IF(dashboard!$B$7="All","*",dashboard!$B$7),$P$2:P1345,"&gt;="&amp;dashboard!$B$8,$P$2:P1345,"&lt;="&amp;dashboard!$B$9)=1),1,0)</f>
        <v>0</v>
      </c>
    </row>
    <row r="1346" spans="1:17">
      <c r="A1346" t="s">
        <v>2667</v>
      </c>
      <c r="B1346" s="2">
        <v>45351</v>
      </c>
      <c r="C1346" t="s">
        <v>2668</v>
      </c>
      <c r="D1346" t="s">
        <v>2406</v>
      </c>
      <c r="E1346" t="s">
        <v>17</v>
      </c>
      <c r="F1346" t="s">
        <v>18</v>
      </c>
      <c r="G1346" t="s">
        <v>42</v>
      </c>
      <c r="H1346" t="s">
        <v>50</v>
      </c>
      <c r="I1346" s="3">
        <v>5</v>
      </c>
      <c r="J1346" s="4">
        <v>2905.25</v>
      </c>
      <c r="K1346" s="4">
        <v>14526.27</v>
      </c>
      <c r="L1346" t="s">
        <v>35</v>
      </c>
      <c r="M1346" t="s">
        <v>29</v>
      </c>
      <c r="N1346">
        <f>IF(COUNTIF($C$2:C1346,C1346)=1,1,0)</f>
        <v>1</v>
      </c>
      <c r="O1346">
        <f t="shared" ref="O1346:O1409" si="42">IF(OR(M1346="Yes",M1346="YES",M1346=TRUE,M1346=1),1,0)</f>
        <v>0</v>
      </c>
      <c r="P1346" t="str">
        <f t="shared" ref="P1346:P1409" si="43">TEXT(B1346,"yyyy-mm")</f>
        <v>2024-02</v>
      </c>
      <c r="Q1346" s="3">
        <f>IF(AND(IF(dashboard!$B$4="All",TRUE,$F1346=dashboard!$B$4),IF(dashboard!$B$5="All",TRUE,$E1346=dashboard!$B$5),IF(dashboard!$B$6="All",TRUE,$G1346=dashboard!$B$6),IF(dashboard!$B$7="All",TRUE,$M1346=dashboard!$B$7),$P1346&gt;=dashboard!$B$8,$P1346&lt;=dashboard!$B$9,COUNTIFS($C$2:C1346,$C1346,$F$2:F1346,IF(dashboard!$B$4="All","*",dashboard!$B$4),$E$2:E1346,IF(dashboard!$B$5="All","*",dashboard!$B$5),$G$2:G1346,IF(dashboard!$B$6="All","*",dashboard!$B$6),$M$2:M1346,IF(dashboard!$B$7="All","*",dashboard!$B$7),$P$2:P1346,"&gt;="&amp;dashboard!$B$8,$P$2:P1346,"&lt;="&amp;dashboard!$B$9)=1),1,0)</f>
        <v>0</v>
      </c>
    </row>
    <row r="1347" spans="1:17">
      <c r="A1347" t="s">
        <v>2669</v>
      </c>
      <c r="B1347" s="2">
        <v>45318</v>
      </c>
      <c r="C1347" t="s">
        <v>2670</v>
      </c>
      <c r="D1347" t="s">
        <v>1604</v>
      </c>
      <c r="E1347" t="s">
        <v>26</v>
      </c>
      <c r="F1347" t="s">
        <v>18</v>
      </c>
      <c r="G1347" t="s">
        <v>42</v>
      </c>
      <c r="H1347" t="s">
        <v>57</v>
      </c>
      <c r="I1347" s="3">
        <v>4</v>
      </c>
      <c r="J1347" s="4">
        <v>16998.73</v>
      </c>
      <c r="K1347" s="4">
        <v>67994.94</v>
      </c>
      <c r="L1347" t="s">
        <v>28</v>
      </c>
      <c r="M1347" t="s">
        <v>29</v>
      </c>
      <c r="N1347">
        <f>IF(COUNTIF($C$2:C1347,C1347)=1,1,0)</f>
        <v>1</v>
      </c>
      <c r="O1347">
        <f t="shared" si="42"/>
        <v>0</v>
      </c>
      <c r="P1347" t="str">
        <f t="shared" si="43"/>
        <v>2024-01</v>
      </c>
      <c r="Q1347" s="3">
        <f>IF(AND(IF(dashboard!$B$4="All",TRUE,$F1347=dashboard!$B$4),IF(dashboard!$B$5="All",TRUE,$E1347=dashboard!$B$5),IF(dashboard!$B$6="All",TRUE,$G1347=dashboard!$B$6),IF(dashboard!$B$7="All",TRUE,$M1347=dashboard!$B$7),$P1347&gt;=dashboard!$B$8,$P1347&lt;=dashboard!$B$9,COUNTIFS($C$2:C1347,$C1347,$F$2:F1347,IF(dashboard!$B$4="All","*",dashboard!$B$4),$E$2:E1347,IF(dashboard!$B$5="All","*",dashboard!$B$5),$G$2:G1347,IF(dashboard!$B$6="All","*",dashboard!$B$6),$M$2:M1347,IF(dashboard!$B$7="All","*",dashboard!$B$7),$P$2:P1347,"&gt;="&amp;dashboard!$B$8,$P$2:P1347,"&lt;="&amp;dashboard!$B$9)=1),1,0)</f>
        <v>0</v>
      </c>
    </row>
    <row r="1348" spans="1:17">
      <c r="A1348" t="s">
        <v>2671</v>
      </c>
      <c r="B1348" s="2">
        <v>45140</v>
      </c>
      <c r="C1348" t="s">
        <v>1655</v>
      </c>
      <c r="D1348" t="s">
        <v>1057</v>
      </c>
      <c r="E1348" t="s">
        <v>17</v>
      </c>
      <c r="F1348" t="s">
        <v>33</v>
      </c>
      <c r="G1348" t="s">
        <v>19</v>
      </c>
      <c r="H1348" t="s">
        <v>50</v>
      </c>
      <c r="I1348" s="3">
        <v>3</v>
      </c>
      <c r="J1348" s="4">
        <v>2063.9699999999998</v>
      </c>
      <c r="K1348" s="4">
        <v>6191.92</v>
      </c>
      <c r="L1348" t="s">
        <v>21</v>
      </c>
      <c r="M1348" t="s">
        <v>29</v>
      </c>
      <c r="N1348">
        <f>IF(COUNTIF($C$2:C1348,C1348)=1,1,0)</f>
        <v>0</v>
      </c>
      <c r="O1348">
        <f t="shared" si="42"/>
        <v>0</v>
      </c>
      <c r="P1348" t="str">
        <f t="shared" si="43"/>
        <v>2023-08</v>
      </c>
      <c r="Q1348" s="3">
        <f>IF(AND(IF(dashboard!$B$4="All",TRUE,$F1348=dashboard!$B$4),IF(dashboard!$B$5="All",TRUE,$E1348=dashboard!$B$5),IF(dashboard!$B$6="All",TRUE,$G1348=dashboard!$B$6),IF(dashboard!$B$7="All",TRUE,$M1348=dashboard!$B$7),$P1348&gt;=dashboard!$B$8,$P1348&lt;=dashboard!$B$9,COUNTIFS($C$2:C1348,$C1348,$F$2:F1348,IF(dashboard!$B$4="All","*",dashboard!$B$4),$E$2:E1348,IF(dashboard!$B$5="All","*",dashboard!$B$5),$G$2:G1348,IF(dashboard!$B$6="All","*",dashboard!$B$6),$M$2:M1348,IF(dashboard!$B$7="All","*",dashboard!$B$7),$P$2:P1348,"&gt;="&amp;dashboard!$B$8,$P$2:P1348,"&lt;="&amp;dashboard!$B$9)=1),1,0)</f>
        <v>0</v>
      </c>
    </row>
    <row r="1349" spans="1:17">
      <c r="A1349" t="s">
        <v>2672</v>
      </c>
      <c r="B1349" s="2">
        <v>45014</v>
      </c>
      <c r="C1349" t="s">
        <v>796</v>
      </c>
      <c r="D1349" t="s">
        <v>2237</v>
      </c>
      <c r="E1349" t="s">
        <v>61</v>
      </c>
      <c r="F1349" t="s">
        <v>46</v>
      </c>
      <c r="G1349" t="s">
        <v>19</v>
      </c>
      <c r="H1349" t="s">
        <v>20</v>
      </c>
      <c r="I1349" s="3">
        <v>5</v>
      </c>
      <c r="J1349" s="4">
        <v>41818.67</v>
      </c>
      <c r="K1349" s="4">
        <v>209093.33</v>
      </c>
      <c r="L1349" t="s">
        <v>28</v>
      </c>
      <c r="M1349" t="s">
        <v>22</v>
      </c>
      <c r="N1349">
        <f>IF(COUNTIF($C$2:C1349,C1349)=1,1,0)</f>
        <v>0</v>
      </c>
      <c r="O1349">
        <f t="shared" si="42"/>
        <v>1</v>
      </c>
      <c r="P1349" t="str">
        <f t="shared" si="43"/>
        <v>2023-03</v>
      </c>
      <c r="Q1349" s="3">
        <f>IF(AND(IF(dashboard!$B$4="All",TRUE,$F1349=dashboard!$B$4),IF(dashboard!$B$5="All",TRUE,$E1349=dashboard!$B$5),IF(dashboard!$B$6="All",TRUE,$G1349=dashboard!$B$6),IF(dashboard!$B$7="All",TRUE,$M1349=dashboard!$B$7),$P1349&gt;=dashboard!$B$8,$P1349&lt;=dashboard!$B$9,COUNTIFS($C$2:C1349,$C1349,$F$2:F1349,IF(dashboard!$B$4="All","*",dashboard!$B$4),$E$2:E1349,IF(dashboard!$B$5="All","*",dashboard!$B$5),$G$2:G1349,IF(dashboard!$B$6="All","*",dashboard!$B$6),$M$2:M1349,IF(dashboard!$B$7="All","*",dashboard!$B$7),$P$2:P1349,"&gt;="&amp;dashboard!$B$8,$P$2:P1349,"&lt;="&amp;dashboard!$B$9)=1),1,0)</f>
        <v>0</v>
      </c>
    </row>
    <row r="1350" spans="1:17">
      <c r="A1350" t="s">
        <v>2673</v>
      </c>
      <c r="B1350" s="2">
        <v>45327</v>
      </c>
      <c r="C1350" t="s">
        <v>2065</v>
      </c>
      <c r="D1350" t="s">
        <v>1161</v>
      </c>
      <c r="E1350" t="s">
        <v>61</v>
      </c>
      <c r="F1350" t="s">
        <v>27</v>
      </c>
      <c r="G1350" t="s">
        <v>19</v>
      </c>
      <c r="H1350" t="s">
        <v>50</v>
      </c>
      <c r="I1350" s="3">
        <v>2</v>
      </c>
      <c r="J1350" s="4">
        <v>2586.46</v>
      </c>
      <c r="K1350" s="4">
        <v>5172.93</v>
      </c>
      <c r="L1350" t="s">
        <v>21</v>
      </c>
      <c r="M1350" t="s">
        <v>29</v>
      </c>
      <c r="N1350">
        <f>IF(COUNTIF($C$2:C1350,C1350)=1,1,0)</f>
        <v>0</v>
      </c>
      <c r="O1350">
        <f t="shared" si="42"/>
        <v>0</v>
      </c>
      <c r="P1350" t="str">
        <f t="shared" si="43"/>
        <v>2024-02</v>
      </c>
      <c r="Q1350" s="3">
        <f>IF(AND(IF(dashboard!$B$4="All",TRUE,$F1350=dashboard!$B$4),IF(dashboard!$B$5="All",TRUE,$E1350=dashboard!$B$5),IF(dashboard!$B$6="All",TRUE,$G1350=dashboard!$B$6),IF(dashboard!$B$7="All",TRUE,$M1350=dashboard!$B$7),$P1350&gt;=dashboard!$B$8,$P1350&lt;=dashboard!$B$9,COUNTIFS($C$2:C1350,$C1350,$F$2:F1350,IF(dashboard!$B$4="All","*",dashboard!$B$4),$E$2:E1350,IF(dashboard!$B$5="All","*",dashboard!$B$5),$G$2:G1350,IF(dashboard!$B$6="All","*",dashboard!$B$6),$M$2:M1350,IF(dashboard!$B$7="All","*",dashboard!$B$7),$P$2:P1350,"&gt;="&amp;dashboard!$B$8,$P$2:P1350,"&lt;="&amp;dashboard!$B$9)=1),1,0)</f>
        <v>0</v>
      </c>
    </row>
    <row r="1351" spans="1:17">
      <c r="A1351" t="s">
        <v>2674</v>
      </c>
      <c r="B1351" s="2">
        <v>44972</v>
      </c>
      <c r="C1351" t="s">
        <v>2675</v>
      </c>
      <c r="D1351" t="s">
        <v>1280</v>
      </c>
      <c r="E1351" t="s">
        <v>17</v>
      </c>
      <c r="F1351" t="s">
        <v>27</v>
      </c>
      <c r="G1351" t="s">
        <v>42</v>
      </c>
      <c r="H1351" t="s">
        <v>20</v>
      </c>
      <c r="I1351" s="3">
        <v>5</v>
      </c>
      <c r="J1351" s="4">
        <v>29506.75</v>
      </c>
      <c r="K1351" s="4">
        <v>147533.75</v>
      </c>
      <c r="L1351" t="s">
        <v>35</v>
      </c>
      <c r="M1351" t="s">
        <v>29</v>
      </c>
      <c r="N1351">
        <f>IF(COUNTIF($C$2:C1351,C1351)=1,1,0)</f>
        <v>1</v>
      </c>
      <c r="O1351">
        <f t="shared" si="42"/>
        <v>0</v>
      </c>
      <c r="P1351" t="str">
        <f t="shared" si="43"/>
        <v>2023-02</v>
      </c>
      <c r="Q1351" s="3">
        <f>IF(AND(IF(dashboard!$B$4="All",TRUE,$F1351=dashboard!$B$4),IF(dashboard!$B$5="All",TRUE,$E1351=dashboard!$B$5),IF(dashboard!$B$6="All",TRUE,$G1351=dashboard!$B$6),IF(dashboard!$B$7="All",TRUE,$M1351=dashboard!$B$7),$P1351&gt;=dashboard!$B$8,$P1351&lt;=dashboard!$B$9,COUNTIFS($C$2:C1351,$C1351,$F$2:F1351,IF(dashboard!$B$4="All","*",dashboard!$B$4),$E$2:E1351,IF(dashboard!$B$5="All","*",dashboard!$B$5),$G$2:G1351,IF(dashboard!$B$6="All","*",dashboard!$B$6),$M$2:M1351,IF(dashboard!$B$7="All","*",dashboard!$B$7),$P$2:P1351,"&gt;="&amp;dashboard!$B$8,$P$2:P1351,"&lt;="&amp;dashboard!$B$9)=1),1,0)</f>
        <v>0</v>
      </c>
    </row>
    <row r="1352" spans="1:17">
      <c r="A1352" t="s">
        <v>2676</v>
      </c>
      <c r="B1352" s="2">
        <v>45389</v>
      </c>
      <c r="C1352" t="s">
        <v>2184</v>
      </c>
      <c r="D1352" t="s">
        <v>1271</v>
      </c>
      <c r="E1352" t="s">
        <v>17</v>
      </c>
      <c r="F1352" t="s">
        <v>46</v>
      </c>
      <c r="G1352" t="s">
        <v>19</v>
      </c>
      <c r="H1352" t="s">
        <v>34</v>
      </c>
      <c r="I1352" s="3">
        <v>1</v>
      </c>
      <c r="J1352" s="4">
        <v>1248.6199999999999</v>
      </c>
      <c r="K1352" s="4">
        <v>1248.6199999999999</v>
      </c>
      <c r="L1352" t="s">
        <v>35</v>
      </c>
      <c r="M1352" t="s">
        <v>29</v>
      </c>
      <c r="N1352">
        <f>IF(COUNTIF($C$2:C1352,C1352)=1,1,0)</f>
        <v>0</v>
      </c>
      <c r="O1352">
        <f t="shared" si="42"/>
        <v>0</v>
      </c>
      <c r="P1352" t="str">
        <f t="shared" si="43"/>
        <v>2024-04</v>
      </c>
      <c r="Q1352" s="3">
        <f>IF(AND(IF(dashboard!$B$4="All",TRUE,$F1352=dashboard!$B$4),IF(dashboard!$B$5="All",TRUE,$E1352=dashboard!$B$5),IF(dashboard!$B$6="All",TRUE,$G1352=dashboard!$B$6),IF(dashboard!$B$7="All",TRUE,$M1352=dashboard!$B$7),$P1352&gt;=dashboard!$B$8,$P1352&lt;=dashboard!$B$9,COUNTIFS($C$2:C1352,$C1352,$F$2:F1352,IF(dashboard!$B$4="All","*",dashboard!$B$4),$E$2:E1352,IF(dashboard!$B$5="All","*",dashboard!$B$5),$G$2:G1352,IF(dashboard!$B$6="All","*",dashboard!$B$6),$M$2:M1352,IF(dashboard!$B$7="All","*",dashboard!$B$7),$P$2:P1352,"&gt;="&amp;dashboard!$B$8,$P$2:P1352,"&lt;="&amp;dashboard!$B$9)=1),1,0)</f>
        <v>0</v>
      </c>
    </row>
    <row r="1353" spans="1:17">
      <c r="A1353" t="s">
        <v>2677</v>
      </c>
      <c r="B1353" s="2">
        <v>45236</v>
      </c>
      <c r="C1353" t="s">
        <v>1212</v>
      </c>
      <c r="D1353" t="s">
        <v>437</v>
      </c>
      <c r="E1353" t="s">
        <v>26</v>
      </c>
      <c r="F1353" t="s">
        <v>46</v>
      </c>
      <c r="G1353" t="s">
        <v>42</v>
      </c>
      <c r="H1353" t="s">
        <v>34</v>
      </c>
      <c r="I1353" s="3">
        <v>4</v>
      </c>
      <c r="J1353" s="4">
        <v>1239.75</v>
      </c>
      <c r="K1353" s="4">
        <v>4959</v>
      </c>
      <c r="L1353" t="s">
        <v>28</v>
      </c>
      <c r="M1353" t="s">
        <v>22</v>
      </c>
      <c r="N1353">
        <f>IF(COUNTIF($C$2:C1353,C1353)=1,1,0)</f>
        <v>0</v>
      </c>
      <c r="O1353">
        <f t="shared" si="42"/>
        <v>1</v>
      </c>
      <c r="P1353" t="str">
        <f t="shared" si="43"/>
        <v>2023-11</v>
      </c>
      <c r="Q1353" s="3">
        <f>IF(AND(IF(dashboard!$B$4="All",TRUE,$F1353=dashboard!$B$4),IF(dashboard!$B$5="All",TRUE,$E1353=dashboard!$B$5),IF(dashboard!$B$6="All",TRUE,$G1353=dashboard!$B$6),IF(dashboard!$B$7="All",TRUE,$M1353=dashboard!$B$7),$P1353&gt;=dashboard!$B$8,$P1353&lt;=dashboard!$B$9,COUNTIFS($C$2:C1353,$C1353,$F$2:F1353,IF(dashboard!$B$4="All","*",dashboard!$B$4),$E$2:E1353,IF(dashboard!$B$5="All","*",dashboard!$B$5),$G$2:G1353,IF(dashboard!$B$6="All","*",dashboard!$B$6),$M$2:M1353,IF(dashboard!$B$7="All","*",dashboard!$B$7),$P$2:P1353,"&gt;="&amp;dashboard!$B$8,$P$2:P1353,"&lt;="&amp;dashboard!$B$9)=1),1,0)</f>
        <v>0</v>
      </c>
    </row>
    <row r="1354" spans="1:17">
      <c r="A1354" t="s">
        <v>2678</v>
      </c>
      <c r="B1354" s="2">
        <v>45012</v>
      </c>
      <c r="C1354" t="s">
        <v>944</v>
      </c>
      <c r="D1354" t="s">
        <v>1368</v>
      </c>
      <c r="E1354" t="s">
        <v>61</v>
      </c>
      <c r="F1354" t="s">
        <v>33</v>
      </c>
      <c r="G1354" t="s">
        <v>19</v>
      </c>
      <c r="H1354" t="s">
        <v>34</v>
      </c>
      <c r="I1354" s="3">
        <v>3</v>
      </c>
      <c r="J1354" s="4">
        <v>1203.72</v>
      </c>
      <c r="K1354" s="4">
        <v>3611.15</v>
      </c>
      <c r="L1354" t="s">
        <v>21</v>
      </c>
      <c r="M1354" t="s">
        <v>22</v>
      </c>
      <c r="N1354">
        <f>IF(COUNTIF($C$2:C1354,C1354)=1,1,0)</f>
        <v>0</v>
      </c>
      <c r="O1354">
        <f t="shared" si="42"/>
        <v>1</v>
      </c>
      <c r="P1354" t="str">
        <f t="shared" si="43"/>
        <v>2023-03</v>
      </c>
      <c r="Q1354" s="3">
        <f>IF(AND(IF(dashboard!$B$4="All",TRUE,$F1354=dashboard!$B$4),IF(dashboard!$B$5="All",TRUE,$E1354=dashboard!$B$5),IF(dashboard!$B$6="All",TRUE,$G1354=dashboard!$B$6),IF(dashboard!$B$7="All",TRUE,$M1354=dashboard!$B$7),$P1354&gt;=dashboard!$B$8,$P1354&lt;=dashboard!$B$9,COUNTIFS($C$2:C1354,$C1354,$F$2:F1354,IF(dashboard!$B$4="All","*",dashboard!$B$4),$E$2:E1354,IF(dashboard!$B$5="All","*",dashboard!$B$5),$G$2:G1354,IF(dashboard!$B$6="All","*",dashboard!$B$6),$M$2:M1354,IF(dashboard!$B$7="All","*",dashboard!$B$7),$P$2:P1354,"&gt;="&amp;dashboard!$B$8,$P$2:P1354,"&lt;="&amp;dashboard!$B$9)=1),1,0)</f>
        <v>0</v>
      </c>
    </row>
    <row r="1355" spans="1:17">
      <c r="A1355" t="s">
        <v>2679</v>
      </c>
      <c r="B1355" s="2">
        <v>45018</v>
      </c>
      <c r="C1355" t="s">
        <v>2328</v>
      </c>
      <c r="D1355" t="s">
        <v>1351</v>
      </c>
      <c r="E1355" t="s">
        <v>26</v>
      </c>
      <c r="F1355" t="s">
        <v>33</v>
      </c>
      <c r="G1355" t="s">
        <v>42</v>
      </c>
      <c r="H1355" t="s">
        <v>50</v>
      </c>
      <c r="I1355" s="3">
        <v>2</v>
      </c>
      <c r="J1355" s="4">
        <v>2639.62</v>
      </c>
      <c r="K1355" s="4">
        <v>5279.24</v>
      </c>
      <c r="L1355" t="s">
        <v>21</v>
      </c>
      <c r="M1355" t="s">
        <v>29</v>
      </c>
      <c r="N1355">
        <f>IF(COUNTIF($C$2:C1355,C1355)=1,1,0)</f>
        <v>0</v>
      </c>
      <c r="O1355">
        <f t="shared" si="42"/>
        <v>0</v>
      </c>
      <c r="P1355" t="str">
        <f t="shared" si="43"/>
        <v>2023-04</v>
      </c>
      <c r="Q1355" s="3">
        <f>IF(AND(IF(dashboard!$B$4="All",TRUE,$F1355=dashboard!$B$4),IF(dashboard!$B$5="All",TRUE,$E1355=dashboard!$B$5),IF(dashboard!$B$6="All",TRUE,$G1355=dashboard!$B$6),IF(dashboard!$B$7="All",TRUE,$M1355=dashboard!$B$7),$P1355&gt;=dashboard!$B$8,$P1355&lt;=dashboard!$B$9,COUNTIFS($C$2:C1355,$C1355,$F$2:F1355,IF(dashboard!$B$4="All","*",dashboard!$B$4),$E$2:E1355,IF(dashboard!$B$5="All","*",dashboard!$B$5),$G$2:G1355,IF(dashboard!$B$6="All","*",dashboard!$B$6),$M$2:M1355,IF(dashboard!$B$7="All","*",dashboard!$B$7),$P$2:P1355,"&gt;="&amp;dashboard!$B$8,$P$2:P1355,"&lt;="&amp;dashboard!$B$9)=1),1,0)</f>
        <v>0</v>
      </c>
    </row>
    <row r="1356" spans="1:17">
      <c r="A1356" t="s">
        <v>2680</v>
      </c>
      <c r="B1356" s="2">
        <v>45168</v>
      </c>
      <c r="C1356" t="s">
        <v>1756</v>
      </c>
      <c r="D1356" t="s">
        <v>816</v>
      </c>
      <c r="E1356" t="s">
        <v>17</v>
      </c>
      <c r="F1356" t="s">
        <v>27</v>
      </c>
      <c r="G1356" t="s">
        <v>19</v>
      </c>
      <c r="H1356" t="s">
        <v>34</v>
      </c>
      <c r="I1356" s="3">
        <v>5</v>
      </c>
      <c r="J1356" s="4">
        <v>1000.99</v>
      </c>
      <c r="K1356" s="4">
        <v>5004.95</v>
      </c>
      <c r="L1356" t="s">
        <v>35</v>
      </c>
      <c r="M1356" t="s">
        <v>22</v>
      </c>
      <c r="N1356">
        <f>IF(COUNTIF($C$2:C1356,C1356)=1,1,0)</f>
        <v>0</v>
      </c>
      <c r="O1356">
        <f t="shared" si="42"/>
        <v>1</v>
      </c>
      <c r="P1356" t="str">
        <f t="shared" si="43"/>
        <v>2023-08</v>
      </c>
      <c r="Q1356" s="3">
        <f>IF(AND(IF(dashboard!$B$4="All",TRUE,$F1356=dashboard!$B$4),IF(dashboard!$B$5="All",TRUE,$E1356=dashboard!$B$5),IF(dashboard!$B$6="All",TRUE,$G1356=dashboard!$B$6),IF(dashboard!$B$7="All",TRUE,$M1356=dashboard!$B$7),$P1356&gt;=dashboard!$B$8,$P1356&lt;=dashboard!$B$9,COUNTIFS($C$2:C1356,$C1356,$F$2:F1356,IF(dashboard!$B$4="All","*",dashboard!$B$4),$E$2:E1356,IF(dashboard!$B$5="All","*",dashboard!$B$5),$G$2:G1356,IF(dashboard!$B$6="All","*",dashboard!$B$6),$M$2:M1356,IF(dashboard!$B$7="All","*",dashboard!$B$7),$P$2:P1356,"&gt;="&amp;dashboard!$B$8,$P$2:P1356,"&lt;="&amp;dashboard!$B$9)=1),1,0)</f>
        <v>0</v>
      </c>
    </row>
    <row r="1357" spans="1:17">
      <c r="A1357" t="s">
        <v>2681</v>
      </c>
      <c r="B1357" s="2">
        <v>44928</v>
      </c>
      <c r="C1357" t="s">
        <v>1049</v>
      </c>
      <c r="D1357" t="s">
        <v>407</v>
      </c>
      <c r="E1357" t="s">
        <v>61</v>
      </c>
      <c r="F1357" t="s">
        <v>46</v>
      </c>
      <c r="G1357" t="s">
        <v>19</v>
      </c>
      <c r="H1357" t="s">
        <v>34</v>
      </c>
      <c r="I1357" s="3">
        <v>3</v>
      </c>
      <c r="J1357" s="4">
        <v>1427.39</v>
      </c>
      <c r="K1357" s="4">
        <v>4282.17</v>
      </c>
      <c r="L1357" t="s">
        <v>28</v>
      </c>
      <c r="M1357" t="s">
        <v>29</v>
      </c>
      <c r="N1357">
        <f>IF(COUNTIF($C$2:C1357,C1357)=1,1,0)</f>
        <v>0</v>
      </c>
      <c r="O1357">
        <f t="shared" si="42"/>
        <v>0</v>
      </c>
      <c r="P1357" t="str">
        <f t="shared" si="43"/>
        <v>2023-01</v>
      </c>
      <c r="Q1357" s="3">
        <f>IF(AND(IF(dashboard!$B$4="All",TRUE,$F1357=dashboard!$B$4),IF(dashboard!$B$5="All",TRUE,$E1357=dashboard!$B$5),IF(dashboard!$B$6="All",TRUE,$G1357=dashboard!$B$6),IF(dashboard!$B$7="All",TRUE,$M1357=dashboard!$B$7),$P1357&gt;=dashboard!$B$8,$P1357&lt;=dashboard!$B$9,COUNTIFS($C$2:C1357,$C1357,$F$2:F1357,IF(dashboard!$B$4="All","*",dashboard!$B$4),$E$2:E1357,IF(dashboard!$B$5="All","*",dashboard!$B$5),$G$2:G1357,IF(dashboard!$B$6="All","*",dashboard!$B$6),$M$2:M1357,IF(dashboard!$B$7="All","*",dashboard!$B$7),$P$2:P1357,"&gt;="&amp;dashboard!$B$8,$P$2:P1357,"&lt;="&amp;dashboard!$B$9)=1),1,0)</f>
        <v>0</v>
      </c>
    </row>
    <row r="1358" spans="1:17">
      <c r="A1358" t="s">
        <v>2682</v>
      </c>
      <c r="B1358" s="2">
        <v>45151</v>
      </c>
      <c r="C1358" t="s">
        <v>2683</v>
      </c>
      <c r="D1358" t="s">
        <v>2684</v>
      </c>
      <c r="E1358" t="s">
        <v>17</v>
      </c>
      <c r="F1358" t="s">
        <v>46</v>
      </c>
      <c r="G1358" t="s">
        <v>42</v>
      </c>
      <c r="H1358" t="s">
        <v>50</v>
      </c>
      <c r="I1358" s="3">
        <v>4</v>
      </c>
      <c r="J1358" s="4">
        <v>2822.37</v>
      </c>
      <c r="K1358" s="4">
        <v>11289.48</v>
      </c>
      <c r="L1358" t="s">
        <v>35</v>
      </c>
      <c r="M1358" t="s">
        <v>29</v>
      </c>
      <c r="N1358">
        <f>IF(COUNTIF($C$2:C1358,C1358)=1,1,0)</f>
        <v>1</v>
      </c>
      <c r="O1358">
        <f t="shared" si="42"/>
        <v>0</v>
      </c>
      <c r="P1358" t="str">
        <f t="shared" si="43"/>
        <v>2023-08</v>
      </c>
      <c r="Q1358" s="3">
        <f>IF(AND(IF(dashboard!$B$4="All",TRUE,$F1358=dashboard!$B$4),IF(dashboard!$B$5="All",TRUE,$E1358=dashboard!$B$5),IF(dashboard!$B$6="All",TRUE,$G1358=dashboard!$B$6),IF(dashboard!$B$7="All",TRUE,$M1358=dashboard!$B$7),$P1358&gt;=dashboard!$B$8,$P1358&lt;=dashboard!$B$9,COUNTIFS($C$2:C1358,$C1358,$F$2:F1358,IF(dashboard!$B$4="All","*",dashboard!$B$4),$E$2:E1358,IF(dashboard!$B$5="All","*",dashboard!$B$5),$G$2:G1358,IF(dashboard!$B$6="All","*",dashboard!$B$6),$M$2:M1358,IF(dashboard!$B$7="All","*",dashboard!$B$7),$P$2:P1358,"&gt;="&amp;dashboard!$B$8,$P$2:P1358,"&lt;="&amp;dashboard!$B$9)=1),1,0)</f>
        <v>0</v>
      </c>
    </row>
    <row r="1359" spans="1:17">
      <c r="A1359" t="s">
        <v>2685</v>
      </c>
      <c r="B1359" s="2">
        <v>45042</v>
      </c>
      <c r="C1359" t="s">
        <v>2686</v>
      </c>
      <c r="D1359" t="s">
        <v>812</v>
      </c>
      <c r="E1359" t="s">
        <v>26</v>
      </c>
      <c r="F1359" t="s">
        <v>27</v>
      </c>
      <c r="G1359" t="s">
        <v>19</v>
      </c>
      <c r="H1359" t="s">
        <v>57</v>
      </c>
      <c r="I1359" s="3">
        <v>3</v>
      </c>
      <c r="J1359" s="4">
        <v>16093.06</v>
      </c>
      <c r="K1359" s="4">
        <v>48279.18</v>
      </c>
      <c r="L1359" t="s">
        <v>35</v>
      </c>
      <c r="M1359" t="s">
        <v>29</v>
      </c>
      <c r="N1359">
        <f>IF(COUNTIF($C$2:C1359,C1359)=1,1,0)</f>
        <v>1</v>
      </c>
      <c r="O1359">
        <f t="shared" si="42"/>
        <v>0</v>
      </c>
      <c r="P1359" t="str">
        <f t="shared" si="43"/>
        <v>2023-04</v>
      </c>
      <c r="Q1359" s="3">
        <f>IF(AND(IF(dashboard!$B$4="All",TRUE,$F1359=dashboard!$B$4),IF(dashboard!$B$5="All",TRUE,$E1359=dashboard!$B$5),IF(dashboard!$B$6="All",TRUE,$G1359=dashboard!$B$6),IF(dashboard!$B$7="All",TRUE,$M1359=dashboard!$B$7),$P1359&gt;=dashboard!$B$8,$P1359&lt;=dashboard!$B$9,COUNTIFS($C$2:C1359,$C1359,$F$2:F1359,IF(dashboard!$B$4="All","*",dashboard!$B$4),$E$2:E1359,IF(dashboard!$B$5="All","*",dashboard!$B$5),$G$2:G1359,IF(dashboard!$B$6="All","*",dashboard!$B$6),$M$2:M1359,IF(dashboard!$B$7="All","*",dashboard!$B$7),$P$2:P1359,"&gt;="&amp;dashboard!$B$8,$P$2:P1359,"&lt;="&amp;dashboard!$B$9)=1),1,0)</f>
        <v>0</v>
      </c>
    </row>
    <row r="1360" spans="1:17">
      <c r="A1360" t="s">
        <v>2687</v>
      </c>
      <c r="B1360" s="2">
        <v>45029</v>
      </c>
      <c r="C1360" t="s">
        <v>347</v>
      </c>
      <c r="D1360" t="s">
        <v>1566</v>
      </c>
      <c r="E1360" t="s">
        <v>61</v>
      </c>
      <c r="F1360" t="s">
        <v>27</v>
      </c>
      <c r="G1360" t="s">
        <v>19</v>
      </c>
      <c r="H1360" t="s">
        <v>50</v>
      </c>
      <c r="I1360" s="3">
        <v>4</v>
      </c>
      <c r="J1360" s="4">
        <v>1782.88</v>
      </c>
      <c r="K1360" s="4">
        <v>7131.52</v>
      </c>
      <c r="L1360" t="s">
        <v>28</v>
      </c>
      <c r="M1360" t="s">
        <v>22</v>
      </c>
      <c r="N1360">
        <f>IF(COUNTIF($C$2:C1360,C1360)=1,1,0)</f>
        <v>0</v>
      </c>
      <c r="O1360">
        <f t="shared" si="42"/>
        <v>1</v>
      </c>
      <c r="P1360" t="str">
        <f t="shared" si="43"/>
        <v>2023-04</v>
      </c>
      <c r="Q1360" s="3">
        <f>IF(AND(IF(dashboard!$B$4="All",TRUE,$F1360=dashboard!$B$4),IF(dashboard!$B$5="All",TRUE,$E1360=dashboard!$B$5),IF(dashboard!$B$6="All",TRUE,$G1360=dashboard!$B$6),IF(dashboard!$B$7="All",TRUE,$M1360=dashboard!$B$7),$P1360&gt;=dashboard!$B$8,$P1360&lt;=dashboard!$B$9,COUNTIFS($C$2:C1360,$C1360,$F$2:F1360,IF(dashboard!$B$4="All","*",dashboard!$B$4),$E$2:E1360,IF(dashboard!$B$5="All","*",dashboard!$B$5),$G$2:G1360,IF(dashboard!$B$6="All","*",dashboard!$B$6),$M$2:M1360,IF(dashboard!$B$7="All","*",dashboard!$B$7),$P$2:P1360,"&gt;="&amp;dashboard!$B$8,$P$2:P1360,"&lt;="&amp;dashboard!$B$9)=1),1,0)</f>
        <v>0</v>
      </c>
    </row>
    <row r="1361" spans="1:17">
      <c r="A1361" t="s">
        <v>2688</v>
      </c>
      <c r="B1361" s="2">
        <v>45120</v>
      </c>
      <c r="C1361" t="s">
        <v>1114</v>
      </c>
      <c r="D1361" t="s">
        <v>669</v>
      </c>
      <c r="E1361" t="s">
        <v>17</v>
      </c>
      <c r="F1361" t="s">
        <v>27</v>
      </c>
      <c r="G1361" t="s">
        <v>19</v>
      </c>
      <c r="H1361" t="s">
        <v>20</v>
      </c>
      <c r="I1361" s="3">
        <v>4</v>
      </c>
      <c r="J1361" s="4">
        <v>34831.74</v>
      </c>
      <c r="K1361" s="4">
        <v>139326.98000000001</v>
      </c>
      <c r="L1361" t="s">
        <v>21</v>
      </c>
      <c r="M1361" t="s">
        <v>29</v>
      </c>
      <c r="N1361">
        <f>IF(COUNTIF($C$2:C1361,C1361)=1,1,0)</f>
        <v>0</v>
      </c>
      <c r="O1361">
        <f t="shared" si="42"/>
        <v>0</v>
      </c>
      <c r="P1361" t="str">
        <f t="shared" si="43"/>
        <v>2023-07</v>
      </c>
      <c r="Q1361" s="3">
        <f>IF(AND(IF(dashboard!$B$4="All",TRUE,$F1361=dashboard!$B$4),IF(dashboard!$B$5="All",TRUE,$E1361=dashboard!$B$5),IF(dashboard!$B$6="All",TRUE,$G1361=dashboard!$B$6),IF(dashboard!$B$7="All",TRUE,$M1361=dashboard!$B$7),$P1361&gt;=dashboard!$B$8,$P1361&lt;=dashboard!$B$9,COUNTIFS($C$2:C1361,$C1361,$F$2:F1361,IF(dashboard!$B$4="All","*",dashboard!$B$4),$E$2:E1361,IF(dashboard!$B$5="All","*",dashboard!$B$5),$G$2:G1361,IF(dashboard!$B$6="All","*",dashboard!$B$6),$M$2:M1361,IF(dashboard!$B$7="All","*",dashboard!$B$7),$P$2:P1361,"&gt;="&amp;dashboard!$B$8,$P$2:P1361,"&lt;="&amp;dashboard!$B$9)=1),1,0)</f>
        <v>0</v>
      </c>
    </row>
    <row r="1362" spans="1:17">
      <c r="A1362" t="s">
        <v>2689</v>
      </c>
      <c r="B1362" s="2">
        <v>45092</v>
      </c>
      <c r="C1362" t="s">
        <v>561</v>
      </c>
      <c r="D1362" t="s">
        <v>2690</v>
      </c>
      <c r="E1362" t="s">
        <v>61</v>
      </c>
      <c r="F1362" t="s">
        <v>27</v>
      </c>
      <c r="G1362" t="s">
        <v>19</v>
      </c>
      <c r="H1362" t="s">
        <v>50</v>
      </c>
      <c r="I1362" s="3">
        <v>4</v>
      </c>
      <c r="J1362" s="4">
        <v>2633.1</v>
      </c>
      <c r="K1362" s="4">
        <v>10532.42</v>
      </c>
      <c r="L1362" t="s">
        <v>21</v>
      </c>
      <c r="M1362" t="s">
        <v>29</v>
      </c>
      <c r="N1362">
        <f>IF(COUNTIF($C$2:C1362,C1362)=1,1,0)</f>
        <v>0</v>
      </c>
      <c r="O1362">
        <f t="shared" si="42"/>
        <v>0</v>
      </c>
      <c r="P1362" t="str">
        <f t="shared" si="43"/>
        <v>2023-06</v>
      </c>
      <c r="Q1362" s="3">
        <f>IF(AND(IF(dashboard!$B$4="All",TRUE,$F1362=dashboard!$B$4),IF(dashboard!$B$5="All",TRUE,$E1362=dashboard!$B$5),IF(dashboard!$B$6="All",TRUE,$G1362=dashboard!$B$6),IF(dashboard!$B$7="All",TRUE,$M1362=dashboard!$B$7),$P1362&gt;=dashboard!$B$8,$P1362&lt;=dashboard!$B$9,COUNTIFS($C$2:C1362,$C1362,$F$2:F1362,IF(dashboard!$B$4="All","*",dashboard!$B$4),$E$2:E1362,IF(dashboard!$B$5="All","*",dashboard!$B$5),$G$2:G1362,IF(dashboard!$B$6="All","*",dashboard!$B$6),$M$2:M1362,IF(dashboard!$B$7="All","*",dashboard!$B$7),$P$2:P1362,"&gt;="&amp;dashboard!$B$8,$P$2:P1362,"&lt;="&amp;dashboard!$B$9)=1),1,0)</f>
        <v>0</v>
      </c>
    </row>
    <row r="1363" spans="1:17">
      <c r="A1363" t="s">
        <v>2691</v>
      </c>
      <c r="B1363" s="2">
        <v>45016</v>
      </c>
      <c r="C1363" t="s">
        <v>37</v>
      </c>
      <c r="D1363" t="s">
        <v>2692</v>
      </c>
      <c r="E1363" t="s">
        <v>17</v>
      </c>
      <c r="F1363" t="s">
        <v>27</v>
      </c>
      <c r="G1363" t="s">
        <v>19</v>
      </c>
      <c r="H1363" t="s">
        <v>57</v>
      </c>
      <c r="I1363" s="3">
        <v>5</v>
      </c>
      <c r="J1363" s="4">
        <v>16905.75</v>
      </c>
      <c r="K1363" s="4">
        <v>84528.74</v>
      </c>
      <c r="L1363" t="s">
        <v>35</v>
      </c>
      <c r="M1363" t="s">
        <v>29</v>
      </c>
      <c r="N1363">
        <f>IF(COUNTIF($C$2:C1363,C1363)=1,1,0)</f>
        <v>0</v>
      </c>
      <c r="O1363">
        <f t="shared" si="42"/>
        <v>0</v>
      </c>
      <c r="P1363" t="str">
        <f t="shared" si="43"/>
        <v>2023-03</v>
      </c>
      <c r="Q1363" s="3">
        <f>IF(AND(IF(dashboard!$B$4="All",TRUE,$F1363=dashboard!$B$4),IF(dashboard!$B$5="All",TRUE,$E1363=dashboard!$B$5),IF(dashboard!$B$6="All",TRUE,$G1363=dashboard!$B$6),IF(dashboard!$B$7="All",TRUE,$M1363=dashboard!$B$7),$P1363&gt;=dashboard!$B$8,$P1363&lt;=dashboard!$B$9,COUNTIFS($C$2:C1363,$C1363,$F$2:F1363,IF(dashboard!$B$4="All","*",dashboard!$B$4),$E$2:E1363,IF(dashboard!$B$5="All","*",dashboard!$B$5),$G$2:G1363,IF(dashboard!$B$6="All","*",dashboard!$B$6),$M$2:M1363,IF(dashboard!$B$7="All","*",dashboard!$B$7),$P$2:P1363,"&gt;="&amp;dashboard!$B$8,$P$2:P1363,"&lt;="&amp;dashboard!$B$9)=1),1,0)</f>
        <v>0</v>
      </c>
    </row>
    <row r="1364" spans="1:17">
      <c r="A1364" t="s">
        <v>2693</v>
      </c>
      <c r="B1364" s="2">
        <v>45048</v>
      </c>
      <c r="C1364" t="s">
        <v>2694</v>
      </c>
      <c r="D1364" t="s">
        <v>1182</v>
      </c>
      <c r="E1364" t="s">
        <v>61</v>
      </c>
      <c r="F1364" t="s">
        <v>33</v>
      </c>
      <c r="G1364" t="s">
        <v>42</v>
      </c>
      <c r="H1364" t="s">
        <v>34</v>
      </c>
      <c r="I1364" s="3">
        <v>4</v>
      </c>
      <c r="J1364" s="4">
        <v>1407.69</v>
      </c>
      <c r="K1364" s="4">
        <v>5630.78</v>
      </c>
      <c r="L1364" t="s">
        <v>21</v>
      </c>
      <c r="M1364" t="s">
        <v>29</v>
      </c>
      <c r="N1364">
        <f>IF(COUNTIF($C$2:C1364,C1364)=1,1,0)</f>
        <v>1</v>
      </c>
      <c r="O1364">
        <f t="shared" si="42"/>
        <v>0</v>
      </c>
      <c r="P1364" t="str">
        <f t="shared" si="43"/>
        <v>2023-05</v>
      </c>
      <c r="Q1364" s="3">
        <f>IF(AND(IF(dashboard!$B$4="All",TRUE,$F1364=dashboard!$B$4),IF(dashboard!$B$5="All",TRUE,$E1364=dashboard!$B$5),IF(dashboard!$B$6="All",TRUE,$G1364=dashboard!$B$6),IF(dashboard!$B$7="All",TRUE,$M1364=dashboard!$B$7),$P1364&gt;=dashboard!$B$8,$P1364&lt;=dashboard!$B$9,COUNTIFS($C$2:C1364,$C1364,$F$2:F1364,IF(dashboard!$B$4="All","*",dashboard!$B$4),$E$2:E1364,IF(dashboard!$B$5="All","*",dashboard!$B$5),$G$2:G1364,IF(dashboard!$B$6="All","*",dashboard!$B$6),$M$2:M1364,IF(dashboard!$B$7="All","*",dashboard!$B$7),$P$2:P1364,"&gt;="&amp;dashboard!$B$8,$P$2:P1364,"&lt;="&amp;dashboard!$B$9)=1),1,0)</f>
        <v>1</v>
      </c>
    </row>
    <row r="1365" spans="1:17">
      <c r="A1365" t="s">
        <v>2695</v>
      </c>
      <c r="B1365" s="2">
        <v>45069</v>
      </c>
      <c r="C1365" t="s">
        <v>1141</v>
      </c>
      <c r="D1365" t="s">
        <v>2201</v>
      </c>
      <c r="E1365" t="s">
        <v>17</v>
      </c>
      <c r="F1365" t="s">
        <v>27</v>
      </c>
      <c r="G1365" t="s">
        <v>42</v>
      </c>
      <c r="H1365" t="s">
        <v>50</v>
      </c>
      <c r="I1365" s="3">
        <v>3</v>
      </c>
      <c r="J1365" s="4">
        <v>2894.82</v>
      </c>
      <c r="K1365" s="4">
        <v>8684.4500000000007</v>
      </c>
      <c r="L1365" t="s">
        <v>28</v>
      </c>
      <c r="M1365" t="s">
        <v>29</v>
      </c>
      <c r="N1365">
        <f>IF(COUNTIF($C$2:C1365,C1365)=1,1,0)</f>
        <v>0</v>
      </c>
      <c r="O1365">
        <f t="shared" si="42"/>
        <v>0</v>
      </c>
      <c r="P1365" t="str">
        <f t="shared" si="43"/>
        <v>2023-05</v>
      </c>
      <c r="Q1365" s="3">
        <f>IF(AND(IF(dashboard!$B$4="All",TRUE,$F1365=dashboard!$B$4),IF(dashboard!$B$5="All",TRUE,$E1365=dashboard!$B$5),IF(dashboard!$B$6="All",TRUE,$G1365=dashboard!$B$6),IF(dashboard!$B$7="All",TRUE,$M1365=dashboard!$B$7),$P1365&gt;=dashboard!$B$8,$P1365&lt;=dashboard!$B$9,COUNTIFS($C$2:C1365,$C1365,$F$2:F1365,IF(dashboard!$B$4="All","*",dashboard!$B$4),$E$2:E1365,IF(dashboard!$B$5="All","*",dashboard!$B$5),$G$2:G1365,IF(dashboard!$B$6="All","*",dashboard!$B$6),$M$2:M1365,IF(dashboard!$B$7="All","*",dashboard!$B$7),$P$2:P1365,"&gt;="&amp;dashboard!$B$8,$P$2:P1365,"&lt;="&amp;dashboard!$B$9)=1),1,0)</f>
        <v>0</v>
      </c>
    </row>
    <row r="1366" spans="1:17">
      <c r="A1366" t="s">
        <v>2696</v>
      </c>
      <c r="B1366" s="2">
        <v>45032</v>
      </c>
      <c r="C1366" t="s">
        <v>417</v>
      </c>
      <c r="D1366" t="s">
        <v>1011</v>
      </c>
      <c r="E1366" t="s">
        <v>61</v>
      </c>
      <c r="F1366" t="s">
        <v>46</v>
      </c>
      <c r="G1366" t="s">
        <v>19</v>
      </c>
      <c r="H1366" t="s">
        <v>34</v>
      </c>
      <c r="I1366" s="3">
        <v>1</v>
      </c>
      <c r="J1366" s="4">
        <v>1083.6300000000001</v>
      </c>
      <c r="K1366" s="4">
        <v>1083.6300000000001</v>
      </c>
      <c r="L1366" t="s">
        <v>21</v>
      </c>
      <c r="M1366" t="s">
        <v>29</v>
      </c>
      <c r="N1366">
        <f>IF(COUNTIF($C$2:C1366,C1366)=1,1,0)</f>
        <v>0</v>
      </c>
      <c r="O1366">
        <f t="shared" si="42"/>
        <v>0</v>
      </c>
      <c r="P1366" t="str">
        <f t="shared" si="43"/>
        <v>2023-04</v>
      </c>
      <c r="Q1366" s="3">
        <f>IF(AND(IF(dashboard!$B$4="All",TRUE,$F1366=dashboard!$B$4),IF(dashboard!$B$5="All",TRUE,$E1366=dashboard!$B$5),IF(dashboard!$B$6="All",TRUE,$G1366=dashboard!$B$6),IF(dashboard!$B$7="All",TRUE,$M1366=dashboard!$B$7),$P1366&gt;=dashboard!$B$8,$P1366&lt;=dashboard!$B$9,COUNTIFS($C$2:C1366,$C1366,$F$2:F1366,IF(dashboard!$B$4="All","*",dashboard!$B$4),$E$2:E1366,IF(dashboard!$B$5="All","*",dashboard!$B$5),$G$2:G1366,IF(dashboard!$B$6="All","*",dashboard!$B$6),$M$2:M1366,IF(dashboard!$B$7="All","*",dashboard!$B$7),$P$2:P1366,"&gt;="&amp;dashboard!$B$8,$P$2:P1366,"&lt;="&amp;dashboard!$B$9)=1),1,0)</f>
        <v>0</v>
      </c>
    </row>
    <row r="1367" spans="1:17">
      <c r="A1367" t="s">
        <v>2697</v>
      </c>
      <c r="B1367" s="2">
        <v>45354</v>
      </c>
      <c r="C1367" t="s">
        <v>2371</v>
      </c>
      <c r="D1367" t="s">
        <v>1868</v>
      </c>
      <c r="E1367" t="s">
        <v>17</v>
      </c>
      <c r="F1367" t="s">
        <v>18</v>
      </c>
      <c r="G1367" t="s">
        <v>19</v>
      </c>
      <c r="H1367" t="s">
        <v>20</v>
      </c>
      <c r="I1367" s="3">
        <v>3</v>
      </c>
      <c r="J1367" s="4">
        <v>40188.769999999997</v>
      </c>
      <c r="K1367" s="4">
        <v>120566.31</v>
      </c>
      <c r="L1367" t="s">
        <v>21</v>
      </c>
      <c r="M1367" t="s">
        <v>29</v>
      </c>
      <c r="N1367">
        <f>IF(COUNTIF($C$2:C1367,C1367)=1,1,0)</f>
        <v>0</v>
      </c>
      <c r="O1367">
        <f t="shared" si="42"/>
        <v>0</v>
      </c>
      <c r="P1367" t="str">
        <f t="shared" si="43"/>
        <v>2024-03</v>
      </c>
      <c r="Q1367" s="3">
        <f>IF(AND(IF(dashboard!$B$4="All",TRUE,$F1367=dashboard!$B$4),IF(dashboard!$B$5="All",TRUE,$E1367=dashboard!$B$5),IF(dashboard!$B$6="All",TRUE,$G1367=dashboard!$B$6),IF(dashboard!$B$7="All",TRUE,$M1367=dashboard!$B$7),$P1367&gt;=dashboard!$B$8,$P1367&lt;=dashboard!$B$9,COUNTIFS($C$2:C1367,$C1367,$F$2:F1367,IF(dashboard!$B$4="All","*",dashboard!$B$4),$E$2:E1367,IF(dashboard!$B$5="All","*",dashboard!$B$5),$G$2:G1367,IF(dashboard!$B$6="All","*",dashboard!$B$6),$M$2:M1367,IF(dashboard!$B$7="All","*",dashboard!$B$7),$P$2:P1367,"&gt;="&amp;dashboard!$B$8,$P$2:P1367,"&lt;="&amp;dashboard!$B$9)=1),1,0)</f>
        <v>0</v>
      </c>
    </row>
    <row r="1368" spans="1:17">
      <c r="A1368" t="s">
        <v>2698</v>
      </c>
      <c r="B1368" s="2">
        <v>45231</v>
      </c>
      <c r="C1368" t="s">
        <v>594</v>
      </c>
      <c r="D1368" t="s">
        <v>2285</v>
      </c>
      <c r="E1368" t="s">
        <v>26</v>
      </c>
      <c r="F1368" t="s">
        <v>33</v>
      </c>
      <c r="G1368" t="s">
        <v>19</v>
      </c>
      <c r="H1368" t="s">
        <v>57</v>
      </c>
      <c r="I1368" s="3">
        <v>5</v>
      </c>
      <c r="J1368" s="4">
        <v>10505.62</v>
      </c>
      <c r="K1368" s="4">
        <v>52528.08</v>
      </c>
      <c r="L1368" t="s">
        <v>35</v>
      </c>
      <c r="M1368" t="s">
        <v>29</v>
      </c>
      <c r="N1368">
        <f>IF(COUNTIF($C$2:C1368,C1368)=1,1,0)</f>
        <v>0</v>
      </c>
      <c r="O1368">
        <f t="shared" si="42"/>
        <v>0</v>
      </c>
      <c r="P1368" t="str">
        <f t="shared" si="43"/>
        <v>2023-11</v>
      </c>
      <c r="Q1368" s="3">
        <f>IF(AND(IF(dashboard!$B$4="All",TRUE,$F1368=dashboard!$B$4),IF(dashboard!$B$5="All",TRUE,$E1368=dashboard!$B$5),IF(dashboard!$B$6="All",TRUE,$G1368=dashboard!$B$6),IF(dashboard!$B$7="All",TRUE,$M1368=dashboard!$B$7),$P1368&gt;=dashboard!$B$8,$P1368&lt;=dashboard!$B$9,COUNTIFS($C$2:C1368,$C1368,$F$2:F1368,IF(dashboard!$B$4="All","*",dashboard!$B$4),$E$2:E1368,IF(dashboard!$B$5="All","*",dashboard!$B$5),$G$2:G1368,IF(dashboard!$B$6="All","*",dashboard!$B$6),$M$2:M1368,IF(dashboard!$B$7="All","*",dashboard!$B$7),$P$2:P1368,"&gt;="&amp;dashboard!$B$8,$P$2:P1368,"&lt;="&amp;dashboard!$B$9)=1),1,0)</f>
        <v>1</v>
      </c>
    </row>
    <row r="1369" spans="1:17">
      <c r="A1369" t="s">
        <v>2699</v>
      </c>
      <c r="B1369" s="2">
        <v>45243</v>
      </c>
      <c r="C1369" t="s">
        <v>920</v>
      </c>
      <c r="D1369" t="s">
        <v>1368</v>
      </c>
      <c r="E1369" t="s">
        <v>17</v>
      </c>
      <c r="F1369" t="s">
        <v>46</v>
      </c>
      <c r="G1369" t="s">
        <v>19</v>
      </c>
      <c r="H1369" t="s">
        <v>34</v>
      </c>
      <c r="I1369" s="3">
        <v>4</v>
      </c>
      <c r="J1369" s="4">
        <v>1050.8900000000001</v>
      </c>
      <c r="K1369" s="4">
        <v>4203.54</v>
      </c>
      <c r="L1369" t="s">
        <v>21</v>
      </c>
      <c r="M1369" t="s">
        <v>29</v>
      </c>
      <c r="N1369">
        <f>IF(COUNTIF($C$2:C1369,C1369)=1,1,0)</f>
        <v>0</v>
      </c>
      <c r="O1369">
        <f t="shared" si="42"/>
        <v>0</v>
      </c>
      <c r="P1369" t="str">
        <f t="shared" si="43"/>
        <v>2023-11</v>
      </c>
      <c r="Q1369" s="3">
        <f>IF(AND(IF(dashboard!$B$4="All",TRUE,$F1369=dashboard!$B$4),IF(dashboard!$B$5="All",TRUE,$E1369=dashboard!$B$5),IF(dashboard!$B$6="All",TRUE,$G1369=dashboard!$B$6),IF(dashboard!$B$7="All",TRUE,$M1369=dashboard!$B$7),$P1369&gt;=dashboard!$B$8,$P1369&lt;=dashboard!$B$9,COUNTIFS($C$2:C1369,$C1369,$F$2:F1369,IF(dashboard!$B$4="All","*",dashboard!$B$4),$E$2:E1369,IF(dashboard!$B$5="All","*",dashboard!$B$5),$G$2:G1369,IF(dashboard!$B$6="All","*",dashboard!$B$6),$M$2:M1369,IF(dashboard!$B$7="All","*",dashboard!$B$7),$P$2:P1369,"&gt;="&amp;dashboard!$B$8,$P$2:P1369,"&lt;="&amp;dashboard!$B$9)=1),1,0)</f>
        <v>0</v>
      </c>
    </row>
    <row r="1370" spans="1:17">
      <c r="A1370" t="s">
        <v>2700</v>
      </c>
      <c r="B1370" s="2">
        <v>44935</v>
      </c>
      <c r="C1370" t="s">
        <v>335</v>
      </c>
      <c r="D1370" t="s">
        <v>257</v>
      </c>
      <c r="E1370" t="s">
        <v>17</v>
      </c>
      <c r="F1370" t="s">
        <v>18</v>
      </c>
      <c r="G1370" t="s">
        <v>19</v>
      </c>
      <c r="H1370" t="s">
        <v>34</v>
      </c>
      <c r="I1370" s="3">
        <v>1</v>
      </c>
      <c r="J1370" s="4">
        <v>908.33</v>
      </c>
      <c r="K1370" s="4">
        <v>908.33</v>
      </c>
      <c r="L1370" t="s">
        <v>28</v>
      </c>
      <c r="M1370" t="s">
        <v>22</v>
      </c>
      <c r="N1370">
        <f>IF(COUNTIF($C$2:C1370,C1370)=1,1,0)</f>
        <v>0</v>
      </c>
      <c r="O1370">
        <f t="shared" si="42"/>
        <v>1</v>
      </c>
      <c r="P1370" t="str">
        <f t="shared" si="43"/>
        <v>2023-01</v>
      </c>
      <c r="Q1370" s="3">
        <f>IF(AND(IF(dashboard!$B$4="All",TRUE,$F1370=dashboard!$B$4),IF(dashboard!$B$5="All",TRUE,$E1370=dashboard!$B$5),IF(dashboard!$B$6="All",TRUE,$G1370=dashboard!$B$6),IF(dashboard!$B$7="All",TRUE,$M1370=dashboard!$B$7),$P1370&gt;=dashboard!$B$8,$P1370&lt;=dashboard!$B$9,COUNTIFS($C$2:C1370,$C1370,$F$2:F1370,IF(dashboard!$B$4="All","*",dashboard!$B$4),$E$2:E1370,IF(dashboard!$B$5="All","*",dashboard!$B$5),$G$2:G1370,IF(dashboard!$B$6="All","*",dashboard!$B$6),$M$2:M1370,IF(dashboard!$B$7="All","*",dashboard!$B$7),$P$2:P1370,"&gt;="&amp;dashboard!$B$8,$P$2:P1370,"&lt;="&amp;dashboard!$B$9)=1),1,0)</f>
        <v>0</v>
      </c>
    </row>
    <row r="1371" spans="1:17">
      <c r="A1371" t="s">
        <v>2701</v>
      </c>
      <c r="B1371" s="2">
        <v>44999</v>
      </c>
      <c r="C1371" t="s">
        <v>204</v>
      </c>
      <c r="D1371" t="s">
        <v>355</v>
      </c>
      <c r="E1371" t="s">
        <v>17</v>
      </c>
      <c r="F1371" t="s">
        <v>33</v>
      </c>
      <c r="G1371" t="s">
        <v>42</v>
      </c>
      <c r="H1371" t="s">
        <v>34</v>
      </c>
      <c r="I1371" s="3">
        <v>5</v>
      </c>
      <c r="J1371" s="4">
        <v>1369.84</v>
      </c>
      <c r="K1371" s="4">
        <v>6849.2</v>
      </c>
      <c r="L1371" t="s">
        <v>35</v>
      </c>
      <c r="M1371" t="s">
        <v>29</v>
      </c>
      <c r="N1371">
        <f>IF(COUNTIF($C$2:C1371,C1371)=1,1,0)</f>
        <v>0</v>
      </c>
      <c r="O1371">
        <f t="shared" si="42"/>
        <v>0</v>
      </c>
      <c r="P1371" t="str">
        <f t="shared" si="43"/>
        <v>2023-03</v>
      </c>
      <c r="Q1371" s="3">
        <f>IF(AND(IF(dashboard!$B$4="All",TRUE,$F1371=dashboard!$B$4),IF(dashboard!$B$5="All",TRUE,$E1371=dashboard!$B$5),IF(dashboard!$B$6="All",TRUE,$G1371=dashboard!$B$6),IF(dashboard!$B$7="All",TRUE,$M1371=dashboard!$B$7),$P1371&gt;=dashboard!$B$8,$P1371&lt;=dashboard!$B$9,COUNTIFS($C$2:C1371,$C1371,$F$2:F1371,IF(dashboard!$B$4="All","*",dashboard!$B$4),$E$2:E1371,IF(dashboard!$B$5="All","*",dashboard!$B$5),$G$2:G1371,IF(dashboard!$B$6="All","*",dashboard!$B$6),$M$2:M1371,IF(dashboard!$B$7="All","*",dashboard!$B$7),$P$2:P1371,"&gt;="&amp;dashboard!$B$8,$P$2:P1371,"&lt;="&amp;dashboard!$B$9)=1),1,0)</f>
        <v>1</v>
      </c>
    </row>
    <row r="1372" spans="1:17">
      <c r="A1372" t="s">
        <v>2702</v>
      </c>
      <c r="B1372" s="2">
        <v>45285</v>
      </c>
      <c r="C1372" t="s">
        <v>2703</v>
      </c>
      <c r="D1372" t="s">
        <v>2137</v>
      </c>
      <c r="E1372" t="s">
        <v>26</v>
      </c>
      <c r="F1372" t="s">
        <v>27</v>
      </c>
      <c r="G1372" t="s">
        <v>19</v>
      </c>
      <c r="H1372" t="s">
        <v>34</v>
      </c>
      <c r="I1372" s="3">
        <v>2</v>
      </c>
      <c r="J1372" s="4">
        <v>1396.79</v>
      </c>
      <c r="K1372" s="4">
        <v>2793.58</v>
      </c>
      <c r="L1372" t="s">
        <v>28</v>
      </c>
      <c r="M1372" t="s">
        <v>29</v>
      </c>
      <c r="N1372">
        <f>IF(COUNTIF($C$2:C1372,C1372)=1,1,0)</f>
        <v>1</v>
      </c>
      <c r="O1372">
        <f t="shared" si="42"/>
        <v>0</v>
      </c>
      <c r="P1372" t="str">
        <f t="shared" si="43"/>
        <v>2023-12</v>
      </c>
      <c r="Q1372" s="3">
        <f>IF(AND(IF(dashboard!$B$4="All",TRUE,$F1372=dashboard!$B$4),IF(dashboard!$B$5="All",TRUE,$E1372=dashboard!$B$5),IF(dashboard!$B$6="All",TRUE,$G1372=dashboard!$B$6),IF(dashboard!$B$7="All",TRUE,$M1372=dashboard!$B$7),$P1372&gt;=dashboard!$B$8,$P1372&lt;=dashboard!$B$9,COUNTIFS($C$2:C1372,$C1372,$F$2:F1372,IF(dashboard!$B$4="All","*",dashboard!$B$4),$E$2:E1372,IF(dashboard!$B$5="All","*",dashboard!$B$5),$G$2:G1372,IF(dashboard!$B$6="All","*",dashboard!$B$6),$M$2:M1372,IF(dashboard!$B$7="All","*",dashboard!$B$7),$P$2:P1372,"&gt;="&amp;dashboard!$B$8,$P$2:P1372,"&lt;="&amp;dashboard!$B$9)=1),1,0)</f>
        <v>0</v>
      </c>
    </row>
    <row r="1373" spans="1:17">
      <c r="A1373" t="s">
        <v>2704</v>
      </c>
      <c r="B1373" s="2">
        <v>45149</v>
      </c>
      <c r="C1373" t="s">
        <v>1551</v>
      </c>
      <c r="D1373" t="s">
        <v>1164</v>
      </c>
      <c r="E1373" t="s">
        <v>17</v>
      </c>
      <c r="F1373" t="s">
        <v>33</v>
      </c>
      <c r="G1373" t="s">
        <v>19</v>
      </c>
      <c r="H1373" t="s">
        <v>50</v>
      </c>
      <c r="I1373" s="3">
        <v>2</v>
      </c>
      <c r="J1373" s="4">
        <v>2070.0100000000002</v>
      </c>
      <c r="K1373" s="4">
        <v>4140.0200000000004</v>
      </c>
      <c r="L1373" t="s">
        <v>21</v>
      </c>
      <c r="M1373" t="s">
        <v>22</v>
      </c>
      <c r="N1373">
        <f>IF(COUNTIF($C$2:C1373,C1373)=1,1,0)</f>
        <v>0</v>
      </c>
      <c r="O1373">
        <f t="shared" si="42"/>
        <v>1</v>
      </c>
      <c r="P1373" t="str">
        <f t="shared" si="43"/>
        <v>2023-08</v>
      </c>
      <c r="Q1373" s="3">
        <f>IF(AND(IF(dashboard!$B$4="All",TRUE,$F1373=dashboard!$B$4),IF(dashboard!$B$5="All",TRUE,$E1373=dashboard!$B$5),IF(dashboard!$B$6="All",TRUE,$G1373=dashboard!$B$6),IF(dashboard!$B$7="All",TRUE,$M1373=dashboard!$B$7),$P1373&gt;=dashboard!$B$8,$P1373&lt;=dashboard!$B$9,COUNTIFS($C$2:C1373,$C1373,$F$2:F1373,IF(dashboard!$B$4="All","*",dashboard!$B$4),$E$2:E1373,IF(dashboard!$B$5="All","*",dashboard!$B$5),$G$2:G1373,IF(dashboard!$B$6="All","*",dashboard!$B$6),$M$2:M1373,IF(dashboard!$B$7="All","*",dashboard!$B$7),$P$2:P1373,"&gt;="&amp;dashboard!$B$8,$P$2:P1373,"&lt;="&amp;dashboard!$B$9)=1),1,0)</f>
        <v>1</v>
      </c>
    </row>
    <row r="1374" spans="1:17">
      <c r="A1374" t="s">
        <v>2705</v>
      </c>
      <c r="B1374" s="2">
        <v>45342</v>
      </c>
      <c r="C1374" t="s">
        <v>1730</v>
      </c>
      <c r="D1374" t="s">
        <v>1617</v>
      </c>
      <c r="E1374" t="s">
        <v>26</v>
      </c>
      <c r="F1374" t="s">
        <v>27</v>
      </c>
      <c r="G1374" t="s">
        <v>42</v>
      </c>
      <c r="H1374" t="s">
        <v>57</v>
      </c>
      <c r="I1374" s="3">
        <v>2</v>
      </c>
      <c r="J1374" s="4">
        <v>13254.83</v>
      </c>
      <c r="K1374" s="4">
        <v>26509.66</v>
      </c>
      <c r="L1374" t="s">
        <v>21</v>
      </c>
      <c r="M1374" t="s">
        <v>29</v>
      </c>
      <c r="N1374">
        <f>IF(COUNTIF($C$2:C1374,C1374)=1,1,0)</f>
        <v>0</v>
      </c>
      <c r="O1374">
        <f t="shared" si="42"/>
        <v>0</v>
      </c>
      <c r="P1374" t="str">
        <f t="shared" si="43"/>
        <v>2024-02</v>
      </c>
      <c r="Q1374" s="3">
        <f>IF(AND(IF(dashboard!$B$4="All",TRUE,$F1374=dashboard!$B$4),IF(dashboard!$B$5="All",TRUE,$E1374=dashboard!$B$5),IF(dashboard!$B$6="All",TRUE,$G1374=dashboard!$B$6),IF(dashboard!$B$7="All",TRUE,$M1374=dashboard!$B$7),$P1374&gt;=dashboard!$B$8,$P1374&lt;=dashboard!$B$9,COUNTIFS($C$2:C1374,$C1374,$F$2:F1374,IF(dashboard!$B$4="All","*",dashboard!$B$4),$E$2:E1374,IF(dashboard!$B$5="All","*",dashboard!$B$5),$G$2:G1374,IF(dashboard!$B$6="All","*",dashboard!$B$6),$M$2:M1374,IF(dashboard!$B$7="All","*",dashboard!$B$7),$P$2:P1374,"&gt;="&amp;dashboard!$B$8,$P$2:P1374,"&lt;="&amp;dashboard!$B$9)=1),1,0)</f>
        <v>0</v>
      </c>
    </row>
    <row r="1375" spans="1:17">
      <c r="A1375" t="s">
        <v>2706</v>
      </c>
      <c r="B1375" s="2">
        <v>45296</v>
      </c>
      <c r="C1375" t="s">
        <v>573</v>
      </c>
      <c r="D1375" t="s">
        <v>1399</v>
      </c>
      <c r="E1375" t="s">
        <v>17</v>
      </c>
      <c r="F1375" t="s">
        <v>27</v>
      </c>
      <c r="G1375" t="s">
        <v>42</v>
      </c>
      <c r="H1375" t="s">
        <v>57</v>
      </c>
      <c r="I1375" s="3">
        <v>1</v>
      </c>
      <c r="J1375" s="4">
        <v>17879.080000000002</v>
      </c>
      <c r="K1375" s="4">
        <v>17879.080000000002</v>
      </c>
      <c r="L1375" t="s">
        <v>35</v>
      </c>
      <c r="M1375" t="s">
        <v>29</v>
      </c>
      <c r="N1375">
        <f>IF(COUNTIF($C$2:C1375,C1375)=1,1,0)</f>
        <v>0</v>
      </c>
      <c r="O1375">
        <f t="shared" si="42"/>
        <v>0</v>
      </c>
      <c r="P1375" t="str">
        <f t="shared" si="43"/>
        <v>2024-01</v>
      </c>
      <c r="Q1375" s="3">
        <f>IF(AND(IF(dashboard!$B$4="All",TRUE,$F1375=dashboard!$B$4),IF(dashboard!$B$5="All",TRUE,$E1375=dashboard!$B$5),IF(dashboard!$B$6="All",TRUE,$G1375=dashboard!$B$6),IF(dashboard!$B$7="All",TRUE,$M1375=dashboard!$B$7),$P1375&gt;=dashboard!$B$8,$P1375&lt;=dashboard!$B$9,COUNTIFS($C$2:C1375,$C1375,$F$2:F1375,IF(dashboard!$B$4="All","*",dashboard!$B$4),$E$2:E1375,IF(dashboard!$B$5="All","*",dashboard!$B$5),$G$2:G1375,IF(dashboard!$B$6="All","*",dashboard!$B$6),$M$2:M1375,IF(dashboard!$B$7="All","*",dashboard!$B$7),$P$2:P1375,"&gt;="&amp;dashboard!$B$8,$P$2:P1375,"&lt;="&amp;dashboard!$B$9)=1),1,0)</f>
        <v>0</v>
      </c>
    </row>
    <row r="1376" spans="1:17">
      <c r="A1376" t="s">
        <v>2707</v>
      </c>
      <c r="B1376" s="2">
        <v>45190</v>
      </c>
      <c r="C1376" t="s">
        <v>883</v>
      </c>
      <c r="D1376" t="s">
        <v>2401</v>
      </c>
      <c r="E1376" t="s">
        <v>61</v>
      </c>
      <c r="F1376" t="s">
        <v>27</v>
      </c>
      <c r="G1376" t="s">
        <v>42</v>
      </c>
      <c r="H1376" t="s">
        <v>34</v>
      </c>
      <c r="I1376" s="3">
        <v>3</v>
      </c>
      <c r="J1376" s="4">
        <v>1179.6400000000001</v>
      </c>
      <c r="K1376" s="4">
        <v>3538.91</v>
      </c>
      <c r="L1376" t="s">
        <v>28</v>
      </c>
      <c r="M1376" t="s">
        <v>29</v>
      </c>
      <c r="N1376">
        <f>IF(COUNTIF($C$2:C1376,C1376)=1,1,0)</f>
        <v>0</v>
      </c>
      <c r="O1376">
        <f t="shared" si="42"/>
        <v>0</v>
      </c>
      <c r="P1376" t="str">
        <f t="shared" si="43"/>
        <v>2023-09</v>
      </c>
      <c r="Q1376" s="3">
        <f>IF(AND(IF(dashboard!$B$4="All",TRUE,$F1376=dashboard!$B$4),IF(dashboard!$B$5="All",TRUE,$E1376=dashboard!$B$5),IF(dashboard!$B$6="All",TRUE,$G1376=dashboard!$B$6),IF(dashboard!$B$7="All",TRUE,$M1376=dashboard!$B$7),$P1376&gt;=dashboard!$B$8,$P1376&lt;=dashboard!$B$9,COUNTIFS($C$2:C1376,$C1376,$F$2:F1376,IF(dashboard!$B$4="All","*",dashboard!$B$4),$E$2:E1376,IF(dashboard!$B$5="All","*",dashboard!$B$5),$G$2:G1376,IF(dashboard!$B$6="All","*",dashboard!$B$6),$M$2:M1376,IF(dashboard!$B$7="All","*",dashboard!$B$7),$P$2:P1376,"&gt;="&amp;dashboard!$B$8,$P$2:P1376,"&lt;="&amp;dashboard!$B$9)=1),1,0)</f>
        <v>0</v>
      </c>
    </row>
    <row r="1377" spans="1:17">
      <c r="A1377" t="s">
        <v>2708</v>
      </c>
      <c r="B1377" s="2">
        <v>45244</v>
      </c>
      <c r="C1377" t="s">
        <v>2709</v>
      </c>
      <c r="D1377" t="s">
        <v>141</v>
      </c>
      <c r="E1377" t="s">
        <v>17</v>
      </c>
      <c r="F1377" t="s">
        <v>18</v>
      </c>
      <c r="G1377" t="s">
        <v>42</v>
      </c>
      <c r="H1377" t="s">
        <v>57</v>
      </c>
      <c r="I1377" s="3">
        <v>1</v>
      </c>
      <c r="J1377" s="4">
        <v>14227.92</v>
      </c>
      <c r="K1377" s="4">
        <v>14227.92</v>
      </c>
      <c r="L1377" t="s">
        <v>21</v>
      </c>
      <c r="M1377" t="s">
        <v>29</v>
      </c>
      <c r="N1377">
        <f>IF(COUNTIF($C$2:C1377,C1377)=1,1,0)</f>
        <v>1</v>
      </c>
      <c r="O1377">
        <f t="shared" si="42"/>
        <v>0</v>
      </c>
      <c r="P1377" t="str">
        <f t="shared" si="43"/>
        <v>2023-11</v>
      </c>
      <c r="Q1377" s="3">
        <f>IF(AND(IF(dashboard!$B$4="All",TRUE,$F1377=dashboard!$B$4),IF(dashboard!$B$5="All",TRUE,$E1377=dashboard!$B$5),IF(dashboard!$B$6="All",TRUE,$G1377=dashboard!$B$6),IF(dashboard!$B$7="All",TRUE,$M1377=dashboard!$B$7),$P1377&gt;=dashboard!$B$8,$P1377&lt;=dashboard!$B$9,COUNTIFS($C$2:C1377,$C1377,$F$2:F1377,IF(dashboard!$B$4="All","*",dashboard!$B$4),$E$2:E1377,IF(dashboard!$B$5="All","*",dashboard!$B$5),$G$2:G1377,IF(dashboard!$B$6="All","*",dashboard!$B$6),$M$2:M1377,IF(dashboard!$B$7="All","*",dashboard!$B$7),$P$2:P1377,"&gt;="&amp;dashboard!$B$8,$P$2:P1377,"&lt;="&amp;dashboard!$B$9)=1),1,0)</f>
        <v>0</v>
      </c>
    </row>
    <row r="1378" spans="1:17">
      <c r="A1378" t="s">
        <v>2710</v>
      </c>
      <c r="B1378" s="2">
        <v>45010</v>
      </c>
      <c r="C1378" t="s">
        <v>561</v>
      </c>
      <c r="D1378" t="s">
        <v>1987</v>
      </c>
      <c r="E1378" t="s">
        <v>17</v>
      </c>
      <c r="F1378" t="s">
        <v>33</v>
      </c>
      <c r="G1378" t="s">
        <v>42</v>
      </c>
      <c r="H1378" t="s">
        <v>34</v>
      </c>
      <c r="I1378" s="3">
        <v>1</v>
      </c>
      <c r="J1378" s="4">
        <v>1140.26</v>
      </c>
      <c r="K1378" s="4">
        <v>1140.26</v>
      </c>
      <c r="L1378" t="s">
        <v>21</v>
      </c>
      <c r="M1378" t="s">
        <v>29</v>
      </c>
      <c r="N1378">
        <f>IF(COUNTIF($C$2:C1378,C1378)=1,1,0)</f>
        <v>0</v>
      </c>
      <c r="O1378">
        <f t="shared" si="42"/>
        <v>0</v>
      </c>
      <c r="P1378" t="str">
        <f t="shared" si="43"/>
        <v>2023-03</v>
      </c>
      <c r="Q1378" s="3">
        <f>IF(AND(IF(dashboard!$B$4="All",TRUE,$F1378=dashboard!$B$4),IF(dashboard!$B$5="All",TRUE,$E1378=dashboard!$B$5),IF(dashboard!$B$6="All",TRUE,$G1378=dashboard!$B$6),IF(dashboard!$B$7="All",TRUE,$M1378=dashboard!$B$7),$P1378&gt;=dashboard!$B$8,$P1378&lt;=dashboard!$B$9,COUNTIFS($C$2:C1378,$C1378,$F$2:F1378,IF(dashboard!$B$4="All","*",dashboard!$B$4),$E$2:E1378,IF(dashboard!$B$5="All","*",dashboard!$B$5),$G$2:G1378,IF(dashboard!$B$6="All","*",dashboard!$B$6),$M$2:M1378,IF(dashboard!$B$7="All","*",dashboard!$B$7),$P$2:P1378,"&gt;="&amp;dashboard!$B$8,$P$2:P1378,"&lt;="&amp;dashboard!$B$9)=1),1,0)</f>
        <v>1</v>
      </c>
    </row>
    <row r="1379" spans="1:17">
      <c r="A1379" t="s">
        <v>2711</v>
      </c>
      <c r="B1379" s="2">
        <v>45244</v>
      </c>
      <c r="C1379" t="s">
        <v>2258</v>
      </c>
      <c r="D1379" t="s">
        <v>845</v>
      </c>
      <c r="E1379" t="s">
        <v>17</v>
      </c>
      <c r="F1379" t="s">
        <v>27</v>
      </c>
      <c r="G1379" t="s">
        <v>19</v>
      </c>
      <c r="H1379" t="s">
        <v>20</v>
      </c>
      <c r="I1379" s="3">
        <v>1</v>
      </c>
      <c r="J1379" s="4">
        <v>36683.29</v>
      </c>
      <c r="K1379" s="4">
        <v>36683.29</v>
      </c>
      <c r="L1379" t="s">
        <v>35</v>
      </c>
      <c r="M1379" t="s">
        <v>29</v>
      </c>
      <c r="N1379">
        <f>IF(COUNTIF($C$2:C1379,C1379)=1,1,0)</f>
        <v>0</v>
      </c>
      <c r="O1379">
        <f t="shared" si="42"/>
        <v>0</v>
      </c>
      <c r="P1379" t="str">
        <f t="shared" si="43"/>
        <v>2023-11</v>
      </c>
      <c r="Q1379" s="3">
        <f>IF(AND(IF(dashboard!$B$4="All",TRUE,$F1379=dashboard!$B$4),IF(dashboard!$B$5="All",TRUE,$E1379=dashboard!$B$5),IF(dashboard!$B$6="All",TRUE,$G1379=dashboard!$B$6),IF(dashboard!$B$7="All",TRUE,$M1379=dashboard!$B$7),$P1379&gt;=dashboard!$B$8,$P1379&lt;=dashboard!$B$9,COUNTIFS($C$2:C1379,$C1379,$F$2:F1379,IF(dashboard!$B$4="All","*",dashboard!$B$4),$E$2:E1379,IF(dashboard!$B$5="All","*",dashboard!$B$5),$G$2:G1379,IF(dashboard!$B$6="All","*",dashboard!$B$6),$M$2:M1379,IF(dashboard!$B$7="All","*",dashboard!$B$7),$P$2:P1379,"&gt;="&amp;dashboard!$B$8,$P$2:P1379,"&lt;="&amp;dashboard!$B$9)=1),1,0)</f>
        <v>0</v>
      </c>
    </row>
    <row r="1380" spans="1:17">
      <c r="A1380" t="s">
        <v>2712</v>
      </c>
      <c r="B1380" s="2">
        <v>45037</v>
      </c>
      <c r="C1380" t="s">
        <v>96</v>
      </c>
      <c r="D1380" t="s">
        <v>2713</v>
      </c>
      <c r="E1380" t="s">
        <v>17</v>
      </c>
      <c r="F1380" t="s">
        <v>46</v>
      </c>
      <c r="G1380" t="s">
        <v>19</v>
      </c>
      <c r="H1380" t="s">
        <v>20</v>
      </c>
      <c r="I1380" s="3">
        <v>2</v>
      </c>
      <c r="J1380" s="4">
        <v>41204.5</v>
      </c>
      <c r="K1380" s="4">
        <v>82409.009999999995</v>
      </c>
      <c r="L1380" t="s">
        <v>21</v>
      </c>
      <c r="M1380" t="s">
        <v>29</v>
      </c>
      <c r="N1380">
        <f>IF(COUNTIF($C$2:C1380,C1380)=1,1,0)</f>
        <v>0</v>
      </c>
      <c r="O1380">
        <f t="shared" si="42"/>
        <v>0</v>
      </c>
      <c r="P1380" t="str">
        <f t="shared" si="43"/>
        <v>2023-04</v>
      </c>
      <c r="Q1380" s="3">
        <f>IF(AND(IF(dashboard!$B$4="All",TRUE,$F1380=dashboard!$B$4),IF(dashboard!$B$5="All",TRUE,$E1380=dashboard!$B$5),IF(dashboard!$B$6="All",TRUE,$G1380=dashboard!$B$6),IF(dashboard!$B$7="All",TRUE,$M1380=dashboard!$B$7),$P1380&gt;=dashboard!$B$8,$P1380&lt;=dashboard!$B$9,COUNTIFS($C$2:C1380,$C1380,$F$2:F1380,IF(dashboard!$B$4="All","*",dashboard!$B$4),$E$2:E1380,IF(dashboard!$B$5="All","*",dashboard!$B$5),$G$2:G1380,IF(dashboard!$B$6="All","*",dashboard!$B$6),$M$2:M1380,IF(dashboard!$B$7="All","*",dashboard!$B$7),$P$2:P1380,"&gt;="&amp;dashboard!$B$8,$P$2:P1380,"&lt;="&amp;dashboard!$B$9)=1),1,0)</f>
        <v>0</v>
      </c>
    </row>
    <row r="1381" spans="1:17">
      <c r="A1381" t="s">
        <v>2714</v>
      </c>
      <c r="B1381" s="2">
        <v>45177</v>
      </c>
      <c r="C1381" t="s">
        <v>2715</v>
      </c>
      <c r="D1381" t="s">
        <v>2716</v>
      </c>
      <c r="E1381" t="s">
        <v>17</v>
      </c>
      <c r="F1381" t="s">
        <v>33</v>
      </c>
      <c r="G1381" t="s">
        <v>19</v>
      </c>
      <c r="H1381" t="s">
        <v>20</v>
      </c>
      <c r="I1381" s="3">
        <v>3</v>
      </c>
      <c r="J1381" s="4">
        <v>30915.89</v>
      </c>
      <c r="K1381" s="4">
        <v>92747.68</v>
      </c>
      <c r="L1381" t="s">
        <v>21</v>
      </c>
      <c r="M1381" t="s">
        <v>29</v>
      </c>
      <c r="N1381">
        <f>IF(COUNTIF($C$2:C1381,C1381)=1,1,0)</f>
        <v>1</v>
      </c>
      <c r="O1381">
        <f t="shared" si="42"/>
        <v>0</v>
      </c>
      <c r="P1381" t="str">
        <f t="shared" si="43"/>
        <v>2023-09</v>
      </c>
      <c r="Q1381" s="3">
        <f>IF(AND(IF(dashboard!$B$4="All",TRUE,$F1381=dashboard!$B$4),IF(dashboard!$B$5="All",TRUE,$E1381=dashboard!$B$5),IF(dashboard!$B$6="All",TRUE,$G1381=dashboard!$B$6),IF(dashboard!$B$7="All",TRUE,$M1381=dashboard!$B$7),$P1381&gt;=dashboard!$B$8,$P1381&lt;=dashboard!$B$9,COUNTIFS($C$2:C1381,$C1381,$F$2:F1381,IF(dashboard!$B$4="All","*",dashboard!$B$4),$E$2:E1381,IF(dashboard!$B$5="All","*",dashboard!$B$5),$G$2:G1381,IF(dashboard!$B$6="All","*",dashboard!$B$6),$M$2:M1381,IF(dashboard!$B$7="All","*",dashboard!$B$7),$P$2:P1381,"&gt;="&amp;dashboard!$B$8,$P$2:P1381,"&lt;="&amp;dashboard!$B$9)=1),1,0)</f>
        <v>1</v>
      </c>
    </row>
    <row r="1382" spans="1:17">
      <c r="A1382" t="s">
        <v>2717</v>
      </c>
      <c r="B1382" s="2">
        <v>45309</v>
      </c>
      <c r="C1382" t="s">
        <v>2446</v>
      </c>
      <c r="D1382" t="s">
        <v>1381</v>
      </c>
      <c r="E1382" t="s">
        <v>17</v>
      </c>
      <c r="F1382" t="s">
        <v>46</v>
      </c>
      <c r="G1382" t="s">
        <v>42</v>
      </c>
      <c r="H1382" t="s">
        <v>57</v>
      </c>
      <c r="I1382" s="3">
        <v>1</v>
      </c>
      <c r="J1382" s="4">
        <v>11794.93</v>
      </c>
      <c r="K1382" s="4">
        <v>11794.93</v>
      </c>
      <c r="L1382" t="s">
        <v>21</v>
      </c>
      <c r="M1382" t="s">
        <v>29</v>
      </c>
      <c r="N1382">
        <f>IF(COUNTIF($C$2:C1382,C1382)=1,1,0)</f>
        <v>0</v>
      </c>
      <c r="O1382">
        <f t="shared" si="42"/>
        <v>0</v>
      </c>
      <c r="P1382" t="str">
        <f t="shared" si="43"/>
        <v>2024-01</v>
      </c>
      <c r="Q1382" s="3">
        <f>IF(AND(IF(dashboard!$B$4="All",TRUE,$F1382=dashboard!$B$4),IF(dashboard!$B$5="All",TRUE,$E1382=dashboard!$B$5),IF(dashboard!$B$6="All",TRUE,$G1382=dashboard!$B$6),IF(dashboard!$B$7="All",TRUE,$M1382=dashboard!$B$7),$P1382&gt;=dashboard!$B$8,$P1382&lt;=dashboard!$B$9,COUNTIFS($C$2:C1382,$C1382,$F$2:F1382,IF(dashboard!$B$4="All","*",dashboard!$B$4),$E$2:E1382,IF(dashboard!$B$5="All","*",dashboard!$B$5),$G$2:G1382,IF(dashboard!$B$6="All","*",dashboard!$B$6),$M$2:M1382,IF(dashboard!$B$7="All","*",dashboard!$B$7),$P$2:P1382,"&gt;="&amp;dashboard!$B$8,$P$2:P1382,"&lt;="&amp;dashboard!$B$9)=1),1,0)</f>
        <v>0</v>
      </c>
    </row>
    <row r="1383" spans="1:17">
      <c r="A1383" t="s">
        <v>2718</v>
      </c>
      <c r="B1383" s="2">
        <v>44933</v>
      </c>
      <c r="C1383" t="s">
        <v>482</v>
      </c>
      <c r="D1383" t="s">
        <v>2719</v>
      </c>
      <c r="E1383" t="s">
        <v>61</v>
      </c>
      <c r="F1383" t="s">
        <v>18</v>
      </c>
      <c r="G1383" t="s">
        <v>42</v>
      </c>
      <c r="H1383" t="s">
        <v>34</v>
      </c>
      <c r="I1383" s="3">
        <v>3</v>
      </c>
      <c r="J1383" s="4">
        <v>951.01</v>
      </c>
      <c r="K1383" s="4">
        <v>2853.02</v>
      </c>
      <c r="L1383" t="s">
        <v>28</v>
      </c>
      <c r="M1383" t="s">
        <v>29</v>
      </c>
      <c r="N1383">
        <f>IF(COUNTIF($C$2:C1383,C1383)=1,1,0)</f>
        <v>0</v>
      </c>
      <c r="O1383">
        <f t="shared" si="42"/>
        <v>0</v>
      </c>
      <c r="P1383" t="str">
        <f t="shared" si="43"/>
        <v>2023-01</v>
      </c>
      <c r="Q1383" s="3">
        <f>IF(AND(IF(dashboard!$B$4="All",TRUE,$F1383=dashboard!$B$4),IF(dashboard!$B$5="All",TRUE,$E1383=dashboard!$B$5),IF(dashboard!$B$6="All",TRUE,$G1383=dashboard!$B$6),IF(dashboard!$B$7="All",TRUE,$M1383=dashboard!$B$7),$P1383&gt;=dashboard!$B$8,$P1383&lt;=dashboard!$B$9,COUNTIFS($C$2:C1383,$C1383,$F$2:F1383,IF(dashboard!$B$4="All","*",dashboard!$B$4),$E$2:E1383,IF(dashboard!$B$5="All","*",dashboard!$B$5),$G$2:G1383,IF(dashboard!$B$6="All","*",dashboard!$B$6),$M$2:M1383,IF(dashboard!$B$7="All","*",dashboard!$B$7),$P$2:P1383,"&gt;="&amp;dashboard!$B$8,$P$2:P1383,"&lt;="&amp;dashboard!$B$9)=1),1,0)</f>
        <v>0</v>
      </c>
    </row>
    <row r="1384" spans="1:17">
      <c r="A1384" t="s">
        <v>2720</v>
      </c>
      <c r="B1384" s="2">
        <v>45385</v>
      </c>
      <c r="C1384" t="s">
        <v>757</v>
      </c>
      <c r="D1384" t="s">
        <v>2187</v>
      </c>
      <c r="E1384" t="s">
        <v>26</v>
      </c>
      <c r="F1384" t="s">
        <v>18</v>
      </c>
      <c r="G1384" t="s">
        <v>19</v>
      </c>
      <c r="H1384" t="s">
        <v>50</v>
      </c>
      <c r="I1384" s="3">
        <v>4</v>
      </c>
      <c r="J1384" s="4">
        <v>1775.45</v>
      </c>
      <c r="K1384" s="4">
        <v>7101.8</v>
      </c>
      <c r="L1384" t="s">
        <v>28</v>
      </c>
      <c r="M1384" t="s">
        <v>29</v>
      </c>
      <c r="N1384">
        <f>IF(COUNTIF($C$2:C1384,C1384)=1,1,0)</f>
        <v>0</v>
      </c>
      <c r="O1384">
        <f t="shared" si="42"/>
        <v>0</v>
      </c>
      <c r="P1384" t="str">
        <f t="shared" si="43"/>
        <v>2024-04</v>
      </c>
      <c r="Q1384" s="3">
        <f>IF(AND(IF(dashboard!$B$4="All",TRUE,$F1384=dashboard!$B$4),IF(dashboard!$B$5="All",TRUE,$E1384=dashboard!$B$5),IF(dashboard!$B$6="All",TRUE,$G1384=dashboard!$B$6),IF(dashboard!$B$7="All",TRUE,$M1384=dashboard!$B$7),$P1384&gt;=dashboard!$B$8,$P1384&lt;=dashboard!$B$9,COUNTIFS($C$2:C1384,$C1384,$F$2:F1384,IF(dashboard!$B$4="All","*",dashboard!$B$4),$E$2:E1384,IF(dashboard!$B$5="All","*",dashboard!$B$5),$G$2:G1384,IF(dashboard!$B$6="All","*",dashboard!$B$6),$M$2:M1384,IF(dashboard!$B$7="All","*",dashboard!$B$7),$P$2:P1384,"&gt;="&amp;dashboard!$B$8,$P$2:P1384,"&lt;="&amp;dashboard!$B$9)=1),1,0)</f>
        <v>0</v>
      </c>
    </row>
    <row r="1385" spans="1:17">
      <c r="A1385" t="s">
        <v>2721</v>
      </c>
      <c r="B1385" s="2">
        <v>45010</v>
      </c>
      <c r="C1385" t="s">
        <v>105</v>
      </c>
      <c r="D1385" t="s">
        <v>2298</v>
      </c>
      <c r="E1385" t="s">
        <v>26</v>
      </c>
      <c r="F1385" t="s">
        <v>33</v>
      </c>
      <c r="G1385" t="s">
        <v>42</v>
      </c>
      <c r="H1385" t="s">
        <v>50</v>
      </c>
      <c r="I1385" s="3">
        <v>1</v>
      </c>
      <c r="J1385" s="4">
        <v>2444.2600000000002</v>
      </c>
      <c r="K1385" s="4">
        <v>2444.2600000000002</v>
      </c>
      <c r="L1385" t="s">
        <v>28</v>
      </c>
      <c r="M1385" t="s">
        <v>29</v>
      </c>
      <c r="N1385">
        <f>IF(COUNTIF($C$2:C1385,C1385)=1,1,0)</f>
        <v>0</v>
      </c>
      <c r="O1385">
        <f t="shared" si="42"/>
        <v>0</v>
      </c>
      <c r="P1385" t="str">
        <f t="shared" si="43"/>
        <v>2023-03</v>
      </c>
      <c r="Q1385" s="3">
        <f>IF(AND(IF(dashboard!$B$4="All",TRUE,$F1385=dashboard!$B$4),IF(dashboard!$B$5="All",TRUE,$E1385=dashboard!$B$5),IF(dashboard!$B$6="All",TRUE,$G1385=dashboard!$B$6),IF(dashboard!$B$7="All",TRUE,$M1385=dashboard!$B$7),$P1385&gt;=dashboard!$B$8,$P1385&lt;=dashboard!$B$9,COUNTIFS($C$2:C1385,$C1385,$F$2:F1385,IF(dashboard!$B$4="All","*",dashboard!$B$4),$E$2:E1385,IF(dashboard!$B$5="All","*",dashboard!$B$5),$G$2:G1385,IF(dashboard!$B$6="All","*",dashboard!$B$6),$M$2:M1385,IF(dashboard!$B$7="All","*",dashboard!$B$7),$P$2:P1385,"&gt;="&amp;dashboard!$B$8,$P$2:P1385,"&lt;="&amp;dashboard!$B$9)=1),1,0)</f>
        <v>0</v>
      </c>
    </row>
    <row r="1386" spans="1:17">
      <c r="A1386" t="s">
        <v>2722</v>
      </c>
      <c r="B1386" s="2">
        <v>45134</v>
      </c>
      <c r="C1386" t="s">
        <v>1303</v>
      </c>
      <c r="D1386" t="s">
        <v>1248</v>
      </c>
      <c r="E1386" t="s">
        <v>17</v>
      </c>
      <c r="F1386" t="s">
        <v>18</v>
      </c>
      <c r="G1386" t="s">
        <v>42</v>
      </c>
      <c r="H1386" t="s">
        <v>20</v>
      </c>
      <c r="I1386" s="3">
        <v>1</v>
      </c>
      <c r="J1386" s="4">
        <v>40759.550000000003</v>
      </c>
      <c r="K1386" s="4">
        <v>40759.550000000003</v>
      </c>
      <c r="L1386" t="s">
        <v>21</v>
      </c>
      <c r="M1386" t="s">
        <v>22</v>
      </c>
      <c r="N1386">
        <f>IF(COUNTIF($C$2:C1386,C1386)=1,1,0)</f>
        <v>0</v>
      </c>
      <c r="O1386">
        <f t="shared" si="42"/>
        <v>1</v>
      </c>
      <c r="P1386" t="str">
        <f t="shared" si="43"/>
        <v>2023-07</v>
      </c>
      <c r="Q1386" s="3">
        <f>IF(AND(IF(dashboard!$B$4="All",TRUE,$F1386=dashboard!$B$4),IF(dashboard!$B$5="All",TRUE,$E1386=dashboard!$B$5),IF(dashboard!$B$6="All",TRUE,$G1386=dashboard!$B$6),IF(dashboard!$B$7="All",TRUE,$M1386=dashboard!$B$7),$P1386&gt;=dashboard!$B$8,$P1386&lt;=dashboard!$B$9,COUNTIFS($C$2:C1386,$C1386,$F$2:F1386,IF(dashboard!$B$4="All","*",dashboard!$B$4),$E$2:E1386,IF(dashboard!$B$5="All","*",dashboard!$B$5),$G$2:G1386,IF(dashboard!$B$6="All","*",dashboard!$B$6),$M$2:M1386,IF(dashboard!$B$7="All","*",dashboard!$B$7),$P$2:P1386,"&gt;="&amp;dashboard!$B$8,$P$2:P1386,"&lt;="&amp;dashboard!$B$9)=1),1,0)</f>
        <v>0</v>
      </c>
    </row>
    <row r="1387" spans="1:17">
      <c r="A1387" t="s">
        <v>2723</v>
      </c>
      <c r="B1387" s="2">
        <v>45316</v>
      </c>
      <c r="C1387" t="s">
        <v>2358</v>
      </c>
      <c r="D1387" t="s">
        <v>2724</v>
      </c>
      <c r="E1387" t="s">
        <v>26</v>
      </c>
      <c r="F1387" t="s">
        <v>18</v>
      </c>
      <c r="G1387" t="s">
        <v>42</v>
      </c>
      <c r="H1387" t="s">
        <v>20</v>
      </c>
      <c r="I1387" s="3">
        <v>1</v>
      </c>
      <c r="J1387" s="4">
        <v>36978.85</v>
      </c>
      <c r="K1387" s="4">
        <v>36978.85</v>
      </c>
      <c r="L1387" t="s">
        <v>35</v>
      </c>
      <c r="M1387" t="s">
        <v>29</v>
      </c>
      <c r="N1387">
        <f>IF(COUNTIF($C$2:C1387,C1387)=1,1,0)</f>
        <v>0</v>
      </c>
      <c r="O1387">
        <f t="shared" si="42"/>
        <v>0</v>
      </c>
      <c r="P1387" t="str">
        <f t="shared" si="43"/>
        <v>2024-01</v>
      </c>
      <c r="Q1387" s="3">
        <f>IF(AND(IF(dashboard!$B$4="All",TRUE,$F1387=dashboard!$B$4),IF(dashboard!$B$5="All",TRUE,$E1387=dashboard!$B$5),IF(dashboard!$B$6="All",TRUE,$G1387=dashboard!$B$6),IF(dashboard!$B$7="All",TRUE,$M1387=dashboard!$B$7),$P1387&gt;=dashboard!$B$8,$P1387&lt;=dashboard!$B$9,COUNTIFS($C$2:C1387,$C1387,$F$2:F1387,IF(dashboard!$B$4="All","*",dashboard!$B$4),$E$2:E1387,IF(dashboard!$B$5="All","*",dashboard!$B$5),$G$2:G1387,IF(dashboard!$B$6="All","*",dashboard!$B$6),$M$2:M1387,IF(dashboard!$B$7="All","*",dashboard!$B$7),$P$2:P1387,"&gt;="&amp;dashboard!$B$8,$P$2:P1387,"&lt;="&amp;dashboard!$B$9)=1),1,0)</f>
        <v>0</v>
      </c>
    </row>
    <row r="1388" spans="1:17">
      <c r="A1388" t="s">
        <v>2725</v>
      </c>
      <c r="B1388" s="2">
        <v>45240</v>
      </c>
      <c r="C1388" t="s">
        <v>746</v>
      </c>
      <c r="D1388" t="s">
        <v>2726</v>
      </c>
      <c r="E1388" t="s">
        <v>17</v>
      </c>
      <c r="F1388" t="s">
        <v>33</v>
      </c>
      <c r="G1388" t="s">
        <v>42</v>
      </c>
      <c r="H1388" t="s">
        <v>57</v>
      </c>
      <c r="I1388" s="3">
        <v>4</v>
      </c>
      <c r="J1388" s="4">
        <v>17947.23</v>
      </c>
      <c r="K1388" s="4">
        <v>71788.94</v>
      </c>
      <c r="L1388" t="s">
        <v>35</v>
      </c>
      <c r="M1388" t="s">
        <v>29</v>
      </c>
      <c r="N1388">
        <f>IF(COUNTIF($C$2:C1388,C1388)=1,1,0)</f>
        <v>0</v>
      </c>
      <c r="O1388">
        <f t="shared" si="42"/>
        <v>0</v>
      </c>
      <c r="P1388" t="str">
        <f t="shared" si="43"/>
        <v>2023-11</v>
      </c>
      <c r="Q1388" s="3">
        <f>IF(AND(IF(dashboard!$B$4="All",TRUE,$F1388=dashboard!$B$4),IF(dashboard!$B$5="All",TRUE,$E1388=dashboard!$B$5),IF(dashboard!$B$6="All",TRUE,$G1388=dashboard!$B$6),IF(dashboard!$B$7="All",TRUE,$M1388=dashboard!$B$7),$P1388&gt;=dashboard!$B$8,$P1388&lt;=dashboard!$B$9,COUNTIFS($C$2:C1388,$C1388,$F$2:F1388,IF(dashboard!$B$4="All","*",dashboard!$B$4),$E$2:E1388,IF(dashboard!$B$5="All","*",dashboard!$B$5),$G$2:G1388,IF(dashboard!$B$6="All","*",dashboard!$B$6),$M$2:M1388,IF(dashboard!$B$7="All","*",dashboard!$B$7),$P$2:P1388,"&gt;="&amp;dashboard!$B$8,$P$2:P1388,"&lt;="&amp;dashboard!$B$9)=1),1,0)</f>
        <v>0</v>
      </c>
    </row>
    <row r="1389" spans="1:17">
      <c r="A1389" t="s">
        <v>2727</v>
      </c>
      <c r="B1389" s="2">
        <v>44948</v>
      </c>
      <c r="C1389" t="s">
        <v>2644</v>
      </c>
      <c r="D1389" t="s">
        <v>1882</v>
      </c>
      <c r="E1389" t="s">
        <v>26</v>
      </c>
      <c r="F1389" t="s">
        <v>46</v>
      </c>
      <c r="G1389" t="s">
        <v>42</v>
      </c>
      <c r="H1389" t="s">
        <v>50</v>
      </c>
      <c r="I1389" s="3">
        <v>4</v>
      </c>
      <c r="J1389" s="4">
        <v>2886.91</v>
      </c>
      <c r="K1389" s="4">
        <v>11547.64</v>
      </c>
      <c r="L1389" t="s">
        <v>35</v>
      </c>
      <c r="M1389" t="s">
        <v>22</v>
      </c>
      <c r="N1389">
        <f>IF(COUNTIF($C$2:C1389,C1389)=1,1,0)</f>
        <v>0</v>
      </c>
      <c r="O1389">
        <f t="shared" si="42"/>
        <v>1</v>
      </c>
      <c r="P1389" t="str">
        <f t="shared" si="43"/>
        <v>2023-01</v>
      </c>
      <c r="Q1389" s="3">
        <f>IF(AND(IF(dashboard!$B$4="All",TRUE,$F1389=dashboard!$B$4),IF(dashboard!$B$5="All",TRUE,$E1389=dashboard!$B$5),IF(dashboard!$B$6="All",TRUE,$G1389=dashboard!$B$6),IF(dashboard!$B$7="All",TRUE,$M1389=dashboard!$B$7),$P1389&gt;=dashboard!$B$8,$P1389&lt;=dashboard!$B$9,COUNTIFS($C$2:C1389,$C1389,$F$2:F1389,IF(dashboard!$B$4="All","*",dashboard!$B$4),$E$2:E1389,IF(dashboard!$B$5="All","*",dashboard!$B$5),$G$2:G1389,IF(dashboard!$B$6="All","*",dashboard!$B$6),$M$2:M1389,IF(dashboard!$B$7="All","*",dashboard!$B$7),$P$2:P1389,"&gt;="&amp;dashboard!$B$8,$P$2:P1389,"&lt;="&amp;dashboard!$B$9)=1),1,0)</f>
        <v>0</v>
      </c>
    </row>
    <row r="1390" spans="1:17">
      <c r="A1390" t="s">
        <v>2728</v>
      </c>
      <c r="B1390" s="2">
        <v>45336</v>
      </c>
      <c r="C1390" t="s">
        <v>2729</v>
      </c>
      <c r="D1390" t="s">
        <v>1116</v>
      </c>
      <c r="E1390" t="s">
        <v>17</v>
      </c>
      <c r="F1390" t="s">
        <v>27</v>
      </c>
      <c r="G1390" t="s">
        <v>19</v>
      </c>
      <c r="H1390" t="s">
        <v>57</v>
      </c>
      <c r="I1390" s="3">
        <v>2</v>
      </c>
      <c r="J1390" s="4">
        <v>14188.93</v>
      </c>
      <c r="K1390" s="4">
        <v>28377.87</v>
      </c>
      <c r="L1390" t="s">
        <v>28</v>
      </c>
      <c r="M1390" t="s">
        <v>29</v>
      </c>
      <c r="N1390">
        <f>IF(COUNTIF($C$2:C1390,C1390)=1,1,0)</f>
        <v>1</v>
      </c>
      <c r="O1390">
        <f t="shared" si="42"/>
        <v>0</v>
      </c>
      <c r="P1390" t="str">
        <f t="shared" si="43"/>
        <v>2024-02</v>
      </c>
      <c r="Q1390" s="3">
        <f>IF(AND(IF(dashboard!$B$4="All",TRUE,$F1390=dashboard!$B$4),IF(dashboard!$B$5="All",TRUE,$E1390=dashboard!$B$5),IF(dashboard!$B$6="All",TRUE,$G1390=dashboard!$B$6),IF(dashboard!$B$7="All",TRUE,$M1390=dashboard!$B$7),$P1390&gt;=dashboard!$B$8,$P1390&lt;=dashboard!$B$9,COUNTIFS($C$2:C1390,$C1390,$F$2:F1390,IF(dashboard!$B$4="All","*",dashboard!$B$4),$E$2:E1390,IF(dashboard!$B$5="All","*",dashboard!$B$5),$G$2:G1390,IF(dashboard!$B$6="All","*",dashboard!$B$6),$M$2:M1390,IF(dashboard!$B$7="All","*",dashboard!$B$7),$P$2:P1390,"&gt;="&amp;dashboard!$B$8,$P$2:P1390,"&lt;="&amp;dashboard!$B$9)=1),1,0)</f>
        <v>0</v>
      </c>
    </row>
    <row r="1391" spans="1:17">
      <c r="A1391" t="s">
        <v>2730</v>
      </c>
      <c r="B1391" s="2">
        <v>45441</v>
      </c>
      <c r="C1391" t="s">
        <v>75</v>
      </c>
      <c r="D1391" t="s">
        <v>2731</v>
      </c>
      <c r="E1391" t="s">
        <v>17</v>
      </c>
      <c r="F1391" t="s">
        <v>33</v>
      </c>
      <c r="G1391" t="s">
        <v>19</v>
      </c>
      <c r="H1391" t="s">
        <v>20</v>
      </c>
      <c r="I1391" s="3">
        <v>5</v>
      </c>
      <c r="J1391" s="4">
        <v>33014.61</v>
      </c>
      <c r="K1391" s="4">
        <v>165073.07</v>
      </c>
      <c r="L1391" t="s">
        <v>28</v>
      </c>
      <c r="M1391" t="s">
        <v>29</v>
      </c>
      <c r="N1391">
        <f>IF(COUNTIF($C$2:C1391,C1391)=1,1,0)</f>
        <v>0</v>
      </c>
      <c r="O1391">
        <f t="shared" si="42"/>
        <v>0</v>
      </c>
      <c r="P1391" t="str">
        <f t="shared" si="43"/>
        <v>2024-05</v>
      </c>
      <c r="Q1391" s="3">
        <f>IF(AND(IF(dashboard!$B$4="All",TRUE,$F1391=dashboard!$B$4),IF(dashboard!$B$5="All",TRUE,$E1391=dashboard!$B$5),IF(dashboard!$B$6="All",TRUE,$G1391=dashboard!$B$6),IF(dashboard!$B$7="All",TRUE,$M1391=dashboard!$B$7),$P1391&gt;=dashboard!$B$8,$P1391&lt;=dashboard!$B$9,COUNTIFS($C$2:C1391,$C1391,$F$2:F1391,IF(dashboard!$B$4="All","*",dashboard!$B$4),$E$2:E1391,IF(dashboard!$B$5="All","*",dashboard!$B$5),$G$2:G1391,IF(dashboard!$B$6="All","*",dashboard!$B$6),$M$2:M1391,IF(dashboard!$B$7="All","*",dashboard!$B$7),$P$2:P1391,"&gt;="&amp;dashboard!$B$8,$P$2:P1391,"&lt;="&amp;dashboard!$B$9)=1),1,0)</f>
        <v>0</v>
      </c>
    </row>
    <row r="1392" spans="1:17">
      <c r="A1392" t="s">
        <v>2732</v>
      </c>
      <c r="B1392" s="2">
        <v>45053</v>
      </c>
      <c r="C1392" t="s">
        <v>1838</v>
      </c>
      <c r="D1392" t="s">
        <v>2130</v>
      </c>
      <c r="E1392" t="s">
        <v>17</v>
      </c>
      <c r="F1392" t="s">
        <v>33</v>
      </c>
      <c r="G1392" t="s">
        <v>19</v>
      </c>
      <c r="H1392" t="s">
        <v>34</v>
      </c>
      <c r="I1392" s="3">
        <v>3</v>
      </c>
      <c r="J1392" s="4">
        <v>1217.01</v>
      </c>
      <c r="K1392" s="4">
        <v>3651.04</v>
      </c>
      <c r="L1392" t="s">
        <v>28</v>
      </c>
      <c r="M1392" t="s">
        <v>29</v>
      </c>
      <c r="N1392">
        <f>IF(COUNTIF($C$2:C1392,C1392)=1,1,0)</f>
        <v>0</v>
      </c>
      <c r="O1392">
        <f t="shared" si="42"/>
        <v>0</v>
      </c>
      <c r="P1392" t="str">
        <f t="shared" si="43"/>
        <v>2023-05</v>
      </c>
      <c r="Q1392" s="3">
        <f>IF(AND(IF(dashboard!$B$4="All",TRUE,$F1392=dashboard!$B$4),IF(dashboard!$B$5="All",TRUE,$E1392=dashboard!$B$5),IF(dashboard!$B$6="All",TRUE,$G1392=dashboard!$B$6),IF(dashboard!$B$7="All",TRUE,$M1392=dashboard!$B$7),$P1392&gt;=dashboard!$B$8,$P1392&lt;=dashboard!$B$9,COUNTIFS($C$2:C1392,$C1392,$F$2:F1392,IF(dashboard!$B$4="All","*",dashboard!$B$4),$E$2:E1392,IF(dashboard!$B$5="All","*",dashboard!$B$5),$G$2:G1392,IF(dashboard!$B$6="All","*",dashboard!$B$6),$M$2:M1392,IF(dashboard!$B$7="All","*",dashboard!$B$7),$P$2:P1392,"&gt;="&amp;dashboard!$B$8,$P$2:P1392,"&lt;="&amp;dashboard!$B$9)=1),1,0)</f>
        <v>1</v>
      </c>
    </row>
    <row r="1393" spans="1:17">
      <c r="A1393" t="s">
        <v>2733</v>
      </c>
      <c r="B1393" s="2">
        <v>44940</v>
      </c>
      <c r="C1393" t="s">
        <v>2734</v>
      </c>
      <c r="D1393" t="s">
        <v>359</v>
      </c>
      <c r="E1393" t="s">
        <v>61</v>
      </c>
      <c r="F1393" t="s">
        <v>27</v>
      </c>
      <c r="G1393" t="s">
        <v>19</v>
      </c>
      <c r="H1393" t="s">
        <v>34</v>
      </c>
      <c r="I1393" s="3">
        <v>5</v>
      </c>
      <c r="J1393" s="4">
        <v>906.56</v>
      </c>
      <c r="K1393" s="4">
        <v>4532.8100000000004</v>
      </c>
      <c r="L1393" t="s">
        <v>28</v>
      </c>
      <c r="M1393" t="s">
        <v>22</v>
      </c>
      <c r="N1393">
        <f>IF(COUNTIF($C$2:C1393,C1393)=1,1,0)</f>
        <v>1</v>
      </c>
      <c r="O1393">
        <f t="shared" si="42"/>
        <v>1</v>
      </c>
      <c r="P1393" t="str">
        <f t="shared" si="43"/>
        <v>2023-01</v>
      </c>
      <c r="Q1393" s="3">
        <f>IF(AND(IF(dashboard!$B$4="All",TRUE,$F1393=dashboard!$B$4),IF(dashboard!$B$5="All",TRUE,$E1393=dashboard!$B$5),IF(dashboard!$B$6="All",TRUE,$G1393=dashboard!$B$6),IF(dashboard!$B$7="All",TRUE,$M1393=dashboard!$B$7),$P1393&gt;=dashboard!$B$8,$P1393&lt;=dashboard!$B$9,COUNTIFS($C$2:C1393,$C1393,$F$2:F1393,IF(dashboard!$B$4="All","*",dashboard!$B$4),$E$2:E1393,IF(dashboard!$B$5="All","*",dashboard!$B$5),$G$2:G1393,IF(dashboard!$B$6="All","*",dashboard!$B$6),$M$2:M1393,IF(dashboard!$B$7="All","*",dashboard!$B$7),$P$2:P1393,"&gt;="&amp;dashboard!$B$8,$P$2:P1393,"&lt;="&amp;dashboard!$B$9)=1),1,0)</f>
        <v>0</v>
      </c>
    </row>
    <row r="1394" spans="1:17">
      <c r="A1394" t="s">
        <v>2735</v>
      </c>
      <c r="B1394" s="2">
        <v>44938</v>
      </c>
      <c r="C1394" t="s">
        <v>1866</v>
      </c>
      <c r="D1394" t="s">
        <v>2736</v>
      </c>
      <c r="E1394" t="s">
        <v>17</v>
      </c>
      <c r="F1394" t="s">
        <v>46</v>
      </c>
      <c r="G1394" t="s">
        <v>19</v>
      </c>
      <c r="H1394" t="s">
        <v>34</v>
      </c>
      <c r="I1394" s="3">
        <v>1</v>
      </c>
      <c r="J1394" s="4">
        <v>1204.6099999999999</v>
      </c>
      <c r="K1394" s="4">
        <v>1204.6099999999999</v>
      </c>
      <c r="L1394" t="s">
        <v>21</v>
      </c>
      <c r="M1394" t="s">
        <v>29</v>
      </c>
      <c r="N1394">
        <f>IF(COUNTIF($C$2:C1394,C1394)=1,1,0)</f>
        <v>0</v>
      </c>
      <c r="O1394">
        <f t="shared" si="42"/>
        <v>0</v>
      </c>
      <c r="P1394" t="str">
        <f t="shared" si="43"/>
        <v>2023-01</v>
      </c>
      <c r="Q1394" s="3">
        <f>IF(AND(IF(dashboard!$B$4="All",TRUE,$F1394=dashboard!$B$4),IF(dashboard!$B$5="All",TRUE,$E1394=dashboard!$B$5),IF(dashboard!$B$6="All",TRUE,$G1394=dashboard!$B$6),IF(dashboard!$B$7="All",TRUE,$M1394=dashboard!$B$7),$P1394&gt;=dashboard!$B$8,$P1394&lt;=dashboard!$B$9,COUNTIFS($C$2:C1394,$C1394,$F$2:F1394,IF(dashboard!$B$4="All","*",dashboard!$B$4),$E$2:E1394,IF(dashboard!$B$5="All","*",dashboard!$B$5),$G$2:G1394,IF(dashboard!$B$6="All","*",dashboard!$B$6),$M$2:M1394,IF(dashboard!$B$7="All","*",dashboard!$B$7),$P$2:P1394,"&gt;="&amp;dashboard!$B$8,$P$2:P1394,"&lt;="&amp;dashboard!$B$9)=1),1,0)</f>
        <v>0</v>
      </c>
    </row>
    <row r="1395" spans="1:17">
      <c r="A1395" t="s">
        <v>2737</v>
      </c>
      <c r="B1395" s="2">
        <v>45013</v>
      </c>
      <c r="C1395" t="s">
        <v>160</v>
      </c>
      <c r="D1395" t="s">
        <v>308</v>
      </c>
      <c r="E1395" t="s">
        <v>26</v>
      </c>
      <c r="F1395" t="s">
        <v>27</v>
      </c>
      <c r="G1395" t="s">
        <v>42</v>
      </c>
      <c r="H1395" t="s">
        <v>20</v>
      </c>
      <c r="I1395" s="3">
        <v>1</v>
      </c>
      <c r="J1395" s="4">
        <v>32621.3</v>
      </c>
      <c r="K1395" s="4">
        <v>32621.3</v>
      </c>
      <c r="L1395" t="s">
        <v>35</v>
      </c>
      <c r="M1395" t="s">
        <v>29</v>
      </c>
      <c r="N1395">
        <f>IF(COUNTIF($C$2:C1395,C1395)=1,1,0)</f>
        <v>0</v>
      </c>
      <c r="O1395">
        <f t="shared" si="42"/>
        <v>0</v>
      </c>
      <c r="P1395" t="str">
        <f t="shared" si="43"/>
        <v>2023-03</v>
      </c>
      <c r="Q1395" s="3">
        <f>IF(AND(IF(dashboard!$B$4="All",TRUE,$F1395=dashboard!$B$4),IF(dashboard!$B$5="All",TRUE,$E1395=dashboard!$B$5),IF(dashboard!$B$6="All",TRUE,$G1395=dashboard!$B$6),IF(dashboard!$B$7="All",TRUE,$M1395=dashboard!$B$7),$P1395&gt;=dashboard!$B$8,$P1395&lt;=dashboard!$B$9,COUNTIFS($C$2:C1395,$C1395,$F$2:F1395,IF(dashboard!$B$4="All","*",dashboard!$B$4),$E$2:E1395,IF(dashboard!$B$5="All","*",dashboard!$B$5),$G$2:G1395,IF(dashboard!$B$6="All","*",dashboard!$B$6),$M$2:M1395,IF(dashboard!$B$7="All","*",dashboard!$B$7),$P$2:P1395,"&gt;="&amp;dashboard!$B$8,$P$2:P1395,"&lt;="&amp;dashboard!$B$9)=1),1,0)</f>
        <v>0</v>
      </c>
    </row>
    <row r="1396" spans="1:17">
      <c r="A1396" t="s">
        <v>2738</v>
      </c>
      <c r="B1396" s="2">
        <v>45450</v>
      </c>
      <c r="C1396" t="s">
        <v>2739</v>
      </c>
      <c r="D1396" t="s">
        <v>2061</v>
      </c>
      <c r="E1396" t="s">
        <v>17</v>
      </c>
      <c r="F1396" t="s">
        <v>27</v>
      </c>
      <c r="G1396" t="s">
        <v>42</v>
      </c>
      <c r="H1396" t="s">
        <v>57</v>
      </c>
      <c r="I1396" s="3">
        <v>2</v>
      </c>
      <c r="J1396" s="4">
        <v>15320.55</v>
      </c>
      <c r="K1396" s="4">
        <v>30641.11</v>
      </c>
      <c r="L1396" t="s">
        <v>35</v>
      </c>
      <c r="M1396" t="s">
        <v>29</v>
      </c>
      <c r="N1396">
        <f>IF(COUNTIF($C$2:C1396,C1396)=1,1,0)</f>
        <v>1</v>
      </c>
      <c r="O1396">
        <f t="shared" si="42"/>
        <v>0</v>
      </c>
      <c r="P1396" t="str">
        <f t="shared" si="43"/>
        <v>2024-06</v>
      </c>
      <c r="Q1396" s="3">
        <f>IF(AND(IF(dashboard!$B$4="All",TRUE,$F1396=dashboard!$B$4),IF(dashboard!$B$5="All",TRUE,$E1396=dashboard!$B$5),IF(dashboard!$B$6="All",TRUE,$G1396=dashboard!$B$6),IF(dashboard!$B$7="All",TRUE,$M1396=dashboard!$B$7),$P1396&gt;=dashboard!$B$8,$P1396&lt;=dashboard!$B$9,COUNTIFS($C$2:C1396,$C1396,$F$2:F1396,IF(dashboard!$B$4="All","*",dashboard!$B$4),$E$2:E1396,IF(dashboard!$B$5="All","*",dashboard!$B$5),$G$2:G1396,IF(dashboard!$B$6="All","*",dashboard!$B$6),$M$2:M1396,IF(dashboard!$B$7="All","*",dashboard!$B$7),$P$2:P1396,"&gt;="&amp;dashboard!$B$8,$P$2:P1396,"&lt;="&amp;dashboard!$B$9)=1),1,0)</f>
        <v>0</v>
      </c>
    </row>
    <row r="1397" spans="1:17">
      <c r="A1397" t="s">
        <v>2740</v>
      </c>
      <c r="B1397" s="2">
        <v>45463</v>
      </c>
      <c r="C1397" t="s">
        <v>409</v>
      </c>
      <c r="D1397" t="s">
        <v>2525</v>
      </c>
      <c r="E1397" t="s">
        <v>26</v>
      </c>
      <c r="F1397" t="s">
        <v>46</v>
      </c>
      <c r="G1397" t="s">
        <v>42</v>
      </c>
      <c r="H1397" t="s">
        <v>34</v>
      </c>
      <c r="I1397" s="3">
        <v>5</v>
      </c>
      <c r="J1397" s="4">
        <v>1179.1300000000001</v>
      </c>
      <c r="K1397" s="4">
        <v>5895.63</v>
      </c>
      <c r="L1397" t="s">
        <v>28</v>
      </c>
      <c r="M1397" t="s">
        <v>29</v>
      </c>
      <c r="N1397">
        <f>IF(COUNTIF($C$2:C1397,C1397)=1,1,0)</f>
        <v>0</v>
      </c>
      <c r="O1397">
        <f t="shared" si="42"/>
        <v>0</v>
      </c>
      <c r="P1397" t="str">
        <f t="shared" si="43"/>
        <v>2024-06</v>
      </c>
      <c r="Q1397" s="3">
        <f>IF(AND(IF(dashboard!$B$4="All",TRUE,$F1397=dashboard!$B$4),IF(dashboard!$B$5="All",TRUE,$E1397=dashboard!$B$5),IF(dashboard!$B$6="All",TRUE,$G1397=dashboard!$B$6),IF(dashboard!$B$7="All",TRUE,$M1397=dashboard!$B$7),$P1397&gt;=dashboard!$B$8,$P1397&lt;=dashboard!$B$9,COUNTIFS($C$2:C1397,$C1397,$F$2:F1397,IF(dashboard!$B$4="All","*",dashboard!$B$4),$E$2:E1397,IF(dashboard!$B$5="All","*",dashboard!$B$5),$G$2:G1397,IF(dashboard!$B$6="All","*",dashboard!$B$6),$M$2:M1397,IF(dashboard!$B$7="All","*",dashboard!$B$7),$P$2:P1397,"&gt;="&amp;dashboard!$B$8,$P$2:P1397,"&lt;="&amp;dashboard!$B$9)=1),1,0)</f>
        <v>0</v>
      </c>
    </row>
    <row r="1398" spans="1:17">
      <c r="A1398" t="s">
        <v>2741</v>
      </c>
      <c r="B1398" s="2">
        <v>45227</v>
      </c>
      <c r="C1398" t="s">
        <v>831</v>
      </c>
      <c r="D1398" t="s">
        <v>1243</v>
      </c>
      <c r="E1398" t="s">
        <v>61</v>
      </c>
      <c r="F1398" t="s">
        <v>46</v>
      </c>
      <c r="G1398" t="s">
        <v>19</v>
      </c>
      <c r="H1398" t="s">
        <v>50</v>
      </c>
      <c r="I1398" s="3">
        <v>1</v>
      </c>
      <c r="J1398" s="4">
        <v>2137.9899999999998</v>
      </c>
      <c r="K1398" s="4">
        <v>2137.9899999999998</v>
      </c>
      <c r="L1398" t="s">
        <v>35</v>
      </c>
      <c r="M1398" t="s">
        <v>29</v>
      </c>
      <c r="N1398">
        <f>IF(COUNTIF($C$2:C1398,C1398)=1,1,0)</f>
        <v>0</v>
      </c>
      <c r="O1398">
        <f t="shared" si="42"/>
        <v>0</v>
      </c>
      <c r="P1398" t="str">
        <f t="shared" si="43"/>
        <v>2023-10</v>
      </c>
      <c r="Q1398" s="3">
        <f>IF(AND(IF(dashboard!$B$4="All",TRUE,$F1398=dashboard!$B$4),IF(dashboard!$B$5="All",TRUE,$E1398=dashboard!$B$5),IF(dashboard!$B$6="All",TRUE,$G1398=dashboard!$B$6),IF(dashboard!$B$7="All",TRUE,$M1398=dashboard!$B$7),$P1398&gt;=dashboard!$B$8,$P1398&lt;=dashboard!$B$9,COUNTIFS($C$2:C1398,$C1398,$F$2:F1398,IF(dashboard!$B$4="All","*",dashboard!$B$4),$E$2:E1398,IF(dashboard!$B$5="All","*",dashboard!$B$5),$G$2:G1398,IF(dashboard!$B$6="All","*",dashboard!$B$6),$M$2:M1398,IF(dashboard!$B$7="All","*",dashboard!$B$7),$P$2:P1398,"&gt;="&amp;dashboard!$B$8,$P$2:P1398,"&lt;="&amp;dashboard!$B$9)=1),1,0)</f>
        <v>0</v>
      </c>
    </row>
    <row r="1399" spans="1:17">
      <c r="A1399" t="s">
        <v>2742</v>
      </c>
      <c r="B1399" s="2">
        <v>45169</v>
      </c>
      <c r="C1399" t="s">
        <v>1125</v>
      </c>
      <c r="D1399" t="s">
        <v>1282</v>
      </c>
      <c r="E1399" t="s">
        <v>17</v>
      </c>
      <c r="F1399" t="s">
        <v>27</v>
      </c>
      <c r="G1399" t="s">
        <v>19</v>
      </c>
      <c r="H1399" t="s">
        <v>50</v>
      </c>
      <c r="I1399" s="3">
        <v>5</v>
      </c>
      <c r="J1399" s="4">
        <v>2509.6999999999998</v>
      </c>
      <c r="K1399" s="4">
        <v>12548.51</v>
      </c>
      <c r="L1399" t="s">
        <v>35</v>
      </c>
      <c r="M1399" t="s">
        <v>29</v>
      </c>
      <c r="N1399">
        <f>IF(COUNTIF($C$2:C1399,C1399)=1,1,0)</f>
        <v>0</v>
      </c>
      <c r="O1399">
        <f t="shared" si="42"/>
        <v>0</v>
      </c>
      <c r="P1399" t="str">
        <f t="shared" si="43"/>
        <v>2023-08</v>
      </c>
      <c r="Q1399" s="3">
        <f>IF(AND(IF(dashboard!$B$4="All",TRUE,$F1399=dashboard!$B$4),IF(dashboard!$B$5="All",TRUE,$E1399=dashboard!$B$5),IF(dashboard!$B$6="All",TRUE,$G1399=dashboard!$B$6),IF(dashboard!$B$7="All",TRUE,$M1399=dashboard!$B$7),$P1399&gt;=dashboard!$B$8,$P1399&lt;=dashboard!$B$9,COUNTIFS($C$2:C1399,$C1399,$F$2:F1399,IF(dashboard!$B$4="All","*",dashboard!$B$4),$E$2:E1399,IF(dashboard!$B$5="All","*",dashboard!$B$5),$G$2:G1399,IF(dashboard!$B$6="All","*",dashboard!$B$6),$M$2:M1399,IF(dashboard!$B$7="All","*",dashboard!$B$7),$P$2:P1399,"&gt;="&amp;dashboard!$B$8,$P$2:P1399,"&lt;="&amp;dashboard!$B$9)=1),1,0)</f>
        <v>0</v>
      </c>
    </row>
    <row r="1400" spans="1:17">
      <c r="A1400" t="s">
        <v>2743</v>
      </c>
      <c r="B1400" s="2">
        <v>45048</v>
      </c>
      <c r="C1400" t="s">
        <v>1419</v>
      </c>
      <c r="D1400" t="s">
        <v>2525</v>
      </c>
      <c r="E1400" t="s">
        <v>17</v>
      </c>
      <c r="F1400" t="s">
        <v>27</v>
      </c>
      <c r="G1400" t="s">
        <v>19</v>
      </c>
      <c r="H1400" t="s">
        <v>20</v>
      </c>
      <c r="I1400" s="3">
        <v>2</v>
      </c>
      <c r="J1400" s="4">
        <v>30905.25</v>
      </c>
      <c r="K1400" s="4">
        <v>61810.5</v>
      </c>
      <c r="L1400" t="s">
        <v>28</v>
      </c>
      <c r="M1400" t="s">
        <v>29</v>
      </c>
      <c r="N1400">
        <f>IF(COUNTIF($C$2:C1400,C1400)=1,1,0)</f>
        <v>0</v>
      </c>
      <c r="O1400">
        <f t="shared" si="42"/>
        <v>0</v>
      </c>
      <c r="P1400" t="str">
        <f t="shared" si="43"/>
        <v>2023-05</v>
      </c>
      <c r="Q1400" s="3">
        <f>IF(AND(IF(dashboard!$B$4="All",TRUE,$F1400=dashboard!$B$4),IF(dashboard!$B$5="All",TRUE,$E1400=dashboard!$B$5),IF(dashboard!$B$6="All",TRUE,$G1400=dashboard!$B$6),IF(dashboard!$B$7="All",TRUE,$M1400=dashboard!$B$7),$P1400&gt;=dashboard!$B$8,$P1400&lt;=dashboard!$B$9,COUNTIFS($C$2:C1400,$C1400,$F$2:F1400,IF(dashboard!$B$4="All","*",dashboard!$B$4),$E$2:E1400,IF(dashboard!$B$5="All","*",dashboard!$B$5),$G$2:G1400,IF(dashboard!$B$6="All","*",dashboard!$B$6),$M$2:M1400,IF(dashboard!$B$7="All","*",dashboard!$B$7),$P$2:P1400,"&gt;="&amp;dashboard!$B$8,$P$2:P1400,"&lt;="&amp;dashboard!$B$9)=1),1,0)</f>
        <v>0</v>
      </c>
    </row>
    <row r="1401" spans="1:17">
      <c r="A1401" t="s">
        <v>2744</v>
      </c>
      <c r="B1401" s="2">
        <v>45073</v>
      </c>
      <c r="C1401" t="s">
        <v>2745</v>
      </c>
      <c r="D1401" t="s">
        <v>1164</v>
      </c>
      <c r="E1401" t="s">
        <v>61</v>
      </c>
      <c r="F1401" t="s">
        <v>33</v>
      </c>
      <c r="G1401" t="s">
        <v>19</v>
      </c>
      <c r="H1401" t="s">
        <v>50</v>
      </c>
      <c r="I1401" s="3">
        <v>5</v>
      </c>
      <c r="J1401" s="4">
        <v>1993.28</v>
      </c>
      <c r="K1401" s="4">
        <v>9966.3799999999992</v>
      </c>
      <c r="L1401" t="s">
        <v>28</v>
      </c>
      <c r="M1401" t="s">
        <v>22</v>
      </c>
      <c r="N1401">
        <f>IF(COUNTIF($C$2:C1401,C1401)=1,1,0)</f>
        <v>1</v>
      </c>
      <c r="O1401">
        <f t="shared" si="42"/>
        <v>1</v>
      </c>
      <c r="P1401" t="str">
        <f t="shared" si="43"/>
        <v>2023-05</v>
      </c>
      <c r="Q1401" s="3">
        <f>IF(AND(IF(dashboard!$B$4="All",TRUE,$F1401=dashboard!$B$4),IF(dashboard!$B$5="All",TRUE,$E1401=dashboard!$B$5),IF(dashboard!$B$6="All",TRUE,$G1401=dashboard!$B$6),IF(dashboard!$B$7="All",TRUE,$M1401=dashboard!$B$7),$P1401&gt;=dashboard!$B$8,$P1401&lt;=dashboard!$B$9,COUNTIFS($C$2:C1401,$C1401,$F$2:F1401,IF(dashboard!$B$4="All","*",dashboard!$B$4),$E$2:E1401,IF(dashboard!$B$5="All","*",dashboard!$B$5),$G$2:G1401,IF(dashboard!$B$6="All","*",dashboard!$B$6),$M$2:M1401,IF(dashboard!$B$7="All","*",dashboard!$B$7),$P$2:P1401,"&gt;="&amp;dashboard!$B$8,$P$2:P1401,"&lt;="&amp;dashboard!$B$9)=1),1,0)</f>
        <v>1</v>
      </c>
    </row>
    <row r="1402" spans="1:17">
      <c r="A1402" t="s">
        <v>2746</v>
      </c>
      <c r="B1402" s="2">
        <v>45282</v>
      </c>
      <c r="C1402" t="s">
        <v>1588</v>
      </c>
      <c r="D1402" t="s">
        <v>755</v>
      </c>
      <c r="E1402" t="s">
        <v>17</v>
      </c>
      <c r="F1402" t="s">
        <v>46</v>
      </c>
      <c r="G1402" t="s">
        <v>19</v>
      </c>
      <c r="H1402" t="s">
        <v>50</v>
      </c>
      <c r="I1402" s="3">
        <v>3</v>
      </c>
      <c r="J1402" s="4">
        <v>2593.84</v>
      </c>
      <c r="K1402" s="4">
        <v>7781.52</v>
      </c>
      <c r="L1402" t="s">
        <v>28</v>
      </c>
      <c r="M1402" t="s">
        <v>29</v>
      </c>
      <c r="N1402">
        <f>IF(COUNTIF($C$2:C1402,C1402)=1,1,0)</f>
        <v>0</v>
      </c>
      <c r="O1402">
        <f t="shared" si="42"/>
        <v>0</v>
      </c>
      <c r="P1402" t="str">
        <f t="shared" si="43"/>
        <v>2023-12</v>
      </c>
      <c r="Q1402" s="3">
        <f>IF(AND(IF(dashboard!$B$4="All",TRUE,$F1402=dashboard!$B$4),IF(dashboard!$B$5="All",TRUE,$E1402=dashboard!$B$5),IF(dashboard!$B$6="All",TRUE,$G1402=dashboard!$B$6),IF(dashboard!$B$7="All",TRUE,$M1402=dashboard!$B$7),$P1402&gt;=dashboard!$B$8,$P1402&lt;=dashboard!$B$9,COUNTIFS($C$2:C1402,$C1402,$F$2:F1402,IF(dashboard!$B$4="All","*",dashboard!$B$4),$E$2:E1402,IF(dashboard!$B$5="All","*",dashboard!$B$5),$G$2:G1402,IF(dashboard!$B$6="All","*",dashboard!$B$6),$M$2:M1402,IF(dashboard!$B$7="All","*",dashboard!$B$7),$P$2:P1402,"&gt;="&amp;dashboard!$B$8,$P$2:P1402,"&lt;="&amp;dashboard!$B$9)=1),1,0)</f>
        <v>0</v>
      </c>
    </row>
    <row r="1403" spans="1:17">
      <c r="A1403" t="s">
        <v>2747</v>
      </c>
      <c r="B1403" s="2">
        <v>45235</v>
      </c>
      <c r="C1403" t="s">
        <v>462</v>
      </c>
      <c r="D1403" t="s">
        <v>2298</v>
      </c>
      <c r="E1403" t="s">
        <v>17</v>
      </c>
      <c r="F1403" t="s">
        <v>18</v>
      </c>
      <c r="G1403" t="s">
        <v>19</v>
      </c>
      <c r="H1403" t="s">
        <v>20</v>
      </c>
      <c r="I1403" s="3">
        <v>2</v>
      </c>
      <c r="J1403" s="4">
        <v>29861.07</v>
      </c>
      <c r="K1403" s="4">
        <v>59722.15</v>
      </c>
      <c r="L1403" t="s">
        <v>28</v>
      </c>
      <c r="M1403" t="s">
        <v>29</v>
      </c>
      <c r="N1403">
        <f>IF(COUNTIF($C$2:C1403,C1403)=1,1,0)</f>
        <v>0</v>
      </c>
      <c r="O1403">
        <f t="shared" si="42"/>
        <v>0</v>
      </c>
      <c r="P1403" t="str">
        <f t="shared" si="43"/>
        <v>2023-11</v>
      </c>
      <c r="Q1403" s="3">
        <f>IF(AND(IF(dashboard!$B$4="All",TRUE,$F1403=dashboard!$B$4),IF(dashboard!$B$5="All",TRUE,$E1403=dashboard!$B$5),IF(dashboard!$B$6="All",TRUE,$G1403=dashboard!$B$6),IF(dashboard!$B$7="All",TRUE,$M1403=dashboard!$B$7),$P1403&gt;=dashboard!$B$8,$P1403&lt;=dashboard!$B$9,COUNTIFS($C$2:C1403,$C1403,$F$2:F1403,IF(dashboard!$B$4="All","*",dashboard!$B$4),$E$2:E1403,IF(dashboard!$B$5="All","*",dashboard!$B$5),$G$2:G1403,IF(dashboard!$B$6="All","*",dashboard!$B$6),$M$2:M1403,IF(dashboard!$B$7="All","*",dashboard!$B$7),$P$2:P1403,"&gt;="&amp;dashboard!$B$8,$P$2:P1403,"&lt;="&amp;dashboard!$B$9)=1),1,0)</f>
        <v>0</v>
      </c>
    </row>
    <row r="1404" spans="1:17">
      <c r="A1404" t="s">
        <v>2748</v>
      </c>
      <c r="B1404" s="2">
        <v>45214</v>
      </c>
      <c r="C1404" t="s">
        <v>2749</v>
      </c>
      <c r="D1404" t="s">
        <v>959</v>
      </c>
      <c r="E1404" t="s">
        <v>26</v>
      </c>
      <c r="F1404" t="s">
        <v>46</v>
      </c>
      <c r="G1404" t="s">
        <v>19</v>
      </c>
      <c r="H1404" t="s">
        <v>57</v>
      </c>
      <c r="I1404" s="3">
        <v>5</v>
      </c>
      <c r="J1404" s="4">
        <v>17167.689999999999</v>
      </c>
      <c r="K1404" s="4">
        <v>85838.43</v>
      </c>
      <c r="L1404" t="s">
        <v>21</v>
      </c>
      <c r="M1404" t="s">
        <v>29</v>
      </c>
      <c r="N1404">
        <f>IF(COUNTIF($C$2:C1404,C1404)=1,1,0)</f>
        <v>1</v>
      </c>
      <c r="O1404">
        <f t="shared" si="42"/>
        <v>0</v>
      </c>
      <c r="P1404" t="str">
        <f t="shared" si="43"/>
        <v>2023-10</v>
      </c>
      <c r="Q1404" s="3">
        <f>IF(AND(IF(dashboard!$B$4="All",TRUE,$F1404=dashboard!$B$4),IF(dashboard!$B$5="All",TRUE,$E1404=dashboard!$B$5),IF(dashboard!$B$6="All",TRUE,$G1404=dashboard!$B$6),IF(dashboard!$B$7="All",TRUE,$M1404=dashboard!$B$7),$P1404&gt;=dashboard!$B$8,$P1404&lt;=dashboard!$B$9,COUNTIFS($C$2:C1404,$C1404,$F$2:F1404,IF(dashboard!$B$4="All","*",dashboard!$B$4),$E$2:E1404,IF(dashboard!$B$5="All","*",dashboard!$B$5),$G$2:G1404,IF(dashboard!$B$6="All","*",dashboard!$B$6),$M$2:M1404,IF(dashboard!$B$7="All","*",dashboard!$B$7),$P$2:P1404,"&gt;="&amp;dashboard!$B$8,$P$2:P1404,"&lt;="&amp;dashboard!$B$9)=1),1,0)</f>
        <v>0</v>
      </c>
    </row>
    <row r="1405" spans="1:17">
      <c r="A1405" t="s">
        <v>2750</v>
      </c>
      <c r="B1405" s="2">
        <v>45233</v>
      </c>
      <c r="C1405" t="s">
        <v>456</v>
      </c>
      <c r="D1405" t="s">
        <v>2751</v>
      </c>
      <c r="E1405" t="s">
        <v>26</v>
      </c>
      <c r="F1405" t="s">
        <v>27</v>
      </c>
      <c r="G1405" t="s">
        <v>42</v>
      </c>
      <c r="H1405" t="s">
        <v>34</v>
      </c>
      <c r="I1405" s="3">
        <v>1</v>
      </c>
      <c r="J1405" s="4">
        <v>959.6</v>
      </c>
      <c r="K1405" s="4">
        <v>959.6</v>
      </c>
      <c r="L1405" t="s">
        <v>35</v>
      </c>
      <c r="M1405" t="s">
        <v>22</v>
      </c>
      <c r="N1405">
        <f>IF(COUNTIF($C$2:C1405,C1405)=1,1,0)</f>
        <v>0</v>
      </c>
      <c r="O1405">
        <f t="shared" si="42"/>
        <v>1</v>
      </c>
      <c r="P1405" t="str">
        <f t="shared" si="43"/>
        <v>2023-11</v>
      </c>
      <c r="Q1405" s="3">
        <f>IF(AND(IF(dashboard!$B$4="All",TRUE,$F1405=dashboard!$B$4),IF(dashboard!$B$5="All",TRUE,$E1405=dashboard!$B$5),IF(dashboard!$B$6="All",TRUE,$G1405=dashboard!$B$6),IF(dashboard!$B$7="All",TRUE,$M1405=dashboard!$B$7),$P1405&gt;=dashboard!$B$8,$P1405&lt;=dashboard!$B$9,COUNTIFS($C$2:C1405,$C1405,$F$2:F1405,IF(dashboard!$B$4="All","*",dashboard!$B$4),$E$2:E1405,IF(dashboard!$B$5="All","*",dashboard!$B$5),$G$2:G1405,IF(dashboard!$B$6="All","*",dashboard!$B$6),$M$2:M1405,IF(dashboard!$B$7="All","*",dashboard!$B$7),$P$2:P1405,"&gt;="&amp;dashboard!$B$8,$P$2:P1405,"&lt;="&amp;dashboard!$B$9)=1),1,0)</f>
        <v>0</v>
      </c>
    </row>
    <row r="1406" spans="1:17">
      <c r="A1406" t="s">
        <v>2752</v>
      </c>
      <c r="B1406" s="2">
        <v>45278</v>
      </c>
      <c r="C1406" t="s">
        <v>183</v>
      </c>
      <c r="D1406" t="s">
        <v>929</v>
      </c>
      <c r="E1406" t="s">
        <v>17</v>
      </c>
      <c r="F1406" t="s">
        <v>27</v>
      </c>
      <c r="G1406" t="s">
        <v>19</v>
      </c>
      <c r="H1406" t="s">
        <v>20</v>
      </c>
      <c r="I1406" s="3">
        <v>4</v>
      </c>
      <c r="J1406" s="4">
        <v>35002.519999999997</v>
      </c>
      <c r="K1406" s="4">
        <v>140010.07999999999</v>
      </c>
      <c r="L1406" t="s">
        <v>21</v>
      </c>
      <c r="M1406" t="s">
        <v>29</v>
      </c>
      <c r="N1406">
        <f>IF(COUNTIF($C$2:C1406,C1406)=1,1,0)</f>
        <v>0</v>
      </c>
      <c r="O1406">
        <f t="shared" si="42"/>
        <v>0</v>
      </c>
      <c r="P1406" t="str">
        <f t="shared" si="43"/>
        <v>2023-12</v>
      </c>
      <c r="Q1406" s="3">
        <f>IF(AND(IF(dashboard!$B$4="All",TRUE,$F1406=dashboard!$B$4),IF(dashboard!$B$5="All",TRUE,$E1406=dashboard!$B$5),IF(dashboard!$B$6="All",TRUE,$G1406=dashboard!$B$6),IF(dashboard!$B$7="All",TRUE,$M1406=dashboard!$B$7),$P1406&gt;=dashboard!$B$8,$P1406&lt;=dashboard!$B$9,COUNTIFS($C$2:C1406,$C1406,$F$2:F1406,IF(dashboard!$B$4="All","*",dashboard!$B$4),$E$2:E1406,IF(dashboard!$B$5="All","*",dashboard!$B$5),$G$2:G1406,IF(dashboard!$B$6="All","*",dashboard!$B$6),$M$2:M1406,IF(dashboard!$B$7="All","*",dashboard!$B$7),$P$2:P1406,"&gt;="&amp;dashboard!$B$8,$P$2:P1406,"&lt;="&amp;dashboard!$B$9)=1),1,0)</f>
        <v>0</v>
      </c>
    </row>
    <row r="1407" spans="1:17">
      <c r="A1407" t="s">
        <v>2753</v>
      </c>
      <c r="B1407" s="2">
        <v>45238</v>
      </c>
      <c r="C1407" t="s">
        <v>2754</v>
      </c>
      <c r="D1407" t="s">
        <v>738</v>
      </c>
      <c r="E1407" t="s">
        <v>26</v>
      </c>
      <c r="F1407" t="s">
        <v>27</v>
      </c>
      <c r="G1407" t="s">
        <v>42</v>
      </c>
      <c r="H1407" t="s">
        <v>50</v>
      </c>
      <c r="I1407" s="3">
        <v>4</v>
      </c>
      <c r="J1407" s="4">
        <v>2464.44</v>
      </c>
      <c r="K1407" s="4">
        <v>9857.74</v>
      </c>
      <c r="L1407" t="s">
        <v>35</v>
      </c>
      <c r="M1407" t="s">
        <v>29</v>
      </c>
      <c r="N1407">
        <f>IF(COUNTIF($C$2:C1407,C1407)=1,1,0)</f>
        <v>1</v>
      </c>
      <c r="O1407">
        <f t="shared" si="42"/>
        <v>0</v>
      </c>
      <c r="P1407" t="str">
        <f t="shared" si="43"/>
        <v>2023-11</v>
      </c>
      <c r="Q1407" s="3">
        <f>IF(AND(IF(dashboard!$B$4="All",TRUE,$F1407=dashboard!$B$4),IF(dashboard!$B$5="All",TRUE,$E1407=dashboard!$B$5),IF(dashboard!$B$6="All",TRUE,$G1407=dashboard!$B$6),IF(dashboard!$B$7="All",TRUE,$M1407=dashboard!$B$7),$P1407&gt;=dashboard!$B$8,$P1407&lt;=dashboard!$B$9,COUNTIFS($C$2:C1407,$C1407,$F$2:F1407,IF(dashboard!$B$4="All","*",dashboard!$B$4),$E$2:E1407,IF(dashboard!$B$5="All","*",dashboard!$B$5),$G$2:G1407,IF(dashboard!$B$6="All","*",dashboard!$B$6),$M$2:M1407,IF(dashboard!$B$7="All","*",dashboard!$B$7),$P$2:P1407,"&gt;="&amp;dashboard!$B$8,$P$2:P1407,"&lt;="&amp;dashboard!$B$9)=1),1,0)</f>
        <v>0</v>
      </c>
    </row>
    <row r="1408" spans="1:17">
      <c r="A1408" t="s">
        <v>2755</v>
      </c>
      <c r="B1408" s="2">
        <v>44985</v>
      </c>
      <c r="C1408" t="s">
        <v>1624</v>
      </c>
      <c r="D1408" t="s">
        <v>675</v>
      </c>
      <c r="E1408" t="s">
        <v>17</v>
      </c>
      <c r="F1408" t="s">
        <v>27</v>
      </c>
      <c r="G1408" t="s">
        <v>19</v>
      </c>
      <c r="H1408" t="s">
        <v>34</v>
      </c>
      <c r="I1408" s="3">
        <v>2</v>
      </c>
      <c r="J1408" s="4">
        <v>958.65</v>
      </c>
      <c r="K1408" s="4">
        <v>1917.29</v>
      </c>
      <c r="L1408" t="s">
        <v>21</v>
      </c>
      <c r="M1408" t="s">
        <v>22</v>
      </c>
      <c r="N1408">
        <f>IF(COUNTIF($C$2:C1408,C1408)=1,1,0)</f>
        <v>0</v>
      </c>
      <c r="O1408">
        <f t="shared" si="42"/>
        <v>1</v>
      </c>
      <c r="P1408" t="str">
        <f t="shared" si="43"/>
        <v>2023-02</v>
      </c>
      <c r="Q1408" s="3">
        <f>IF(AND(IF(dashboard!$B$4="All",TRUE,$F1408=dashboard!$B$4),IF(dashboard!$B$5="All",TRUE,$E1408=dashboard!$B$5),IF(dashboard!$B$6="All",TRUE,$G1408=dashboard!$B$6),IF(dashboard!$B$7="All",TRUE,$M1408=dashboard!$B$7),$P1408&gt;=dashboard!$B$8,$P1408&lt;=dashboard!$B$9,COUNTIFS($C$2:C1408,$C1408,$F$2:F1408,IF(dashboard!$B$4="All","*",dashboard!$B$4),$E$2:E1408,IF(dashboard!$B$5="All","*",dashboard!$B$5),$G$2:G1408,IF(dashboard!$B$6="All","*",dashboard!$B$6),$M$2:M1408,IF(dashboard!$B$7="All","*",dashboard!$B$7),$P$2:P1408,"&gt;="&amp;dashboard!$B$8,$P$2:P1408,"&lt;="&amp;dashboard!$B$9)=1),1,0)</f>
        <v>0</v>
      </c>
    </row>
    <row r="1409" spans="1:17">
      <c r="A1409" t="s">
        <v>2756</v>
      </c>
      <c r="B1409" s="2">
        <v>44961</v>
      </c>
      <c r="C1409" t="s">
        <v>2459</v>
      </c>
      <c r="D1409" t="s">
        <v>1562</v>
      </c>
      <c r="E1409" t="s">
        <v>17</v>
      </c>
      <c r="F1409" t="s">
        <v>18</v>
      </c>
      <c r="G1409" t="s">
        <v>42</v>
      </c>
      <c r="H1409" t="s">
        <v>34</v>
      </c>
      <c r="I1409" s="3">
        <v>4</v>
      </c>
      <c r="J1409" s="4">
        <v>1103.93</v>
      </c>
      <c r="K1409" s="4">
        <v>4415.7299999999996</v>
      </c>
      <c r="L1409" t="s">
        <v>28</v>
      </c>
      <c r="M1409" t="s">
        <v>29</v>
      </c>
      <c r="N1409">
        <f>IF(COUNTIF($C$2:C1409,C1409)=1,1,0)</f>
        <v>0</v>
      </c>
      <c r="O1409">
        <f t="shared" si="42"/>
        <v>0</v>
      </c>
      <c r="P1409" t="str">
        <f t="shared" si="43"/>
        <v>2023-02</v>
      </c>
      <c r="Q1409" s="3">
        <f>IF(AND(IF(dashboard!$B$4="All",TRUE,$F1409=dashboard!$B$4),IF(dashboard!$B$5="All",TRUE,$E1409=dashboard!$B$5),IF(dashboard!$B$6="All",TRUE,$G1409=dashboard!$B$6),IF(dashboard!$B$7="All",TRUE,$M1409=dashboard!$B$7),$P1409&gt;=dashboard!$B$8,$P1409&lt;=dashboard!$B$9,COUNTIFS($C$2:C1409,$C1409,$F$2:F1409,IF(dashboard!$B$4="All","*",dashboard!$B$4),$E$2:E1409,IF(dashboard!$B$5="All","*",dashboard!$B$5),$G$2:G1409,IF(dashboard!$B$6="All","*",dashboard!$B$6),$M$2:M1409,IF(dashboard!$B$7="All","*",dashboard!$B$7),$P$2:P1409,"&gt;="&amp;dashboard!$B$8,$P$2:P1409,"&lt;="&amp;dashboard!$B$9)=1),1,0)</f>
        <v>0</v>
      </c>
    </row>
    <row r="1410" spans="1:17">
      <c r="A1410" t="s">
        <v>2757</v>
      </c>
      <c r="B1410" s="2">
        <v>45371</v>
      </c>
      <c r="C1410" t="s">
        <v>2709</v>
      </c>
      <c r="D1410" t="s">
        <v>2187</v>
      </c>
      <c r="E1410" t="s">
        <v>26</v>
      </c>
      <c r="F1410" t="s">
        <v>46</v>
      </c>
      <c r="G1410" t="s">
        <v>19</v>
      </c>
      <c r="H1410" t="s">
        <v>34</v>
      </c>
      <c r="I1410" s="3">
        <v>3</v>
      </c>
      <c r="J1410" s="4">
        <v>1245.32</v>
      </c>
      <c r="K1410" s="4">
        <v>3735.97</v>
      </c>
      <c r="L1410" t="s">
        <v>21</v>
      </c>
      <c r="M1410" t="s">
        <v>29</v>
      </c>
      <c r="N1410">
        <f>IF(COUNTIF($C$2:C1410,C1410)=1,1,0)</f>
        <v>0</v>
      </c>
      <c r="O1410">
        <f t="shared" ref="O1410:O1473" si="44">IF(OR(M1410="Yes",M1410="YES",M1410=TRUE,M1410=1),1,0)</f>
        <v>0</v>
      </c>
      <c r="P1410" t="str">
        <f t="shared" ref="P1410:P1473" si="45">TEXT(B1410,"yyyy-mm")</f>
        <v>2024-03</v>
      </c>
      <c r="Q1410" s="3">
        <f>IF(AND(IF(dashboard!$B$4="All",TRUE,$F1410=dashboard!$B$4),IF(dashboard!$B$5="All",TRUE,$E1410=dashboard!$B$5),IF(dashboard!$B$6="All",TRUE,$G1410=dashboard!$B$6),IF(dashboard!$B$7="All",TRUE,$M1410=dashboard!$B$7),$P1410&gt;=dashboard!$B$8,$P1410&lt;=dashboard!$B$9,COUNTIFS($C$2:C1410,$C1410,$F$2:F1410,IF(dashboard!$B$4="All","*",dashboard!$B$4),$E$2:E1410,IF(dashboard!$B$5="All","*",dashboard!$B$5),$G$2:G1410,IF(dashboard!$B$6="All","*",dashboard!$B$6),$M$2:M1410,IF(dashboard!$B$7="All","*",dashboard!$B$7),$P$2:P1410,"&gt;="&amp;dashboard!$B$8,$P$2:P1410,"&lt;="&amp;dashboard!$B$9)=1),1,0)</f>
        <v>0</v>
      </c>
    </row>
    <row r="1411" spans="1:17">
      <c r="A1411" t="s">
        <v>2758</v>
      </c>
      <c r="B1411" s="2">
        <v>45019</v>
      </c>
      <c r="C1411" t="s">
        <v>1496</v>
      </c>
      <c r="D1411" t="s">
        <v>342</v>
      </c>
      <c r="E1411" t="s">
        <v>17</v>
      </c>
      <c r="F1411" t="s">
        <v>18</v>
      </c>
      <c r="G1411" t="s">
        <v>19</v>
      </c>
      <c r="H1411" t="s">
        <v>20</v>
      </c>
      <c r="I1411" s="3">
        <v>2</v>
      </c>
      <c r="J1411" s="4">
        <v>30074.23</v>
      </c>
      <c r="K1411" s="4">
        <v>60148.45</v>
      </c>
      <c r="L1411" t="s">
        <v>28</v>
      </c>
      <c r="M1411" t="s">
        <v>29</v>
      </c>
      <c r="N1411">
        <f>IF(COUNTIF($C$2:C1411,C1411)=1,1,0)</f>
        <v>0</v>
      </c>
      <c r="O1411">
        <f t="shared" si="44"/>
        <v>0</v>
      </c>
      <c r="P1411" t="str">
        <f t="shared" si="45"/>
        <v>2023-04</v>
      </c>
      <c r="Q1411" s="3">
        <f>IF(AND(IF(dashboard!$B$4="All",TRUE,$F1411=dashboard!$B$4),IF(dashboard!$B$5="All",TRUE,$E1411=dashboard!$B$5),IF(dashboard!$B$6="All",TRUE,$G1411=dashboard!$B$6),IF(dashboard!$B$7="All",TRUE,$M1411=dashboard!$B$7),$P1411&gt;=dashboard!$B$8,$P1411&lt;=dashboard!$B$9,COUNTIFS($C$2:C1411,$C1411,$F$2:F1411,IF(dashboard!$B$4="All","*",dashboard!$B$4),$E$2:E1411,IF(dashboard!$B$5="All","*",dashboard!$B$5),$G$2:G1411,IF(dashboard!$B$6="All","*",dashboard!$B$6),$M$2:M1411,IF(dashboard!$B$7="All","*",dashboard!$B$7),$P$2:P1411,"&gt;="&amp;dashboard!$B$8,$P$2:P1411,"&lt;="&amp;dashboard!$B$9)=1),1,0)</f>
        <v>0</v>
      </c>
    </row>
    <row r="1412" spans="1:17">
      <c r="A1412" t="s">
        <v>2759</v>
      </c>
      <c r="B1412" s="2">
        <v>45133</v>
      </c>
      <c r="C1412" t="s">
        <v>287</v>
      </c>
      <c r="D1412" t="s">
        <v>2760</v>
      </c>
      <c r="E1412" t="s">
        <v>17</v>
      </c>
      <c r="F1412" t="s">
        <v>18</v>
      </c>
      <c r="G1412" t="s">
        <v>19</v>
      </c>
      <c r="H1412" t="s">
        <v>34</v>
      </c>
      <c r="I1412" s="3">
        <v>1</v>
      </c>
      <c r="J1412" s="4">
        <v>908.3</v>
      </c>
      <c r="K1412" s="4">
        <v>908.3</v>
      </c>
      <c r="L1412" t="s">
        <v>28</v>
      </c>
      <c r="M1412" t="s">
        <v>29</v>
      </c>
      <c r="N1412">
        <f>IF(COUNTIF($C$2:C1412,C1412)=1,1,0)</f>
        <v>0</v>
      </c>
      <c r="O1412">
        <f t="shared" si="44"/>
        <v>0</v>
      </c>
      <c r="P1412" t="str">
        <f t="shared" si="45"/>
        <v>2023-07</v>
      </c>
      <c r="Q1412" s="3">
        <f>IF(AND(IF(dashboard!$B$4="All",TRUE,$F1412=dashboard!$B$4),IF(dashboard!$B$5="All",TRUE,$E1412=dashboard!$B$5),IF(dashboard!$B$6="All",TRUE,$G1412=dashboard!$B$6),IF(dashboard!$B$7="All",TRUE,$M1412=dashboard!$B$7),$P1412&gt;=dashboard!$B$8,$P1412&lt;=dashboard!$B$9,COUNTIFS($C$2:C1412,$C1412,$F$2:F1412,IF(dashboard!$B$4="All","*",dashboard!$B$4),$E$2:E1412,IF(dashboard!$B$5="All","*",dashboard!$B$5),$G$2:G1412,IF(dashboard!$B$6="All","*",dashboard!$B$6),$M$2:M1412,IF(dashboard!$B$7="All","*",dashboard!$B$7),$P$2:P1412,"&gt;="&amp;dashboard!$B$8,$P$2:P1412,"&lt;="&amp;dashboard!$B$9)=1),1,0)</f>
        <v>0</v>
      </c>
    </row>
    <row r="1413" spans="1:17">
      <c r="A1413" t="s">
        <v>2761</v>
      </c>
      <c r="B1413" s="2">
        <v>45279</v>
      </c>
      <c r="C1413" t="s">
        <v>2665</v>
      </c>
      <c r="D1413" t="s">
        <v>1984</v>
      </c>
      <c r="E1413" t="s">
        <v>26</v>
      </c>
      <c r="F1413" t="s">
        <v>27</v>
      </c>
      <c r="G1413" t="s">
        <v>42</v>
      </c>
      <c r="H1413" t="s">
        <v>57</v>
      </c>
      <c r="I1413" s="3">
        <v>1</v>
      </c>
      <c r="J1413" s="4">
        <v>15114.31</v>
      </c>
      <c r="K1413" s="4">
        <v>15114.31</v>
      </c>
      <c r="L1413" t="s">
        <v>21</v>
      </c>
      <c r="M1413" t="s">
        <v>29</v>
      </c>
      <c r="N1413">
        <f>IF(COUNTIF($C$2:C1413,C1413)=1,1,0)</f>
        <v>0</v>
      </c>
      <c r="O1413">
        <f t="shared" si="44"/>
        <v>0</v>
      </c>
      <c r="P1413" t="str">
        <f t="shared" si="45"/>
        <v>2023-12</v>
      </c>
      <c r="Q1413" s="3">
        <f>IF(AND(IF(dashboard!$B$4="All",TRUE,$F1413=dashboard!$B$4),IF(dashboard!$B$5="All",TRUE,$E1413=dashboard!$B$5),IF(dashboard!$B$6="All",TRUE,$G1413=dashboard!$B$6),IF(dashboard!$B$7="All",TRUE,$M1413=dashboard!$B$7),$P1413&gt;=dashboard!$B$8,$P1413&lt;=dashboard!$B$9,COUNTIFS($C$2:C1413,$C1413,$F$2:F1413,IF(dashboard!$B$4="All","*",dashboard!$B$4),$E$2:E1413,IF(dashboard!$B$5="All","*",dashboard!$B$5),$G$2:G1413,IF(dashboard!$B$6="All","*",dashboard!$B$6),$M$2:M1413,IF(dashboard!$B$7="All","*",dashboard!$B$7),$P$2:P1413,"&gt;="&amp;dashboard!$B$8,$P$2:P1413,"&lt;="&amp;dashboard!$B$9)=1),1,0)</f>
        <v>0</v>
      </c>
    </row>
    <row r="1414" spans="1:17">
      <c r="A1414" t="s">
        <v>2762</v>
      </c>
      <c r="B1414" s="2">
        <v>45258</v>
      </c>
      <c r="C1414" t="s">
        <v>642</v>
      </c>
      <c r="D1414" t="s">
        <v>291</v>
      </c>
      <c r="E1414" t="s">
        <v>61</v>
      </c>
      <c r="F1414" t="s">
        <v>18</v>
      </c>
      <c r="G1414" t="s">
        <v>19</v>
      </c>
      <c r="H1414" t="s">
        <v>50</v>
      </c>
      <c r="I1414" s="3">
        <v>2</v>
      </c>
      <c r="J1414" s="4">
        <v>2030.15</v>
      </c>
      <c r="K1414" s="4">
        <v>4060.3</v>
      </c>
      <c r="L1414" t="s">
        <v>35</v>
      </c>
      <c r="M1414" t="s">
        <v>29</v>
      </c>
      <c r="N1414">
        <f>IF(COUNTIF($C$2:C1414,C1414)=1,1,0)</f>
        <v>0</v>
      </c>
      <c r="O1414">
        <f t="shared" si="44"/>
        <v>0</v>
      </c>
      <c r="P1414" t="str">
        <f t="shared" si="45"/>
        <v>2023-11</v>
      </c>
      <c r="Q1414" s="3">
        <f>IF(AND(IF(dashboard!$B$4="All",TRUE,$F1414=dashboard!$B$4),IF(dashboard!$B$5="All",TRUE,$E1414=dashboard!$B$5),IF(dashboard!$B$6="All",TRUE,$G1414=dashboard!$B$6),IF(dashboard!$B$7="All",TRUE,$M1414=dashboard!$B$7),$P1414&gt;=dashboard!$B$8,$P1414&lt;=dashboard!$B$9,COUNTIFS($C$2:C1414,$C1414,$F$2:F1414,IF(dashboard!$B$4="All","*",dashboard!$B$4),$E$2:E1414,IF(dashboard!$B$5="All","*",dashboard!$B$5),$G$2:G1414,IF(dashboard!$B$6="All","*",dashboard!$B$6),$M$2:M1414,IF(dashboard!$B$7="All","*",dashboard!$B$7),$P$2:P1414,"&gt;="&amp;dashboard!$B$8,$P$2:P1414,"&lt;="&amp;dashboard!$B$9)=1),1,0)</f>
        <v>0</v>
      </c>
    </row>
    <row r="1415" spans="1:17">
      <c r="A1415" t="s">
        <v>2763</v>
      </c>
      <c r="B1415" s="2">
        <v>45085</v>
      </c>
      <c r="C1415" t="s">
        <v>1800</v>
      </c>
      <c r="D1415" t="s">
        <v>434</v>
      </c>
      <c r="E1415" t="s">
        <v>61</v>
      </c>
      <c r="F1415" t="s">
        <v>27</v>
      </c>
      <c r="G1415" t="s">
        <v>19</v>
      </c>
      <c r="H1415" t="s">
        <v>20</v>
      </c>
      <c r="I1415" s="3">
        <v>4</v>
      </c>
      <c r="J1415" s="4">
        <v>36425.81</v>
      </c>
      <c r="K1415" s="4">
        <v>145703.25</v>
      </c>
      <c r="L1415" t="s">
        <v>21</v>
      </c>
      <c r="M1415" t="s">
        <v>29</v>
      </c>
      <c r="N1415">
        <f>IF(COUNTIF($C$2:C1415,C1415)=1,1,0)</f>
        <v>0</v>
      </c>
      <c r="O1415">
        <f t="shared" si="44"/>
        <v>0</v>
      </c>
      <c r="P1415" t="str">
        <f t="shared" si="45"/>
        <v>2023-06</v>
      </c>
      <c r="Q1415" s="3">
        <f>IF(AND(IF(dashboard!$B$4="All",TRUE,$F1415=dashboard!$B$4),IF(dashboard!$B$5="All",TRUE,$E1415=dashboard!$B$5),IF(dashboard!$B$6="All",TRUE,$G1415=dashboard!$B$6),IF(dashboard!$B$7="All",TRUE,$M1415=dashboard!$B$7),$P1415&gt;=dashboard!$B$8,$P1415&lt;=dashboard!$B$9,COUNTIFS($C$2:C1415,$C1415,$F$2:F1415,IF(dashboard!$B$4="All","*",dashboard!$B$4),$E$2:E1415,IF(dashboard!$B$5="All","*",dashboard!$B$5),$G$2:G1415,IF(dashboard!$B$6="All","*",dashboard!$B$6),$M$2:M1415,IF(dashboard!$B$7="All","*",dashboard!$B$7),$P$2:P1415,"&gt;="&amp;dashboard!$B$8,$P$2:P1415,"&lt;="&amp;dashboard!$B$9)=1),1,0)</f>
        <v>0</v>
      </c>
    </row>
    <row r="1416" spans="1:17">
      <c r="A1416" t="s">
        <v>2764</v>
      </c>
      <c r="B1416" s="2">
        <v>44950</v>
      </c>
      <c r="C1416" t="s">
        <v>2547</v>
      </c>
      <c r="D1416" t="s">
        <v>2454</v>
      </c>
      <c r="E1416" t="s">
        <v>61</v>
      </c>
      <c r="F1416" t="s">
        <v>27</v>
      </c>
      <c r="G1416" t="s">
        <v>42</v>
      </c>
      <c r="H1416" t="s">
        <v>20</v>
      </c>
      <c r="I1416" s="3">
        <v>4</v>
      </c>
      <c r="J1416" s="4">
        <v>39190.67</v>
      </c>
      <c r="K1416" s="4">
        <v>156762.70000000001</v>
      </c>
      <c r="L1416" t="s">
        <v>28</v>
      </c>
      <c r="M1416" t="s">
        <v>29</v>
      </c>
      <c r="N1416">
        <f>IF(COUNTIF($C$2:C1416,C1416)=1,1,0)</f>
        <v>0</v>
      </c>
      <c r="O1416">
        <f t="shared" si="44"/>
        <v>0</v>
      </c>
      <c r="P1416" t="str">
        <f t="shared" si="45"/>
        <v>2023-01</v>
      </c>
      <c r="Q1416" s="3">
        <f>IF(AND(IF(dashboard!$B$4="All",TRUE,$F1416=dashboard!$B$4),IF(dashboard!$B$5="All",TRUE,$E1416=dashboard!$B$5),IF(dashboard!$B$6="All",TRUE,$G1416=dashboard!$B$6),IF(dashboard!$B$7="All",TRUE,$M1416=dashboard!$B$7),$P1416&gt;=dashboard!$B$8,$P1416&lt;=dashboard!$B$9,COUNTIFS($C$2:C1416,$C1416,$F$2:F1416,IF(dashboard!$B$4="All","*",dashboard!$B$4),$E$2:E1416,IF(dashboard!$B$5="All","*",dashboard!$B$5),$G$2:G1416,IF(dashboard!$B$6="All","*",dashboard!$B$6),$M$2:M1416,IF(dashboard!$B$7="All","*",dashboard!$B$7),$P$2:P1416,"&gt;="&amp;dashboard!$B$8,$P$2:P1416,"&lt;="&amp;dashboard!$B$9)=1),1,0)</f>
        <v>0</v>
      </c>
    </row>
    <row r="1417" spans="1:17">
      <c r="A1417" t="s">
        <v>2765</v>
      </c>
      <c r="B1417" s="2">
        <v>45330</v>
      </c>
      <c r="C1417" t="s">
        <v>1664</v>
      </c>
      <c r="D1417" t="s">
        <v>946</v>
      </c>
      <c r="E1417" t="s">
        <v>61</v>
      </c>
      <c r="F1417" t="s">
        <v>27</v>
      </c>
      <c r="G1417" t="s">
        <v>19</v>
      </c>
      <c r="H1417" t="s">
        <v>34</v>
      </c>
      <c r="I1417" s="3">
        <v>1</v>
      </c>
      <c r="J1417" s="4">
        <v>914.01</v>
      </c>
      <c r="K1417" s="4">
        <v>914.01</v>
      </c>
      <c r="L1417" t="s">
        <v>28</v>
      </c>
      <c r="M1417" t="s">
        <v>29</v>
      </c>
      <c r="N1417">
        <f>IF(COUNTIF($C$2:C1417,C1417)=1,1,0)</f>
        <v>0</v>
      </c>
      <c r="O1417">
        <f t="shared" si="44"/>
        <v>0</v>
      </c>
      <c r="P1417" t="str">
        <f t="shared" si="45"/>
        <v>2024-02</v>
      </c>
      <c r="Q1417" s="3">
        <f>IF(AND(IF(dashboard!$B$4="All",TRUE,$F1417=dashboard!$B$4),IF(dashboard!$B$5="All",TRUE,$E1417=dashboard!$B$5),IF(dashboard!$B$6="All",TRUE,$G1417=dashboard!$B$6),IF(dashboard!$B$7="All",TRUE,$M1417=dashboard!$B$7),$P1417&gt;=dashboard!$B$8,$P1417&lt;=dashboard!$B$9,COUNTIFS($C$2:C1417,$C1417,$F$2:F1417,IF(dashboard!$B$4="All","*",dashboard!$B$4),$E$2:E1417,IF(dashboard!$B$5="All","*",dashboard!$B$5),$G$2:G1417,IF(dashboard!$B$6="All","*",dashboard!$B$6),$M$2:M1417,IF(dashboard!$B$7="All","*",dashboard!$B$7),$P$2:P1417,"&gt;="&amp;dashboard!$B$8,$P$2:P1417,"&lt;="&amp;dashboard!$B$9)=1),1,0)</f>
        <v>0</v>
      </c>
    </row>
    <row r="1418" spans="1:17">
      <c r="A1418" t="s">
        <v>2766</v>
      </c>
      <c r="B1418" s="2">
        <v>45442</v>
      </c>
      <c r="C1418" t="s">
        <v>1776</v>
      </c>
      <c r="D1418" t="s">
        <v>772</v>
      </c>
      <c r="E1418" t="s">
        <v>17</v>
      </c>
      <c r="F1418" t="s">
        <v>18</v>
      </c>
      <c r="G1418" t="s">
        <v>19</v>
      </c>
      <c r="H1418" t="s">
        <v>50</v>
      </c>
      <c r="I1418" s="3">
        <v>3</v>
      </c>
      <c r="J1418" s="4">
        <v>2297.0100000000002</v>
      </c>
      <c r="K1418" s="4">
        <v>6891.03</v>
      </c>
      <c r="L1418" t="s">
        <v>35</v>
      </c>
      <c r="M1418" t="s">
        <v>29</v>
      </c>
      <c r="N1418">
        <f>IF(COUNTIF($C$2:C1418,C1418)=1,1,0)</f>
        <v>0</v>
      </c>
      <c r="O1418">
        <f t="shared" si="44"/>
        <v>0</v>
      </c>
      <c r="P1418" t="str">
        <f t="shared" si="45"/>
        <v>2024-05</v>
      </c>
      <c r="Q1418" s="3">
        <f>IF(AND(IF(dashboard!$B$4="All",TRUE,$F1418=dashboard!$B$4),IF(dashboard!$B$5="All",TRUE,$E1418=dashboard!$B$5),IF(dashboard!$B$6="All",TRUE,$G1418=dashboard!$B$6),IF(dashboard!$B$7="All",TRUE,$M1418=dashboard!$B$7),$P1418&gt;=dashboard!$B$8,$P1418&lt;=dashboard!$B$9,COUNTIFS($C$2:C1418,$C1418,$F$2:F1418,IF(dashboard!$B$4="All","*",dashboard!$B$4),$E$2:E1418,IF(dashboard!$B$5="All","*",dashboard!$B$5),$G$2:G1418,IF(dashboard!$B$6="All","*",dashboard!$B$6),$M$2:M1418,IF(dashboard!$B$7="All","*",dashboard!$B$7),$P$2:P1418,"&gt;="&amp;dashboard!$B$8,$P$2:P1418,"&lt;="&amp;dashboard!$B$9)=1),1,0)</f>
        <v>0</v>
      </c>
    </row>
    <row r="1419" spans="1:17">
      <c r="A1419" t="s">
        <v>2767</v>
      </c>
      <c r="B1419" s="2">
        <v>45290</v>
      </c>
      <c r="C1419" t="s">
        <v>232</v>
      </c>
      <c r="D1419" t="s">
        <v>913</v>
      </c>
      <c r="E1419" t="s">
        <v>17</v>
      </c>
      <c r="F1419" t="s">
        <v>27</v>
      </c>
      <c r="G1419" t="s">
        <v>19</v>
      </c>
      <c r="H1419" t="s">
        <v>34</v>
      </c>
      <c r="I1419" s="3">
        <v>4</v>
      </c>
      <c r="J1419" s="4">
        <v>1106.95</v>
      </c>
      <c r="K1419" s="4">
        <v>4427.8100000000004</v>
      </c>
      <c r="L1419" t="s">
        <v>35</v>
      </c>
      <c r="M1419" t="s">
        <v>22</v>
      </c>
      <c r="N1419">
        <f>IF(COUNTIF($C$2:C1419,C1419)=1,1,0)</f>
        <v>0</v>
      </c>
      <c r="O1419">
        <f t="shared" si="44"/>
        <v>1</v>
      </c>
      <c r="P1419" t="str">
        <f t="shared" si="45"/>
        <v>2023-12</v>
      </c>
      <c r="Q1419" s="3">
        <f>IF(AND(IF(dashboard!$B$4="All",TRUE,$F1419=dashboard!$B$4),IF(dashboard!$B$5="All",TRUE,$E1419=dashboard!$B$5),IF(dashboard!$B$6="All",TRUE,$G1419=dashboard!$B$6),IF(dashboard!$B$7="All",TRUE,$M1419=dashboard!$B$7),$P1419&gt;=dashboard!$B$8,$P1419&lt;=dashboard!$B$9,COUNTIFS($C$2:C1419,$C1419,$F$2:F1419,IF(dashboard!$B$4="All","*",dashboard!$B$4),$E$2:E1419,IF(dashboard!$B$5="All","*",dashboard!$B$5),$G$2:G1419,IF(dashboard!$B$6="All","*",dashboard!$B$6),$M$2:M1419,IF(dashboard!$B$7="All","*",dashboard!$B$7),$P$2:P1419,"&gt;="&amp;dashboard!$B$8,$P$2:P1419,"&lt;="&amp;dashboard!$B$9)=1),1,0)</f>
        <v>0</v>
      </c>
    </row>
    <row r="1420" spans="1:17">
      <c r="A1420" t="s">
        <v>2768</v>
      </c>
      <c r="B1420" s="2">
        <v>45308</v>
      </c>
      <c r="C1420" t="s">
        <v>389</v>
      </c>
      <c r="D1420" t="s">
        <v>2641</v>
      </c>
      <c r="E1420" t="s">
        <v>26</v>
      </c>
      <c r="F1420" t="s">
        <v>18</v>
      </c>
      <c r="G1420" t="s">
        <v>42</v>
      </c>
      <c r="H1420" t="s">
        <v>34</v>
      </c>
      <c r="I1420" s="3">
        <v>3</v>
      </c>
      <c r="J1420" s="4">
        <v>1219.52</v>
      </c>
      <c r="K1420" s="4">
        <v>3658.56</v>
      </c>
      <c r="L1420" t="s">
        <v>35</v>
      </c>
      <c r="M1420" t="s">
        <v>29</v>
      </c>
      <c r="N1420">
        <f>IF(COUNTIF($C$2:C1420,C1420)=1,1,0)</f>
        <v>0</v>
      </c>
      <c r="O1420">
        <f t="shared" si="44"/>
        <v>0</v>
      </c>
      <c r="P1420" t="str">
        <f t="shared" si="45"/>
        <v>2024-01</v>
      </c>
      <c r="Q1420" s="3">
        <f>IF(AND(IF(dashboard!$B$4="All",TRUE,$F1420=dashboard!$B$4),IF(dashboard!$B$5="All",TRUE,$E1420=dashboard!$B$5),IF(dashboard!$B$6="All",TRUE,$G1420=dashboard!$B$6),IF(dashboard!$B$7="All",TRUE,$M1420=dashboard!$B$7),$P1420&gt;=dashboard!$B$8,$P1420&lt;=dashboard!$B$9,COUNTIFS($C$2:C1420,$C1420,$F$2:F1420,IF(dashboard!$B$4="All","*",dashboard!$B$4),$E$2:E1420,IF(dashboard!$B$5="All","*",dashboard!$B$5),$G$2:G1420,IF(dashboard!$B$6="All","*",dashboard!$B$6),$M$2:M1420,IF(dashboard!$B$7="All","*",dashboard!$B$7),$P$2:P1420,"&gt;="&amp;dashboard!$B$8,$P$2:P1420,"&lt;="&amp;dashboard!$B$9)=1),1,0)</f>
        <v>0</v>
      </c>
    </row>
    <row r="1421" spans="1:17">
      <c r="A1421" t="s">
        <v>2769</v>
      </c>
      <c r="B1421" s="2">
        <v>45458</v>
      </c>
      <c r="C1421" t="s">
        <v>2770</v>
      </c>
      <c r="D1421" t="s">
        <v>56</v>
      </c>
      <c r="E1421" t="s">
        <v>17</v>
      </c>
      <c r="F1421" t="s">
        <v>46</v>
      </c>
      <c r="G1421" t="s">
        <v>19</v>
      </c>
      <c r="H1421" t="s">
        <v>20</v>
      </c>
      <c r="I1421" s="3">
        <v>4</v>
      </c>
      <c r="J1421" s="4">
        <v>30352.14</v>
      </c>
      <c r="K1421" s="4">
        <v>121408.56</v>
      </c>
      <c r="L1421" t="s">
        <v>28</v>
      </c>
      <c r="M1421" t="s">
        <v>29</v>
      </c>
      <c r="N1421">
        <f>IF(COUNTIF($C$2:C1421,C1421)=1,1,0)</f>
        <v>1</v>
      </c>
      <c r="O1421">
        <f t="shared" si="44"/>
        <v>0</v>
      </c>
      <c r="P1421" t="str">
        <f t="shared" si="45"/>
        <v>2024-06</v>
      </c>
      <c r="Q1421" s="3">
        <f>IF(AND(IF(dashboard!$B$4="All",TRUE,$F1421=dashboard!$B$4),IF(dashboard!$B$5="All",TRUE,$E1421=dashboard!$B$5),IF(dashboard!$B$6="All",TRUE,$G1421=dashboard!$B$6),IF(dashboard!$B$7="All",TRUE,$M1421=dashboard!$B$7),$P1421&gt;=dashboard!$B$8,$P1421&lt;=dashboard!$B$9,COUNTIFS($C$2:C1421,$C1421,$F$2:F1421,IF(dashboard!$B$4="All","*",dashboard!$B$4),$E$2:E1421,IF(dashboard!$B$5="All","*",dashboard!$B$5),$G$2:G1421,IF(dashboard!$B$6="All","*",dashboard!$B$6),$M$2:M1421,IF(dashboard!$B$7="All","*",dashboard!$B$7),$P$2:P1421,"&gt;="&amp;dashboard!$B$8,$P$2:P1421,"&lt;="&amp;dashboard!$B$9)=1),1,0)</f>
        <v>0</v>
      </c>
    </row>
    <row r="1422" spans="1:17">
      <c r="A1422" t="s">
        <v>2771</v>
      </c>
      <c r="B1422" s="2">
        <v>45078</v>
      </c>
      <c r="C1422" t="s">
        <v>1419</v>
      </c>
      <c r="D1422" t="s">
        <v>2772</v>
      </c>
      <c r="E1422" t="s">
        <v>26</v>
      </c>
      <c r="F1422" t="s">
        <v>27</v>
      </c>
      <c r="G1422" t="s">
        <v>19</v>
      </c>
      <c r="H1422" t="s">
        <v>57</v>
      </c>
      <c r="I1422" s="3">
        <v>2</v>
      </c>
      <c r="J1422" s="4">
        <v>13639.27</v>
      </c>
      <c r="K1422" s="4">
        <v>27278.54</v>
      </c>
      <c r="L1422" t="s">
        <v>21</v>
      </c>
      <c r="M1422" t="s">
        <v>29</v>
      </c>
      <c r="N1422">
        <f>IF(COUNTIF($C$2:C1422,C1422)=1,1,0)</f>
        <v>0</v>
      </c>
      <c r="O1422">
        <f t="shared" si="44"/>
        <v>0</v>
      </c>
      <c r="P1422" t="str">
        <f t="shared" si="45"/>
        <v>2023-06</v>
      </c>
      <c r="Q1422" s="3">
        <f>IF(AND(IF(dashboard!$B$4="All",TRUE,$F1422=dashboard!$B$4),IF(dashboard!$B$5="All",TRUE,$E1422=dashboard!$B$5),IF(dashboard!$B$6="All",TRUE,$G1422=dashboard!$B$6),IF(dashboard!$B$7="All",TRUE,$M1422=dashboard!$B$7),$P1422&gt;=dashboard!$B$8,$P1422&lt;=dashboard!$B$9,COUNTIFS($C$2:C1422,$C1422,$F$2:F1422,IF(dashboard!$B$4="All","*",dashboard!$B$4),$E$2:E1422,IF(dashboard!$B$5="All","*",dashboard!$B$5),$G$2:G1422,IF(dashboard!$B$6="All","*",dashboard!$B$6),$M$2:M1422,IF(dashboard!$B$7="All","*",dashboard!$B$7),$P$2:P1422,"&gt;="&amp;dashboard!$B$8,$P$2:P1422,"&lt;="&amp;dashboard!$B$9)=1),1,0)</f>
        <v>0</v>
      </c>
    </row>
    <row r="1423" spans="1:17">
      <c r="A1423" t="s">
        <v>2773</v>
      </c>
      <c r="B1423" s="2">
        <v>45346</v>
      </c>
      <c r="C1423" t="s">
        <v>725</v>
      </c>
      <c r="D1423" t="s">
        <v>1407</v>
      </c>
      <c r="E1423" t="s">
        <v>26</v>
      </c>
      <c r="F1423" t="s">
        <v>33</v>
      </c>
      <c r="G1423" t="s">
        <v>19</v>
      </c>
      <c r="H1423" t="s">
        <v>50</v>
      </c>
      <c r="I1423" s="3">
        <v>5</v>
      </c>
      <c r="J1423" s="4">
        <v>1764.99</v>
      </c>
      <c r="K1423" s="4">
        <v>8824.9500000000007</v>
      </c>
      <c r="L1423" t="s">
        <v>35</v>
      </c>
      <c r="M1423" t="s">
        <v>29</v>
      </c>
      <c r="N1423">
        <f>IF(COUNTIF($C$2:C1423,C1423)=1,1,0)</f>
        <v>0</v>
      </c>
      <c r="O1423">
        <f t="shared" si="44"/>
        <v>0</v>
      </c>
      <c r="P1423" t="str">
        <f t="shared" si="45"/>
        <v>2024-02</v>
      </c>
      <c r="Q1423" s="3">
        <f>IF(AND(IF(dashboard!$B$4="All",TRUE,$F1423=dashboard!$B$4),IF(dashboard!$B$5="All",TRUE,$E1423=dashboard!$B$5),IF(dashboard!$B$6="All",TRUE,$G1423=dashboard!$B$6),IF(dashboard!$B$7="All",TRUE,$M1423=dashboard!$B$7),$P1423&gt;=dashboard!$B$8,$P1423&lt;=dashboard!$B$9,COUNTIFS($C$2:C1423,$C1423,$F$2:F1423,IF(dashboard!$B$4="All","*",dashboard!$B$4),$E$2:E1423,IF(dashboard!$B$5="All","*",dashboard!$B$5),$G$2:G1423,IF(dashboard!$B$6="All","*",dashboard!$B$6),$M$2:M1423,IF(dashboard!$B$7="All","*",dashboard!$B$7),$P$2:P1423,"&gt;="&amp;dashboard!$B$8,$P$2:P1423,"&lt;="&amp;dashboard!$B$9)=1),1,0)</f>
        <v>1</v>
      </c>
    </row>
    <row r="1424" spans="1:17">
      <c r="A1424" t="s">
        <v>2774</v>
      </c>
      <c r="B1424" s="2">
        <v>45176</v>
      </c>
      <c r="C1424" t="s">
        <v>630</v>
      </c>
      <c r="D1424" t="s">
        <v>601</v>
      </c>
      <c r="E1424" t="s">
        <v>17</v>
      </c>
      <c r="F1424" t="s">
        <v>33</v>
      </c>
      <c r="G1424" t="s">
        <v>19</v>
      </c>
      <c r="H1424" t="s">
        <v>50</v>
      </c>
      <c r="I1424" s="3">
        <v>1</v>
      </c>
      <c r="J1424" s="4">
        <v>1903.03</v>
      </c>
      <c r="K1424" s="4">
        <v>1903.03</v>
      </c>
      <c r="L1424" t="s">
        <v>28</v>
      </c>
      <c r="M1424" t="s">
        <v>29</v>
      </c>
      <c r="N1424">
        <f>IF(COUNTIF($C$2:C1424,C1424)=1,1,0)</f>
        <v>0</v>
      </c>
      <c r="O1424">
        <f t="shared" si="44"/>
        <v>0</v>
      </c>
      <c r="P1424" t="str">
        <f t="shared" si="45"/>
        <v>2023-09</v>
      </c>
      <c r="Q1424" s="3">
        <f>IF(AND(IF(dashboard!$B$4="All",TRUE,$F1424=dashboard!$B$4),IF(dashboard!$B$5="All",TRUE,$E1424=dashboard!$B$5),IF(dashboard!$B$6="All",TRUE,$G1424=dashboard!$B$6),IF(dashboard!$B$7="All",TRUE,$M1424=dashboard!$B$7),$P1424&gt;=dashboard!$B$8,$P1424&lt;=dashboard!$B$9,COUNTIFS($C$2:C1424,$C1424,$F$2:F1424,IF(dashboard!$B$4="All","*",dashboard!$B$4),$E$2:E1424,IF(dashboard!$B$5="All","*",dashboard!$B$5),$G$2:G1424,IF(dashboard!$B$6="All","*",dashboard!$B$6),$M$2:M1424,IF(dashboard!$B$7="All","*",dashboard!$B$7),$P$2:P1424,"&gt;="&amp;dashboard!$B$8,$P$2:P1424,"&lt;="&amp;dashboard!$B$9)=1),1,0)</f>
        <v>0</v>
      </c>
    </row>
    <row r="1425" spans="1:17">
      <c r="A1425" t="s">
        <v>2775</v>
      </c>
      <c r="B1425" s="2">
        <v>45043</v>
      </c>
      <c r="C1425" t="s">
        <v>798</v>
      </c>
      <c r="D1425" t="s">
        <v>311</v>
      </c>
      <c r="E1425" t="s">
        <v>61</v>
      </c>
      <c r="F1425" t="s">
        <v>33</v>
      </c>
      <c r="G1425" t="s">
        <v>42</v>
      </c>
      <c r="H1425" t="s">
        <v>50</v>
      </c>
      <c r="I1425" s="3">
        <v>2</v>
      </c>
      <c r="J1425" s="4">
        <v>2462.33</v>
      </c>
      <c r="K1425" s="4">
        <v>4924.66</v>
      </c>
      <c r="L1425" t="s">
        <v>21</v>
      </c>
      <c r="M1425" t="s">
        <v>29</v>
      </c>
      <c r="N1425">
        <f>IF(COUNTIF($C$2:C1425,C1425)=1,1,0)</f>
        <v>0</v>
      </c>
      <c r="O1425">
        <f t="shared" si="44"/>
        <v>0</v>
      </c>
      <c r="P1425" t="str">
        <f t="shared" si="45"/>
        <v>2023-04</v>
      </c>
      <c r="Q1425" s="3">
        <f>IF(AND(IF(dashboard!$B$4="All",TRUE,$F1425=dashboard!$B$4),IF(dashboard!$B$5="All",TRUE,$E1425=dashboard!$B$5),IF(dashboard!$B$6="All",TRUE,$G1425=dashboard!$B$6),IF(dashboard!$B$7="All",TRUE,$M1425=dashboard!$B$7),$P1425&gt;=dashboard!$B$8,$P1425&lt;=dashboard!$B$9,COUNTIFS($C$2:C1425,$C1425,$F$2:F1425,IF(dashboard!$B$4="All","*",dashboard!$B$4),$E$2:E1425,IF(dashboard!$B$5="All","*",dashboard!$B$5),$G$2:G1425,IF(dashboard!$B$6="All","*",dashboard!$B$6),$M$2:M1425,IF(dashboard!$B$7="All","*",dashboard!$B$7),$P$2:P1425,"&gt;="&amp;dashboard!$B$8,$P$2:P1425,"&lt;="&amp;dashboard!$B$9)=1),1,0)</f>
        <v>0</v>
      </c>
    </row>
    <row r="1426" spans="1:17">
      <c r="A1426" t="s">
        <v>2776</v>
      </c>
      <c r="B1426" s="2">
        <v>45438</v>
      </c>
      <c r="C1426" t="s">
        <v>2453</v>
      </c>
      <c r="D1426" t="s">
        <v>1207</v>
      </c>
      <c r="E1426" t="s">
        <v>17</v>
      </c>
      <c r="F1426" t="s">
        <v>33</v>
      </c>
      <c r="G1426" t="s">
        <v>19</v>
      </c>
      <c r="H1426" t="s">
        <v>50</v>
      </c>
      <c r="I1426" s="3">
        <v>4</v>
      </c>
      <c r="J1426" s="4">
        <v>2019.87</v>
      </c>
      <c r="K1426" s="4">
        <v>8079.48</v>
      </c>
      <c r="L1426" t="s">
        <v>35</v>
      </c>
      <c r="M1426" t="s">
        <v>29</v>
      </c>
      <c r="N1426">
        <f>IF(COUNTIF($C$2:C1426,C1426)=1,1,0)</f>
        <v>0</v>
      </c>
      <c r="O1426">
        <f t="shared" si="44"/>
        <v>0</v>
      </c>
      <c r="P1426" t="str">
        <f t="shared" si="45"/>
        <v>2024-05</v>
      </c>
      <c r="Q1426" s="3">
        <f>IF(AND(IF(dashboard!$B$4="All",TRUE,$F1426=dashboard!$B$4),IF(dashboard!$B$5="All",TRUE,$E1426=dashboard!$B$5),IF(dashboard!$B$6="All",TRUE,$G1426=dashboard!$B$6),IF(dashboard!$B$7="All",TRUE,$M1426=dashboard!$B$7),$P1426&gt;=dashboard!$B$8,$P1426&lt;=dashboard!$B$9,COUNTIFS($C$2:C1426,$C1426,$F$2:F1426,IF(dashboard!$B$4="All","*",dashboard!$B$4),$E$2:E1426,IF(dashboard!$B$5="All","*",dashboard!$B$5),$G$2:G1426,IF(dashboard!$B$6="All","*",dashboard!$B$6),$M$2:M1426,IF(dashboard!$B$7="All","*",dashboard!$B$7),$P$2:P1426,"&gt;="&amp;dashboard!$B$8,$P$2:P1426,"&lt;="&amp;dashboard!$B$9)=1),1,0)</f>
        <v>0</v>
      </c>
    </row>
    <row r="1427" spans="1:17">
      <c r="A1427" t="s">
        <v>2777</v>
      </c>
      <c r="B1427" s="2">
        <v>45261</v>
      </c>
      <c r="C1427" t="s">
        <v>2571</v>
      </c>
      <c r="D1427" t="s">
        <v>91</v>
      </c>
      <c r="E1427" t="s">
        <v>17</v>
      </c>
      <c r="F1427" t="s">
        <v>33</v>
      </c>
      <c r="G1427" t="s">
        <v>19</v>
      </c>
      <c r="H1427" t="s">
        <v>57</v>
      </c>
      <c r="I1427" s="3">
        <v>1</v>
      </c>
      <c r="J1427" s="4">
        <v>11584.33</v>
      </c>
      <c r="K1427" s="4">
        <v>11584.33</v>
      </c>
      <c r="L1427" t="s">
        <v>21</v>
      </c>
      <c r="M1427" t="s">
        <v>29</v>
      </c>
      <c r="N1427">
        <f>IF(COUNTIF($C$2:C1427,C1427)=1,1,0)</f>
        <v>0</v>
      </c>
      <c r="O1427">
        <f t="shared" si="44"/>
        <v>0</v>
      </c>
      <c r="P1427" t="str">
        <f t="shared" si="45"/>
        <v>2023-12</v>
      </c>
      <c r="Q1427" s="3">
        <f>IF(AND(IF(dashboard!$B$4="All",TRUE,$F1427=dashboard!$B$4),IF(dashboard!$B$5="All",TRUE,$E1427=dashboard!$B$5),IF(dashboard!$B$6="All",TRUE,$G1427=dashboard!$B$6),IF(dashboard!$B$7="All",TRUE,$M1427=dashboard!$B$7),$P1427&gt;=dashboard!$B$8,$P1427&lt;=dashboard!$B$9,COUNTIFS($C$2:C1427,$C1427,$F$2:F1427,IF(dashboard!$B$4="All","*",dashboard!$B$4),$E$2:E1427,IF(dashboard!$B$5="All","*",dashboard!$B$5),$G$2:G1427,IF(dashboard!$B$6="All","*",dashboard!$B$6),$M$2:M1427,IF(dashboard!$B$7="All","*",dashboard!$B$7),$P$2:P1427,"&gt;="&amp;dashboard!$B$8,$P$2:P1427,"&lt;="&amp;dashboard!$B$9)=1),1,0)</f>
        <v>1</v>
      </c>
    </row>
    <row r="1428" spans="1:17">
      <c r="A1428" t="s">
        <v>2778</v>
      </c>
      <c r="B1428" s="2">
        <v>45344</v>
      </c>
      <c r="C1428" t="s">
        <v>447</v>
      </c>
      <c r="D1428" t="s">
        <v>913</v>
      </c>
      <c r="E1428" t="s">
        <v>61</v>
      </c>
      <c r="F1428" t="s">
        <v>18</v>
      </c>
      <c r="G1428" t="s">
        <v>19</v>
      </c>
      <c r="H1428" t="s">
        <v>20</v>
      </c>
      <c r="I1428" s="3">
        <v>5</v>
      </c>
      <c r="J1428" s="4">
        <v>30177.22</v>
      </c>
      <c r="K1428" s="4">
        <v>150886.12</v>
      </c>
      <c r="L1428" t="s">
        <v>21</v>
      </c>
      <c r="M1428" t="s">
        <v>29</v>
      </c>
      <c r="N1428">
        <f>IF(COUNTIF($C$2:C1428,C1428)=1,1,0)</f>
        <v>0</v>
      </c>
      <c r="O1428">
        <f t="shared" si="44"/>
        <v>0</v>
      </c>
      <c r="P1428" t="str">
        <f t="shared" si="45"/>
        <v>2024-02</v>
      </c>
      <c r="Q1428" s="3">
        <f>IF(AND(IF(dashboard!$B$4="All",TRUE,$F1428=dashboard!$B$4),IF(dashboard!$B$5="All",TRUE,$E1428=dashboard!$B$5),IF(dashboard!$B$6="All",TRUE,$G1428=dashboard!$B$6),IF(dashboard!$B$7="All",TRUE,$M1428=dashboard!$B$7),$P1428&gt;=dashboard!$B$8,$P1428&lt;=dashboard!$B$9,COUNTIFS($C$2:C1428,$C1428,$F$2:F1428,IF(dashboard!$B$4="All","*",dashboard!$B$4),$E$2:E1428,IF(dashboard!$B$5="All","*",dashboard!$B$5),$G$2:G1428,IF(dashboard!$B$6="All","*",dashboard!$B$6),$M$2:M1428,IF(dashboard!$B$7="All","*",dashboard!$B$7),$P$2:P1428,"&gt;="&amp;dashboard!$B$8,$P$2:P1428,"&lt;="&amp;dashboard!$B$9)=1),1,0)</f>
        <v>0</v>
      </c>
    </row>
    <row r="1429" spans="1:17">
      <c r="A1429" t="s">
        <v>2779</v>
      </c>
      <c r="B1429" s="2">
        <v>45221</v>
      </c>
      <c r="C1429" t="s">
        <v>2780</v>
      </c>
      <c r="D1429" t="s">
        <v>291</v>
      </c>
      <c r="E1429" t="s">
        <v>17</v>
      </c>
      <c r="F1429" t="s">
        <v>46</v>
      </c>
      <c r="G1429" t="s">
        <v>19</v>
      </c>
      <c r="H1429" t="s">
        <v>57</v>
      </c>
      <c r="I1429" s="3">
        <v>5</v>
      </c>
      <c r="J1429" s="4">
        <v>11726.52</v>
      </c>
      <c r="K1429" s="4">
        <v>58632.59</v>
      </c>
      <c r="L1429" t="s">
        <v>28</v>
      </c>
      <c r="M1429" t="s">
        <v>29</v>
      </c>
      <c r="N1429">
        <f>IF(COUNTIF($C$2:C1429,C1429)=1,1,0)</f>
        <v>1</v>
      </c>
      <c r="O1429">
        <f t="shared" si="44"/>
        <v>0</v>
      </c>
      <c r="P1429" t="str">
        <f t="shared" si="45"/>
        <v>2023-10</v>
      </c>
      <c r="Q1429" s="3">
        <f>IF(AND(IF(dashboard!$B$4="All",TRUE,$F1429=dashboard!$B$4),IF(dashboard!$B$5="All",TRUE,$E1429=dashboard!$B$5),IF(dashboard!$B$6="All",TRUE,$G1429=dashboard!$B$6),IF(dashboard!$B$7="All",TRUE,$M1429=dashboard!$B$7),$P1429&gt;=dashboard!$B$8,$P1429&lt;=dashboard!$B$9,COUNTIFS($C$2:C1429,$C1429,$F$2:F1429,IF(dashboard!$B$4="All","*",dashboard!$B$4),$E$2:E1429,IF(dashboard!$B$5="All","*",dashboard!$B$5),$G$2:G1429,IF(dashboard!$B$6="All","*",dashboard!$B$6),$M$2:M1429,IF(dashboard!$B$7="All","*",dashboard!$B$7),$P$2:P1429,"&gt;="&amp;dashboard!$B$8,$P$2:P1429,"&lt;="&amp;dashboard!$B$9)=1),1,0)</f>
        <v>0</v>
      </c>
    </row>
    <row r="1430" spans="1:17">
      <c r="A1430" t="s">
        <v>2781</v>
      </c>
      <c r="B1430" s="2">
        <v>45297</v>
      </c>
      <c r="C1430" t="s">
        <v>2002</v>
      </c>
      <c r="D1430" t="s">
        <v>892</v>
      </c>
      <c r="E1430" t="s">
        <v>17</v>
      </c>
      <c r="F1430" t="s">
        <v>18</v>
      </c>
      <c r="G1430" t="s">
        <v>19</v>
      </c>
      <c r="H1430" t="s">
        <v>34</v>
      </c>
      <c r="I1430" s="3">
        <v>4</v>
      </c>
      <c r="J1430" s="4">
        <v>875.77</v>
      </c>
      <c r="K1430" s="4">
        <v>3503.09</v>
      </c>
      <c r="L1430" t="s">
        <v>28</v>
      </c>
      <c r="M1430" t="s">
        <v>29</v>
      </c>
      <c r="N1430">
        <f>IF(COUNTIF($C$2:C1430,C1430)=1,1,0)</f>
        <v>0</v>
      </c>
      <c r="O1430">
        <f t="shared" si="44"/>
        <v>0</v>
      </c>
      <c r="P1430" t="str">
        <f t="shared" si="45"/>
        <v>2024-01</v>
      </c>
      <c r="Q1430" s="3">
        <f>IF(AND(IF(dashboard!$B$4="All",TRUE,$F1430=dashboard!$B$4),IF(dashboard!$B$5="All",TRUE,$E1430=dashboard!$B$5),IF(dashboard!$B$6="All",TRUE,$G1430=dashboard!$B$6),IF(dashboard!$B$7="All",TRUE,$M1430=dashboard!$B$7),$P1430&gt;=dashboard!$B$8,$P1430&lt;=dashboard!$B$9,COUNTIFS($C$2:C1430,$C1430,$F$2:F1430,IF(dashboard!$B$4="All","*",dashboard!$B$4),$E$2:E1430,IF(dashboard!$B$5="All","*",dashboard!$B$5),$G$2:G1430,IF(dashboard!$B$6="All","*",dashboard!$B$6),$M$2:M1430,IF(dashboard!$B$7="All","*",dashboard!$B$7),$P$2:P1430,"&gt;="&amp;dashboard!$B$8,$P$2:P1430,"&lt;="&amp;dashboard!$B$9)=1),1,0)</f>
        <v>0</v>
      </c>
    </row>
    <row r="1431" spans="1:17">
      <c r="A1431" t="s">
        <v>2782</v>
      </c>
      <c r="B1431" s="2">
        <v>45112</v>
      </c>
      <c r="C1431" t="s">
        <v>2703</v>
      </c>
      <c r="D1431" t="s">
        <v>866</v>
      </c>
      <c r="E1431" t="s">
        <v>17</v>
      </c>
      <c r="F1431" t="s">
        <v>27</v>
      </c>
      <c r="G1431" t="s">
        <v>19</v>
      </c>
      <c r="H1431" t="s">
        <v>20</v>
      </c>
      <c r="I1431" s="3">
        <v>1</v>
      </c>
      <c r="J1431" s="4">
        <v>29467.52</v>
      </c>
      <c r="K1431" s="4">
        <v>29467.52</v>
      </c>
      <c r="L1431" t="s">
        <v>28</v>
      </c>
      <c r="M1431" t="s">
        <v>22</v>
      </c>
      <c r="N1431">
        <f>IF(COUNTIF($C$2:C1431,C1431)=1,1,0)</f>
        <v>0</v>
      </c>
      <c r="O1431">
        <f t="shared" si="44"/>
        <v>1</v>
      </c>
      <c r="P1431" t="str">
        <f t="shared" si="45"/>
        <v>2023-07</v>
      </c>
      <c r="Q1431" s="3">
        <f>IF(AND(IF(dashboard!$B$4="All",TRUE,$F1431=dashboard!$B$4),IF(dashboard!$B$5="All",TRUE,$E1431=dashboard!$B$5),IF(dashboard!$B$6="All",TRUE,$G1431=dashboard!$B$6),IF(dashboard!$B$7="All",TRUE,$M1431=dashboard!$B$7),$P1431&gt;=dashboard!$B$8,$P1431&lt;=dashboard!$B$9,COUNTIFS($C$2:C1431,$C1431,$F$2:F1431,IF(dashboard!$B$4="All","*",dashboard!$B$4),$E$2:E1431,IF(dashboard!$B$5="All","*",dashboard!$B$5),$G$2:G1431,IF(dashboard!$B$6="All","*",dashboard!$B$6),$M$2:M1431,IF(dashboard!$B$7="All","*",dashboard!$B$7),$P$2:P1431,"&gt;="&amp;dashboard!$B$8,$P$2:P1431,"&lt;="&amp;dashboard!$B$9)=1),1,0)</f>
        <v>0</v>
      </c>
    </row>
    <row r="1432" spans="1:17">
      <c r="A1432" t="s">
        <v>2783</v>
      </c>
      <c r="B1432" s="2">
        <v>45172</v>
      </c>
      <c r="C1432" t="s">
        <v>128</v>
      </c>
      <c r="D1432" t="s">
        <v>1033</v>
      </c>
      <c r="E1432" t="s">
        <v>26</v>
      </c>
      <c r="F1432" t="s">
        <v>46</v>
      </c>
      <c r="G1432" t="s">
        <v>19</v>
      </c>
      <c r="H1432" t="s">
        <v>57</v>
      </c>
      <c r="I1432" s="3">
        <v>4</v>
      </c>
      <c r="J1432" s="4">
        <v>11732.69</v>
      </c>
      <c r="K1432" s="4">
        <v>46930.75</v>
      </c>
      <c r="L1432" t="s">
        <v>21</v>
      </c>
      <c r="M1432" t="s">
        <v>29</v>
      </c>
      <c r="N1432">
        <f>IF(COUNTIF($C$2:C1432,C1432)=1,1,0)</f>
        <v>0</v>
      </c>
      <c r="O1432">
        <f t="shared" si="44"/>
        <v>0</v>
      </c>
      <c r="P1432" t="str">
        <f t="shared" si="45"/>
        <v>2023-09</v>
      </c>
      <c r="Q1432" s="3">
        <f>IF(AND(IF(dashboard!$B$4="All",TRUE,$F1432=dashboard!$B$4),IF(dashboard!$B$5="All",TRUE,$E1432=dashboard!$B$5),IF(dashboard!$B$6="All",TRUE,$G1432=dashboard!$B$6),IF(dashboard!$B$7="All",TRUE,$M1432=dashboard!$B$7),$P1432&gt;=dashboard!$B$8,$P1432&lt;=dashboard!$B$9,COUNTIFS($C$2:C1432,$C1432,$F$2:F1432,IF(dashboard!$B$4="All","*",dashboard!$B$4),$E$2:E1432,IF(dashboard!$B$5="All","*",dashboard!$B$5),$G$2:G1432,IF(dashboard!$B$6="All","*",dashboard!$B$6),$M$2:M1432,IF(dashboard!$B$7="All","*",dashboard!$B$7),$P$2:P1432,"&gt;="&amp;dashboard!$B$8,$P$2:P1432,"&lt;="&amp;dashboard!$B$9)=1),1,0)</f>
        <v>0</v>
      </c>
    </row>
    <row r="1433" spans="1:17">
      <c r="A1433" t="s">
        <v>2784</v>
      </c>
      <c r="B1433" s="2">
        <v>45194</v>
      </c>
      <c r="C1433" t="s">
        <v>1149</v>
      </c>
      <c r="D1433" t="s">
        <v>1635</v>
      </c>
      <c r="E1433" t="s">
        <v>26</v>
      </c>
      <c r="F1433" t="s">
        <v>46</v>
      </c>
      <c r="G1433" t="s">
        <v>42</v>
      </c>
      <c r="H1433" t="s">
        <v>50</v>
      </c>
      <c r="I1433" s="3">
        <v>5</v>
      </c>
      <c r="J1433" s="4">
        <v>2749.24</v>
      </c>
      <c r="K1433" s="4">
        <v>13746.22</v>
      </c>
      <c r="L1433" t="s">
        <v>35</v>
      </c>
      <c r="M1433" t="s">
        <v>22</v>
      </c>
      <c r="N1433">
        <f>IF(COUNTIF($C$2:C1433,C1433)=1,1,0)</f>
        <v>0</v>
      </c>
      <c r="O1433">
        <f t="shared" si="44"/>
        <v>1</v>
      </c>
      <c r="P1433" t="str">
        <f t="shared" si="45"/>
        <v>2023-09</v>
      </c>
      <c r="Q1433" s="3">
        <f>IF(AND(IF(dashboard!$B$4="All",TRUE,$F1433=dashboard!$B$4),IF(dashboard!$B$5="All",TRUE,$E1433=dashboard!$B$5),IF(dashboard!$B$6="All",TRUE,$G1433=dashboard!$B$6),IF(dashboard!$B$7="All",TRUE,$M1433=dashboard!$B$7),$P1433&gt;=dashboard!$B$8,$P1433&lt;=dashboard!$B$9,COUNTIFS($C$2:C1433,$C1433,$F$2:F1433,IF(dashboard!$B$4="All","*",dashboard!$B$4),$E$2:E1433,IF(dashboard!$B$5="All","*",dashboard!$B$5),$G$2:G1433,IF(dashboard!$B$6="All","*",dashboard!$B$6),$M$2:M1433,IF(dashboard!$B$7="All","*",dashboard!$B$7),$P$2:P1433,"&gt;="&amp;dashboard!$B$8,$P$2:P1433,"&lt;="&amp;dashboard!$B$9)=1),1,0)</f>
        <v>0</v>
      </c>
    </row>
    <row r="1434" spans="1:17">
      <c r="A1434" t="s">
        <v>2785</v>
      </c>
      <c r="B1434" s="2">
        <v>45163</v>
      </c>
      <c r="C1434" t="s">
        <v>2786</v>
      </c>
      <c r="D1434" t="s">
        <v>239</v>
      </c>
      <c r="E1434" t="s">
        <v>26</v>
      </c>
      <c r="F1434" t="s">
        <v>46</v>
      </c>
      <c r="G1434" t="s">
        <v>19</v>
      </c>
      <c r="H1434" t="s">
        <v>50</v>
      </c>
      <c r="I1434" s="3">
        <v>2</v>
      </c>
      <c r="J1434" s="4">
        <v>1828.32</v>
      </c>
      <c r="K1434" s="4">
        <v>3656.64</v>
      </c>
      <c r="L1434" t="s">
        <v>35</v>
      </c>
      <c r="M1434" t="s">
        <v>29</v>
      </c>
      <c r="N1434">
        <f>IF(COUNTIF($C$2:C1434,C1434)=1,1,0)</f>
        <v>1</v>
      </c>
      <c r="O1434">
        <f t="shared" si="44"/>
        <v>0</v>
      </c>
      <c r="P1434" t="str">
        <f t="shared" si="45"/>
        <v>2023-08</v>
      </c>
      <c r="Q1434" s="3">
        <f>IF(AND(IF(dashboard!$B$4="All",TRUE,$F1434=dashboard!$B$4),IF(dashboard!$B$5="All",TRUE,$E1434=dashboard!$B$5),IF(dashboard!$B$6="All",TRUE,$G1434=dashboard!$B$6),IF(dashboard!$B$7="All",TRUE,$M1434=dashboard!$B$7),$P1434&gt;=dashboard!$B$8,$P1434&lt;=dashboard!$B$9,COUNTIFS($C$2:C1434,$C1434,$F$2:F1434,IF(dashboard!$B$4="All","*",dashboard!$B$4),$E$2:E1434,IF(dashboard!$B$5="All","*",dashboard!$B$5),$G$2:G1434,IF(dashboard!$B$6="All","*",dashboard!$B$6),$M$2:M1434,IF(dashboard!$B$7="All","*",dashboard!$B$7),$P$2:P1434,"&gt;="&amp;dashboard!$B$8,$P$2:P1434,"&lt;="&amp;dashboard!$B$9)=1),1,0)</f>
        <v>0</v>
      </c>
    </row>
    <row r="1435" spans="1:17">
      <c r="A1435" t="s">
        <v>2787</v>
      </c>
      <c r="B1435" s="2">
        <v>45456</v>
      </c>
      <c r="C1435" t="s">
        <v>984</v>
      </c>
      <c r="D1435" t="s">
        <v>213</v>
      </c>
      <c r="E1435" t="s">
        <v>26</v>
      </c>
      <c r="F1435" t="s">
        <v>46</v>
      </c>
      <c r="G1435" t="s">
        <v>19</v>
      </c>
      <c r="H1435" t="s">
        <v>20</v>
      </c>
      <c r="I1435" s="3">
        <v>2</v>
      </c>
      <c r="J1435" s="4">
        <v>37580.26</v>
      </c>
      <c r="K1435" s="4">
        <v>75160.509999999995</v>
      </c>
      <c r="L1435" t="s">
        <v>35</v>
      </c>
      <c r="M1435" t="s">
        <v>29</v>
      </c>
      <c r="N1435">
        <f>IF(COUNTIF($C$2:C1435,C1435)=1,1,0)</f>
        <v>0</v>
      </c>
      <c r="O1435">
        <f t="shared" si="44"/>
        <v>0</v>
      </c>
      <c r="P1435" t="str">
        <f t="shared" si="45"/>
        <v>2024-06</v>
      </c>
      <c r="Q1435" s="3">
        <f>IF(AND(IF(dashboard!$B$4="All",TRUE,$F1435=dashboard!$B$4),IF(dashboard!$B$5="All",TRUE,$E1435=dashboard!$B$5),IF(dashboard!$B$6="All",TRUE,$G1435=dashboard!$B$6),IF(dashboard!$B$7="All",TRUE,$M1435=dashboard!$B$7),$P1435&gt;=dashboard!$B$8,$P1435&lt;=dashboard!$B$9,COUNTIFS($C$2:C1435,$C1435,$F$2:F1435,IF(dashboard!$B$4="All","*",dashboard!$B$4),$E$2:E1435,IF(dashboard!$B$5="All","*",dashboard!$B$5),$G$2:G1435,IF(dashboard!$B$6="All","*",dashboard!$B$6),$M$2:M1435,IF(dashboard!$B$7="All","*",dashboard!$B$7),$P$2:P1435,"&gt;="&amp;dashboard!$B$8,$P$2:P1435,"&lt;="&amp;dashboard!$B$9)=1),1,0)</f>
        <v>0</v>
      </c>
    </row>
    <row r="1436" spans="1:17">
      <c r="A1436" t="s">
        <v>2788</v>
      </c>
      <c r="B1436" s="2">
        <v>44947</v>
      </c>
      <c r="C1436" t="s">
        <v>459</v>
      </c>
      <c r="D1436" t="s">
        <v>962</v>
      </c>
      <c r="E1436" t="s">
        <v>17</v>
      </c>
      <c r="F1436" t="s">
        <v>33</v>
      </c>
      <c r="G1436" t="s">
        <v>19</v>
      </c>
      <c r="H1436" t="s">
        <v>57</v>
      </c>
      <c r="I1436" s="3">
        <v>3</v>
      </c>
      <c r="J1436" s="4">
        <v>13370.97</v>
      </c>
      <c r="K1436" s="4">
        <v>40112.92</v>
      </c>
      <c r="L1436" t="s">
        <v>28</v>
      </c>
      <c r="M1436" t="s">
        <v>29</v>
      </c>
      <c r="N1436">
        <f>IF(COUNTIF($C$2:C1436,C1436)=1,1,0)</f>
        <v>0</v>
      </c>
      <c r="O1436">
        <f t="shared" si="44"/>
        <v>0</v>
      </c>
      <c r="P1436" t="str">
        <f t="shared" si="45"/>
        <v>2023-01</v>
      </c>
      <c r="Q1436" s="3">
        <f>IF(AND(IF(dashboard!$B$4="All",TRUE,$F1436=dashboard!$B$4),IF(dashboard!$B$5="All",TRUE,$E1436=dashboard!$B$5),IF(dashboard!$B$6="All",TRUE,$G1436=dashboard!$B$6),IF(dashboard!$B$7="All",TRUE,$M1436=dashboard!$B$7),$P1436&gt;=dashboard!$B$8,$P1436&lt;=dashboard!$B$9,COUNTIFS($C$2:C1436,$C1436,$F$2:F1436,IF(dashboard!$B$4="All","*",dashboard!$B$4),$E$2:E1436,IF(dashboard!$B$5="All","*",dashboard!$B$5),$G$2:G1436,IF(dashboard!$B$6="All","*",dashboard!$B$6),$M$2:M1436,IF(dashboard!$B$7="All","*",dashboard!$B$7),$P$2:P1436,"&gt;="&amp;dashboard!$B$8,$P$2:P1436,"&lt;="&amp;dashboard!$B$9)=1),1,0)</f>
        <v>0</v>
      </c>
    </row>
    <row r="1437" spans="1:17">
      <c r="A1437" t="s">
        <v>2789</v>
      </c>
      <c r="B1437" s="2">
        <v>45446</v>
      </c>
      <c r="C1437" t="s">
        <v>1763</v>
      </c>
      <c r="D1437" t="s">
        <v>1004</v>
      </c>
      <c r="E1437" t="s">
        <v>61</v>
      </c>
      <c r="F1437" t="s">
        <v>27</v>
      </c>
      <c r="G1437" t="s">
        <v>19</v>
      </c>
      <c r="H1437" t="s">
        <v>20</v>
      </c>
      <c r="I1437" s="3">
        <v>5</v>
      </c>
      <c r="J1437" s="4">
        <v>36318.120000000003</v>
      </c>
      <c r="K1437" s="4">
        <v>181590.61</v>
      </c>
      <c r="L1437" t="s">
        <v>35</v>
      </c>
      <c r="M1437" t="s">
        <v>29</v>
      </c>
      <c r="N1437">
        <f>IF(COUNTIF($C$2:C1437,C1437)=1,1,0)</f>
        <v>0</v>
      </c>
      <c r="O1437">
        <f t="shared" si="44"/>
        <v>0</v>
      </c>
      <c r="P1437" t="str">
        <f t="shared" si="45"/>
        <v>2024-06</v>
      </c>
      <c r="Q1437" s="3">
        <f>IF(AND(IF(dashboard!$B$4="All",TRUE,$F1437=dashboard!$B$4),IF(dashboard!$B$5="All",TRUE,$E1437=dashboard!$B$5),IF(dashboard!$B$6="All",TRUE,$G1437=dashboard!$B$6),IF(dashboard!$B$7="All",TRUE,$M1437=dashboard!$B$7),$P1437&gt;=dashboard!$B$8,$P1437&lt;=dashboard!$B$9,COUNTIFS($C$2:C1437,$C1437,$F$2:F1437,IF(dashboard!$B$4="All","*",dashboard!$B$4),$E$2:E1437,IF(dashboard!$B$5="All","*",dashboard!$B$5),$G$2:G1437,IF(dashboard!$B$6="All","*",dashboard!$B$6),$M$2:M1437,IF(dashboard!$B$7="All","*",dashboard!$B$7),$P$2:P1437,"&gt;="&amp;dashboard!$B$8,$P$2:P1437,"&lt;="&amp;dashboard!$B$9)=1),1,0)</f>
        <v>0</v>
      </c>
    </row>
    <row r="1438" spans="1:17">
      <c r="A1438" t="s">
        <v>2790</v>
      </c>
      <c r="B1438" s="2">
        <v>45026</v>
      </c>
      <c r="C1438" t="s">
        <v>259</v>
      </c>
      <c r="D1438" t="s">
        <v>2130</v>
      </c>
      <c r="E1438" t="s">
        <v>61</v>
      </c>
      <c r="F1438" t="s">
        <v>46</v>
      </c>
      <c r="G1438" t="s">
        <v>42</v>
      </c>
      <c r="H1438" t="s">
        <v>50</v>
      </c>
      <c r="I1438" s="3">
        <v>5</v>
      </c>
      <c r="J1438" s="4">
        <v>1815.86</v>
      </c>
      <c r="K1438" s="4">
        <v>9079.31</v>
      </c>
      <c r="L1438" t="s">
        <v>35</v>
      </c>
      <c r="M1438" t="s">
        <v>29</v>
      </c>
      <c r="N1438">
        <f>IF(COUNTIF($C$2:C1438,C1438)=1,1,0)</f>
        <v>0</v>
      </c>
      <c r="O1438">
        <f t="shared" si="44"/>
        <v>0</v>
      </c>
      <c r="P1438" t="str">
        <f t="shared" si="45"/>
        <v>2023-04</v>
      </c>
      <c r="Q1438" s="3">
        <f>IF(AND(IF(dashboard!$B$4="All",TRUE,$F1438=dashboard!$B$4),IF(dashboard!$B$5="All",TRUE,$E1438=dashboard!$B$5),IF(dashboard!$B$6="All",TRUE,$G1438=dashboard!$B$6),IF(dashboard!$B$7="All",TRUE,$M1438=dashboard!$B$7),$P1438&gt;=dashboard!$B$8,$P1438&lt;=dashboard!$B$9,COUNTIFS($C$2:C1438,$C1438,$F$2:F1438,IF(dashboard!$B$4="All","*",dashboard!$B$4),$E$2:E1438,IF(dashboard!$B$5="All","*",dashboard!$B$5),$G$2:G1438,IF(dashboard!$B$6="All","*",dashboard!$B$6),$M$2:M1438,IF(dashboard!$B$7="All","*",dashboard!$B$7),$P$2:P1438,"&gt;="&amp;dashboard!$B$8,$P$2:P1438,"&lt;="&amp;dashboard!$B$9)=1),1,0)</f>
        <v>0</v>
      </c>
    </row>
    <row r="1439" spans="1:17">
      <c r="A1439" t="s">
        <v>2791</v>
      </c>
      <c r="B1439" s="2">
        <v>45404</v>
      </c>
      <c r="C1439" t="s">
        <v>2792</v>
      </c>
      <c r="D1439" t="s">
        <v>669</v>
      </c>
      <c r="E1439" t="s">
        <v>17</v>
      </c>
      <c r="F1439" t="s">
        <v>46</v>
      </c>
      <c r="G1439" t="s">
        <v>19</v>
      </c>
      <c r="H1439" t="s">
        <v>57</v>
      </c>
      <c r="I1439" s="3">
        <v>4</v>
      </c>
      <c r="J1439" s="4">
        <v>17405.28</v>
      </c>
      <c r="K1439" s="4">
        <v>69621.119999999995</v>
      </c>
      <c r="L1439" t="s">
        <v>28</v>
      </c>
      <c r="M1439" t="s">
        <v>22</v>
      </c>
      <c r="N1439">
        <f>IF(COUNTIF($C$2:C1439,C1439)=1,1,0)</f>
        <v>1</v>
      </c>
      <c r="O1439">
        <f t="shared" si="44"/>
        <v>1</v>
      </c>
      <c r="P1439" t="str">
        <f t="shared" si="45"/>
        <v>2024-04</v>
      </c>
      <c r="Q1439" s="3">
        <f>IF(AND(IF(dashboard!$B$4="All",TRUE,$F1439=dashboard!$B$4),IF(dashboard!$B$5="All",TRUE,$E1439=dashboard!$B$5),IF(dashboard!$B$6="All",TRUE,$G1439=dashboard!$B$6),IF(dashboard!$B$7="All",TRUE,$M1439=dashboard!$B$7),$P1439&gt;=dashboard!$B$8,$P1439&lt;=dashboard!$B$9,COUNTIFS($C$2:C1439,$C1439,$F$2:F1439,IF(dashboard!$B$4="All","*",dashboard!$B$4),$E$2:E1439,IF(dashboard!$B$5="All","*",dashboard!$B$5),$G$2:G1439,IF(dashboard!$B$6="All","*",dashboard!$B$6),$M$2:M1439,IF(dashboard!$B$7="All","*",dashboard!$B$7),$P$2:P1439,"&gt;="&amp;dashboard!$B$8,$P$2:P1439,"&lt;="&amp;dashboard!$B$9)=1),1,0)</f>
        <v>0</v>
      </c>
    </row>
    <row r="1440" spans="1:17">
      <c r="A1440" t="s">
        <v>2793</v>
      </c>
      <c r="B1440" s="2">
        <v>45224</v>
      </c>
      <c r="C1440" t="s">
        <v>865</v>
      </c>
      <c r="D1440" t="s">
        <v>2794</v>
      </c>
      <c r="E1440" t="s">
        <v>17</v>
      </c>
      <c r="F1440" t="s">
        <v>33</v>
      </c>
      <c r="G1440" t="s">
        <v>19</v>
      </c>
      <c r="H1440" t="s">
        <v>50</v>
      </c>
      <c r="I1440" s="3">
        <v>3</v>
      </c>
      <c r="J1440" s="4">
        <v>2709.22</v>
      </c>
      <c r="K1440" s="4">
        <v>8127.66</v>
      </c>
      <c r="L1440" t="s">
        <v>35</v>
      </c>
      <c r="M1440" t="s">
        <v>29</v>
      </c>
      <c r="N1440">
        <f>IF(COUNTIF($C$2:C1440,C1440)=1,1,0)</f>
        <v>0</v>
      </c>
      <c r="O1440">
        <f t="shared" si="44"/>
        <v>0</v>
      </c>
      <c r="P1440" t="str">
        <f t="shared" si="45"/>
        <v>2023-10</v>
      </c>
      <c r="Q1440" s="3">
        <f>IF(AND(IF(dashboard!$B$4="All",TRUE,$F1440=dashboard!$B$4),IF(dashboard!$B$5="All",TRUE,$E1440=dashboard!$B$5),IF(dashboard!$B$6="All",TRUE,$G1440=dashboard!$B$6),IF(dashboard!$B$7="All",TRUE,$M1440=dashboard!$B$7),$P1440&gt;=dashboard!$B$8,$P1440&lt;=dashboard!$B$9,COUNTIFS($C$2:C1440,$C1440,$F$2:F1440,IF(dashboard!$B$4="All","*",dashboard!$B$4),$E$2:E1440,IF(dashboard!$B$5="All","*",dashboard!$B$5),$G$2:G1440,IF(dashboard!$B$6="All","*",dashboard!$B$6),$M$2:M1440,IF(dashboard!$B$7="All","*",dashboard!$B$7),$P$2:P1440,"&gt;="&amp;dashboard!$B$8,$P$2:P1440,"&lt;="&amp;dashboard!$B$9)=1),1,0)</f>
        <v>0</v>
      </c>
    </row>
    <row r="1441" spans="1:17">
      <c r="A1441" t="s">
        <v>2795</v>
      </c>
      <c r="B1441" s="2">
        <v>45452</v>
      </c>
      <c r="C1441" t="s">
        <v>1838</v>
      </c>
      <c r="D1441" t="s">
        <v>1073</v>
      </c>
      <c r="E1441" t="s">
        <v>61</v>
      </c>
      <c r="F1441" t="s">
        <v>18</v>
      </c>
      <c r="G1441" t="s">
        <v>42</v>
      </c>
      <c r="H1441" t="s">
        <v>20</v>
      </c>
      <c r="I1441" s="3">
        <v>3</v>
      </c>
      <c r="J1441" s="4">
        <v>26952.5</v>
      </c>
      <c r="K1441" s="4">
        <v>80857.509999999995</v>
      </c>
      <c r="L1441" t="s">
        <v>35</v>
      </c>
      <c r="M1441" t="s">
        <v>29</v>
      </c>
      <c r="N1441">
        <f>IF(COUNTIF($C$2:C1441,C1441)=1,1,0)</f>
        <v>0</v>
      </c>
      <c r="O1441">
        <f t="shared" si="44"/>
        <v>0</v>
      </c>
      <c r="P1441" t="str">
        <f t="shared" si="45"/>
        <v>2024-06</v>
      </c>
      <c r="Q1441" s="3">
        <f>IF(AND(IF(dashboard!$B$4="All",TRUE,$F1441=dashboard!$B$4),IF(dashboard!$B$5="All",TRUE,$E1441=dashboard!$B$5),IF(dashboard!$B$6="All",TRUE,$G1441=dashboard!$B$6),IF(dashboard!$B$7="All",TRUE,$M1441=dashboard!$B$7),$P1441&gt;=dashboard!$B$8,$P1441&lt;=dashboard!$B$9,COUNTIFS($C$2:C1441,$C1441,$F$2:F1441,IF(dashboard!$B$4="All","*",dashboard!$B$4),$E$2:E1441,IF(dashboard!$B$5="All","*",dashboard!$B$5),$G$2:G1441,IF(dashboard!$B$6="All","*",dashboard!$B$6),$M$2:M1441,IF(dashboard!$B$7="All","*",dashboard!$B$7),$P$2:P1441,"&gt;="&amp;dashboard!$B$8,$P$2:P1441,"&lt;="&amp;dashboard!$B$9)=1),1,0)</f>
        <v>0</v>
      </c>
    </row>
    <row r="1442" spans="1:17">
      <c r="A1442" t="s">
        <v>2796</v>
      </c>
      <c r="B1442" s="2">
        <v>45260</v>
      </c>
      <c r="C1442" t="s">
        <v>1564</v>
      </c>
      <c r="D1442" t="s">
        <v>144</v>
      </c>
      <c r="E1442" t="s">
        <v>61</v>
      </c>
      <c r="F1442" t="s">
        <v>18</v>
      </c>
      <c r="G1442" t="s">
        <v>19</v>
      </c>
      <c r="H1442" t="s">
        <v>20</v>
      </c>
      <c r="I1442" s="3">
        <v>1</v>
      </c>
      <c r="J1442" s="4">
        <v>28328.73</v>
      </c>
      <c r="K1442" s="4">
        <v>28328.73</v>
      </c>
      <c r="L1442" t="s">
        <v>35</v>
      </c>
      <c r="M1442" t="s">
        <v>22</v>
      </c>
      <c r="N1442">
        <f>IF(COUNTIF($C$2:C1442,C1442)=1,1,0)</f>
        <v>0</v>
      </c>
      <c r="O1442">
        <f t="shared" si="44"/>
        <v>1</v>
      </c>
      <c r="P1442" t="str">
        <f t="shared" si="45"/>
        <v>2023-11</v>
      </c>
      <c r="Q1442" s="3">
        <f>IF(AND(IF(dashboard!$B$4="All",TRUE,$F1442=dashboard!$B$4),IF(dashboard!$B$5="All",TRUE,$E1442=dashboard!$B$5),IF(dashboard!$B$6="All",TRUE,$G1442=dashboard!$B$6),IF(dashboard!$B$7="All",TRUE,$M1442=dashboard!$B$7),$P1442&gt;=dashboard!$B$8,$P1442&lt;=dashboard!$B$9,COUNTIFS($C$2:C1442,$C1442,$F$2:F1442,IF(dashboard!$B$4="All","*",dashboard!$B$4),$E$2:E1442,IF(dashboard!$B$5="All","*",dashboard!$B$5),$G$2:G1442,IF(dashboard!$B$6="All","*",dashboard!$B$6),$M$2:M1442,IF(dashboard!$B$7="All","*",dashboard!$B$7),$P$2:P1442,"&gt;="&amp;dashboard!$B$8,$P$2:P1442,"&lt;="&amp;dashboard!$B$9)=1),1,0)</f>
        <v>0</v>
      </c>
    </row>
    <row r="1443" spans="1:17">
      <c r="A1443" t="s">
        <v>2797</v>
      </c>
      <c r="B1443" s="2">
        <v>44928</v>
      </c>
      <c r="C1443" t="s">
        <v>301</v>
      </c>
      <c r="D1443" t="s">
        <v>477</v>
      </c>
      <c r="E1443" t="s">
        <v>61</v>
      </c>
      <c r="F1443" t="s">
        <v>18</v>
      </c>
      <c r="G1443" t="s">
        <v>19</v>
      </c>
      <c r="H1443" t="s">
        <v>20</v>
      </c>
      <c r="I1443" s="3">
        <v>4</v>
      </c>
      <c r="J1443" s="4">
        <v>35769.93</v>
      </c>
      <c r="K1443" s="4">
        <v>143079.74</v>
      </c>
      <c r="L1443" t="s">
        <v>21</v>
      </c>
      <c r="M1443" t="s">
        <v>29</v>
      </c>
      <c r="N1443">
        <f>IF(COUNTIF($C$2:C1443,C1443)=1,1,0)</f>
        <v>0</v>
      </c>
      <c r="O1443">
        <f t="shared" si="44"/>
        <v>0</v>
      </c>
      <c r="P1443" t="str">
        <f t="shared" si="45"/>
        <v>2023-01</v>
      </c>
      <c r="Q1443" s="3">
        <f>IF(AND(IF(dashboard!$B$4="All",TRUE,$F1443=dashboard!$B$4),IF(dashboard!$B$5="All",TRUE,$E1443=dashboard!$B$5),IF(dashboard!$B$6="All",TRUE,$G1443=dashboard!$B$6),IF(dashboard!$B$7="All",TRUE,$M1443=dashboard!$B$7),$P1443&gt;=dashboard!$B$8,$P1443&lt;=dashboard!$B$9,COUNTIFS($C$2:C1443,$C1443,$F$2:F1443,IF(dashboard!$B$4="All","*",dashboard!$B$4),$E$2:E1443,IF(dashboard!$B$5="All","*",dashboard!$B$5),$G$2:G1443,IF(dashboard!$B$6="All","*",dashboard!$B$6),$M$2:M1443,IF(dashboard!$B$7="All","*",dashboard!$B$7),$P$2:P1443,"&gt;="&amp;dashboard!$B$8,$P$2:P1443,"&lt;="&amp;dashboard!$B$9)=1),1,0)</f>
        <v>0</v>
      </c>
    </row>
    <row r="1444" spans="1:17">
      <c r="A1444" t="s">
        <v>2798</v>
      </c>
      <c r="B1444" s="2">
        <v>45301</v>
      </c>
      <c r="C1444" t="s">
        <v>978</v>
      </c>
      <c r="D1444" t="s">
        <v>1340</v>
      </c>
      <c r="E1444" t="s">
        <v>61</v>
      </c>
      <c r="F1444" t="s">
        <v>27</v>
      </c>
      <c r="G1444" t="s">
        <v>19</v>
      </c>
      <c r="H1444" t="s">
        <v>20</v>
      </c>
      <c r="I1444" s="3">
        <v>2</v>
      </c>
      <c r="J1444" s="4">
        <v>40627.35</v>
      </c>
      <c r="K1444" s="4">
        <v>81254.69</v>
      </c>
      <c r="L1444" t="s">
        <v>21</v>
      </c>
      <c r="M1444" t="s">
        <v>22</v>
      </c>
      <c r="N1444">
        <f>IF(COUNTIF($C$2:C1444,C1444)=1,1,0)</f>
        <v>0</v>
      </c>
      <c r="O1444">
        <f t="shared" si="44"/>
        <v>1</v>
      </c>
      <c r="P1444" t="str">
        <f t="shared" si="45"/>
        <v>2024-01</v>
      </c>
      <c r="Q1444" s="3">
        <f>IF(AND(IF(dashboard!$B$4="All",TRUE,$F1444=dashboard!$B$4),IF(dashboard!$B$5="All",TRUE,$E1444=dashboard!$B$5),IF(dashboard!$B$6="All",TRUE,$G1444=dashboard!$B$6),IF(dashboard!$B$7="All",TRUE,$M1444=dashboard!$B$7),$P1444&gt;=dashboard!$B$8,$P1444&lt;=dashboard!$B$9,COUNTIFS($C$2:C1444,$C1444,$F$2:F1444,IF(dashboard!$B$4="All","*",dashboard!$B$4),$E$2:E1444,IF(dashboard!$B$5="All","*",dashboard!$B$5),$G$2:G1444,IF(dashboard!$B$6="All","*",dashboard!$B$6),$M$2:M1444,IF(dashboard!$B$7="All","*",dashboard!$B$7),$P$2:P1444,"&gt;="&amp;dashboard!$B$8,$P$2:P1444,"&lt;="&amp;dashboard!$B$9)=1),1,0)</f>
        <v>0</v>
      </c>
    </row>
    <row r="1445" spans="1:17">
      <c r="A1445" t="s">
        <v>2799</v>
      </c>
      <c r="B1445" s="2">
        <v>45219</v>
      </c>
      <c r="C1445" t="s">
        <v>2269</v>
      </c>
      <c r="D1445" t="s">
        <v>2800</v>
      </c>
      <c r="E1445" t="s">
        <v>17</v>
      </c>
      <c r="F1445" t="s">
        <v>18</v>
      </c>
      <c r="G1445" t="s">
        <v>19</v>
      </c>
      <c r="H1445" t="s">
        <v>20</v>
      </c>
      <c r="I1445" s="3">
        <v>1</v>
      </c>
      <c r="J1445" s="4">
        <v>32302.07</v>
      </c>
      <c r="K1445" s="4">
        <v>32302.07</v>
      </c>
      <c r="L1445" t="s">
        <v>28</v>
      </c>
      <c r="M1445" t="s">
        <v>29</v>
      </c>
      <c r="N1445">
        <f>IF(COUNTIF($C$2:C1445,C1445)=1,1,0)</f>
        <v>0</v>
      </c>
      <c r="O1445">
        <f t="shared" si="44"/>
        <v>0</v>
      </c>
      <c r="P1445" t="str">
        <f t="shared" si="45"/>
        <v>2023-10</v>
      </c>
      <c r="Q1445" s="3">
        <f>IF(AND(IF(dashboard!$B$4="All",TRUE,$F1445=dashboard!$B$4),IF(dashboard!$B$5="All",TRUE,$E1445=dashboard!$B$5),IF(dashboard!$B$6="All",TRUE,$G1445=dashboard!$B$6),IF(dashboard!$B$7="All",TRUE,$M1445=dashboard!$B$7),$P1445&gt;=dashboard!$B$8,$P1445&lt;=dashboard!$B$9,COUNTIFS($C$2:C1445,$C1445,$F$2:F1445,IF(dashboard!$B$4="All","*",dashboard!$B$4),$E$2:E1445,IF(dashboard!$B$5="All","*",dashboard!$B$5),$G$2:G1445,IF(dashboard!$B$6="All","*",dashboard!$B$6),$M$2:M1445,IF(dashboard!$B$7="All","*",dashboard!$B$7),$P$2:P1445,"&gt;="&amp;dashboard!$B$8,$P$2:P1445,"&lt;="&amp;dashboard!$B$9)=1),1,0)</f>
        <v>0</v>
      </c>
    </row>
    <row r="1446" spans="1:17">
      <c r="A1446" t="s">
        <v>2801</v>
      </c>
      <c r="B1446" s="2">
        <v>45244</v>
      </c>
      <c r="C1446" t="s">
        <v>293</v>
      </c>
      <c r="D1446" t="s">
        <v>2802</v>
      </c>
      <c r="E1446" t="s">
        <v>26</v>
      </c>
      <c r="F1446" t="s">
        <v>46</v>
      </c>
      <c r="G1446" t="s">
        <v>42</v>
      </c>
      <c r="H1446" t="s">
        <v>34</v>
      </c>
      <c r="I1446" s="3">
        <v>3</v>
      </c>
      <c r="J1446" s="4">
        <v>1131.3800000000001</v>
      </c>
      <c r="K1446" s="4">
        <v>3394.14</v>
      </c>
      <c r="L1446" t="s">
        <v>28</v>
      </c>
      <c r="M1446" t="s">
        <v>29</v>
      </c>
      <c r="N1446">
        <f>IF(COUNTIF($C$2:C1446,C1446)=1,1,0)</f>
        <v>0</v>
      </c>
      <c r="O1446">
        <f t="shared" si="44"/>
        <v>0</v>
      </c>
      <c r="P1446" t="str">
        <f t="shared" si="45"/>
        <v>2023-11</v>
      </c>
      <c r="Q1446" s="3">
        <f>IF(AND(IF(dashboard!$B$4="All",TRUE,$F1446=dashboard!$B$4),IF(dashboard!$B$5="All",TRUE,$E1446=dashboard!$B$5),IF(dashboard!$B$6="All",TRUE,$G1446=dashboard!$B$6),IF(dashboard!$B$7="All",TRUE,$M1446=dashboard!$B$7),$P1446&gt;=dashboard!$B$8,$P1446&lt;=dashboard!$B$9,COUNTIFS($C$2:C1446,$C1446,$F$2:F1446,IF(dashboard!$B$4="All","*",dashboard!$B$4),$E$2:E1446,IF(dashboard!$B$5="All","*",dashboard!$B$5),$G$2:G1446,IF(dashboard!$B$6="All","*",dashboard!$B$6),$M$2:M1446,IF(dashboard!$B$7="All","*",dashboard!$B$7),$P$2:P1446,"&gt;="&amp;dashboard!$B$8,$P$2:P1446,"&lt;="&amp;dashboard!$B$9)=1),1,0)</f>
        <v>0</v>
      </c>
    </row>
    <row r="1447" spans="1:17">
      <c r="A1447" t="s">
        <v>2803</v>
      </c>
      <c r="B1447" s="2">
        <v>45428</v>
      </c>
      <c r="C1447" t="s">
        <v>2804</v>
      </c>
      <c r="D1447" t="s">
        <v>521</v>
      </c>
      <c r="E1447" t="s">
        <v>17</v>
      </c>
      <c r="F1447" t="s">
        <v>33</v>
      </c>
      <c r="G1447" t="s">
        <v>19</v>
      </c>
      <c r="H1447" t="s">
        <v>20</v>
      </c>
      <c r="I1447" s="3">
        <v>2</v>
      </c>
      <c r="J1447" s="4">
        <v>28661.5</v>
      </c>
      <c r="K1447" s="4">
        <v>57323.01</v>
      </c>
      <c r="L1447" t="s">
        <v>21</v>
      </c>
      <c r="M1447" t="s">
        <v>29</v>
      </c>
      <c r="N1447">
        <f>IF(COUNTIF($C$2:C1447,C1447)=1,1,0)</f>
        <v>1</v>
      </c>
      <c r="O1447">
        <f t="shared" si="44"/>
        <v>0</v>
      </c>
      <c r="P1447" t="str">
        <f t="shared" si="45"/>
        <v>2024-05</v>
      </c>
      <c r="Q1447" s="3">
        <f>IF(AND(IF(dashboard!$B$4="All",TRUE,$F1447=dashboard!$B$4),IF(dashboard!$B$5="All",TRUE,$E1447=dashboard!$B$5),IF(dashboard!$B$6="All",TRUE,$G1447=dashboard!$B$6),IF(dashboard!$B$7="All",TRUE,$M1447=dashboard!$B$7),$P1447&gt;=dashboard!$B$8,$P1447&lt;=dashboard!$B$9,COUNTIFS($C$2:C1447,$C1447,$F$2:F1447,IF(dashboard!$B$4="All","*",dashboard!$B$4),$E$2:E1447,IF(dashboard!$B$5="All","*",dashboard!$B$5),$G$2:G1447,IF(dashboard!$B$6="All","*",dashboard!$B$6),$M$2:M1447,IF(dashboard!$B$7="All","*",dashboard!$B$7),$P$2:P1447,"&gt;="&amp;dashboard!$B$8,$P$2:P1447,"&lt;="&amp;dashboard!$B$9)=1),1,0)</f>
        <v>1</v>
      </c>
    </row>
    <row r="1448" spans="1:17">
      <c r="A1448" t="s">
        <v>2805</v>
      </c>
      <c r="B1448" s="2">
        <v>45307</v>
      </c>
      <c r="C1448" t="s">
        <v>2557</v>
      </c>
      <c r="D1448" t="s">
        <v>842</v>
      </c>
      <c r="E1448" t="s">
        <v>17</v>
      </c>
      <c r="F1448" t="s">
        <v>33</v>
      </c>
      <c r="G1448" t="s">
        <v>19</v>
      </c>
      <c r="H1448" t="s">
        <v>20</v>
      </c>
      <c r="I1448" s="3">
        <v>5</v>
      </c>
      <c r="J1448" s="4">
        <v>31202.69</v>
      </c>
      <c r="K1448" s="4">
        <v>156013.45000000001</v>
      </c>
      <c r="L1448" t="s">
        <v>28</v>
      </c>
      <c r="M1448" t="s">
        <v>29</v>
      </c>
      <c r="N1448">
        <f>IF(COUNTIF($C$2:C1448,C1448)=1,1,0)</f>
        <v>0</v>
      </c>
      <c r="O1448">
        <f t="shared" si="44"/>
        <v>0</v>
      </c>
      <c r="P1448" t="str">
        <f t="shared" si="45"/>
        <v>2024-01</v>
      </c>
      <c r="Q1448" s="3">
        <f>IF(AND(IF(dashboard!$B$4="All",TRUE,$F1448=dashboard!$B$4),IF(dashboard!$B$5="All",TRUE,$E1448=dashboard!$B$5),IF(dashboard!$B$6="All",TRUE,$G1448=dashboard!$B$6),IF(dashboard!$B$7="All",TRUE,$M1448=dashboard!$B$7),$P1448&gt;=dashboard!$B$8,$P1448&lt;=dashboard!$B$9,COUNTIFS($C$2:C1448,$C1448,$F$2:F1448,IF(dashboard!$B$4="All","*",dashboard!$B$4),$E$2:E1448,IF(dashboard!$B$5="All","*",dashboard!$B$5),$G$2:G1448,IF(dashboard!$B$6="All","*",dashboard!$B$6),$M$2:M1448,IF(dashboard!$B$7="All","*",dashboard!$B$7),$P$2:P1448,"&gt;="&amp;dashboard!$B$8,$P$2:P1448,"&lt;="&amp;dashboard!$B$9)=1),1,0)</f>
        <v>1</v>
      </c>
    </row>
    <row r="1449" spans="1:17">
      <c r="A1449" t="s">
        <v>2806</v>
      </c>
      <c r="B1449" s="2">
        <v>44940</v>
      </c>
      <c r="C1449" t="s">
        <v>708</v>
      </c>
      <c r="D1449" t="s">
        <v>877</v>
      </c>
      <c r="E1449" t="s">
        <v>26</v>
      </c>
      <c r="F1449" t="s">
        <v>18</v>
      </c>
      <c r="G1449" t="s">
        <v>19</v>
      </c>
      <c r="H1449" t="s">
        <v>50</v>
      </c>
      <c r="I1449" s="3">
        <v>4</v>
      </c>
      <c r="J1449" s="4">
        <v>2107.52</v>
      </c>
      <c r="K1449" s="4">
        <v>8430.09</v>
      </c>
      <c r="L1449" t="s">
        <v>28</v>
      </c>
      <c r="M1449" t="s">
        <v>29</v>
      </c>
      <c r="N1449">
        <f>IF(COUNTIF($C$2:C1449,C1449)=1,1,0)</f>
        <v>0</v>
      </c>
      <c r="O1449">
        <f t="shared" si="44"/>
        <v>0</v>
      </c>
      <c r="P1449" t="str">
        <f t="shared" si="45"/>
        <v>2023-01</v>
      </c>
      <c r="Q1449" s="3">
        <f>IF(AND(IF(dashboard!$B$4="All",TRUE,$F1449=dashboard!$B$4),IF(dashboard!$B$5="All",TRUE,$E1449=dashboard!$B$5),IF(dashboard!$B$6="All",TRUE,$G1449=dashboard!$B$6),IF(dashboard!$B$7="All",TRUE,$M1449=dashboard!$B$7),$P1449&gt;=dashboard!$B$8,$P1449&lt;=dashboard!$B$9,COUNTIFS($C$2:C1449,$C1449,$F$2:F1449,IF(dashboard!$B$4="All","*",dashboard!$B$4),$E$2:E1449,IF(dashboard!$B$5="All","*",dashboard!$B$5),$G$2:G1449,IF(dashboard!$B$6="All","*",dashboard!$B$6),$M$2:M1449,IF(dashboard!$B$7="All","*",dashboard!$B$7),$P$2:P1449,"&gt;="&amp;dashboard!$B$8,$P$2:P1449,"&lt;="&amp;dashboard!$B$9)=1),1,0)</f>
        <v>0</v>
      </c>
    </row>
    <row r="1450" spans="1:17">
      <c r="A1450" t="s">
        <v>2807</v>
      </c>
      <c r="B1450" s="2">
        <v>45430</v>
      </c>
      <c r="C1450" t="s">
        <v>502</v>
      </c>
      <c r="D1450" t="s">
        <v>1060</v>
      </c>
      <c r="E1450" t="s">
        <v>17</v>
      </c>
      <c r="F1450" t="s">
        <v>33</v>
      </c>
      <c r="G1450" t="s">
        <v>19</v>
      </c>
      <c r="H1450" t="s">
        <v>20</v>
      </c>
      <c r="I1450" s="3">
        <v>3</v>
      </c>
      <c r="J1450" s="4">
        <v>30635</v>
      </c>
      <c r="K1450" s="4">
        <v>91904.99</v>
      </c>
      <c r="L1450" t="s">
        <v>35</v>
      </c>
      <c r="M1450" t="s">
        <v>29</v>
      </c>
      <c r="N1450">
        <f>IF(COUNTIF($C$2:C1450,C1450)=1,1,0)</f>
        <v>0</v>
      </c>
      <c r="O1450">
        <f t="shared" si="44"/>
        <v>0</v>
      </c>
      <c r="P1450" t="str">
        <f t="shared" si="45"/>
        <v>2024-05</v>
      </c>
      <c r="Q1450" s="3">
        <f>IF(AND(IF(dashboard!$B$4="All",TRUE,$F1450=dashboard!$B$4),IF(dashboard!$B$5="All",TRUE,$E1450=dashboard!$B$5),IF(dashboard!$B$6="All",TRUE,$G1450=dashboard!$B$6),IF(dashboard!$B$7="All",TRUE,$M1450=dashboard!$B$7),$P1450&gt;=dashboard!$B$8,$P1450&lt;=dashboard!$B$9,COUNTIFS($C$2:C1450,$C1450,$F$2:F1450,IF(dashboard!$B$4="All","*",dashboard!$B$4),$E$2:E1450,IF(dashboard!$B$5="All","*",dashboard!$B$5),$G$2:G1450,IF(dashboard!$B$6="All","*",dashboard!$B$6),$M$2:M1450,IF(dashboard!$B$7="All","*",dashboard!$B$7),$P$2:P1450,"&gt;="&amp;dashboard!$B$8,$P$2:P1450,"&lt;="&amp;dashboard!$B$9)=1),1,0)</f>
        <v>1</v>
      </c>
    </row>
    <row r="1451" spans="1:17">
      <c r="A1451" t="s">
        <v>2808</v>
      </c>
      <c r="B1451" s="2">
        <v>45157</v>
      </c>
      <c r="C1451" t="s">
        <v>111</v>
      </c>
      <c r="D1451" t="s">
        <v>1081</v>
      </c>
      <c r="E1451" t="s">
        <v>26</v>
      </c>
      <c r="F1451" t="s">
        <v>46</v>
      </c>
      <c r="G1451" t="s">
        <v>42</v>
      </c>
      <c r="H1451" t="s">
        <v>57</v>
      </c>
      <c r="I1451" s="3">
        <v>5</v>
      </c>
      <c r="J1451" s="4">
        <v>10654.48</v>
      </c>
      <c r="K1451" s="4">
        <v>53272.41</v>
      </c>
      <c r="L1451" t="s">
        <v>28</v>
      </c>
      <c r="M1451" t="s">
        <v>29</v>
      </c>
      <c r="N1451">
        <f>IF(COUNTIF($C$2:C1451,C1451)=1,1,0)</f>
        <v>0</v>
      </c>
      <c r="O1451">
        <f t="shared" si="44"/>
        <v>0</v>
      </c>
      <c r="P1451" t="str">
        <f t="shared" si="45"/>
        <v>2023-08</v>
      </c>
      <c r="Q1451" s="3">
        <f>IF(AND(IF(dashboard!$B$4="All",TRUE,$F1451=dashboard!$B$4),IF(dashboard!$B$5="All",TRUE,$E1451=dashboard!$B$5),IF(dashboard!$B$6="All",TRUE,$G1451=dashboard!$B$6),IF(dashboard!$B$7="All",TRUE,$M1451=dashboard!$B$7),$P1451&gt;=dashboard!$B$8,$P1451&lt;=dashboard!$B$9,COUNTIFS($C$2:C1451,$C1451,$F$2:F1451,IF(dashboard!$B$4="All","*",dashboard!$B$4),$E$2:E1451,IF(dashboard!$B$5="All","*",dashboard!$B$5),$G$2:G1451,IF(dashboard!$B$6="All","*",dashboard!$B$6),$M$2:M1451,IF(dashboard!$B$7="All","*",dashboard!$B$7),$P$2:P1451,"&gt;="&amp;dashboard!$B$8,$P$2:P1451,"&lt;="&amp;dashboard!$B$9)=1),1,0)</f>
        <v>0</v>
      </c>
    </row>
    <row r="1452" spans="1:17">
      <c r="A1452" t="s">
        <v>2809</v>
      </c>
      <c r="B1452" s="2">
        <v>45010</v>
      </c>
      <c r="C1452" t="s">
        <v>354</v>
      </c>
      <c r="D1452" t="s">
        <v>1081</v>
      </c>
      <c r="E1452" t="s">
        <v>17</v>
      </c>
      <c r="F1452" t="s">
        <v>18</v>
      </c>
      <c r="G1452" t="s">
        <v>19</v>
      </c>
      <c r="H1452" t="s">
        <v>20</v>
      </c>
      <c r="I1452" s="3">
        <v>3</v>
      </c>
      <c r="J1452" s="4">
        <v>25218.560000000001</v>
      </c>
      <c r="K1452" s="4">
        <v>75655.69</v>
      </c>
      <c r="L1452" t="s">
        <v>28</v>
      </c>
      <c r="M1452" t="s">
        <v>29</v>
      </c>
      <c r="N1452">
        <f>IF(COUNTIF($C$2:C1452,C1452)=1,1,0)</f>
        <v>0</v>
      </c>
      <c r="O1452">
        <f t="shared" si="44"/>
        <v>0</v>
      </c>
      <c r="P1452" t="str">
        <f t="shared" si="45"/>
        <v>2023-03</v>
      </c>
      <c r="Q1452" s="3">
        <f>IF(AND(IF(dashboard!$B$4="All",TRUE,$F1452=dashboard!$B$4),IF(dashboard!$B$5="All",TRUE,$E1452=dashboard!$B$5),IF(dashboard!$B$6="All",TRUE,$G1452=dashboard!$B$6),IF(dashboard!$B$7="All",TRUE,$M1452=dashboard!$B$7),$P1452&gt;=dashboard!$B$8,$P1452&lt;=dashboard!$B$9,COUNTIFS($C$2:C1452,$C1452,$F$2:F1452,IF(dashboard!$B$4="All","*",dashboard!$B$4),$E$2:E1452,IF(dashboard!$B$5="All","*",dashboard!$B$5),$G$2:G1452,IF(dashboard!$B$6="All","*",dashboard!$B$6),$M$2:M1452,IF(dashboard!$B$7="All","*",dashboard!$B$7),$P$2:P1452,"&gt;="&amp;dashboard!$B$8,$P$2:P1452,"&lt;="&amp;dashboard!$B$9)=1),1,0)</f>
        <v>0</v>
      </c>
    </row>
    <row r="1453" spans="1:17">
      <c r="A1453" t="s">
        <v>2810</v>
      </c>
      <c r="B1453" s="2">
        <v>45056</v>
      </c>
      <c r="C1453" t="s">
        <v>2811</v>
      </c>
      <c r="D1453" t="s">
        <v>987</v>
      </c>
      <c r="E1453" t="s">
        <v>17</v>
      </c>
      <c r="F1453" t="s">
        <v>46</v>
      </c>
      <c r="G1453" t="s">
        <v>42</v>
      </c>
      <c r="H1453" t="s">
        <v>34</v>
      </c>
      <c r="I1453" s="3">
        <v>2</v>
      </c>
      <c r="J1453" s="4">
        <v>1248.4100000000001</v>
      </c>
      <c r="K1453" s="4">
        <v>2496.8200000000002</v>
      </c>
      <c r="L1453" t="s">
        <v>35</v>
      </c>
      <c r="M1453" t="s">
        <v>29</v>
      </c>
      <c r="N1453">
        <f>IF(COUNTIF($C$2:C1453,C1453)=1,1,0)</f>
        <v>1</v>
      </c>
      <c r="O1453">
        <f t="shared" si="44"/>
        <v>0</v>
      </c>
      <c r="P1453" t="str">
        <f t="shared" si="45"/>
        <v>2023-05</v>
      </c>
      <c r="Q1453" s="3">
        <f>IF(AND(IF(dashboard!$B$4="All",TRUE,$F1453=dashboard!$B$4),IF(dashboard!$B$5="All",TRUE,$E1453=dashboard!$B$5),IF(dashboard!$B$6="All",TRUE,$G1453=dashboard!$B$6),IF(dashboard!$B$7="All",TRUE,$M1453=dashboard!$B$7),$P1453&gt;=dashboard!$B$8,$P1453&lt;=dashboard!$B$9,COUNTIFS($C$2:C1453,$C1453,$F$2:F1453,IF(dashboard!$B$4="All","*",dashboard!$B$4),$E$2:E1453,IF(dashboard!$B$5="All","*",dashboard!$B$5),$G$2:G1453,IF(dashboard!$B$6="All","*",dashboard!$B$6),$M$2:M1453,IF(dashboard!$B$7="All","*",dashboard!$B$7),$P$2:P1453,"&gt;="&amp;dashboard!$B$8,$P$2:P1453,"&lt;="&amp;dashboard!$B$9)=1),1,0)</f>
        <v>0</v>
      </c>
    </row>
    <row r="1454" spans="1:17">
      <c r="A1454" t="s">
        <v>2812</v>
      </c>
      <c r="B1454" s="2">
        <v>45071</v>
      </c>
      <c r="C1454" t="s">
        <v>961</v>
      </c>
      <c r="D1454" t="s">
        <v>2285</v>
      </c>
      <c r="E1454" t="s">
        <v>17</v>
      </c>
      <c r="F1454" t="s">
        <v>27</v>
      </c>
      <c r="G1454" t="s">
        <v>19</v>
      </c>
      <c r="H1454" t="s">
        <v>20</v>
      </c>
      <c r="I1454" s="3">
        <v>1</v>
      </c>
      <c r="J1454" s="4">
        <v>36431.42</v>
      </c>
      <c r="K1454" s="4">
        <v>36431.42</v>
      </c>
      <c r="L1454" t="s">
        <v>35</v>
      </c>
      <c r="M1454" t="s">
        <v>29</v>
      </c>
      <c r="N1454">
        <f>IF(COUNTIF($C$2:C1454,C1454)=1,1,0)</f>
        <v>0</v>
      </c>
      <c r="O1454">
        <f t="shared" si="44"/>
        <v>0</v>
      </c>
      <c r="P1454" t="str">
        <f t="shared" si="45"/>
        <v>2023-05</v>
      </c>
      <c r="Q1454" s="3">
        <f>IF(AND(IF(dashboard!$B$4="All",TRUE,$F1454=dashboard!$B$4),IF(dashboard!$B$5="All",TRUE,$E1454=dashboard!$B$5),IF(dashboard!$B$6="All",TRUE,$G1454=dashboard!$B$6),IF(dashboard!$B$7="All",TRUE,$M1454=dashboard!$B$7),$P1454&gt;=dashboard!$B$8,$P1454&lt;=dashboard!$B$9,COUNTIFS($C$2:C1454,$C1454,$F$2:F1454,IF(dashboard!$B$4="All","*",dashboard!$B$4),$E$2:E1454,IF(dashboard!$B$5="All","*",dashboard!$B$5),$G$2:G1454,IF(dashboard!$B$6="All","*",dashboard!$B$6),$M$2:M1454,IF(dashboard!$B$7="All","*",dashboard!$B$7),$P$2:P1454,"&gt;="&amp;dashboard!$B$8,$P$2:P1454,"&lt;="&amp;dashboard!$B$9)=1),1,0)</f>
        <v>0</v>
      </c>
    </row>
    <row r="1455" spans="1:17">
      <c r="A1455" t="s">
        <v>2813</v>
      </c>
      <c r="B1455" s="2">
        <v>44954</v>
      </c>
      <c r="C1455" t="s">
        <v>798</v>
      </c>
      <c r="D1455" t="s">
        <v>368</v>
      </c>
      <c r="E1455" t="s">
        <v>17</v>
      </c>
      <c r="F1455" t="s">
        <v>46</v>
      </c>
      <c r="G1455" t="s">
        <v>42</v>
      </c>
      <c r="H1455" t="s">
        <v>50</v>
      </c>
      <c r="I1455" s="3">
        <v>2</v>
      </c>
      <c r="J1455" s="4">
        <v>2162.79</v>
      </c>
      <c r="K1455" s="4">
        <v>4325.58</v>
      </c>
      <c r="L1455" t="s">
        <v>21</v>
      </c>
      <c r="M1455" t="s">
        <v>22</v>
      </c>
      <c r="N1455">
        <f>IF(COUNTIF($C$2:C1455,C1455)=1,1,0)</f>
        <v>0</v>
      </c>
      <c r="O1455">
        <f t="shared" si="44"/>
        <v>1</v>
      </c>
      <c r="P1455" t="str">
        <f t="shared" si="45"/>
        <v>2023-01</v>
      </c>
      <c r="Q1455" s="3">
        <f>IF(AND(IF(dashboard!$B$4="All",TRUE,$F1455=dashboard!$B$4),IF(dashboard!$B$5="All",TRUE,$E1455=dashboard!$B$5),IF(dashboard!$B$6="All",TRUE,$G1455=dashboard!$B$6),IF(dashboard!$B$7="All",TRUE,$M1455=dashboard!$B$7),$P1455&gt;=dashboard!$B$8,$P1455&lt;=dashboard!$B$9,COUNTIFS($C$2:C1455,$C1455,$F$2:F1455,IF(dashboard!$B$4="All","*",dashboard!$B$4),$E$2:E1455,IF(dashboard!$B$5="All","*",dashboard!$B$5),$G$2:G1455,IF(dashboard!$B$6="All","*",dashboard!$B$6),$M$2:M1455,IF(dashboard!$B$7="All","*",dashboard!$B$7),$P$2:P1455,"&gt;="&amp;dashboard!$B$8,$P$2:P1455,"&lt;="&amp;dashboard!$B$9)=1),1,0)</f>
        <v>0</v>
      </c>
    </row>
    <row r="1456" spans="1:17">
      <c r="A1456" t="s">
        <v>2814</v>
      </c>
      <c r="B1456" s="2">
        <v>44992</v>
      </c>
      <c r="C1456" t="s">
        <v>2815</v>
      </c>
      <c r="D1456" t="s">
        <v>1101</v>
      </c>
      <c r="E1456" t="s">
        <v>17</v>
      </c>
      <c r="F1456" t="s">
        <v>46</v>
      </c>
      <c r="G1456" t="s">
        <v>19</v>
      </c>
      <c r="H1456" t="s">
        <v>57</v>
      </c>
      <c r="I1456" s="3">
        <v>4</v>
      </c>
      <c r="J1456" s="4">
        <v>17140.97</v>
      </c>
      <c r="K1456" s="4">
        <v>68563.87</v>
      </c>
      <c r="L1456" t="s">
        <v>28</v>
      </c>
      <c r="M1456" t="s">
        <v>29</v>
      </c>
      <c r="N1456">
        <f>IF(COUNTIF($C$2:C1456,C1456)=1,1,0)</f>
        <v>1</v>
      </c>
      <c r="O1456">
        <f t="shared" si="44"/>
        <v>0</v>
      </c>
      <c r="P1456" t="str">
        <f t="shared" si="45"/>
        <v>2023-03</v>
      </c>
      <c r="Q1456" s="3">
        <f>IF(AND(IF(dashboard!$B$4="All",TRUE,$F1456=dashboard!$B$4),IF(dashboard!$B$5="All",TRUE,$E1456=dashboard!$B$5),IF(dashboard!$B$6="All",TRUE,$G1456=dashboard!$B$6),IF(dashboard!$B$7="All",TRUE,$M1456=dashboard!$B$7),$P1456&gt;=dashboard!$B$8,$P1456&lt;=dashboard!$B$9,COUNTIFS($C$2:C1456,$C1456,$F$2:F1456,IF(dashboard!$B$4="All","*",dashboard!$B$4),$E$2:E1456,IF(dashboard!$B$5="All","*",dashboard!$B$5),$G$2:G1456,IF(dashboard!$B$6="All","*",dashboard!$B$6),$M$2:M1456,IF(dashboard!$B$7="All","*",dashboard!$B$7),$P$2:P1456,"&gt;="&amp;dashboard!$B$8,$P$2:P1456,"&lt;="&amp;dashboard!$B$9)=1),1,0)</f>
        <v>0</v>
      </c>
    </row>
    <row r="1457" spans="1:17">
      <c r="A1457" t="s">
        <v>2816</v>
      </c>
      <c r="B1457" s="2">
        <v>45089</v>
      </c>
      <c r="C1457" t="s">
        <v>1586</v>
      </c>
      <c r="D1457" t="s">
        <v>738</v>
      </c>
      <c r="E1457" t="s">
        <v>17</v>
      </c>
      <c r="F1457" t="s">
        <v>46</v>
      </c>
      <c r="G1457" t="s">
        <v>19</v>
      </c>
      <c r="H1457" t="s">
        <v>57</v>
      </c>
      <c r="I1457" s="3">
        <v>4</v>
      </c>
      <c r="J1457" s="4">
        <v>12495.84</v>
      </c>
      <c r="K1457" s="4">
        <v>49983.360000000001</v>
      </c>
      <c r="L1457" t="s">
        <v>35</v>
      </c>
      <c r="M1457" t="s">
        <v>29</v>
      </c>
      <c r="N1457">
        <f>IF(COUNTIF($C$2:C1457,C1457)=1,1,0)</f>
        <v>0</v>
      </c>
      <c r="O1457">
        <f t="shared" si="44"/>
        <v>0</v>
      </c>
      <c r="P1457" t="str">
        <f t="shared" si="45"/>
        <v>2023-06</v>
      </c>
      <c r="Q1457" s="3">
        <f>IF(AND(IF(dashboard!$B$4="All",TRUE,$F1457=dashboard!$B$4),IF(dashboard!$B$5="All",TRUE,$E1457=dashboard!$B$5),IF(dashboard!$B$6="All",TRUE,$G1457=dashboard!$B$6),IF(dashboard!$B$7="All",TRUE,$M1457=dashboard!$B$7),$P1457&gt;=dashboard!$B$8,$P1457&lt;=dashboard!$B$9,COUNTIFS($C$2:C1457,$C1457,$F$2:F1457,IF(dashboard!$B$4="All","*",dashboard!$B$4),$E$2:E1457,IF(dashboard!$B$5="All","*",dashboard!$B$5),$G$2:G1457,IF(dashboard!$B$6="All","*",dashboard!$B$6),$M$2:M1457,IF(dashboard!$B$7="All","*",dashboard!$B$7),$P$2:P1457,"&gt;="&amp;dashboard!$B$8,$P$2:P1457,"&lt;="&amp;dashboard!$B$9)=1),1,0)</f>
        <v>0</v>
      </c>
    </row>
    <row r="1458" spans="1:17">
      <c r="A1458" t="s">
        <v>2817</v>
      </c>
      <c r="B1458" s="2">
        <v>45155</v>
      </c>
      <c r="C1458" t="s">
        <v>422</v>
      </c>
      <c r="D1458" t="s">
        <v>1887</v>
      </c>
      <c r="E1458" t="s">
        <v>61</v>
      </c>
      <c r="F1458" t="s">
        <v>46</v>
      </c>
      <c r="G1458" t="s">
        <v>42</v>
      </c>
      <c r="H1458" t="s">
        <v>20</v>
      </c>
      <c r="I1458" s="3">
        <v>3</v>
      </c>
      <c r="J1458" s="4">
        <v>31426.23</v>
      </c>
      <c r="K1458" s="4">
        <v>94278.7</v>
      </c>
      <c r="L1458" t="s">
        <v>28</v>
      </c>
      <c r="M1458" t="s">
        <v>29</v>
      </c>
      <c r="N1458">
        <f>IF(COUNTIF($C$2:C1458,C1458)=1,1,0)</f>
        <v>0</v>
      </c>
      <c r="O1458">
        <f t="shared" si="44"/>
        <v>0</v>
      </c>
      <c r="P1458" t="str">
        <f t="shared" si="45"/>
        <v>2023-08</v>
      </c>
      <c r="Q1458" s="3">
        <f>IF(AND(IF(dashboard!$B$4="All",TRUE,$F1458=dashboard!$B$4),IF(dashboard!$B$5="All",TRUE,$E1458=dashboard!$B$5),IF(dashboard!$B$6="All",TRUE,$G1458=dashboard!$B$6),IF(dashboard!$B$7="All",TRUE,$M1458=dashboard!$B$7),$P1458&gt;=dashboard!$B$8,$P1458&lt;=dashboard!$B$9,COUNTIFS($C$2:C1458,$C1458,$F$2:F1458,IF(dashboard!$B$4="All","*",dashboard!$B$4),$E$2:E1458,IF(dashboard!$B$5="All","*",dashboard!$B$5),$G$2:G1458,IF(dashboard!$B$6="All","*",dashboard!$B$6),$M$2:M1458,IF(dashboard!$B$7="All","*",dashboard!$B$7),$P$2:P1458,"&gt;="&amp;dashboard!$B$8,$P$2:P1458,"&lt;="&amp;dashboard!$B$9)=1),1,0)</f>
        <v>0</v>
      </c>
    </row>
    <row r="1459" spans="1:17">
      <c r="A1459" t="s">
        <v>2818</v>
      </c>
      <c r="B1459" s="2">
        <v>45187</v>
      </c>
      <c r="C1459" t="s">
        <v>2015</v>
      </c>
      <c r="D1459" t="s">
        <v>601</v>
      </c>
      <c r="E1459" t="s">
        <v>17</v>
      </c>
      <c r="F1459" t="s">
        <v>27</v>
      </c>
      <c r="G1459" t="s">
        <v>42</v>
      </c>
      <c r="H1459" t="s">
        <v>20</v>
      </c>
      <c r="I1459" s="3">
        <v>2</v>
      </c>
      <c r="J1459" s="4">
        <v>37299.07</v>
      </c>
      <c r="K1459" s="4">
        <v>74598.149999999994</v>
      </c>
      <c r="L1459" t="s">
        <v>28</v>
      </c>
      <c r="M1459" t="s">
        <v>29</v>
      </c>
      <c r="N1459">
        <f>IF(COUNTIF($C$2:C1459,C1459)=1,1,0)</f>
        <v>0</v>
      </c>
      <c r="O1459">
        <f t="shared" si="44"/>
        <v>0</v>
      </c>
      <c r="P1459" t="str">
        <f t="shared" si="45"/>
        <v>2023-09</v>
      </c>
      <c r="Q1459" s="3">
        <f>IF(AND(IF(dashboard!$B$4="All",TRUE,$F1459=dashboard!$B$4),IF(dashboard!$B$5="All",TRUE,$E1459=dashboard!$B$5),IF(dashboard!$B$6="All",TRUE,$G1459=dashboard!$B$6),IF(dashboard!$B$7="All",TRUE,$M1459=dashboard!$B$7),$P1459&gt;=dashboard!$B$8,$P1459&lt;=dashboard!$B$9,COUNTIFS($C$2:C1459,$C1459,$F$2:F1459,IF(dashboard!$B$4="All","*",dashboard!$B$4),$E$2:E1459,IF(dashboard!$B$5="All","*",dashboard!$B$5),$G$2:G1459,IF(dashboard!$B$6="All","*",dashboard!$B$6),$M$2:M1459,IF(dashboard!$B$7="All","*",dashboard!$B$7),$P$2:P1459,"&gt;="&amp;dashboard!$B$8,$P$2:P1459,"&lt;="&amp;dashboard!$B$9)=1),1,0)</f>
        <v>0</v>
      </c>
    </row>
    <row r="1460" spans="1:17">
      <c r="A1460" t="s">
        <v>2819</v>
      </c>
      <c r="B1460" s="2">
        <v>45375</v>
      </c>
      <c r="C1460" t="s">
        <v>338</v>
      </c>
      <c r="D1460" t="s">
        <v>1020</v>
      </c>
      <c r="E1460" t="s">
        <v>17</v>
      </c>
      <c r="F1460" t="s">
        <v>18</v>
      </c>
      <c r="G1460" t="s">
        <v>19</v>
      </c>
      <c r="H1460" t="s">
        <v>20</v>
      </c>
      <c r="I1460" s="3">
        <v>1</v>
      </c>
      <c r="J1460" s="4">
        <v>37512.44</v>
      </c>
      <c r="K1460" s="4">
        <v>37512.44</v>
      </c>
      <c r="L1460" t="s">
        <v>21</v>
      </c>
      <c r="M1460" t="s">
        <v>29</v>
      </c>
      <c r="N1460">
        <f>IF(COUNTIF($C$2:C1460,C1460)=1,1,0)</f>
        <v>0</v>
      </c>
      <c r="O1460">
        <f t="shared" si="44"/>
        <v>0</v>
      </c>
      <c r="P1460" t="str">
        <f t="shared" si="45"/>
        <v>2024-03</v>
      </c>
      <c r="Q1460" s="3">
        <f>IF(AND(IF(dashboard!$B$4="All",TRUE,$F1460=dashboard!$B$4),IF(dashboard!$B$5="All",TRUE,$E1460=dashboard!$B$5),IF(dashboard!$B$6="All",TRUE,$G1460=dashboard!$B$6),IF(dashboard!$B$7="All",TRUE,$M1460=dashboard!$B$7),$P1460&gt;=dashboard!$B$8,$P1460&lt;=dashboard!$B$9,COUNTIFS($C$2:C1460,$C1460,$F$2:F1460,IF(dashboard!$B$4="All","*",dashboard!$B$4),$E$2:E1460,IF(dashboard!$B$5="All","*",dashboard!$B$5),$G$2:G1460,IF(dashboard!$B$6="All","*",dashboard!$B$6),$M$2:M1460,IF(dashboard!$B$7="All","*",dashboard!$B$7),$P$2:P1460,"&gt;="&amp;dashboard!$B$8,$P$2:P1460,"&lt;="&amp;dashboard!$B$9)=1),1,0)</f>
        <v>0</v>
      </c>
    </row>
    <row r="1461" spans="1:17">
      <c r="A1461" t="s">
        <v>2820</v>
      </c>
      <c r="B1461" s="2">
        <v>45350</v>
      </c>
      <c r="C1461" t="s">
        <v>1378</v>
      </c>
      <c r="D1461" t="s">
        <v>842</v>
      </c>
      <c r="E1461" t="s">
        <v>26</v>
      </c>
      <c r="F1461" t="s">
        <v>46</v>
      </c>
      <c r="G1461" t="s">
        <v>19</v>
      </c>
      <c r="H1461" t="s">
        <v>20</v>
      </c>
      <c r="I1461" s="3">
        <v>4</v>
      </c>
      <c r="J1461" s="4">
        <v>39570.400000000001</v>
      </c>
      <c r="K1461" s="4">
        <v>158281.60000000001</v>
      </c>
      <c r="L1461" t="s">
        <v>21</v>
      </c>
      <c r="M1461" t="s">
        <v>22</v>
      </c>
      <c r="N1461">
        <f>IF(COUNTIF($C$2:C1461,C1461)=1,1,0)</f>
        <v>0</v>
      </c>
      <c r="O1461">
        <f t="shared" si="44"/>
        <v>1</v>
      </c>
      <c r="P1461" t="str">
        <f t="shared" si="45"/>
        <v>2024-02</v>
      </c>
      <c r="Q1461" s="3">
        <f>IF(AND(IF(dashboard!$B$4="All",TRUE,$F1461=dashboard!$B$4),IF(dashboard!$B$5="All",TRUE,$E1461=dashboard!$B$5),IF(dashboard!$B$6="All",TRUE,$G1461=dashboard!$B$6),IF(dashboard!$B$7="All",TRUE,$M1461=dashboard!$B$7),$P1461&gt;=dashboard!$B$8,$P1461&lt;=dashboard!$B$9,COUNTIFS($C$2:C1461,$C1461,$F$2:F1461,IF(dashboard!$B$4="All","*",dashboard!$B$4),$E$2:E1461,IF(dashboard!$B$5="All","*",dashboard!$B$5),$G$2:G1461,IF(dashboard!$B$6="All","*",dashboard!$B$6),$M$2:M1461,IF(dashboard!$B$7="All","*",dashboard!$B$7),$P$2:P1461,"&gt;="&amp;dashboard!$B$8,$P$2:P1461,"&lt;="&amp;dashboard!$B$9)=1),1,0)</f>
        <v>0</v>
      </c>
    </row>
    <row r="1462" spans="1:17">
      <c r="A1462" t="s">
        <v>2821</v>
      </c>
      <c r="B1462" s="2">
        <v>45386</v>
      </c>
      <c r="C1462" t="s">
        <v>186</v>
      </c>
      <c r="D1462" t="s">
        <v>2533</v>
      </c>
      <c r="E1462" t="s">
        <v>26</v>
      </c>
      <c r="F1462" t="s">
        <v>18</v>
      </c>
      <c r="G1462" t="s">
        <v>19</v>
      </c>
      <c r="H1462" t="s">
        <v>50</v>
      </c>
      <c r="I1462" s="3">
        <v>1</v>
      </c>
      <c r="J1462" s="4">
        <v>1786.32</v>
      </c>
      <c r="K1462" s="4">
        <v>1786.32</v>
      </c>
      <c r="L1462" t="s">
        <v>21</v>
      </c>
      <c r="M1462" t="s">
        <v>29</v>
      </c>
      <c r="N1462">
        <f>IF(COUNTIF($C$2:C1462,C1462)=1,1,0)</f>
        <v>0</v>
      </c>
      <c r="O1462">
        <f t="shared" si="44"/>
        <v>0</v>
      </c>
      <c r="P1462" t="str">
        <f t="shared" si="45"/>
        <v>2024-04</v>
      </c>
      <c r="Q1462" s="3">
        <f>IF(AND(IF(dashboard!$B$4="All",TRUE,$F1462=dashboard!$B$4),IF(dashboard!$B$5="All",TRUE,$E1462=dashboard!$B$5),IF(dashboard!$B$6="All",TRUE,$G1462=dashboard!$B$6),IF(dashboard!$B$7="All",TRUE,$M1462=dashboard!$B$7),$P1462&gt;=dashboard!$B$8,$P1462&lt;=dashboard!$B$9,COUNTIFS($C$2:C1462,$C1462,$F$2:F1462,IF(dashboard!$B$4="All","*",dashboard!$B$4),$E$2:E1462,IF(dashboard!$B$5="All","*",dashboard!$B$5),$G$2:G1462,IF(dashboard!$B$6="All","*",dashboard!$B$6),$M$2:M1462,IF(dashboard!$B$7="All","*",dashboard!$B$7),$P$2:P1462,"&gt;="&amp;dashboard!$B$8,$P$2:P1462,"&lt;="&amp;dashboard!$B$9)=1),1,0)</f>
        <v>0</v>
      </c>
    </row>
    <row r="1463" spans="1:17">
      <c r="A1463" t="s">
        <v>2822</v>
      </c>
      <c r="B1463" s="2">
        <v>45227</v>
      </c>
      <c r="C1463" t="s">
        <v>720</v>
      </c>
      <c r="D1463" t="s">
        <v>1277</v>
      </c>
      <c r="E1463" t="s">
        <v>17</v>
      </c>
      <c r="F1463" t="s">
        <v>33</v>
      </c>
      <c r="G1463" t="s">
        <v>42</v>
      </c>
      <c r="H1463" t="s">
        <v>50</v>
      </c>
      <c r="I1463" s="3">
        <v>5</v>
      </c>
      <c r="J1463" s="4">
        <v>1979.7</v>
      </c>
      <c r="K1463" s="4">
        <v>9898.49</v>
      </c>
      <c r="L1463" t="s">
        <v>21</v>
      </c>
      <c r="M1463" t="s">
        <v>29</v>
      </c>
      <c r="N1463">
        <f>IF(COUNTIF($C$2:C1463,C1463)=1,1,0)</f>
        <v>0</v>
      </c>
      <c r="O1463">
        <f t="shared" si="44"/>
        <v>0</v>
      </c>
      <c r="P1463" t="str">
        <f t="shared" si="45"/>
        <v>2023-10</v>
      </c>
      <c r="Q1463" s="3">
        <f>IF(AND(IF(dashboard!$B$4="All",TRUE,$F1463=dashboard!$B$4),IF(dashboard!$B$5="All",TRUE,$E1463=dashboard!$B$5),IF(dashboard!$B$6="All",TRUE,$G1463=dashboard!$B$6),IF(dashboard!$B$7="All",TRUE,$M1463=dashboard!$B$7),$P1463&gt;=dashboard!$B$8,$P1463&lt;=dashboard!$B$9,COUNTIFS($C$2:C1463,$C1463,$F$2:F1463,IF(dashboard!$B$4="All","*",dashboard!$B$4),$E$2:E1463,IF(dashboard!$B$5="All","*",dashboard!$B$5),$G$2:G1463,IF(dashboard!$B$6="All","*",dashboard!$B$6),$M$2:M1463,IF(dashboard!$B$7="All","*",dashboard!$B$7),$P$2:P1463,"&gt;="&amp;dashboard!$B$8,$P$2:P1463,"&lt;="&amp;dashboard!$B$9)=1),1,0)</f>
        <v>0</v>
      </c>
    </row>
    <row r="1464" spans="1:17">
      <c r="A1464" t="s">
        <v>2823</v>
      </c>
      <c r="B1464" s="2">
        <v>45229</v>
      </c>
      <c r="C1464" t="s">
        <v>639</v>
      </c>
      <c r="D1464" t="s">
        <v>2237</v>
      </c>
      <c r="E1464" t="s">
        <v>26</v>
      </c>
      <c r="F1464" t="s">
        <v>46</v>
      </c>
      <c r="G1464" t="s">
        <v>19</v>
      </c>
      <c r="H1464" t="s">
        <v>57</v>
      </c>
      <c r="I1464" s="3">
        <v>3</v>
      </c>
      <c r="J1464" s="4">
        <v>15304.29</v>
      </c>
      <c r="K1464" s="4">
        <v>45912.86</v>
      </c>
      <c r="L1464" t="s">
        <v>21</v>
      </c>
      <c r="M1464" t="s">
        <v>22</v>
      </c>
      <c r="N1464">
        <f>IF(COUNTIF($C$2:C1464,C1464)=1,1,0)</f>
        <v>0</v>
      </c>
      <c r="O1464">
        <f t="shared" si="44"/>
        <v>1</v>
      </c>
      <c r="P1464" t="str">
        <f t="shared" si="45"/>
        <v>2023-10</v>
      </c>
      <c r="Q1464" s="3">
        <f>IF(AND(IF(dashboard!$B$4="All",TRUE,$F1464=dashboard!$B$4),IF(dashboard!$B$5="All",TRUE,$E1464=dashboard!$B$5),IF(dashboard!$B$6="All",TRUE,$G1464=dashboard!$B$6),IF(dashboard!$B$7="All",TRUE,$M1464=dashboard!$B$7),$P1464&gt;=dashboard!$B$8,$P1464&lt;=dashboard!$B$9,COUNTIFS($C$2:C1464,$C1464,$F$2:F1464,IF(dashboard!$B$4="All","*",dashboard!$B$4),$E$2:E1464,IF(dashboard!$B$5="All","*",dashboard!$B$5),$G$2:G1464,IF(dashboard!$B$6="All","*",dashboard!$B$6),$M$2:M1464,IF(dashboard!$B$7="All","*",dashboard!$B$7),$P$2:P1464,"&gt;="&amp;dashboard!$B$8,$P$2:P1464,"&lt;="&amp;dashboard!$B$9)=1),1,0)</f>
        <v>0</v>
      </c>
    </row>
    <row r="1465" spans="1:17">
      <c r="A1465" t="s">
        <v>2824</v>
      </c>
      <c r="B1465" s="2">
        <v>45213</v>
      </c>
      <c r="C1465" t="s">
        <v>2320</v>
      </c>
      <c r="D1465" t="s">
        <v>2020</v>
      </c>
      <c r="E1465" t="s">
        <v>26</v>
      </c>
      <c r="F1465" t="s">
        <v>46</v>
      </c>
      <c r="G1465" t="s">
        <v>42</v>
      </c>
      <c r="H1465" t="s">
        <v>20</v>
      </c>
      <c r="I1465" s="3">
        <v>1</v>
      </c>
      <c r="J1465" s="4">
        <v>30418.5</v>
      </c>
      <c r="K1465" s="4">
        <v>30418.5</v>
      </c>
      <c r="L1465" t="s">
        <v>35</v>
      </c>
      <c r="M1465" t="s">
        <v>29</v>
      </c>
      <c r="N1465">
        <f>IF(COUNTIF($C$2:C1465,C1465)=1,1,0)</f>
        <v>0</v>
      </c>
      <c r="O1465">
        <f t="shared" si="44"/>
        <v>0</v>
      </c>
      <c r="P1465" t="str">
        <f t="shared" si="45"/>
        <v>2023-10</v>
      </c>
      <c r="Q1465" s="3">
        <f>IF(AND(IF(dashboard!$B$4="All",TRUE,$F1465=dashboard!$B$4),IF(dashboard!$B$5="All",TRUE,$E1465=dashboard!$B$5),IF(dashboard!$B$6="All",TRUE,$G1465=dashboard!$B$6),IF(dashboard!$B$7="All",TRUE,$M1465=dashboard!$B$7),$P1465&gt;=dashboard!$B$8,$P1465&lt;=dashboard!$B$9,COUNTIFS($C$2:C1465,$C1465,$F$2:F1465,IF(dashboard!$B$4="All","*",dashboard!$B$4),$E$2:E1465,IF(dashboard!$B$5="All","*",dashboard!$B$5),$G$2:G1465,IF(dashboard!$B$6="All","*",dashboard!$B$6),$M$2:M1465,IF(dashboard!$B$7="All","*",dashboard!$B$7),$P$2:P1465,"&gt;="&amp;dashboard!$B$8,$P$2:P1465,"&lt;="&amp;dashboard!$B$9)=1),1,0)</f>
        <v>0</v>
      </c>
    </row>
    <row r="1466" spans="1:17">
      <c r="A1466" t="s">
        <v>2825</v>
      </c>
      <c r="B1466" s="2">
        <v>45321</v>
      </c>
      <c r="C1466" t="s">
        <v>433</v>
      </c>
      <c r="D1466" t="s">
        <v>627</v>
      </c>
      <c r="E1466" t="s">
        <v>17</v>
      </c>
      <c r="F1466" t="s">
        <v>33</v>
      </c>
      <c r="G1466" t="s">
        <v>42</v>
      </c>
      <c r="H1466" t="s">
        <v>50</v>
      </c>
      <c r="I1466" s="3">
        <v>3</v>
      </c>
      <c r="J1466" s="4">
        <v>1804.45</v>
      </c>
      <c r="K1466" s="4">
        <v>5413.36</v>
      </c>
      <c r="L1466" t="s">
        <v>21</v>
      </c>
      <c r="M1466" t="s">
        <v>29</v>
      </c>
      <c r="N1466">
        <f>IF(COUNTIF($C$2:C1466,C1466)=1,1,0)</f>
        <v>0</v>
      </c>
      <c r="O1466">
        <f t="shared" si="44"/>
        <v>0</v>
      </c>
      <c r="P1466" t="str">
        <f t="shared" si="45"/>
        <v>2024-01</v>
      </c>
      <c r="Q1466" s="3">
        <f>IF(AND(IF(dashboard!$B$4="All",TRUE,$F1466=dashboard!$B$4),IF(dashboard!$B$5="All",TRUE,$E1466=dashboard!$B$5),IF(dashboard!$B$6="All",TRUE,$G1466=dashboard!$B$6),IF(dashboard!$B$7="All",TRUE,$M1466=dashboard!$B$7),$P1466&gt;=dashboard!$B$8,$P1466&lt;=dashboard!$B$9,COUNTIFS($C$2:C1466,$C1466,$F$2:F1466,IF(dashboard!$B$4="All","*",dashboard!$B$4),$E$2:E1466,IF(dashboard!$B$5="All","*",dashboard!$B$5),$G$2:G1466,IF(dashboard!$B$6="All","*",dashboard!$B$6),$M$2:M1466,IF(dashboard!$B$7="All","*",dashboard!$B$7),$P$2:P1466,"&gt;="&amp;dashboard!$B$8,$P$2:P1466,"&lt;="&amp;dashboard!$B$9)=1),1,0)</f>
        <v>0</v>
      </c>
    </row>
    <row r="1467" spans="1:17">
      <c r="A1467" t="s">
        <v>2826</v>
      </c>
      <c r="B1467" s="2">
        <v>44936</v>
      </c>
      <c r="C1467" t="s">
        <v>620</v>
      </c>
      <c r="D1467" t="s">
        <v>538</v>
      </c>
      <c r="E1467" t="s">
        <v>17</v>
      </c>
      <c r="F1467" t="s">
        <v>18</v>
      </c>
      <c r="G1467" t="s">
        <v>42</v>
      </c>
      <c r="H1467" t="s">
        <v>50</v>
      </c>
      <c r="I1467" s="3">
        <v>5</v>
      </c>
      <c r="J1467" s="4">
        <v>2483.08</v>
      </c>
      <c r="K1467" s="4">
        <v>12415.42</v>
      </c>
      <c r="L1467" t="s">
        <v>35</v>
      </c>
      <c r="M1467" t="s">
        <v>29</v>
      </c>
      <c r="N1467">
        <f>IF(COUNTIF($C$2:C1467,C1467)=1,1,0)</f>
        <v>0</v>
      </c>
      <c r="O1467">
        <f t="shared" si="44"/>
        <v>0</v>
      </c>
      <c r="P1467" t="str">
        <f t="shared" si="45"/>
        <v>2023-01</v>
      </c>
      <c r="Q1467" s="3">
        <f>IF(AND(IF(dashboard!$B$4="All",TRUE,$F1467=dashboard!$B$4),IF(dashboard!$B$5="All",TRUE,$E1467=dashboard!$B$5),IF(dashboard!$B$6="All",TRUE,$G1467=dashboard!$B$6),IF(dashboard!$B$7="All",TRUE,$M1467=dashboard!$B$7),$P1467&gt;=dashboard!$B$8,$P1467&lt;=dashboard!$B$9,COUNTIFS($C$2:C1467,$C1467,$F$2:F1467,IF(dashboard!$B$4="All","*",dashboard!$B$4),$E$2:E1467,IF(dashboard!$B$5="All","*",dashboard!$B$5),$G$2:G1467,IF(dashboard!$B$6="All","*",dashboard!$B$6),$M$2:M1467,IF(dashboard!$B$7="All","*",dashboard!$B$7),$P$2:P1467,"&gt;="&amp;dashboard!$B$8,$P$2:P1467,"&lt;="&amp;dashboard!$B$9)=1),1,0)</f>
        <v>0</v>
      </c>
    </row>
    <row r="1468" spans="1:17">
      <c r="A1468" t="s">
        <v>2827</v>
      </c>
      <c r="B1468" s="2">
        <v>45196</v>
      </c>
      <c r="C1468" t="s">
        <v>626</v>
      </c>
      <c r="D1468" t="s">
        <v>324</v>
      </c>
      <c r="E1468" t="s">
        <v>61</v>
      </c>
      <c r="F1468" t="s">
        <v>27</v>
      </c>
      <c r="G1468" t="s">
        <v>19</v>
      </c>
      <c r="H1468" t="s">
        <v>57</v>
      </c>
      <c r="I1468" s="3">
        <v>1</v>
      </c>
      <c r="J1468" s="4">
        <v>13448.05</v>
      </c>
      <c r="K1468" s="4">
        <v>13448.05</v>
      </c>
      <c r="L1468" t="s">
        <v>21</v>
      </c>
      <c r="M1468" t="s">
        <v>29</v>
      </c>
      <c r="N1468">
        <f>IF(COUNTIF($C$2:C1468,C1468)=1,1,0)</f>
        <v>0</v>
      </c>
      <c r="O1468">
        <f t="shared" si="44"/>
        <v>0</v>
      </c>
      <c r="P1468" t="str">
        <f t="shared" si="45"/>
        <v>2023-09</v>
      </c>
      <c r="Q1468" s="3">
        <f>IF(AND(IF(dashboard!$B$4="All",TRUE,$F1468=dashboard!$B$4),IF(dashboard!$B$5="All",TRUE,$E1468=dashboard!$B$5),IF(dashboard!$B$6="All",TRUE,$G1468=dashboard!$B$6),IF(dashboard!$B$7="All",TRUE,$M1468=dashboard!$B$7),$P1468&gt;=dashboard!$B$8,$P1468&lt;=dashboard!$B$9,COUNTIFS($C$2:C1468,$C1468,$F$2:F1468,IF(dashboard!$B$4="All","*",dashboard!$B$4),$E$2:E1468,IF(dashboard!$B$5="All","*",dashboard!$B$5),$G$2:G1468,IF(dashboard!$B$6="All","*",dashboard!$B$6),$M$2:M1468,IF(dashboard!$B$7="All","*",dashboard!$B$7),$P$2:P1468,"&gt;="&amp;dashboard!$B$8,$P$2:P1468,"&lt;="&amp;dashboard!$B$9)=1),1,0)</f>
        <v>0</v>
      </c>
    </row>
    <row r="1469" spans="1:17">
      <c r="A1469" t="s">
        <v>2828</v>
      </c>
      <c r="B1469" s="2">
        <v>45287</v>
      </c>
      <c r="C1469" t="s">
        <v>1083</v>
      </c>
      <c r="D1469" t="s">
        <v>486</v>
      </c>
      <c r="E1469" t="s">
        <v>26</v>
      </c>
      <c r="F1469" t="s">
        <v>46</v>
      </c>
      <c r="G1469" t="s">
        <v>19</v>
      </c>
      <c r="H1469" t="s">
        <v>57</v>
      </c>
      <c r="I1469" s="3">
        <v>1</v>
      </c>
      <c r="J1469" s="4">
        <v>13230.71</v>
      </c>
      <c r="K1469" s="4">
        <v>13230.71</v>
      </c>
      <c r="L1469" t="s">
        <v>35</v>
      </c>
      <c r="M1469" t="s">
        <v>29</v>
      </c>
      <c r="N1469">
        <f>IF(COUNTIF($C$2:C1469,C1469)=1,1,0)</f>
        <v>0</v>
      </c>
      <c r="O1469">
        <f t="shared" si="44"/>
        <v>0</v>
      </c>
      <c r="P1469" t="str">
        <f t="shared" si="45"/>
        <v>2023-12</v>
      </c>
      <c r="Q1469" s="3">
        <f>IF(AND(IF(dashboard!$B$4="All",TRUE,$F1469=dashboard!$B$4),IF(dashboard!$B$5="All",TRUE,$E1469=dashboard!$B$5),IF(dashboard!$B$6="All",TRUE,$G1469=dashboard!$B$6),IF(dashboard!$B$7="All",TRUE,$M1469=dashboard!$B$7),$P1469&gt;=dashboard!$B$8,$P1469&lt;=dashboard!$B$9,COUNTIFS($C$2:C1469,$C1469,$F$2:F1469,IF(dashboard!$B$4="All","*",dashboard!$B$4),$E$2:E1469,IF(dashboard!$B$5="All","*",dashboard!$B$5),$G$2:G1469,IF(dashboard!$B$6="All","*",dashboard!$B$6),$M$2:M1469,IF(dashboard!$B$7="All","*",dashboard!$B$7),$P$2:P1469,"&gt;="&amp;dashboard!$B$8,$P$2:P1469,"&lt;="&amp;dashboard!$B$9)=1),1,0)</f>
        <v>0</v>
      </c>
    </row>
    <row r="1470" spans="1:17">
      <c r="A1470" t="s">
        <v>2829</v>
      </c>
      <c r="B1470" s="2">
        <v>45183</v>
      </c>
      <c r="C1470" t="s">
        <v>2830</v>
      </c>
      <c r="D1470" t="s">
        <v>172</v>
      </c>
      <c r="E1470" t="s">
        <v>26</v>
      </c>
      <c r="F1470" t="s">
        <v>33</v>
      </c>
      <c r="G1470" t="s">
        <v>42</v>
      </c>
      <c r="H1470" t="s">
        <v>34</v>
      </c>
      <c r="I1470" s="3">
        <v>5</v>
      </c>
      <c r="J1470" s="4">
        <v>998.62</v>
      </c>
      <c r="K1470" s="4">
        <v>4993.09</v>
      </c>
      <c r="L1470" t="s">
        <v>28</v>
      </c>
      <c r="M1470" t="s">
        <v>22</v>
      </c>
      <c r="N1470">
        <f>IF(COUNTIF($C$2:C1470,C1470)=1,1,0)</f>
        <v>1</v>
      </c>
      <c r="O1470">
        <f t="shared" si="44"/>
        <v>1</v>
      </c>
      <c r="P1470" t="str">
        <f t="shared" si="45"/>
        <v>2023-09</v>
      </c>
      <c r="Q1470" s="3">
        <f>IF(AND(IF(dashboard!$B$4="All",TRUE,$F1470=dashboard!$B$4),IF(dashboard!$B$5="All",TRUE,$E1470=dashboard!$B$5),IF(dashboard!$B$6="All",TRUE,$G1470=dashboard!$B$6),IF(dashboard!$B$7="All",TRUE,$M1470=dashboard!$B$7),$P1470&gt;=dashboard!$B$8,$P1470&lt;=dashboard!$B$9,COUNTIFS($C$2:C1470,$C1470,$F$2:F1470,IF(dashboard!$B$4="All","*",dashboard!$B$4),$E$2:E1470,IF(dashboard!$B$5="All","*",dashboard!$B$5),$G$2:G1470,IF(dashboard!$B$6="All","*",dashboard!$B$6),$M$2:M1470,IF(dashboard!$B$7="All","*",dashboard!$B$7),$P$2:P1470,"&gt;="&amp;dashboard!$B$8,$P$2:P1470,"&lt;="&amp;dashboard!$B$9)=1),1,0)</f>
        <v>1</v>
      </c>
    </row>
    <row r="1471" spans="1:17">
      <c r="A1471" t="s">
        <v>2831</v>
      </c>
      <c r="B1471" s="2">
        <v>45059</v>
      </c>
      <c r="C1471" t="s">
        <v>1920</v>
      </c>
      <c r="D1471" t="s">
        <v>2832</v>
      </c>
      <c r="E1471" t="s">
        <v>17</v>
      </c>
      <c r="F1471" t="s">
        <v>33</v>
      </c>
      <c r="G1471" t="s">
        <v>42</v>
      </c>
      <c r="H1471" t="s">
        <v>50</v>
      </c>
      <c r="I1471" s="3">
        <v>2</v>
      </c>
      <c r="J1471" s="4">
        <v>1757.5</v>
      </c>
      <c r="K1471" s="4">
        <v>3514.99</v>
      </c>
      <c r="L1471" t="s">
        <v>21</v>
      </c>
      <c r="M1471" t="s">
        <v>29</v>
      </c>
      <c r="N1471">
        <f>IF(COUNTIF($C$2:C1471,C1471)=1,1,0)</f>
        <v>0</v>
      </c>
      <c r="O1471">
        <f t="shared" si="44"/>
        <v>0</v>
      </c>
      <c r="P1471" t="str">
        <f t="shared" si="45"/>
        <v>2023-05</v>
      </c>
      <c r="Q1471" s="3">
        <f>IF(AND(IF(dashboard!$B$4="All",TRUE,$F1471=dashboard!$B$4),IF(dashboard!$B$5="All",TRUE,$E1471=dashboard!$B$5),IF(dashboard!$B$6="All",TRUE,$G1471=dashboard!$B$6),IF(dashboard!$B$7="All",TRUE,$M1471=dashboard!$B$7),$P1471&gt;=dashboard!$B$8,$P1471&lt;=dashboard!$B$9,COUNTIFS($C$2:C1471,$C1471,$F$2:F1471,IF(dashboard!$B$4="All","*",dashboard!$B$4),$E$2:E1471,IF(dashboard!$B$5="All","*",dashboard!$B$5),$G$2:G1471,IF(dashboard!$B$6="All","*",dashboard!$B$6),$M$2:M1471,IF(dashboard!$B$7="All","*",dashboard!$B$7),$P$2:P1471,"&gt;="&amp;dashboard!$B$8,$P$2:P1471,"&lt;="&amp;dashboard!$B$9)=1),1,0)</f>
        <v>0</v>
      </c>
    </row>
    <row r="1472" spans="1:17">
      <c r="A1472" t="s">
        <v>2833</v>
      </c>
      <c r="B1472" s="2">
        <v>45202</v>
      </c>
      <c r="C1472" t="s">
        <v>2834</v>
      </c>
      <c r="D1472" t="s">
        <v>2835</v>
      </c>
      <c r="E1472" t="s">
        <v>17</v>
      </c>
      <c r="F1472" t="s">
        <v>46</v>
      </c>
      <c r="G1472" t="s">
        <v>42</v>
      </c>
      <c r="H1472" t="s">
        <v>57</v>
      </c>
      <c r="I1472" s="3">
        <v>1</v>
      </c>
      <c r="J1472" s="4">
        <v>11867.7</v>
      </c>
      <c r="K1472" s="4">
        <v>11867.7</v>
      </c>
      <c r="L1472" t="s">
        <v>35</v>
      </c>
      <c r="M1472" t="s">
        <v>29</v>
      </c>
      <c r="N1472">
        <f>IF(COUNTIF($C$2:C1472,C1472)=1,1,0)</f>
        <v>1</v>
      </c>
      <c r="O1472">
        <f t="shared" si="44"/>
        <v>0</v>
      </c>
      <c r="P1472" t="str">
        <f t="shared" si="45"/>
        <v>2023-10</v>
      </c>
      <c r="Q1472" s="3">
        <f>IF(AND(IF(dashboard!$B$4="All",TRUE,$F1472=dashboard!$B$4),IF(dashboard!$B$5="All",TRUE,$E1472=dashboard!$B$5),IF(dashboard!$B$6="All",TRUE,$G1472=dashboard!$B$6),IF(dashboard!$B$7="All",TRUE,$M1472=dashboard!$B$7),$P1472&gt;=dashboard!$B$8,$P1472&lt;=dashboard!$B$9,COUNTIFS($C$2:C1472,$C1472,$F$2:F1472,IF(dashboard!$B$4="All","*",dashboard!$B$4),$E$2:E1472,IF(dashboard!$B$5="All","*",dashboard!$B$5),$G$2:G1472,IF(dashboard!$B$6="All","*",dashboard!$B$6),$M$2:M1472,IF(dashboard!$B$7="All","*",dashboard!$B$7),$P$2:P1472,"&gt;="&amp;dashboard!$B$8,$P$2:P1472,"&lt;="&amp;dashboard!$B$9)=1),1,0)</f>
        <v>0</v>
      </c>
    </row>
    <row r="1473" spans="1:17">
      <c r="A1473" t="s">
        <v>2836</v>
      </c>
      <c r="B1473" s="2">
        <v>45439</v>
      </c>
      <c r="C1473" t="s">
        <v>204</v>
      </c>
      <c r="D1473" t="s">
        <v>2837</v>
      </c>
      <c r="E1473" t="s">
        <v>26</v>
      </c>
      <c r="F1473" t="s">
        <v>18</v>
      </c>
      <c r="G1473" t="s">
        <v>19</v>
      </c>
      <c r="H1473" t="s">
        <v>50</v>
      </c>
      <c r="I1473" s="3">
        <v>1</v>
      </c>
      <c r="J1473" s="4">
        <v>2342.79</v>
      </c>
      <c r="K1473" s="4">
        <v>2342.79</v>
      </c>
      <c r="L1473" t="s">
        <v>21</v>
      </c>
      <c r="M1473" t="s">
        <v>29</v>
      </c>
      <c r="N1473">
        <f>IF(COUNTIF($C$2:C1473,C1473)=1,1,0)</f>
        <v>0</v>
      </c>
      <c r="O1473">
        <f t="shared" si="44"/>
        <v>0</v>
      </c>
      <c r="P1473" t="str">
        <f t="shared" si="45"/>
        <v>2024-05</v>
      </c>
      <c r="Q1473" s="3">
        <f>IF(AND(IF(dashboard!$B$4="All",TRUE,$F1473=dashboard!$B$4),IF(dashboard!$B$5="All",TRUE,$E1473=dashboard!$B$5),IF(dashboard!$B$6="All",TRUE,$G1473=dashboard!$B$6),IF(dashboard!$B$7="All",TRUE,$M1473=dashboard!$B$7),$P1473&gt;=dashboard!$B$8,$P1473&lt;=dashboard!$B$9,COUNTIFS($C$2:C1473,$C1473,$F$2:F1473,IF(dashboard!$B$4="All","*",dashboard!$B$4),$E$2:E1473,IF(dashboard!$B$5="All","*",dashboard!$B$5),$G$2:G1473,IF(dashboard!$B$6="All","*",dashboard!$B$6),$M$2:M1473,IF(dashboard!$B$7="All","*",dashboard!$B$7),$P$2:P1473,"&gt;="&amp;dashboard!$B$8,$P$2:P1473,"&lt;="&amp;dashboard!$B$9)=1),1,0)</f>
        <v>0</v>
      </c>
    </row>
    <row r="1474" spans="1:17">
      <c r="A1474" t="s">
        <v>2838</v>
      </c>
      <c r="B1474" s="2">
        <v>45239</v>
      </c>
      <c r="C1474" t="s">
        <v>93</v>
      </c>
      <c r="D1474" t="s">
        <v>939</v>
      </c>
      <c r="E1474" t="s">
        <v>17</v>
      </c>
      <c r="F1474" t="s">
        <v>18</v>
      </c>
      <c r="G1474" t="s">
        <v>42</v>
      </c>
      <c r="H1474" t="s">
        <v>50</v>
      </c>
      <c r="I1474" s="3">
        <v>4</v>
      </c>
      <c r="J1474" s="4">
        <v>2094.67</v>
      </c>
      <c r="K1474" s="4">
        <v>8378.68</v>
      </c>
      <c r="L1474" t="s">
        <v>35</v>
      </c>
      <c r="M1474" t="s">
        <v>29</v>
      </c>
      <c r="N1474">
        <f>IF(COUNTIF($C$2:C1474,C1474)=1,1,0)</f>
        <v>0</v>
      </c>
      <c r="O1474">
        <f t="shared" ref="O1474:O1537" si="46">IF(OR(M1474="Yes",M1474="YES",M1474=TRUE,M1474=1),1,0)</f>
        <v>0</v>
      </c>
      <c r="P1474" t="str">
        <f t="shared" ref="P1474:P1537" si="47">TEXT(B1474,"yyyy-mm")</f>
        <v>2023-11</v>
      </c>
      <c r="Q1474" s="3">
        <f>IF(AND(IF(dashboard!$B$4="All",TRUE,$F1474=dashboard!$B$4),IF(dashboard!$B$5="All",TRUE,$E1474=dashboard!$B$5),IF(dashboard!$B$6="All",TRUE,$G1474=dashboard!$B$6),IF(dashboard!$B$7="All",TRUE,$M1474=dashboard!$B$7),$P1474&gt;=dashboard!$B$8,$P1474&lt;=dashboard!$B$9,COUNTIFS($C$2:C1474,$C1474,$F$2:F1474,IF(dashboard!$B$4="All","*",dashboard!$B$4),$E$2:E1474,IF(dashboard!$B$5="All","*",dashboard!$B$5),$G$2:G1474,IF(dashboard!$B$6="All","*",dashboard!$B$6),$M$2:M1474,IF(dashboard!$B$7="All","*",dashboard!$B$7),$P$2:P1474,"&gt;="&amp;dashboard!$B$8,$P$2:P1474,"&lt;="&amp;dashboard!$B$9)=1),1,0)</f>
        <v>0</v>
      </c>
    </row>
    <row r="1475" spans="1:17">
      <c r="A1475" t="s">
        <v>2839</v>
      </c>
      <c r="B1475" s="2">
        <v>45210</v>
      </c>
      <c r="C1475" t="s">
        <v>1429</v>
      </c>
      <c r="D1475" t="s">
        <v>79</v>
      </c>
      <c r="E1475" t="s">
        <v>17</v>
      </c>
      <c r="F1475" t="s">
        <v>46</v>
      </c>
      <c r="G1475" t="s">
        <v>19</v>
      </c>
      <c r="H1475" t="s">
        <v>20</v>
      </c>
      <c r="I1475" s="3">
        <v>2</v>
      </c>
      <c r="J1475" s="4">
        <v>39801.800000000003</v>
      </c>
      <c r="K1475" s="4">
        <v>79603.600000000006</v>
      </c>
      <c r="L1475" t="s">
        <v>35</v>
      </c>
      <c r="M1475" t="s">
        <v>29</v>
      </c>
      <c r="N1475">
        <f>IF(COUNTIF($C$2:C1475,C1475)=1,1,0)</f>
        <v>0</v>
      </c>
      <c r="O1475">
        <f t="shared" si="46"/>
        <v>0</v>
      </c>
      <c r="P1475" t="str">
        <f t="shared" si="47"/>
        <v>2023-10</v>
      </c>
      <c r="Q1475" s="3">
        <f>IF(AND(IF(dashboard!$B$4="All",TRUE,$F1475=dashboard!$B$4),IF(dashboard!$B$5="All",TRUE,$E1475=dashboard!$B$5),IF(dashboard!$B$6="All",TRUE,$G1475=dashboard!$B$6),IF(dashboard!$B$7="All",TRUE,$M1475=dashboard!$B$7),$P1475&gt;=dashboard!$B$8,$P1475&lt;=dashboard!$B$9,COUNTIFS($C$2:C1475,$C1475,$F$2:F1475,IF(dashboard!$B$4="All","*",dashboard!$B$4),$E$2:E1475,IF(dashboard!$B$5="All","*",dashboard!$B$5),$G$2:G1475,IF(dashboard!$B$6="All","*",dashboard!$B$6),$M$2:M1475,IF(dashboard!$B$7="All","*",dashboard!$B$7),$P$2:P1475,"&gt;="&amp;dashboard!$B$8,$P$2:P1475,"&lt;="&amp;dashboard!$B$9)=1),1,0)</f>
        <v>0</v>
      </c>
    </row>
    <row r="1476" spans="1:17">
      <c r="A1476" t="s">
        <v>2840</v>
      </c>
      <c r="B1476" s="2">
        <v>45047</v>
      </c>
      <c r="C1476" t="s">
        <v>192</v>
      </c>
      <c r="D1476" t="s">
        <v>279</v>
      </c>
      <c r="E1476" t="s">
        <v>26</v>
      </c>
      <c r="F1476" t="s">
        <v>33</v>
      </c>
      <c r="G1476" t="s">
        <v>19</v>
      </c>
      <c r="H1476" t="s">
        <v>20</v>
      </c>
      <c r="I1476" s="3">
        <v>1</v>
      </c>
      <c r="J1476" s="4">
        <v>27002.49</v>
      </c>
      <c r="K1476" s="4">
        <v>27002.49</v>
      </c>
      <c r="L1476" t="s">
        <v>21</v>
      </c>
      <c r="M1476" t="s">
        <v>29</v>
      </c>
      <c r="N1476">
        <f>IF(COUNTIF($C$2:C1476,C1476)=1,1,0)</f>
        <v>0</v>
      </c>
      <c r="O1476">
        <f t="shared" si="46"/>
        <v>0</v>
      </c>
      <c r="P1476" t="str">
        <f t="shared" si="47"/>
        <v>2023-05</v>
      </c>
      <c r="Q1476" s="3">
        <f>IF(AND(IF(dashboard!$B$4="All",TRUE,$F1476=dashboard!$B$4),IF(dashboard!$B$5="All",TRUE,$E1476=dashboard!$B$5),IF(dashboard!$B$6="All",TRUE,$G1476=dashboard!$B$6),IF(dashboard!$B$7="All",TRUE,$M1476=dashboard!$B$7),$P1476&gt;=dashboard!$B$8,$P1476&lt;=dashboard!$B$9,COUNTIFS($C$2:C1476,$C1476,$F$2:F1476,IF(dashboard!$B$4="All","*",dashboard!$B$4),$E$2:E1476,IF(dashboard!$B$5="All","*",dashboard!$B$5),$G$2:G1476,IF(dashboard!$B$6="All","*",dashboard!$B$6),$M$2:M1476,IF(dashboard!$B$7="All","*",dashboard!$B$7),$P$2:P1476,"&gt;="&amp;dashboard!$B$8,$P$2:P1476,"&lt;="&amp;dashboard!$B$9)=1),1,0)</f>
        <v>1</v>
      </c>
    </row>
    <row r="1477" spans="1:17">
      <c r="A1477" t="s">
        <v>2841</v>
      </c>
      <c r="B1477" s="2">
        <v>45033</v>
      </c>
      <c r="C1477" t="s">
        <v>984</v>
      </c>
      <c r="D1477" t="s">
        <v>863</v>
      </c>
      <c r="E1477" t="s">
        <v>17</v>
      </c>
      <c r="F1477" t="s">
        <v>46</v>
      </c>
      <c r="G1477" t="s">
        <v>42</v>
      </c>
      <c r="H1477" t="s">
        <v>20</v>
      </c>
      <c r="I1477" s="3">
        <v>5</v>
      </c>
      <c r="J1477" s="4">
        <v>39818.46</v>
      </c>
      <c r="K1477" s="4">
        <v>199092.28</v>
      </c>
      <c r="L1477" t="s">
        <v>35</v>
      </c>
      <c r="M1477" t="s">
        <v>29</v>
      </c>
      <c r="N1477">
        <f>IF(COUNTIF($C$2:C1477,C1477)=1,1,0)</f>
        <v>0</v>
      </c>
      <c r="O1477">
        <f t="shared" si="46"/>
        <v>0</v>
      </c>
      <c r="P1477" t="str">
        <f t="shared" si="47"/>
        <v>2023-04</v>
      </c>
      <c r="Q1477" s="3">
        <f>IF(AND(IF(dashboard!$B$4="All",TRUE,$F1477=dashboard!$B$4),IF(dashboard!$B$5="All",TRUE,$E1477=dashboard!$B$5),IF(dashboard!$B$6="All",TRUE,$G1477=dashboard!$B$6),IF(dashboard!$B$7="All",TRUE,$M1477=dashboard!$B$7),$P1477&gt;=dashboard!$B$8,$P1477&lt;=dashboard!$B$9,COUNTIFS($C$2:C1477,$C1477,$F$2:F1477,IF(dashboard!$B$4="All","*",dashboard!$B$4),$E$2:E1477,IF(dashboard!$B$5="All","*",dashboard!$B$5),$G$2:G1477,IF(dashboard!$B$6="All","*",dashboard!$B$6),$M$2:M1477,IF(dashboard!$B$7="All","*",dashboard!$B$7),$P$2:P1477,"&gt;="&amp;dashboard!$B$8,$P$2:P1477,"&lt;="&amp;dashboard!$B$9)=1),1,0)</f>
        <v>0</v>
      </c>
    </row>
    <row r="1478" spans="1:17">
      <c r="A1478" t="s">
        <v>2842</v>
      </c>
      <c r="B1478" s="2">
        <v>45130</v>
      </c>
      <c r="C1478" t="s">
        <v>597</v>
      </c>
      <c r="D1478" t="s">
        <v>1572</v>
      </c>
      <c r="E1478" t="s">
        <v>26</v>
      </c>
      <c r="F1478" t="s">
        <v>27</v>
      </c>
      <c r="G1478" t="s">
        <v>19</v>
      </c>
      <c r="H1478" t="s">
        <v>20</v>
      </c>
      <c r="I1478" s="3">
        <v>3</v>
      </c>
      <c r="J1478" s="4">
        <v>31584.45</v>
      </c>
      <c r="K1478" s="4">
        <v>94753.35</v>
      </c>
      <c r="L1478" t="s">
        <v>28</v>
      </c>
      <c r="M1478" t="s">
        <v>29</v>
      </c>
      <c r="N1478">
        <f>IF(COUNTIF($C$2:C1478,C1478)=1,1,0)</f>
        <v>0</v>
      </c>
      <c r="O1478">
        <f t="shared" si="46"/>
        <v>0</v>
      </c>
      <c r="P1478" t="str">
        <f t="shared" si="47"/>
        <v>2023-07</v>
      </c>
      <c r="Q1478" s="3">
        <f>IF(AND(IF(dashboard!$B$4="All",TRUE,$F1478=dashboard!$B$4),IF(dashboard!$B$5="All",TRUE,$E1478=dashboard!$B$5),IF(dashboard!$B$6="All",TRUE,$G1478=dashboard!$B$6),IF(dashboard!$B$7="All",TRUE,$M1478=dashboard!$B$7),$P1478&gt;=dashboard!$B$8,$P1478&lt;=dashboard!$B$9,COUNTIFS($C$2:C1478,$C1478,$F$2:F1478,IF(dashboard!$B$4="All","*",dashboard!$B$4),$E$2:E1478,IF(dashboard!$B$5="All","*",dashboard!$B$5),$G$2:G1478,IF(dashboard!$B$6="All","*",dashboard!$B$6),$M$2:M1478,IF(dashboard!$B$7="All","*",dashboard!$B$7),$P$2:P1478,"&gt;="&amp;dashboard!$B$8,$P$2:P1478,"&lt;="&amp;dashboard!$B$9)=1),1,0)</f>
        <v>0</v>
      </c>
    </row>
    <row r="1479" spans="1:17">
      <c r="A1479" t="s">
        <v>2843</v>
      </c>
      <c r="B1479" s="2">
        <v>45091</v>
      </c>
      <c r="C1479" t="s">
        <v>1442</v>
      </c>
      <c r="D1479" t="s">
        <v>521</v>
      </c>
      <c r="E1479" t="s">
        <v>26</v>
      </c>
      <c r="F1479" t="s">
        <v>27</v>
      </c>
      <c r="G1479" t="s">
        <v>42</v>
      </c>
      <c r="H1479" t="s">
        <v>50</v>
      </c>
      <c r="I1479" s="3">
        <v>5</v>
      </c>
      <c r="J1479" s="4">
        <v>2094.8000000000002</v>
      </c>
      <c r="K1479" s="4">
        <v>10474</v>
      </c>
      <c r="L1479" t="s">
        <v>21</v>
      </c>
      <c r="M1479" t="s">
        <v>29</v>
      </c>
      <c r="N1479">
        <f>IF(COUNTIF($C$2:C1479,C1479)=1,1,0)</f>
        <v>0</v>
      </c>
      <c r="O1479">
        <f t="shared" si="46"/>
        <v>0</v>
      </c>
      <c r="P1479" t="str">
        <f t="shared" si="47"/>
        <v>2023-06</v>
      </c>
      <c r="Q1479" s="3">
        <f>IF(AND(IF(dashboard!$B$4="All",TRUE,$F1479=dashboard!$B$4),IF(dashboard!$B$5="All",TRUE,$E1479=dashboard!$B$5),IF(dashboard!$B$6="All",TRUE,$G1479=dashboard!$B$6),IF(dashboard!$B$7="All",TRUE,$M1479=dashboard!$B$7),$P1479&gt;=dashboard!$B$8,$P1479&lt;=dashboard!$B$9,COUNTIFS($C$2:C1479,$C1479,$F$2:F1479,IF(dashboard!$B$4="All","*",dashboard!$B$4),$E$2:E1479,IF(dashboard!$B$5="All","*",dashboard!$B$5),$G$2:G1479,IF(dashboard!$B$6="All","*",dashboard!$B$6),$M$2:M1479,IF(dashboard!$B$7="All","*",dashboard!$B$7),$P$2:P1479,"&gt;="&amp;dashboard!$B$8,$P$2:P1479,"&lt;="&amp;dashboard!$B$9)=1),1,0)</f>
        <v>0</v>
      </c>
    </row>
    <row r="1480" spans="1:17">
      <c r="A1480" t="s">
        <v>2844</v>
      </c>
      <c r="B1480" s="2">
        <v>45231</v>
      </c>
      <c r="C1480" t="s">
        <v>2845</v>
      </c>
      <c r="D1480" t="s">
        <v>282</v>
      </c>
      <c r="E1480" t="s">
        <v>17</v>
      </c>
      <c r="F1480" t="s">
        <v>18</v>
      </c>
      <c r="G1480" t="s">
        <v>19</v>
      </c>
      <c r="H1480" t="s">
        <v>34</v>
      </c>
      <c r="I1480" s="3">
        <v>2</v>
      </c>
      <c r="J1480" s="4">
        <v>1022.58</v>
      </c>
      <c r="K1480" s="4">
        <v>2045.15</v>
      </c>
      <c r="L1480" t="s">
        <v>28</v>
      </c>
      <c r="M1480" t="s">
        <v>29</v>
      </c>
      <c r="N1480">
        <f>IF(COUNTIF($C$2:C1480,C1480)=1,1,0)</f>
        <v>1</v>
      </c>
      <c r="O1480">
        <f t="shared" si="46"/>
        <v>0</v>
      </c>
      <c r="P1480" t="str">
        <f t="shared" si="47"/>
        <v>2023-11</v>
      </c>
      <c r="Q1480" s="3">
        <f>IF(AND(IF(dashboard!$B$4="All",TRUE,$F1480=dashboard!$B$4),IF(dashboard!$B$5="All",TRUE,$E1480=dashboard!$B$5),IF(dashboard!$B$6="All",TRUE,$G1480=dashboard!$B$6),IF(dashboard!$B$7="All",TRUE,$M1480=dashboard!$B$7),$P1480&gt;=dashboard!$B$8,$P1480&lt;=dashboard!$B$9,COUNTIFS($C$2:C1480,$C1480,$F$2:F1480,IF(dashboard!$B$4="All","*",dashboard!$B$4),$E$2:E1480,IF(dashboard!$B$5="All","*",dashboard!$B$5),$G$2:G1480,IF(dashboard!$B$6="All","*",dashboard!$B$6),$M$2:M1480,IF(dashboard!$B$7="All","*",dashboard!$B$7),$P$2:P1480,"&gt;="&amp;dashboard!$B$8,$P$2:P1480,"&lt;="&amp;dashboard!$B$9)=1),1,0)</f>
        <v>0</v>
      </c>
    </row>
    <row r="1481" spans="1:17">
      <c r="A1481" t="s">
        <v>2846</v>
      </c>
      <c r="B1481" s="2">
        <v>45423</v>
      </c>
      <c r="C1481" t="s">
        <v>131</v>
      </c>
      <c r="D1481" t="s">
        <v>718</v>
      </c>
      <c r="E1481" t="s">
        <v>26</v>
      </c>
      <c r="F1481" t="s">
        <v>27</v>
      </c>
      <c r="G1481" t="s">
        <v>19</v>
      </c>
      <c r="H1481" t="s">
        <v>34</v>
      </c>
      <c r="I1481" s="3">
        <v>4</v>
      </c>
      <c r="J1481" s="4">
        <v>1038.04</v>
      </c>
      <c r="K1481" s="4">
        <v>4152.17</v>
      </c>
      <c r="L1481" t="s">
        <v>35</v>
      </c>
      <c r="M1481" t="s">
        <v>22</v>
      </c>
      <c r="N1481">
        <f>IF(COUNTIF($C$2:C1481,C1481)=1,1,0)</f>
        <v>0</v>
      </c>
      <c r="O1481">
        <f t="shared" si="46"/>
        <v>1</v>
      </c>
      <c r="P1481" t="str">
        <f t="shared" si="47"/>
        <v>2024-05</v>
      </c>
      <c r="Q1481" s="3">
        <f>IF(AND(IF(dashboard!$B$4="All",TRUE,$F1481=dashboard!$B$4),IF(dashboard!$B$5="All",TRUE,$E1481=dashboard!$B$5),IF(dashboard!$B$6="All",TRUE,$G1481=dashboard!$B$6),IF(dashboard!$B$7="All",TRUE,$M1481=dashboard!$B$7),$P1481&gt;=dashboard!$B$8,$P1481&lt;=dashboard!$B$9,COUNTIFS($C$2:C1481,$C1481,$F$2:F1481,IF(dashboard!$B$4="All","*",dashboard!$B$4),$E$2:E1481,IF(dashboard!$B$5="All","*",dashboard!$B$5),$G$2:G1481,IF(dashboard!$B$6="All","*",dashboard!$B$6),$M$2:M1481,IF(dashboard!$B$7="All","*",dashboard!$B$7),$P$2:P1481,"&gt;="&amp;dashboard!$B$8,$P$2:P1481,"&lt;="&amp;dashboard!$B$9)=1),1,0)</f>
        <v>0</v>
      </c>
    </row>
    <row r="1482" spans="1:17">
      <c r="A1482" t="s">
        <v>2847</v>
      </c>
      <c r="B1482" s="2">
        <v>45082</v>
      </c>
      <c r="C1482" t="s">
        <v>620</v>
      </c>
      <c r="D1482" t="s">
        <v>1647</v>
      </c>
      <c r="E1482" t="s">
        <v>17</v>
      </c>
      <c r="F1482" t="s">
        <v>33</v>
      </c>
      <c r="G1482" t="s">
        <v>19</v>
      </c>
      <c r="H1482" t="s">
        <v>34</v>
      </c>
      <c r="I1482" s="3">
        <v>4</v>
      </c>
      <c r="J1482" s="4">
        <v>1143.94</v>
      </c>
      <c r="K1482" s="4">
        <v>4575.75</v>
      </c>
      <c r="L1482" t="s">
        <v>35</v>
      </c>
      <c r="M1482" t="s">
        <v>22</v>
      </c>
      <c r="N1482">
        <f>IF(COUNTIF($C$2:C1482,C1482)=1,1,0)</f>
        <v>0</v>
      </c>
      <c r="O1482">
        <f t="shared" si="46"/>
        <v>1</v>
      </c>
      <c r="P1482" t="str">
        <f t="shared" si="47"/>
        <v>2023-06</v>
      </c>
      <c r="Q1482" s="3">
        <f>IF(AND(IF(dashboard!$B$4="All",TRUE,$F1482=dashboard!$B$4),IF(dashboard!$B$5="All",TRUE,$E1482=dashboard!$B$5),IF(dashboard!$B$6="All",TRUE,$G1482=dashboard!$B$6),IF(dashboard!$B$7="All",TRUE,$M1482=dashboard!$B$7),$P1482&gt;=dashboard!$B$8,$P1482&lt;=dashboard!$B$9,COUNTIFS($C$2:C1482,$C1482,$F$2:F1482,IF(dashboard!$B$4="All","*",dashboard!$B$4),$E$2:E1482,IF(dashboard!$B$5="All","*",dashboard!$B$5),$G$2:G1482,IF(dashboard!$B$6="All","*",dashboard!$B$6),$M$2:M1482,IF(dashboard!$B$7="All","*",dashboard!$B$7),$P$2:P1482,"&gt;="&amp;dashboard!$B$8,$P$2:P1482,"&lt;="&amp;dashboard!$B$9)=1),1,0)</f>
        <v>0</v>
      </c>
    </row>
    <row r="1483" spans="1:17">
      <c r="A1483" t="s">
        <v>2848</v>
      </c>
      <c r="B1483" s="2">
        <v>45293</v>
      </c>
      <c r="C1483" t="s">
        <v>474</v>
      </c>
      <c r="D1483" t="s">
        <v>785</v>
      </c>
      <c r="E1483" t="s">
        <v>26</v>
      </c>
      <c r="F1483" t="s">
        <v>27</v>
      </c>
      <c r="G1483" t="s">
        <v>19</v>
      </c>
      <c r="H1483" t="s">
        <v>50</v>
      </c>
      <c r="I1483" s="3">
        <v>4</v>
      </c>
      <c r="J1483" s="4">
        <v>2192.35</v>
      </c>
      <c r="K1483" s="4">
        <v>8769.41</v>
      </c>
      <c r="L1483" t="s">
        <v>21</v>
      </c>
      <c r="M1483" t="s">
        <v>29</v>
      </c>
      <c r="N1483">
        <f>IF(COUNTIF($C$2:C1483,C1483)=1,1,0)</f>
        <v>0</v>
      </c>
      <c r="O1483">
        <f t="shared" si="46"/>
        <v>0</v>
      </c>
      <c r="P1483" t="str">
        <f t="shared" si="47"/>
        <v>2024-01</v>
      </c>
      <c r="Q1483" s="3">
        <f>IF(AND(IF(dashboard!$B$4="All",TRUE,$F1483=dashboard!$B$4),IF(dashboard!$B$5="All",TRUE,$E1483=dashboard!$B$5),IF(dashboard!$B$6="All",TRUE,$G1483=dashboard!$B$6),IF(dashboard!$B$7="All",TRUE,$M1483=dashboard!$B$7),$P1483&gt;=dashboard!$B$8,$P1483&lt;=dashboard!$B$9,COUNTIFS($C$2:C1483,$C1483,$F$2:F1483,IF(dashboard!$B$4="All","*",dashboard!$B$4),$E$2:E1483,IF(dashboard!$B$5="All","*",dashboard!$B$5),$G$2:G1483,IF(dashboard!$B$6="All","*",dashboard!$B$6),$M$2:M1483,IF(dashboard!$B$7="All","*",dashboard!$B$7),$P$2:P1483,"&gt;="&amp;dashboard!$B$8,$P$2:P1483,"&lt;="&amp;dashboard!$B$9)=1),1,0)</f>
        <v>0</v>
      </c>
    </row>
    <row r="1484" spans="1:17">
      <c r="A1484" t="s">
        <v>2849</v>
      </c>
      <c r="B1484" s="2">
        <v>45177</v>
      </c>
      <c r="C1484" t="s">
        <v>2734</v>
      </c>
      <c r="D1484" t="s">
        <v>533</v>
      </c>
      <c r="E1484" t="s">
        <v>17</v>
      </c>
      <c r="F1484" t="s">
        <v>46</v>
      </c>
      <c r="G1484" t="s">
        <v>19</v>
      </c>
      <c r="H1484" t="s">
        <v>34</v>
      </c>
      <c r="I1484" s="3">
        <v>5</v>
      </c>
      <c r="J1484" s="4">
        <v>1228.32</v>
      </c>
      <c r="K1484" s="4">
        <v>6141.62</v>
      </c>
      <c r="L1484" t="s">
        <v>28</v>
      </c>
      <c r="M1484" t="s">
        <v>29</v>
      </c>
      <c r="N1484">
        <f>IF(COUNTIF($C$2:C1484,C1484)=1,1,0)</f>
        <v>0</v>
      </c>
      <c r="O1484">
        <f t="shared" si="46"/>
        <v>0</v>
      </c>
      <c r="P1484" t="str">
        <f t="shared" si="47"/>
        <v>2023-09</v>
      </c>
      <c r="Q1484" s="3">
        <f>IF(AND(IF(dashboard!$B$4="All",TRUE,$F1484=dashboard!$B$4),IF(dashboard!$B$5="All",TRUE,$E1484=dashboard!$B$5),IF(dashboard!$B$6="All",TRUE,$G1484=dashboard!$B$6),IF(dashboard!$B$7="All",TRUE,$M1484=dashboard!$B$7),$P1484&gt;=dashboard!$B$8,$P1484&lt;=dashboard!$B$9,COUNTIFS($C$2:C1484,$C1484,$F$2:F1484,IF(dashboard!$B$4="All","*",dashboard!$B$4),$E$2:E1484,IF(dashboard!$B$5="All","*",dashboard!$B$5),$G$2:G1484,IF(dashboard!$B$6="All","*",dashboard!$B$6),$M$2:M1484,IF(dashboard!$B$7="All","*",dashboard!$B$7),$P$2:P1484,"&gt;="&amp;dashboard!$B$8,$P$2:P1484,"&lt;="&amp;dashboard!$B$9)=1),1,0)</f>
        <v>0</v>
      </c>
    </row>
    <row r="1485" spans="1:17">
      <c r="A1485" t="s">
        <v>2850</v>
      </c>
      <c r="B1485" s="2">
        <v>45260</v>
      </c>
      <c r="C1485" t="s">
        <v>1305</v>
      </c>
      <c r="D1485" t="s">
        <v>598</v>
      </c>
      <c r="E1485" t="s">
        <v>17</v>
      </c>
      <c r="F1485" t="s">
        <v>33</v>
      </c>
      <c r="G1485" t="s">
        <v>42</v>
      </c>
      <c r="H1485" t="s">
        <v>50</v>
      </c>
      <c r="I1485" s="3">
        <v>3</v>
      </c>
      <c r="J1485" s="4">
        <v>2281.4699999999998</v>
      </c>
      <c r="K1485" s="4">
        <v>6844.42</v>
      </c>
      <c r="L1485" t="s">
        <v>28</v>
      </c>
      <c r="M1485" t="s">
        <v>29</v>
      </c>
      <c r="N1485">
        <f>IF(COUNTIF($C$2:C1485,C1485)=1,1,0)</f>
        <v>0</v>
      </c>
      <c r="O1485">
        <f t="shared" si="46"/>
        <v>0</v>
      </c>
      <c r="P1485" t="str">
        <f t="shared" si="47"/>
        <v>2023-11</v>
      </c>
      <c r="Q1485" s="3">
        <f>IF(AND(IF(dashboard!$B$4="All",TRUE,$F1485=dashboard!$B$4),IF(dashboard!$B$5="All",TRUE,$E1485=dashboard!$B$5),IF(dashboard!$B$6="All",TRUE,$G1485=dashboard!$B$6),IF(dashboard!$B$7="All",TRUE,$M1485=dashboard!$B$7),$P1485&gt;=dashboard!$B$8,$P1485&lt;=dashboard!$B$9,COUNTIFS($C$2:C1485,$C1485,$F$2:F1485,IF(dashboard!$B$4="All","*",dashboard!$B$4),$E$2:E1485,IF(dashboard!$B$5="All","*",dashboard!$B$5),$G$2:G1485,IF(dashboard!$B$6="All","*",dashboard!$B$6),$M$2:M1485,IF(dashboard!$B$7="All","*",dashboard!$B$7),$P$2:P1485,"&gt;="&amp;dashboard!$B$8,$P$2:P1485,"&lt;="&amp;dashboard!$B$9)=1),1,0)</f>
        <v>0</v>
      </c>
    </row>
    <row r="1486" spans="1:17">
      <c r="A1486" t="s">
        <v>2851</v>
      </c>
      <c r="B1486" s="2">
        <v>45437</v>
      </c>
      <c r="C1486" t="s">
        <v>2852</v>
      </c>
      <c r="D1486" t="s">
        <v>1734</v>
      </c>
      <c r="E1486" t="s">
        <v>26</v>
      </c>
      <c r="F1486" t="s">
        <v>18</v>
      </c>
      <c r="G1486" t="s">
        <v>42</v>
      </c>
      <c r="H1486" t="s">
        <v>57</v>
      </c>
      <c r="I1486" s="3">
        <v>3</v>
      </c>
      <c r="J1486" s="4">
        <v>15537.33</v>
      </c>
      <c r="K1486" s="4">
        <v>46611.98</v>
      </c>
      <c r="L1486" t="s">
        <v>21</v>
      </c>
      <c r="M1486" t="s">
        <v>29</v>
      </c>
      <c r="N1486">
        <f>IF(COUNTIF($C$2:C1486,C1486)=1,1,0)</f>
        <v>1</v>
      </c>
      <c r="O1486">
        <f t="shared" si="46"/>
        <v>0</v>
      </c>
      <c r="P1486" t="str">
        <f t="shared" si="47"/>
        <v>2024-05</v>
      </c>
      <c r="Q1486" s="3">
        <f>IF(AND(IF(dashboard!$B$4="All",TRUE,$F1486=dashboard!$B$4),IF(dashboard!$B$5="All",TRUE,$E1486=dashboard!$B$5),IF(dashboard!$B$6="All",TRUE,$G1486=dashboard!$B$6),IF(dashboard!$B$7="All",TRUE,$M1486=dashboard!$B$7),$P1486&gt;=dashboard!$B$8,$P1486&lt;=dashboard!$B$9,COUNTIFS($C$2:C1486,$C1486,$F$2:F1486,IF(dashboard!$B$4="All","*",dashboard!$B$4),$E$2:E1486,IF(dashboard!$B$5="All","*",dashboard!$B$5),$G$2:G1486,IF(dashboard!$B$6="All","*",dashboard!$B$6),$M$2:M1486,IF(dashboard!$B$7="All","*",dashboard!$B$7),$P$2:P1486,"&gt;="&amp;dashboard!$B$8,$P$2:P1486,"&lt;="&amp;dashboard!$B$9)=1),1,0)</f>
        <v>0</v>
      </c>
    </row>
    <row r="1487" spans="1:17">
      <c r="A1487" t="s">
        <v>2853</v>
      </c>
      <c r="B1487" s="2">
        <v>45219</v>
      </c>
      <c r="C1487" t="s">
        <v>2854</v>
      </c>
      <c r="D1487" t="s">
        <v>970</v>
      </c>
      <c r="E1487" t="s">
        <v>17</v>
      </c>
      <c r="F1487" t="s">
        <v>18</v>
      </c>
      <c r="G1487" t="s">
        <v>19</v>
      </c>
      <c r="H1487" t="s">
        <v>34</v>
      </c>
      <c r="I1487" s="3">
        <v>1</v>
      </c>
      <c r="J1487" s="4">
        <v>1202.6600000000001</v>
      </c>
      <c r="K1487" s="4">
        <v>1202.6600000000001</v>
      </c>
      <c r="L1487" t="s">
        <v>28</v>
      </c>
      <c r="M1487" t="s">
        <v>29</v>
      </c>
      <c r="N1487">
        <f>IF(COUNTIF($C$2:C1487,C1487)=1,1,0)</f>
        <v>1</v>
      </c>
      <c r="O1487">
        <f t="shared" si="46"/>
        <v>0</v>
      </c>
      <c r="P1487" t="str">
        <f t="shared" si="47"/>
        <v>2023-10</v>
      </c>
      <c r="Q1487" s="3">
        <f>IF(AND(IF(dashboard!$B$4="All",TRUE,$F1487=dashboard!$B$4),IF(dashboard!$B$5="All",TRUE,$E1487=dashboard!$B$5),IF(dashboard!$B$6="All",TRUE,$G1487=dashboard!$B$6),IF(dashboard!$B$7="All",TRUE,$M1487=dashboard!$B$7),$P1487&gt;=dashboard!$B$8,$P1487&lt;=dashboard!$B$9,COUNTIFS($C$2:C1487,$C1487,$F$2:F1487,IF(dashboard!$B$4="All","*",dashboard!$B$4),$E$2:E1487,IF(dashboard!$B$5="All","*",dashboard!$B$5),$G$2:G1487,IF(dashboard!$B$6="All","*",dashboard!$B$6),$M$2:M1487,IF(dashboard!$B$7="All","*",dashboard!$B$7),$P$2:P1487,"&gt;="&amp;dashboard!$B$8,$P$2:P1487,"&lt;="&amp;dashboard!$B$9)=1),1,0)</f>
        <v>0</v>
      </c>
    </row>
    <row r="1488" spans="1:17">
      <c r="A1488" t="s">
        <v>2855</v>
      </c>
      <c r="B1488" s="2">
        <v>44946</v>
      </c>
      <c r="C1488" t="s">
        <v>419</v>
      </c>
      <c r="D1488" t="s">
        <v>2351</v>
      </c>
      <c r="E1488" t="s">
        <v>61</v>
      </c>
      <c r="F1488" t="s">
        <v>27</v>
      </c>
      <c r="G1488" t="s">
        <v>19</v>
      </c>
      <c r="H1488" t="s">
        <v>50</v>
      </c>
      <c r="I1488" s="3">
        <v>3</v>
      </c>
      <c r="J1488" s="4">
        <v>2055.5700000000002</v>
      </c>
      <c r="K1488" s="4">
        <v>6166.7</v>
      </c>
      <c r="L1488" t="s">
        <v>21</v>
      </c>
      <c r="M1488" t="s">
        <v>29</v>
      </c>
      <c r="N1488">
        <f>IF(COUNTIF($C$2:C1488,C1488)=1,1,0)</f>
        <v>0</v>
      </c>
      <c r="O1488">
        <f t="shared" si="46"/>
        <v>0</v>
      </c>
      <c r="P1488" t="str">
        <f t="shared" si="47"/>
        <v>2023-01</v>
      </c>
      <c r="Q1488" s="3">
        <f>IF(AND(IF(dashboard!$B$4="All",TRUE,$F1488=dashboard!$B$4),IF(dashboard!$B$5="All",TRUE,$E1488=dashboard!$B$5),IF(dashboard!$B$6="All",TRUE,$G1488=dashboard!$B$6),IF(dashboard!$B$7="All",TRUE,$M1488=dashboard!$B$7),$P1488&gt;=dashboard!$B$8,$P1488&lt;=dashboard!$B$9,COUNTIFS($C$2:C1488,$C1488,$F$2:F1488,IF(dashboard!$B$4="All","*",dashboard!$B$4),$E$2:E1488,IF(dashboard!$B$5="All","*",dashboard!$B$5),$G$2:G1488,IF(dashboard!$B$6="All","*",dashboard!$B$6),$M$2:M1488,IF(dashboard!$B$7="All","*",dashboard!$B$7),$P$2:P1488,"&gt;="&amp;dashboard!$B$8,$P$2:P1488,"&lt;="&amp;dashboard!$B$9)=1),1,0)</f>
        <v>0</v>
      </c>
    </row>
    <row r="1489" spans="1:17">
      <c r="A1489" t="s">
        <v>2856</v>
      </c>
      <c r="B1489" s="2">
        <v>45208</v>
      </c>
      <c r="C1489" t="s">
        <v>555</v>
      </c>
      <c r="D1489" t="s">
        <v>2736</v>
      </c>
      <c r="E1489" t="s">
        <v>17</v>
      </c>
      <c r="F1489" t="s">
        <v>18</v>
      </c>
      <c r="G1489" t="s">
        <v>42</v>
      </c>
      <c r="H1489" t="s">
        <v>57</v>
      </c>
      <c r="I1489" s="3">
        <v>3</v>
      </c>
      <c r="J1489" s="4">
        <v>16595.8</v>
      </c>
      <c r="K1489" s="4">
        <v>49787.4</v>
      </c>
      <c r="L1489" t="s">
        <v>21</v>
      </c>
      <c r="M1489" t="s">
        <v>29</v>
      </c>
      <c r="N1489">
        <f>IF(COUNTIF($C$2:C1489,C1489)=1,1,0)</f>
        <v>0</v>
      </c>
      <c r="O1489">
        <f t="shared" si="46"/>
        <v>0</v>
      </c>
      <c r="P1489" t="str">
        <f t="shared" si="47"/>
        <v>2023-10</v>
      </c>
      <c r="Q1489" s="3">
        <f>IF(AND(IF(dashboard!$B$4="All",TRUE,$F1489=dashboard!$B$4),IF(dashboard!$B$5="All",TRUE,$E1489=dashboard!$B$5),IF(dashboard!$B$6="All",TRUE,$G1489=dashboard!$B$6),IF(dashboard!$B$7="All",TRUE,$M1489=dashboard!$B$7),$P1489&gt;=dashboard!$B$8,$P1489&lt;=dashboard!$B$9,COUNTIFS($C$2:C1489,$C1489,$F$2:F1489,IF(dashboard!$B$4="All","*",dashboard!$B$4),$E$2:E1489,IF(dashboard!$B$5="All","*",dashboard!$B$5),$G$2:G1489,IF(dashboard!$B$6="All","*",dashboard!$B$6),$M$2:M1489,IF(dashboard!$B$7="All","*",dashboard!$B$7),$P$2:P1489,"&gt;="&amp;dashboard!$B$8,$P$2:P1489,"&lt;="&amp;dashboard!$B$9)=1),1,0)</f>
        <v>0</v>
      </c>
    </row>
    <row r="1490" spans="1:17">
      <c r="A1490" t="s">
        <v>2857</v>
      </c>
      <c r="B1490" s="2">
        <v>44927</v>
      </c>
      <c r="C1490" t="s">
        <v>376</v>
      </c>
      <c r="D1490" t="s">
        <v>2300</v>
      </c>
      <c r="E1490" t="s">
        <v>17</v>
      </c>
      <c r="F1490" t="s">
        <v>46</v>
      </c>
      <c r="G1490" t="s">
        <v>42</v>
      </c>
      <c r="H1490" t="s">
        <v>20</v>
      </c>
      <c r="I1490" s="3">
        <v>1</v>
      </c>
      <c r="J1490" s="4">
        <v>38482.18</v>
      </c>
      <c r="K1490" s="4">
        <v>38482.18</v>
      </c>
      <c r="L1490" t="s">
        <v>35</v>
      </c>
      <c r="M1490" t="s">
        <v>29</v>
      </c>
      <c r="N1490">
        <f>IF(COUNTIF($C$2:C1490,C1490)=1,1,0)</f>
        <v>0</v>
      </c>
      <c r="O1490">
        <f t="shared" si="46"/>
        <v>0</v>
      </c>
      <c r="P1490" t="str">
        <f t="shared" si="47"/>
        <v>2023-01</v>
      </c>
      <c r="Q1490" s="3">
        <f>IF(AND(IF(dashboard!$B$4="All",TRUE,$F1490=dashboard!$B$4),IF(dashboard!$B$5="All",TRUE,$E1490=dashboard!$B$5),IF(dashboard!$B$6="All",TRUE,$G1490=dashboard!$B$6),IF(dashboard!$B$7="All",TRUE,$M1490=dashboard!$B$7),$P1490&gt;=dashboard!$B$8,$P1490&lt;=dashboard!$B$9,COUNTIFS($C$2:C1490,$C1490,$F$2:F1490,IF(dashboard!$B$4="All","*",dashboard!$B$4),$E$2:E1490,IF(dashboard!$B$5="All","*",dashboard!$B$5),$G$2:G1490,IF(dashboard!$B$6="All","*",dashboard!$B$6),$M$2:M1490,IF(dashboard!$B$7="All","*",dashboard!$B$7),$P$2:P1490,"&gt;="&amp;dashboard!$B$8,$P$2:P1490,"&lt;="&amp;dashboard!$B$9)=1),1,0)</f>
        <v>0</v>
      </c>
    </row>
    <row r="1491" spans="1:17">
      <c r="A1491" t="s">
        <v>2858</v>
      </c>
      <c r="B1491" s="2">
        <v>45045</v>
      </c>
      <c r="C1491" t="s">
        <v>2095</v>
      </c>
      <c r="D1491" t="s">
        <v>2859</v>
      </c>
      <c r="E1491" t="s">
        <v>17</v>
      </c>
      <c r="F1491" t="s">
        <v>33</v>
      </c>
      <c r="G1491" t="s">
        <v>42</v>
      </c>
      <c r="H1491" t="s">
        <v>57</v>
      </c>
      <c r="I1491" s="3">
        <v>5</v>
      </c>
      <c r="J1491" s="4">
        <v>17917.349999999999</v>
      </c>
      <c r="K1491" s="4">
        <v>89586.77</v>
      </c>
      <c r="L1491" t="s">
        <v>35</v>
      </c>
      <c r="M1491" t="s">
        <v>29</v>
      </c>
      <c r="N1491">
        <f>IF(COUNTIF($C$2:C1491,C1491)=1,1,0)</f>
        <v>0</v>
      </c>
      <c r="O1491">
        <f t="shared" si="46"/>
        <v>0</v>
      </c>
      <c r="P1491" t="str">
        <f t="shared" si="47"/>
        <v>2023-04</v>
      </c>
      <c r="Q1491" s="3">
        <f>IF(AND(IF(dashboard!$B$4="All",TRUE,$F1491=dashboard!$B$4),IF(dashboard!$B$5="All",TRUE,$E1491=dashboard!$B$5),IF(dashboard!$B$6="All",TRUE,$G1491=dashboard!$B$6),IF(dashboard!$B$7="All",TRUE,$M1491=dashboard!$B$7),$P1491&gt;=dashboard!$B$8,$P1491&lt;=dashboard!$B$9,COUNTIFS($C$2:C1491,$C1491,$F$2:F1491,IF(dashboard!$B$4="All","*",dashboard!$B$4),$E$2:E1491,IF(dashboard!$B$5="All","*",dashboard!$B$5),$G$2:G1491,IF(dashboard!$B$6="All","*",dashboard!$B$6),$M$2:M1491,IF(dashboard!$B$7="All","*",dashboard!$B$7),$P$2:P1491,"&gt;="&amp;dashboard!$B$8,$P$2:P1491,"&lt;="&amp;dashboard!$B$9)=1),1,0)</f>
        <v>0</v>
      </c>
    </row>
    <row r="1492" spans="1:17">
      <c r="A1492" t="s">
        <v>2860</v>
      </c>
      <c r="B1492" s="2">
        <v>44961</v>
      </c>
      <c r="C1492" t="s">
        <v>1672</v>
      </c>
      <c r="D1492" t="s">
        <v>248</v>
      </c>
      <c r="E1492" t="s">
        <v>17</v>
      </c>
      <c r="F1492" t="s">
        <v>46</v>
      </c>
      <c r="G1492" t="s">
        <v>42</v>
      </c>
      <c r="H1492" t="s">
        <v>57</v>
      </c>
      <c r="I1492" s="3">
        <v>5</v>
      </c>
      <c r="J1492" s="4">
        <v>11812.88</v>
      </c>
      <c r="K1492" s="4">
        <v>59064.38</v>
      </c>
      <c r="L1492" t="s">
        <v>28</v>
      </c>
      <c r="M1492" t="s">
        <v>29</v>
      </c>
      <c r="N1492">
        <f>IF(COUNTIF($C$2:C1492,C1492)=1,1,0)</f>
        <v>0</v>
      </c>
      <c r="O1492">
        <f t="shared" si="46"/>
        <v>0</v>
      </c>
      <c r="P1492" t="str">
        <f t="shared" si="47"/>
        <v>2023-02</v>
      </c>
      <c r="Q1492" s="3">
        <f>IF(AND(IF(dashboard!$B$4="All",TRUE,$F1492=dashboard!$B$4),IF(dashboard!$B$5="All",TRUE,$E1492=dashboard!$B$5),IF(dashboard!$B$6="All",TRUE,$G1492=dashboard!$B$6),IF(dashboard!$B$7="All",TRUE,$M1492=dashboard!$B$7),$P1492&gt;=dashboard!$B$8,$P1492&lt;=dashboard!$B$9,COUNTIFS($C$2:C1492,$C1492,$F$2:F1492,IF(dashboard!$B$4="All","*",dashboard!$B$4),$E$2:E1492,IF(dashboard!$B$5="All","*",dashboard!$B$5),$G$2:G1492,IF(dashboard!$B$6="All","*",dashboard!$B$6),$M$2:M1492,IF(dashboard!$B$7="All","*",dashboard!$B$7),$P$2:P1492,"&gt;="&amp;dashboard!$B$8,$P$2:P1492,"&lt;="&amp;dashboard!$B$9)=1),1,0)</f>
        <v>0</v>
      </c>
    </row>
    <row r="1493" spans="1:17">
      <c r="A1493" t="s">
        <v>2861</v>
      </c>
      <c r="B1493" s="2">
        <v>45124</v>
      </c>
      <c r="C1493" t="s">
        <v>2269</v>
      </c>
      <c r="D1493" t="s">
        <v>939</v>
      </c>
      <c r="E1493" t="s">
        <v>17</v>
      </c>
      <c r="F1493" t="s">
        <v>46</v>
      </c>
      <c r="G1493" t="s">
        <v>19</v>
      </c>
      <c r="H1493" t="s">
        <v>34</v>
      </c>
      <c r="I1493" s="3">
        <v>2</v>
      </c>
      <c r="J1493" s="4">
        <v>1348.7</v>
      </c>
      <c r="K1493" s="4">
        <v>2697.41</v>
      </c>
      <c r="L1493" t="s">
        <v>21</v>
      </c>
      <c r="M1493" t="s">
        <v>29</v>
      </c>
      <c r="N1493">
        <f>IF(COUNTIF($C$2:C1493,C1493)=1,1,0)</f>
        <v>0</v>
      </c>
      <c r="O1493">
        <f t="shared" si="46"/>
        <v>0</v>
      </c>
      <c r="P1493" t="str">
        <f t="shared" si="47"/>
        <v>2023-07</v>
      </c>
      <c r="Q1493" s="3">
        <f>IF(AND(IF(dashboard!$B$4="All",TRUE,$F1493=dashboard!$B$4),IF(dashboard!$B$5="All",TRUE,$E1493=dashboard!$B$5),IF(dashboard!$B$6="All",TRUE,$G1493=dashboard!$B$6),IF(dashboard!$B$7="All",TRUE,$M1493=dashboard!$B$7),$P1493&gt;=dashboard!$B$8,$P1493&lt;=dashboard!$B$9,COUNTIFS($C$2:C1493,$C1493,$F$2:F1493,IF(dashboard!$B$4="All","*",dashboard!$B$4),$E$2:E1493,IF(dashboard!$B$5="All","*",dashboard!$B$5),$G$2:G1493,IF(dashboard!$B$6="All","*",dashboard!$B$6),$M$2:M1493,IF(dashboard!$B$7="All","*",dashboard!$B$7),$P$2:P1493,"&gt;="&amp;dashboard!$B$8,$P$2:P1493,"&lt;="&amp;dashboard!$B$9)=1),1,0)</f>
        <v>0</v>
      </c>
    </row>
    <row r="1494" spans="1:17">
      <c r="A1494" t="s">
        <v>2862</v>
      </c>
      <c r="B1494" s="2">
        <v>45411</v>
      </c>
      <c r="C1494" t="s">
        <v>1945</v>
      </c>
      <c r="D1494" t="s">
        <v>2863</v>
      </c>
      <c r="E1494" t="s">
        <v>26</v>
      </c>
      <c r="F1494" t="s">
        <v>46</v>
      </c>
      <c r="G1494" t="s">
        <v>19</v>
      </c>
      <c r="H1494" t="s">
        <v>20</v>
      </c>
      <c r="I1494" s="3">
        <v>5</v>
      </c>
      <c r="J1494" s="4">
        <v>39759.67</v>
      </c>
      <c r="K1494" s="4">
        <v>198798.33</v>
      </c>
      <c r="L1494" t="s">
        <v>21</v>
      </c>
      <c r="M1494" t="s">
        <v>29</v>
      </c>
      <c r="N1494">
        <f>IF(COUNTIF($C$2:C1494,C1494)=1,1,0)</f>
        <v>0</v>
      </c>
      <c r="O1494">
        <f t="shared" si="46"/>
        <v>0</v>
      </c>
      <c r="P1494" t="str">
        <f t="shared" si="47"/>
        <v>2024-04</v>
      </c>
      <c r="Q1494" s="3">
        <f>IF(AND(IF(dashboard!$B$4="All",TRUE,$F1494=dashboard!$B$4),IF(dashboard!$B$5="All",TRUE,$E1494=dashboard!$B$5),IF(dashboard!$B$6="All",TRUE,$G1494=dashboard!$B$6),IF(dashboard!$B$7="All",TRUE,$M1494=dashboard!$B$7),$P1494&gt;=dashboard!$B$8,$P1494&lt;=dashboard!$B$9,COUNTIFS($C$2:C1494,$C1494,$F$2:F1494,IF(dashboard!$B$4="All","*",dashboard!$B$4),$E$2:E1494,IF(dashboard!$B$5="All","*",dashboard!$B$5),$G$2:G1494,IF(dashboard!$B$6="All","*",dashboard!$B$6),$M$2:M1494,IF(dashboard!$B$7="All","*",dashboard!$B$7),$P$2:P1494,"&gt;="&amp;dashboard!$B$8,$P$2:P1494,"&lt;="&amp;dashboard!$B$9)=1),1,0)</f>
        <v>0</v>
      </c>
    </row>
    <row r="1495" spans="1:17">
      <c r="A1495" t="s">
        <v>2864</v>
      </c>
      <c r="B1495" s="2">
        <v>44985</v>
      </c>
      <c r="C1495" t="s">
        <v>1015</v>
      </c>
      <c r="D1495" t="s">
        <v>2865</v>
      </c>
      <c r="E1495" t="s">
        <v>26</v>
      </c>
      <c r="F1495" t="s">
        <v>46</v>
      </c>
      <c r="G1495" t="s">
        <v>19</v>
      </c>
      <c r="H1495" t="s">
        <v>20</v>
      </c>
      <c r="I1495" s="3">
        <v>4</v>
      </c>
      <c r="J1495" s="4">
        <v>35737.870000000003</v>
      </c>
      <c r="K1495" s="4">
        <v>142951.49</v>
      </c>
      <c r="L1495" t="s">
        <v>21</v>
      </c>
      <c r="M1495" t="s">
        <v>29</v>
      </c>
      <c r="N1495">
        <f>IF(COUNTIF($C$2:C1495,C1495)=1,1,0)</f>
        <v>0</v>
      </c>
      <c r="O1495">
        <f t="shared" si="46"/>
        <v>0</v>
      </c>
      <c r="P1495" t="str">
        <f t="shared" si="47"/>
        <v>2023-02</v>
      </c>
      <c r="Q1495" s="3">
        <f>IF(AND(IF(dashboard!$B$4="All",TRUE,$F1495=dashboard!$B$4),IF(dashboard!$B$5="All",TRUE,$E1495=dashboard!$B$5),IF(dashboard!$B$6="All",TRUE,$G1495=dashboard!$B$6),IF(dashboard!$B$7="All",TRUE,$M1495=dashboard!$B$7),$P1495&gt;=dashboard!$B$8,$P1495&lt;=dashboard!$B$9,COUNTIFS($C$2:C1495,$C1495,$F$2:F1495,IF(dashboard!$B$4="All","*",dashboard!$B$4),$E$2:E1495,IF(dashboard!$B$5="All","*",dashboard!$B$5),$G$2:G1495,IF(dashboard!$B$6="All","*",dashboard!$B$6),$M$2:M1495,IF(dashboard!$B$7="All","*",dashboard!$B$7),$P$2:P1495,"&gt;="&amp;dashboard!$B$8,$P$2:P1495,"&lt;="&amp;dashboard!$B$9)=1),1,0)</f>
        <v>0</v>
      </c>
    </row>
    <row r="1496" spans="1:17">
      <c r="A1496" t="s">
        <v>2866</v>
      </c>
      <c r="B1496" s="2">
        <v>45087</v>
      </c>
      <c r="C1496" t="s">
        <v>315</v>
      </c>
      <c r="D1496" t="s">
        <v>2867</v>
      </c>
      <c r="E1496" t="s">
        <v>61</v>
      </c>
      <c r="F1496" t="s">
        <v>33</v>
      </c>
      <c r="G1496" t="s">
        <v>19</v>
      </c>
      <c r="H1496" t="s">
        <v>34</v>
      </c>
      <c r="I1496" s="3">
        <v>4</v>
      </c>
      <c r="J1496" s="4">
        <v>1143.83</v>
      </c>
      <c r="K1496" s="4">
        <v>4575.32</v>
      </c>
      <c r="L1496" t="s">
        <v>21</v>
      </c>
      <c r="M1496" t="s">
        <v>29</v>
      </c>
      <c r="N1496">
        <f>IF(COUNTIF($C$2:C1496,C1496)=1,1,0)</f>
        <v>0</v>
      </c>
      <c r="O1496">
        <f t="shared" si="46"/>
        <v>0</v>
      </c>
      <c r="P1496" t="str">
        <f t="shared" si="47"/>
        <v>2023-06</v>
      </c>
      <c r="Q1496" s="3">
        <f>IF(AND(IF(dashboard!$B$4="All",TRUE,$F1496=dashboard!$B$4),IF(dashboard!$B$5="All",TRUE,$E1496=dashboard!$B$5),IF(dashboard!$B$6="All",TRUE,$G1496=dashboard!$B$6),IF(dashboard!$B$7="All",TRUE,$M1496=dashboard!$B$7),$P1496&gt;=dashboard!$B$8,$P1496&lt;=dashboard!$B$9,COUNTIFS($C$2:C1496,$C1496,$F$2:F1496,IF(dashboard!$B$4="All","*",dashboard!$B$4),$E$2:E1496,IF(dashboard!$B$5="All","*",dashboard!$B$5),$G$2:G1496,IF(dashboard!$B$6="All","*",dashboard!$B$6),$M$2:M1496,IF(dashboard!$B$7="All","*",dashboard!$B$7),$P$2:P1496,"&gt;="&amp;dashboard!$B$8,$P$2:P1496,"&lt;="&amp;dashboard!$B$9)=1),1,0)</f>
        <v>1</v>
      </c>
    </row>
    <row r="1497" spans="1:17">
      <c r="A1497" t="s">
        <v>2868</v>
      </c>
      <c r="B1497" s="2">
        <v>45132</v>
      </c>
      <c r="C1497" t="s">
        <v>2869</v>
      </c>
      <c r="D1497" t="s">
        <v>892</v>
      </c>
      <c r="E1497" t="s">
        <v>61</v>
      </c>
      <c r="F1497" t="s">
        <v>33</v>
      </c>
      <c r="G1497" t="s">
        <v>42</v>
      </c>
      <c r="H1497" t="s">
        <v>57</v>
      </c>
      <c r="I1497" s="3">
        <v>2</v>
      </c>
      <c r="J1497" s="4">
        <v>17679.45</v>
      </c>
      <c r="K1497" s="4">
        <v>35358.89</v>
      </c>
      <c r="L1497" t="s">
        <v>35</v>
      </c>
      <c r="M1497" t="s">
        <v>29</v>
      </c>
      <c r="N1497">
        <f>IF(COUNTIF($C$2:C1497,C1497)=1,1,0)</f>
        <v>1</v>
      </c>
      <c r="O1497">
        <f t="shared" si="46"/>
        <v>0</v>
      </c>
      <c r="P1497" t="str">
        <f t="shared" si="47"/>
        <v>2023-07</v>
      </c>
      <c r="Q1497" s="3">
        <f>IF(AND(IF(dashboard!$B$4="All",TRUE,$F1497=dashboard!$B$4),IF(dashboard!$B$5="All",TRUE,$E1497=dashboard!$B$5),IF(dashboard!$B$6="All",TRUE,$G1497=dashboard!$B$6),IF(dashboard!$B$7="All",TRUE,$M1497=dashboard!$B$7),$P1497&gt;=dashboard!$B$8,$P1497&lt;=dashboard!$B$9,COUNTIFS($C$2:C1497,$C1497,$F$2:F1497,IF(dashboard!$B$4="All","*",dashboard!$B$4),$E$2:E1497,IF(dashboard!$B$5="All","*",dashboard!$B$5),$G$2:G1497,IF(dashboard!$B$6="All","*",dashboard!$B$6),$M$2:M1497,IF(dashboard!$B$7="All","*",dashboard!$B$7),$P$2:P1497,"&gt;="&amp;dashboard!$B$8,$P$2:P1497,"&lt;="&amp;dashboard!$B$9)=1),1,0)</f>
        <v>1</v>
      </c>
    </row>
    <row r="1498" spans="1:17">
      <c r="A1498" t="s">
        <v>2870</v>
      </c>
      <c r="B1498" s="2">
        <v>44938</v>
      </c>
      <c r="C1498" t="s">
        <v>2155</v>
      </c>
      <c r="D1498" t="s">
        <v>1642</v>
      </c>
      <c r="E1498" t="s">
        <v>17</v>
      </c>
      <c r="F1498" t="s">
        <v>46</v>
      </c>
      <c r="G1498" t="s">
        <v>19</v>
      </c>
      <c r="H1498" t="s">
        <v>50</v>
      </c>
      <c r="I1498" s="3">
        <v>3</v>
      </c>
      <c r="J1498" s="4">
        <v>2965.86</v>
      </c>
      <c r="K1498" s="4">
        <v>8897.59</v>
      </c>
      <c r="L1498" t="s">
        <v>28</v>
      </c>
      <c r="M1498" t="s">
        <v>29</v>
      </c>
      <c r="N1498">
        <f>IF(COUNTIF($C$2:C1498,C1498)=1,1,0)</f>
        <v>0</v>
      </c>
      <c r="O1498">
        <f t="shared" si="46"/>
        <v>0</v>
      </c>
      <c r="P1498" t="str">
        <f t="shared" si="47"/>
        <v>2023-01</v>
      </c>
      <c r="Q1498" s="3">
        <f>IF(AND(IF(dashboard!$B$4="All",TRUE,$F1498=dashboard!$B$4),IF(dashboard!$B$5="All",TRUE,$E1498=dashboard!$B$5),IF(dashboard!$B$6="All",TRUE,$G1498=dashboard!$B$6),IF(dashboard!$B$7="All",TRUE,$M1498=dashboard!$B$7),$P1498&gt;=dashboard!$B$8,$P1498&lt;=dashboard!$B$9,COUNTIFS($C$2:C1498,$C1498,$F$2:F1498,IF(dashboard!$B$4="All","*",dashboard!$B$4),$E$2:E1498,IF(dashboard!$B$5="All","*",dashboard!$B$5),$G$2:G1498,IF(dashboard!$B$6="All","*",dashboard!$B$6),$M$2:M1498,IF(dashboard!$B$7="All","*",dashboard!$B$7),$P$2:P1498,"&gt;="&amp;dashboard!$B$8,$P$2:P1498,"&lt;="&amp;dashboard!$B$9)=1),1,0)</f>
        <v>0</v>
      </c>
    </row>
    <row r="1499" spans="1:17">
      <c r="A1499" t="s">
        <v>2871</v>
      </c>
      <c r="B1499" s="2">
        <v>45416</v>
      </c>
      <c r="C1499" t="s">
        <v>1329</v>
      </c>
      <c r="D1499" t="s">
        <v>2063</v>
      </c>
      <c r="E1499" t="s">
        <v>26</v>
      </c>
      <c r="F1499" t="s">
        <v>46</v>
      </c>
      <c r="G1499" t="s">
        <v>42</v>
      </c>
      <c r="H1499" t="s">
        <v>34</v>
      </c>
      <c r="I1499" s="3">
        <v>2</v>
      </c>
      <c r="J1499" s="4">
        <v>1225.02</v>
      </c>
      <c r="K1499" s="4">
        <v>2450.04</v>
      </c>
      <c r="L1499" t="s">
        <v>35</v>
      </c>
      <c r="M1499" t="s">
        <v>22</v>
      </c>
      <c r="N1499">
        <f>IF(COUNTIF($C$2:C1499,C1499)=1,1,0)</f>
        <v>0</v>
      </c>
      <c r="O1499">
        <f t="shared" si="46"/>
        <v>1</v>
      </c>
      <c r="P1499" t="str">
        <f t="shared" si="47"/>
        <v>2024-05</v>
      </c>
      <c r="Q1499" s="3">
        <f>IF(AND(IF(dashboard!$B$4="All",TRUE,$F1499=dashboard!$B$4),IF(dashboard!$B$5="All",TRUE,$E1499=dashboard!$B$5),IF(dashboard!$B$6="All",TRUE,$G1499=dashboard!$B$6),IF(dashboard!$B$7="All",TRUE,$M1499=dashboard!$B$7),$P1499&gt;=dashboard!$B$8,$P1499&lt;=dashboard!$B$9,COUNTIFS($C$2:C1499,$C1499,$F$2:F1499,IF(dashboard!$B$4="All","*",dashboard!$B$4),$E$2:E1499,IF(dashboard!$B$5="All","*",dashboard!$B$5),$G$2:G1499,IF(dashboard!$B$6="All","*",dashboard!$B$6),$M$2:M1499,IF(dashboard!$B$7="All","*",dashboard!$B$7),$P$2:P1499,"&gt;="&amp;dashboard!$B$8,$P$2:P1499,"&lt;="&amp;dashboard!$B$9)=1),1,0)</f>
        <v>0</v>
      </c>
    </row>
    <row r="1500" spans="1:17">
      <c r="A1500" t="s">
        <v>2872</v>
      </c>
      <c r="B1500" s="2">
        <v>45202</v>
      </c>
      <c r="C1500" t="s">
        <v>2279</v>
      </c>
      <c r="D1500" t="s">
        <v>1260</v>
      </c>
      <c r="E1500" t="s">
        <v>17</v>
      </c>
      <c r="F1500" t="s">
        <v>18</v>
      </c>
      <c r="G1500" t="s">
        <v>42</v>
      </c>
      <c r="H1500" t="s">
        <v>57</v>
      </c>
      <c r="I1500" s="3">
        <v>1</v>
      </c>
      <c r="J1500" s="4">
        <v>13196.7</v>
      </c>
      <c r="K1500" s="4">
        <v>13196.7</v>
      </c>
      <c r="L1500" t="s">
        <v>21</v>
      </c>
      <c r="M1500" t="s">
        <v>29</v>
      </c>
      <c r="N1500">
        <f>IF(COUNTIF($C$2:C1500,C1500)=1,1,0)</f>
        <v>0</v>
      </c>
      <c r="O1500">
        <f t="shared" si="46"/>
        <v>0</v>
      </c>
      <c r="P1500" t="str">
        <f t="shared" si="47"/>
        <v>2023-10</v>
      </c>
      <c r="Q1500" s="3">
        <f>IF(AND(IF(dashboard!$B$4="All",TRUE,$F1500=dashboard!$B$4),IF(dashboard!$B$5="All",TRUE,$E1500=dashboard!$B$5),IF(dashboard!$B$6="All",TRUE,$G1500=dashboard!$B$6),IF(dashboard!$B$7="All",TRUE,$M1500=dashboard!$B$7),$P1500&gt;=dashboard!$B$8,$P1500&lt;=dashboard!$B$9,COUNTIFS($C$2:C1500,$C1500,$F$2:F1500,IF(dashboard!$B$4="All","*",dashboard!$B$4),$E$2:E1500,IF(dashboard!$B$5="All","*",dashboard!$B$5),$G$2:G1500,IF(dashboard!$B$6="All","*",dashboard!$B$6),$M$2:M1500,IF(dashboard!$B$7="All","*",dashboard!$B$7),$P$2:P1500,"&gt;="&amp;dashboard!$B$8,$P$2:P1500,"&lt;="&amp;dashboard!$B$9)=1),1,0)</f>
        <v>0</v>
      </c>
    </row>
    <row r="1501" spans="1:17">
      <c r="A1501" t="s">
        <v>2873</v>
      </c>
      <c r="B1501" s="2">
        <v>45168</v>
      </c>
      <c r="C1501" t="s">
        <v>427</v>
      </c>
      <c r="D1501" t="s">
        <v>631</v>
      </c>
      <c r="E1501" t="s">
        <v>26</v>
      </c>
      <c r="F1501" t="s">
        <v>18</v>
      </c>
      <c r="G1501" t="s">
        <v>42</v>
      </c>
      <c r="H1501" t="s">
        <v>50</v>
      </c>
      <c r="I1501" s="3">
        <v>2</v>
      </c>
      <c r="J1501" s="4">
        <v>2771.46</v>
      </c>
      <c r="K1501" s="4">
        <v>5542.91</v>
      </c>
      <c r="L1501" t="s">
        <v>28</v>
      </c>
      <c r="M1501" t="s">
        <v>29</v>
      </c>
      <c r="N1501">
        <f>IF(COUNTIF($C$2:C1501,C1501)=1,1,0)</f>
        <v>0</v>
      </c>
      <c r="O1501">
        <f t="shared" si="46"/>
        <v>0</v>
      </c>
      <c r="P1501" t="str">
        <f t="shared" si="47"/>
        <v>2023-08</v>
      </c>
      <c r="Q1501" s="3">
        <f>IF(AND(IF(dashboard!$B$4="All",TRUE,$F1501=dashboard!$B$4),IF(dashboard!$B$5="All",TRUE,$E1501=dashboard!$B$5),IF(dashboard!$B$6="All",TRUE,$G1501=dashboard!$B$6),IF(dashboard!$B$7="All",TRUE,$M1501=dashboard!$B$7),$P1501&gt;=dashboard!$B$8,$P1501&lt;=dashboard!$B$9,COUNTIFS($C$2:C1501,$C1501,$F$2:F1501,IF(dashboard!$B$4="All","*",dashboard!$B$4),$E$2:E1501,IF(dashboard!$B$5="All","*",dashboard!$B$5),$G$2:G1501,IF(dashboard!$B$6="All","*",dashboard!$B$6),$M$2:M1501,IF(dashboard!$B$7="All","*",dashboard!$B$7),$P$2:P1501,"&gt;="&amp;dashboard!$B$8,$P$2:P1501,"&lt;="&amp;dashboard!$B$9)=1),1,0)</f>
        <v>0</v>
      </c>
    </row>
    <row r="1502" spans="1:17">
      <c r="A1502" t="s">
        <v>2874</v>
      </c>
      <c r="B1502" s="2">
        <v>45142</v>
      </c>
      <c r="C1502" t="s">
        <v>165</v>
      </c>
      <c r="D1502" t="s">
        <v>1338</v>
      </c>
      <c r="E1502" t="s">
        <v>17</v>
      </c>
      <c r="F1502" t="s">
        <v>33</v>
      </c>
      <c r="G1502" t="s">
        <v>42</v>
      </c>
      <c r="H1502" t="s">
        <v>34</v>
      </c>
      <c r="I1502" s="3">
        <v>2</v>
      </c>
      <c r="J1502" s="4">
        <v>893.55</v>
      </c>
      <c r="K1502" s="4">
        <v>1787.11</v>
      </c>
      <c r="L1502" t="s">
        <v>28</v>
      </c>
      <c r="M1502" t="s">
        <v>29</v>
      </c>
      <c r="N1502">
        <f>IF(COUNTIF($C$2:C1502,C1502)=1,1,0)</f>
        <v>0</v>
      </c>
      <c r="O1502">
        <f t="shared" si="46"/>
        <v>0</v>
      </c>
      <c r="P1502" t="str">
        <f t="shared" si="47"/>
        <v>2023-08</v>
      </c>
      <c r="Q1502" s="3">
        <f>IF(AND(IF(dashboard!$B$4="All",TRUE,$F1502=dashboard!$B$4),IF(dashboard!$B$5="All",TRUE,$E1502=dashboard!$B$5),IF(dashboard!$B$6="All",TRUE,$G1502=dashboard!$B$6),IF(dashboard!$B$7="All",TRUE,$M1502=dashboard!$B$7),$P1502&gt;=dashboard!$B$8,$P1502&lt;=dashboard!$B$9,COUNTIFS($C$2:C1502,$C1502,$F$2:F1502,IF(dashboard!$B$4="All","*",dashboard!$B$4),$E$2:E1502,IF(dashboard!$B$5="All","*",dashboard!$B$5),$G$2:G1502,IF(dashboard!$B$6="All","*",dashboard!$B$6),$M$2:M1502,IF(dashboard!$B$7="All","*",dashboard!$B$7),$P$2:P1502,"&gt;="&amp;dashboard!$B$8,$P$2:P1502,"&lt;="&amp;dashboard!$B$9)=1),1,0)</f>
        <v>0</v>
      </c>
    </row>
    <row r="1503" spans="1:17">
      <c r="A1503" t="s">
        <v>2875</v>
      </c>
      <c r="B1503" s="2">
        <v>45177</v>
      </c>
      <c r="C1503" t="s">
        <v>1551</v>
      </c>
      <c r="D1503" t="s">
        <v>1307</v>
      </c>
      <c r="E1503" t="s">
        <v>61</v>
      </c>
      <c r="F1503" t="s">
        <v>18</v>
      </c>
      <c r="G1503" t="s">
        <v>19</v>
      </c>
      <c r="H1503" t="s">
        <v>34</v>
      </c>
      <c r="I1503" s="3">
        <v>4</v>
      </c>
      <c r="J1503" s="4">
        <v>1014.36</v>
      </c>
      <c r="K1503" s="4">
        <v>4057.43</v>
      </c>
      <c r="L1503" t="s">
        <v>21</v>
      </c>
      <c r="M1503" t="s">
        <v>29</v>
      </c>
      <c r="N1503">
        <f>IF(COUNTIF($C$2:C1503,C1503)=1,1,0)</f>
        <v>0</v>
      </c>
      <c r="O1503">
        <f t="shared" si="46"/>
        <v>0</v>
      </c>
      <c r="P1503" t="str">
        <f t="shared" si="47"/>
        <v>2023-09</v>
      </c>
      <c r="Q1503" s="3">
        <f>IF(AND(IF(dashboard!$B$4="All",TRUE,$F1503=dashboard!$B$4),IF(dashboard!$B$5="All",TRUE,$E1503=dashboard!$B$5),IF(dashboard!$B$6="All",TRUE,$G1503=dashboard!$B$6),IF(dashboard!$B$7="All",TRUE,$M1503=dashboard!$B$7),$P1503&gt;=dashboard!$B$8,$P1503&lt;=dashboard!$B$9,COUNTIFS($C$2:C1503,$C1503,$F$2:F1503,IF(dashboard!$B$4="All","*",dashboard!$B$4),$E$2:E1503,IF(dashboard!$B$5="All","*",dashboard!$B$5),$G$2:G1503,IF(dashboard!$B$6="All","*",dashboard!$B$6),$M$2:M1503,IF(dashboard!$B$7="All","*",dashboard!$B$7),$P$2:P1503,"&gt;="&amp;dashboard!$B$8,$P$2:P1503,"&lt;="&amp;dashboard!$B$9)=1),1,0)</f>
        <v>0</v>
      </c>
    </row>
    <row r="1504" spans="1:17">
      <c r="A1504" t="s">
        <v>2876</v>
      </c>
      <c r="B1504" s="2">
        <v>45052</v>
      </c>
      <c r="C1504" t="s">
        <v>1160</v>
      </c>
      <c r="D1504" t="s">
        <v>1130</v>
      </c>
      <c r="E1504" t="s">
        <v>26</v>
      </c>
      <c r="F1504" t="s">
        <v>33</v>
      </c>
      <c r="G1504" t="s">
        <v>42</v>
      </c>
      <c r="H1504" t="s">
        <v>20</v>
      </c>
      <c r="I1504" s="3">
        <v>1</v>
      </c>
      <c r="J1504" s="4">
        <v>41747.199999999997</v>
      </c>
      <c r="K1504" s="4">
        <v>41747.199999999997</v>
      </c>
      <c r="L1504" t="s">
        <v>21</v>
      </c>
      <c r="M1504" t="s">
        <v>29</v>
      </c>
      <c r="N1504">
        <f>IF(COUNTIF($C$2:C1504,C1504)=1,1,0)</f>
        <v>0</v>
      </c>
      <c r="O1504">
        <f t="shared" si="46"/>
        <v>0</v>
      </c>
      <c r="P1504" t="str">
        <f t="shared" si="47"/>
        <v>2023-05</v>
      </c>
      <c r="Q1504" s="3">
        <f>IF(AND(IF(dashboard!$B$4="All",TRUE,$F1504=dashboard!$B$4),IF(dashboard!$B$5="All",TRUE,$E1504=dashboard!$B$5),IF(dashboard!$B$6="All",TRUE,$G1504=dashboard!$B$6),IF(dashboard!$B$7="All",TRUE,$M1504=dashboard!$B$7),$P1504&gt;=dashboard!$B$8,$P1504&lt;=dashboard!$B$9,COUNTIFS($C$2:C1504,$C1504,$F$2:F1504,IF(dashboard!$B$4="All","*",dashboard!$B$4),$E$2:E1504,IF(dashboard!$B$5="All","*",dashboard!$B$5),$G$2:G1504,IF(dashboard!$B$6="All","*",dashboard!$B$6),$M$2:M1504,IF(dashboard!$B$7="All","*",dashboard!$B$7),$P$2:P1504,"&gt;="&amp;dashboard!$B$8,$P$2:P1504,"&lt;="&amp;dashboard!$B$9)=1),1,0)</f>
        <v>1</v>
      </c>
    </row>
    <row r="1505" spans="1:17">
      <c r="A1505" t="s">
        <v>2877</v>
      </c>
      <c r="B1505" s="2">
        <v>45143</v>
      </c>
      <c r="C1505" t="s">
        <v>207</v>
      </c>
      <c r="D1505" t="s">
        <v>1130</v>
      </c>
      <c r="E1505" t="s">
        <v>61</v>
      </c>
      <c r="F1505" t="s">
        <v>33</v>
      </c>
      <c r="G1505" t="s">
        <v>19</v>
      </c>
      <c r="H1505" t="s">
        <v>20</v>
      </c>
      <c r="I1505" s="3">
        <v>1</v>
      </c>
      <c r="J1505" s="4">
        <v>38750.83</v>
      </c>
      <c r="K1505" s="4">
        <v>38750.83</v>
      </c>
      <c r="L1505" t="s">
        <v>35</v>
      </c>
      <c r="M1505" t="s">
        <v>22</v>
      </c>
      <c r="N1505">
        <f>IF(COUNTIF($C$2:C1505,C1505)=1,1,0)</f>
        <v>0</v>
      </c>
      <c r="O1505">
        <f t="shared" si="46"/>
        <v>1</v>
      </c>
      <c r="P1505" t="str">
        <f t="shared" si="47"/>
        <v>2023-08</v>
      </c>
      <c r="Q1505" s="3">
        <f>IF(AND(IF(dashboard!$B$4="All",TRUE,$F1505=dashboard!$B$4),IF(dashboard!$B$5="All",TRUE,$E1505=dashboard!$B$5),IF(dashboard!$B$6="All",TRUE,$G1505=dashboard!$B$6),IF(dashboard!$B$7="All",TRUE,$M1505=dashboard!$B$7),$P1505&gt;=dashboard!$B$8,$P1505&lt;=dashboard!$B$9,COUNTIFS($C$2:C1505,$C1505,$F$2:F1505,IF(dashboard!$B$4="All","*",dashboard!$B$4),$E$2:E1505,IF(dashboard!$B$5="All","*",dashboard!$B$5),$G$2:G1505,IF(dashboard!$B$6="All","*",dashboard!$B$6),$M$2:M1505,IF(dashboard!$B$7="All","*",dashboard!$B$7),$P$2:P1505,"&gt;="&amp;dashboard!$B$8,$P$2:P1505,"&lt;="&amp;dashboard!$B$9)=1),1,0)</f>
        <v>1</v>
      </c>
    </row>
    <row r="1506" spans="1:17">
      <c r="A1506" t="s">
        <v>2878</v>
      </c>
      <c r="B1506" s="2">
        <v>45232</v>
      </c>
      <c r="C1506" t="s">
        <v>774</v>
      </c>
      <c r="D1506" t="s">
        <v>498</v>
      </c>
      <c r="E1506" t="s">
        <v>26</v>
      </c>
      <c r="F1506" t="s">
        <v>27</v>
      </c>
      <c r="G1506" t="s">
        <v>19</v>
      </c>
      <c r="H1506" t="s">
        <v>20</v>
      </c>
      <c r="I1506" s="3">
        <v>2</v>
      </c>
      <c r="J1506" s="4">
        <v>40942.69</v>
      </c>
      <c r="K1506" s="4">
        <v>81885.39</v>
      </c>
      <c r="L1506" t="s">
        <v>35</v>
      </c>
      <c r="M1506" t="s">
        <v>29</v>
      </c>
      <c r="N1506">
        <f>IF(COUNTIF($C$2:C1506,C1506)=1,1,0)</f>
        <v>0</v>
      </c>
      <c r="O1506">
        <f t="shared" si="46"/>
        <v>0</v>
      </c>
      <c r="P1506" t="str">
        <f t="shared" si="47"/>
        <v>2023-11</v>
      </c>
      <c r="Q1506" s="3">
        <f>IF(AND(IF(dashboard!$B$4="All",TRUE,$F1506=dashboard!$B$4),IF(dashboard!$B$5="All",TRUE,$E1506=dashboard!$B$5),IF(dashboard!$B$6="All",TRUE,$G1506=dashboard!$B$6),IF(dashboard!$B$7="All",TRUE,$M1506=dashboard!$B$7),$P1506&gt;=dashboard!$B$8,$P1506&lt;=dashboard!$B$9,COUNTIFS($C$2:C1506,$C1506,$F$2:F1506,IF(dashboard!$B$4="All","*",dashboard!$B$4),$E$2:E1506,IF(dashboard!$B$5="All","*",dashboard!$B$5),$G$2:G1506,IF(dashboard!$B$6="All","*",dashboard!$B$6),$M$2:M1506,IF(dashboard!$B$7="All","*",dashboard!$B$7),$P$2:P1506,"&gt;="&amp;dashboard!$B$8,$P$2:P1506,"&lt;="&amp;dashboard!$B$9)=1),1,0)</f>
        <v>0</v>
      </c>
    </row>
    <row r="1507" spans="1:17">
      <c r="A1507" t="s">
        <v>2879</v>
      </c>
      <c r="B1507" s="2">
        <v>45111</v>
      </c>
      <c r="C1507" t="s">
        <v>1417</v>
      </c>
      <c r="D1507" t="s">
        <v>1620</v>
      </c>
      <c r="E1507" t="s">
        <v>61</v>
      </c>
      <c r="F1507" t="s">
        <v>33</v>
      </c>
      <c r="G1507" t="s">
        <v>42</v>
      </c>
      <c r="H1507" t="s">
        <v>50</v>
      </c>
      <c r="I1507" s="3">
        <v>1</v>
      </c>
      <c r="J1507" s="4">
        <v>2493.4899999999998</v>
      </c>
      <c r="K1507" s="4">
        <v>2493.4899999999998</v>
      </c>
      <c r="L1507" t="s">
        <v>21</v>
      </c>
      <c r="M1507" t="s">
        <v>22</v>
      </c>
      <c r="N1507">
        <f>IF(COUNTIF($C$2:C1507,C1507)=1,1,0)</f>
        <v>0</v>
      </c>
      <c r="O1507">
        <f t="shared" si="46"/>
        <v>1</v>
      </c>
      <c r="P1507" t="str">
        <f t="shared" si="47"/>
        <v>2023-07</v>
      </c>
      <c r="Q1507" s="3">
        <f>IF(AND(IF(dashboard!$B$4="All",TRUE,$F1507=dashboard!$B$4),IF(dashboard!$B$5="All",TRUE,$E1507=dashboard!$B$5),IF(dashboard!$B$6="All",TRUE,$G1507=dashboard!$B$6),IF(dashboard!$B$7="All",TRUE,$M1507=dashboard!$B$7),$P1507&gt;=dashboard!$B$8,$P1507&lt;=dashboard!$B$9,COUNTIFS($C$2:C1507,$C1507,$F$2:F1507,IF(dashboard!$B$4="All","*",dashboard!$B$4),$E$2:E1507,IF(dashboard!$B$5="All","*",dashboard!$B$5),$G$2:G1507,IF(dashboard!$B$6="All","*",dashboard!$B$6),$M$2:M1507,IF(dashboard!$B$7="All","*",dashboard!$B$7),$P$2:P1507,"&gt;="&amp;dashboard!$B$8,$P$2:P1507,"&lt;="&amp;dashboard!$B$9)=1),1,0)</f>
        <v>1</v>
      </c>
    </row>
    <row r="1508" spans="1:17">
      <c r="A1508" t="s">
        <v>2880</v>
      </c>
      <c r="B1508" s="2">
        <v>44965</v>
      </c>
      <c r="C1508" t="s">
        <v>1250</v>
      </c>
      <c r="D1508" t="s">
        <v>2084</v>
      </c>
      <c r="E1508" t="s">
        <v>26</v>
      </c>
      <c r="F1508" t="s">
        <v>18</v>
      </c>
      <c r="G1508" t="s">
        <v>19</v>
      </c>
      <c r="H1508" t="s">
        <v>34</v>
      </c>
      <c r="I1508" s="3">
        <v>1</v>
      </c>
      <c r="J1508" s="4">
        <v>1084.5999999999999</v>
      </c>
      <c r="K1508" s="4">
        <v>1084.5999999999999</v>
      </c>
      <c r="L1508" t="s">
        <v>21</v>
      </c>
      <c r="M1508" t="s">
        <v>29</v>
      </c>
      <c r="N1508">
        <f>IF(COUNTIF($C$2:C1508,C1508)=1,1,0)</f>
        <v>0</v>
      </c>
      <c r="O1508">
        <f t="shared" si="46"/>
        <v>0</v>
      </c>
      <c r="P1508" t="str">
        <f t="shared" si="47"/>
        <v>2023-02</v>
      </c>
      <c r="Q1508" s="3">
        <f>IF(AND(IF(dashboard!$B$4="All",TRUE,$F1508=dashboard!$B$4),IF(dashboard!$B$5="All",TRUE,$E1508=dashboard!$B$5),IF(dashboard!$B$6="All",TRUE,$G1508=dashboard!$B$6),IF(dashboard!$B$7="All",TRUE,$M1508=dashboard!$B$7),$P1508&gt;=dashboard!$B$8,$P1508&lt;=dashboard!$B$9,COUNTIFS($C$2:C1508,$C1508,$F$2:F1508,IF(dashboard!$B$4="All","*",dashboard!$B$4),$E$2:E1508,IF(dashboard!$B$5="All","*",dashboard!$B$5),$G$2:G1508,IF(dashboard!$B$6="All","*",dashboard!$B$6),$M$2:M1508,IF(dashboard!$B$7="All","*",dashboard!$B$7),$P$2:P1508,"&gt;="&amp;dashboard!$B$8,$P$2:P1508,"&lt;="&amp;dashboard!$B$9)=1),1,0)</f>
        <v>0</v>
      </c>
    </row>
    <row r="1509" spans="1:17">
      <c r="A1509" t="s">
        <v>2881</v>
      </c>
      <c r="B1509" s="2">
        <v>45149</v>
      </c>
      <c r="C1509" t="s">
        <v>1149</v>
      </c>
      <c r="D1509" t="s">
        <v>2882</v>
      </c>
      <c r="E1509" t="s">
        <v>17</v>
      </c>
      <c r="F1509" t="s">
        <v>27</v>
      </c>
      <c r="G1509" t="s">
        <v>42</v>
      </c>
      <c r="H1509" t="s">
        <v>20</v>
      </c>
      <c r="I1509" s="3">
        <v>5</v>
      </c>
      <c r="J1509" s="4">
        <v>41644.58</v>
      </c>
      <c r="K1509" s="4">
        <v>208222.88</v>
      </c>
      <c r="L1509" t="s">
        <v>35</v>
      </c>
      <c r="M1509" t="s">
        <v>22</v>
      </c>
      <c r="N1509">
        <f>IF(COUNTIF($C$2:C1509,C1509)=1,1,0)</f>
        <v>0</v>
      </c>
      <c r="O1509">
        <f t="shared" si="46"/>
        <v>1</v>
      </c>
      <c r="P1509" t="str">
        <f t="shared" si="47"/>
        <v>2023-08</v>
      </c>
      <c r="Q1509" s="3">
        <f>IF(AND(IF(dashboard!$B$4="All",TRUE,$F1509=dashboard!$B$4),IF(dashboard!$B$5="All",TRUE,$E1509=dashboard!$B$5),IF(dashboard!$B$6="All",TRUE,$G1509=dashboard!$B$6),IF(dashboard!$B$7="All",TRUE,$M1509=dashboard!$B$7),$P1509&gt;=dashboard!$B$8,$P1509&lt;=dashboard!$B$9,COUNTIFS($C$2:C1509,$C1509,$F$2:F1509,IF(dashboard!$B$4="All","*",dashboard!$B$4),$E$2:E1509,IF(dashboard!$B$5="All","*",dashboard!$B$5),$G$2:G1509,IF(dashboard!$B$6="All","*",dashboard!$B$6),$M$2:M1509,IF(dashboard!$B$7="All","*",dashboard!$B$7),$P$2:P1509,"&gt;="&amp;dashboard!$B$8,$P$2:P1509,"&lt;="&amp;dashboard!$B$9)=1),1,0)</f>
        <v>0</v>
      </c>
    </row>
    <row r="1510" spans="1:17">
      <c r="A1510" t="s">
        <v>2883</v>
      </c>
      <c r="B1510" s="2">
        <v>45110</v>
      </c>
      <c r="C1510" t="s">
        <v>831</v>
      </c>
      <c r="D1510" t="s">
        <v>2495</v>
      </c>
      <c r="E1510" t="s">
        <v>17</v>
      </c>
      <c r="F1510" t="s">
        <v>18</v>
      </c>
      <c r="G1510" t="s">
        <v>42</v>
      </c>
      <c r="H1510" t="s">
        <v>20</v>
      </c>
      <c r="I1510" s="3">
        <v>1</v>
      </c>
      <c r="J1510" s="4">
        <v>29914.95</v>
      </c>
      <c r="K1510" s="4">
        <v>29914.95</v>
      </c>
      <c r="L1510" t="s">
        <v>28</v>
      </c>
      <c r="M1510" t="s">
        <v>29</v>
      </c>
      <c r="N1510">
        <f>IF(COUNTIF($C$2:C1510,C1510)=1,1,0)</f>
        <v>0</v>
      </c>
      <c r="O1510">
        <f t="shared" si="46"/>
        <v>0</v>
      </c>
      <c r="P1510" t="str">
        <f t="shared" si="47"/>
        <v>2023-07</v>
      </c>
      <c r="Q1510" s="3">
        <f>IF(AND(IF(dashboard!$B$4="All",TRUE,$F1510=dashboard!$B$4),IF(dashboard!$B$5="All",TRUE,$E1510=dashboard!$B$5),IF(dashboard!$B$6="All",TRUE,$G1510=dashboard!$B$6),IF(dashboard!$B$7="All",TRUE,$M1510=dashboard!$B$7),$P1510&gt;=dashboard!$B$8,$P1510&lt;=dashboard!$B$9,COUNTIFS($C$2:C1510,$C1510,$F$2:F1510,IF(dashboard!$B$4="All","*",dashboard!$B$4),$E$2:E1510,IF(dashboard!$B$5="All","*",dashboard!$B$5),$G$2:G1510,IF(dashboard!$B$6="All","*",dashboard!$B$6),$M$2:M1510,IF(dashboard!$B$7="All","*",dashboard!$B$7),$P$2:P1510,"&gt;="&amp;dashboard!$B$8,$P$2:P1510,"&lt;="&amp;dashboard!$B$9)=1),1,0)</f>
        <v>0</v>
      </c>
    </row>
    <row r="1511" spans="1:17">
      <c r="A1511" t="s">
        <v>2884</v>
      </c>
      <c r="B1511" s="2">
        <v>45421</v>
      </c>
      <c r="C1511" t="s">
        <v>2683</v>
      </c>
      <c r="D1511" t="s">
        <v>741</v>
      </c>
      <c r="E1511" t="s">
        <v>17</v>
      </c>
      <c r="F1511" t="s">
        <v>33</v>
      </c>
      <c r="G1511" t="s">
        <v>42</v>
      </c>
      <c r="H1511" t="s">
        <v>34</v>
      </c>
      <c r="I1511" s="3">
        <v>3</v>
      </c>
      <c r="J1511" s="4">
        <v>1294.45</v>
      </c>
      <c r="K1511" s="4">
        <v>3883.35</v>
      </c>
      <c r="L1511" t="s">
        <v>28</v>
      </c>
      <c r="M1511" t="s">
        <v>29</v>
      </c>
      <c r="N1511">
        <f>IF(COUNTIF($C$2:C1511,C1511)=1,1,0)</f>
        <v>0</v>
      </c>
      <c r="O1511">
        <f t="shared" si="46"/>
        <v>0</v>
      </c>
      <c r="P1511" t="str">
        <f t="shared" si="47"/>
        <v>2024-05</v>
      </c>
      <c r="Q1511" s="3">
        <f>IF(AND(IF(dashboard!$B$4="All",TRUE,$F1511=dashboard!$B$4),IF(dashboard!$B$5="All",TRUE,$E1511=dashboard!$B$5),IF(dashboard!$B$6="All",TRUE,$G1511=dashboard!$B$6),IF(dashboard!$B$7="All",TRUE,$M1511=dashboard!$B$7),$P1511&gt;=dashboard!$B$8,$P1511&lt;=dashboard!$B$9,COUNTIFS($C$2:C1511,$C1511,$F$2:F1511,IF(dashboard!$B$4="All","*",dashboard!$B$4),$E$2:E1511,IF(dashboard!$B$5="All","*",dashboard!$B$5),$G$2:G1511,IF(dashboard!$B$6="All","*",dashboard!$B$6),$M$2:M1511,IF(dashboard!$B$7="All","*",dashboard!$B$7),$P$2:P1511,"&gt;="&amp;dashboard!$B$8,$P$2:P1511,"&lt;="&amp;dashboard!$B$9)=1),1,0)</f>
        <v>1</v>
      </c>
    </row>
    <row r="1512" spans="1:17">
      <c r="A1512" t="s">
        <v>2885</v>
      </c>
      <c r="B1512" s="2">
        <v>45353</v>
      </c>
      <c r="C1512" t="s">
        <v>1097</v>
      </c>
      <c r="D1512" t="s">
        <v>802</v>
      </c>
      <c r="E1512" t="s">
        <v>17</v>
      </c>
      <c r="F1512" t="s">
        <v>33</v>
      </c>
      <c r="G1512" t="s">
        <v>19</v>
      </c>
      <c r="H1512" t="s">
        <v>50</v>
      </c>
      <c r="I1512" s="3">
        <v>1</v>
      </c>
      <c r="J1512" s="4">
        <v>2447.7600000000002</v>
      </c>
      <c r="K1512" s="4">
        <v>2447.7600000000002</v>
      </c>
      <c r="L1512" t="s">
        <v>28</v>
      </c>
      <c r="M1512" t="s">
        <v>29</v>
      </c>
      <c r="N1512">
        <f>IF(COUNTIF($C$2:C1512,C1512)=1,1,0)</f>
        <v>0</v>
      </c>
      <c r="O1512">
        <f t="shared" si="46"/>
        <v>0</v>
      </c>
      <c r="P1512" t="str">
        <f t="shared" si="47"/>
        <v>2024-03</v>
      </c>
      <c r="Q1512" s="3">
        <f>IF(AND(IF(dashboard!$B$4="All",TRUE,$F1512=dashboard!$B$4),IF(dashboard!$B$5="All",TRUE,$E1512=dashboard!$B$5),IF(dashboard!$B$6="All",TRUE,$G1512=dashboard!$B$6),IF(dashboard!$B$7="All",TRUE,$M1512=dashboard!$B$7),$P1512&gt;=dashboard!$B$8,$P1512&lt;=dashboard!$B$9,COUNTIFS($C$2:C1512,$C1512,$F$2:F1512,IF(dashboard!$B$4="All","*",dashboard!$B$4),$E$2:E1512,IF(dashboard!$B$5="All","*",dashboard!$B$5),$G$2:G1512,IF(dashboard!$B$6="All","*",dashboard!$B$6),$M$2:M1512,IF(dashboard!$B$7="All","*",dashboard!$B$7),$P$2:P1512,"&gt;="&amp;dashboard!$B$8,$P$2:P1512,"&lt;="&amp;dashboard!$B$9)=1),1,0)</f>
        <v>1</v>
      </c>
    </row>
    <row r="1513" spans="1:17">
      <c r="A1513" t="s">
        <v>2886</v>
      </c>
      <c r="B1513" s="2">
        <v>45104</v>
      </c>
      <c r="C1513" t="s">
        <v>2258</v>
      </c>
      <c r="D1513" t="s">
        <v>2326</v>
      </c>
      <c r="E1513" t="s">
        <v>17</v>
      </c>
      <c r="F1513" t="s">
        <v>46</v>
      </c>
      <c r="G1513" t="s">
        <v>42</v>
      </c>
      <c r="H1513" t="s">
        <v>20</v>
      </c>
      <c r="I1513" s="3">
        <v>4</v>
      </c>
      <c r="J1513" s="4">
        <v>28498.880000000001</v>
      </c>
      <c r="K1513" s="4">
        <v>113995.5</v>
      </c>
      <c r="L1513" t="s">
        <v>35</v>
      </c>
      <c r="M1513" t="s">
        <v>29</v>
      </c>
      <c r="N1513">
        <f>IF(COUNTIF($C$2:C1513,C1513)=1,1,0)</f>
        <v>0</v>
      </c>
      <c r="O1513">
        <f t="shared" si="46"/>
        <v>0</v>
      </c>
      <c r="P1513" t="str">
        <f t="shared" si="47"/>
        <v>2023-06</v>
      </c>
      <c r="Q1513" s="3">
        <f>IF(AND(IF(dashboard!$B$4="All",TRUE,$F1513=dashboard!$B$4),IF(dashboard!$B$5="All",TRUE,$E1513=dashboard!$B$5),IF(dashboard!$B$6="All",TRUE,$G1513=dashboard!$B$6),IF(dashboard!$B$7="All",TRUE,$M1513=dashboard!$B$7),$P1513&gt;=dashboard!$B$8,$P1513&lt;=dashboard!$B$9,COUNTIFS($C$2:C1513,$C1513,$F$2:F1513,IF(dashboard!$B$4="All","*",dashboard!$B$4),$E$2:E1513,IF(dashboard!$B$5="All","*",dashboard!$B$5),$G$2:G1513,IF(dashboard!$B$6="All","*",dashboard!$B$6),$M$2:M1513,IF(dashboard!$B$7="All","*",dashboard!$B$7),$P$2:P1513,"&gt;="&amp;dashboard!$B$8,$P$2:P1513,"&lt;="&amp;dashboard!$B$9)=1),1,0)</f>
        <v>0</v>
      </c>
    </row>
    <row r="1514" spans="1:17">
      <c r="A1514" t="s">
        <v>2887</v>
      </c>
      <c r="B1514" s="2">
        <v>45354</v>
      </c>
      <c r="C1514" t="s">
        <v>2047</v>
      </c>
      <c r="D1514" t="s">
        <v>1327</v>
      </c>
      <c r="E1514" t="s">
        <v>17</v>
      </c>
      <c r="F1514" t="s">
        <v>33</v>
      </c>
      <c r="G1514" t="s">
        <v>19</v>
      </c>
      <c r="H1514" t="s">
        <v>57</v>
      </c>
      <c r="I1514" s="3">
        <v>5</v>
      </c>
      <c r="J1514" s="4">
        <v>10631.12</v>
      </c>
      <c r="K1514" s="4">
        <v>53155.62</v>
      </c>
      <c r="L1514" t="s">
        <v>21</v>
      </c>
      <c r="M1514" t="s">
        <v>29</v>
      </c>
      <c r="N1514">
        <f>IF(COUNTIF($C$2:C1514,C1514)=1,1,0)</f>
        <v>0</v>
      </c>
      <c r="O1514">
        <f t="shared" si="46"/>
        <v>0</v>
      </c>
      <c r="P1514" t="str">
        <f t="shared" si="47"/>
        <v>2024-03</v>
      </c>
      <c r="Q1514" s="3">
        <f>IF(AND(IF(dashboard!$B$4="All",TRUE,$F1514=dashboard!$B$4),IF(dashboard!$B$5="All",TRUE,$E1514=dashboard!$B$5),IF(dashboard!$B$6="All",TRUE,$G1514=dashboard!$B$6),IF(dashboard!$B$7="All",TRUE,$M1514=dashboard!$B$7),$P1514&gt;=dashboard!$B$8,$P1514&lt;=dashboard!$B$9,COUNTIFS($C$2:C1514,$C1514,$F$2:F1514,IF(dashboard!$B$4="All","*",dashboard!$B$4),$E$2:E1514,IF(dashboard!$B$5="All","*",dashboard!$B$5),$G$2:G1514,IF(dashboard!$B$6="All","*",dashboard!$B$6),$M$2:M1514,IF(dashboard!$B$7="All","*",dashboard!$B$7),$P$2:P1514,"&gt;="&amp;dashboard!$B$8,$P$2:P1514,"&lt;="&amp;dashboard!$B$9)=1),1,0)</f>
        <v>1</v>
      </c>
    </row>
    <row r="1515" spans="1:17">
      <c r="A1515" t="s">
        <v>2888</v>
      </c>
      <c r="B1515" s="2">
        <v>45220</v>
      </c>
      <c r="C1515" t="s">
        <v>2668</v>
      </c>
      <c r="D1515" t="s">
        <v>1960</v>
      </c>
      <c r="E1515" t="s">
        <v>17</v>
      </c>
      <c r="F1515" t="s">
        <v>27</v>
      </c>
      <c r="G1515" t="s">
        <v>42</v>
      </c>
      <c r="H1515" t="s">
        <v>50</v>
      </c>
      <c r="I1515" s="3">
        <v>4</v>
      </c>
      <c r="J1515" s="4">
        <v>2229.71</v>
      </c>
      <c r="K1515" s="4">
        <v>8918.82</v>
      </c>
      <c r="L1515" t="s">
        <v>28</v>
      </c>
      <c r="M1515" t="s">
        <v>29</v>
      </c>
      <c r="N1515">
        <f>IF(COUNTIF($C$2:C1515,C1515)=1,1,0)</f>
        <v>0</v>
      </c>
      <c r="O1515">
        <f t="shared" si="46"/>
        <v>0</v>
      </c>
      <c r="P1515" t="str">
        <f t="shared" si="47"/>
        <v>2023-10</v>
      </c>
      <c r="Q1515" s="3">
        <f>IF(AND(IF(dashboard!$B$4="All",TRUE,$F1515=dashboard!$B$4),IF(dashboard!$B$5="All",TRUE,$E1515=dashboard!$B$5),IF(dashboard!$B$6="All",TRUE,$G1515=dashboard!$B$6),IF(dashboard!$B$7="All",TRUE,$M1515=dashboard!$B$7),$P1515&gt;=dashboard!$B$8,$P1515&lt;=dashboard!$B$9,COUNTIFS($C$2:C1515,$C1515,$F$2:F1515,IF(dashboard!$B$4="All","*",dashboard!$B$4),$E$2:E1515,IF(dashboard!$B$5="All","*",dashboard!$B$5),$G$2:G1515,IF(dashboard!$B$6="All","*",dashboard!$B$6),$M$2:M1515,IF(dashboard!$B$7="All","*",dashboard!$B$7),$P$2:P1515,"&gt;="&amp;dashboard!$B$8,$P$2:P1515,"&lt;="&amp;dashboard!$B$9)=1),1,0)</f>
        <v>0</v>
      </c>
    </row>
    <row r="1516" spans="1:17">
      <c r="A1516" t="s">
        <v>2889</v>
      </c>
      <c r="B1516" s="2">
        <v>45077</v>
      </c>
      <c r="C1516" t="s">
        <v>99</v>
      </c>
      <c r="D1516" t="s">
        <v>70</v>
      </c>
      <c r="E1516" t="s">
        <v>61</v>
      </c>
      <c r="F1516" t="s">
        <v>33</v>
      </c>
      <c r="G1516" t="s">
        <v>19</v>
      </c>
      <c r="H1516" t="s">
        <v>20</v>
      </c>
      <c r="I1516" s="3">
        <v>4</v>
      </c>
      <c r="J1516" s="4">
        <v>34084.49</v>
      </c>
      <c r="K1516" s="4">
        <v>136337.98000000001</v>
      </c>
      <c r="L1516" t="s">
        <v>21</v>
      </c>
      <c r="M1516" t="s">
        <v>22</v>
      </c>
      <c r="N1516">
        <f>IF(COUNTIF($C$2:C1516,C1516)=1,1,0)</f>
        <v>0</v>
      </c>
      <c r="O1516">
        <f t="shared" si="46"/>
        <v>1</v>
      </c>
      <c r="P1516" t="str">
        <f t="shared" si="47"/>
        <v>2023-05</v>
      </c>
      <c r="Q1516" s="3">
        <f>IF(AND(IF(dashboard!$B$4="All",TRUE,$F1516=dashboard!$B$4),IF(dashboard!$B$5="All",TRUE,$E1516=dashboard!$B$5),IF(dashboard!$B$6="All",TRUE,$G1516=dashboard!$B$6),IF(dashboard!$B$7="All",TRUE,$M1516=dashboard!$B$7),$P1516&gt;=dashboard!$B$8,$P1516&lt;=dashboard!$B$9,COUNTIFS($C$2:C1516,$C1516,$F$2:F1516,IF(dashboard!$B$4="All","*",dashboard!$B$4),$E$2:E1516,IF(dashboard!$B$5="All","*",dashboard!$B$5),$G$2:G1516,IF(dashboard!$B$6="All","*",dashboard!$B$6),$M$2:M1516,IF(dashboard!$B$7="All","*",dashboard!$B$7),$P$2:P1516,"&gt;="&amp;dashboard!$B$8,$P$2:P1516,"&lt;="&amp;dashboard!$B$9)=1),1,0)</f>
        <v>1</v>
      </c>
    </row>
    <row r="1517" spans="1:17">
      <c r="A1517" t="s">
        <v>2890</v>
      </c>
      <c r="B1517" s="2">
        <v>45310</v>
      </c>
      <c r="C1517" t="s">
        <v>931</v>
      </c>
      <c r="D1517" t="s">
        <v>1712</v>
      </c>
      <c r="E1517" t="s">
        <v>61</v>
      </c>
      <c r="F1517" t="s">
        <v>46</v>
      </c>
      <c r="G1517" t="s">
        <v>42</v>
      </c>
      <c r="H1517" t="s">
        <v>57</v>
      </c>
      <c r="I1517" s="3">
        <v>3</v>
      </c>
      <c r="J1517" s="4">
        <v>11873.93</v>
      </c>
      <c r="K1517" s="4">
        <v>35621.78</v>
      </c>
      <c r="L1517" t="s">
        <v>35</v>
      </c>
      <c r="M1517" t="s">
        <v>29</v>
      </c>
      <c r="N1517">
        <f>IF(COUNTIF($C$2:C1517,C1517)=1,1,0)</f>
        <v>0</v>
      </c>
      <c r="O1517">
        <f t="shared" si="46"/>
        <v>0</v>
      </c>
      <c r="P1517" t="str">
        <f t="shared" si="47"/>
        <v>2024-01</v>
      </c>
      <c r="Q1517" s="3">
        <f>IF(AND(IF(dashboard!$B$4="All",TRUE,$F1517=dashboard!$B$4),IF(dashboard!$B$5="All",TRUE,$E1517=dashboard!$B$5),IF(dashboard!$B$6="All",TRUE,$G1517=dashboard!$B$6),IF(dashboard!$B$7="All",TRUE,$M1517=dashboard!$B$7),$P1517&gt;=dashboard!$B$8,$P1517&lt;=dashboard!$B$9,COUNTIFS($C$2:C1517,$C1517,$F$2:F1517,IF(dashboard!$B$4="All","*",dashboard!$B$4),$E$2:E1517,IF(dashboard!$B$5="All","*",dashboard!$B$5),$G$2:G1517,IF(dashboard!$B$6="All","*",dashboard!$B$6),$M$2:M1517,IF(dashboard!$B$7="All","*",dashboard!$B$7),$P$2:P1517,"&gt;="&amp;dashboard!$B$8,$P$2:P1517,"&lt;="&amp;dashboard!$B$9)=1),1,0)</f>
        <v>0</v>
      </c>
    </row>
    <row r="1518" spans="1:17">
      <c r="A1518" t="s">
        <v>2891</v>
      </c>
      <c r="B1518" s="2">
        <v>45234</v>
      </c>
      <c r="C1518" t="s">
        <v>1858</v>
      </c>
      <c r="D1518" t="s">
        <v>675</v>
      </c>
      <c r="E1518" t="s">
        <v>17</v>
      </c>
      <c r="F1518" t="s">
        <v>33</v>
      </c>
      <c r="G1518" t="s">
        <v>19</v>
      </c>
      <c r="H1518" t="s">
        <v>20</v>
      </c>
      <c r="I1518" s="3">
        <v>5</v>
      </c>
      <c r="J1518" s="4">
        <v>31754.71</v>
      </c>
      <c r="K1518" s="4">
        <v>158773.54999999999</v>
      </c>
      <c r="L1518" t="s">
        <v>35</v>
      </c>
      <c r="M1518" t="s">
        <v>29</v>
      </c>
      <c r="N1518">
        <f>IF(COUNTIF($C$2:C1518,C1518)=1,1,0)</f>
        <v>0</v>
      </c>
      <c r="O1518">
        <f t="shared" si="46"/>
        <v>0</v>
      </c>
      <c r="P1518" t="str">
        <f t="shared" si="47"/>
        <v>2023-11</v>
      </c>
      <c r="Q1518" s="3">
        <f>IF(AND(IF(dashboard!$B$4="All",TRUE,$F1518=dashboard!$B$4),IF(dashboard!$B$5="All",TRUE,$E1518=dashboard!$B$5),IF(dashboard!$B$6="All",TRUE,$G1518=dashboard!$B$6),IF(dashboard!$B$7="All",TRUE,$M1518=dashboard!$B$7),$P1518&gt;=dashboard!$B$8,$P1518&lt;=dashboard!$B$9,COUNTIFS($C$2:C1518,$C1518,$F$2:F1518,IF(dashboard!$B$4="All","*",dashboard!$B$4),$E$2:E1518,IF(dashboard!$B$5="All","*",dashboard!$B$5),$G$2:G1518,IF(dashboard!$B$6="All","*",dashboard!$B$6),$M$2:M1518,IF(dashboard!$B$7="All","*",dashboard!$B$7),$P$2:P1518,"&gt;="&amp;dashboard!$B$8,$P$2:P1518,"&lt;="&amp;dashboard!$B$9)=1),1,0)</f>
        <v>1</v>
      </c>
    </row>
    <row r="1519" spans="1:17">
      <c r="A1519" t="s">
        <v>2892</v>
      </c>
      <c r="B1519" s="2">
        <v>45262</v>
      </c>
      <c r="C1519" t="s">
        <v>2893</v>
      </c>
      <c r="D1519" t="s">
        <v>2304</v>
      </c>
      <c r="E1519" t="s">
        <v>17</v>
      </c>
      <c r="F1519" t="s">
        <v>33</v>
      </c>
      <c r="G1519" t="s">
        <v>19</v>
      </c>
      <c r="H1519" t="s">
        <v>50</v>
      </c>
      <c r="I1519" s="3">
        <v>2</v>
      </c>
      <c r="J1519" s="4">
        <v>2518.9899999999998</v>
      </c>
      <c r="K1519" s="4">
        <v>5037.97</v>
      </c>
      <c r="L1519" t="s">
        <v>21</v>
      </c>
      <c r="M1519" t="s">
        <v>29</v>
      </c>
      <c r="N1519">
        <f>IF(COUNTIF($C$2:C1519,C1519)=1,1,0)</f>
        <v>1</v>
      </c>
      <c r="O1519">
        <f t="shared" si="46"/>
        <v>0</v>
      </c>
      <c r="P1519" t="str">
        <f t="shared" si="47"/>
        <v>2023-12</v>
      </c>
      <c r="Q1519" s="3">
        <f>IF(AND(IF(dashboard!$B$4="All",TRUE,$F1519=dashboard!$B$4),IF(dashboard!$B$5="All",TRUE,$E1519=dashboard!$B$5),IF(dashboard!$B$6="All",TRUE,$G1519=dashboard!$B$6),IF(dashboard!$B$7="All",TRUE,$M1519=dashboard!$B$7),$P1519&gt;=dashboard!$B$8,$P1519&lt;=dashboard!$B$9,COUNTIFS($C$2:C1519,$C1519,$F$2:F1519,IF(dashboard!$B$4="All","*",dashboard!$B$4),$E$2:E1519,IF(dashboard!$B$5="All","*",dashboard!$B$5),$G$2:G1519,IF(dashboard!$B$6="All","*",dashboard!$B$6),$M$2:M1519,IF(dashboard!$B$7="All","*",dashboard!$B$7),$P$2:P1519,"&gt;="&amp;dashboard!$B$8,$P$2:P1519,"&lt;="&amp;dashboard!$B$9)=1),1,0)</f>
        <v>1</v>
      </c>
    </row>
    <row r="1520" spans="1:17">
      <c r="A1520" t="s">
        <v>2894</v>
      </c>
      <c r="B1520" s="2">
        <v>45301</v>
      </c>
      <c r="C1520" t="s">
        <v>2895</v>
      </c>
      <c r="D1520" t="s">
        <v>132</v>
      </c>
      <c r="E1520" t="s">
        <v>17</v>
      </c>
      <c r="F1520" t="s">
        <v>33</v>
      </c>
      <c r="G1520" t="s">
        <v>19</v>
      </c>
      <c r="H1520" t="s">
        <v>34</v>
      </c>
      <c r="I1520" s="3">
        <v>1</v>
      </c>
      <c r="J1520" s="4">
        <v>1268.95</v>
      </c>
      <c r="K1520" s="4">
        <v>1268.95</v>
      </c>
      <c r="L1520" t="s">
        <v>21</v>
      </c>
      <c r="M1520" t="s">
        <v>22</v>
      </c>
      <c r="N1520">
        <f>IF(COUNTIF($C$2:C1520,C1520)=1,1,0)</f>
        <v>1</v>
      </c>
      <c r="O1520">
        <f t="shared" si="46"/>
        <v>1</v>
      </c>
      <c r="P1520" t="str">
        <f t="shared" si="47"/>
        <v>2024-01</v>
      </c>
      <c r="Q1520" s="3">
        <f>IF(AND(IF(dashboard!$B$4="All",TRUE,$F1520=dashboard!$B$4),IF(dashboard!$B$5="All",TRUE,$E1520=dashboard!$B$5),IF(dashboard!$B$6="All",TRUE,$G1520=dashboard!$B$6),IF(dashboard!$B$7="All",TRUE,$M1520=dashboard!$B$7),$P1520&gt;=dashboard!$B$8,$P1520&lt;=dashboard!$B$9,COUNTIFS($C$2:C1520,$C1520,$F$2:F1520,IF(dashboard!$B$4="All","*",dashboard!$B$4),$E$2:E1520,IF(dashboard!$B$5="All","*",dashboard!$B$5),$G$2:G1520,IF(dashboard!$B$6="All","*",dashboard!$B$6),$M$2:M1520,IF(dashboard!$B$7="All","*",dashboard!$B$7),$P$2:P1520,"&gt;="&amp;dashboard!$B$8,$P$2:P1520,"&lt;="&amp;dashboard!$B$9)=1),1,0)</f>
        <v>1</v>
      </c>
    </row>
    <row r="1521" spans="1:17">
      <c r="A1521" t="s">
        <v>2896</v>
      </c>
      <c r="B1521" s="2">
        <v>44934</v>
      </c>
      <c r="C1521" t="s">
        <v>1303</v>
      </c>
      <c r="D1521" t="s">
        <v>1746</v>
      </c>
      <c r="E1521" t="s">
        <v>17</v>
      </c>
      <c r="F1521" t="s">
        <v>46</v>
      </c>
      <c r="G1521" t="s">
        <v>19</v>
      </c>
      <c r="H1521" t="s">
        <v>34</v>
      </c>
      <c r="I1521" s="3">
        <v>3</v>
      </c>
      <c r="J1521" s="4">
        <v>871.65</v>
      </c>
      <c r="K1521" s="4">
        <v>2614.94</v>
      </c>
      <c r="L1521" t="s">
        <v>21</v>
      </c>
      <c r="M1521" t="s">
        <v>29</v>
      </c>
      <c r="N1521">
        <f>IF(COUNTIF($C$2:C1521,C1521)=1,1,0)</f>
        <v>0</v>
      </c>
      <c r="O1521">
        <f t="shared" si="46"/>
        <v>0</v>
      </c>
      <c r="P1521" t="str">
        <f t="shared" si="47"/>
        <v>2023-01</v>
      </c>
      <c r="Q1521" s="3">
        <f>IF(AND(IF(dashboard!$B$4="All",TRUE,$F1521=dashboard!$B$4),IF(dashboard!$B$5="All",TRUE,$E1521=dashboard!$B$5),IF(dashboard!$B$6="All",TRUE,$G1521=dashboard!$B$6),IF(dashboard!$B$7="All",TRUE,$M1521=dashboard!$B$7),$P1521&gt;=dashboard!$B$8,$P1521&lt;=dashboard!$B$9,COUNTIFS($C$2:C1521,$C1521,$F$2:F1521,IF(dashboard!$B$4="All","*",dashboard!$B$4),$E$2:E1521,IF(dashboard!$B$5="All","*",dashboard!$B$5),$G$2:G1521,IF(dashboard!$B$6="All","*",dashboard!$B$6),$M$2:M1521,IF(dashboard!$B$7="All","*",dashboard!$B$7),$P$2:P1521,"&gt;="&amp;dashboard!$B$8,$P$2:P1521,"&lt;="&amp;dashboard!$B$9)=1),1,0)</f>
        <v>0</v>
      </c>
    </row>
    <row r="1522" spans="1:17">
      <c r="A1522" t="s">
        <v>2897</v>
      </c>
      <c r="B1522" s="2">
        <v>45267</v>
      </c>
      <c r="C1522" t="s">
        <v>2466</v>
      </c>
      <c r="D1522" t="s">
        <v>2898</v>
      </c>
      <c r="E1522" t="s">
        <v>26</v>
      </c>
      <c r="F1522" t="s">
        <v>18</v>
      </c>
      <c r="G1522" t="s">
        <v>42</v>
      </c>
      <c r="H1522" t="s">
        <v>50</v>
      </c>
      <c r="I1522" s="3">
        <v>3</v>
      </c>
      <c r="J1522" s="4">
        <v>2580.23</v>
      </c>
      <c r="K1522" s="4">
        <v>7740.68</v>
      </c>
      <c r="L1522" t="s">
        <v>21</v>
      </c>
      <c r="M1522" t="s">
        <v>22</v>
      </c>
      <c r="N1522">
        <f>IF(COUNTIF($C$2:C1522,C1522)=1,1,0)</f>
        <v>0</v>
      </c>
      <c r="O1522">
        <f t="shared" si="46"/>
        <v>1</v>
      </c>
      <c r="P1522" t="str">
        <f t="shared" si="47"/>
        <v>2023-12</v>
      </c>
      <c r="Q1522" s="3">
        <f>IF(AND(IF(dashboard!$B$4="All",TRUE,$F1522=dashboard!$B$4),IF(dashboard!$B$5="All",TRUE,$E1522=dashboard!$B$5),IF(dashboard!$B$6="All",TRUE,$G1522=dashboard!$B$6),IF(dashboard!$B$7="All",TRUE,$M1522=dashboard!$B$7),$P1522&gt;=dashboard!$B$8,$P1522&lt;=dashboard!$B$9,COUNTIFS($C$2:C1522,$C1522,$F$2:F1522,IF(dashboard!$B$4="All","*",dashboard!$B$4),$E$2:E1522,IF(dashboard!$B$5="All","*",dashboard!$B$5),$G$2:G1522,IF(dashboard!$B$6="All","*",dashboard!$B$6),$M$2:M1522,IF(dashboard!$B$7="All","*",dashboard!$B$7),$P$2:P1522,"&gt;="&amp;dashboard!$B$8,$P$2:P1522,"&lt;="&amp;dashboard!$B$9)=1),1,0)</f>
        <v>0</v>
      </c>
    </row>
    <row r="1523" spans="1:17">
      <c r="A1523" t="s">
        <v>2899</v>
      </c>
      <c r="B1523" s="2">
        <v>45055</v>
      </c>
      <c r="C1523" t="s">
        <v>2900</v>
      </c>
      <c r="D1523" t="s">
        <v>1739</v>
      </c>
      <c r="E1523" t="s">
        <v>17</v>
      </c>
      <c r="F1523" t="s">
        <v>33</v>
      </c>
      <c r="G1523" t="s">
        <v>19</v>
      </c>
      <c r="H1523" t="s">
        <v>20</v>
      </c>
      <c r="I1523" s="3">
        <v>2</v>
      </c>
      <c r="J1523" s="4">
        <v>25491.68</v>
      </c>
      <c r="K1523" s="4">
        <v>50983.360000000001</v>
      </c>
      <c r="L1523" t="s">
        <v>28</v>
      </c>
      <c r="M1523" t="s">
        <v>29</v>
      </c>
      <c r="N1523">
        <f>IF(COUNTIF($C$2:C1523,C1523)=1,1,0)</f>
        <v>1</v>
      </c>
      <c r="O1523">
        <f t="shared" si="46"/>
        <v>0</v>
      </c>
      <c r="P1523" t="str">
        <f t="shared" si="47"/>
        <v>2023-05</v>
      </c>
      <c r="Q1523" s="3">
        <f>IF(AND(IF(dashboard!$B$4="All",TRUE,$F1523=dashboard!$B$4),IF(dashboard!$B$5="All",TRUE,$E1523=dashboard!$B$5),IF(dashboard!$B$6="All",TRUE,$G1523=dashboard!$B$6),IF(dashboard!$B$7="All",TRUE,$M1523=dashboard!$B$7),$P1523&gt;=dashboard!$B$8,$P1523&lt;=dashboard!$B$9,COUNTIFS($C$2:C1523,$C1523,$F$2:F1523,IF(dashboard!$B$4="All","*",dashboard!$B$4),$E$2:E1523,IF(dashboard!$B$5="All","*",dashboard!$B$5),$G$2:G1523,IF(dashboard!$B$6="All","*",dashboard!$B$6),$M$2:M1523,IF(dashboard!$B$7="All","*",dashboard!$B$7),$P$2:P1523,"&gt;="&amp;dashboard!$B$8,$P$2:P1523,"&lt;="&amp;dashboard!$B$9)=1),1,0)</f>
        <v>1</v>
      </c>
    </row>
    <row r="1524" spans="1:17">
      <c r="A1524" t="s">
        <v>2901</v>
      </c>
      <c r="B1524" s="2">
        <v>45278</v>
      </c>
      <c r="C1524" t="s">
        <v>589</v>
      </c>
      <c r="D1524" t="s">
        <v>73</v>
      </c>
      <c r="E1524" t="s">
        <v>26</v>
      </c>
      <c r="F1524" t="s">
        <v>27</v>
      </c>
      <c r="G1524" t="s">
        <v>19</v>
      </c>
      <c r="H1524" t="s">
        <v>50</v>
      </c>
      <c r="I1524" s="3">
        <v>3</v>
      </c>
      <c r="J1524" s="4">
        <v>1785.23</v>
      </c>
      <c r="K1524" s="4">
        <v>5355.7</v>
      </c>
      <c r="L1524" t="s">
        <v>21</v>
      </c>
      <c r="M1524" t="s">
        <v>29</v>
      </c>
      <c r="N1524">
        <f>IF(COUNTIF($C$2:C1524,C1524)=1,1,0)</f>
        <v>0</v>
      </c>
      <c r="O1524">
        <f t="shared" si="46"/>
        <v>0</v>
      </c>
      <c r="P1524" t="str">
        <f t="shared" si="47"/>
        <v>2023-12</v>
      </c>
      <c r="Q1524" s="3">
        <f>IF(AND(IF(dashboard!$B$4="All",TRUE,$F1524=dashboard!$B$4),IF(dashboard!$B$5="All",TRUE,$E1524=dashboard!$B$5),IF(dashboard!$B$6="All",TRUE,$G1524=dashboard!$B$6),IF(dashboard!$B$7="All",TRUE,$M1524=dashboard!$B$7),$P1524&gt;=dashboard!$B$8,$P1524&lt;=dashboard!$B$9,COUNTIFS($C$2:C1524,$C1524,$F$2:F1524,IF(dashboard!$B$4="All","*",dashboard!$B$4),$E$2:E1524,IF(dashboard!$B$5="All","*",dashboard!$B$5),$G$2:G1524,IF(dashboard!$B$6="All","*",dashboard!$B$6),$M$2:M1524,IF(dashboard!$B$7="All","*",dashboard!$B$7),$P$2:P1524,"&gt;="&amp;dashboard!$B$8,$P$2:P1524,"&lt;="&amp;dashboard!$B$9)=1),1,0)</f>
        <v>0</v>
      </c>
    </row>
    <row r="1525" spans="1:17">
      <c r="A1525" t="s">
        <v>2902</v>
      </c>
      <c r="B1525" s="2">
        <v>45284</v>
      </c>
      <c r="C1525" t="s">
        <v>2172</v>
      </c>
      <c r="D1525" t="s">
        <v>1345</v>
      </c>
      <c r="E1525" t="s">
        <v>61</v>
      </c>
      <c r="F1525" t="s">
        <v>46</v>
      </c>
      <c r="G1525" t="s">
        <v>19</v>
      </c>
      <c r="H1525" t="s">
        <v>57</v>
      </c>
      <c r="I1525" s="3">
        <v>2</v>
      </c>
      <c r="J1525" s="4">
        <v>11643.09</v>
      </c>
      <c r="K1525" s="4">
        <v>23286.18</v>
      </c>
      <c r="L1525" t="s">
        <v>28</v>
      </c>
      <c r="M1525" t="s">
        <v>29</v>
      </c>
      <c r="N1525">
        <f>IF(COUNTIF($C$2:C1525,C1525)=1,1,0)</f>
        <v>0</v>
      </c>
      <c r="O1525">
        <f t="shared" si="46"/>
        <v>0</v>
      </c>
      <c r="P1525" t="str">
        <f t="shared" si="47"/>
        <v>2023-12</v>
      </c>
      <c r="Q1525" s="3">
        <f>IF(AND(IF(dashboard!$B$4="All",TRUE,$F1525=dashboard!$B$4),IF(dashboard!$B$5="All",TRUE,$E1525=dashboard!$B$5),IF(dashboard!$B$6="All",TRUE,$G1525=dashboard!$B$6),IF(dashboard!$B$7="All",TRUE,$M1525=dashboard!$B$7),$P1525&gt;=dashboard!$B$8,$P1525&lt;=dashboard!$B$9,COUNTIFS($C$2:C1525,$C1525,$F$2:F1525,IF(dashboard!$B$4="All","*",dashboard!$B$4),$E$2:E1525,IF(dashboard!$B$5="All","*",dashboard!$B$5),$G$2:G1525,IF(dashboard!$B$6="All","*",dashboard!$B$6),$M$2:M1525,IF(dashboard!$B$7="All","*",dashboard!$B$7),$P$2:P1525,"&gt;="&amp;dashboard!$B$8,$P$2:P1525,"&lt;="&amp;dashboard!$B$9)=1),1,0)</f>
        <v>0</v>
      </c>
    </row>
    <row r="1526" spans="1:17">
      <c r="A1526" t="s">
        <v>2903</v>
      </c>
      <c r="B1526" s="2">
        <v>45443</v>
      </c>
      <c r="C1526" t="s">
        <v>1532</v>
      </c>
      <c r="D1526" t="s">
        <v>199</v>
      </c>
      <c r="E1526" t="s">
        <v>26</v>
      </c>
      <c r="F1526" t="s">
        <v>27</v>
      </c>
      <c r="G1526" t="s">
        <v>19</v>
      </c>
      <c r="H1526" t="s">
        <v>20</v>
      </c>
      <c r="I1526" s="3">
        <v>2</v>
      </c>
      <c r="J1526" s="4">
        <v>35938.769999999997</v>
      </c>
      <c r="K1526" s="4">
        <v>71877.539999999994</v>
      </c>
      <c r="L1526" t="s">
        <v>35</v>
      </c>
      <c r="M1526" t="s">
        <v>29</v>
      </c>
      <c r="N1526">
        <f>IF(COUNTIF($C$2:C1526,C1526)=1,1,0)</f>
        <v>0</v>
      </c>
      <c r="O1526">
        <f t="shared" si="46"/>
        <v>0</v>
      </c>
      <c r="P1526" t="str">
        <f t="shared" si="47"/>
        <v>2024-05</v>
      </c>
      <c r="Q1526" s="3">
        <f>IF(AND(IF(dashboard!$B$4="All",TRUE,$F1526=dashboard!$B$4),IF(dashboard!$B$5="All",TRUE,$E1526=dashboard!$B$5),IF(dashboard!$B$6="All",TRUE,$G1526=dashboard!$B$6),IF(dashboard!$B$7="All",TRUE,$M1526=dashboard!$B$7),$P1526&gt;=dashboard!$B$8,$P1526&lt;=dashboard!$B$9,COUNTIFS($C$2:C1526,$C1526,$F$2:F1526,IF(dashboard!$B$4="All","*",dashboard!$B$4),$E$2:E1526,IF(dashboard!$B$5="All","*",dashboard!$B$5),$G$2:G1526,IF(dashboard!$B$6="All","*",dashboard!$B$6),$M$2:M1526,IF(dashboard!$B$7="All","*",dashboard!$B$7),$P$2:P1526,"&gt;="&amp;dashboard!$B$8,$P$2:P1526,"&lt;="&amp;dashboard!$B$9)=1),1,0)</f>
        <v>0</v>
      </c>
    </row>
    <row r="1527" spans="1:17">
      <c r="A1527" t="s">
        <v>2904</v>
      </c>
      <c r="B1527" s="2">
        <v>45421</v>
      </c>
      <c r="C1527" t="s">
        <v>192</v>
      </c>
      <c r="D1527" t="s">
        <v>1116</v>
      </c>
      <c r="E1527" t="s">
        <v>17</v>
      </c>
      <c r="F1527" t="s">
        <v>33</v>
      </c>
      <c r="G1527" t="s">
        <v>19</v>
      </c>
      <c r="H1527" t="s">
        <v>50</v>
      </c>
      <c r="I1527" s="3">
        <v>2</v>
      </c>
      <c r="J1527" s="4">
        <v>1816.03</v>
      </c>
      <c r="K1527" s="4">
        <v>3632.05</v>
      </c>
      <c r="L1527" t="s">
        <v>28</v>
      </c>
      <c r="M1527" t="s">
        <v>29</v>
      </c>
      <c r="N1527">
        <f>IF(COUNTIF($C$2:C1527,C1527)=1,1,0)</f>
        <v>0</v>
      </c>
      <c r="O1527">
        <f t="shared" si="46"/>
        <v>0</v>
      </c>
      <c r="P1527" t="str">
        <f t="shared" si="47"/>
        <v>2024-05</v>
      </c>
      <c r="Q1527" s="3">
        <f>IF(AND(IF(dashboard!$B$4="All",TRUE,$F1527=dashboard!$B$4),IF(dashboard!$B$5="All",TRUE,$E1527=dashboard!$B$5),IF(dashboard!$B$6="All",TRUE,$G1527=dashboard!$B$6),IF(dashboard!$B$7="All",TRUE,$M1527=dashboard!$B$7),$P1527&gt;=dashboard!$B$8,$P1527&lt;=dashboard!$B$9,COUNTIFS($C$2:C1527,$C1527,$F$2:F1527,IF(dashboard!$B$4="All","*",dashboard!$B$4),$E$2:E1527,IF(dashboard!$B$5="All","*",dashboard!$B$5),$G$2:G1527,IF(dashboard!$B$6="All","*",dashboard!$B$6),$M$2:M1527,IF(dashboard!$B$7="All","*",dashboard!$B$7),$P$2:P1527,"&gt;="&amp;dashboard!$B$8,$P$2:P1527,"&lt;="&amp;dashboard!$B$9)=1),1,0)</f>
        <v>0</v>
      </c>
    </row>
    <row r="1528" spans="1:17">
      <c r="A1528" t="s">
        <v>2905</v>
      </c>
      <c r="B1528" s="2">
        <v>45012</v>
      </c>
      <c r="C1528" t="s">
        <v>160</v>
      </c>
      <c r="D1528" t="s">
        <v>2690</v>
      </c>
      <c r="E1528" t="s">
        <v>26</v>
      </c>
      <c r="F1528" t="s">
        <v>46</v>
      </c>
      <c r="G1528" t="s">
        <v>42</v>
      </c>
      <c r="H1528" t="s">
        <v>34</v>
      </c>
      <c r="I1528" s="3">
        <v>3</v>
      </c>
      <c r="J1528" s="4">
        <v>852.54</v>
      </c>
      <c r="K1528" s="4">
        <v>2557.61</v>
      </c>
      <c r="L1528" t="s">
        <v>21</v>
      </c>
      <c r="M1528" t="s">
        <v>29</v>
      </c>
      <c r="N1528">
        <f>IF(COUNTIF($C$2:C1528,C1528)=1,1,0)</f>
        <v>0</v>
      </c>
      <c r="O1528">
        <f t="shared" si="46"/>
        <v>0</v>
      </c>
      <c r="P1528" t="str">
        <f t="shared" si="47"/>
        <v>2023-03</v>
      </c>
      <c r="Q1528" s="3">
        <f>IF(AND(IF(dashboard!$B$4="All",TRUE,$F1528=dashboard!$B$4),IF(dashboard!$B$5="All",TRUE,$E1528=dashboard!$B$5),IF(dashboard!$B$6="All",TRUE,$G1528=dashboard!$B$6),IF(dashboard!$B$7="All",TRUE,$M1528=dashboard!$B$7),$P1528&gt;=dashboard!$B$8,$P1528&lt;=dashboard!$B$9,COUNTIFS($C$2:C1528,$C1528,$F$2:F1528,IF(dashboard!$B$4="All","*",dashboard!$B$4),$E$2:E1528,IF(dashboard!$B$5="All","*",dashboard!$B$5),$G$2:G1528,IF(dashboard!$B$6="All","*",dashboard!$B$6),$M$2:M1528,IF(dashboard!$B$7="All","*",dashboard!$B$7),$P$2:P1528,"&gt;="&amp;dashboard!$B$8,$P$2:P1528,"&lt;="&amp;dashboard!$B$9)=1),1,0)</f>
        <v>0</v>
      </c>
    </row>
    <row r="1529" spans="1:17">
      <c r="A1529" t="s">
        <v>2906</v>
      </c>
      <c r="B1529" s="2">
        <v>45101</v>
      </c>
      <c r="C1529" t="s">
        <v>514</v>
      </c>
      <c r="D1529" t="s">
        <v>2540</v>
      </c>
      <c r="E1529" t="s">
        <v>17</v>
      </c>
      <c r="F1529" t="s">
        <v>33</v>
      </c>
      <c r="G1529" t="s">
        <v>19</v>
      </c>
      <c r="H1529" t="s">
        <v>50</v>
      </c>
      <c r="I1529" s="3">
        <v>2</v>
      </c>
      <c r="J1529" s="4">
        <v>1897.45</v>
      </c>
      <c r="K1529" s="4">
        <v>3794.9</v>
      </c>
      <c r="L1529" t="s">
        <v>28</v>
      </c>
      <c r="M1529" t="s">
        <v>29</v>
      </c>
      <c r="N1529">
        <f>IF(COUNTIF($C$2:C1529,C1529)=1,1,0)</f>
        <v>0</v>
      </c>
      <c r="O1529">
        <f t="shared" si="46"/>
        <v>0</v>
      </c>
      <c r="P1529" t="str">
        <f t="shared" si="47"/>
        <v>2023-06</v>
      </c>
      <c r="Q1529" s="3">
        <f>IF(AND(IF(dashboard!$B$4="All",TRUE,$F1529=dashboard!$B$4),IF(dashboard!$B$5="All",TRUE,$E1529=dashboard!$B$5),IF(dashboard!$B$6="All",TRUE,$G1529=dashboard!$B$6),IF(dashboard!$B$7="All",TRUE,$M1529=dashboard!$B$7),$P1529&gt;=dashboard!$B$8,$P1529&lt;=dashboard!$B$9,COUNTIFS($C$2:C1529,$C1529,$F$2:F1529,IF(dashboard!$B$4="All","*",dashboard!$B$4),$E$2:E1529,IF(dashboard!$B$5="All","*",dashboard!$B$5),$G$2:G1529,IF(dashboard!$B$6="All","*",dashboard!$B$6),$M$2:M1529,IF(dashboard!$B$7="All","*",dashboard!$B$7),$P$2:P1529,"&gt;="&amp;dashboard!$B$8,$P$2:P1529,"&lt;="&amp;dashboard!$B$9)=1),1,0)</f>
        <v>1</v>
      </c>
    </row>
    <row r="1530" spans="1:17">
      <c r="A1530" t="s">
        <v>2907</v>
      </c>
      <c r="B1530" s="2">
        <v>45119</v>
      </c>
      <c r="C1530" t="s">
        <v>2670</v>
      </c>
      <c r="D1530" t="s">
        <v>1253</v>
      </c>
      <c r="E1530" t="s">
        <v>17</v>
      </c>
      <c r="F1530" t="s">
        <v>27</v>
      </c>
      <c r="G1530" t="s">
        <v>19</v>
      </c>
      <c r="H1530" t="s">
        <v>20</v>
      </c>
      <c r="I1530" s="3">
        <v>3</v>
      </c>
      <c r="J1530" s="4">
        <v>41120.120000000003</v>
      </c>
      <c r="K1530" s="4">
        <v>123360.35</v>
      </c>
      <c r="L1530" t="s">
        <v>35</v>
      </c>
      <c r="M1530" t="s">
        <v>29</v>
      </c>
      <c r="N1530">
        <f>IF(COUNTIF($C$2:C1530,C1530)=1,1,0)</f>
        <v>0</v>
      </c>
      <c r="O1530">
        <f t="shared" si="46"/>
        <v>0</v>
      </c>
      <c r="P1530" t="str">
        <f t="shared" si="47"/>
        <v>2023-07</v>
      </c>
      <c r="Q1530" s="3">
        <f>IF(AND(IF(dashboard!$B$4="All",TRUE,$F1530=dashboard!$B$4),IF(dashboard!$B$5="All",TRUE,$E1530=dashboard!$B$5),IF(dashboard!$B$6="All",TRUE,$G1530=dashboard!$B$6),IF(dashboard!$B$7="All",TRUE,$M1530=dashboard!$B$7),$P1530&gt;=dashboard!$B$8,$P1530&lt;=dashboard!$B$9,COUNTIFS($C$2:C1530,$C1530,$F$2:F1530,IF(dashboard!$B$4="All","*",dashboard!$B$4),$E$2:E1530,IF(dashboard!$B$5="All","*",dashboard!$B$5),$G$2:G1530,IF(dashboard!$B$6="All","*",dashboard!$B$6),$M$2:M1530,IF(dashboard!$B$7="All","*",dashboard!$B$7),$P$2:P1530,"&gt;="&amp;dashboard!$B$8,$P$2:P1530,"&lt;="&amp;dashboard!$B$9)=1),1,0)</f>
        <v>0</v>
      </c>
    </row>
    <row r="1531" spans="1:17">
      <c r="A1531" t="s">
        <v>2908</v>
      </c>
      <c r="B1531" s="2">
        <v>45237</v>
      </c>
      <c r="C1531" t="s">
        <v>259</v>
      </c>
      <c r="D1531" t="s">
        <v>225</v>
      </c>
      <c r="E1531" t="s">
        <v>17</v>
      </c>
      <c r="F1531" t="s">
        <v>46</v>
      </c>
      <c r="G1531" t="s">
        <v>19</v>
      </c>
      <c r="H1531" t="s">
        <v>50</v>
      </c>
      <c r="I1531" s="3">
        <v>5</v>
      </c>
      <c r="J1531" s="4">
        <v>2884.1</v>
      </c>
      <c r="K1531" s="4">
        <v>14420.49</v>
      </c>
      <c r="L1531" t="s">
        <v>21</v>
      </c>
      <c r="M1531" t="s">
        <v>29</v>
      </c>
      <c r="N1531">
        <f>IF(COUNTIF($C$2:C1531,C1531)=1,1,0)</f>
        <v>0</v>
      </c>
      <c r="O1531">
        <f t="shared" si="46"/>
        <v>0</v>
      </c>
      <c r="P1531" t="str">
        <f t="shared" si="47"/>
        <v>2023-11</v>
      </c>
      <c r="Q1531" s="3">
        <f>IF(AND(IF(dashboard!$B$4="All",TRUE,$F1531=dashboard!$B$4),IF(dashboard!$B$5="All",TRUE,$E1531=dashboard!$B$5),IF(dashboard!$B$6="All",TRUE,$G1531=dashboard!$B$6),IF(dashboard!$B$7="All",TRUE,$M1531=dashboard!$B$7),$P1531&gt;=dashboard!$B$8,$P1531&lt;=dashboard!$B$9,COUNTIFS($C$2:C1531,$C1531,$F$2:F1531,IF(dashboard!$B$4="All","*",dashboard!$B$4),$E$2:E1531,IF(dashboard!$B$5="All","*",dashboard!$B$5),$G$2:G1531,IF(dashboard!$B$6="All","*",dashboard!$B$6),$M$2:M1531,IF(dashboard!$B$7="All","*",dashboard!$B$7),$P$2:P1531,"&gt;="&amp;dashboard!$B$8,$P$2:P1531,"&lt;="&amp;dashboard!$B$9)=1),1,0)</f>
        <v>0</v>
      </c>
    </row>
    <row r="1532" spans="1:17">
      <c r="A1532" t="s">
        <v>2909</v>
      </c>
      <c r="B1532" s="2">
        <v>45045</v>
      </c>
      <c r="C1532" t="s">
        <v>1551</v>
      </c>
      <c r="D1532" t="s">
        <v>2641</v>
      </c>
      <c r="E1532" t="s">
        <v>17</v>
      </c>
      <c r="F1532" t="s">
        <v>18</v>
      </c>
      <c r="G1532" t="s">
        <v>19</v>
      </c>
      <c r="H1532" t="s">
        <v>34</v>
      </c>
      <c r="I1532" s="3">
        <v>2</v>
      </c>
      <c r="J1532" s="4">
        <v>891.88</v>
      </c>
      <c r="K1532" s="4">
        <v>1783.76</v>
      </c>
      <c r="L1532" t="s">
        <v>35</v>
      </c>
      <c r="M1532" t="s">
        <v>29</v>
      </c>
      <c r="N1532">
        <f>IF(COUNTIF($C$2:C1532,C1532)=1,1,0)</f>
        <v>0</v>
      </c>
      <c r="O1532">
        <f t="shared" si="46"/>
        <v>0</v>
      </c>
      <c r="P1532" t="str">
        <f t="shared" si="47"/>
        <v>2023-04</v>
      </c>
      <c r="Q1532" s="3">
        <f>IF(AND(IF(dashboard!$B$4="All",TRUE,$F1532=dashboard!$B$4),IF(dashboard!$B$5="All",TRUE,$E1532=dashboard!$B$5),IF(dashboard!$B$6="All",TRUE,$G1532=dashboard!$B$6),IF(dashboard!$B$7="All",TRUE,$M1532=dashboard!$B$7),$P1532&gt;=dashboard!$B$8,$P1532&lt;=dashboard!$B$9,COUNTIFS($C$2:C1532,$C1532,$F$2:F1532,IF(dashboard!$B$4="All","*",dashboard!$B$4),$E$2:E1532,IF(dashboard!$B$5="All","*",dashboard!$B$5),$G$2:G1532,IF(dashboard!$B$6="All","*",dashboard!$B$6),$M$2:M1532,IF(dashboard!$B$7="All","*",dashboard!$B$7),$P$2:P1532,"&gt;="&amp;dashboard!$B$8,$P$2:P1532,"&lt;="&amp;dashboard!$B$9)=1),1,0)</f>
        <v>0</v>
      </c>
    </row>
    <row r="1533" spans="1:17">
      <c r="A1533" t="s">
        <v>2910</v>
      </c>
      <c r="B1533" s="2">
        <v>45144</v>
      </c>
      <c r="C1533" t="s">
        <v>1174</v>
      </c>
      <c r="D1533" t="s">
        <v>2911</v>
      </c>
      <c r="E1533" t="s">
        <v>17</v>
      </c>
      <c r="F1533" t="s">
        <v>18</v>
      </c>
      <c r="G1533" t="s">
        <v>19</v>
      </c>
      <c r="H1533" t="s">
        <v>57</v>
      </c>
      <c r="I1533" s="3">
        <v>3</v>
      </c>
      <c r="J1533" s="4">
        <v>12780.1</v>
      </c>
      <c r="K1533" s="4">
        <v>38340.300000000003</v>
      </c>
      <c r="L1533" t="s">
        <v>35</v>
      </c>
      <c r="M1533" t="s">
        <v>29</v>
      </c>
      <c r="N1533">
        <f>IF(COUNTIF($C$2:C1533,C1533)=1,1,0)</f>
        <v>0</v>
      </c>
      <c r="O1533">
        <f t="shared" si="46"/>
        <v>0</v>
      </c>
      <c r="P1533" t="str">
        <f t="shared" si="47"/>
        <v>2023-08</v>
      </c>
      <c r="Q1533" s="3">
        <f>IF(AND(IF(dashboard!$B$4="All",TRUE,$F1533=dashboard!$B$4),IF(dashboard!$B$5="All",TRUE,$E1533=dashboard!$B$5),IF(dashboard!$B$6="All",TRUE,$G1533=dashboard!$B$6),IF(dashboard!$B$7="All",TRUE,$M1533=dashboard!$B$7),$P1533&gt;=dashboard!$B$8,$P1533&lt;=dashboard!$B$9,COUNTIFS($C$2:C1533,$C1533,$F$2:F1533,IF(dashboard!$B$4="All","*",dashboard!$B$4),$E$2:E1533,IF(dashboard!$B$5="All","*",dashboard!$B$5),$G$2:G1533,IF(dashboard!$B$6="All","*",dashboard!$B$6),$M$2:M1533,IF(dashboard!$B$7="All","*",dashboard!$B$7),$P$2:P1533,"&gt;="&amp;dashboard!$B$8,$P$2:P1533,"&lt;="&amp;dashboard!$B$9)=1),1,0)</f>
        <v>0</v>
      </c>
    </row>
    <row r="1534" spans="1:17">
      <c r="A1534" t="s">
        <v>2912</v>
      </c>
      <c r="B1534" s="2">
        <v>45353</v>
      </c>
      <c r="C1534" t="s">
        <v>2913</v>
      </c>
      <c r="D1534" t="s">
        <v>2147</v>
      </c>
      <c r="E1534" t="s">
        <v>17</v>
      </c>
      <c r="F1534" t="s">
        <v>18</v>
      </c>
      <c r="G1534" t="s">
        <v>19</v>
      </c>
      <c r="H1534" t="s">
        <v>50</v>
      </c>
      <c r="I1534" s="3">
        <v>3</v>
      </c>
      <c r="J1534" s="4">
        <v>2934.12</v>
      </c>
      <c r="K1534" s="4">
        <v>8802.35</v>
      </c>
      <c r="L1534" t="s">
        <v>21</v>
      </c>
      <c r="M1534" t="s">
        <v>29</v>
      </c>
      <c r="N1534">
        <f>IF(COUNTIF($C$2:C1534,C1534)=1,1,0)</f>
        <v>1</v>
      </c>
      <c r="O1534">
        <f t="shared" si="46"/>
        <v>0</v>
      </c>
      <c r="P1534" t="str">
        <f t="shared" si="47"/>
        <v>2024-03</v>
      </c>
      <c r="Q1534" s="3">
        <f>IF(AND(IF(dashboard!$B$4="All",TRUE,$F1534=dashboard!$B$4),IF(dashboard!$B$5="All",TRUE,$E1534=dashboard!$B$5),IF(dashboard!$B$6="All",TRUE,$G1534=dashboard!$B$6),IF(dashboard!$B$7="All",TRUE,$M1534=dashboard!$B$7),$P1534&gt;=dashboard!$B$8,$P1534&lt;=dashboard!$B$9,COUNTIFS($C$2:C1534,$C1534,$F$2:F1534,IF(dashboard!$B$4="All","*",dashboard!$B$4),$E$2:E1534,IF(dashboard!$B$5="All","*",dashboard!$B$5),$G$2:G1534,IF(dashboard!$B$6="All","*",dashboard!$B$6),$M$2:M1534,IF(dashboard!$B$7="All","*",dashboard!$B$7),$P$2:P1534,"&gt;="&amp;dashboard!$B$8,$P$2:P1534,"&lt;="&amp;dashboard!$B$9)=1),1,0)</f>
        <v>0</v>
      </c>
    </row>
    <row r="1535" spans="1:17">
      <c r="A1535" t="s">
        <v>2914</v>
      </c>
      <c r="B1535" s="2">
        <v>45340</v>
      </c>
      <c r="C1535" t="s">
        <v>1614</v>
      </c>
      <c r="D1535" t="s">
        <v>2232</v>
      </c>
      <c r="E1535" t="s">
        <v>26</v>
      </c>
      <c r="F1535" t="s">
        <v>33</v>
      </c>
      <c r="G1535" t="s">
        <v>42</v>
      </c>
      <c r="H1535" t="s">
        <v>50</v>
      </c>
      <c r="I1535" s="3">
        <v>3</v>
      </c>
      <c r="J1535" s="4">
        <v>1872.11</v>
      </c>
      <c r="K1535" s="4">
        <v>5616.33</v>
      </c>
      <c r="L1535" t="s">
        <v>28</v>
      </c>
      <c r="M1535" t="s">
        <v>29</v>
      </c>
      <c r="N1535">
        <f>IF(COUNTIF($C$2:C1535,C1535)=1,1,0)</f>
        <v>0</v>
      </c>
      <c r="O1535">
        <f t="shared" si="46"/>
        <v>0</v>
      </c>
      <c r="P1535" t="str">
        <f t="shared" si="47"/>
        <v>2024-02</v>
      </c>
      <c r="Q1535" s="3">
        <f>IF(AND(IF(dashboard!$B$4="All",TRUE,$F1535=dashboard!$B$4),IF(dashboard!$B$5="All",TRUE,$E1535=dashboard!$B$5),IF(dashboard!$B$6="All",TRUE,$G1535=dashboard!$B$6),IF(dashboard!$B$7="All",TRUE,$M1535=dashboard!$B$7),$P1535&gt;=dashboard!$B$8,$P1535&lt;=dashboard!$B$9,COUNTIFS($C$2:C1535,$C1535,$F$2:F1535,IF(dashboard!$B$4="All","*",dashboard!$B$4),$E$2:E1535,IF(dashboard!$B$5="All","*",dashboard!$B$5),$G$2:G1535,IF(dashboard!$B$6="All","*",dashboard!$B$6),$M$2:M1535,IF(dashboard!$B$7="All","*",dashboard!$B$7),$P$2:P1535,"&gt;="&amp;dashboard!$B$8,$P$2:P1535,"&lt;="&amp;dashboard!$B$9)=1),1,0)</f>
        <v>1</v>
      </c>
    </row>
    <row r="1536" spans="1:17">
      <c r="A1536" t="s">
        <v>2915</v>
      </c>
      <c r="B1536" s="2">
        <v>45040</v>
      </c>
      <c r="C1536" t="s">
        <v>1717</v>
      </c>
      <c r="D1536" t="s">
        <v>132</v>
      </c>
      <c r="E1536" t="s">
        <v>26</v>
      </c>
      <c r="F1536" t="s">
        <v>46</v>
      </c>
      <c r="G1536" t="s">
        <v>19</v>
      </c>
      <c r="H1536" t="s">
        <v>57</v>
      </c>
      <c r="I1536" s="3">
        <v>1</v>
      </c>
      <c r="J1536" s="4">
        <v>11209.47</v>
      </c>
      <c r="K1536" s="4">
        <v>11209.47</v>
      </c>
      <c r="L1536" t="s">
        <v>35</v>
      </c>
      <c r="M1536" t="s">
        <v>29</v>
      </c>
      <c r="N1536">
        <f>IF(COUNTIF($C$2:C1536,C1536)=1,1,0)</f>
        <v>0</v>
      </c>
      <c r="O1536">
        <f t="shared" si="46"/>
        <v>0</v>
      </c>
      <c r="P1536" t="str">
        <f t="shared" si="47"/>
        <v>2023-04</v>
      </c>
      <c r="Q1536" s="3">
        <f>IF(AND(IF(dashboard!$B$4="All",TRUE,$F1536=dashboard!$B$4),IF(dashboard!$B$5="All",TRUE,$E1536=dashboard!$B$5),IF(dashboard!$B$6="All",TRUE,$G1536=dashboard!$B$6),IF(dashboard!$B$7="All",TRUE,$M1536=dashboard!$B$7),$P1536&gt;=dashboard!$B$8,$P1536&lt;=dashboard!$B$9,COUNTIFS($C$2:C1536,$C1536,$F$2:F1536,IF(dashboard!$B$4="All","*",dashboard!$B$4),$E$2:E1536,IF(dashboard!$B$5="All","*",dashboard!$B$5),$G$2:G1536,IF(dashboard!$B$6="All","*",dashboard!$B$6),$M$2:M1536,IF(dashboard!$B$7="All","*",dashboard!$B$7),$P$2:P1536,"&gt;="&amp;dashboard!$B$8,$P$2:P1536,"&lt;="&amp;dashboard!$B$9)=1),1,0)</f>
        <v>0</v>
      </c>
    </row>
    <row r="1537" spans="1:17">
      <c r="A1537" t="s">
        <v>2916</v>
      </c>
      <c r="B1537" s="2">
        <v>45071</v>
      </c>
      <c r="C1537" t="s">
        <v>183</v>
      </c>
      <c r="D1537" t="s">
        <v>1246</v>
      </c>
      <c r="E1537" t="s">
        <v>17</v>
      </c>
      <c r="F1537" t="s">
        <v>27</v>
      </c>
      <c r="G1537" t="s">
        <v>19</v>
      </c>
      <c r="H1537" t="s">
        <v>50</v>
      </c>
      <c r="I1537" s="3">
        <v>1</v>
      </c>
      <c r="J1537" s="4">
        <v>1857.5</v>
      </c>
      <c r="K1537" s="4">
        <v>1857.5</v>
      </c>
      <c r="L1537" t="s">
        <v>21</v>
      </c>
      <c r="M1537" t="s">
        <v>29</v>
      </c>
      <c r="N1537">
        <f>IF(COUNTIF($C$2:C1537,C1537)=1,1,0)</f>
        <v>0</v>
      </c>
      <c r="O1537">
        <f t="shared" si="46"/>
        <v>0</v>
      </c>
      <c r="P1537" t="str">
        <f t="shared" si="47"/>
        <v>2023-05</v>
      </c>
      <c r="Q1537" s="3">
        <f>IF(AND(IF(dashboard!$B$4="All",TRUE,$F1537=dashboard!$B$4),IF(dashboard!$B$5="All",TRUE,$E1537=dashboard!$B$5),IF(dashboard!$B$6="All",TRUE,$G1537=dashboard!$B$6),IF(dashboard!$B$7="All",TRUE,$M1537=dashboard!$B$7),$P1537&gt;=dashboard!$B$8,$P1537&lt;=dashboard!$B$9,COUNTIFS($C$2:C1537,$C1537,$F$2:F1537,IF(dashboard!$B$4="All","*",dashboard!$B$4),$E$2:E1537,IF(dashboard!$B$5="All","*",dashboard!$B$5),$G$2:G1537,IF(dashboard!$B$6="All","*",dashboard!$B$6),$M$2:M1537,IF(dashboard!$B$7="All","*",dashboard!$B$7),$P$2:P1537,"&gt;="&amp;dashboard!$B$8,$P$2:P1537,"&lt;="&amp;dashboard!$B$9)=1),1,0)</f>
        <v>0</v>
      </c>
    </row>
    <row r="1538" spans="1:17">
      <c r="A1538" t="s">
        <v>2917</v>
      </c>
      <c r="B1538" s="2">
        <v>45464</v>
      </c>
      <c r="C1538" t="s">
        <v>953</v>
      </c>
      <c r="D1538" t="s">
        <v>962</v>
      </c>
      <c r="E1538" t="s">
        <v>17</v>
      </c>
      <c r="F1538" t="s">
        <v>27</v>
      </c>
      <c r="G1538" t="s">
        <v>19</v>
      </c>
      <c r="H1538" t="s">
        <v>34</v>
      </c>
      <c r="I1538" s="3">
        <v>2</v>
      </c>
      <c r="J1538" s="4">
        <v>1425.89</v>
      </c>
      <c r="K1538" s="4">
        <v>2851.77</v>
      </c>
      <c r="L1538" t="s">
        <v>35</v>
      </c>
      <c r="M1538" t="s">
        <v>29</v>
      </c>
      <c r="N1538">
        <f>IF(COUNTIF($C$2:C1538,C1538)=1,1,0)</f>
        <v>0</v>
      </c>
      <c r="O1538">
        <f t="shared" ref="O1538:O1601" si="48">IF(OR(M1538="Yes",M1538="YES",M1538=TRUE,M1538=1),1,0)</f>
        <v>0</v>
      </c>
      <c r="P1538" t="str">
        <f t="shared" ref="P1538:P1601" si="49">TEXT(B1538,"yyyy-mm")</f>
        <v>2024-06</v>
      </c>
      <c r="Q1538" s="3">
        <f>IF(AND(IF(dashboard!$B$4="All",TRUE,$F1538=dashboard!$B$4),IF(dashboard!$B$5="All",TRUE,$E1538=dashboard!$B$5),IF(dashboard!$B$6="All",TRUE,$G1538=dashboard!$B$6),IF(dashboard!$B$7="All",TRUE,$M1538=dashboard!$B$7),$P1538&gt;=dashboard!$B$8,$P1538&lt;=dashboard!$B$9,COUNTIFS($C$2:C1538,$C1538,$F$2:F1538,IF(dashboard!$B$4="All","*",dashboard!$B$4),$E$2:E1538,IF(dashboard!$B$5="All","*",dashboard!$B$5),$G$2:G1538,IF(dashboard!$B$6="All","*",dashboard!$B$6),$M$2:M1538,IF(dashboard!$B$7="All","*",dashboard!$B$7),$P$2:P1538,"&gt;="&amp;dashboard!$B$8,$P$2:P1538,"&lt;="&amp;dashboard!$B$9)=1),1,0)</f>
        <v>0</v>
      </c>
    </row>
    <row r="1539" spans="1:17">
      <c r="A1539" t="s">
        <v>2918</v>
      </c>
      <c r="B1539" s="2">
        <v>45229</v>
      </c>
      <c r="C1539" t="s">
        <v>1043</v>
      </c>
      <c r="D1539" t="s">
        <v>1868</v>
      </c>
      <c r="E1539" t="s">
        <v>26</v>
      </c>
      <c r="F1539" t="s">
        <v>33</v>
      </c>
      <c r="G1539" t="s">
        <v>42</v>
      </c>
      <c r="H1539" t="s">
        <v>57</v>
      </c>
      <c r="I1539" s="3">
        <v>5</v>
      </c>
      <c r="J1539" s="4">
        <v>16073.31</v>
      </c>
      <c r="K1539" s="4">
        <v>80366.570000000007</v>
      </c>
      <c r="L1539" t="s">
        <v>28</v>
      </c>
      <c r="M1539" t="s">
        <v>29</v>
      </c>
      <c r="N1539">
        <f>IF(COUNTIF($C$2:C1539,C1539)=1,1,0)</f>
        <v>0</v>
      </c>
      <c r="O1539">
        <f t="shared" si="48"/>
        <v>0</v>
      </c>
      <c r="P1539" t="str">
        <f t="shared" si="49"/>
        <v>2023-10</v>
      </c>
      <c r="Q1539" s="3">
        <f>IF(AND(IF(dashboard!$B$4="All",TRUE,$F1539=dashboard!$B$4),IF(dashboard!$B$5="All",TRUE,$E1539=dashboard!$B$5),IF(dashboard!$B$6="All",TRUE,$G1539=dashboard!$B$6),IF(dashboard!$B$7="All",TRUE,$M1539=dashboard!$B$7),$P1539&gt;=dashboard!$B$8,$P1539&lt;=dashboard!$B$9,COUNTIFS($C$2:C1539,$C1539,$F$2:F1539,IF(dashboard!$B$4="All","*",dashboard!$B$4),$E$2:E1539,IF(dashboard!$B$5="All","*",dashboard!$B$5),$G$2:G1539,IF(dashboard!$B$6="All","*",dashboard!$B$6),$M$2:M1539,IF(dashboard!$B$7="All","*",dashboard!$B$7),$P$2:P1539,"&gt;="&amp;dashboard!$B$8,$P$2:P1539,"&lt;="&amp;dashboard!$B$9)=1),1,0)</f>
        <v>0</v>
      </c>
    </row>
    <row r="1540" spans="1:17">
      <c r="A1540" t="s">
        <v>2919</v>
      </c>
      <c r="B1540" s="2">
        <v>45271</v>
      </c>
      <c r="C1540" t="s">
        <v>403</v>
      </c>
      <c r="D1540" t="s">
        <v>1271</v>
      </c>
      <c r="E1540" t="s">
        <v>17</v>
      </c>
      <c r="F1540" t="s">
        <v>33</v>
      </c>
      <c r="G1540" t="s">
        <v>42</v>
      </c>
      <c r="H1540" t="s">
        <v>34</v>
      </c>
      <c r="I1540" s="3">
        <v>2</v>
      </c>
      <c r="J1540" s="4">
        <v>968.69</v>
      </c>
      <c r="K1540" s="4">
        <v>1937.38</v>
      </c>
      <c r="L1540" t="s">
        <v>35</v>
      </c>
      <c r="M1540" t="s">
        <v>29</v>
      </c>
      <c r="N1540">
        <f>IF(COUNTIF($C$2:C1540,C1540)=1,1,0)</f>
        <v>0</v>
      </c>
      <c r="O1540">
        <f t="shared" si="48"/>
        <v>0</v>
      </c>
      <c r="P1540" t="str">
        <f t="shared" si="49"/>
        <v>2023-12</v>
      </c>
      <c r="Q1540" s="3">
        <f>IF(AND(IF(dashboard!$B$4="All",TRUE,$F1540=dashboard!$B$4),IF(dashboard!$B$5="All",TRUE,$E1540=dashboard!$B$5),IF(dashboard!$B$6="All",TRUE,$G1540=dashboard!$B$6),IF(dashboard!$B$7="All",TRUE,$M1540=dashboard!$B$7),$P1540&gt;=dashboard!$B$8,$P1540&lt;=dashboard!$B$9,COUNTIFS($C$2:C1540,$C1540,$F$2:F1540,IF(dashboard!$B$4="All","*",dashboard!$B$4),$E$2:E1540,IF(dashboard!$B$5="All","*",dashboard!$B$5),$G$2:G1540,IF(dashboard!$B$6="All","*",dashboard!$B$6),$M$2:M1540,IF(dashboard!$B$7="All","*",dashboard!$B$7),$P$2:P1540,"&gt;="&amp;dashboard!$B$8,$P$2:P1540,"&lt;="&amp;dashboard!$B$9)=1),1,0)</f>
        <v>0</v>
      </c>
    </row>
    <row r="1541" spans="1:17">
      <c r="A1541" t="s">
        <v>2920</v>
      </c>
      <c r="B1541" s="2">
        <v>44927</v>
      </c>
      <c r="C1541" t="s">
        <v>1143</v>
      </c>
      <c r="D1541" t="s">
        <v>2577</v>
      </c>
      <c r="E1541" t="s">
        <v>61</v>
      </c>
      <c r="F1541" t="s">
        <v>27</v>
      </c>
      <c r="G1541" t="s">
        <v>19</v>
      </c>
      <c r="H1541" t="s">
        <v>34</v>
      </c>
      <c r="I1541" s="3">
        <v>4</v>
      </c>
      <c r="J1541" s="4">
        <v>867.57</v>
      </c>
      <c r="K1541" s="4">
        <v>3470.27</v>
      </c>
      <c r="L1541" t="s">
        <v>35</v>
      </c>
      <c r="M1541" t="s">
        <v>29</v>
      </c>
      <c r="N1541">
        <f>IF(COUNTIF($C$2:C1541,C1541)=1,1,0)</f>
        <v>0</v>
      </c>
      <c r="O1541">
        <f t="shared" si="48"/>
        <v>0</v>
      </c>
      <c r="P1541" t="str">
        <f t="shared" si="49"/>
        <v>2023-01</v>
      </c>
      <c r="Q1541" s="3">
        <f>IF(AND(IF(dashboard!$B$4="All",TRUE,$F1541=dashboard!$B$4),IF(dashboard!$B$5="All",TRUE,$E1541=dashboard!$B$5),IF(dashboard!$B$6="All",TRUE,$G1541=dashboard!$B$6),IF(dashboard!$B$7="All",TRUE,$M1541=dashboard!$B$7),$P1541&gt;=dashboard!$B$8,$P1541&lt;=dashboard!$B$9,COUNTIFS($C$2:C1541,$C1541,$F$2:F1541,IF(dashboard!$B$4="All","*",dashboard!$B$4),$E$2:E1541,IF(dashboard!$B$5="All","*",dashboard!$B$5),$G$2:G1541,IF(dashboard!$B$6="All","*",dashboard!$B$6),$M$2:M1541,IF(dashboard!$B$7="All","*",dashboard!$B$7),$P$2:P1541,"&gt;="&amp;dashboard!$B$8,$P$2:P1541,"&lt;="&amp;dashboard!$B$9)=1),1,0)</f>
        <v>0</v>
      </c>
    </row>
    <row r="1542" spans="1:17">
      <c r="A1542" t="s">
        <v>2921</v>
      </c>
      <c r="B1542" s="2">
        <v>45073</v>
      </c>
      <c r="C1542" t="s">
        <v>2922</v>
      </c>
      <c r="D1542" t="s">
        <v>2923</v>
      </c>
      <c r="E1542" t="s">
        <v>26</v>
      </c>
      <c r="F1542" t="s">
        <v>46</v>
      </c>
      <c r="G1542" t="s">
        <v>42</v>
      </c>
      <c r="H1542" t="s">
        <v>34</v>
      </c>
      <c r="I1542" s="3">
        <v>4</v>
      </c>
      <c r="J1542" s="4">
        <v>1419.14</v>
      </c>
      <c r="K1542" s="4">
        <v>5676.58</v>
      </c>
      <c r="L1542" t="s">
        <v>35</v>
      </c>
      <c r="M1542" t="s">
        <v>29</v>
      </c>
      <c r="N1542">
        <f>IF(COUNTIF($C$2:C1542,C1542)=1,1,0)</f>
        <v>1</v>
      </c>
      <c r="O1542">
        <f t="shared" si="48"/>
        <v>0</v>
      </c>
      <c r="P1542" t="str">
        <f t="shared" si="49"/>
        <v>2023-05</v>
      </c>
      <c r="Q1542" s="3">
        <f>IF(AND(IF(dashboard!$B$4="All",TRUE,$F1542=dashboard!$B$4),IF(dashboard!$B$5="All",TRUE,$E1542=dashboard!$B$5),IF(dashboard!$B$6="All",TRUE,$G1542=dashboard!$B$6),IF(dashboard!$B$7="All",TRUE,$M1542=dashboard!$B$7),$P1542&gt;=dashboard!$B$8,$P1542&lt;=dashboard!$B$9,COUNTIFS($C$2:C1542,$C1542,$F$2:F1542,IF(dashboard!$B$4="All","*",dashboard!$B$4),$E$2:E1542,IF(dashboard!$B$5="All","*",dashboard!$B$5),$G$2:G1542,IF(dashboard!$B$6="All","*",dashboard!$B$6),$M$2:M1542,IF(dashboard!$B$7="All","*",dashboard!$B$7),$P$2:P1542,"&gt;="&amp;dashboard!$B$8,$P$2:P1542,"&lt;="&amp;dashboard!$B$9)=1),1,0)</f>
        <v>0</v>
      </c>
    </row>
    <row r="1543" spans="1:17">
      <c r="A1543" t="s">
        <v>2924</v>
      </c>
      <c r="B1543" s="2">
        <v>45213</v>
      </c>
      <c r="C1543" t="s">
        <v>894</v>
      </c>
      <c r="D1543" t="s">
        <v>1191</v>
      </c>
      <c r="E1543" t="s">
        <v>17</v>
      </c>
      <c r="F1543" t="s">
        <v>33</v>
      </c>
      <c r="G1543" t="s">
        <v>19</v>
      </c>
      <c r="H1543" t="s">
        <v>20</v>
      </c>
      <c r="I1543" s="3">
        <v>5</v>
      </c>
      <c r="J1543" s="4">
        <v>31946.06</v>
      </c>
      <c r="K1543" s="4">
        <v>159730.29</v>
      </c>
      <c r="L1543" t="s">
        <v>35</v>
      </c>
      <c r="M1543" t="s">
        <v>29</v>
      </c>
      <c r="N1543">
        <f>IF(COUNTIF($C$2:C1543,C1543)=1,1,0)</f>
        <v>0</v>
      </c>
      <c r="O1543">
        <f t="shared" si="48"/>
        <v>0</v>
      </c>
      <c r="P1543" t="str">
        <f t="shared" si="49"/>
        <v>2023-10</v>
      </c>
      <c r="Q1543" s="3">
        <f>IF(AND(IF(dashboard!$B$4="All",TRUE,$F1543=dashboard!$B$4),IF(dashboard!$B$5="All",TRUE,$E1543=dashboard!$B$5),IF(dashboard!$B$6="All",TRUE,$G1543=dashboard!$B$6),IF(dashboard!$B$7="All",TRUE,$M1543=dashboard!$B$7),$P1543&gt;=dashboard!$B$8,$P1543&lt;=dashboard!$B$9,COUNTIFS($C$2:C1543,$C1543,$F$2:F1543,IF(dashboard!$B$4="All","*",dashboard!$B$4),$E$2:E1543,IF(dashboard!$B$5="All","*",dashboard!$B$5),$G$2:G1543,IF(dashboard!$B$6="All","*",dashboard!$B$6),$M$2:M1543,IF(dashboard!$B$7="All","*",dashboard!$B$7),$P$2:P1543,"&gt;="&amp;dashboard!$B$8,$P$2:P1543,"&lt;="&amp;dashboard!$B$9)=1),1,0)</f>
        <v>1</v>
      </c>
    </row>
    <row r="1544" spans="1:17">
      <c r="A1544" t="s">
        <v>2925</v>
      </c>
      <c r="B1544" s="2">
        <v>44979</v>
      </c>
      <c r="C1544" t="s">
        <v>183</v>
      </c>
      <c r="D1544" t="s">
        <v>506</v>
      </c>
      <c r="E1544" t="s">
        <v>17</v>
      </c>
      <c r="F1544" t="s">
        <v>46</v>
      </c>
      <c r="G1544" t="s">
        <v>19</v>
      </c>
      <c r="H1544" t="s">
        <v>57</v>
      </c>
      <c r="I1544" s="3">
        <v>5</v>
      </c>
      <c r="J1544" s="4">
        <v>14987.82</v>
      </c>
      <c r="K1544" s="4">
        <v>74939.08</v>
      </c>
      <c r="L1544" t="s">
        <v>28</v>
      </c>
      <c r="M1544" t="s">
        <v>29</v>
      </c>
      <c r="N1544">
        <f>IF(COUNTIF($C$2:C1544,C1544)=1,1,0)</f>
        <v>0</v>
      </c>
      <c r="O1544">
        <f t="shared" si="48"/>
        <v>0</v>
      </c>
      <c r="P1544" t="str">
        <f t="shared" si="49"/>
        <v>2023-02</v>
      </c>
      <c r="Q1544" s="3">
        <f>IF(AND(IF(dashboard!$B$4="All",TRUE,$F1544=dashboard!$B$4),IF(dashboard!$B$5="All",TRUE,$E1544=dashboard!$B$5),IF(dashboard!$B$6="All",TRUE,$G1544=dashboard!$B$6),IF(dashboard!$B$7="All",TRUE,$M1544=dashboard!$B$7),$P1544&gt;=dashboard!$B$8,$P1544&lt;=dashboard!$B$9,COUNTIFS($C$2:C1544,$C1544,$F$2:F1544,IF(dashboard!$B$4="All","*",dashboard!$B$4),$E$2:E1544,IF(dashboard!$B$5="All","*",dashboard!$B$5),$G$2:G1544,IF(dashboard!$B$6="All","*",dashboard!$B$6),$M$2:M1544,IF(dashboard!$B$7="All","*",dashboard!$B$7),$P$2:P1544,"&gt;="&amp;dashboard!$B$8,$P$2:P1544,"&lt;="&amp;dashboard!$B$9)=1),1,0)</f>
        <v>0</v>
      </c>
    </row>
    <row r="1545" spans="1:17">
      <c r="A1545" t="s">
        <v>2926</v>
      </c>
      <c r="B1545" s="2">
        <v>45230</v>
      </c>
      <c r="C1545" t="s">
        <v>364</v>
      </c>
      <c r="D1545" t="s">
        <v>787</v>
      </c>
      <c r="E1545" t="s">
        <v>17</v>
      </c>
      <c r="F1545" t="s">
        <v>27</v>
      </c>
      <c r="G1545" t="s">
        <v>19</v>
      </c>
      <c r="H1545" t="s">
        <v>20</v>
      </c>
      <c r="I1545" s="3">
        <v>5</v>
      </c>
      <c r="J1545" s="4">
        <v>29385.93</v>
      </c>
      <c r="K1545" s="4">
        <v>146929.67000000001</v>
      </c>
      <c r="L1545" t="s">
        <v>21</v>
      </c>
      <c r="M1545" t="s">
        <v>29</v>
      </c>
      <c r="N1545">
        <f>IF(COUNTIF($C$2:C1545,C1545)=1,1,0)</f>
        <v>0</v>
      </c>
      <c r="O1545">
        <f t="shared" si="48"/>
        <v>0</v>
      </c>
      <c r="P1545" t="str">
        <f t="shared" si="49"/>
        <v>2023-10</v>
      </c>
      <c r="Q1545" s="3">
        <f>IF(AND(IF(dashboard!$B$4="All",TRUE,$F1545=dashboard!$B$4),IF(dashboard!$B$5="All",TRUE,$E1545=dashboard!$B$5),IF(dashboard!$B$6="All",TRUE,$G1545=dashboard!$B$6),IF(dashboard!$B$7="All",TRUE,$M1545=dashboard!$B$7),$P1545&gt;=dashboard!$B$8,$P1545&lt;=dashboard!$B$9,COUNTIFS($C$2:C1545,$C1545,$F$2:F1545,IF(dashboard!$B$4="All","*",dashboard!$B$4),$E$2:E1545,IF(dashboard!$B$5="All","*",dashboard!$B$5),$G$2:G1545,IF(dashboard!$B$6="All","*",dashboard!$B$6),$M$2:M1545,IF(dashboard!$B$7="All","*",dashboard!$B$7),$P$2:P1545,"&gt;="&amp;dashboard!$B$8,$P$2:P1545,"&lt;="&amp;dashboard!$B$9)=1),1,0)</f>
        <v>0</v>
      </c>
    </row>
    <row r="1546" spans="1:17">
      <c r="A1546" t="s">
        <v>2927</v>
      </c>
      <c r="B1546" s="2">
        <v>44995</v>
      </c>
      <c r="C1546" t="s">
        <v>2928</v>
      </c>
      <c r="D1546" t="s">
        <v>1251</v>
      </c>
      <c r="E1546" t="s">
        <v>17</v>
      </c>
      <c r="F1546" t="s">
        <v>46</v>
      </c>
      <c r="G1546" t="s">
        <v>19</v>
      </c>
      <c r="H1546" t="s">
        <v>20</v>
      </c>
      <c r="I1546" s="3">
        <v>1</v>
      </c>
      <c r="J1546" s="4">
        <v>37771.31</v>
      </c>
      <c r="K1546" s="4">
        <v>37771.31</v>
      </c>
      <c r="L1546" t="s">
        <v>35</v>
      </c>
      <c r="M1546" t="s">
        <v>29</v>
      </c>
      <c r="N1546">
        <f>IF(COUNTIF($C$2:C1546,C1546)=1,1,0)</f>
        <v>1</v>
      </c>
      <c r="O1546">
        <f t="shared" si="48"/>
        <v>0</v>
      </c>
      <c r="P1546" t="str">
        <f t="shared" si="49"/>
        <v>2023-03</v>
      </c>
      <c r="Q1546" s="3">
        <f>IF(AND(IF(dashboard!$B$4="All",TRUE,$F1546=dashboard!$B$4),IF(dashboard!$B$5="All",TRUE,$E1546=dashboard!$B$5),IF(dashboard!$B$6="All",TRUE,$G1546=dashboard!$B$6),IF(dashboard!$B$7="All",TRUE,$M1546=dashboard!$B$7),$P1546&gt;=dashboard!$B$8,$P1546&lt;=dashboard!$B$9,COUNTIFS($C$2:C1546,$C1546,$F$2:F1546,IF(dashboard!$B$4="All","*",dashboard!$B$4),$E$2:E1546,IF(dashboard!$B$5="All","*",dashboard!$B$5),$G$2:G1546,IF(dashboard!$B$6="All","*",dashboard!$B$6),$M$2:M1546,IF(dashboard!$B$7="All","*",dashboard!$B$7),$P$2:P1546,"&gt;="&amp;dashboard!$B$8,$P$2:P1546,"&lt;="&amp;dashboard!$B$9)=1),1,0)</f>
        <v>0</v>
      </c>
    </row>
    <row r="1547" spans="1:17">
      <c r="A1547" t="s">
        <v>2929</v>
      </c>
      <c r="B1547" s="2">
        <v>45287</v>
      </c>
      <c r="C1547" t="s">
        <v>2930</v>
      </c>
      <c r="D1547" t="s">
        <v>1150</v>
      </c>
      <c r="E1547" t="s">
        <v>17</v>
      </c>
      <c r="F1547" t="s">
        <v>18</v>
      </c>
      <c r="G1547" t="s">
        <v>19</v>
      </c>
      <c r="H1547" t="s">
        <v>50</v>
      </c>
      <c r="I1547" s="3">
        <v>1</v>
      </c>
      <c r="J1547" s="4">
        <v>1996</v>
      </c>
      <c r="K1547" s="4">
        <v>1996</v>
      </c>
      <c r="L1547" t="s">
        <v>28</v>
      </c>
      <c r="M1547" t="s">
        <v>29</v>
      </c>
      <c r="N1547">
        <f>IF(COUNTIF($C$2:C1547,C1547)=1,1,0)</f>
        <v>1</v>
      </c>
      <c r="O1547">
        <f t="shared" si="48"/>
        <v>0</v>
      </c>
      <c r="P1547" t="str">
        <f t="shared" si="49"/>
        <v>2023-12</v>
      </c>
      <c r="Q1547" s="3">
        <f>IF(AND(IF(dashboard!$B$4="All",TRUE,$F1547=dashboard!$B$4),IF(dashboard!$B$5="All",TRUE,$E1547=dashboard!$B$5),IF(dashboard!$B$6="All",TRUE,$G1547=dashboard!$B$6),IF(dashboard!$B$7="All",TRUE,$M1547=dashboard!$B$7),$P1547&gt;=dashboard!$B$8,$P1547&lt;=dashboard!$B$9,COUNTIFS($C$2:C1547,$C1547,$F$2:F1547,IF(dashboard!$B$4="All","*",dashboard!$B$4),$E$2:E1547,IF(dashboard!$B$5="All","*",dashboard!$B$5),$G$2:G1547,IF(dashboard!$B$6="All","*",dashboard!$B$6),$M$2:M1547,IF(dashboard!$B$7="All","*",dashboard!$B$7),$P$2:P1547,"&gt;="&amp;dashboard!$B$8,$P$2:P1547,"&lt;="&amp;dashboard!$B$9)=1),1,0)</f>
        <v>0</v>
      </c>
    </row>
    <row r="1548" spans="1:17">
      <c r="A1548" t="s">
        <v>2931</v>
      </c>
      <c r="B1548" s="2">
        <v>45146</v>
      </c>
      <c r="C1548" t="s">
        <v>2296</v>
      </c>
      <c r="D1548" t="s">
        <v>2932</v>
      </c>
      <c r="E1548" t="s">
        <v>26</v>
      </c>
      <c r="F1548" t="s">
        <v>27</v>
      </c>
      <c r="G1548" t="s">
        <v>19</v>
      </c>
      <c r="H1548" t="s">
        <v>57</v>
      </c>
      <c r="I1548" s="3">
        <v>4</v>
      </c>
      <c r="J1548" s="4">
        <v>16401.84</v>
      </c>
      <c r="K1548" s="4">
        <v>65607.360000000001</v>
      </c>
      <c r="L1548" t="s">
        <v>35</v>
      </c>
      <c r="M1548" t="s">
        <v>29</v>
      </c>
      <c r="N1548">
        <f>IF(COUNTIF($C$2:C1548,C1548)=1,1,0)</f>
        <v>0</v>
      </c>
      <c r="O1548">
        <f t="shared" si="48"/>
        <v>0</v>
      </c>
      <c r="P1548" t="str">
        <f t="shared" si="49"/>
        <v>2023-08</v>
      </c>
      <c r="Q1548" s="3">
        <f>IF(AND(IF(dashboard!$B$4="All",TRUE,$F1548=dashboard!$B$4),IF(dashboard!$B$5="All",TRUE,$E1548=dashboard!$B$5),IF(dashboard!$B$6="All",TRUE,$G1548=dashboard!$B$6),IF(dashboard!$B$7="All",TRUE,$M1548=dashboard!$B$7),$P1548&gt;=dashboard!$B$8,$P1548&lt;=dashboard!$B$9,COUNTIFS($C$2:C1548,$C1548,$F$2:F1548,IF(dashboard!$B$4="All","*",dashboard!$B$4),$E$2:E1548,IF(dashboard!$B$5="All","*",dashboard!$B$5),$G$2:G1548,IF(dashboard!$B$6="All","*",dashboard!$B$6),$M$2:M1548,IF(dashboard!$B$7="All","*",dashboard!$B$7),$P$2:P1548,"&gt;="&amp;dashboard!$B$8,$P$2:P1548,"&lt;="&amp;dashboard!$B$9)=1),1,0)</f>
        <v>0</v>
      </c>
    </row>
    <row r="1549" spans="1:17">
      <c r="A1549" t="s">
        <v>2933</v>
      </c>
      <c r="B1549" s="2">
        <v>45087</v>
      </c>
      <c r="C1549" t="s">
        <v>2415</v>
      </c>
      <c r="D1549" t="s">
        <v>601</v>
      </c>
      <c r="E1549" t="s">
        <v>17</v>
      </c>
      <c r="F1549" t="s">
        <v>18</v>
      </c>
      <c r="G1549" t="s">
        <v>19</v>
      </c>
      <c r="H1549" t="s">
        <v>50</v>
      </c>
      <c r="I1549" s="3">
        <v>5</v>
      </c>
      <c r="J1549" s="4">
        <v>2038.25</v>
      </c>
      <c r="K1549" s="4">
        <v>10191.27</v>
      </c>
      <c r="L1549" t="s">
        <v>35</v>
      </c>
      <c r="M1549" t="s">
        <v>22</v>
      </c>
      <c r="N1549">
        <f>IF(COUNTIF($C$2:C1549,C1549)=1,1,0)</f>
        <v>0</v>
      </c>
      <c r="O1549">
        <f t="shared" si="48"/>
        <v>1</v>
      </c>
      <c r="P1549" t="str">
        <f t="shared" si="49"/>
        <v>2023-06</v>
      </c>
      <c r="Q1549" s="3">
        <f>IF(AND(IF(dashboard!$B$4="All",TRUE,$F1549=dashboard!$B$4),IF(dashboard!$B$5="All",TRUE,$E1549=dashboard!$B$5),IF(dashboard!$B$6="All",TRUE,$G1549=dashboard!$B$6),IF(dashboard!$B$7="All",TRUE,$M1549=dashboard!$B$7),$P1549&gt;=dashboard!$B$8,$P1549&lt;=dashboard!$B$9,COUNTIFS($C$2:C1549,$C1549,$F$2:F1549,IF(dashboard!$B$4="All","*",dashboard!$B$4),$E$2:E1549,IF(dashboard!$B$5="All","*",dashboard!$B$5),$G$2:G1549,IF(dashboard!$B$6="All","*",dashboard!$B$6),$M$2:M1549,IF(dashboard!$B$7="All","*",dashboard!$B$7),$P$2:P1549,"&gt;="&amp;dashboard!$B$8,$P$2:P1549,"&lt;="&amp;dashboard!$B$9)=1),1,0)</f>
        <v>0</v>
      </c>
    </row>
    <row r="1550" spans="1:17">
      <c r="A1550" t="s">
        <v>2934</v>
      </c>
      <c r="B1550" s="2">
        <v>45015</v>
      </c>
      <c r="C1550" t="s">
        <v>287</v>
      </c>
      <c r="D1550" t="s">
        <v>2935</v>
      </c>
      <c r="E1550" t="s">
        <v>17</v>
      </c>
      <c r="F1550" t="s">
        <v>27</v>
      </c>
      <c r="G1550" t="s">
        <v>19</v>
      </c>
      <c r="H1550" t="s">
        <v>20</v>
      </c>
      <c r="I1550" s="3">
        <v>3</v>
      </c>
      <c r="J1550" s="4">
        <v>26213.46</v>
      </c>
      <c r="K1550" s="4">
        <v>78640.39</v>
      </c>
      <c r="L1550" t="s">
        <v>35</v>
      </c>
      <c r="M1550" t="s">
        <v>29</v>
      </c>
      <c r="N1550">
        <f>IF(COUNTIF($C$2:C1550,C1550)=1,1,0)</f>
        <v>0</v>
      </c>
      <c r="O1550">
        <f t="shared" si="48"/>
        <v>0</v>
      </c>
      <c r="P1550" t="str">
        <f t="shared" si="49"/>
        <v>2023-03</v>
      </c>
      <c r="Q1550" s="3">
        <f>IF(AND(IF(dashboard!$B$4="All",TRUE,$F1550=dashboard!$B$4),IF(dashboard!$B$5="All",TRUE,$E1550=dashboard!$B$5),IF(dashboard!$B$6="All",TRUE,$G1550=dashboard!$B$6),IF(dashboard!$B$7="All",TRUE,$M1550=dashboard!$B$7),$P1550&gt;=dashboard!$B$8,$P1550&lt;=dashboard!$B$9,COUNTIFS($C$2:C1550,$C1550,$F$2:F1550,IF(dashboard!$B$4="All","*",dashboard!$B$4),$E$2:E1550,IF(dashboard!$B$5="All","*",dashboard!$B$5),$G$2:G1550,IF(dashboard!$B$6="All","*",dashboard!$B$6),$M$2:M1550,IF(dashboard!$B$7="All","*",dashboard!$B$7),$P$2:P1550,"&gt;="&amp;dashboard!$B$8,$P$2:P1550,"&lt;="&amp;dashboard!$B$9)=1),1,0)</f>
        <v>0</v>
      </c>
    </row>
    <row r="1551" spans="1:17">
      <c r="A1551" t="s">
        <v>2936</v>
      </c>
      <c r="B1551" s="2">
        <v>45085</v>
      </c>
      <c r="C1551" t="s">
        <v>2937</v>
      </c>
      <c r="D1551" t="s">
        <v>2521</v>
      </c>
      <c r="E1551" t="s">
        <v>26</v>
      </c>
      <c r="F1551" t="s">
        <v>18</v>
      </c>
      <c r="G1551" t="s">
        <v>19</v>
      </c>
      <c r="H1551" t="s">
        <v>50</v>
      </c>
      <c r="I1551" s="3">
        <v>4</v>
      </c>
      <c r="J1551" s="4">
        <v>2348.5300000000002</v>
      </c>
      <c r="K1551" s="4">
        <v>9394.11</v>
      </c>
      <c r="L1551" t="s">
        <v>28</v>
      </c>
      <c r="M1551" t="s">
        <v>29</v>
      </c>
      <c r="N1551">
        <f>IF(COUNTIF($C$2:C1551,C1551)=1,1,0)</f>
        <v>1</v>
      </c>
      <c r="O1551">
        <f t="shared" si="48"/>
        <v>0</v>
      </c>
      <c r="P1551" t="str">
        <f t="shared" si="49"/>
        <v>2023-06</v>
      </c>
      <c r="Q1551" s="3">
        <f>IF(AND(IF(dashboard!$B$4="All",TRUE,$F1551=dashboard!$B$4),IF(dashboard!$B$5="All",TRUE,$E1551=dashboard!$B$5),IF(dashboard!$B$6="All",TRUE,$G1551=dashboard!$B$6),IF(dashboard!$B$7="All",TRUE,$M1551=dashboard!$B$7),$P1551&gt;=dashboard!$B$8,$P1551&lt;=dashboard!$B$9,COUNTIFS($C$2:C1551,$C1551,$F$2:F1551,IF(dashboard!$B$4="All","*",dashboard!$B$4),$E$2:E1551,IF(dashboard!$B$5="All","*",dashboard!$B$5),$G$2:G1551,IF(dashboard!$B$6="All","*",dashboard!$B$6),$M$2:M1551,IF(dashboard!$B$7="All","*",dashboard!$B$7),$P$2:P1551,"&gt;="&amp;dashboard!$B$8,$P$2:P1551,"&lt;="&amp;dashboard!$B$9)=1),1,0)</f>
        <v>0</v>
      </c>
    </row>
    <row r="1552" spans="1:17">
      <c r="A1552" t="s">
        <v>2938</v>
      </c>
      <c r="B1552" s="2">
        <v>45415</v>
      </c>
      <c r="C1552" t="s">
        <v>2371</v>
      </c>
      <c r="D1552" t="s">
        <v>1635</v>
      </c>
      <c r="E1552" t="s">
        <v>17</v>
      </c>
      <c r="F1552" t="s">
        <v>46</v>
      </c>
      <c r="G1552" t="s">
        <v>19</v>
      </c>
      <c r="H1552" t="s">
        <v>34</v>
      </c>
      <c r="I1552" s="3">
        <v>5</v>
      </c>
      <c r="J1552" s="4">
        <v>1327.93</v>
      </c>
      <c r="K1552" s="4">
        <v>6639.65</v>
      </c>
      <c r="L1552" t="s">
        <v>35</v>
      </c>
      <c r="M1552" t="s">
        <v>29</v>
      </c>
      <c r="N1552">
        <f>IF(COUNTIF($C$2:C1552,C1552)=1,1,0)</f>
        <v>0</v>
      </c>
      <c r="O1552">
        <f t="shared" si="48"/>
        <v>0</v>
      </c>
      <c r="P1552" t="str">
        <f t="shared" si="49"/>
        <v>2024-05</v>
      </c>
      <c r="Q1552" s="3">
        <f>IF(AND(IF(dashboard!$B$4="All",TRUE,$F1552=dashboard!$B$4),IF(dashboard!$B$5="All",TRUE,$E1552=dashboard!$B$5),IF(dashboard!$B$6="All",TRUE,$G1552=dashboard!$B$6),IF(dashboard!$B$7="All",TRUE,$M1552=dashboard!$B$7),$P1552&gt;=dashboard!$B$8,$P1552&lt;=dashboard!$B$9,COUNTIFS($C$2:C1552,$C1552,$F$2:F1552,IF(dashboard!$B$4="All","*",dashboard!$B$4),$E$2:E1552,IF(dashboard!$B$5="All","*",dashboard!$B$5),$G$2:G1552,IF(dashboard!$B$6="All","*",dashboard!$B$6),$M$2:M1552,IF(dashboard!$B$7="All","*",dashboard!$B$7),$P$2:P1552,"&gt;="&amp;dashboard!$B$8,$P$2:P1552,"&lt;="&amp;dashboard!$B$9)=1),1,0)</f>
        <v>0</v>
      </c>
    </row>
    <row r="1553" spans="1:17">
      <c r="A1553" t="s">
        <v>2939</v>
      </c>
      <c r="B1553" s="2">
        <v>45250</v>
      </c>
      <c r="C1553" t="s">
        <v>1470</v>
      </c>
      <c r="D1553" t="s">
        <v>268</v>
      </c>
      <c r="E1553" t="s">
        <v>17</v>
      </c>
      <c r="F1553" t="s">
        <v>27</v>
      </c>
      <c r="G1553" t="s">
        <v>42</v>
      </c>
      <c r="H1553" t="s">
        <v>20</v>
      </c>
      <c r="I1553" s="3">
        <v>3</v>
      </c>
      <c r="J1553" s="4">
        <v>31235.13</v>
      </c>
      <c r="K1553" s="4">
        <v>93705.4</v>
      </c>
      <c r="L1553" t="s">
        <v>35</v>
      </c>
      <c r="M1553" t="s">
        <v>29</v>
      </c>
      <c r="N1553">
        <f>IF(COUNTIF($C$2:C1553,C1553)=1,1,0)</f>
        <v>0</v>
      </c>
      <c r="O1553">
        <f t="shared" si="48"/>
        <v>0</v>
      </c>
      <c r="P1553" t="str">
        <f t="shared" si="49"/>
        <v>2023-11</v>
      </c>
      <c r="Q1553" s="3">
        <f>IF(AND(IF(dashboard!$B$4="All",TRUE,$F1553=dashboard!$B$4),IF(dashboard!$B$5="All",TRUE,$E1553=dashboard!$B$5),IF(dashboard!$B$6="All",TRUE,$G1553=dashboard!$B$6),IF(dashboard!$B$7="All",TRUE,$M1553=dashboard!$B$7),$P1553&gt;=dashboard!$B$8,$P1553&lt;=dashboard!$B$9,COUNTIFS($C$2:C1553,$C1553,$F$2:F1553,IF(dashboard!$B$4="All","*",dashboard!$B$4),$E$2:E1553,IF(dashboard!$B$5="All","*",dashboard!$B$5),$G$2:G1553,IF(dashboard!$B$6="All","*",dashboard!$B$6),$M$2:M1553,IF(dashboard!$B$7="All","*",dashboard!$B$7),$P$2:P1553,"&gt;="&amp;dashboard!$B$8,$P$2:P1553,"&lt;="&amp;dashboard!$B$9)=1),1,0)</f>
        <v>0</v>
      </c>
    </row>
    <row r="1554" spans="1:17">
      <c r="A1554" t="s">
        <v>2940</v>
      </c>
      <c r="B1554" s="2">
        <v>45307</v>
      </c>
      <c r="C1554" t="s">
        <v>424</v>
      </c>
      <c r="D1554" t="s">
        <v>871</v>
      </c>
      <c r="E1554" t="s">
        <v>17</v>
      </c>
      <c r="F1554" t="s">
        <v>27</v>
      </c>
      <c r="G1554" t="s">
        <v>19</v>
      </c>
      <c r="H1554" t="s">
        <v>34</v>
      </c>
      <c r="I1554" s="3">
        <v>5</v>
      </c>
      <c r="J1554" s="4">
        <v>857.32</v>
      </c>
      <c r="K1554" s="4">
        <v>4286.62</v>
      </c>
      <c r="L1554" t="s">
        <v>21</v>
      </c>
      <c r="M1554" t="s">
        <v>29</v>
      </c>
      <c r="N1554">
        <f>IF(COUNTIF($C$2:C1554,C1554)=1,1,0)</f>
        <v>0</v>
      </c>
      <c r="O1554">
        <f t="shared" si="48"/>
        <v>0</v>
      </c>
      <c r="P1554" t="str">
        <f t="shared" si="49"/>
        <v>2024-01</v>
      </c>
      <c r="Q1554" s="3">
        <f>IF(AND(IF(dashboard!$B$4="All",TRUE,$F1554=dashboard!$B$4),IF(dashboard!$B$5="All",TRUE,$E1554=dashboard!$B$5),IF(dashboard!$B$6="All",TRUE,$G1554=dashboard!$B$6),IF(dashboard!$B$7="All",TRUE,$M1554=dashboard!$B$7),$P1554&gt;=dashboard!$B$8,$P1554&lt;=dashboard!$B$9,COUNTIFS($C$2:C1554,$C1554,$F$2:F1554,IF(dashboard!$B$4="All","*",dashboard!$B$4),$E$2:E1554,IF(dashboard!$B$5="All","*",dashboard!$B$5),$G$2:G1554,IF(dashboard!$B$6="All","*",dashboard!$B$6),$M$2:M1554,IF(dashboard!$B$7="All","*",dashboard!$B$7),$P$2:P1554,"&gt;="&amp;dashboard!$B$8,$P$2:P1554,"&lt;="&amp;dashboard!$B$9)=1),1,0)</f>
        <v>0</v>
      </c>
    </row>
    <row r="1555" spans="1:17">
      <c r="A1555" t="s">
        <v>2941</v>
      </c>
      <c r="B1555" s="2">
        <v>45028</v>
      </c>
      <c r="C1555" t="s">
        <v>1114</v>
      </c>
      <c r="D1555" t="s">
        <v>538</v>
      </c>
      <c r="E1555" t="s">
        <v>17</v>
      </c>
      <c r="F1555" t="s">
        <v>18</v>
      </c>
      <c r="G1555" t="s">
        <v>42</v>
      </c>
      <c r="H1555" t="s">
        <v>57</v>
      </c>
      <c r="I1555" s="3">
        <v>2</v>
      </c>
      <c r="J1555" s="4">
        <v>14649.82</v>
      </c>
      <c r="K1555" s="4">
        <v>29299.65</v>
      </c>
      <c r="L1555" t="s">
        <v>28</v>
      </c>
      <c r="M1555" t="s">
        <v>29</v>
      </c>
      <c r="N1555">
        <f>IF(COUNTIF($C$2:C1555,C1555)=1,1,0)</f>
        <v>0</v>
      </c>
      <c r="O1555">
        <f t="shared" si="48"/>
        <v>0</v>
      </c>
      <c r="P1555" t="str">
        <f t="shared" si="49"/>
        <v>2023-04</v>
      </c>
      <c r="Q1555" s="3">
        <f>IF(AND(IF(dashboard!$B$4="All",TRUE,$F1555=dashboard!$B$4),IF(dashboard!$B$5="All",TRUE,$E1555=dashboard!$B$5),IF(dashboard!$B$6="All",TRUE,$G1555=dashboard!$B$6),IF(dashboard!$B$7="All",TRUE,$M1555=dashboard!$B$7),$P1555&gt;=dashboard!$B$8,$P1555&lt;=dashboard!$B$9,COUNTIFS($C$2:C1555,$C1555,$F$2:F1555,IF(dashboard!$B$4="All","*",dashboard!$B$4),$E$2:E1555,IF(dashboard!$B$5="All","*",dashboard!$B$5),$G$2:G1555,IF(dashboard!$B$6="All","*",dashboard!$B$6),$M$2:M1555,IF(dashboard!$B$7="All","*",dashboard!$B$7),$P$2:P1555,"&gt;="&amp;dashboard!$B$8,$P$2:P1555,"&lt;="&amp;dashboard!$B$9)=1),1,0)</f>
        <v>0</v>
      </c>
    </row>
    <row r="1556" spans="1:17">
      <c r="A1556" t="s">
        <v>2942</v>
      </c>
      <c r="B1556" s="2">
        <v>45420</v>
      </c>
      <c r="C1556" t="s">
        <v>907</v>
      </c>
      <c r="D1556" t="s">
        <v>850</v>
      </c>
      <c r="E1556" t="s">
        <v>26</v>
      </c>
      <c r="F1556" t="s">
        <v>46</v>
      </c>
      <c r="G1556" t="s">
        <v>42</v>
      </c>
      <c r="H1556" t="s">
        <v>50</v>
      </c>
      <c r="I1556" s="3">
        <v>3</v>
      </c>
      <c r="J1556" s="4">
        <v>2600.59</v>
      </c>
      <c r="K1556" s="4">
        <v>7801.77</v>
      </c>
      <c r="L1556" t="s">
        <v>21</v>
      </c>
      <c r="M1556" t="s">
        <v>22</v>
      </c>
      <c r="N1556">
        <f>IF(COUNTIF($C$2:C1556,C1556)=1,1,0)</f>
        <v>0</v>
      </c>
      <c r="O1556">
        <f t="shared" si="48"/>
        <v>1</v>
      </c>
      <c r="P1556" t="str">
        <f t="shared" si="49"/>
        <v>2024-05</v>
      </c>
      <c r="Q1556" s="3">
        <f>IF(AND(IF(dashboard!$B$4="All",TRUE,$F1556=dashboard!$B$4),IF(dashboard!$B$5="All",TRUE,$E1556=dashboard!$B$5),IF(dashboard!$B$6="All",TRUE,$G1556=dashboard!$B$6),IF(dashboard!$B$7="All",TRUE,$M1556=dashboard!$B$7),$P1556&gt;=dashboard!$B$8,$P1556&lt;=dashboard!$B$9,COUNTIFS($C$2:C1556,$C1556,$F$2:F1556,IF(dashboard!$B$4="All","*",dashboard!$B$4),$E$2:E1556,IF(dashboard!$B$5="All","*",dashboard!$B$5),$G$2:G1556,IF(dashboard!$B$6="All","*",dashboard!$B$6),$M$2:M1556,IF(dashboard!$B$7="All","*",dashboard!$B$7),$P$2:P1556,"&gt;="&amp;dashboard!$B$8,$P$2:P1556,"&lt;="&amp;dashboard!$B$9)=1),1,0)</f>
        <v>0</v>
      </c>
    </row>
    <row r="1557" spans="1:17">
      <c r="A1557" t="s">
        <v>2943</v>
      </c>
      <c r="B1557" s="2">
        <v>44945</v>
      </c>
      <c r="C1557" t="s">
        <v>1514</v>
      </c>
      <c r="D1557" t="s">
        <v>521</v>
      </c>
      <c r="E1557" t="s">
        <v>17</v>
      </c>
      <c r="F1557" t="s">
        <v>27</v>
      </c>
      <c r="G1557" t="s">
        <v>19</v>
      </c>
      <c r="H1557" t="s">
        <v>20</v>
      </c>
      <c r="I1557" s="3">
        <v>2</v>
      </c>
      <c r="J1557" s="4">
        <v>37462.160000000003</v>
      </c>
      <c r="K1557" s="4">
        <v>74924.320000000007</v>
      </c>
      <c r="L1557" t="s">
        <v>21</v>
      </c>
      <c r="M1557" t="s">
        <v>29</v>
      </c>
      <c r="N1557">
        <f>IF(COUNTIF($C$2:C1557,C1557)=1,1,0)</f>
        <v>0</v>
      </c>
      <c r="O1557">
        <f t="shared" si="48"/>
        <v>0</v>
      </c>
      <c r="P1557" t="str">
        <f t="shared" si="49"/>
        <v>2023-01</v>
      </c>
      <c r="Q1557" s="3">
        <f>IF(AND(IF(dashboard!$B$4="All",TRUE,$F1557=dashboard!$B$4),IF(dashboard!$B$5="All",TRUE,$E1557=dashboard!$B$5),IF(dashboard!$B$6="All",TRUE,$G1557=dashboard!$B$6),IF(dashboard!$B$7="All",TRUE,$M1557=dashboard!$B$7),$P1557&gt;=dashboard!$B$8,$P1557&lt;=dashboard!$B$9,COUNTIFS($C$2:C1557,$C1557,$F$2:F1557,IF(dashboard!$B$4="All","*",dashboard!$B$4),$E$2:E1557,IF(dashboard!$B$5="All","*",dashboard!$B$5),$G$2:G1557,IF(dashboard!$B$6="All","*",dashboard!$B$6),$M$2:M1557,IF(dashboard!$B$7="All","*",dashboard!$B$7),$P$2:P1557,"&gt;="&amp;dashboard!$B$8,$P$2:P1557,"&lt;="&amp;dashboard!$B$9)=1),1,0)</f>
        <v>0</v>
      </c>
    </row>
    <row r="1558" spans="1:17">
      <c r="A1558" t="s">
        <v>2944</v>
      </c>
      <c r="B1558" s="2">
        <v>45380</v>
      </c>
      <c r="C1558" t="s">
        <v>149</v>
      </c>
      <c r="D1558" t="s">
        <v>2945</v>
      </c>
      <c r="E1558" t="s">
        <v>26</v>
      </c>
      <c r="F1558" t="s">
        <v>33</v>
      </c>
      <c r="G1558" t="s">
        <v>19</v>
      </c>
      <c r="H1558" t="s">
        <v>57</v>
      </c>
      <c r="I1558" s="3">
        <v>1</v>
      </c>
      <c r="J1558" s="4">
        <v>13514.44</v>
      </c>
      <c r="K1558" s="4">
        <v>13514.44</v>
      </c>
      <c r="L1558" t="s">
        <v>21</v>
      </c>
      <c r="M1558" t="s">
        <v>29</v>
      </c>
      <c r="N1558">
        <f>IF(COUNTIF($C$2:C1558,C1558)=1,1,0)</f>
        <v>0</v>
      </c>
      <c r="O1558">
        <f t="shared" si="48"/>
        <v>0</v>
      </c>
      <c r="P1558" t="str">
        <f t="shared" si="49"/>
        <v>2024-03</v>
      </c>
      <c r="Q1558" s="3">
        <f>IF(AND(IF(dashboard!$B$4="All",TRUE,$F1558=dashboard!$B$4),IF(dashboard!$B$5="All",TRUE,$E1558=dashboard!$B$5),IF(dashboard!$B$6="All",TRUE,$G1558=dashboard!$B$6),IF(dashboard!$B$7="All",TRUE,$M1558=dashboard!$B$7),$P1558&gt;=dashboard!$B$8,$P1558&lt;=dashboard!$B$9,COUNTIFS($C$2:C1558,$C1558,$F$2:F1558,IF(dashboard!$B$4="All","*",dashboard!$B$4),$E$2:E1558,IF(dashboard!$B$5="All","*",dashboard!$B$5),$G$2:G1558,IF(dashboard!$B$6="All","*",dashboard!$B$6),$M$2:M1558,IF(dashboard!$B$7="All","*",dashboard!$B$7),$P$2:P1558,"&gt;="&amp;dashboard!$B$8,$P$2:P1558,"&lt;="&amp;dashboard!$B$9)=1),1,0)</f>
        <v>1</v>
      </c>
    </row>
    <row r="1559" spans="1:17">
      <c r="A1559" t="s">
        <v>2946</v>
      </c>
      <c r="B1559" s="2">
        <v>45408</v>
      </c>
      <c r="C1559" t="s">
        <v>2947</v>
      </c>
      <c r="D1559" t="s">
        <v>2130</v>
      </c>
      <c r="E1559" t="s">
        <v>17</v>
      </c>
      <c r="F1559" t="s">
        <v>18</v>
      </c>
      <c r="G1559" t="s">
        <v>19</v>
      </c>
      <c r="H1559" t="s">
        <v>34</v>
      </c>
      <c r="I1559" s="3">
        <v>4</v>
      </c>
      <c r="J1559" s="4">
        <v>898.21</v>
      </c>
      <c r="K1559" s="4">
        <v>3592.85</v>
      </c>
      <c r="L1559" t="s">
        <v>21</v>
      </c>
      <c r="M1559" t="s">
        <v>29</v>
      </c>
      <c r="N1559">
        <f>IF(COUNTIF($C$2:C1559,C1559)=1,1,0)</f>
        <v>1</v>
      </c>
      <c r="O1559">
        <f t="shared" si="48"/>
        <v>0</v>
      </c>
      <c r="P1559" t="str">
        <f t="shared" si="49"/>
        <v>2024-04</v>
      </c>
      <c r="Q1559" s="3">
        <f>IF(AND(IF(dashboard!$B$4="All",TRUE,$F1559=dashboard!$B$4),IF(dashboard!$B$5="All",TRUE,$E1559=dashboard!$B$5),IF(dashboard!$B$6="All",TRUE,$G1559=dashboard!$B$6),IF(dashboard!$B$7="All",TRUE,$M1559=dashboard!$B$7),$P1559&gt;=dashboard!$B$8,$P1559&lt;=dashboard!$B$9,COUNTIFS($C$2:C1559,$C1559,$F$2:F1559,IF(dashboard!$B$4="All","*",dashboard!$B$4),$E$2:E1559,IF(dashboard!$B$5="All","*",dashboard!$B$5),$G$2:G1559,IF(dashboard!$B$6="All","*",dashboard!$B$6),$M$2:M1559,IF(dashboard!$B$7="All","*",dashboard!$B$7),$P$2:P1559,"&gt;="&amp;dashboard!$B$8,$P$2:P1559,"&lt;="&amp;dashboard!$B$9)=1),1,0)</f>
        <v>0</v>
      </c>
    </row>
    <row r="1560" spans="1:17">
      <c r="A1560" t="s">
        <v>2948</v>
      </c>
      <c r="B1560" s="2">
        <v>45323</v>
      </c>
      <c r="C1560" t="s">
        <v>1312</v>
      </c>
      <c r="D1560" t="s">
        <v>2310</v>
      </c>
      <c r="E1560" t="s">
        <v>17</v>
      </c>
      <c r="F1560" t="s">
        <v>27</v>
      </c>
      <c r="G1560" t="s">
        <v>19</v>
      </c>
      <c r="H1560" t="s">
        <v>50</v>
      </c>
      <c r="I1560" s="3">
        <v>5</v>
      </c>
      <c r="J1560" s="4">
        <v>2480.41</v>
      </c>
      <c r="K1560" s="4">
        <v>12402.04</v>
      </c>
      <c r="L1560" t="s">
        <v>35</v>
      </c>
      <c r="M1560" t="s">
        <v>29</v>
      </c>
      <c r="N1560">
        <f>IF(COUNTIF($C$2:C1560,C1560)=1,1,0)</f>
        <v>0</v>
      </c>
      <c r="O1560">
        <f t="shared" si="48"/>
        <v>0</v>
      </c>
      <c r="P1560" t="str">
        <f t="shared" si="49"/>
        <v>2024-02</v>
      </c>
      <c r="Q1560" s="3">
        <f>IF(AND(IF(dashboard!$B$4="All",TRUE,$F1560=dashboard!$B$4),IF(dashboard!$B$5="All",TRUE,$E1560=dashboard!$B$5),IF(dashboard!$B$6="All",TRUE,$G1560=dashboard!$B$6),IF(dashboard!$B$7="All",TRUE,$M1560=dashboard!$B$7),$P1560&gt;=dashboard!$B$8,$P1560&lt;=dashboard!$B$9,COUNTIFS($C$2:C1560,$C1560,$F$2:F1560,IF(dashboard!$B$4="All","*",dashboard!$B$4),$E$2:E1560,IF(dashboard!$B$5="All","*",dashboard!$B$5),$G$2:G1560,IF(dashboard!$B$6="All","*",dashboard!$B$6),$M$2:M1560,IF(dashboard!$B$7="All","*",dashboard!$B$7),$P$2:P1560,"&gt;="&amp;dashboard!$B$8,$P$2:P1560,"&lt;="&amp;dashboard!$B$9)=1),1,0)</f>
        <v>0</v>
      </c>
    </row>
    <row r="1561" spans="1:17">
      <c r="A1561" t="s">
        <v>2949</v>
      </c>
      <c r="B1561" s="2">
        <v>45205</v>
      </c>
      <c r="C1561" t="s">
        <v>2834</v>
      </c>
      <c r="D1561" t="s">
        <v>826</v>
      </c>
      <c r="E1561" t="s">
        <v>17</v>
      </c>
      <c r="F1561" t="s">
        <v>46</v>
      </c>
      <c r="G1561" t="s">
        <v>19</v>
      </c>
      <c r="H1561" t="s">
        <v>50</v>
      </c>
      <c r="I1561" s="3">
        <v>4</v>
      </c>
      <c r="J1561" s="4">
        <v>2161.9299999999998</v>
      </c>
      <c r="K1561" s="4">
        <v>8647.74</v>
      </c>
      <c r="L1561" t="s">
        <v>21</v>
      </c>
      <c r="M1561" t="s">
        <v>29</v>
      </c>
      <c r="N1561">
        <f>IF(COUNTIF($C$2:C1561,C1561)=1,1,0)</f>
        <v>0</v>
      </c>
      <c r="O1561">
        <f t="shared" si="48"/>
        <v>0</v>
      </c>
      <c r="P1561" t="str">
        <f t="shared" si="49"/>
        <v>2023-10</v>
      </c>
      <c r="Q1561" s="3">
        <f>IF(AND(IF(dashboard!$B$4="All",TRUE,$F1561=dashboard!$B$4),IF(dashboard!$B$5="All",TRUE,$E1561=dashboard!$B$5),IF(dashboard!$B$6="All",TRUE,$G1561=dashboard!$B$6),IF(dashboard!$B$7="All",TRUE,$M1561=dashboard!$B$7),$P1561&gt;=dashboard!$B$8,$P1561&lt;=dashboard!$B$9,COUNTIFS($C$2:C1561,$C1561,$F$2:F1561,IF(dashboard!$B$4="All","*",dashboard!$B$4),$E$2:E1561,IF(dashboard!$B$5="All","*",dashboard!$B$5),$G$2:G1561,IF(dashboard!$B$6="All","*",dashboard!$B$6),$M$2:M1561,IF(dashboard!$B$7="All","*",dashboard!$B$7),$P$2:P1561,"&gt;="&amp;dashboard!$B$8,$P$2:P1561,"&lt;="&amp;dashboard!$B$9)=1),1,0)</f>
        <v>0</v>
      </c>
    </row>
    <row r="1562" spans="1:17">
      <c r="A1562" t="s">
        <v>2950</v>
      </c>
      <c r="B1562" s="2">
        <v>45291</v>
      </c>
      <c r="C1562" t="s">
        <v>1384</v>
      </c>
      <c r="D1562" t="s">
        <v>2951</v>
      </c>
      <c r="E1562" t="s">
        <v>26</v>
      </c>
      <c r="F1562" t="s">
        <v>46</v>
      </c>
      <c r="G1562" t="s">
        <v>19</v>
      </c>
      <c r="H1562" t="s">
        <v>20</v>
      </c>
      <c r="I1562" s="3">
        <v>5</v>
      </c>
      <c r="J1562" s="4">
        <v>41070.53</v>
      </c>
      <c r="K1562" s="4">
        <v>205352.65</v>
      </c>
      <c r="L1562" t="s">
        <v>28</v>
      </c>
      <c r="M1562" t="s">
        <v>29</v>
      </c>
      <c r="N1562">
        <f>IF(COUNTIF($C$2:C1562,C1562)=1,1,0)</f>
        <v>0</v>
      </c>
      <c r="O1562">
        <f t="shared" si="48"/>
        <v>0</v>
      </c>
      <c r="P1562" t="str">
        <f t="shared" si="49"/>
        <v>2023-12</v>
      </c>
      <c r="Q1562" s="3">
        <f>IF(AND(IF(dashboard!$B$4="All",TRUE,$F1562=dashboard!$B$4),IF(dashboard!$B$5="All",TRUE,$E1562=dashboard!$B$5),IF(dashboard!$B$6="All",TRUE,$G1562=dashboard!$B$6),IF(dashboard!$B$7="All",TRUE,$M1562=dashboard!$B$7),$P1562&gt;=dashboard!$B$8,$P1562&lt;=dashboard!$B$9,COUNTIFS($C$2:C1562,$C1562,$F$2:F1562,IF(dashboard!$B$4="All","*",dashboard!$B$4),$E$2:E1562,IF(dashboard!$B$5="All","*",dashboard!$B$5),$G$2:G1562,IF(dashboard!$B$6="All","*",dashboard!$B$6),$M$2:M1562,IF(dashboard!$B$7="All","*",dashboard!$B$7),$P$2:P1562,"&gt;="&amp;dashboard!$B$8,$P$2:P1562,"&lt;="&amp;dashboard!$B$9)=1),1,0)</f>
        <v>0</v>
      </c>
    </row>
    <row r="1563" spans="1:17">
      <c r="A1563" t="s">
        <v>2952</v>
      </c>
      <c r="B1563" s="2">
        <v>45257</v>
      </c>
      <c r="C1563" t="s">
        <v>770</v>
      </c>
      <c r="D1563" t="s">
        <v>257</v>
      </c>
      <c r="E1563" t="s">
        <v>17</v>
      </c>
      <c r="F1563" t="s">
        <v>46</v>
      </c>
      <c r="G1563" t="s">
        <v>19</v>
      </c>
      <c r="H1563" t="s">
        <v>50</v>
      </c>
      <c r="I1563" s="3">
        <v>2</v>
      </c>
      <c r="J1563" s="4">
        <v>2378.39</v>
      </c>
      <c r="K1563" s="4">
        <v>4756.78</v>
      </c>
      <c r="L1563" t="s">
        <v>35</v>
      </c>
      <c r="M1563" t="s">
        <v>29</v>
      </c>
      <c r="N1563">
        <f>IF(COUNTIF($C$2:C1563,C1563)=1,1,0)</f>
        <v>0</v>
      </c>
      <c r="O1563">
        <f t="shared" si="48"/>
        <v>0</v>
      </c>
      <c r="P1563" t="str">
        <f t="shared" si="49"/>
        <v>2023-11</v>
      </c>
      <c r="Q1563" s="3">
        <f>IF(AND(IF(dashboard!$B$4="All",TRUE,$F1563=dashboard!$B$4),IF(dashboard!$B$5="All",TRUE,$E1563=dashboard!$B$5),IF(dashboard!$B$6="All",TRUE,$G1563=dashboard!$B$6),IF(dashboard!$B$7="All",TRUE,$M1563=dashboard!$B$7),$P1563&gt;=dashboard!$B$8,$P1563&lt;=dashboard!$B$9,COUNTIFS($C$2:C1563,$C1563,$F$2:F1563,IF(dashboard!$B$4="All","*",dashboard!$B$4),$E$2:E1563,IF(dashboard!$B$5="All","*",dashboard!$B$5),$G$2:G1563,IF(dashboard!$B$6="All","*",dashboard!$B$6),$M$2:M1563,IF(dashboard!$B$7="All","*",dashboard!$B$7),$P$2:P1563,"&gt;="&amp;dashboard!$B$8,$P$2:P1563,"&lt;="&amp;dashboard!$B$9)=1),1,0)</f>
        <v>0</v>
      </c>
    </row>
    <row r="1564" spans="1:17">
      <c r="A1564" t="s">
        <v>2953</v>
      </c>
      <c r="B1564" s="2">
        <v>45270</v>
      </c>
      <c r="C1564" t="s">
        <v>2754</v>
      </c>
      <c r="D1564" t="s">
        <v>106</v>
      </c>
      <c r="E1564" t="s">
        <v>17</v>
      </c>
      <c r="F1564" t="s">
        <v>46</v>
      </c>
      <c r="G1564" t="s">
        <v>42</v>
      </c>
      <c r="H1564" t="s">
        <v>50</v>
      </c>
      <c r="I1564" s="3">
        <v>3</v>
      </c>
      <c r="J1564" s="4">
        <v>2340.33</v>
      </c>
      <c r="K1564" s="4">
        <v>7021</v>
      </c>
      <c r="L1564" t="s">
        <v>21</v>
      </c>
      <c r="M1564" t="s">
        <v>29</v>
      </c>
      <c r="N1564">
        <f>IF(COUNTIF($C$2:C1564,C1564)=1,1,0)</f>
        <v>0</v>
      </c>
      <c r="O1564">
        <f t="shared" si="48"/>
        <v>0</v>
      </c>
      <c r="P1564" t="str">
        <f t="shared" si="49"/>
        <v>2023-12</v>
      </c>
      <c r="Q1564" s="3">
        <f>IF(AND(IF(dashboard!$B$4="All",TRUE,$F1564=dashboard!$B$4),IF(dashboard!$B$5="All",TRUE,$E1564=dashboard!$B$5),IF(dashboard!$B$6="All",TRUE,$G1564=dashboard!$B$6),IF(dashboard!$B$7="All",TRUE,$M1564=dashboard!$B$7),$P1564&gt;=dashboard!$B$8,$P1564&lt;=dashboard!$B$9,COUNTIFS($C$2:C1564,$C1564,$F$2:F1564,IF(dashboard!$B$4="All","*",dashboard!$B$4),$E$2:E1564,IF(dashboard!$B$5="All","*",dashboard!$B$5),$G$2:G1564,IF(dashboard!$B$6="All","*",dashboard!$B$6),$M$2:M1564,IF(dashboard!$B$7="All","*",dashboard!$B$7),$P$2:P1564,"&gt;="&amp;dashboard!$B$8,$P$2:P1564,"&lt;="&amp;dashboard!$B$9)=1),1,0)</f>
        <v>0</v>
      </c>
    </row>
    <row r="1565" spans="1:17">
      <c r="A1565" t="s">
        <v>2954</v>
      </c>
      <c r="B1565" s="2">
        <v>45381</v>
      </c>
      <c r="C1565" t="s">
        <v>2955</v>
      </c>
      <c r="D1565" t="s">
        <v>2170</v>
      </c>
      <c r="E1565" t="s">
        <v>26</v>
      </c>
      <c r="F1565" t="s">
        <v>18</v>
      </c>
      <c r="G1565" t="s">
        <v>19</v>
      </c>
      <c r="H1565" t="s">
        <v>34</v>
      </c>
      <c r="I1565" s="3">
        <v>3</v>
      </c>
      <c r="J1565" s="4">
        <v>1025.53</v>
      </c>
      <c r="K1565" s="4">
        <v>3076.58</v>
      </c>
      <c r="L1565" t="s">
        <v>21</v>
      </c>
      <c r="M1565" t="s">
        <v>29</v>
      </c>
      <c r="N1565">
        <f>IF(COUNTIF($C$2:C1565,C1565)=1,1,0)</f>
        <v>1</v>
      </c>
      <c r="O1565">
        <f t="shared" si="48"/>
        <v>0</v>
      </c>
      <c r="P1565" t="str">
        <f t="shared" si="49"/>
        <v>2024-03</v>
      </c>
      <c r="Q1565" s="3">
        <f>IF(AND(IF(dashboard!$B$4="All",TRUE,$F1565=dashboard!$B$4),IF(dashboard!$B$5="All",TRUE,$E1565=dashboard!$B$5),IF(dashboard!$B$6="All",TRUE,$G1565=dashboard!$B$6),IF(dashboard!$B$7="All",TRUE,$M1565=dashboard!$B$7),$P1565&gt;=dashboard!$B$8,$P1565&lt;=dashboard!$B$9,COUNTIFS($C$2:C1565,$C1565,$F$2:F1565,IF(dashboard!$B$4="All","*",dashboard!$B$4),$E$2:E1565,IF(dashboard!$B$5="All","*",dashboard!$B$5),$G$2:G1565,IF(dashboard!$B$6="All","*",dashboard!$B$6),$M$2:M1565,IF(dashboard!$B$7="All","*",dashboard!$B$7),$P$2:P1565,"&gt;="&amp;dashboard!$B$8,$P$2:P1565,"&lt;="&amp;dashboard!$B$9)=1),1,0)</f>
        <v>0</v>
      </c>
    </row>
    <row r="1566" spans="1:17">
      <c r="A1566" t="s">
        <v>2956</v>
      </c>
      <c r="B1566" s="2">
        <v>44991</v>
      </c>
      <c r="C1566" t="s">
        <v>2913</v>
      </c>
      <c r="D1566" t="s">
        <v>2957</v>
      </c>
      <c r="E1566" t="s">
        <v>17</v>
      </c>
      <c r="F1566" t="s">
        <v>27</v>
      </c>
      <c r="G1566" t="s">
        <v>42</v>
      </c>
      <c r="H1566" t="s">
        <v>34</v>
      </c>
      <c r="I1566" s="3">
        <v>5</v>
      </c>
      <c r="J1566" s="4">
        <v>1043.27</v>
      </c>
      <c r="K1566" s="4">
        <v>5216.3599999999997</v>
      </c>
      <c r="L1566" t="s">
        <v>28</v>
      </c>
      <c r="M1566" t="s">
        <v>29</v>
      </c>
      <c r="N1566">
        <f>IF(COUNTIF($C$2:C1566,C1566)=1,1,0)</f>
        <v>0</v>
      </c>
      <c r="O1566">
        <f t="shared" si="48"/>
        <v>0</v>
      </c>
      <c r="P1566" t="str">
        <f t="shared" si="49"/>
        <v>2023-03</v>
      </c>
      <c r="Q1566" s="3">
        <f>IF(AND(IF(dashboard!$B$4="All",TRUE,$F1566=dashboard!$B$4),IF(dashboard!$B$5="All",TRUE,$E1566=dashboard!$B$5),IF(dashboard!$B$6="All",TRUE,$G1566=dashboard!$B$6),IF(dashboard!$B$7="All",TRUE,$M1566=dashboard!$B$7),$P1566&gt;=dashboard!$B$8,$P1566&lt;=dashboard!$B$9,COUNTIFS($C$2:C1566,$C1566,$F$2:F1566,IF(dashboard!$B$4="All","*",dashboard!$B$4),$E$2:E1566,IF(dashboard!$B$5="All","*",dashboard!$B$5),$G$2:G1566,IF(dashboard!$B$6="All","*",dashboard!$B$6),$M$2:M1566,IF(dashboard!$B$7="All","*",dashboard!$B$7),$P$2:P1566,"&gt;="&amp;dashboard!$B$8,$P$2:P1566,"&lt;="&amp;dashboard!$B$9)=1),1,0)</f>
        <v>0</v>
      </c>
    </row>
    <row r="1567" spans="1:17">
      <c r="A1567" t="s">
        <v>2958</v>
      </c>
      <c r="B1567" s="2">
        <v>45002</v>
      </c>
      <c r="C1567" t="s">
        <v>917</v>
      </c>
      <c r="D1567" t="s">
        <v>1699</v>
      </c>
      <c r="E1567" t="s">
        <v>17</v>
      </c>
      <c r="F1567" t="s">
        <v>18</v>
      </c>
      <c r="G1567" t="s">
        <v>19</v>
      </c>
      <c r="H1567" t="s">
        <v>34</v>
      </c>
      <c r="I1567" s="3">
        <v>2</v>
      </c>
      <c r="J1567" s="4">
        <v>1147.6500000000001</v>
      </c>
      <c r="K1567" s="4">
        <v>2295.31</v>
      </c>
      <c r="L1567" t="s">
        <v>28</v>
      </c>
      <c r="M1567" t="s">
        <v>29</v>
      </c>
      <c r="N1567">
        <f>IF(COUNTIF($C$2:C1567,C1567)=1,1,0)</f>
        <v>0</v>
      </c>
      <c r="O1567">
        <f t="shared" si="48"/>
        <v>0</v>
      </c>
      <c r="P1567" t="str">
        <f t="shared" si="49"/>
        <v>2023-03</v>
      </c>
      <c r="Q1567" s="3">
        <f>IF(AND(IF(dashboard!$B$4="All",TRUE,$F1567=dashboard!$B$4),IF(dashboard!$B$5="All",TRUE,$E1567=dashboard!$B$5),IF(dashboard!$B$6="All",TRUE,$G1567=dashboard!$B$6),IF(dashboard!$B$7="All",TRUE,$M1567=dashboard!$B$7),$P1567&gt;=dashboard!$B$8,$P1567&lt;=dashboard!$B$9,COUNTIFS($C$2:C1567,$C1567,$F$2:F1567,IF(dashboard!$B$4="All","*",dashboard!$B$4),$E$2:E1567,IF(dashboard!$B$5="All","*",dashboard!$B$5),$G$2:G1567,IF(dashboard!$B$6="All","*",dashboard!$B$6),$M$2:M1567,IF(dashboard!$B$7="All","*",dashboard!$B$7),$P$2:P1567,"&gt;="&amp;dashboard!$B$8,$P$2:P1567,"&lt;="&amp;dashboard!$B$9)=1),1,0)</f>
        <v>0</v>
      </c>
    </row>
    <row r="1568" spans="1:17">
      <c r="A1568" t="s">
        <v>2959</v>
      </c>
      <c r="B1568" s="2">
        <v>45069</v>
      </c>
      <c r="C1568" t="s">
        <v>735</v>
      </c>
      <c r="D1568" t="s">
        <v>691</v>
      </c>
      <c r="E1568" t="s">
        <v>26</v>
      </c>
      <c r="F1568" t="s">
        <v>18</v>
      </c>
      <c r="G1568" t="s">
        <v>42</v>
      </c>
      <c r="H1568" t="s">
        <v>57</v>
      </c>
      <c r="I1568" s="3">
        <v>5</v>
      </c>
      <c r="J1568" s="4">
        <v>12799.99</v>
      </c>
      <c r="K1568" s="4">
        <v>63999.93</v>
      </c>
      <c r="L1568" t="s">
        <v>21</v>
      </c>
      <c r="M1568" t="s">
        <v>29</v>
      </c>
      <c r="N1568">
        <f>IF(COUNTIF($C$2:C1568,C1568)=1,1,0)</f>
        <v>0</v>
      </c>
      <c r="O1568">
        <f t="shared" si="48"/>
        <v>0</v>
      </c>
      <c r="P1568" t="str">
        <f t="shared" si="49"/>
        <v>2023-05</v>
      </c>
      <c r="Q1568" s="3">
        <f>IF(AND(IF(dashboard!$B$4="All",TRUE,$F1568=dashboard!$B$4),IF(dashboard!$B$5="All",TRUE,$E1568=dashboard!$B$5),IF(dashboard!$B$6="All",TRUE,$G1568=dashboard!$B$6),IF(dashboard!$B$7="All",TRUE,$M1568=dashboard!$B$7),$P1568&gt;=dashboard!$B$8,$P1568&lt;=dashboard!$B$9,COUNTIFS($C$2:C1568,$C1568,$F$2:F1568,IF(dashboard!$B$4="All","*",dashboard!$B$4),$E$2:E1568,IF(dashboard!$B$5="All","*",dashboard!$B$5),$G$2:G1568,IF(dashboard!$B$6="All","*",dashboard!$B$6),$M$2:M1568,IF(dashboard!$B$7="All","*",dashboard!$B$7),$P$2:P1568,"&gt;="&amp;dashboard!$B$8,$P$2:P1568,"&lt;="&amp;dashboard!$B$9)=1),1,0)</f>
        <v>0</v>
      </c>
    </row>
    <row r="1569" spans="1:17">
      <c r="A1569" t="s">
        <v>2960</v>
      </c>
      <c r="B1569" s="2">
        <v>45399</v>
      </c>
      <c r="C1569" t="s">
        <v>1614</v>
      </c>
      <c r="D1569" t="s">
        <v>1887</v>
      </c>
      <c r="E1569" t="s">
        <v>17</v>
      </c>
      <c r="F1569" t="s">
        <v>46</v>
      </c>
      <c r="G1569" t="s">
        <v>19</v>
      </c>
      <c r="H1569" t="s">
        <v>57</v>
      </c>
      <c r="I1569" s="3">
        <v>5</v>
      </c>
      <c r="J1569" s="4">
        <v>17192.29</v>
      </c>
      <c r="K1569" s="4">
        <v>85961.43</v>
      </c>
      <c r="L1569" t="s">
        <v>21</v>
      </c>
      <c r="M1569" t="s">
        <v>29</v>
      </c>
      <c r="N1569">
        <f>IF(COUNTIF($C$2:C1569,C1569)=1,1,0)</f>
        <v>0</v>
      </c>
      <c r="O1569">
        <f t="shared" si="48"/>
        <v>0</v>
      </c>
      <c r="P1569" t="str">
        <f t="shared" si="49"/>
        <v>2024-04</v>
      </c>
      <c r="Q1569" s="3">
        <f>IF(AND(IF(dashboard!$B$4="All",TRUE,$F1569=dashboard!$B$4),IF(dashboard!$B$5="All",TRUE,$E1569=dashboard!$B$5),IF(dashboard!$B$6="All",TRUE,$G1569=dashboard!$B$6),IF(dashboard!$B$7="All",TRUE,$M1569=dashboard!$B$7),$P1569&gt;=dashboard!$B$8,$P1569&lt;=dashboard!$B$9,COUNTIFS($C$2:C1569,$C1569,$F$2:F1569,IF(dashboard!$B$4="All","*",dashboard!$B$4),$E$2:E1569,IF(dashboard!$B$5="All","*",dashboard!$B$5),$G$2:G1569,IF(dashboard!$B$6="All","*",dashboard!$B$6),$M$2:M1569,IF(dashboard!$B$7="All","*",dashboard!$B$7),$P$2:P1569,"&gt;="&amp;dashboard!$B$8,$P$2:P1569,"&lt;="&amp;dashboard!$B$9)=1),1,0)</f>
        <v>0</v>
      </c>
    </row>
    <row r="1570" spans="1:17">
      <c r="A1570" t="s">
        <v>2961</v>
      </c>
      <c r="B1570" s="2">
        <v>45343</v>
      </c>
      <c r="C1570" t="s">
        <v>171</v>
      </c>
      <c r="D1570" t="s">
        <v>1510</v>
      </c>
      <c r="E1570" t="s">
        <v>26</v>
      </c>
      <c r="F1570" t="s">
        <v>33</v>
      </c>
      <c r="G1570" t="s">
        <v>19</v>
      </c>
      <c r="H1570" t="s">
        <v>50</v>
      </c>
      <c r="I1570" s="3">
        <v>5</v>
      </c>
      <c r="J1570" s="4">
        <v>2298.77</v>
      </c>
      <c r="K1570" s="4">
        <v>11493.86</v>
      </c>
      <c r="L1570" t="s">
        <v>21</v>
      </c>
      <c r="M1570" t="s">
        <v>22</v>
      </c>
      <c r="N1570">
        <f>IF(COUNTIF($C$2:C1570,C1570)=1,1,0)</f>
        <v>0</v>
      </c>
      <c r="O1570">
        <f t="shared" si="48"/>
        <v>1</v>
      </c>
      <c r="P1570" t="str">
        <f t="shared" si="49"/>
        <v>2024-02</v>
      </c>
      <c r="Q1570" s="3">
        <f>IF(AND(IF(dashboard!$B$4="All",TRUE,$F1570=dashboard!$B$4),IF(dashboard!$B$5="All",TRUE,$E1570=dashboard!$B$5),IF(dashboard!$B$6="All",TRUE,$G1570=dashboard!$B$6),IF(dashboard!$B$7="All",TRUE,$M1570=dashboard!$B$7),$P1570&gt;=dashboard!$B$8,$P1570&lt;=dashboard!$B$9,COUNTIFS($C$2:C1570,$C1570,$F$2:F1570,IF(dashboard!$B$4="All","*",dashboard!$B$4),$E$2:E1570,IF(dashboard!$B$5="All","*",dashboard!$B$5),$G$2:G1570,IF(dashboard!$B$6="All","*",dashboard!$B$6),$M$2:M1570,IF(dashboard!$B$7="All","*",dashboard!$B$7),$P$2:P1570,"&gt;="&amp;dashboard!$B$8,$P$2:P1570,"&lt;="&amp;dashboard!$B$9)=1),1,0)</f>
        <v>1</v>
      </c>
    </row>
    <row r="1571" spans="1:17">
      <c r="A1571" t="s">
        <v>2962</v>
      </c>
      <c r="B1571" s="2">
        <v>45231</v>
      </c>
      <c r="C1571" t="s">
        <v>749</v>
      </c>
      <c r="D1571" t="s">
        <v>1253</v>
      </c>
      <c r="E1571" t="s">
        <v>17</v>
      </c>
      <c r="F1571" t="s">
        <v>46</v>
      </c>
      <c r="G1571" t="s">
        <v>42</v>
      </c>
      <c r="H1571" t="s">
        <v>57</v>
      </c>
      <c r="I1571" s="3">
        <v>3</v>
      </c>
      <c r="J1571" s="4">
        <v>12690.17</v>
      </c>
      <c r="K1571" s="4">
        <v>38070.5</v>
      </c>
      <c r="L1571" t="s">
        <v>21</v>
      </c>
      <c r="M1571" t="s">
        <v>29</v>
      </c>
      <c r="N1571">
        <f>IF(COUNTIF($C$2:C1571,C1571)=1,1,0)</f>
        <v>0</v>
      </c>
      <c r="O1571">
        <f t="shared" si="48"/>
        <v>0</v>
      </c>
      <c r="P1571" t="str">
        <f t="shared" si="49"/>
        <v>2023-11</v>
      </c>
      <c r="Q1571" s="3">
        <f>IF(AND(IF(dashboard!$B$4="All",TRUE,$F1571=dashboard!$B$4),IF(dashboard!$B$5="All",TRUE,$E1571=dashboard!$B$5),IF(dashboard!$B$6="All",TRUE,$G1571=dashboard!$B$6),IF(dashboard!$B$7="All",TRUE,$M1571=dashboard!$B$7),$P1571&gt;=dashboard!$B$8,$P1571&lt;=dashboard!$B$9,COUNTIFS($C$2:C1571,$C1571,$F$2:F1571,IF(dashboard!$B$4="All","*",dashboard!$B$4),$E$2:E1571,IF(dashboard!$B$5="All","*",dashboard!$B$5),$G$2:G1571,IF(dashboard!$B$6="All","*",dashboard!$B$6),$M$2:M1571,IF(dashboard!$B$7="All","*",dashboard!$B$7),$P$2:P1571,"&gt;="&amp;dashboard!$B$8,$P$2:P1571,"&lt;="&amp;dashboard!$B$9)=1),1,0)</f>
        <v>0</v>
      </c>
    </row>
    <row r="1572" spans="1:17">
      <c r="A1572" t="s">
        <v>2963</v>
      </c>
      <c r="B1572" s="2">
        <v>45423</v>
      </c>
      <c r="C1572" t="s">
        <v>2136</v>
      </c>
      <c r="D1572" t="s">
        <v>377</v>
      </c>
      <c r="E1572" t="s">
        <v>26</v>
      </c>
      <c r="F1572" t="s">
        <v>33</v>
      </c>
      <c r="G1572" t="s">
        <v>42</v>
      </c>
      <c r="H1572" t="s">
        <v>20</v>
      </c>
      <c r="I1572" s="3">
        <v>5</v>
      </c>
      <c r="J1572" s="4">
        <v>27219.41</v>
      </c>
      <c r="K1572" s="4">
        <v>136097.04999999999</v>
      </c>
      <c r="L1572" t="s">
        <v>21</v>
      </c>
      <c r="M1572" t="s">
        <v>29</v>
      </c>
      <c r="N1572">
        <f>IF(COUNTIF($C$2:C1572,C1572)=1,1,0)</f>
        <v>0</v>
      </c>
      <c r="O1572">
        <f t="shared" si="48"/>
        <v>0</v>
      </c>
      <c r="P1572" t="str">
        <f t="shared" si="49"/>
        <v>2024-05</v>
      </c>
      <c r="Q1572" s="3">
        <f>IF(AND(IF(dashboard!$B$4="All",TRUE,$F1572=dashboard!$B$4),IF(dashboard!$B$5="All",TRUE,$E1572=dashboard!$B$5),IF(dashboard!$B$6="All",TRUE,$G1572=dashboard!$B$6),IF(dashboard!$B$7="All",TRUE,$M1572=dashboard!$B$7),$P1572&gt;=dashboard!$B$8,$P1572&lt;=dashboard!$B$9,COUNTIFS($C$2:C1572,$C1572,$F$2:F1572,IF(dashboard!$B$4="All","*",dashboard!$B$4),$E$2:E1572,IF(dashboard!$B$5="All","*",dashboard!$B$5),$G$2:G1572,IF(dashboard!$B$6="All","*",dashboard!$B$6),$M$2:M1572,IF(dashboard!$B$7="All","*",dashboard!$B$7),$P$2:P1572,"&gt;="&amp;dashboard!$B$8,$P$2:P1572,"&lt;="&amp;dashboard!$B$9)=1),1,0)</f>
        <v>1</v>
      </c>
    </row>
    <row r="1573" spans="1:17">
      <c r="A1573" t="s">
        <v>2964</v>
      </c>
      <c r="B1573" s="2">
        <v>45217</v>
      </c>
      <c r="C1573" t="s">
        <v>2754</v>
      </c>
      <c r="D1573" t="s">
        <v>1523</v>
      </c>
      <c r="E1573" t="s">
        <v>26</v>
      </c>
      <c r="F1573" t="s">
        <v>18</v>
      </c>
      <c r="G1573" t="s">
        <v>19</v>
      </c>
      <c r="H1573" t="s">
        <v>34</v>
      </c>
      <c r="I1573" s="3">
        <v>3</v>
      </c>
      <c r="J1573" s="4">
        <v>1243.4100000000001</v>
      </c>
      <c r="K1573" s="4">
        <v>3730.23</v>
      </c>
      <c r="L1573" t="s">
        <v>28</v>
      </c>
      <c r="M1573" t="s">
        <v>29</v>
      </c>
      <c r="N1573">
        <f>IF(COUNTIF($C$2:C1573,C1573)=1,1,0)</f>
        <v>0</v>
      </c>
      <c r="O1573">
        <f t="shared" si="48"/>
        <v>0</v>
      </c>
      <c r="P1573" t="str">
        <f t="shared" si="49"/>
        <v>2023-10</v>
      </c>
      <c r="Q1573" s="3">
        <f>IF(AND(IF(dashboard!$B$4="All",TRUE,$F1573=dashboard!$B$4),IF(dashboard!$B$5="All",TRUE,$E1573=dashboard!$B$5),IF(dashboard!$B$6="All",TRUE,$G1573=dashboard!$B$6),IF(dashboard!$B$7="All",TRUE,$M1573=dashboard!$B$7),$P1573&gt;=dashboard!$B$8,$P1573&lt;=dashboard!$B$9,COUNTIFS($C$2:C1573,$C1573,$F$2:F1573,IF(dashboard!$B$4="All","*",dashboard!$B$4),$E$2:E1573,IF(dashboard!$B$5="All","*",dashboard!$B$5),$G$2:G1573,IF(dashboard!$B$6="All","*",dashboard!$B$6),$M$2:M1573,IF(dashboard!$B$7="All","*",dashboard!$B$7),$P$2:P1573,"&gt;="&amp;dashboard!$B$8,$P$2:P1573,"&lt;="&amp;dashboard!$B$9)=1),1,0)</f>
        <v>0</v>
      </c>
    </row>
    <row r="1574" spans="1:17">
      <c r="A1574" t="s">
        <v>2965</v>
      </c>
      <c r="B1574" s="2">
        <v>45028</v>
      </c>
      <c r="C1574" t="s">
        <v>2501</v>
      </c>
      <c r="D1574" t="s">
        <v>2966</v>
      </c>
      <c r="E1574" t="s">
        <v>17</v>
      </c>
      <c r="F1574" t="s">
        <v>46</v>
      </c>
      <c r="G1574" t="s">
        <v>19</v>
      </c>
      <c r="H1574" t="s">
        <v>57</v>
      </c>
      <c r="I1574" s="3">
        <v>1</v>
      </c>
      <c r="J1574" s="4">
        <v>10693.4</v>
      </c>
      <c r="K1574" s="4">
        <v>10693.4</v>
      </c>
      <c r="L1574" t="s">
        <v>28</v>
      </c>
      <c r="M1574" t="s">
        <v>29</v>
      </c>
      <c r="N1574">
        <f>IF(COUNTIF($C$2:C1574,C1574)=1,1,0)</f>
        <v>0</v>
      </c>
      <c r="O1574">
        <f t="shared" si="48"/>
        <v>0</v>
      </c>
      <c r="P1574" t="str">
        <f t="shared" si="49"/>
        <v>2023-04</v>
      </c>
      <c r="Q1574" s="3">
        <f>IF(AND(IF(dashboard!$B$4="All",TRUE,$F1574=dashboard!$B$4),IF(dashboard!$B$5="All",TRUE,$E1574=dashboard!$B$5),IF(dashboard!$B$6="All",TRUE,$G1574=dashboard!$B$6),IF(dashboard!$B$7="All",TRUE,$M1574=dashboard!$B$7),$P1574&gt;=dashboard!$B$8,$P1574&lt;=dashboard!$B$9,COUNTIFS($C$2:C1574,$C1574,$F$2:F1574,IF(dashboard!$B$4="All","*",dashboard!$B$4),$E$2:E1574,IF(dashboard!$B$5="All","*",dashboard!$B$5),$G$2:G1574,IF(dashboard!$B$6="All","*",dashboard!$B$6),$M$2:M1574,IF(dashboard!$B$7="All","*",dashboard!$B$7),$P$2:P1574,"&gt;="&amp;dashboard!$B$8,$P$2:P1574,"&lt;="&amp;dashboard!$B$9)=1),1,0)</f>
        <v>0</v>
      </c>
    </row>
    <row r="1575" spans="1:17">
      <c r="A1575" t="s">
        <v>2967</v>
      </c>
      <c r="B1575" s="2">
        <v>45193</v>
      </c>
      <c r="C1575" t="s">
        <v>1350</v>
      </c>
      <c r="D1575" t="s">
        <v>905</v>
      </c>
      <c r="E1575" t="s">
        <v>26</v>
      </c>
      <c r="F1575" t="s">
        <v>46</v>
      </c>
      <c r="G1575" t="s">
        <v>42</v>
      </c>
      <c r="H1575" t="s">
        <v>50</v>
      </c>
      <c r="I1575" s="3">
        <v>2</v>
      </c>
      <c r="J1575" s="4">
        <v>2312.4899999999998</v>
      </c>
      <c r="K1575" s="4">
        <v>4624.99</v>
      </c>
      <c r="L1575" t="s">
        <v>35</v>
      </c>
      <c r="M1575" t="s">
        <v>29</v>
      </c>
      <c r="N1575">
        <f>IF(COUNTIF($C$2:C1575,C1575)=1,1,0)</f>
        <v>0</v>
      </c>
      <c r="O1575">
        <f t="shared" si="48"/>
        <v>0</v>
      </c>
      <c r="P1575" t="str">
        <f t="shared" si="49"/>
        <v>2023-09</v>
      </c>
      <c r="Q1575" s="3">
        <f>IF(AND(IF(dashboard!$B$4="All",TRUE,$F1575=dashboard!$B$4),IF(dashboard!$B$5="All",TRUE,$E1575=dashboard!$B$5),IF(dashboard!$B$6="All",TRUE,$G1575=dashboard!$B$6),IF(dashboard!$B$7="All",TRUE,$M1575=dashboard!$B$7),$P1575&gt;=dashboard!$B$8,$P1575&lt;=dashboard!$B$9,COUNTIFS($C$2:C1575,$C1575,$F$2:F1575,IF(dashboard!$B$4="All","*",dashboard!$B$4),$E$2:E1575,IF(dashboard!$B$5="All","*",dashboard!$B$5),$G$2:G1575,IF(dashboard!$B$6="All","*",dashboard!$B$6),$M$2:M1575,IF(dashboard!$B$7="All","*",dashboard!$B$7),$P$2:P1575,"&gt;="&amp;dashboard!$B$8,$P$2:P1575,"&lt;="&amp;dashboard!$B$9)=1),1,0)</f>
        <v>0</v>
      </c>
    </row>
    <row r="1576" spans="1:17">
      <c r="A1576" t="s">
        <v>2968</v>
      </c>
      <c r="B1576" s="2">
        <v>44929</v>
      </c>
      <c r="C1576" t="s">
        <v>1846</v>
      </c>
      <c r="D1576" t="s">
        <v>1510</v>
      </c>
      <c r="E1576" t="s">
        <v>61</v>
      </c>
      <c r="F1576" t="s">
        <v>18</v>
      </c>
      <c r="G1576" t="s">
        <v>42</v>
      </c>
      <c r="H1576" t="s">
        <v>34</v>
      </c>
      <c r="I1576" s="3">
        <v>1</v>
      </c>
      <c r="J1576" s="4">
        <v>1170.07</v>
      </c>
      <c r="K1576" s="4">
        <v>1170.07</v>
      </c>
      <c r="L1576" t="s">
        <v>35</v>
      </c>
      <c r="M1576" t="s">
        <v>22</v>
      </c>
      <c r="N1576">
        <f>IF(COUNTIF($C$2:C1576,C1576)=1,1,0)</f>
        <v>0</v>
      </c>
      <c r="O1576">
        <f t="shared" si="48"/>
        <v>1</v>
      </c>
      <c r="P1576" t="str">
        <f t="shared" si="49"/>
        <v>2023-01</v>
      </c>
      <c r="Q1576" s="3">
        <f>IF(AND(IF(dashboard!$B$4="All",TRUE,$F1576=dashboard!$B$4),IF(dashboard!$B$5="All",TRUE,$E1576=dashboard!$B$5),IF(dashboard!$B$6="All",TRUE,$G1576=dashboard!$B$6),IF(dashboard!$B$7="All",TRUE,$M1576=dashboard!$B$7),$P1576&gt;=dashboard!$B$8,$P1576&lt;=dashboard!$B$9,COUNTIFS($C$2:C1576,$C1576,$F$2:F1576,IF(dashboard!$B$4="All","*",dashboard!$B$4),$E$2:E1576,IF(dashboard!$B$5="All","*",dashboard!$B$5),$G$2:G1576,IF(dashboard!$B$6="All","*",dashboard!$B$6),$M$2:M1576,IF(dashboard!$B$7="All","*",dashboard!$B$7),$P$2:P1576,"&gt;="&amp;dashboard!$B$8,$P$2:P1576,"&lt;="&amp;dashboard!$B$9)=1),1,0)</f>
        <v>0</v>
      </c>
    </row>
    <row r="1577" spans="1:17">
      <c r="A1577" t="s">
        <v>2969</v>
      </c>
      <c r="B1577" s="2">
        <v>45011</v>
      </c>
      <c r="C1577" t="s">
        <v>2670</v>
      </c>
      <c r="D1577" t="s">
        <v>1033</v>
      </c>
      <c r="E1577" t="s">
        <v>17</v>
      </c>
      <c r="F1577" t="s">
        <v>46</v>
      </c>
      <c r="G1577" t="s">
        <v>19</v>
      </c>
      <c r="H1577" t="s">
        <v>57</v>
      </c>
      <c r="I1577" s="3">
        <v>5</v>
      </c>
      <c r="J1577" s="4">
        <v>13048.38</v>
      </c>
      <c r="K1577" s="4">
        <v>65241.919999999998</v>
      </c>
      <c r="L1577" t="s">
        <v>28</v>
      </c>
      <c r="M1577" t="s">
        <v>29</v>
      </c>
      <c r="N1577">
        <f>IF(COUNTIF($C$2:C1577,C1577)=1,1,0)</f>
        <v>0</v>
      </c>
      <c r="O1577">
        <f t="shared" si="48"/>
        <v>0</v>
      </c>
      <c r="P1577" t="str">
        <f t="shared" si="49"/>
        <v>2023-03</v>
      </c>
      <c r="Q1577" s="3">
        <f>IF(AND(IF(dashboard!$B$4="All",TRUE,$F1577=dashboard!$B$4),IF(dashboard!$B$5="All",TRUE,$E1577=dashboard!$B$5),IF(dashboard!$B$6="All",TRUE,$G1577=dashboard!$B$6),IF(dashboard!$B$7="All",TRUE,$M1577=dashboard!$B$7),$P1577&gt;=dashboard!$B$8,$P1577&lt;=dashboard!$B$9,COUNTIFS($C$2:C1577,$C1577,$F$2:F1577,IF(dashboard!$B$4="All","*",dashboard!$B$4),$E$2:E1577,IF(dashboard!$B$5="All","*",dashboard!$B$5),$G$2:G1577,IF(dashboard!$B$6="All","*",dashboard!$B$6),$M$2:M1577,IF(dashboard!$B$7="All","*",dashboard!$B$7),$P$2:P1577,"&gt;="&amp;dashboard!$B$8,$P$2:P1577,"&lt;="&amp;dashboard!$B$9)=1),1,0)</f>
        <v>0</v>
      </c>
    </row>
    <row r="1578" spans="1:17">
      <c r="A1578" t="s">
        <v>2970</v>
      </c>
      <c r="B1578" s="2">
        <v>45254</v>
      </c>
      <c r="C1578" t="s">
        <v>2893</v>
      </c>
      <c r="D1578" t="s">
        <v>2971</v>
      </c>
      <c r="E1578" t="s">
        <v>17</v>
      </c>
      <c r="F1578" t="s">
        <v>27</v>
      </c>
      <c r="G1578" t="s">
        <v>19</v>
      </c>
      <c r="H1578" t="s">
        <v>34</v>
      </c>
      <c r="I1578" s="3">
        <v>3</v>
      </c>
      <c r="J1578" s="4">
        <v>1289.8900000000001</v>
      </c>
      <c r="K1578" s="4">
        <v>3869.67</v>
      </c>
      <c r="L1578" t="s">
        <v>35</v>
      </c>
      <c r="M1578" t="s">
        <v>29</v>
      </c>
      <c r="N1578">
        <f>IF(COUNTIF($C$2:C1578,C1578)=1,1,0)</f>
        <v>0</v>
      </c>
      <c r="O1578">
        <f t="shared" si="48"/>
        <v>0</v>
      </c>
      <c r="P1578" t="str">
        <f t="shared" si="49"/>
        <v>2023-11</v>
      </c>
      <c r="Q1578" s="3">
        <f>IF(AND(IF(dashboard!$B$4="All",TRUE,$F1578=dashboard!$B$4),IF(dashboard!$B$5="All",TRUE,$E1578=dashboard!$B$5),IF(dashboard!$B$6="All",TRUE,$G1578=dashboard!$B$6),IF(dashboard!$B$7="All",TRUE,$M1578=dashboard!$B$7),$P1578&gt;=dashboard!$B$8,$P1578&lt;=dashboard!$B$9,COUNTIFS($C$2:C1578,$C1578,$F$2:F1578,IF(dashboard!$B$4="All","*",dashboard!$B$4),$E$2:E1578,IF(dashboard!$B$5="All","*",dashboard!$B$5),$G$2:G1578,IF(dashboard!$B$6="All","*",dashboard!$B$6),$M$2:M1578,IF(dashboard!$B$7="All","*",dashboard!$B$7),$P$2:P1578,"&gt;="&amp;dashboard!$B$8,$P$2:P1578,"&lt;="&amp;dashboard!$B$9)=1),1,0)</f>
        <v>0</v>
      </c>
    </row>
    <row r="1579" spans="1:17">
      <c r="A1579" t="s">
        <v>2972</v>
      </c>
      <c r="B1579" s="2">
        <v>45376</v>
      </c>
      <c r="C1579" t="s">
        <v>1028</v>
      </c>
      <c r="D1579" t="s">
        <v>2973</v>
      </c>
      <c r="E1579" t="s">
        <v>26</v>
      </c>
      <c r="F1579" t="s">
        <v>33</v>
      </c>
      <c r="G1579" t="s">
        <v>42</v>
      </c>
      <c r="H1579" t="s">
        <v>57</v>
      </c>
      <c r="I1579" s="3">
        <v>2</v>
      </c>
      <c r="J1579" s="4">
        <v>15567.45</v>
      </c>
      <c r="K1579" s="4">
        <v>31134.91</v>
      </c>
      <c r="L1579" t="s">
        <v>21</v>
      </c>
      <c r="M1579" t="s">
        <v>22</v>
      </c>
      <c r="N1579">
        <f>IF(COUNTIF($C$2:C1579,C1579)=1,1,0)</f>
        <v>0</v>
      </c>
      <c r="O1579">
        <f t="shared" si="48"/>
        <v>1</v>
      </c>
      <c r="P1579" t="str">
        <f t="shared" si="49"/>
        <v>2024-03</v>
      </c>
      <c r="Q1579" s="3">
        <f>IF(AND(IF(dashboard!$B$4="All",TRUE,$F1579=dashboard!$B$4),IF(dashboard!$B$5="All",TRUE,$E1579=dashboard!$B$5),IF(dashboard!$B$6="All",TRUE,$G1579=dashboard!$B$6),IF(dashboard!$B$7="All",TRUE,$M1579=dashboard!$B$7),$P1579&gt;=dashboard!$B$8,$P1579&lt;=dashboard!$B$9,COUNTIFS($C$2:C1579,$C1579,$F$2:F1579,IF(dashboard!$B$4="All","*",dashboard!$B$4),$E$2:E1579,IF(dashboard!$B$5="All","*",dashboard!$B$5),$G$2:G1579,IF(dashboard!$B$6="All","*",dashboard!$B$6),$M$2:M1579,IF(dashboard!$B$7="All","*",dashboard!$B$7),$P$2:P1579,"&gt;="&amp;dashboard!$B$8,$P$2:P1579,"&lt;="&amp;dashboard!$B$9)=1),1,0)</f>
        <v>1</v>
      </c>
    </row>
    <row r="1580" spans="1:17">
      <c r="A1580" t="s">
        <v>2974</v>
      </c>
      <c r="B1580" s="2">
        <v>45380</v>
      </c>
      <c r="C1580" t="s">
        <v>482</v>
      </c>
      <c r="D1580" t="s">
        <v>276</v>
      </c>
      <c r="E1580" t="s">
        <v>26</v>
      </c>
      <c r="F1580" t="s">
        <v>33</v>
      </c>
      <c r="G1580" t="s">
        <v>19</v>
      </c>
      <c r="H1580" t="s">
        <v>50</v>
      </c>
      <c r="I1580" s="3">
        <v>4</v>
      </c>
      <c r="J1580" s="4">
        <v>2964.25</v>
      </c>
      <c r="K1580" s="4">
        <v>11856.99</v>
      </c>
      <c r="L1580" t="s">
        <v>35</v>
      </c>
      <c r="M1580" t="s">
        <v>29</v>
      </c>
      <c r="N1580">
        <f>IF(COUNTIF($C$2:C1580,C1580)=1,1,0)</f>
        <v>0</v>
      </c>
      <c r="O1580">
        <f t="shared" si="48"/>
        <v>0</v>
      </c>
      <c r="P1580" t="str">
        <f t="shared" si="49"/>
        <v>2024-03</v>
      </c>
      <c r="Q1580" s="3">
        <f>IF(AND(IF(dashboard!$B$4="All",TRUE,$F1580=dashboard!$B$4),IF(dashboard!$B$5="All",TRUE,$E1580=dashboard!$B$5),IF(dashboard!$B$6="All",TRUE,$G1580=dashboard!$B$6),IF(dashboard!$B$7="All",TRUE,$M1580=dashboard!$B$7),$P1580&gt;=dashboard!$B$8,$P1580&lt;=dashboard!$B$9,COUNTIFS($C$2:C1580,$C1580,$F$2:F1580,IF(dashboard!$B$4="All","*",dashboard!$B$4),$E$2:E1580,IF(dashboard!$B$5="All","*",dashboard!$B$5),$G$2:G1580,IF(dashboard!$B$6="All","*",dashboard!$B$6),$M$2:M1580,IF(dashboard!$B$7="All","*",dashboard!$B$7),$P$2:P1580,"&gt;="&amp;dashboard!$B$8,$P$2:P1580,"&lt;="&amp;dashboard!$B$9)=1),1,0)</f>
        <v>1</v>
      </c>
    </row>
    <row r="1581" spans="1:17">
      <c r="A1581" t="s">
        <v>2975</v>
      </c>
      <c r="B1581" s="2">
        <v>45147</v>
      </c>
      <c r="C1581" t="s">
        <v>883</v>
      </c>
      <c r="D1581" t="s">
        <v>1150</v>
      </c>
      <c r="E1581" t="s">
        <v>17</v>
      </c>
      <c r="F1581" t="s">
        <v>33</v>
      </c>
      <c r="G1581" t="s">
        <v>42</v>
      </c>
      <c r="H1581" t="s">
        <v>57</v>
      </c>
      <c r="I1581" s="3">
        <v>2</v>
      </c>
      <c r="J1581" s="4">
        <v>14315.75</v>
      </c>
      <c r="K1581" s="4">
        <v>28631.5</v>
      </c>
      <c r="L1581" t="s">
        <v>21</v>
      </c>
      <c r="M1581" t="s">
        <v>29</v>
      </c>
      <c r="N1581">
        <f>IF(COUNTIF($C$2:C1581,C1581)=1,1,0)</f>
        <v>0</v>
      </c>
      <c r="O1581">
        <f t="shared" si="48"/>
        <v>0</v>
      </c>
      <c r="P1581" t="str">
        <f t="shared" si="49"/>
        <v>2023-08</v>
      </c>
      <c r="Q1581" s="3">
        <f>IF(AND(IF(dashboard!$B$4="All",TRUE,$F1581=dashboard!$B$4),IF(dashboard!$B$5="All",TRUE,$E1581=dashboard!$B$5),IF(dashboard!$B$6="All",TRUE,$G1581=dashboard!$B$6),IF(dashboard!$B$7="All",TRUE,$M1581=dashboard!$B$7),$P1581&gt;=dashboard!$B$8,$P1581&lt;=dashboard!$B$9,COUNTIFS($C$2:C1581,$C1581,$F$2:F1581,IF(dashboard!$B$4="All","*",dashboard!$B$4),$E$2:E1581,IF(dashboard!$B$5="All","*",dashboard!$B$5),$G$2:G1581,IF(dashboard!$B$6="All","*",dashboard!$B$6),$M$2:M1581,IF(dashboard!$B$7="All","*",dashboard!$B$7),$P$2:P1581,"&gt;="&amp;dashboard!$B$8,$P$2:P1581,"&lt;="&amp;dashboard!$B$9)=1),1,0)</f>
        <v>0</v>
      </c>
    </row>
    <row r="1582" spans="1:17">
      <c r="A1582" t="s">
        <v>2976</v>
      </c>
      <c r="B1582" s="2">
        <v>45080</v>
      </c>
      <c r="C1582" t="s">
        <v>1846</v>
      </c>
      <c r="D1582" t="s">
        <v>2310</v>
      </c>
      <c r="E1582" t="s">
        <v>61</v>
      </c>
      <c r="F1582" t="s">
        <v>46</v>
      </c>
      <c r="G1582" t="s">
        <v>19</v>
      </c>
      <c r="H1582" t="s">
        <v>57</v>
      </c>
      <c r="I1582" s="3">
        <v>2</v>
      </c>
      <c r="J1582" s="4">
        <v>14533.59</v>
      </c>
      <c r="K1582" s="4">
        <v>29067.19</v>
      </c>
      <c r="L1582" t="s">
        <v>21</v>
      </c>
      <c r="M1582" t="s">
        <v>29</v>
      </c>
      <c r="N1582">
        <f>IF(COUNTIF($C$2:C1582,C1582)=1,1,0)</f>
        <v>0</v>
      </c>
      <c r="O1582">
        <f t="shared" si="48"/>
        <v>0</v>
      </c>
      <c r="P1582" t="str">
        <f t="shared" si="49"/>
        <v>2023-06</v>
      </c>
      <c r="Q1582" s="3">
        <f>IF(AND(IF(dashboard!$B$4="All",TRUE,$F1582=dashboard!$B$4),IF(dashboard!$B$5="All",TRUE,$E1582=dashboard!$B$5),IF(dashboard!$B$6="All",TRUE,$G1582=dashboard!$B$6),IF(dashboard!$B$7="All",TRUE,$M1582=dashboard!$B$7),$P1582&gt;=dashboard!$B$8,$P1582&lt;=dashboard!$B$9,COUNTIFS($C$2:C1582,$C1582,$F$2:F1582,IF(dashboard!$B$4="All","*",dashboard!$B$4),$E$2:E1582,IF(dashboard!$B$5="All","*",dashboard!$B$5),$G$2:G1582,IF(dashboard!$B$6="All","*",dashboard!$B$6),$M$2:M1582,IF(dashboard!$B$7="All","*",dashboard!$B$7),$P$2:P1582,"&gt;="&amp;dashboard!$B$8,$P$2:P1582,"&lt;="&amp;dashboard!$B$9)=1),1,0)</f>
        <v>0</v>
      </c>
    </row>
    <row r="1583" spans="1:17">
      <c r="A1583" t="s">
        <v>2977</v>
      </c>
      <c r="B1583" s="2">
        <v>44938</v>
      </c>
      <c r="C1583" t="s">
        <v>2749</v>
      </c>
      <c r="D1583" t="s">
        <v>2978</v>
      </c>
      <c r="E1583" t="s">
        <v>17</v>
      </c>
      <c r="F1583" t="s">
        <v>27</v>
      </c>
      <c r="G1583" t="s">
        <v>42</v>
      </c>
      <c r="H1583" t="s">
        <v>57</v>
      </c>
      <c r="I1583" s="3">
        <v>5</v>
      </c>
      <c r="J1583" s="4">
        <v>12343.79</v>
      </c>
      <c r="K1583" s="4">
        <v>61718.97</v>
      </c>
      <c r="L1583" t="s">
        <v>35</v>
      </c>
      <c r="M1583" t="s">
        <v>22</v>
      </c>
      <c r="N1583">
        <f>IF(COUNTIF($C$2:C1583,C1583)=1,1,0)</f>
        <v>0</v>
      </c>
      <c r="O1583">
        <f t="shared" si="48"/>
        <v>1</v>
      </c>
      <c r="P1583" t="str">
        <f t="shared" si="49"/>
        <v>2023-01</v>
      </c>
      <c r="Q1583" s="3">
        <f>IF(AND(IF(dashboard!$B$4="All",TRUE,$F1583=dashboard!$B$4),IF(dashboard!$B$5="All",TRUE,$E1583=dashboard!$B$5),IF(dashboard!$B$6="All",TRUE,$G1583=dashboard!$B$6),IF(dashboard!$B$7="All",TRUE,$M1583=dashboard!$B$7),$P1583&gt;=dashboard!$B$8,$P1583&lt;=dashboard!$B$9,COUNTIFS($C$2:C1583,$C1583,$F$2:F1583,IF(dashboard!$B$4="All","*",dashboard!$B$4),$E$2:E1583,IF(dashboard!$B$5="All","*",dashboard!$B$5),$G$2:G1583,IF(dashboard!$B$6="All","*",dashboard!$B$6),$M$2:M1583,IF(dashboard!$B$7="All","*",dashboard!$B$7),$P$2:P1583,"&gt;="&amp;dashboard!$B$8,$P$2:P1583,"&lt;="&amp;dashboard!$B$9)=1),1,0)</f>
        <v>0</v>
      </c>
    </row>
    <row r="1584" spans="1:17">
      <c r="A1584" t="s">
        <v>2979</v>
      </c>
      <c r="B1584" s="2">
        <v>45059</v>
      </c>
      <c r="C1584" t="s">
        <v>447</v>
      </c>
      <c r="D1584" t="s">
        <v>1956</v>
      </c>
      <c r="E1584" t="s">
        <v>26</v>
      </c>
      <c r="F1584" t="s">
        <v>46</v>
      </c>
      <c r="G1584" t="s">
        <v>42</v>
      </c>
      <c r="H1584" t="s">
        <v>34</v>
      </c>
      <c r="I1584" s="3">
        <v>1</v>
      </c>
      <c r="J1584" s="4">
        <v>1071.29</v>
      </c>
      <c r="K1584" s="4">
        <v>1071.29</v>
      </c>
      <c r="L1584" t="s">
        <v>35</v>
      </c>
      <c r="M1584" t="s">
        <v>29</v>
      </c>
      <c r="N1584">
        <f>IF(COUNTIF($C$2:C1584,C1584)=1,1,0)</f>
        <v>0</v>
      </c>
      <c r="O1584">
        <f t="shared" si="48"/>
        <v>0</v>
      </c>
      <c r="P1584" t="str">
        <f t="shared" si="49"/>
        <v>2023-05</v>
      </c>
      <c r="Q1584" s="3">
        <f>IF(AND(IF(dashboard!$B$4="All",TRUE,$F1584=dashboard!$B$4),IF(dashboard!$B$5="All",TRUE,$E1584=dashboard!$B$5),IF(dashboard!$B$6="All",TRUE,$G1584=dashboard!$B$6),IF(dashboard!$B$7="All",TRUE,$M1584=dashboard!$B$7),$P1584&gt;=dashboard!$B$8,$P1584&lt;=dashboard!$B$9,COUNTIFS($C$2:C1584,$C1584,$F$2:F1584,IF(dashboard!$B$4="All","*",dashboard!$B$4),$E$2:E1584,IF(dashboard!$B$5="All","*",dashboard!$B$5),$G$2:G1584,IF(dashboard!$B$6="All","*",dashboard!$B$6),$M$2:M1584,IF(dashboard!$B$7="All","*",dashboard!$B$7),$P$2:P1584,"&gt;="&amp;dashboard!$B$8,$P$2:P1584,"&lt;="&amp;dashboard!$B$9)=1),1,0)</f>
        <v>0</v>
      </c>
    </row>
    <row r="1585" spans="1:17">
      <c r="A1585" t="s">
        <v>2980</v>
      </c>
      <c r="B1585" s="2">
        <v>45230</v>
      </c>
      <c r="C1585" t="s">
        <v>1860</v>
      </c>
      <c r="D1585" t="s">
        <v>1405</v>
      </c>
      <c r="E1585" t="s">
        <v>26</v>
      </c>
      <c r="F1585" t="s">
        <v>33</v>
      </c>
      <c r="G1585" t="s">
        <v>42</v>
      </c>
      <c r="H1585" t="s">
        <v>57</v>
      </c>
      <c r="I1585" s="3">
        <v>1</v>
      </c>
      <c r="J1585" s="4">
        <v>10701.45</v>
      </c>
      <c r="K1585" s="4">
        <v>10701.45</v>
      </c>
      <c r="L1585" t="s">
        <v>21</v>
      </c>
      <c r="M1585" t="s">
        <v>29</v>
      </c>
      <c r="N1585">
        <f>IF(COUNTIF($C$2:C1585,C1585)=1,1,0)</f>
        <v>0</v>
      </c>
      <c r="O1585">
        <f t="shared" si="48"/>
        <v>0</v>
      </c>
      <c r="P1585" t="str">
        <f t="shared" si="49"/>
        <v>2023-10</v>
      </c>
      <c r="Q1585" s="3">
        <f>IF(AND(IF(dashboard!$B$4="All",TRUE,$F1585=dashboard!$B$4),IF(dashboard!$B$5="All",TRUE,$E1585=dashboard!$B$5),IF(dashboard!$B$6="All",TRUE,$G1585=dashboard!$B$6),IF(dashboard!$B$7="All",TRUE,$M1585=dashboard!$B$7),$P1585&gt;=dashboard!$B$8,$P1585&lt;=dashboard!$B$9,COUNTIFS($C$2:C1585,$C1585,$F$2:F1585,IF(dashboard!$B$4="All","*",dashboard!$B$4),$E$2:E1585,IF(dashboard!$B$5="All","*",dashboard!$B$5),$G$2:G1585,IF(dashboard!$B$6="All","*",dashboard!$B$6),$M$2:M1585,IF(dashboard!$B$7="All","*",dashboard!$B$7),$P$2:P1585,"&gt;="&amp;dashboard!$B$8,$P$2:P1585,"&lt;="&amp;dashboard!$B$9)=1),1,0)</f>
        <v>1</v>
      </c>
    </row>
    <row r="1586" spans="1:17">
      <c r="A1586" t="s">
        <v>2981</v>
      </c>
      <c r="B1586" s="2">
        <v>45219</v>
      </c>
      <c r="C1586" t="s">
        <v>218</v>
      </c>
      <c r="D1586" t="s">
        <v>1006</v>
      </c>
      <c r="E1586" t="s">
        <v>61</v>
      </c>
      <c r="F1586" t="s">
        <v>46</v>
      </c>
      <c r="G1586" t="s">
        <v>19</v>
      </c>
      <c r="H1586" t="s">
        <v>57</v>
      </c>
      <c r="I1586" s="3">
        <v>4</v>
      </c>
      <c r="J1586" s="4">
        <v>15669.56</v>
      </c>
      <c r="K1586" s="4">
        <v>62678.239999999998</v>
      </c>
      <c r="L1586" t="s">
        <v>28</v>
      </c>
      <c r="M1586" t="s">
        <v>29</v>
      </c>
      <c r="N1586">
        <f>IF(COUNTIF($C$2:C1586,C1586)=1,1,0)</f>
        <v>0</v>
      </c>
      <c r="O1586">
        <f t="shared" si="48"/>
        <v>0</v>
      </c>
      <c r="P1586" t="str">
        <f t="shared" si="49"/>
        <v>2023-10</v>
      </c>
      <c r="Q1586" s="3">
        <f>IF(AND(IF(dashboard!$B$4="All",TRUE,$F1586=dashboard!$B$4),IF(dashboard!$B$5="All",TRUE,$E1586=dashboard!$B$5),IF(dashboard!$B$6="All",TRUE,$G1586=dashboard!$B$6),IF(dashboard!$B$7="All",TRUE,$M1586=dashboard!$B$7),$P1586&gt;=dashboard!$B$8,$P1586&lt;=dashboard!$B$9,COUNTIFS($C$2:C1586,$C1586,$F$2:F1586,IF(dashboard!$B$4="All","*",dashboard!$B$4),$E$2:E1586,IF(dashboard!$B$5="All","*",dashboard!$B$5),$G$2:G1586,IF(dashboard!$B$6="All","*",dashboard!$B$6),$M$2:M1586,IF(dashboard!$B$7="All","*",dashboard!$B$7),$P$2:P1586,"&gt;="&amp;dashboard!$B$8,$P$2:P1586,"&lt;="&amp;dashboard!$B$9)=1),1,0)</f>
        <v>0</v>
      </c>
    </row>
    <row r="1587" spans="1:17">
      <c r="A1587" t="s">
        <v>2982</v>
      </c>
      <c r="B1587" s="2">
        <v>45226</v>
      </c>
      <c r="C1587" t="s">
        <v>536</v>
      </c>
      <c r="D1587" t="s">
        <v>889</v>
      </c>
      <c r="E1587" t="s">
        <v>17</v>
      </c>
      <c r="F1587" t="s">
        <v>33</v>
      </c>
      <c r="G1587" t="s">
        <v>19</v>
      </c>
      <c r="H1587" t="s">
        <v>57</v>
      </c>
      <c r="I1587" s="3">
        <v>5</v>
      </c>
      <c r="J1587" s="4">
        <v>12837.17</v>
      </c>
      <c r="K1587" s="4">
        <v>64185.85</v>
      </c>
      <c r="L1587" t="s">
        <v>35</v>
      </c>
      <c r="M1587" t="s">
        <v>29</v>
      </c>
      <c r="N1587">
        <f>IF(COUNTIF($C$2:C1587,C1587)=1,1,0)</f>
        <v>0</v>
      </c>
      <c r="O1587">
        <f t="shared" si="48"/>
        <v>0</v>
      </c>
      <c r="P1587" t="str">
        <f t="shared" si="49"/>
        <v>2023-10</v>
      </c>
      <c r="Q1587" s="3">
        <f>IF(AND(IF(dashboard!$B$4="All",TRUE,$F1587=dashboard!$B$4),IF(dashboard!$B$5="All",TRUE,$E1587=dashboard!$B$5),IF(dashboard!$B$6="All",TRUE,$G1587=dashboard!$B$6),IF(dashboard!$B$7="All",TRUE,$M1587=dashboard!$B$7),$P1587&gt;=dashboard!$B$8,$P1587&lt;=dashboard!$B$9,COUNTIFS($C$2:C1587,$C1587,$F$2:F1587,IF(dashboard!$B$4="All","*",dashboard!$B$4),$E$2:E1587,IF(dashboard!$B$5="All","*",dashboard!$B$5),$G$2:G1587,IF(dashboard!$B$6="All","*",dashboard!$B$6),$M$2:M1587,IF(dashboard!$B$7="All","*",dashboard!$B$7),$P$2:P1587,"&gt;="&amp;dashboard!$B$8,$P$2:P1587,"&lt;="&amp;dashboard!$B$9)=1),1,0)</f>
        <v>1</v>
      </c>
    </row>
    <row r="1588" spans="1:17">
      <c r="A1588" t="s">
        <v>2983</v>
      </c>
      <c r="B1588" s="2">
        <v>44969</v>
      </c>
      <c r="C1588" t="s">
        <v>2324</v>
      </c>
      <c r="D1588" t="s">
        <v>2228</v>
      </c>
      <c r="E1588" t="s">
        <v>26</v>
      </c>
      <c r="F1588" t="s">
        <v>18</v>
      </c>
      <c r="G1588" t="s">
        <v>19</v>
      </c>
      <c r="H1588" t="s">
        <v>34</v>
      </c>
      <c r="I1588" s="3">
        <v>2</v>
      </c>
      <c r="J1588" s="4">
        <v>1164.22</v>
      </c>
      <c r="K1588" s="4">
        <v>2328.44</v>
      </c>
      <c r="L1588" t="s">
        <v>35</v>
      </c>
      <c r="M1588" t="s">
        <v>29</v>
      </c>
      <c r="N1588">
        <f>IF(COUNTIF($C$2:C1588,C1588)=1,1,0)</f>
        <v>0</v>
      </c>
      <c r="O1588">
        <f t="shared" si="48"/>
        <v>0</v>
      </c>
      <c r="P1588" t="str">
        <f t="shared" si="49"/>
        <v>2023-02</v>
      </c>
      <c r="Q1588" s="3">
        <f>IF(AND(IF(dashboard!$B$4="All",TRUE,$F1588=dashboard!$B$4),IF(dashboard!$B$5="All",TRUE,$E1588=dashboard!$B$5),IF(dashboard!$B$6="All",TRUE,$G1588=dashboard!$B$6),IF(dashboard!$B$7="All",TRUE,$M1588=dashboard!$B$7),$P1588&gt;=dashboard!$B$8,$P1588&lt;=dashboard!$B$9,COUNTIFS($C$2:C1588,$C1588,$F$2:F1588,IF(dashboard!$B$4="All","*",dashboard!$B$4),$E$2:E1588,IF(dashboard!$B$5="All","*",dashboard!$B$5),$G$2:G1588,IF(dashboard!$B$6="All","*",dashboard!$B$6),$M$2:M1588,IF(dashboard!$B$7="All","*",dashboard!$B$7),$P$2:P1588,"&gt;="&amp;dashboard!$B$8,$P$2:P1588,"&lt;="&amp;dashboard!$B$9)=1),1,0)</f>
        <v>0</v>
      </c>
    </row>
    <row r="1589" spans="1:17">
      <c r="A1589" t="s">
        <v>2984</v>
      </c>
      <c r="B1589" s="2">
        <v>45269</v>
      </c>
      <c r="C1589" t="s">
        <v>1545</v>
      </c>
      <c r="D1589" t="s">
        <v>2061</v>
      </c>
      <c r="E1589" t="s">
        <v>17</v>
      </c>
      <c r="F1589" t="s">
        <v>33</v>
      </c>
      <c r="G1589" t="s">
        <v>42</v>
      </c>
      <c r="H1589" t="s">
        <v>50</v>
      </c>
      <c r="I1589" s="3">
        <v>1</v>
      </c>
      <c r="J1589" s="4">
        <v>2068.7399999999998</v>
      </c>
      <c r="K1589" s="4">
        <v>2068.7399999999998</v>
      </c>
      <c r="L1589" t="s">
        <v>28</v>
      </c>
      <c r="M1589" t="s">
        <v>29</v>
      </c>
      <c r="N1589">
        <f>IF(COUNTIF($C$2:C1589,C1589)=1,1,0)</f>
        <v>0</v>
      </c>
      <c r="O1589">
        <f t="shared" si="48"/>
        <v>0</v>
      </c>
      <c r="P1589" t="str">
        <f t="shared" si="49"/>
        <v>2023-12</v>
      </c>
      <c r="Q1589" s="3">
        <f>IF(AND(IF(dashboard!$B$4="All",TRUE,$F1589=dashboard!$B$4),IF(dashboard!$B$5="All",TRUE,$E1589=dashboard!$B$5),IF(dashboard!$B$6="All",TRUE,$G1589=dashboard!$B$6),IF(dashboard!$B$7="All",TRUE,$M1589=dashboard!$B$7),$P1589&gt;=dashboard!$B$8,$P1589&lt;=dashboard!$B$9,COUNTIFS($C$2:C1589,$C1589,$F$2:F1589,IF(dashboard!$B$4="All","*",dashboard!$B$4),$E$2:E1589,IF(dashboard!$B$5="All","*",dashboard!$B$5),$G$2:G1589,IF(dashboard!$B$6="All","*",dashboard!$B$6),$M$2:M1589,IF(dashboard!$B$7="All","*",dashboard!$B$7),$P$2:P1589,"&gt;="&amp;dashboard!$B$8,$P$2:P1589,"&lt;="&amp;dashboard!$B$9)=1),1,0)</f>
        <v>0</v>
      </c>
    </row>
    <row r="1590" spans="1:17">
      <c r="A1590" t="s">
        <v>2985</v>
      </c>
      <c r="B1590" s="2">
        <v>45252</v>
      </c>
      <c r="C1590" t="s">
        <v>1564</v>
      </c>
      <c r="D1590" t="s">
        <v>362</v>
      </c>
      <c r="E1590" t="s">
        <v>17</v>
      </c>
      <c r="F1590" t="s">
        <v>18</v>
      </c>
      <c r="G1590" t="s">
        <v>42</v>
      </c>
      <c r="H1590" t="s">
        <v>50</v>
      </c>
      <c r="I1590" s="3">
        <v>1</v>
      </c>
      <c r="J1590" s="4">
        <v>2526.3000000000002</v>
      </c>
      <c r="K1590" s="4">
        <v>2526.3000000000002</v>
      </c>
      <c r="L1590" t="s">
        <v>35</v>
      </c>
      <c r="M1590" t="s">
        <v>22</v>
      </c>
      <c r="N1590">
        <f>IF(COUNTIF($C$2:C1590,C1590)=1,1,0)</f>
        <v>0</v>
      </c>
      <c r="O1590">
        <f t="shared" si="48"/>
        <v>1</v>
      </c>
      <c r="P1590" t="str">
        <f t="shared" si="49"/>
        <v>2023-11</v>
      </c>
      <c r="Q1590" s="3">
        <f>IF(AND(IF(dashboard!$B$4="All",TRUE,$F1590=dashboard!$B$4),IF(dashboard!$B$5="All",TRUE,$E1590=dashboard!$B$5),IF(dashboard!$B$6="All",TRUE,$G1590=dashboard!$B$6),IF(dashboard!$B$7="All",TRUE,$M1590=dashboard!$B$7),$P1590&gt;=dashboard!$B$8,$P1590&lt;=dashboard!$B$9,COUNTIFS($C$2:C1590,$C1590,$F$2:F1590,IF(dashboard!$B$4="All","*",dashboard!$B$4),$E$2:E1590,IF(dashboard!$B$5="All","*",dashboard!$B$5),$G$2:G1590,IF(dashboard!$B$6="All","*",dashboard!$B$6),$M$2:M1590,IF(dashboard!$B$7="All","*",dashboard!$B$7),$P$2:P1590,"&gt;="&amp;dashboard!$B$8,$P$2:P1590,"&lt;="&amp;dashboard!$B$9)=1),1,0)</f>
        <v>0</v>
      </c>
    </row>
    <row r="1591" spans="1:17">
      <c r="A1591" t="s">
        <v>2986</v>
      </c>
      <c r="B1591" s="2">
        <v>45424</v>
      </c>
      <c r="C1591" t="s">
        <v>2987</v>
      </c>
      <c r="D1591" t="s">
        <v>2988</v>
      </c>
      <c r="E1591" t="s">
        <v>17</v>
      </c>
      <c r="F1591" t="s">
        <v>18</v>
      </c>
      <c r="G1591" t="s">
        <v>19</v>
      </c>
      <c r="H1591" t="s">
        <v>50</v>
      </c>
      <c r="I1591" s="3">
        <v>3</v>
      </c>
      <c r="J1591" s="4">
        <v>2309.48</v>
      </c>
      <c r="K1591" s="4">
        <v>6928.43</v>
      </c>
      <c r="L1591" t="s">
        <v>21</v>
      </c>
      <c r="M1591" t="s">
        <v>29</v>
      </c>
      <c r="N1591">
        <f>IF(COUNTIF($C$2:C1591,C1591)=1,1,0)</f>
        <v>1</v>
      </c>
      <c r="O1591">
        <f t="shared" si="48"/>
        <v>0</v>
      </c>
      <c r="P1591" t="str">
        <f t="shared" si="49"/>
        <v>2024-05</v>
      </c>
      <c r="Q1591" s="3">
        <f>IF(AND(IF(dashboard!$B$4="All",TRUE,$F1591=dashboard!$B$4),IF(dashboard!$B$5="All",TRUE,$E1591=dashboard!$B$5),IF(dashboard!$B$6="All",TRUE,$G1591=dashboard!$B$6),IF(dashboard!$B$7="All",TRUE,$M1591=dashboard!$B$7),$P1591&gt;=dashboard!$B$8,$P1591&lt;=dashboard!$B$9,COUNTIFS($C$2:C1591,$C1591,$F$2:F1591,IF(dashboard!$B$4="All","*",dashboard!$B$4),$E$2:E1591,IF(dashboard!$B$5="All","*",dashboard!$B$5),$G$2:G1591,IF(dashboard!$B$6="All","*",dashboard!$B$6),$M$2:M1591,IF(dashboard!$B$7="All","*",dashboard!$B$7),$P$2:P1591,"&gt;="&amp;dashboard!$B$8,$P$2:P1591,"&lt;="&amp;dashboard!$B$9)=1),1,0)</f>
        <v>0</v>
      </c>
    </row>
    <row r="1592" spans="1:17">
      <c r="A1592" t="s">
        <v>2989</v>
      </c>
      <c r="B1592" s="2">
        <v>45290</v>
      </c>
      <c r="C1592" t="s">
        <v>1672</v>
      </c>
      <c r="D1592" t="s">
        <v>451</v>
      </c>
      <c r="E1592" t="s">
        <v>26</v>
      </c>
      <c r="F1592" t="s">
        <v>18</v>
      </c>
      <c r="G1592" t="s">
        <v>42</v>
      </c>
      <c r="H1592" t="s">
        <v>57</v>
      </c>
      <c r="I1592" s="3">
        <v>2</v>
      </c>
      <c r="J1592" s="4">
        <v>14113.95</v>
      </c>
      <c r="K1592" s="4">
        <v>28227.91</v>
      </c>
      <c r="L1592" t="s">
        <v>28</v>
      </c>
      <c r="M1592" t="s">
        <v>29</v>
      </c>
      <c r="N1592">
        <f>IF(COUNTIF($C$2:C1592,C1592)=1,1,0)</f>
        <v>0</v>
      </c>
      <c r="O1592">
        <f t="shared" si="48"/>
        <v>0</v>
      </c>
      <c r="P1592" t="str">
        <f t="shared" si="49"/>
        <v>2023-12</v>
      </c>
      <c r="Q1592" s="3">
        <f>IF(AND(IF(dashboard!$B$4="All",TRUE,$F1592=dashboard!$B$4),IF(dashboard!$B$5="All",TRUE,$E1592=dashboard!$B$5),IF(dashboard!$B$6="All",TRUE,$G1592=dashboard!$B$6),IF(dashboard!$B$7="All",TRUE,$M1592=dashboard!$B$7),$P1592&gt;=dashboard!$B$8,$P1592&lt;=dashboard!$B$9,COUNTIFS($C$2:C1592,$C1592,$F$2:F1592,IF(dashboard!$B$4="All","*",dashboard!$B$4),$E$2:E1592,IF(dashboard!$B$5="All","*",dashboard!$B$5),$G$2:G1592,IF(dashboard!$B$6="All","*",dashboard!$B$6),$M$2:M1592,IF(dashboard!$B$7="All","*",dashboard!$B$7),$P$2:P1592,"&gt;="&amp;dashboard!$B$8,$P$2:P1592,"&lt;="&amp;dashboard!$B$9)=1),1,0)</f>
        <v>0</v>
      </c>
    </row>
    <row r="1593" spans="1:17">
      <c r="A1593" t="s">
        <v>2990</v>
      </c>
      <c r="B1593" s="2">
        <v>45353</v>
      </c>
      <c r="C1593" t="s">
        <v>2281</v>
      </c>
      <c r="D1593" t="s">
        <v>1220</v>
      </c>
      <c r="E1593" t="s">
        <v>17</v>
      </c>
      <c r="F1593" t="s">
        <v>33</v>
      </c>
      <c r="G1593" t="s">
        <v>42</v>
      </c>
      <c r="H1593" t="s">
        <v>34</v>
      </c>
      <c r="I1593" s="3">
        <v>5</v>
      </c>
      <c r="J1593" s="4">
        <v>1405.56</v>
      </c>
      <c r="K1593" s="4">
        <v>7027.82</v>
      </c>
      <c r="L1593" t="s">
        <v>28</v>
      </c>
      <c r="M1593" t="s">
        <v>29</v>
      </c>
      <c r="N1593">
        <f>IF(COUNTIF($C$2:C1593,C1593)=1,1,0)</f>
        <v>0</v>
      </c>
      <c r="O1593">
        <f t="shared" si="48"/>
        <v>0</v>
      </c>
      <c r="P1593" t="str">
        <f t="shared" si="49"/>
        <v>2024-03</v>
      </c>
      <c r="Q1593" s="3">
        <f>IF(AND(IF(dashboard!$B$4="All",TRUE,$F1593=dashboard!$B$4),IF(dashboard!$B$5="All",TRUE,$E1593=dashboard!$B$5),IF(dashboard!$B$6="All",TRUE,$G1593=dashboard!$B$6),IF(dashboard!$B$7="All",TRUE,$M1593=dashboard!$B$7),$P1593&gt;=dashboard!$B$8,$P1593&lt;=dashboard!$B$9,COUNTIFS($C$2:C1593,$C1593,$F$2:F1593,IF(dashboard!$B$4="All","*",dashboard!$B$4),$E$2:E1593,IF(dashboard!$B$5="All","*",dashboard!$B$5),$G$2:G1593,IF(dashboard!$B$6="All","*",dashboard!$B$6),$M$2:M1593,IF(dashboard!$B$7="All","*",dashboard!$B$7),$P$2:P1593,"&gt;="&amp;dashboard!$B$8,$P$2:P1593,"&lt;="&amp;dashboard!$B$9)=1),1,0)</f>
        <v>0</v>
      </c>
    </row>
    <row r="1594" spans="1:17">
      <c r="A1594" t="s">
        <v>2991</v>
      </c>
      <c r="B1594" s="2">
        <v>44947</v>
      </c>
      <c r="C1594" t="s">
        <v>2749</v>
      </c>
      <c r="D1594" t="s">
        <v>2187</v>
      </c>
      <c r="E1594" t="s">
        <v>17</v>
      </c>
      <c r="F1594" t="s">
        <v>27</v>
      </c>
      <c r="G1594" t="s">
        <v>19</v>
      </c>
      <c r="H1594" t="s">
        <v>50</v>
      </c>
      <c r="I1594" s="3">
        <v>1</v>
      </c>
      <c r="J1594" s="4">
        <v>2632.7</v>
      </c>
      <c r="K1594" s="4">
        <v>2632.7</v>
      </c>
      <c r="L1594" t="s">
        <v>21</v>
      </c>
      <c r="M1594" t="s">
        <v>29</v>
      </c>
      <c r="N1594">
        <f>IF(COUNTIF($C$2:C1594,C1594)=1,1,0)</f>
        <v>0</v>
      </c>
      <c r="O1594">
        <f t="shared" si="48"/>
        <v>0</v>
      </c>
      <c r="P1594" t="str">
        <f t="shared" si="49"/>
        <v>2023-01</v>
      </c>
      <c r="Q1594" s="3">
        <f>IF(AND(IF(dashboard!$B$4="All",TRUE,$F1594=dashboard!$B$4),IF(dashboard!$B$5="All",TRUE,$E1594=dashboard!$B$5),IF(dashboard!$B$6="All",TRUE,$G1594=dashboard!$B$6),IF(dashboard!$B$7="All",TRUE,$M1594=dashboard!$B$7),$P1594&gt;=dashboard!$B$8,$P1594&lt;=dashboard!$B$9,COUNTIFS($C$2:C1594,$C1594,$F$2:F1594,IF(dashboard!$B$4="All","*",dashboard!$B$4),$E$2:E1594,IF(dashboard!$B$5="All","*",dashboard!$B$5),$G$2:G1594,IF(dashboard!$B$6="All","*",dashboard!$B$6),$M$2:M1594,IF(dashboard!$B$7="All","*",dashboard!$B$7),$P$2:P1594,"&gt;="&amp;dashboard!$B$8,$P$2:P1594,"&lt;="&amp;dashboard!$B$9)=1),1,0)</f>
        <v>0</v>
      </c>
    </row>
    <row r="1595" spans="1:17">
      <c r="A1595" t="s">
        <v>2992</v>
      </c>
      <c r="B1595" s="2">
        <v>45333</v>
      </c>
      <c r="C1595" t="s">
        <v>1606</v>
      </c>
      <c r="D1595" t="s">
        <v>2684</v>
      </c>
      <c r="E1595" t="s">
        <v>26</v>
      </c>
      <c r="F1595" t="s">
        <v>33</v>
      </c>
      <c r="G1595" t="s">
        <v>19</v>
      </c>
      <c r="H1595" t="s">
        <v>50</v>
      </c>
      <c r="I1595" s="3">
        <v>5</v>
      </c>
      <c r="J1595" s="4">
        <v>2077.37</v>
      </c>
      <c r="K1595" s="4">
        <v>10386.870000000001</v>
      </c>
      <c r="L1595" t="s">
        <v>21</v>
      </c>
      <c r="M1595" t="s">
        <v>29</v>
      </c>
      <c r="N1595">
        <f>IF(COUNTIF($C$2:C1595,C1595)=1,1,0)</f>
        <v>0</v>
      </c>
      <c r="O1595">
        <f t="shared" si="48"/>
        <v>0</v>
      </c>
      <c r="P1595" t="str">
        <f t="shared" si="49"/>
        <v>2024-02</v>
      </c>
      <c r="Q1595" s="3">
        <f>IF(AND(IF(dashboard!$B$4="All",TRUE,$F1595=dashboard!$B$4),IF(dashboard!$B$5="All",TRUE,$E1595=dashboard!$B$5),IF(dashboard!$B$6="All",TRUE,$G1595=dashboard!$B$6),IF(dashboard!$B$7="All",TRUE,$M1595=dashboard!$B$7),$P1595&gt;=dashboard!$B$8,$P1595&lt;=dashboard!$B$9,COUNTIFS($C$2:C1595,$C1595,$F$2:F1595,IF(dashboard!$B$4="All","*",dashboard!$B$4),$E$2:E1595,IF(dashboard!$B$5="All","*",dashboard!$B$5),$G$2:G1595,IF(dashboard!$B$6="All","*",dashboard!$B$6),$M$2:M1595,IF(dashboard!$B$7="All","*",dashboard!$B$7),$P$2:P1595,"&gt;="&amp;dashboard!$B$8,$P$2:P1595,"&lt;="&amp;dashboard!$B$9)=1),1,0)</f>
        <v>1</v>
      </c>
    </row>
    <row r="1596" spans="1:17">
      <c r="A1596" t="s">
        <v>2993</v>
      </c>
      <c r="B1596" s="2">
        <v>45262</v>
      </c>
      <c r="C1596" t="s">
        <v>1210</v>
      </c>
      <c r="D1596" t="s">
        <v>2684</v>
      </c>
      <c r="E1596" t="s">
        <v>26</v>
      </c>
      <c r="F1596" t="s">
        <v>46</v>
      </c>
      <c r="G1596" t="s">
        <v>42</v>
      </c>
      <c r="H1596" t="s">
        <v>50</v>
      </c>
      <c r="I1596" s="3">
        <v>2</v>
      </c>
      <c r="J1596" s="4">
        <v>2379.9</v>
      </c>
      <c r="K1596" s="4">
        <v>4759.8</v>
      </c>
      <c r="L1596" t="s">
        <v>21</v>
      </c>
      <c r="M1596" t="s">
        <v>29</v>
      </c>
      <c r="N1596">
        <f>IF(COUNTIF($C$2:C1596,C1596)=1,1,0)</f>
        <v>0</v>
      </c>
      <c r="O1596">
        <f t="shared" si="48"/>
        <v>0</v>
      </c>
      <c r="P1596" t="str">
        <f t="shared" si="49"/>
        <v>2023-12</v>
      </c>
      <c r="Q1596" s="3">
        <f>IF(AND(IF(dashboard!$B$4="All",TRUE,$F1596=dashboard!$B$4),IF(dashboard!$B$5="All",TRUE,$E1596=dashboard!$B$5),IF(dashboard!$B$6="All",TRUE,$G1596=dashboard!$B$6),IF(dashboard!$B$7="All",TRUE,$M1596=dashboard!$B$7),$P1596&gt;=dashboard!$B$8,$P1596&lt;=dashboard!$B$9,COUNTIFS($C$2:C1596,$C1596,$F$2:F1596,IF(dashboard!$B$4="All","*",dashboard!$B$4),$E$2:E1596,IF(dashboard!$B$5="All","*",dashboard!$B$5),$G$2:G1596,IF(dashboard!$B$6="All","*",dashboard!$B$6),$M$2:M1596,IF(dashboard!$B$7="All","*",dashboard!$B$7),$P$2:P1596,"&gt;="&amp;dashboard!$B$8,$P$2:P1596,"&lt;="&amp;dashboard!$B$9)=1),1,0)</f>
        <v>0</v>
      </c>
    </row>
    <row r="1597" spans="1:17">
      <c r="A1597" t="s">
        <v>2994</v>
      </c>
      <c r="B1597" s="2">
        <v>45043</v>
      </c>
      <c r="C1597" t="s">
        <v>326</v>
      </c>
      <c r="D1597" t="s">
        <v>683</v>
      </c>
      <c r="E1597" t="s">
        <v>26</v>
      </c>
      <c r="F1597" t="s">
        <v>46</v>
      </c>
      <c r="G1597" t="s">
        <v>19</v>
      </c>
      <c r="H1597" t="s">
        <v>20</v>
      </c>
      <c r="I1597" s="3">
        <v>2</v>
      </c>
      <c r="J1597" s="4">
        <v>32666.77</v>
      </c>
      <c r="K1597" s="4">
        <v>65333.55</v>
      </c>
      <c r="L1597" t="s">
        <v>28</v>
      </c>
      <c r="M1597" t="s">
        <v>29</v>
      </c>
      <c r="N1597">
        <f>IF(COUNTIF($C$2:C1597,C1597)=1,1,0)</f>
        <v>0</v>
      </c>
      <c r="O1597">
        <f t="shared" si="48"/>
        <v>0</v>
      </c>
      <c r="P1597" t="str">
        <f t="shared" si="49"/>
        <v>2023-04</v>
      </c>
      <c r="Q1597" s="3">
        <f>IF(AND(IF(dashboard!$B$4="All",TRUE,$F1597=dashboard!$B$4),IF(dashboard!$B$5="All",TRUE,$E1597=dashboard!$B$5),IF(dashboard!$B$6="All",TRUE,$G1597=dashboard!$B$6),IF(dashboard!$B$7="All",TRUE,$M1597=dashboard!$B$7),$P1597&gt;=dashboard!$B$8,$P1597&lt;=dashboard!$B$9,COUNTIFS($C$2:C1597,$C1597,$F$2:F1597,IF(dashboard!$B$4="All","*",dashboard!$B$4),$E$2:E1597,IF(dashboard!$B$5="All","*",dashboard!$B$5),$G$2:G1597,IF(dashboard!$B$6="All","*",dashboard!$B$6),$M$2:M1597,IF(dashboard!$B$7="All","*",dashboard!$B$7),$P$2:P1597,"&gt;="&amp;dashboard!$B$8,$P$2:P1597,"&lt;="&amp;dashboard!$B$9)=1),1,0)</f>
        <v>0</v>
      </c>
    </row>
    <row r="1598" spans="1:17">
      <c r="A1598" t="s">
        <v>2995</v>
      </c>
      <c r="B1598" s="2">
        <v>45050</v>
      </c>
      <c r="C1598" t="s">
        <v>275</v>
      </c>
      <c r="D1598" t="s">
        <v>2048</v>
      </c>
      <c r="E1598" t="s">
        <v>61</v>
      </c>
      <c r="F1598" t="s">
        <v>27</v>
      </c>
      <c r="G1598" t="s">
        <v>42</v>
      </c>
      <c r="H1598" t="s">
        <v>34</v>
      </c>
      <c r="I1598" s="3">
        <v>1</v>
      </c>
      <c r="J1598" s="4">
        <v>1317.03</v>
      </c>
      <c r="K1598" s="4">
        <v>1317.03</v>
      </c>
      <c r="L1598" t="s">
        <v>21</v>
      </c>
      <c r="M1598" t="s">
        <v>29</v>
      </c>
      <c r="N1598">
        <f>IF(COUNTIF($C$2:C1598,C1598)=1,1,0)</f>
        <v>0</v>
      </c>
      <c r="O1598">
        <f t="shared" si="48"/>
        <v>0</v>
      </c>
      <c r="P1598" t="str">
        <f t="shared" si="49"/>
        <v>2023-05</v>
      </c>
      <c r="Q1598" s="3">
        <f>IF(AND(IF(dashboard!$B$4="All",TRUE,$F1598=dashboard!$B$4),IF(dashboard!$B$5="All",TRUE,$E1598=dashboard!$B$5),IF(dashboard!$B$6="All",TRUE,$G1598=dashboard!$B$6),IF(dashboard!$B$7="All",TRUE,$M1598=dashboard!$B$7),$P1598&gt;=dashboard!$B$8,$P1598&lt;=dashboard!$B$9,COUNTIFS($C$2:C1598,$C1598,$F$2:F1598,IF(dashboard!$B$4="All","*",dashboard!$B$4),$E$2:E1598,IF(dashboard!$B$5="All","*",dashboard!$B$5),$G$2:G1598,IF(dashboard!$B$6="All","*",dashboard!$B$6),$M$2:M1598,IF(dashboard!$B$7="All","*",dashboard!$B$7),$P$2:P1598,"&gt;="&amp;dashboard!$B$8,$P$2:P1598,"&lt;="&amp;dashboard!$B$9)=1),1,0)</f>
        <v>0</v>
      </c>
    </row>
    <row r="1599" spans="1:17">
      <c r="A1599" t="s">
        <v>2996</v>
      </c>
      <c r="B1599" s="2">
        <v>45325</v>
      </c>
      <c r="C1599" t="s">
        <v>436</v>
      </c>
      <c r="D1599" t="s">
        <v>2997</v>
      </c>
      <c r="E1599" t="s">
        <v>17</v>
      </c>
      <c r="F1599" t="s">
        <v>27</v>
      </c>
      <c r="G1599" t="s">
        <v>19</v>
      </c>
      <c r="H1599" t="s">
        <v>20</v>
      </c>
      <c r="I1599" s="3">
        <v>4</v>
      </c>
      <c r="J1599" s="4">
        <v>39083.71</v>
      </c>
      <c r="K1599" s="4">
        <v>156334.85999999999</v>
      </c>
      <c r="L1599" t="s">
        <v>35</v>
      </c>
      <c r="M1599" t="s">
        <v>29</v>
      </c>
      <c r="N1599">
        <f>IF(COUNTIF($C$2:C1599,C1599)=1,1,0)</f>
        <v>0</v>
      </c>
      <c r="O1599">
        <f t="shared" si="48"/>
        <v>0</v>
      </c>
      <c r="P1599" t="str">
        <f t="shared" si="49"/>
        <v>2024-02</v>
      </c>
      <c r="Q1599" s="3">
        <f>IF(AND(IF(dashboard!$B$4="All",TRUE,$F1599=dashboard!$B$4),IF(dashboard!$B$5="All",TRUE,$E1599=dashboard!$B$5),IF(dashboard!$B$6="All",TRUE,$G1599=dashboard!$B$6),IF(dashboard!$B$7="All",TRUE,$M1599=dashboard!$B$7),$P1599&gt;=dashboard!$B$8,$P1599&lt;=dashboard!$B$9,COUNTIFS($C$2:C1599,$C1599,$F$2:F1599,IF(dashboard!$B$4="All","*",dashboard!$B$4),$E$2:E1599,IF(dashboard!$B$5="All","*",dashboard!$B$5),$G$2:G1599,IF(dashboard!$B$6="All","*",dashboard!$B$6),$M$2:M1599,IF(dashboard!$B$7="All","*",dashboard!$B$7),$P$2:P1599,"&gt;="&amp;dashboard!$B$8,$P$2:P1599,"&lt;="&amp;dashboard!$B$9)=1),1,0)</f>
        <v>0</v>
      </c>
    </row>
    <row r="1600" spans="1:17">
      <c r="A1600" t="s">
        <v>2998</v>
      </c>
      <c r="B1600" s="2">
        <v>44977</v>
      </c>
      <c r="C1600" t="s">
        <v>525</v>
      </c>
      <c r="D1600" t="s">
        <v>2353</v>
      </c>
      <c r="E1600" t="s">
        <v>61</v>
      </c>
      <c r="F1600" t="s">
        <v>27</v>
      </c>
      <c r="G1600" t="s">
        <v>42</v>
      </c>
      <c r="H1600" t="s">
        <v>57</v>
      </c>
      <c r="I1600" s="3">
        <v>5</v>
      </c>
      <c r="J1600" s="4">
        <v>12625.82</v>
      </c>
      <c r="K1600" s="4">
        <v>63129.11</v>
      </c>
      <c r="L1600" t="s">
        <v>35</v>
      </c>
      <c r="M1600" t="s">
        <v>29</v>
      </c>
      <c r="N1600">
        <f>IF(COUNTIF($C$2:C1600,C1600)=1,1,0)</f>
        <v>0</v>
      </c>
      <c r="O1600">
        <f t="shared" si="48"/>
        <v>0</v>
      </c>
      <c r="P1600" t="str">
        <f t="shared" si="49"/>
        <v>2023-02</v>
      </c>
      <c r="Q1600" s="3">
        <f>IF(AND(IF(dashboard!$B$4="All",TRUE,$F1600=dashboard!$B$4),IF(dashboard!$B$5="All",TRUE,$E1600=dashboard!$B$5),IF(dashboard!$B$6="All",TRUE,$G1600=dashboard!$B$6),IF(dashboard!$B$7="All",TRUE,$M1600=dashboard!$B$7),$P1600&gt;=dashboard!$B$8,$P1600&lt;=dashboard!$B$9,COUNTIFS($C$2:C1600,$C1600,$F$2:F1600,IF(dashboard!$B$4="All","*",dashboard!$B$4),$E$2:E1600,IF(dashboard!$B$5="All","*",dashboard!$B$5),$G$2:G1600,IF(dashboard!$B$6="All","*",dashboard!$B$6),$M$2:M1600,IF(dashboard!$B$7="All","*",dashboard!$B$7),$P$2:P1600,"&gt;="&amp;dashboard!$B$8,$P$2:P1600,"&lt;="&amp;dashboard!$B$9)=1),1,0)</f>
        <v>0</v>
      </c>
    </row>
    <row r="1601" spans="1:17">
      <c r="A1601" t="s">
        <v>2999</v>
      </c>
      <c r="B1601" s="2">
        <v>45250</v>
      </c>
      <c r="C1601" t="s">
        <v>3000</v>
      </c>
      <c r="D1601" t="s">
        <v>631</v>
      </c>
      <c r="E1601" t="s">
        <v>61</v>
      </c>
      <c r="F1601" t="s">
        <v>18</v>
      </c>
      <c r="G1601" t="s">
        <v>19</v>
      </c>
      <c r="H1601" t="s">
        <v>50</v>
      </c>
      <c r="I1601" s="3">
        <v>5</v>
      </c>
      <c r="J1601" s="4">
        <v>2776.44</v>
      </c>
      <c r="K1601" s="4">
        <v>13882.2</v>
      </c>
      <c r="L1601" t="s">
        <v>21</v>
      </c>
      <c r="M1601" t="s">
        <v>22</v>
      </c>
      <c r="N1601">
        <f>IF(COUNTIF($C$2:C1601,C1601)=1,1,0)</f>
        <v>1</v>
      </c>
      <c r="O1601">
        <f t="shared" si="48"/>
        <v>1</v>
      </c>
      <c r="P1601" t="str">
        <f t="shared" si="49"/>
        <v>2023-11</v>
      </c>
      <c r="Q1601" s="3">
        <f>IF(AND(IF(dashboard!$B$4="All",TRUE,$F1601=dashboard!$B$4),IF(dashboard!$B$5="All",TRUE,$E1601=dashboard!$B$5),IF(dashboard!$B$6="All",TRUE,$G1601=dashboard!$B$6),IF(dashboard!$B$7="All",TRUE,$M1601=dashboard!$B$7),$P1601&gt;=dashboard!$B$8,$P1601&lt;=dashboard!$B$9,COUNTIFS($C$2:C1601,$C1601,$F$2:F1601,IF(dashboard!$B$4="All","*",dashboard!$B$4),$E$2:E1601,IF(dashboard!$B$5="All","*",dashboard!$B$5),$G$2:G1601,IF(dashboard!$B$6="All","*",dashboard!$B$6),$M$2:M1601,IF(dashboard!$B$7="All","*",dashboard!$B$7),$P$2:P1601,"&gt;="&amp;dashboard!$B$8,$P$2:P1601,"&lt;="&amp;dashboard!$B$9)=1),1,0)</f>
        <v>0</v>
      </c>
    </row>
    <row r="1602" spans="1:17">
      <c r="A1602" t="s">
        <v>3001</v>
      </c>
      <c r="B1602" s="2">
        <v>45067</v>
      </c>
      <c r="C1602" t="s">
        <v>241</v>
      </c>
      <c r="D1602" t="s">
        <v>2124</v>
      </c>
      <c r="E1602" t="s">
        <v>17</v>
      </c>
      <c r="F1602" t="s">
        <v>27</v>
      </c>
      <c r="G1602" t="s">
        <v>19</v>
      </c>
      <c r="H1602" t="s">
        <v>57</v>
      </c>
      <c r="I1602" s="3">
        <v>3</v>
      </c>
      <c r="J1602" s="4">
        <v>11846.26</v>
      </c>
      <c r="K1602" s="4">
        <v>35538.78</v>
      </c>
      <c r="L1602" t="s">
        <v>35</v>
      </c>
      <c r="M1602" t="s">
        <v>29</v>
      </c>
      <c r="N1602">
        <f>IF(COUNTIF($C$2:C1602,C1602)=1,1,0)</f>
        <v>0</v>
      </c>
      <c r="O1602">
        <f t="shared" ref="O1602:O1665" si="50">IF(OR(M1602="Yes",M1602="YES",M1602=TRUE,M1602=1),1,0)</f>
        <v>0</v>
      </c>
      <c r="P1602" t="str">
        <f t="shared" ref="P1602:P1665" si="51">TEXT(B1602,"yyyy-mm")</f>
        <v>2023-05</v>
      </c>
      <c r="Q1602" s="3">
        <f>IF(AND(IF(dashboard!$B$4="All",TRUE,$F1602=dashboard!$B$4),IF(dashboard!$B$5="All",TRUE,$E1602=dashboard!$B$5),IF(dashboard!$B$6="All",TRUE,$G1602=dashboard!$B$6),IF(dashboard!$B$7="All",TRUE,$M1602=dashboard!$B$7),$P1602&gt;=dashboard!$B$8,$P1602&lt;=dashboard!$B$9,COUNTIFS($C$2:C1602,$C1602,$F$2:F1602,IF(dashboard!$B$4="All","*",dashboard!$B$4),$E$2:E1602,IF(dashboard!$B$5="All","*",dashboard!$B$5),$G$2:G1602,IF(dashboard!$B$6="All","*",dashboard!$B$6),$M$2:M1602,IF(dashboard!$B$7="All","*",dashboard!$B$7),$P$2:P1602,"&gt;="&amp;dashboard!$B$8,$P$2:P1602,"&lt;="&amp;dashboard!$B$9)=1),1,0)</f>
        <v>0</v>
      </c>
    </row>
    <row r="1603" spans="1:17">
      <c r="A1603" t="s">
        <v>3002</v>
      </c>
      <c r="B1603" s="2">
        <v>45396</v>
      </c>
      <c r="C1603" t="s">
        <v>2440</v>
      </c>
      <c r="D1603" t="s">
        <v>342</v>
      </c>
      <c r="E1603" t="s">
        <v>17</v>
      </c>
      <c r="F1603" t="s">
        <v>27</v>
      </c>
      <c r="G1603" t="s">
        <v>19</v>
      </c>
      <c r="H1603" t="s">
        <v>34</v>
      </c>
      <c r="I1603" s="3">
        <v>2</v>
      </c>
      <c r="J1603" s="4">
        <v>1297.6600000000001</v>
      </c>
      <c r="K1603" s="4">
        <v>2595.3200000000002</v>
      </c>
      <c r="L1603" t="s">
        <v>35</v>
      </c>
      <c r="M1603" t="s">
        <v>29</v>
      </c>
      <c r="N1603">
        <f>IF(COUNTIF($C$2:C1603,C1603)=1,1,0)</f>
        <v>0</v>
      </c>
      <c r="O1603">
        <f t="shared" si="50"/>
        <v>0</v>
      </c>
      <c r="P1603" t="str">
        <f t="shared" si="51"/>
        <v>2024-04</v>
      </c>
      <c r="Q1603" s="3">
        <f>IF(AND(IF(dashboard!$B$4="All",TRUE,$F1603=dashboard!$B$4),IF(dashboard!$B$5="All",TRUE,$E1603=dashboard!$B$5),IF(dashboard!$B$6="All",TRUE,$G1603=dashboard!$B$6),IF(dashboard!$B$7="All",TRUE,$M1603=dashboard!$B$7),$P1603&gt;=dashboard!$B$8,$P1603&lt;=dashboard!$B$9,COUNTIFS($C$2:C1603,$C1603,$F$2:F1603,IF(dashboard!$B$4="All","*",dashboard!$B$4),$E$2:E1603,IF(dashboard!$B$5="All","*",dashboard!$B$5),$G$2:G1603,IF(dashboard!$B$6="All","*",dashboard!$B$6),$M$2:M1603,IF(dashboard!$B$7="All","*",dashboard!$B$7),$P$2:P1603,"&gt;="&amp;dashboard!$B$8,$P$2:P1603,"&lt;="&amp;dashboard!$B$9)=1),1,0)</f>
        <v>0</v>
      </c>
    </row>
    <row r="1604" spans="1:17">
      <c r="A1604" t="s">
        <v>3003</v>
      </c>
      <c r="B1604" s="2">
        <v>45260</v>
      </c>
      <c r="C1604" t="s">
        <v>1235</v>
      </c>
      <c r="D1604" t="s">
        <v>996</v>
      </c>
      <c r="E1604" t="s">
        <v>17</v>
      </c>
      <c r="F1604" t="s">
        <v>27</v>
      </c>
      <c r="G1604" t="s">
        <v>19</v>
      </c>
      <c r="H1604" t="s">
        <v>57</v>
      </c>
      <c r="I1604" s="3">
        <v>2</v>
      </c>
      <c r="J1604" s="4">
        <v>12365.88</v>
      </c>
      <c r="K1604" s="4">
        <v>24731.77</v>
      </c>
      <c r="L1604" t="s">
        <v>28</v>
      </c>
      <c r="M1604" t="s">
        <v>29</v>
      </c>
      <c r="N1604">
        <f>IF(COUNTIF($C$2:C1604,C1604)=1,1,0)</f>
        <v>0</v>
      </c>
      <c r="O1604">
        <f t="shared" si="50"/>
        <v>0</v>
      </c>
      <c r="P1604" t="str">
        <f t="shared" si="51"/>
        <v>2023-11</v>
      </c>
      <c r="Q1604" s="3">
        <f>IF(AND(IF(dashboard!$B$4="All",TRUE,$F1604=dashboard!$B$4),IF(dashboard!$B$5="All",TRUE,$E1604=dashboard!$B$5),IF(dashboard!$B$6="All",TRUE,$G1604=dashboard!$B$6),IF(dashboard!$B$7="All",TRUE,$M1604=dashboard!$B$7),$P1604&gt;=dashboard!$B$8,$P1604&lt;=dashboard!$B$9,COUNTIFS($C$2:C1604,$C1604,$F$2:F1604,IF(dashboard!$B$4="All","*",dashboard!$B$4),$E$2:E1604,IF(dashboard!$B$5="All","*",dashboard!$B$5),$G$2:G1604,IF(dashboard!$B$6="All","*",dashboard!$B$6),$M$2:M1604,IF(dashboard!$B$7="All","*",dashboard!$B$7),$P$2:P1604,"&gt;="&amp;dashboard!$B$8,$P$2:P1604,"&lt;="&amp;dashboard!$B$9)=1),1,0)</f>
        <v>0</v>
      </c>
    </row>
    <row r="1605" spans="1:17">
      <c r="A1605" t="s">
        <v>3004</v>
      </c>
      <c r="B1605" s="2">
        <v>45299</v>
      </c>
      <c r="C1605" t="s">
        <v>2358</v>
      </c>
      <c r="D1605" t="s">
        <v>3005</v>
      </c>
      <c r="E1605" t="s">
        <v>17</v>
      </c>
      <c r="F1605" t="s">
        <v>33</v>
      </c>
      <c r="G1605" t="s">
        <v>19</v>
      </c>
      <c r="H1605" t="s">
        <v>57</v>
      </c>
      <c r="I1605" s="3">
        <v>1</v>
      </c>
      <c r="J1605" s="4">
        <v>12734.48</v>
      </c>
      <c r="K1605" s="4">
        <v>12734.48</v>
      </c>
      <c r="L1605" t="s">
        <v>21</v>
      </c>
      <c r="M1605" t="s">
        <v>29</v>
      </c>
      <c r="N1605">
        <f>IF(COUNTIF($C$2:C1605,C1605)=1,1,0)</f>
        <v>0</v>
      </c>
      <c r="O1605">
        <f t="shared" si="50"/>
        <v>0</v>
      </c>
      <c r="P1605" t="str">
        <f t="shared" si="51"/>
        <v>2024-01</v>
      </c>
      <c r="Q1605" s="3">
        <f>IF(AND(IF(dashboard!$B$4="All",TRUE,$F1605=dashboard!$B$4),IF(dashboard!$B$5="All",TRUE,$E1605=dashboard!$B$5),IF(dashboard!$B$6="All",TRUE,$G1605=dashboard!$B$6),IF(dashboard!$B$7="All",TRUE,$M1605=dashboard!$B$7),$P1605&gt;=dashboard!$B$8,$P1605&lt;=dashboard!$B$9,COUNTIFS($C$2:C1605,$C1605,$F$2:F1605,IF(dashboard!$B$4="All","*",dashboard!$B$4),$E$2:E1605,IF(dashboard!$B$5="All","*",dashboard!$B$5),$G$2:G1605,IF(dashboard!$B$6="All","*",dashboard!$B$6),$M$2:M1605,IF(dashboard!$B$7="All","*",dashboard!$B$7),$P$2:P1605,"&gt;="&amp;dashboard!$B$8,$P$2:P1605,"&lt;="&amp;dashboard!$B$9)=1),1,0)</f>
        <v>0</v>
      </c>
    </row>
    <row r="1606" spans="1:17">
      <c r="A1606" t="s">
        <v>3006</v>
      </c>
      <c r="B1606" s="2">
        <v>45420</v>
      </c>
      <c r="C1606" t="s">
        <v>1953</v>
      </c>
      <c r="D1606" t="s">
        <v>1649</v>
      </c>
      <c r="E1606" t="s">
        <v>26</v>
      </c>
      <c r="F1606" t="s">
        <v>46</v>
      </c>
      <c r="G1606" t="s">
        <v>19</v>
      </c>
      <c r="H1606" t="s">
        <v>50</v>
      </c>
      <c r="I1606" s="3">
        <v>1</v>
      </c>
      <c r="J1606" s="4">
        <v>2815.58</v>
      </c>
      <c r="K1606" s="4">
        <v>2815.58</v>
      </c>
      <c r="L1606" t="s">
        <v>35</v>
      </c>
      <c r="M1606" t="s">
        <v>29</v>
      </c>
      <c r="N1606">
        <f>IF(COUNTIF($C$2:C1606,C1606)=1,1,0)</f>
        <v>0</v>
      </c>
      <c r="O1606">
        <f t="shared" si="50"/>
        <v>0</v>
      </c>
      <c r="P1606" t="str">
        <f t="shared" si="51"/>
        <v>2024-05</v>
      </c>
      <c r="Q1606" s="3">
        <f>IF(AND(IF(dashboard!$B$4="All",TRUE,$F1606=dashboard!$B$4),IF(dashboard!$B$5="All",TRUE,$E1606=dashboard!$B$5),IF(dashboard!$B$6="All",TRUE,$G1606=dashboard!$B$6),IF(dashboard!$B$7="All",TRUE,$M1606=dashboard!$B$7),$P1606&gt;=dashboard!$B$8,$P1606&lt;=dashboard!$B$9,COUNTIFS($C$2:C1606,$C1606,$F$2:F1606,IF(dashboard!$B$4="All","*",dashboard!$B$4),$E$2:E1606,IF(dashboard!$B$5="All","*",dashboard!$B$5),$G$2:G1606,IF(dashboard!$B$6="All","*",dashboard!$B$6),$M$2:M1606,IF(dashboard!$B$7="All","*",dashboard!$B$7),$P$2:P1606,"&gt;="&amp;dashboard!$B$8,$P$2:P1606,"&lt;="&amp;dashboard!$B$9)=1),1,0)</f>
        <v>0</v>
      </c>
    </row>
    <row r="1607" spans="1:17">
      <c r="A1607" t="s">
        <v>3007</v>
      </c>
      <c r="B1607" s="2">
        <v>45465</v>
      </c>
      <c r="C1607" t="s">
        <v>3008</v>
      </c>
      <c r="D1607" t="s">
        <v>1358</v>
      </c>
      <c r="E1607" t="s">
        <v>26</v>
      </c>
      <c r="F1607" t="s">
        <v>46</v>
      </c>
      <c r="G1607" t="s">
        <v>42</v>
      </c>
      <c r="H1607" t="s">
        <v>34</v>
      </c>
      <c r="I1607" s="3">
        <v>1</v>
      </c>
      <c r="J1607" s="4">
        <v>1092.04</v>
      </c>
      <c r="K1607" s="4">
        <v>1092.04</v>
      </c>
      <c r="L1607" t="s">
        <v>21</v>
      </c>
      <c r="M1607" t="s">
        <v>29</v>
      </c>
      <c r="N1607">
        <f>IF(COUNTIF($C$2:C1607,C1607)=1,1,0)</f>
        <v>1</v>
      </c>
      <c r="O1607">
        <f t="shared" si="50"/>
        <v>0</v>
      </c>
      <c r="P1607" t="str">
        <f t="shared" si="51"/>
        <v>2024-06</v>
      </c>
      <c r="Q1607" s="3">
        <f>IF(AND(IF(dashboard!$B$4="All",TRUE,$F1607=dashboard!$B$4),IF(dashboard!$B$5="All",TRUE,$E1607=dashboard!$B$5),IF(dashboard!$B$6="All",TRUE,$G1607=dashboard!$B$6),IF(dashboard!$B$7="All",TRUE,$M1607=dashboard!$B$7),$P1607&gt;=dashboard!$B$8,$P1607&lt;=dashboard!$B$9,COUNTIFS($C$2:C1607,$C1607,$F$2:F1607,IF(dashboard!$B$4="All","*",dashboard!$B$4),$E$2:E1607,IF(dashboard!$B$5="All","*",dashboard!$B$5),$G$2:G1607,IF(dashboard!$B$6="All","*",dashboard!$B$6),$M$2:M1607,IF(dashboard!$B$7="All","*",dashboard!$B$7),$P$2:P1607,"&gt;="&amp;dashboard!$B$8,$P$2:P1607,"&lt;="&amp;dashboard!$B$9)=1),1,0)</f>
        <v>0</v>
      </c>
    </row>
    <row r="1608" spans="1:17">
      <c r="A1608" t="s">
        <v>3009</v>
      </c>
      <c r="B1608" s="2">
        <v>45082</v>
      </c>
      <c r="C1608" t="s">
        <v>450</v>
      </c>
      <c r="D1608" t="s">
        <v>1420</v>
      </c>
      <c r="E1608" t="s">
        <v>26</v>
      </c>
      <c r="F1608" t="s">
        <v>27</v>
      </c>
      <c r="G1608" t="s">
        <v>42</v>
      </c>
      <c r="H1608" t="s">
        <v>57</v>
      </c>
      <c r="I1608" s="3">
        <v>3</v>
      </c>
      <c r="J1608" s="4">
        <v>17929.240000000002</v>
      </c>
      <c r="K1608" s="4">
        <v>53787.73</v>
      </c>
      <c r="L1608" t="s">
        <v>21</v>
      </c>
      <c r="M1608" t="s">
        <v>29</v>
      </c>
      <c r="N1608">
        <f>IF(COUNTIF($C$2:C1608,C1608)=1,1,0)</f>
        <v>0</v>
      </c>
      <c r="O1608">
        <f t="shared" si="50"/>
        <v>0</v>
      </c>
      <c r="P1608" t="str">
        <f t="shared" si="51"/>
        <v>2023-06</v>
      </c>
      <c r="Q1608" s="3">
        <f>IF(AND(IF(dashboard!$B$4="All",TRUE,$F1608=dashboard!$B$4),IF(dashboard!$B$5="All",TRUE,$E1608=dashboard!$B$5),IF(dashboard!$B$6="All",TRUE,$G1608=dashboard!$B$6),IF(dashboard!$B$7="All",TRUE,$M1608=dashboard!$B$7),$P1608&gt;=dashboard!$B$8,$P1608&lt;=dashboard!$B$9,COUNTIFS($C$2:C1608,$C1608,$F$2:F1608,IF(dashboard!$B$4="All","*",dashboard!$B$4),$E$2:E1608,IF(dashboard!$B$5="All","*",dashboard!$B$5),$G$2:G1608,IF(dashboard!$B$6="All","*",dashboard!$B$6),$M$2:M1608,IF(dashboard!$B$7="All","*",dashboard!$B$7),$P$2:P1608,"&gt;="&amp;dashboard!$B$8,$P$2:P1608,"&lt;="&amp;dashboard!$B$9)=1),1,0)</f>
        <v>0</v>
      </c>
    </row>
    <row r="1609" spans="1:17">
      <c r="A1609" t="s">
        <v>3010</v>
      </c>
      <c r="B1609" s="2">
        <v>45217</v>
      </c>
      <c r="C1609" t="s">
        <v>711</v>
      </c>
      <c r="D1609" t="s">
        <v>445</v>
      </c>
      <c r="E1609" t="s">
        <v>17</v>
      </c>
      <c r="F1609" t="s">
        <v>46</v>
      </c>
      <c r="G1609" t="s">
        <v>19</v>
      </c>
      <c r="H1609" t="s">
        <v>20</v>
      </c>
      <c r="I1609" s="3">
        <v>4</v>
      </c>
      <c r="J1609" s="4">
        <v>27159</v>
      </c>
      <c r="K1609" s="4">
        <v>108636.01</v>
      </c>
      <c r="L1609" t="s">
        <v>35</v>
      </c>
      <c r="M1609" t="s">
        <v>29</v>
      </c>
      <c r="N1609">
        <f>IF(COUNTIF($C$2:C1609,C1609)=1,1,0)</f>
        <v>0</v>
      </c>
      <c r="O1609">
        <f t="shared" si="50"/>
        <v>0</v>
      </c>
      <c r="P1609" t="str">
        <f t="shared" si="51"/>
        <v>2023-10</v>
      </c>
      <c r="Q1609" s="3">
        <f>IF(AND(IF(dashboard!$B$4="All",TRUE,$F1609=dashboard!$B$4),IF(dashboard!$B$5="All",TRUE,$E1609=dashboard!$B$5),IF(dashboard!$B$6="All",TRUE,$G1609=dashboard!$B$6),IF(dashboard!$B$7="All",TRUE,$M1609=dashboard!$B$7),$P1609&gt;=dashboard!$B$8,$P1609&lt;=dashboard!$B$9,COUNTIFS($C$2:C1609,$C1609,$F$2:F1609,IF(dashboard!$B$4="All","*",dashboard!$B$4),$E$2:E1609,IF(dashboard!$B$5="All","*",dashboard!$B$5),$G$2:G1609,IF(dashboard!$B$6="All","*",dashboard!$B$6),$M$2:M1609,IF(dashboard!$B$7="All","*",dashboard!$B$7),$P$2:P1609,"&gt;="&amp;dashboard!$B$8,$P$2:P1609,"&lt;="&amp;dashboard!$B$9)=1),1,0)</f>
        <v>0</v>
      </c>
    </row>
    <row r="1610" spans="1:17">
      <c r="A1610" t="s">
        <v>3011</v>
      </c>
      <c r="B1610" s="2">
        <v>45070</v>
      </c>
      <c r="C1610" t="s">
        <v>2544</v>
      </c>
      <c r="D1610" t="s">
        <v>926</v>
      </c>
      <c r="E1610" t="s">
        <v>17</v>
      </c>
      <c r="F1610" t="s">
        <v>33</v>
      </c>
      <c r="G1610" t="s">
        <v>42</v>
      </c>
      <c r="H1610" t="s">
        <v>50</v>
      </c>
      <c r="I1610" s="3">
        <v>1</v>
      </c>
      <c r="J1610" s="4">
        <v>2329.19</v>
      </c>
      <c r="K1610" s="4">
        <v>2329.19</v>
      </c>
      <c r="L1610" t="s">
        <v>35</v>
      </c>
      <c r="M1610" t="s">
        <v>29</v>
      </c>
      <c r="N1610">
        <f>IF(COUNTIF($C$2:C1610,C1610)=1,1,0)</f>
        <v>0</v>
      </c>
      <c r="O1610">
        <f t="shared" si="50"/>
        <v>0</v>
      </c>
      <c r="P1610" t="str">
        <f t="shared" si="51"/>
        <v>2023-05</v>
      </c>
      <c r="Q1610" s="3">
        <f>IF(AND(IF(dashboard!$B$4="All",TRUE,$F1610=dashboard!$B$4),IF(dashboard!$B$5="All",TRUE,$E1610=dashboard!$B$5),IF(dashboard!$B$6="All",TRUE,$G1610=dashboard!$B$6),IF(dashboard!$B$7="All",TRUE,$M1610=dashboard!$B$7),$P1610&gt;=dashboard!$B$8,$P1610&lt;=dashboard!$B$9,COUNTIFS($C$2:C1610,$C1610,$F$2:F1610,IF(dashboard!$B$4="All","*",dashboard!$B$4),$E$2:E1610,IF(dashboard!$B$5="All","*",dashboard!$B$5),$G$2:G1610,IF(dashboard!$B$6="All","*",dashboard!$B$6),$M$2:M1610,IF(dashboard!$B$7="All","*",dashboard!$B$7),$P$2:P1610,"&gt;="&amp;dashboard!$B$8,$P$2:P1610,"&lt;="&amp;dashboard!$B$9)=1),1,0)</f>
        <v>0</v>
      </c>
    </row>
    <row r="1611" spans="1:17">
      <c r="A1611" t="s">
        <v>3012</v>
      </c>
      <c r="B1611" s="2">
        <v>45032</v>
      </c>
      <c r="C1611" t="s">
        <v>1900</v>
      </c>
      <c r="D1611" t="s">
        <v>3013</v>
      </c>
      <c r="E1611" t="s">
        <v>61</v>
      </c>
      <c r="F1611" t="s">
        <v>46</v>
      </c>
      <c r="G1611" t="s">
        <v>19</v>
      </c>
      <c r="H1611" t="s">
        <v>20</v>
      </c>
      <c r="I1611" s="3">
        <v>1</v>
      </c>
      <c r="J1611" s="4">
        <v>37317.879999999997</v>
      </c>
      <c r="K1611" s="4">
        <v>37317.879999999997</v>
      </c>
      <c r="L1611" t="s">
        <v>28</v>
      </c>
      <c r="M1611" t="s">
        <v>22</v>
      </c>
      <c r="N1611">
        <f>IF(COUNTIF($C$2:C1611,C1611)=1,1,0)</f>
        <v>0</v>
      </c>
      <c r="O1611">
        <f t="shared" si="50"/>
        <v>1</v>
      </c>
      <c r="P1611" t="str">
        <f t="shared" si="51"/>
        <v>2023-04</v>
      </c>
      <c r="Q1611" s="3">
        <f>IF(AND(IF(dashboard!$B$4="All",TRUE,$F1611=dashboard!$B$4),IF(dashboard!$B$5="All",TRUE,$E1611=dashboard!$B$5),IF(dashboard!$B$6="All",TRUE,$G1611=dashboard!$B$6),IF(dashboard!$B$7="All",TRUE,$M1611=dashboard!$B$7),$P1611&gt;=dashboard!$B$8,$P1611&lt;=dashboard!$B$9,COUNTIFS($C$2:C1611,$C1611,$F$2:F1611,IF(dashboard!$B$4="All","*",dashboard!$B$4),$E$2:E1611,IF(dashboard!$B$5="All","*",dashboard!$B$5),$G$2:G1611,IF(dashboard!$B$6="All","*",dashboard!$B$6),$M$2:M1611,IF(dashboard!$B$7="All","*",dashboard!$B$7),$P$2:P1611,"&gt;="&amp;dashboard!$B$8,$P$2:P1611,"&lt;="&amp;dashboard!$B$9)=1),1,0)</f>
        <v>0</v>
      </c>
    </row>
    <row r="1612" spans="1:17">
      <c r="A1612" t="s">
        <v>3014</v>
      </c>
      <c r="B1612" s="2">
        <v>45346</v>
      </c>
      <c r="C1612" t="s">
        <v>284</v>
      </c>
      <c r="D1612" t="s">
        <v>3015</v>
      </c>
      <c r="E1612" t="s">
        <v>17</v>
      </c>
      <c r="F1612" t="s">
        <v>18</v>
      </c>
      <c r="G1612" t="s">
        <v>42</v>
      </c>
      <c r="H1612" t="s">
        <v>50</v>
      </c>
      <c r="I1612" s="3">
        <v>1</v>
      </c>
      <c r="J1612" s="4">
        <v>1756.71</v>
      </c>
      <c r="K1612" s="4">
        <v>1756.71</v>
      </c>
      <c r="L1612" t="s">
        <v>28</v>
      </c>
      <c r="M1612" t="s">
        <v>29</v>
      </c>
      <c r="N1612">
        <f>IF(COUNTIF($C$2:C1612,C1612)=1,1,0)</f>
        <v>0</v>
      </c>
      <c r="O1612">
        <f t="shared" si="50"/>
        <v>0</v>
      </c>
      <c r="P1612" t="str">
        <f t="shared" si="51"/>
        <v>2024-02</v>
      </c>
      <c r="Q1612" s="3">
        <f>IF(AND(IF(dashboard!$B$4="All",TRUE,$F1612=dashboard!$B$4),IF(dashboard!$B$5="All",TRUE,$E1612=dashboard!$B$5),IF(dashboard!$B$6="All",TRUE,$G1612=dashboard!$B$6),IF(dashboard!$B$7="All",TRUE,$M1612=dashboard!$B$7),$P1612&gt;=dashboard!$B$8,$P1612&lt;=dashboard!$B$9,COUNTIFS($C$2:C1612,$C1612,$F$2:F1612,IF(dashboard!$B$4="All","*",dashboard!$B$4),$E$2:E1612,IF(dashboard!$B$5="All","*",dashboard!$B$5),$G$2:G1612,IF(dashboard!$B$6="All","*",dashboard!$B$6),$M$2:M1612,IF(dashboard!$B$7="All","*",dashboard!$B$7),$P$2:P1612,"&gt;="&amp;dashboard!$B$8,$P$2:P1612,"&lt;="&amp;dashboard!$B$9)=1),1,0)</f>
        <v>0</v>
      </c>
    </row>
    <row r="1613" spans="1:17">
      <c r="A1613" t="s">
        <v>3016</v>
      </c>
      <c r="B1613" s="2">
        <v>44928</v>
      </c>
      <c r="C1613" t="s">
        <v>2296</v>
      </c>
      <c r="D1613" t="s">
        <v>2449</v>
      </c>
      <c r="E1613" t="s">
        <v>61</v>
      </c>
      <c r="F1613" t="s">
        <v>33</v>
      </c>
      <c r="G1613" t="s">
        <v>42</v>
      </c>
      <c r="H1613" t="s">
        <v>57</v>
      </c>
      <c r="I1613" s="3">
        <v>3</v>
      </c>
      <c r="J1613" s="4">
        <v>11638.91</v>
      </c>
      <c r="K1613" s="4">
        <v>34916.74</v>
      </c>
      <c r="L1613" t="s">
        <v>28</v>
      </c>
      <c r="M1613" t="s">
        <v>29</v>
      </c>
      <c r="N1613">
        <f>IF(COUNTIF($C$2:C1613,C1613)=1,1,0)</f>
        <v>0</v>
      </c>
      <c r="O1613">
        <f t="shared" si="50"/>
        <v>0</v>
      </c>
      <c r="P1613" t="str">
        <f t="shared" si="51"/>
        <v>2023-01</v>
      </c>
      <c r="Q1613" s="3">
        <f>IF(AND(IF(dashboard!$B$4="All",TRUE,$F1613=dashboard!$B$4),IF(dashboard!$B$5="All",TRUE,$E1613=dashboard!$B$5),IF(dashboard!$B$6="All",TRUE,$G1613=dashboard!$B$6),IF(dashboard!$B$7="All",TRUE,$M1613=dashboard!$B$7),$P1613&gt;=dashboard!$B$8,$P1613&lt;=dashboard!$B$9,COUNTIFS($C$2:C1613,$C1613,$F$2:F1613,IF(dashboard!$B$4="All","*",dashboard!$B$4),$E$2:E1613,IF(dashboard!$B$5="All","*",dashboard!$B$5),$G$2:G1613,IF(dashboard!$B$6="All","*",dashboard!$B$6),$M$2:M1613,IF(dashboard!$B$7="All","*",dashboard!$B$7),$P$2:P1613,"&gt;="&amp;dashboard!$B$8,$P$2:P1613,"&lt;="&amp;dashboard!$B$9)=1),1,0)</f>
        <v>1</v>
      </c>
    </row>
    <row r="1614" spans="1:17">
      <c r="A1614" t="s">
        <v>3017</v>
      </c>
      <c r="B1614" s="2">
        <v>45016</v>
      </c>
      <c r="C1614" t="s">
        <v>275</v>
      </c>
      <c r="D1614" t="s">
        <v>311</v>
      </c>
      <c r="E1614" t="s">
        <v>17</v>
      </c>
      <c r="F1614" t="s">
        <v>46</v>
      </c>
      <c r="G1614" t="s">
        <v>19</v>
      </c>
      <c r="H1614" t="s">
        <v>50</v>
      </c>
      <c r="I1614" s="3">
        <v>5</v>
      </c>
      <c r="J1614" s="4">
        <v>1775.45</v>
      </c>
      <c r="K1614" s="4">
        <v>8877.23</v>
      </c>
      <c r="L1614" t="s">
        <v>35</v>
      </c>
      <c r="M1614" t="s">
        <v>29</v>
      </c>
      <c r="N1614">
        <f>IF(COUNTIF($C$2:C1614,C1614)=1,1,0)</f>
        <v>0</v>
      </c>
      <c r="O1614">
        <f t="shared" si="50"/>
        <v>0</v>
      </c>
      <c r="P1614" t="str">
        <f t="shared" si="51"/>
        <v>2023-03</v>
      </c>
      <c r="Q1614" s="3">
        <f>IF(AND(IF(dashboard!$B$4="All",TRUE,$F1614=dashboard!$B$4),IF(dashboard!$B$5="All",TRUE,$E1614=dashboard!$B$5),IF(dashboard!$B$6="All",TRUE,$G1614=dashboard!$B$6),IF(dashboard!$B$7="All",TRUE,$M1614=dashboard!$B$7),$P1614&gt;=dashboard!$B$8,$P1614&lt;=dashboard!$B$9,COUNTIFS($C$2:C1614,$C1614,$F$2:F1614,IF(dashboard!$B$4="All","*",dashboard!$B$4),$E$2:E1614,IF(dashboard!$B$5="All","*",dashboard!$B$5),$G$2:G1614,IF(dashboard!$B$6="All","*",dashboard!$B$6),$M$2:M1614,IF(dashboard!$B$7="All","*",dashboard!$B$7),$P$2:P1614,"&gt;="&amp;dashboard!$B$8,$P$2:P1614,"&lt;="&amp;dashboard!$B$9)=1),1,0)</f>
        <v>0</v>
      </c>
    </row>
    <row r="1615" spans="1:17">
      <c r="A1615" t="s">
        <v>3018</v>
      </c>
      <c r="B1615" s="2">
        <v>45271</v>
      </c>
      <c r="C1615" t="s">
        <v>685</v>
      </c>
      <c r="D1615" t="s">
        <v>3019</v>
      </c>
      <c r="E1615" t="s">
        <v>61</v>
      </c>
      <c r="F1615" t="s">
        <v>46</v>
      </c>
      <c r="G1615" t="s">
        <v>42</v>
      </c>
      <c r="H1615" t="s">
        <v>57</v>
      </c>
      <c r="I1615" s="3">
        <v>4</v>
      </c>
      <c r="J1615" s="4">
        <v>17946.580000000002</v>
      </c>
      <c r="K1615" s="4">
        <v>71786.34</v>
      </c>
      <c r="L1615" t="s">
        <v>28</v>
      </c>
      <c r="M1615" t="s">
        <v>29</v>
      </c>
      <c r="N1615">
        <f>IF(COUNTIF($C$2:C1615,C1615)=1,1,0)</f>
        <v>0</v>
      </c>
      <c r="O1615">
        <f t="shared" si="50"/>
        <v>0</v>
      </c>
      <c r="P1615" t="str">
        <f t="shared" si="51"/>
        <v>2023-12</v>
      </c>
      <c r="Q1615" s="3">
        <f>IF(AND(IF(dashboard!$B$4="All",TRUE,$F1615=dashboard!$B$4),IF(dashboard!$B$5="All",TRUE,$E1615=dashboard!$B$5),IF(dashboard!$B$6="All",TRUE,$G1615=dashboard!$B$6),IF(dashboard!$B$7="All",TRUE,$M1615=dashboard!$B$7),$P1615&gt;=dashboard!$B$8,$P1615&lt;=dashboard!$B$9,COUNTIFS($C$2:C1615,$C1615,$F$2:F1615,IF(dashboard!$B$4="All","*",dashboard!$B$4),$E$2:E1615,IF(dashboard!$B$5="All","*",dashboard!$B$5),$G$2:G1615,IF(dashboard!$B$6="All","*",dashboard!$B$6),$M$2:M1615,IF(dashboard!$B$7="All","*",dashboard!$B$7),$P$2:P1615,"&gt;="&amp;dashboard!$B$8,$P$2:P1615,"&lt;="&amp;dashboard!$B$9)=1),1,0)</f>
        <v>0</v>
      </c>
    </row>
    <row r="1616" spans="1:17">
      <c r="A1616" t="s">
        <v>3020</v>
      </c>
      <c r="B1616" s="2">
        <v>45276</v>
      </c>
      <c r="C1616" t="s">
        <v>1943</v>
      </c>
      <c r="D1616" t="s">
        <v>1576</v>
      </c>
      <c r="E1616" t="s">
        <v>17</v>
      </c>
      <c r="F1616" t="s">
        <v>33</v>
      </c>
      <c r="G1616" t="s">
        <v>42</v>
      </c>
      <c r="H1616" t="s">
        <v>20</v>
      </c>
      <c r="I1616" s="3">
        <v>5</v>
      </c>
      <c r="J1616" s="4">
        <v>37810.93</v>
      </c>
      <c r="K1616" s="4">
        <v>189054.66</v>
      </c>
      <c r="L1616" t="s">
        <v>21</v>
      </c>
      <c r="M1616" t="s">
        <v>29</v>
      </c>
      <c r="N1616">
        <f>IF(COUNTIF($C$2:C1616,C1616)=1,1,0)</f>
        <v>0</v>
      </c>
      <c r="O1616">
        <f t="shared" si="50"/>
        <v>0</v>
      </c>
      <c r="P1616" t="str">
        <f t="shared" si="51"/>
        <v>2023-12</v>
      </c>
      <c r="Q1616" s="3">
        <f>IF(AND(IF(dashboard!$B$4="All",TRUE,$F1616=dashboard!$B$4),IF(dashboard!$B$5="All",TRUE,$E1616=dashboard!$B$5),IF(dashboard!$B$6="All",TRUE,$G1616=dashboard!$B$6),IF(dashboard!$B$7="All",TRUE,$M1616=dashboard!$B$7),$P1616&gt;=dashboard!$B$8,$P1616&lt;=dashboard!$B$9,COUNTIFS($C$2:C1616,$C1616,$F$2:F1616,IF(dashboard!$B$4="All","*",dashboard!$B$4),$E$2:E1616,IF(dashboard!$B$5="All","*",dashboard!$B$5),$G$2:G1616,IF(dashboard!$B$6="All","*",dashboard!$B$6),$M$2:M1616,IF(dashboard!$B$7="All","*",dashboard!$B$7),$P$2:P1616,"&gt;="&amp;dashboard!$B$8,$P$2:P1616,"&lt;="&amp;dashboard!$B$9)=1),1,0)</f>
        <v>0</v>
      </c>
    </row>
    <row r="1617" spans="1:17">
      <c r="A1617" t="s">
        <v>3021</v>
      </c>
      <c r="B1617" s="2">
        <v>45385</v>
      </c>
      <c r="C1617" t="s">
        <v>1698</v>
      </c>
      <c r="D1617" t="s">
        <v>355</v>
      </c>
      <c r="E1617" t="s">
        <v>17</v>
      </c>
      <c r="F1617" t="s">
        <v>46</v>
      </c>
      <c r="G1617" t="s">
        <v>19</v>
      </c>
      <c r="H1617" t="s">
        <v>57</v>
      </c>
      <c r="I1617" s="3">
        <v>2</v>
      </c>
      <c r="J1617" s="4">
        <v>13301.69</v>
      </c>
      <c r="K1617" s="4">
        <v>26603.39</v>
      </c>
      <c r="L1617" t="s">
        <v>28</v>
      </c>
      <c r="M1617" t="s">
        <v>29</v>
      </c>
      <c r="N1617">
        <f>IF(COUNTIF($C$2:C1617,C1617)=1,1,0)</f>
        <v>0</v>
      </c>
      <c r="O1617">
        <f t="shared" si="50"/>
        <v>0</v>
      </c>
      <c r="P1617" t="str">
        <f t="shared" si="51"/>
        <v>2024-04</v>
      </c>
      <c r="Q1617" s="3">
        <f>IF(AND(IF(dashboard!$B$4="All",TRUE,$F1617=dashboard!$B$4),IF(dashboard!$B$5="All",TRUE,$E1617=dashboard!$B$5),IF(dashboard!$B$6="All",TRUE,$G1617=dashboard!$B$6),IF(dashboard!$B$7="All",TRUE,$M1617=dashboard!$B$7),$P1617&gt;=dashboard!$B$8,$P1617&lt;=dashboard!$B$9,COUNTIFS($C$2:C1617,$C1617,$F$2:F1617,IF(dashboard!$B$4="All","*",dashboard!$B$4),$E$2:E1617,IF(dashboard!$B$5="All","*",dashboard!$B$5),$G$2:G1617,IF(dashboard!$B$6="All","*",dashboard!$B$6),$M$2:M1617,IF(dashboard!$B$7="All","*",dashboard!$B$7),$P$2:P1617,"&gt;="&amp;dashboard!$B$8,$P$2:P1617,"&lt;="&amp;dashboard!$B$9)=1),1,0)</f>
        <v>0</v>
      </c>
    </row>
    <row r="1618" spans="1:17">
      <c r="A1618" t="s">
        <v>3022</v>
      </c>
      <c r="B1618" s="2">
        <v>45189</v>
      </c>
      <c r="C1618" t="s">
        <v>3023</v>
      </c>
      <c r="D1618" t="s">
        <v>982</v>
      </c>
      <c r="E1618" t="s">
        <v>17</v>
      </c>
      <c r="F1618" t="s">
        <v>46</v>
      </c>
      <c r="G1618" t="s">
        <v>42</v>
      </c>
      <c r="H1618" t="s">
        <v>50</v>
      </c>
      <c r="I1618" s="3">
        <v>2</v>
      </c>
      <c r="J1618" s="4">
        <v>1945.36</v>
      </c>
      <c r="K1618" s="4">
        <v>3890.71</v>
      </c>
      <c r="L1618" t="s">
        <v>28</v>
      </c>
      <c r="M1618" t="s">
        <v>29</v>
      </c>
      <c r="N1618">
        <f>IF(COUNTIF($C$2:C1618,C1618)=1,1,0)</f>
        <v>1</v>
      </c>
      <c r="O1618">
        <f t="shared" si="50"/>
        <v>0</v>
      </c>
      <c r="P1618" t="str">
        <f t="shared" si="51"/>
        <v>2023-09</v>
      </c>
      <c r="Q1618" s="3">
        <f>IF(AND(IF(dashboard!$B$4="All",TRUE,$F1618=dashboard!$B$4),IF(dashboard!$B$5="All",TRUE,$E1618=dashboard!$B$5),IF(dashboard!$B$6="All",TRUE,$G1618=dashboard!$B$6),IF(dashboard!$B$7="All",TRUE,$M1618=dashboard!$B$7),$P1618&gt;=dashboard!$B$8,$P1618&lt;=dashboard!$B$9,COUNTIFS($C$2:C1618,$C1618,$F$2:F1618,IF(dashboard!$B$4="All","*",dashboard!$B$4),$E$2:E1618,IF(dashboard!$B$5="All","*",dashboard!$B$5),$G$2:G1618,IF(dashboard!$B$6="All","*",dashboard!$B$6),$M$2:M1618,IF(dashboard!$B$7="All","*",dashboard!$B$7),$P$2:P1618,"&gt;="&amp;dashboard!$B$8,$P$2:P1618,"&lt;="&amp;dashboard!$B$9)=1),1,0)</f>
        <v>0</v>
      </c>
    </row>
    <row r="1619" spans="1:17">
      <c r="A1619" t="s">
        <v>3024</v>
      </c>
      <c r="B1619" s="2">
        <v>45277</v>
      </c>
      <c r="C1619" t="s">
        <v>2095</v>
      </c>
      <c r="D1619" t="s">
        <v>276</v>
      </c>
      <c r="E1619" t="s">
        <v>26</v>
      </c>
      <c r="F1619" t="s">
        <v>27</v>
      </c>
      <c r="G1619" t="s">
        <v>42</v>
      </c>
      <c r="H1619" t="s">
        <v>50</v>
      </c>
      <c r="I1619" s="3">
        <v>1</v>
      </c>
      <c r="J1619" s="4">
        <v>1862.98</v>
      </c>
      <c r="K1619" s="4">
        <v>1862.98</v>
      </c>
      <c r="L1619" t="s">
        <v>28</v>
      </c>
      <c r="M1619" t="s">
        <v>29</v>
      </c>
      <c r="N1619">
        <f>IF(COUNTIF($C$2:C1619,C1619)=1,1,0)</f>
        <v>0</v>
      </c>
      <c r="O1619">
        <f t="shared" si="50"/>
        <v>0</v>
      </c>
      <c r="P1619" t="str">
        <f t="shared" si="51"/>
        <v>2023-12</v>
      </c>
      <c r="Q1619" s="3">
        <f>IF(AND(IF(dashboard!$B$4="All",TRUE,$F1619=dashboard!$B$4),IF(dashboard!$B$5="All",TRUE,$E1619=dashboard!$B$5),IF(dashboard!$B$6="All",TRUE,$G1619=dashboard!$B$6),IF(dashboard!$B$7="All",TRUE,$M1619=dashboard!$B$7),$P1619&gt;=dashboard!$B$8,$P1619&lt;=dashboard!$B$9,COUNTIFS($C$2:C1619,$C1619,$F$2:F1619,IF(dashboard!$B$4="All","*",dashboard!$B$4),$E$2:E1619,IF(dashboard!$B$5="All","*",dashboard!$B$5),$G$2:G1619,IF(dashboard!$B$6="All","*",dashboard!$B$6),$M$2:M1619,IF(dashboard!$B$7="All","*",dashboard!$B$7),$P$2:P1619,"&gt;="&amp;dashboard!$B$8,$P$2:P1619,"&lt;="&amp;dashboard!$B$9)=1),1,0)</f>
        <v>0</v>
      </c>
    </row>
    <row r="1620" spans="1:17">
      <c r="A1620" t="s">
        <v>3025</v>
      </c>
      <c r="B1620" s="2">
        <v>45034</v>
      </c>
      <c r="C1620" t="s">
        <v>2328</v>
      </c>
      <c r="D1620" t="s">
        <v>3026</v>
      </c>
      <c r="E1620" t="s">
        <v>61</v>
      </c>
      <c r="F1620" t="s">
        <v>18</v>
      </c>
      <c r="G1620" t="s">
        <v>19</v>
      </c>
      <c r="H1620" t="s">
        <v>50</v>
      </c>
      <c r="I1620" s="3">
        <v>5</v>
      </c>
      <c r="J1620" s="4">
        <v>2414.88</v>
      </c>
      <c r="K1620" s="4">
        <v>12074.42</v>
      </c>
      <c r="L1620" t="s">
        <v>21</v>
      </c>
      <c r="M1620" t="s">
        <v>29</v>
      </c>
      <c r="N1620">
        <f>IF(COUNTIF($C$2:C1620,C1620)=1,1,0)</f>
        <v>0</v>
      </c>
      <c r="O1620">
        <f t="shared" si="50"/>
        <v>0</v>
      </c>
      <c r="P1620" t="str">
        <f t="shared" si="51"/>
        <v>2023-04</v>
      </c>
      <c r="Q1620" s="3">
        <f>IF(AND(IF(dashboard!$B$4="All",TRUE,$F1620=dashboard!$B$4),IF(dashboard!$B$5="All",TRUE,$E1620=dashboard!$B$5),IF(dashboard!$B$6="All",TRUE,$G1620=dashboard!$B$6),IF(dashboard!$B$7="All",TRUE,$M1620=dashboard!$B$7),$P1620&gt;=dashboard!$B$8,$P1620&lt;=dashboard!$B$9,COUNTIFS($C$2:C1620,$C1620,$F$2:F1620,IF(dashboard!$B$4="All","*",dashboard!$B$4),$E$2:E1620,IF(dashboard!$B$5="All","*",dashboard!$B$5),$G$2:G1620,IF(dashboard!$B$6="All","*",dashboard!$B$6),$M$2:M1620,IF(dashboard!$B$7="All","*",dashboard!$B$7),$P$2:P1620,"&gt;="&amp;dashboard!$B$8,$P$2:P1620,"&lt;="&amp;dashboard!$B$9)=1),1,0)</f>
        <v>0</v>
      </c>
    </row>
    <row r="1621" spans="1:17">
      <c r="A1621" t="s">
        <v>3027</v>
      </c>
      <c r="B1621" s="2">
        <v>44965</v>
      </c>
      <c r="C1621" t="s">
        <v>2754</v>
      </c>
      <c r="D1621" t="s">
        <v>431</v>
      </c>
      <c r="E1621" t="s">
        <v>17</v>
      </c>
      <c r="F1621" t="s">
        <v>33</v>
      </c>
      <c r="G1621" t="s">
        <v>42</v>
      </c>
      <c r="H1621" t="s">
        <v>20</v>
      </c>
      <c r="I1621" s="3">
        <v>3</v>
      </c>
      <c r="J1621" s="4">
        <v>41578.1</v>
      </c>
      <c r="K1621" s="4">
        <v>124734.29</v>
      </c>
      <c r="L1621" t="s">
        <v>21</v>
      </c>
      <c r="M1621" t="s">
        <v>29</v>
      </c>
      <c r="N1621">
        <f>IF(COUNTIF($C$2:C1621,C1621)=1,1,0)</f>
        <v>0</v>
      </c>
      <c r="O1621">
        <f t="shared" si="50"/>
        <v>0</v>
      </c>
      <c r="P1621" t="str">
        <f t="shared" si="51"/>
        <v>2023-02</v>
      </c>
      <c r="Q1621" s="3">
        <f>IF(AND(IF(dashboard!$B$4="All",TRUE,$F1621=dashboard!$B$4),IF(dashboard!$B$5="All",TRUE,$E1621=dashboard!$B$5),IF(dashboard!$B$6="All",TRUE,$G1621=dashboard!$B$6),IF(dashboard!$B$7="All",TRUE,$M1621=dashboard!$B$7),$P1621&gt;=dashboard!$B$8,$P1621&lt;=dashboard!$B$9,COUNTIFS($C$2:C1621,$C1621,$F$2:F1621,IF(dashboard!$B$4="All","*",dashboard!$B$4),$E$2:E1621,IF(dashboard!$B$5="All","*",dashboard!$B$5),$G$2:G1621,IF(dashboard!$B$6="All","*",dashboard!$B$6),$M$2:M1621,IF(dashboard!$B$7="All","*",dashboard!$B$7),$P$2:P1621,"&gt;="&amp;dashboard!$B$8,$P$2:P1621,"&lt;="&amp;dashboard!$B$9)=1),1,0)</f>
        <v>1</v>
      </c>
    </row>
    <row r="1622" spans="1:17">
      <c r="A1622" t="s">
        <v>3028</v>
      </c>
      <c r="B1622" s="2">
        <v>45085</v>
      </c>
      <c r="C1622" t="s">
        <v>2385</v>
      </c>
      <c r="D1622" t="s">
        <v>1836</v>
      </c>
      <c r="E1622" t="s">
        <v>61</v>
      </c>
      <c r="F1622" t="s">
        <v>27</v>
      </c>
      <c r="G1622" t="s">
        <v>42</v>
      </c>
      <c r="H1622" t="s">
        <v>34</v>
      </c>
      <c r="I1622" s="3">
        <v>4</v>
      </c>
      <c r="J1622" s="4">
        <v>1244.77</v>
      </c>
      <c r="K1622" s="4">
        <v>4979.07</v>
      </c>
      <c r="L1622" t="s">
        <v>35</v>
      </c>
      <c r="M1622" t="s">
        <v>29</v>
      </c>
      <c r="N1622">
        <f>IF(COUNTIF($C$2:C1622,C1622)=1,1,0)</f>
        <v>0</v>
      </c>
      <c r="O1622">
        <f t="shared" si="50"/>
        <v>0</v>
      </c>
      <c r="P1622" t="str">
        <f t="shared" si="51"/>
        <v>2023-06</v>
      </c>
      <c r="Q1622" s="3">
        <f>IF(AND(IF(dashboard!$B$4="All",TRUE,$F1622=dashboard!$B$4),IF(dashboard!$B$5="All",TRUE,$E1622=dashboard!$B$5),IF(dashboard!$B$6="All",TRUE,$G1622=dashboard!$B$6),IF(dashboard!$B$7="All",TRUE,$M1622=dashboard!$B$7),$P1622&gt;=dashboard!$B$8,$P1622&lt;=dashboard!$B$9,COUNTIFS($C$2:C1622,$C1622,$F$2:F1622,IF(dashboard!$B$4="All","*",dashboard!$B$4),$E$2:E1622,IF(dashboard!$B$5="All","*",dashboard!$B$5),$G$2:G1622,IF(dashboard!$B$6="All","*",dashboard!$B$6),$M$2:M1622,IF(dashboard!$B$7="All","*",dashboard!$B$7),$P$2:P1622,"&gt;="&amp;dashboard!$B$8,$P$2:P1622,"&lt;="&amp;dashboard!$B$9)=1),1,0)</f>
        <v>0</v>
      </c>
    </row>
    <row r="1623" spans="1:17">
      <c r="A1623" t="s">
        <v>3029</v>
      </c>
      <c r="B1623" s="2">
        <v>45238</v>
      </c>
      <c r="C1623" t="s">
        <v>1390</v>
      </c>
      <c r="D1623" t="s">
        <v>184</v>
      </c>
      <c r="E1623" t="s">
        <v>26</v>
      </c>
      <c r="F1623" t="s">
        <v>46</v>
      </c>
      <c r="G1623" t="s">
        <v>19</v>
      </c>
      <c r="H1623" t="s">
        <v>20</v>
      </c>
      <c r="I1623" s="3">
        <v>5</v>
      </c>
      <c r="J1623" s="4">
        <v>30889.919999999998</v>
      </c>
      <c r="K1623" s="4">
        <v>154449.60999999999</v>
      </c>
      <c r="L1623" t="s">
        <v>28</v>
      </c>
      <c r="M1623" t="s">
        <v>29</v>
      </c>
      <c r="N1623">
        <f>IF(COUNTIF($C$2:C1623,C1623)=1,1,0)</f>
        <v>0</v>
      </c>
      <c r="O1623">
        <f t="shared" si="50"/>
        <v>0</v>
      </c>
      <c r="P1623" t="str">
        <f t="shared" si="51"/>
        <v>2023-11</v>
      </c>
      <c r="Q1623" s="3">
        <f>IF(AND(IF(dashboard!$B$4="All",TRUE,$F1623=dashboard!$B$4),IF(dashboard!$B$5="All",TRUE,$E1623=dashboard!$B$5),IF(dashboard!$B$6="All",TRUE,$G1623=dashboard!$B$6),IF(dashboard!$B$7="All",TRUE,$M1623=dashboard!$B$7),$P1623&gt;=dashboard!$B$8,$P1623&lt;=dashboard!$B$9,COUNTIFS($C$2:C1623,$C1623,$F$2:F1623,IF(dashboard!$B$4="All","*",dashboard!$B$4),$E$2:E1623,IF(dashboard!$B$5="All","*",dashboard!$B$5),$G$2:G1623,IF(dashboard!$B$6="All","*",dashboard!$B$6),$M$2:M1623,IF(dashboard!$B$7="All","*",dashboard!$B$7),$P$2:P1623,"&gt;="&amp;dashboard!$B$8,$P$2:P1623,"&lt;="&amp;dashboard!$B$9)=1),1,0)</f>
        <v>0</v>
      </c>
    </row>
    <row r="1624" spans="1:17">
      <c r="A1624" t="s">
        <v>3030</v>
      </c>
      <c r="B1624" s="2">
        <v>45167</v>
      </c>
      <c r="C1624" t="s">
        <v>2317</v>
      </c>
      <c r="D1624" t="s">
        <v>899</v>
      </c>
      <c r="E1624" t="s">
        <v>26</v>
      </c>
      <c r="F1624" t="s">
        <v>33</v>
      </c>
      <c r="G1624" t="s">
        <v>19</v>
      </c>
      <c r="H1624" t="s">
        <v>57</v>
      </c>
      <c r="I1624" s="3">
        <v>5</v>
      </c>
      <c r="J1624" s="4">
        <v>14256.38</v>
      </c>
      <c r="K1624" s="4">
        <v>71281.91</v>
      </c>
      <c r="L1624" t="s">
        <v>21</v>
      </c>
      <c r="M1624" t="s">
        <v>29</v>
      </c>
      <c r="N1624">
        <f>IF(COUNTIF($C$2:C1624,C1624)=1,1,0)</f>
        <v>0</v>
      </c>
      <c r="O1624">
        <f t="shared" si="50"/>
        <v>0</v>
      </c>
      <c r="P1624" t="str">
        <f t="shared" si="51"/>
        <v>2023-08</v>
      </c>
      <c r="Q1624" s="3">
        <f>IF(AND(IF(dashboard!$B$4="All",TRUE,$F1624=dashboard!$B$4),IF(dashboard!$B$5="All",TRUE,$E1624=dashboard!$B$5),IF(dashboard!$B$6="All",TRUE,$G1624=dashboard!$B$6),IF(dashboard!$B$7="All",TRUE,$M1624=dashboard!$B$7),$P1624&gt;=dashboard!$B$8,$P1624&lt;=dashboard!$B$9,COUNTIFS($C$2:C1624,$C1624,$F$2:F1624,IF(dashboard!$B$4="All","*",dashboard!$B$4),$E$2:E1624,IF(dashboard!$B$5="All","*",dashboard!$B$5),$G$2:G1624,IF(dashboard!$B$6="All","*",dashboard!$B$6),$M$2:M1624,IF(dashboard!$B$7="All","*",dashboard!$B$7),$P$2:P1624,"&gt;="&amp;dashboard!$B$8,$P$2:P1624,"&lt;="&amp;dashboard!$B$9)=1),1,0)</f>
        <v>0</v>
      </c>
    </row>
    <row r="1625" spans="1:17">
      <c r="A1625" t="s">
        <v>3031</v>
      </c>
      <c r="B1625" s="2">
        <v>45371</v>
      </c>
      <c r="C1625" t="s">
        <v>2175</v>
      </c>
      <c r="D1625" t="s">
        <v>1548</v>
      </c>
      <c r="E1625" t="s">
        <v>26</v>
      </c>
      <c r="F1625" t="s">
        <v>33</v>
      </c>
      <c r="G1625" t="s">
        <v>19</v>
      </c>
      <c r="H1625" t="s">
        <v>57</v>
      </c>
      <c r="I1625" s="3">
        <v>4</v>
      </c>
      <c r="J1625" s="4">
        <v>17991.78</v>
      </c>
      <c r="K1625" s="4">
        <v>71967.100000000006</v>
      </c>
      <c r="L1625" t="s">
        <v>21</v>
      </c>
      <c r="M1625" t="s">
        <v>29</v>
      </c>
      <c r="N1625">
        <f>IF(COUNTIF($C$2:C1625,C1625)=1,1,0)</f>
        <v>0</v>
      </c>
      <c r="O1625">
        <f t="shared" si="50"/>
        <v>0</v>
      </c>
      <c r="P1625" t="str">
        <f t="shared" si="51"/>
        <v>2024-03</v>
      </c>
      <c r="Q1625" s="3">
        <f>IF(AND(IF(dashboard!$B$4="All",TRUE,$F1625=dashboard!$B$4),IF(dashboard!$B$5="All",TRUE,$E1625=dashboard!$B$5),IF(dashboard!$B$6="All",TRUE,$G1625=dashboard!$B$6),IF(dashboard!$B$7="All",TRUE,$M1625=dashboard!$B$7),$P1625&gt;=dashboard!$B$8,$P1625&lt;=dashboard!$B$9,COUNTIFS($C$2:C1625,$C1625,$F$2:F1625,IF(dashboard!$B$4="All","*",dashboard!$B$4),$E$2:E1625,IF(dashboard!$B$5="All","*",dashboard!$B$5),$G$2:G1625,IF(dashboard!$B$6="All","*",dashboard!$B$6),$M$2:M1625,IF(dashboard!$B$7="All","*",dashboard!$B$7),$P$2:P1625,"&gt;="&amp;dashboard!$B$8,$P$2:P1625,"&lt;="&amp;dashboard!$B$9)=1),1,0)</f>
        <v>0</v>
      </c>
    </row>
    <row r="1626" spans="1:17">
      <c r="A1626" t="s">
        <v>3032</v>
      </c>
      <c r="B1626" s="2">
        <v>45224</v>
      </c>
      <c r="C1626" t="s">
        <v>3033</v>
      </c>
      <c r="D1626" t="s">
        <v>2731</v>
      </c>
      <c r="E1626" t="s">
        <v>17</v>
      </c>
      <c r="F1626" t="s">
        <v>18</v>
      </c>
      <c r="G1626" t="s">
        <v>42</v>
      </c>
      <c r="H1626" t="s">
        <v>20</v>
      </c>
      <c r="I1626" s="3">
        <v>5</v>
      </c>
      <c r="J1626" s="4">
        <v>33578.410000000003</v>
      </c>
      <c r="K1626" s="4">
        <v>167892.05</v>
      </c>
      <c r="L1626" t="s">
        <v>21</v>
      </c>
      <c r="M1626" t="s">
        <v>29</v>
      </c>
      <c r="N1626">
        <f>IF(COUNTIF($C$2:C1626,C1626)=1,1,0)</f>
        <v>1</v>
      </c>
      <c r="O1626">
        <f t="shared" si="50"/>
        <v>0</v>
      </c>
      <c r="P1626" t="str">
        <f t="shared" si="51"/>
        <v>2023-10</v>
      </c>
      <c r="Q1626" s="3">
        <f>IF(AND(IF(dashboard!$B$4="All",TRUE,$F1626=dashboard!$B$4),IF(dashboard!$B$5="All",TRUE,$E1626=dashboard!$B$5),IF(dashboard!$B$6="All",TRUE,$G1626=dashboard!$B$6),IF(dashboard!$B$7="All",TRUE,$M1626=dashboard!$B$7),$P1626&gt;=dashboard!$B$8,$P1626&lt;=dashboard!$B$9,COUNTIFS($C$2:C1626,$C1626,$F$2:F1626,IF(dashboard!$B$4="All","*",dashboard!$B$4),$E$2:E1626,IF(dashboard!$B$5="All","*",dashboard!$B$5),$G$2:G1626,IF(dashboard!$B$6="All","*",dashboard!$B$6),$M$2:M1626,IF(dashboard!$B$7="All","*",dashboard!$B$7),$P$2:P1626,"&gt;="&amp;dashboard!$B$8,$P$2:P1626,"&lt;="&amp;dashboard!$B$9)=1),1,0)</f>
        <v>0</v>
      </c>
    </row>
    <row r="1627" spans="1:17">
      <c r="A1627" t="s">
        <v>3034</v>
      </c>
      <c r="B1627" s="2">
        <v>44962</v>
      </c>
      <c r="C1627" t="s">
        <v>2002</v>
      </c>
      <c r="D1627" t="s">
        <v>2156</v>
      </c>
      <c r="E1627" t="s">
        <v>17</v>
      </c>
      <c r="F1627" t="s">
        <v>18</v>
      </c>
      <c r="G1627" t="s">
        <v>42</v>
      </c>
      <c r="H1627" t="s">
        <v>20</v>
      </c>
      <c r="I1627" s="3">
        <v>5</v>
      </c>
      <c r="J1627" s="4">
        <v>41373.53</v>
      </c>
      <c r="K1627" s="4">
        <v>206867.63</v>
      </c>
      <c r="L1627" t="s">
        <v>35</v>
      </c>
      <c r="M1627" t="s">
        <v>29</v>
      </c>
      <c r="N1627">
        <f>IF(COUNTIF($C$2:C1627,C1627)=1,1,0)</f>
        <v>0</v>
      </c>
      <c r="O1627">
        <f t="shared" si="50"/>
        <v>0</v>
      </c>
      <c r="P1627" t="str">
        <f t="shared" si="51"/>
        <v>2023-02</v>
      </c>
      <c r="Q1627" s="3">
        <f>IF(AND(IF(dashboard!$B$4="All",TRUE,$F1627=dashboard!$B$4),IF(dashboard!$B$5="All",TRUE,$E1627=dashboard!$B$5),IF(dashboard!$B$6="All",TRUE,$G1627=dashboard!$B$6),IF(dashboard!$B$7="All",TRUE,$M1627=dashboard!$B$7),$P1627&gt;=dashboard!$B$8,$P1627&lt;=dashboard!$B$9,COUNTIFS($C$2:C1627,$C1627,$F$2:F1627,IF(dashboard!$B$4="All","*",dashboard!$B$4),$E$2:E1627,IF(dashboard!$B$5="All","*",dashboard!$B$5),$G$2:G1627,IF(dashboard!$B$6="All","*",dashboard!$B$6),$M$2:M1627,IF(dashboard!$B$7="All","*",dashboard!$B$7),$P$2:P1627,"&gt;="&amp;dashboard!$B$8,$P$2:P1627,"&lt;="&amp;dashboard!$B$9)=1),1,0)</f>
        <v>0</v>
      </c>
    </row>
    <row r="1628" spans="1:17">
      <c r="A1628" t="s">
        <v>3035</v>
      </c>
      <c r="B1628" s="2">
        <v>45010</v>
      </c>
      <c r="C1628" t="s">
        <v>218</v>
      </c>
      <c r="D1628" t="s">
        <v>1490</v>
      </c>
      <c r="E1628" t="s">
        <v>61</v>
      </c>
      <c r="F1628" t="s">
        <v>33</v>
      </c>
      <c r="G1628" t="s">
        <v>19</v>
      </c>
      <c r="H1628" t="s">
        <v>57</v>
      </c>
      <c r="I1628" s="3">
        <v>4</v>
      </c>
      <c r="J1628" s="4">
        <v>10622.71</v>
      </c>
      <c r="K1628" s="4">
        <v>42490.85</v>
      </c>
      <c r="L1628" t="s">
        <v>35</v>
      </c>
      <c r="M1628" t="s">
        <v>29</v>
      </c>
      <c r="N1628">
        <f>IF(COUNTIF($C$2:C1628,C1628)=1,1,0)</f>
        <v>0</v>
      </c>
      <c r="O1628">
        <f t="shared" si="50"/>
        <v>0</v>
      </c>
      <c r="P1628" t="str">
        <f t="shared" si="51"/>
        <v>2023-03</v>
      </c>
      <c r="Q1628" s="3">
        <f>IF(AND(IF(dashboard!$B$4="All",TRUE,$F1628=dashboard!$B$4),IF(dashboard!$B$5="All",TRUE,$E1628=dashboard!$B$5),IF(dashboard!$B$6="All",TRUE,$G1628=dashboard!$B$6),IF(dashboard!$B$7="All",TRUE,$M1628=dashboard!$B$7),$P1628&gt;=dashboard!$B$8,$P1628&lt;=dashboard!$B$9,COUNTIFS($C$2:C1628,$C1628,$F$2:F1628,IF(dashboard!$B$4="All","*",dashboard!$B$4),$E$2:E1628,IF(dashboard!$B$5="All","*",dashboard!$B$5),$G$2:G1628,IF(dashboard!$B$6="All","*",dashboard!$B$6),$M$2:M1628,IF(dashboard!$B$7="All","*",dashboard!$B$7),$P$2:P1628,"&gt;="&amp;dashboard!$B$8,$P$2:P1628,"&lt;="&amp;dashboard!$B$9)=1),1,0)</f>
        <v>0</v>
      </c>
    </row>
    <row r="1629" spans="1:17">
      <c r="A1629" t="s">
        <v>3036</v>
      </c>
      <c r="B1629" s="2">
        <v>45378</v>
      </c>
      <c r="C1629" t="s">
        <v>1038</v>
      </c>
      <c r="D1629" t="s">
        <v>291</v>
      </c>
      <c r="E1629" t="s">
        <v>61</v>
      </c>
      <c r="F1629" t="s">
        <v>18</v>
      </c>
      <c r="G1629" t="s">
        <v>42</v>
      </c>
      <c r="H1629" t="s">
        <v>57</v>
      </c>
      <c r="I1629" s="3">
        <v>3</v>
      </c>
      <c r="J1629" s="4">
        <v>15907.22</v>
      </c>
      <c r="K1629" s="4">
        <v>47721.67</v>
      </c>
      <c r="L1629" t="s">
        <v>35</v>
      </c>
      <c r="M1629" t="s">
        <v>29</v>
      </c>
      <c r="N1629">
        <f>IF(COUNTIF($C$2:C1629,C1629)=1,1,0)</f>
        <v>0</v>
      </c>
      <c r="O1629">
        <f t="shared" si="50"/>
        <v>0</v>
      </c>
      <c r="P1629" t="str">
        <f t="shared" si="51"/>
        <v>2024-03</v>
      </c>
      <c r="Q1629" s="3">
        <f>IF(AND(IF(dashboard!$B$4="All",TRUE,$F1629=dashboard!$B$4),IF(dashboard!$B$5="All",TRUE,$E1629=dashboard!$B$5),IF(dashboard!$B$6="All",TRUE,$G1629=dashboard!$B$6),IF(dashboard!$B$7="All",TRUE,$M1629=dashboard!$B$7),$P1629&gt;=dashboard!$B$8,$P1629&lt;=dashboard!$B$9,COUNTIFS($C$2:C1629,$C1629,$F$2:F1629,IF(dashboard!$B$4="All","*",dashboard!$B$4),$E$2:E1629,IF(dashboard!$B$5="All","*",dashboard!$B$5),$G$2:G1629,IF(dashboard!$B$6="All","*",dashboard!$B$6),$M$2:M1629,IF(dashboard!$B$7="All","*",dashboard!$B$7),$P$2:P1629,"&gt;="&amp;dashboard!$B$8,$P$2:P1629,"&lt;="&amp;dashboard!$B$9)=1),1,0)</f>
        <v>0</v>
      </c>
    </row>
    <row r="1630" spans="1:17">
      <c r="A1630" t="s">
        <v>3037</v>
      </c>
      <c r="B1630" s="2">
        <v>45311</v>
      </c>
      <c r="C1630" t="s">
        <v>3000</v>
      </c>
      <c r="D1630" t="s">
        <v>2353</v>
      </c>
      <c r="E1630" t="s">
        <v>61</v>
      </c>
      <c r="F1630" t="s">
        <v>18</v>
      </c>
      <c r="G1630" t="s">
        <v>42</v>
      </c>
      <c r="H1630" t="s">
        <v>57</v>
      </c>
      <c r="I1630" s="3">
        <v>4</v>
      </c>
      <c r="J1630" s="4">
        <v>15203.71</v>
      </c>
      <c r="K1630" s="4">
        <v>60814.84</v>
      </c>
      <c r="L1630" t="s">
        <v>28</v>
      </c>
      <c r="M1630" t="s">
        <v>29</v>
      </c>
      <c r="N1630">
        <f>IF(COUNTIF($C$2:C1630,C1630)=1,1,0)</f>
        <v>0</v>
      </c>
      <c r="O1630">
        <f t="shared" si="50"/>
        <v>0</v>
      </c>
      <c r="P1630" t="str">
        <f t="shared" si="51"/>
        <v>2024-01</v>
      </c>
      <c r="Q1630" s="3">
        <f>IF(AND(IF(dashboard!$B$4="All",TRUE,$F1630=dashboard!$B$4),IF(dashboard!$B$5="All",TRUE,$E1630=dashboard!$B$5),IF(dashboard!$B$6="All",TRUE,$G1630=dashboard!$B$6),IF(dashboard!$B$7="All",TRUE,$M1630=dashboard!$B$7),$P1630&gt;=dashboard!$B$8,$P1630&lt;=dashboard!$B$9,COUNTIFS($C$2:C1630,$C1630,$F$2:F1630,IF(dashboard!$B$4="All","*",dashboard!$B$4),$E$2:E1630,IF(dashboard!$B$5="All","*",dashboard!$B$5),$G$2:G1630,IF(dashboard!$B$6="All","*",dashboard!$B$6),$M$2:M1630,IF(dashboard!$B$7="All","*",dashboard!$B$7),$P$2:P1630,"&gt;="&amp;dashboard!$B$8,$P$2:P1630,"&lt;="&amp;dashboard!$B$9)=1),1,0)</f>
        <v>0</v>
      </c>
    </row>
    <row r="1631" spans="1:17">
      <c r="A1631" t="s">
        <v>3038</v>
      </c>
      <c r="B1631" s="2">
        <v>45098</v>
      </c>
      <c r="C1631" t="s">
        <v>1105</v>
      </c>
      <c r="D1631" t="s">
        <v>1068</v>
      </c>
      <c r="E1631" t="s">
        <v>61</v>
      </c>
      <c r="F1631" t="s">
        <v>46</v>
      </c>
      <c r="G1631" t="s">
        <v>42</v>
      </c>
      <c r="H1631" t="s">
        <v>34</v>
      </c>
      <c r="I1631" s="3">
        <v>1</v>
      </c>
      <c r="J1631" s="4">
        <v>1251.2</v>
      </c>
      <c r="K1631" s="4">
        <v>1251.2</v>
      </c>
      <c r="L1631" t="s">
        <v>21</v>
      </c>
      <c r="M1631" t="s">
        <v>29</v>
      </c>
      <c r="N1631">
        <f>IF(COUNTIF($C$2:C1631,C1631)=1,1,0)</f>
        <v>0</v>
      </c>
      <c r="O1631">
        <f t="shared" si="50"/>
        <v>0</v>
      </c>
      <c r="P1631" t="str">
        <f t="shared" si="51"/>
        <v>2023-06</v>
      </c>
      <c r="Q1631" s="3">
        <f>IF(AND(IF(dashboard!$B$4="All",TRUE,$F1631=dashboard!$B$4),IF(dashboard!$B$5="All",TRUE,$E1631=dashboard!$B$5),IF(dashboard!$B$6="All",TRUE,$G1631=dashboard!$B$6),IF(dashboard!$B$7="All",TRUE,$M1631=dashboard!$B$7),$P1631&gt;=dashboard!$B$8,$P1631&lt;=dashboard!$B$9,COUNTIFS($C$2:C1631,$C1631,$F$2:F1631,IF(dashboard!$B$4="All","*",dashboard!$B$4),$E$2:E1631,IF(dashboard!$B$5="All","*",dashboard!$B$5),$G$2:G1631,IF(dashboard!$B$6="All","*",dashboard!$B$6),$M$2:M1631,IF(dashboard!$B$7="All","*",dashboard!$B$7),$P$2:P1631,"&gt;="&amp;dashboard!$B$8,$P$2:P1631,"&lt;="&amp;dashboard!$B$9)=1),1,0)</f>
        <v>0</v>
      </c>
    </row>
    <row r="1632" spans="1:17">
      <c r="A1632" t="s">
        <v>3039</v>
      </c>
      <c r="B1632" s="2">
        <v>45302</v>
      </c>
      <c r="C1632" t="s">
        <v>2852</v>
      </c>
      <c r="D1632" t="s">
        <v>1156</v>
      </c>
      <c r="E1632" t="s">
        <v>17</v>
      </c>
      <c r="F1632" t="s">
        <v>18</v>
      </c>
      <c r="G1632" t="s">
        <v>19</v>
      </c>
      <c r="H1632" t="s">
        <v>34</v>
      </c>
      <c r="I1632" s="3">
        <v>1</v>
      </c>
      <c r="J1632" s="4">
        <v>1182.3399999999999</v>
      </c>
      <c r="K1632" s="4">
        <v>1182.3399999999999</v>
      </c>
      <c r="L1632" t="s">
        <v>35</v>
      </c>
      <c r="M1632" t="s">
        <v>29</v>
      </c>
      <c r="N1632">
        <f>IF(COUNTIF($C$2:C1632,C1632)=1,1,0)</f>
        <v>0</v>
      </c>
      <c r="O1632">
        <f t="shared" si="50"/>
        <v>0</v>
      </c>
      <c r="P1632" t="str">
        <f t="shared" si="51"/>
        <v>2024-01</v>
      </c>
      <c r="Q1632" s="3">
        <f>IF(AND(IF(dashboard!$B$4="All",TRUE,$F1632=dashboard!$B$4),IF(dashboard!$B$5="All",TRUE,$E1632=dashboard!$B$5),IF(dashboard!$B$6="All",TRUE,$G1632=dashboard!$B$6),IF(dashboard!$B$7="All",TRUE,$M1632=dashboard!$B$7),$P1632&gt;=dashboard!$B$8,$P1632&lt;=dashboard!$B$9,COUNTIFS($C$2:C1632,$C1632,$F$2:F1632,IF(dashboard!$B$4="All","*",dashboard!$B$4),$E$2:E1632,IF(dashboard!$B$5="All","*",dashboard!$B$5),$G$2:G1632,IF(dashboard!$B$6="All","*",dashboard!$B$6),$M$2:M1632,IF(dashboard!$B$7="All","*",dashboard!$B$7),$P$2:P1632,"&gt;="&amp;dashboard!$B$8,$P$2:P1632,"&lt;="&amp;dashboard!$B$9)=1),1,0)</f>
        <v>0</v>
      </c>
    </row>
    <row r="1633" spans="1:17">
      <c r="A1633" t="s">
        <v>3040</v>
      </c>
      <c r="B1633" s="2">
        <v>45288</v>
      </c>
      <c r="C1633" t="s">
        <v>3041</v>
      </c>
      <c r="D1633" t="s">
        <v>738</v>
      </c>
      <c r="E1633" t="s">
        <v>26</v>
      </c>
      <c r="F1633" t="s">
        <v>18</v>
      </c>
      <c r="G1633" t="s">
        <v>19</v>
      </c>
      <c r="H1633" t="s">
        <v>20</v>
      </c>
      <c r="I1633" s="3">
        <v>1</v>
      </c>
      <c r="J1633" s="4">
        <v>25273.09</v>
      </c>
      <c r="K1633" s="4">
        <v>25273.09</v>
      </c>
      <c r="L1633" t="s">
        <v>35</v>
      </c>
      <c r="M1633" t="s">
        <v>29</v>
      </c>
      <c r="N1633">
        <f>IF(COUNTIF($C$2:C1633,C1633)=1,1,0)</f>
        <v>1</v>
      </c>
      <c r="O1633">
        <f t="shared" si="50"/>
        <v>0</v>
      </c>
      <c r="P1633" t="str">
        <f t="shared" si="51"/>
        <v>2023-12</v>
      </c>
      <c r="Q1633" s="3">
        <f>IF(AND(IF(dashboard!$B$4="All",TRUE,$F1633=dashboard!$B$4),IF(dashboard!$B$5="All",TRUE,$E1633=dashboard!$B$5),IF(dashboard!$B$6="All",TRUE,$G1633=dashboard!$B$6),IF(dashboard!$B$7="All",TRUE,$M1633=dashboard!$B$7),$P1633&gt;=dashboard!$B$8,$P1633&lt;=dashboard!$B$9,COUNTIFS($C$2:C1633,$C1633,$F$2:F1633,IF(dashboard!$B$4="All","*",dashboard!$B$4),$E$2:E1633,IF(dashboard!$B$5="All","*",dashboard!$B$5),$G$2:G1633,IF(dashboard!$B$6="All","*",dashboard!$B$6),$M$2:M1633,IF(dashboard!$B$7="All","*",dashboard!$B$7),$P$2:P1633,"&gt;="&amp;dashboard!$B$8,$P$2:P1633,"&lt;="&amp;dashboard!$B$9)=1),1,0)</f>
        <v>0</v>
      </c>
    </row>
    <row r="1634" spans="1:17">
      <c r="A1634" t="s">
        <v>3042</v>
      </c>
      <c r="B1634" s="2">
        <v>45067</v>
      </c>
      <c r="C1634" t="s">
        <v>232</v>
      </c>
      <c r="D1634" t="s">
        <v>2130</v>
      </c>
      <c r="E1634" t="s">
        <v>17</v>
      </c>
      <c r="F1634" t="s">
        <v>27</v>
      </c>
      <c r="G1634" t="s">
        <v>42</v>
      </c>
      <c r="H1634" t="s">
        <v>20</v>
      </c>
      <c r="I1634" s="3">
        <v>1</v>
      </c>
      <c r="J1634" s="4">
        <v>27117.37</v>
      </c>
      <c r="K1634" s="4">
        <v>27117.37</v>
      </c>
      <c r="L1634" t="s">
        <v>21</v>
      </c>
      <c r="M1634" t="s">
        <v>29</v>
      </c>
      <c r="N1634">
        <f>IF(COUNTIF($C$2:C1634,C1634)=1,1,0)</f>
        <v>0</v>
      </c>
      <c r="O1634">
        <f t="shared" si="50"/>
        <v>0</v>
      </c>
      <c r="P1634" t="str">
        <f t="shared" si="51"/>
        <v>2023-05</v>
      </c>
      <c r="Q1634" s="3">
        <f>IF(AND(IF(dashboard!$B$4="All",TRUE,$F1634=dashboard!$B$4),IF(dashboard!$B$5="All",TRUE,$E1634=dashboard!$B$5),IF(dashboard!$B$6="All",TRUE,$G1634=dashboard!$B$6),IF(dashboard!$B$7="All",TRUE,$M1634=dashboard!$B$7),$P1634&gt;=dashboard!$B$8,$P1634&lt;=dashboard!$B$9,COUNTIFS($C$2:C1634,$C1634,$F$2:F1634,IF(dashboard!$B$4="All","*",dashboard!$B$4),$E$2:E1634,IF(dashboard!$B$5="All","*",dashboard!$B$5),$G$2:G1634,IF(dashboard!$B$6="All","*",dashboard!$B$6),$M$2:M1634,IF(dashboard!$B$7="All","*",dashboard!$B$7),$P$2:P1634,"&gt;="&amp;dashboard!$B$8,$P$2:P1634,"&lt;="&amp;dashboard!$B$9)=1),1,0)</f>
        <v>0</v>
      </c>
    </row>
    <row r="1635" spans="1:17">
      <c r="A1635" t="s">
        <v>3043</v>
      </c>
      <c r="B1635" s="2">
        <v>45044</v>
      </c>
      <c r="C1635" t="s">
        <v>576</v>
      </c>
      <c r="D1635" t="s">
        <v>3044</v>
      </c>
      <c r="E1635" t="s">
        <v>61</v>
      </c>
      <c r="F1635" t="s">
        <v>46</v>
      </c>
      <c r="G1635" t="s">
        <v>19</v>
      </c>
      <c r="H1635" t="s">
        <v>34</v>
      </c>
      <c r="I1635" s="3">
        <v>2</v>
      </c>
      <c r="J1635" s="4">
        <v>1393.35</v>
      </c>
      <c r="K1635" s="4">
        <v>2786.7</v>
      </c>
      <c r="L1635" t="s">
        <v>21</v>
      </c>
      <c r="M1635" t="s">
        <v>29</v>
      </c>
      <c r="N1635">
        <f>IF(COUNTIF($C$2:C1635,C1635)=1,1,0)</f>
        <v>0</v>
      </c>
      <c r="O1635">
        <f t="shared" si="50"/>
        <v>0</v>
      </c>
      <c r="P1635" t="str">
        <f t="shared" si="51"/>
        <v>2023-04</v>
      </c>
      <c r="Q1635" s="3">
        <f>IF(AND(IF(dashboard!$B$4="All",TRUE,$F1635=dashboard!$B$4),IF(dashboard!$B$5="All",TRUE,$E1635=dashboard!$B$5),IF(dashboard!$B$6="All",TRUE,$G1635=dashboard!$B$6),IF(dashboard!$B$7="All",TRUE,$M1635=dashboard!$B$7),$P1635&gt;=dashboard!$B$8,$P1635&lt;=dashboard!$B$9,COUNTIFS($C$2:C1635,$C1635,$F$2:F1635,IF(dashboard!$B$4="All","*",dashboard!$B$4),$E$2:E1635,IF(dashboard!$B$5="All","*",dashboard!$B$5),$G$2:G1635,IF(dashboard!$B$6="All","*",dashboard!$B$6),$M$2:M1635,IF(dashboard!$B$7="All","*",dashboard!$B$7),$P$2:P1635,"&gt;="&amp;dashboard!$B$8,$P$2:P1635,"&lt;="&amp;dashboard!$B$9)=1),1,0)</f>
        <v>0</v>
      </c>
    </row>
    <row r="1636" spans="1:17">
      <c r="A1636" t="s">
        <v>3045</v>
      </c>
      <c r="B1636" s="2">
        <v>45203</v>
      </c>
      <c r="C1636" t="s">
        <v>338</v>
      </c>
      <c r="D1636" t="s">
        <v>2540</v>
      </c>
      <c r="E1636" t="s">
        <v>17</v>
      </c>
      <c r="F1636" t="s">
        <v>46</v>
      </c>
      <c r="G1636" t="s">
        <v>42</v>
      </c>
      <c r="H1636" t="s">
        <v>50</v>
      </c>
      <c r="I1636" s="3">
        <v>3</v>
      </c>
      <c r="J1636" s="4">
        <v>2041.16</v>
      </c>
      <c r="K1636" s="4">
        <v>6123.47</v>
      </c>
      <c r="L1636" t="s">
        <v>28</v>
      </c>
      <c r="M1636" t="s">
        <v>29</v>
      </c>
      <c r="N1636">
        <f>IF(COUNTIF($C$2:C1636,C1636)=1,1,0)</f>
        <v>0</v>
      </c>
      <c r="O1636">
        <f t="shared" si="50"/>
        <v>0</v>
      </c>
      <c r="P1636" t="str">
        <f t="shared" si="51"/>
        <v>2023-10</v>
      </c>
      <c r="Q1636" s="3">
        <f>IF(AND(IF(dashboard!$B$4="All",TRUE,$F1636=dashboard!$B$4),IF(dashboard!$B$5="All",TRUE,$E1636=dashboard!$B$5),IF(dashboard!$B$6="All",TRUE,$G1636=dashboard!$B$6),IF(dashboard!$B$7="All",TRUE,$M1636=dashboard!$B$7),$P1636&gt;=dashboard!$B$8,$P1636&lt;=dashboard!$B$9,COUNTIFS($C$2:C1636,$C1636,$F$2:F1636,IF(dashboard!$B$4="All","*",dashboard!$B$4),$E$2:E1636,IF(dashboard!$B$5="All","*",dashboard!$B$5),$G$2:G1636,IF(dashboard!$B$6="All","*",dashboard!$B$6),$M$2:M1636,IF(dashboard!$B$7="All","*",dashboard!$B$7),$P$2:P1636,"&gt;="&amp;dashboard!$B$8,$P$2:P1636,"&lt;="&amp;dashboard!$B$9)=1),1,0)</f>
        <v>0</v>
      </c>
    </row>
    <row r="1637" spans="1:17">
      <c r="A1637" t="s">
        <v>3046</v>
      </c>
      <c r="B1637" s="2">
        <v>45146</v>
      </c>
      <c r="C1637" t="s">
        <v>215</v>
      </c>
      <c r="D1637" t="s">
        <v>3047</v>
      </c>
      <c r="E1637" t="s">
        <v>26</v>
      </c>
      <c r="F1637" t="s">
        <v>33</v>
      </c>
      <c r="G1637" t="s">
        <v>42</v>
      </c>
      <c r="H1637" t="s">
        <v>34</v>
      </c>
      <c r="I1637" s="3">
        <v>2</v>
      </c>
      <c r="J1637" s="4">
        <v>1435.76</v>
      </c>
      <c r="K1637" s="4">
        <v>2871.52</v>
      </c>
      <c r="L1637" t="s">
        <v>28</v>
      </c>
      <c r="M1637" t="s">
        <v>29</v>
      </c>
      <c r="N1637">
        <f>IF(COUNTIF($C$2:C1637,C1637)=1,1,0)</f>
        <v>0</v>
      </c>
      <c r="O1637">
        <f t="shared" si="50"/>
        <v>0</v>
      </c>
      <c r="P1637" t="str">
        <f t="shared" si="51"/>
        <v>2023-08</v>
      </c>
      <c r="Q1637" s="3">
        <f>IF(AND(IF(dashboard!$B$4="All",TRUE,$F1637=dashboard!$B$4),IF(dashboard!$B$5="All",TRUE,$E1637=dashboard!$B$5),IF(dashboard!$B$6="All",TRUE,$G1637=dashboard!$B$6),IF(dashboard!$B$7="All",TRUE,$M1637=dashboard!$B$7),$P1637&gt;=dashboard!$B$8,$P1637&lt;=dashboard!$B$9,COUNTIFS($C$2:C1637,$C1637,$F$2:F1637,IF(dashboard!$B$4="All","*",dashboard!$B$4),$E$2:E1637,IF(dashboard!$B$5="All","*",dashboard!$B$5),$G$2:G1637,IF(dashboard!$B$6="All","*",dashboard!$B$6),$M$2:M1637,IF(dashboard!$B$7="All","*",dashboard!$B$7),$P$2:P1637,"&gt;="&amp;dashboard!$B$8,$P$2:P1637,"&lt;="&amp;dashboard!$B$9)=1),1,0)</f>
        <v>1</v>
      </c>
    </row>
    <row r="1638" spans="1:17">
      <c r="A1638" t="s">
        <v>3048</v>
      </c>
      <c r="B1638" s="2">
        <v>44952</v>
      </c>
      <c r="C1638" t="s">
        <v>1522</v>
      </c>
      <c r="D1638" t="s">
        <v>3049</v>
      </c>
      <c r="E1638" t="s">
        <v>17</v>
      </c>
      <c r="F1638" t="s">
        <v>18</v>
      </c>
      <c r="G1638" t="s">
        <v>19</v>
      </c>
      <c r="H1638" t="s">
        <v>20</v>
      </c>
      <c r="I1638" s="3">
        <v>5</v>
      </c>
      <c r="J1638" s="4">
        <v>36392.800000000003</v>
      </c>
      <c r="K1638" s="4">
        <v>181963.99</v>
      </c>
      <c r="L1638" t="s">
        <v>28</v>
      </c>
      <c r="M1638" t="s">
        <v>29</v>
      </c>
      <c r="N1638">
        <f>IF(COUNTIF($C$2:C1638,C1638)=1,1,0)</f>
        <v>0</v>
      </c>
      <c r="O1638">
        <f t="shared" si="50"/>
        <v>0</v>
      </c>
      <c r="P1638" t="str">
        <f t="shared" si="51"/>
        <v>2023-01</v>
      </c>
      <c r="Q1638" s="3">
        <f>IF(AND(IF(dashboard!$B$4="All",TRUE,$F1638=dashboard!$B$4),IF(dashboard!$B$5="All",TRUE,$E1638=dashboard!$B$5),IF(dashboard!$B$6="All",TRUE,$G1638=dashboard!$B$6),IF(dashboard!$B$7="All",TRUE,$M1638=dashboard!$B$7),$P1638&gt;=dashboard!$B$8,$P1638&lt;=dashboard!$B$9,COUNTIFS($C$2:C1638,$C1638,$F$2:F1638,IF(dashboard!$B$4="All","*",dashboard!$B$4),$E$2:E1638,IF(dashboard!$B$5="All","*",dashboard!$B$5),$G$2:G1638,IF(dashboard!$B$6="All","*",dashboard!$B$6),$M$2:M1638,IF(dashboard!$B$7="All","*",dashboard!$B$7),$P$2:P1638,"&gt;="&amp;dashboard!$B$8,$P$2:P1638,"&lt;="&amp;dashboard!$B$9)=1),1,0)</f>
        <v>0</v>
      </c>
    </row>
    <row r="1639" spans="1:17">
      <c r="A1639" t="s">
        <v>3050</v>
      </c>
      <c r="B1639" s="2">
        <v>45447</v>
      </c>
      <c r="C1639" t="s">
        <v>1730</v>
      </c>
      <c r="D1639" t="s">
        <v>2038</v>
      </c>
      <c r="E1639" t="s">
        <v>17</v>
      </c>
      <c r="F1639" t="s">
        <v>27</v>
      </c>
      <c r="G1639" t="s">
        <v>42</v>
      </c>
      <c r="H1639" t="s">
        <v>34</v>
      </c>
      <c r="I1639" s="3">
        <v>5</v>
      </c>
      <c r="J1639" s="4">
        <v>1106.6099999999999</v>
      </c>
      <c r="K1639" s="4">
        <v>5533.06</v>
      </c>
      <c r="L1639" t="s">
        <v>35</v>
      </c>
      <c r="M1639" t="s">
        <v>29</v>
      </c>
      <c r="N1639">
        <f>IF(COUNTIF($C$2:C1639,C1639)=1,1,0)</f>
        <v>0</v>
      </c>
      <c r="O1639">
        <f t="shared" si="50"/>
        <v>0</v>
      </c>
      <c r="P1639" t="str">
        <f t="shared" si="51"/>
        <v>2024-06</v>
      </c>
      <c r="Q1639" s="3">
        <f>IF(AND(IF(dashboard!$B$4="All",TRUE,$F1639=dashboard!$B$4),IF(dashboard!$B$5="All",TRUE,$E1639=dashboard!$B$5),IF(dashboard!$B$6="All",TRUE,$G1639=dashboard!$B$6),IF(dashboard!$B$7="All",TRUE,$M1639=dashboard!$B$7),$P1639&gt;=dashboard!$B$8,$P1639&lt;=dashboard!$B$9,COUNTIFS($C$2:C1639,$C1639,$F$2:F1639,IF(dashboard!$B$4="All","*",dashboard!$B$4),$E$2:E1639,IF(dashboard!$B$5="All","*",dashboard!$B$5),$G$2:G1639,IF(dashboard!$B$6="All","*",dashboard!$B$6),$M$2:M1639,IF(dashboard!$B$7="All","*",dashboard!$B$7),$P$2:P1639,"&gt;="&amp;dashboard!$B$8,$P$2:P1639,"&lt;="&amp;dashboard!$B$9)=1),1,0)</f>
        <v>0</v>
      </c>
    </row>
    <row r="1640" spans="1:17">
      <c r="A1640" t="s">
        <v>3051</v>
      </c>
      <c r="B1640" s="2">
        <v>44936</v>
      </c>
      <c r="C1640" t="s">
        <v>883</v>
      </c>
      <c r="D1640" t="s">
        <v>2059</v>
      </c>
      <c r="E1640" t="s">
        <v>17</v>
      </c>
      <c r="F1640" t="s">
        <v>27</v>
      </c>
      <c r="G1640" t="s">
        <v>19</v>
      </c>
      <c r="H1640" t="s">
        <v>50</v>
      </c>
      <c r="I1640" s="3">
        <v>4</v>
      </c>
      <c r="J1640" s="4">
        <v>2900.06</v>
      </c>
      <c r="K1640" s="4">
        <v>11600.24</v>
      </c>
      <c r="L1640" t="s">
        <v>35</v>
      </c>
      <c r="M1640" t="s">
        <v>29</v>
      </c>
      <c r="N1640">
        <f>IF(COUNTIF($C$2:C1640,C1640)=1,1,0)</f>
        <v>0</v>
      </c>
      <c r="O1640">
        <f t="shared" si="50"/>
        <v>0</v>
      </c>
      <c r="P1640" t="str">
        <f t="shared" si="51"/>
        <v>2023-01</v>
      </c>
      <c r="Q1640" s="3">
        <f>IF(AND(IF(dashboard!$B$4="All",TRUE,$F1640=dashboard!$B$4),IF(dashboard!$B$5="All",TRUE,$E1640=dashboard!$B$5),IF(dashboard!$B$6="All",TRUE,$G1640=dashboard!$B$6),IF(dashboard!$B$7="All",TRUE,$M1640=dashboard!$B$7),$P1640&gt;=dashboard!$B$8,$P1640&lt;=dashboard!$B$9,COUNTIFS($C$2:C1640,$C1640,$F$2:F1640,IF(dashboard!$B$4="All","*",dashboard!$B$4),$E$2:E1640,IF(dashboard!$B$5="All","*",dashboard!$B$5),$G$2:G1640,IF(dashboard!$B$6="All","*",dashboard!$B$6),$M$2:M1640,IF(dashboard!$B$7="All","*",dashboard!$B$7),$P$2:P1640,"&gt;="&amp;dashboard!$B$8,$P$2:P1640,"&lt;="&amp;dashboard!$B$9)=1),1,0)</f>
        <v>0</v>
      </c>
    </row>
    <row r="1641" spans="1:17">
      <c r="A1641" t="s">
        <v>3052</v>
      </c>
      <c r="B1641" s="2">
        <v>45304</v>
      </c>
      <c r="C1641" t="s">
        <v>532</v>
      </c>
      <c r="D1641" t="s">
        <v>2130</v>
      </c>
      <c r="E1641" t="s">
        <v>61</v>
      </c>
      <c r="F1641" t="s">
        <v>46</v>
      </c>
      <c r="G1641" t="s">
        <v>19</v>
      </c>
      <c r="H1641" t="s">
        <v>20</v>
      </c>
      <c r="I1641" s="3">
        <v>1</v>
      </c>
      <c r="J1641" s="4">
        <v>38412.26</v>
      </c>
      <c r="K1641" s="4">
        <v>38412.26</v>
      </c>
      <c r="L1641" t="s">
        <v>21</v>
      </c>
      <c r="M1641" t="s">
        <v>29</v>
      </c>
      <c r="N1641">
        <f>IF(COUNTIF($C$2:C1641,C1641)=1,1,0)</f>
        <v>0</v>
      </c>
      <c r="O1641">
        <f t="shared" si="50"/>
        <v>0</v>
      </c>
      <c r="P1641" t="str">
        <f t="shared" si="51"/>
        <v>2024-01</v>
      </c>
      <c r="Q1641" s="3">
        <f>IF(AND(IF(dashboard!$B$4="All",TRUE,$F1641=dashboard!$B$4),IF(dashboard!$B$5="All",TRUE,$E1641=dashboard!$B$5),IF(dashboard!$B$6="All",TRUE,$G1641=dashboard!$B$6),IF(dashboard!$B$7="All",TRUE,$M1641=dashboard!$B$7),$P1641&gt;=dashboard!$B$8,$P1641&lt;=dashboard!$B$9,COUNTIFS($C$2:C1641,$C1641,$F$2:F1641,IF(dashboard!$B$4="All","*",dashboard!$B$4),$E$2:E1641,IF(dashboard!$B$5="All","*",dashboard!$B$5),$G$2:G1641,IF(dashboard!$B$6="All","*",dashboard!$B$6),$M$2:M1641,IF(dashboard!$B$7="All","*",dashboard!$B$7),$P$2:P1641,"&gt;="&amp;dashboard!$B$8,$P$2:P1641,"&lt;="&amp;dashboard!$B$9)=1),1,0)</f>
        <v>0</v>
      </c>
    </row>
    <row r="1642" spans="1:17">
      <c r="A1642" t="s">
        <v>3053</v>
      </c>
      <c r="B1642" s="2">
        <v>45078</v>
      </c>
      <c r="C1642" t="s">
        <v>1657</v>
      </c>
      <c r="D1642" t="s">
        <v>932</v>
      </c>
      <c r="E1642" t="s">
        <v>26</v>
      </c>
      <c r="F1642" t="s">
        <v>18</v>
      </c>
      <c r="G1642" t="s">
        <v>19</v>
      </c>
      <c r="H1642" t="s">
        <v>57</v>
      </c>
      <c r="I1642" s="3">
        <v>4</v>
      </c>
      <c r="J1642" s="4">
        <v>13717.24</v>
      </c>
      <c r="K1642" s="4">
        <v>54868.95</v>
      </c>
      <c r="L1642" t="s">
        <v>28</v>
      </c>
      <c r="M1642" t="s">
        <v>29</v>
      </c>
      <c r="N1642">
        <f>IF(COUNTIF($C$2:C1642,C1642)=1,1,0)</f>
        <v>0</v>
      </c>
      <c r="O1642">
        <f t="shared" si="50"/>
        <v>0</v>
      </c>
      <c r="P1642" t="str">
        <f t="shared" si="51"/>
        <v>2023-06</v>
      </c>
      <c r="Q1642" s="3">
        <f>IF(AND(IF(dashboard!$B$4="All",TRUE,$F1642=dashboard!$B$4),IF(dashboard!$B$5="All",TRUE,$E1642=dashboard!$B$5),IF(dashboard!$B$6="All",TRUE,$G1642=dashboard!$B$6),IF(dashboard!$B$7="All",TRUE,$M1642=dashboard!$B$7),$P1642&gt;=dashboard!$B$8,$P1642&lt;=dashboard!$B$9,COUNTIFS($C$2:C1642,$C1642,$F$2:F1642,IF(dashboard!$B$4="All","*",dashboard!$B$4),$E$2:E1642,IF(dashboard!$B$5="All","*",dashboard!$B$5),$G$2:G1642,IF(dashboard!$B$6="All","*",dashboard!$B$6),$M$2:M1642,IF(dashboard!$B$7="All","*",dashboard!$B$7),$P$2:P1642,"&gt;="&amp;dashboard!$B$8,$P$2:P1642,"&lt;="&amp;dashboard!$B$9)=1),1,0)</f>
        <v>0</v>
      </c>
    </row>
    <row r="1643" spans="1:17">
      <c r="A1643" t="s">
        <v>3054</v>
      </c>
      <c r="B1643" s="2">
        <v>44975</v>
      </c>
      <c r="C1643" t="s">
        <v>2047</v>
      </c>
      <c r="D1643" t="s">
        <v>782</v>
      </c>
      <c r="E1643" t="s">
        <v>17</v>
      </c>
      <c r="F1643" t="s">
        <v>27</v>
      </c>
      <c r="G1643" t="s">
        <v>19</v>
      </c>
      <c r="H1643" t="s">
        <v>20</v>
      </c>
      <c r="I1643" s="3">
        <v>5</v>
      </c>
      <c r="J1643" s="4">
        <v>25700.38</v>
      </c>
      <c r="K1643" s="4">
        <v>128501.89</v>
      </c>
      <c r="L1643" t="s">
        <v>21</v>
      </c>
      <c r="M1643" t="s">
        <v>29</v>
      </c>
      <c r="N1643">
        <f>IF(COUNTIF($C$2:C1643,C1643)=1,1,0)</f>
        <v>0</v>
      </c>
      <c r="O1643">
        <f t="shared" si="50"/>
        <v>0</v>
      </c>
      <c r="P1643" t="str">
        <f t="shared" si="51"/>
        <v>2023-02</v>
      </c>
      <c r="Q1643" s="3">
        <f>IF(AND(IF(dashboard!$B$4="All",TRUE,$F1643=dashboard!$B$4),IF(dashboard!$B$5="All",TRUE,$E1643=dashboard!$B$5),IF(dashboard!$B$6="All",TRUE,$G1643=dashboard!$B$6),IF(dashboard!$B$7="All",TRUE,$M1643=dashboard!$B$7),$P1643&gt;=dashboard!$B$8,$P1643&lt;=dashboard!$B$9,COUNTIFS($C$2:C1643,$C1643,$F$2:F1643,IF(dashboard!$B$4="All","*",dashboard!$B$4),$E$2:E1643,IF(dashboard!$B$5="All","*",dashboard!$B$5),$G$2:G1643,IF(dashboard!$B$6="All","*",dashboard!$B$6),$M$2:M1643,IF(dashboard!$B$7="All","*",dashboard!$B$7),$P$2:P1643,"&gt;="&amp;dashboard!$B$8,$P$2:P1643,"&lt;="&amp;dashboard!$B$9)=1),1,0)</f>
        <v>0</v>
      </c>
    </row>
    <row r="1644" spans="1:17">
      <c r="A1644" t="s">
        <v>3055</v>
      </c>
      <c r="B1644" s="2">
        <v>45080</v>
      </c>
      <c r="C1644" t="s">
        <v>2391</v>
      </c>
      <c r="D1644" t="s">
        <v>1077</v>
      </c>
      <c r="E1644" t="s">
        <v>26</v>
      </c>
      <c r="F1644" t="s">
        <v>33</v>
      </c>
      <c r="G1644" t="s">
        <v>19</v>
      </c>
      <c r="H1644" t="s">
        <v>34</v>
      </c>
      <c r="I1644" s="3">
        <v>1</v>
      </c>
      <c r="J1644" s="4">
        <v>1360.98</v>
      </c>
      <c r="K1644" s="4">
        <v>1360.98</v>
      </c>
      <c r="L1644" t="s">
        <v>28</v>
      </c>
      <c r="M1644" t="s">
        <v>22</v>
      </c>
      <c r="N1644">
        <f>IF(COUNTIF($C$2:C1644,C1644)=1,1,0)</f>
        <v>0</v>
      </c>
      <c r="O1644">
        <f t="shared" si="50"/>
        <v>1</v>
      </c>
      <c r="P1644" t="str">
        <f t="shared" si="51"/>
        <v>2023-06</v>
      </c>
      <c r="Q1644" s="3">
        <f>IF(AND(IF(dashboard!$B$4="All",TRUE,$F1644=dashboard!$B$4),IF(dashboard!$B$5="All",TRUE,$E1644=dashboard!$B$5),IF(dashboard!$B$6="All",TRUE,$G1644=dashboard!$B$6),IF(dashboard!$B$7="All",TRUE,$M1644=dashboard!$B$7),$P1644&gt;=dashboard!$B$8,$P1644&lt;=dashboard!$B$9,COUNTIFS($C$2:C1644,$C1644,$F$2:F1644,IF(dashboard!$B$4="All","*",dashboard!$B$4),$E$2:E1644,IF(dashboard!$B$5="All","*",dashboard!$B$5),$G$2:G1644,IF(dashboard!$B$6="All","*",dashboard!$B$6),$M$2:M1644,IF(dashboard!$B$7="All","*",dashboard!$B$7),$P$2:P1644,"&gt;="&amp;dashboard!$B$8,$P$2:P1644,"&lt;="&amp;dashboard!$B$9)=1),1,0)</f>
        <v>1</v>
      </c>
    </row>
    <row r="1645" spans="1:17">
      <c r="A1645" t="s">
        <v>3056</v>
      </c>
      <c r="B1645" s="2">
        <v>45219</v>
      </c>
      <c r="C1645" t="s">
        <v>128</v>
      </c>
      <c r="D1645" t="s">
        <v>3057</v>
      </c>
      <c r="E1645" t="s">
        <v>26</v>
      </c>
      <c r="F1645" t="s">
        <v>18</v>
      </c>
      <c r="G1645" t="s">
        <v>42</v>
      </c>
      <c r="H1645" t="s">
        <v>34</v>
      </c>
      <c r="I1645" s="3">
        <v>3</v>
      </c>
      <c r="J1645" s="4">
        <v>1299.02</v>
      </c>
      <c r="K1645" s="4">
        <v>3897.07</v>
      </c>
      <c r="L1645" t="s">
        <v>28</v>
      </c>
      <c r="M1645" t="s">
        <v>29</v>
      </c>
      <c r="N1645">
        <f>IF(COUNTIF($C$2:C1645,C1645)=1,1,0)</f>
        <v>0</v>
      </c>
      <c r="O1645">
        <f t="shared" si="50"/>
        <v>0</v>
      </c>
      <c r="P1645" t="str">
        <f t="shared" si="51"/>
        <v>2023-10</v>
      </c>
      <c r="Q1645" s="3">
        <f>IF(AND(IF(dashboard!$B$4="All",TRUE,$F1645=dashboard!$B$4),IF(dashboard!$B$5="All",TRUE,$E1645=dashboard!$B$5),IF(dashboard!$B$6="All",TRUE,$G1645=dashboard!$B$6),IF(dashboard!$B$7="All",TRUE,$M1645=dashboard!$B$7),$P1645&gt;=dashboard!$B$8,$P1645&lt;=dashboard!$B$9,COUNTIFS($C$2:C1645,$C1645,$F$2:F1645,IF(dashboard!$B$4="All","*",dashboard!$B$4),$E$2:E1645,IF(dashboard!$B$5="All","*",dashboard!$B$5),$G$2:G1645,IF(dashboard!$B$6="All","*",dashboard!$B$6),$M$2:M1645,IF(dashboard!$B$7="All","*",dashboard!$B$7),$P$2:P1645,"&gt;="&amp;dashboard!$B$8,$P$2:P1645,"&lt;="&amp;dashboard!$B$9)=1),1,0)</f>
        <v>0</v>
      </c>
    </row>
    <row r="1646" spans="1:17">
      <c r="A1646" t="s">
        <v>3058</v>
      </c>
      <c r="B1646" s="2">
        <v>44976</v>
      </c>
      <c r="C1646" t="s">
        <v>1784</v>
      </c>
      <c r="D1646" t="s">
        <v>3059</v>
      </c>
      <c r="E1646" t="s">
        <v>17</v>
      </c>
      <c r="F1646" t="s">
        <v>18</v>
      </c>
      <c r="G1646" t="s">
        <v>42</v>
      </c>
      <c r="H1646" t="s">
        <v>50</v>
      </c>
      <c r="I1646" s="3">
        <v>5</v>
      </c>
      <c r="J1646" s="4">
        <v>2738.42</v>
      </c>
      <c r="K1646" s="4">
        <v>13692.09</v>
      </c>
      <c r="L1646" t="s">
        <v>28</v>
      </c>
      <c r="M1646" t="s">
        <v>29</v>
      </c>
      <c r="N1646">
        <f>IF(COUNTIF($C$2:C1646,C1646)=1,1,0)</f>
        <v>0</v>
      </c>
      <c r="O1646">
        <f t="shared" si="50"/>
        <v>0</v>
      </c>
      <c r="P1646" t="str">
        <f t="shared" si="51"/>
        <v>2023-02</v>
      </c>
      <c r="Q1646" s="3">
        <f>IF(AND(IF(dashboard!$B$4="All",TRUE,$F1646=dashboard!$B$4),IF(dashboard!$B$5="All",TRUE,$E1646=dashboard!$B$5),IF(dashboard!$B$6="All",TRUE,$G1646=dashboard!$B$6),IF(dashboard!$B$7="All",TRUE,$M1646=dashboard!$B$7),$P1646&gt;=dashboard!$B$8,$P1646&lt;=dashboard!$B$9,COUNTIFS($C$2:C1646,$C1646,$F$2:F1646,IF(dashboard!$B$4="All","*",dashboard!$B$4),$E$2:E1646,IF(dashboard!$B$5="All","*",dashboard!$B$5),$G$2:G1646,IF(dashboard!$B$6="All","*",dashboard!$B$6),$M$2:M1646,IF(dashboard!$B$7="All","*",dashboard!$B$7),$P$2:P1646,"&gt;="&amp;dashboard!$B$8,$P$2:P1646,"&lt;="&amp;dashboard!$B$9)=1),1,0)</f>
        <v>0</v>
      </c>
    </row>
    <row r="1647" spans="1:17">
      <c r="A1647" t="s">
        <v>3060</v>
      </c>
      <c r="B1647" s="2">
        <v>45457</v>
      </c>
      <c r="C1647" t="s">
        <v>1049</v>
      </c>
      <c r="D1647" t="s">
        <v>495</v>
      </c>
      <c r="E1647" t="s">
        <v>17</v>
      </c>
      <c r="F1647" t="s">
        <v>18</v>
      </c>
      <c r="G1647" t="s">
        <v>19</v>
      </c>
      <c r="H1647" t="s">
        <v>34</v>
      </c>
      <c r="I1647" s="3">
        <v>4</v>
      </c>
      <c r="J1647" s="4">
        <v>1286.92</v>
      </c>
      <c r="K1647" s="4">
        <v>5147.66</v>
      </c>
      <c r="L1647" t="s">
        <v>28</v>
      </c>
      <c r="M1647" t="s">
        <v>29</v>
      </c>
      <c r="N1647">
        <f>IF(COUNTIF($C$2:C1647,C1647)=1,1,0)</f>
        <v>0</v>
      </c>
      <c r="O1647">
        <f t="shared" si="50"/>
        <v>0</v>
      </c>
      <c r="P1647" t="str">
        <f t="shared" si="51"/>
        <v>2024-06</v>
      </c>
      <c r="Q1647" s="3">
        <f>IF(AND(IF(dashboard!$B$4="All",TRUE,$F1647=dashboard!$B$4),IF(dashboard!$B$5="All",TRUE,$E1647=dashboard!$B$5),IF(dashboard!$B$6="All",TRUE,$G1647=dashboard!$B$6),IF(dashboard!$B$7="All",TRUE,$M1647=dashboard!$B$7),$P1647&gt;=dashboard!$B$8,$P1647&lt;=dashboard!$B$9,COUNTIFS($C$2:C1647,$C1647,$F$2:F1647,IF(dashboard!$B$4="All","*",dashboard!$B$4),$E$2:E1647,IF(dashboard!$B$5="All","*",dashboard!$B$5),$G$2:G1647,IF(dashboard!$B$6="All","*",dashboard!$B$6),$M$2:M1647,IF(dashboard!$B$7="All","*",dashboard!$B$7),$P$2:P1647,"&gt;="&amp;dashboard!$B$8,$P$2:P1647,"&lt;="&amp;dashboard!$B$9)=1),1,0)</f>
        <v>0</v>
      </c>
    </row>
    <row r="1648" spans="1:17">
      <c r="A1648" t="s">
        <v>3061</v>
      </c>
      <c r="B1648" s="2">
        <v>44986</v>
      </c>
      <c r="C1648" t="s">
        <v>1516</v>
      </c>
      <c r="D1648" t="s">
        <v>1454</v>
      </c>
      <c r="E1648" t="s">
        <v>61</v>
      </c>
      <c r="F1648" t="s">
        <v>27</v>
      </c>
      <c r="G1648" t="s">
        <v>42</v>
      </c>
      <c r="H1648" t="s">
        <v>50</v>
      </c>
      <c r="I1648" s="3">
        <v>4</v>
      </c>
      <c r="J1648" s="4">
        <v>2094.69</v>
      </c>
      <c r="K1648" s="4">
        <v>8378.77</v>
      </c>
      <c r="L1648" t="s">
        <v>21</v>
      </c>
      <c r="M1648" t="s">
        <v>29</v>
      </c>
      <c r="N1648">
        <f>IF(COUNTIF($C$2:C1648,C1648)=1,1,0)</f>
        <v>0</v>
      </c>
      <c r="O1648">
        <f t="shared" si="50"/>
        <v>0</v>
      </c>
      <c r="P1648" t="str">
        <f t="shared" si="51"/>
        <v>2023-03</v>
      </c>
      <c r="Q1648" s="3">
        <f>IF(AND(IF(dashboard!$B$4="All",TRUE,$F1648=dashboard!$B$4),IF(dashboard!$B$5="All",TRUE,$E1648=dashboard!$B$5),IF(dashboard!$B$6="All",TRUE,$G1648=dashboard!$B$6),IF(dashboard!$B$7="All",TRUE,$M1648=dashboard!$B$7),$P1648&gt;=dashboard!$B$8,$P1648&lt;=dashboard!$B$9,COUNTIFS($C$2:C1648,$C1648,$F$2:F1648,IF(dashboard!$B$4="All","*",dashboard!$B$4),$E$2:E1648,IF(dashboard!$B$5="All","*",dashboard!$B$5),$G$2:G1648,IF(dashboard!$B$6="All","*",dashboard!$B$6),$M$2:M1648,IF(dashboard!$B$7="All","*",dashboard!$B$7),$P$2:P1648,"&gt;="&amp;dashboard!$B$8,$P$2:P1648,"&lt;="&amp;dashboard!$B$9)=1),1,0)</f>
        <v>0</v>
      </c>
    </row>
    <row r="1649" spans="1:17">
      <c r="A1649" t="s">
        <v>3062</v>
      </c>
      <c r="B1649" s="2">
        <v>45093</v>
      </c>
      <c r="C1649" t="s">
        <v>1003</v>
      </c>
      <c r="D1649" t="s">
        <v>515</v>
      </c>
      <c r="E1649" t="s">
        <v>26</v>
      </c>
      <c r="F1649" t="s">
        <v>46</v>
      </c>
      <c r="G1649" t="s">
        <v>19</v>
      </c>
      <c r="H1649" t="s">
        <v>20</v>
      </c>
      <c r="I1649" s="3">
        <v>5</v>
      </c>
      <c r="J1649" s="4">
        <v>39529.800000000003</v>
      </c>
      <c r="K1649" s="4">
        <v>197649</v>
      </c>
      <c r="L1649" t="s">
        <v>21</v>
      </c>
      <c r="M1649" t="s">
        <v>29</v>
      </c>
      <c r="N1649">
        <f>IF(COUNTIF($C$2:C1649,C1649)=1,1,0)</f>
        <v>0</v>
      </c>
      <c r="O1649">
        <f t="shared" si="50"/>
        <v>0</v>
      </c>
      <c r="P1649" t="str">
        <f t="shared" si="51"/>
        <v>2023-06</v>
      </c>
      <c r="Q1649" s="3">
        <f>IF(AND(IF(dashboard!$B$4="All",TRUE,$F1649=dashboard!$B$4),IF(dashboard!$B$5="All",TRUE,$E1649=dashboard!$B$5),IF(dashboard!$B$6="All",TRUE,$G1649=dashboard!$B$6),IF(dashboard!$B$7="All",TRUE,$M1649=dashboard!$B$7),$P1649&gt;=dashboard!$B$8,$P1649&lt;=dashboard!$B$9,COUNTIFS($C$2:C1649,$C1649,$F$2:F1649,IF(dashboard!$B$4="All","*",dashboard!$B$4),$E$2:E1649,IF(dashboard!$B$5="All","*",dashboard!$B$5),$G$2:G1649,IF(dashboard!$B$6="All","*",dashboard!$B$6),$M$2:M1649,IF(dashboard!$B$7="All","*",dashboard!$B$7),$P$2:P1649,"&gt;="&amp;dashboard!$B$8,$P$2:P1649,"&lt;="&amp;dashboard!$B$9)=1),1,0)</f>
        <v>0</v>
      </c>
    </row>
    <row r="1650" spans="1:17">
      <c r="A1650" t="s">
        <v>3063</v>
      </c>
      <c r="B1650" s="2">
        <v>45128</v>
      </c>
      <c r="C1650" t="s">
        <v>1274</v>
      </c>
      <c r="D1650" t="s">
        <v>2997</v>
      </c>
      <c r="E1650" t="s">
        <v>17</v>
      </c>
      <c r="F1650" t="s">
        <v>46</v>
      </c>
      <c r="G1650" t="s">
        <v>19</v>
      </c>
      <c r="H1650" t="s">
        <v>34</v>
      </c>
      <c r="I1650" s="3">
        <v>2</v>
      </c>
      <c r="J1650" s="4">
        <v>841.34</v>
      </c>
      <c r="K1650" s="4">
        <v>1682.68</v>
      </c>
      <c r="L1650" t="s">
        <v>35</v>
      </c>
      <c r="M1650" t="s">
        <v>29</v>
      </c>
      <c r="N1650">
        <f>IF(COUNTIF($C$2:C1650,C1650)=1,1,0)</f>
        <v>0</v>
      </c>
      <c r="O1650">
        <f t="shared" si="50"/>
        <v>0</v>
      </c>
      <c r="P1650" t="str">
        <f t="shared" si="51"/>
        <v>2023-07</v>
      </c>
      <c r="Q1650" s="3">
        <f>IF(AND(IF(dashboard!$B$4="All",TRUE,$F1650=dashboard!$B$4),IF(dashboard!$B$5="All",TRUE,$E1650=dashboard!$B$5),IF(dashboard!$B$6="All",TRUE,$G1650=dashboard!$B$6),IF(dashboard!$B$7="All",TRUE,$M1650=dashboard!$B$7),$P1650&gt;=dashboard!$B$8,$P1650&lt;=dashboard!$B$9,COUNTIFS($C$2:C1650,$C1650,$F$2:F1650,IF(dashboard!$B$4="All","*",dashboard!$B$4),$E$2:E1650,IF(dashboard!$B$5="All","*",dashboard!$B$5),$G$2:G1650,IF(dashboard!$B$6="All","*",dashboard!$B$6),$M$2:M1650,IF(dashboard!$B$7="All","*",dashboard!$B$7),$P$2:P1650,"&gt;="&amp;dashboard!$B$8,$P$2:P1650,"&lt;="&amp;dashboard!$B$9)=1),1,0)</f>
        <v>0</v>
      </c>
    </row>
    <row r="1651" spans="1:17">
      <c r="A1651" t="s">
        <v>3064</v>
      </c>
      <c r="B1651" s="2">
        <v>45072</v>
      </c>
      <c r="C1651" t="s">
        <v>3065</v>
      </c>
      <c r="D1651" t="s">
        <v>1501</v>
      </c>
      <c r="E1651" t="s">
        <v>26</v>
      </c>
      <c r="F1651" t="s">
        <v>33</v>
      </c>
      <c r="G1651" t="s">
        <v>42</v>
      </c>
      <c r="H1651" t="s">
        <v>20</v>
      </c>
      <c r="I1651" s="3">
        <v>3</v>
      </c>
      <c r="J1651" s="4">
        <v>28652.33</v>
      </c>
      <c r="K1651" s="4">
        <v>85957</v>
      </c>
      <c r="L1651" t="s">
        <v>28</v>
      </c>
      <c r="M1651" t="s">
        <v>29</v>
      </c>
      <c r="N1651">
        <f>IF(COUNTIF($C$2:C1651,C1651)=1,1,0)</f>
        <v>1</v>
      </c>
      <c r="O1651">
        <f t="shared" si="50"/>
        <v>0</v>
      </c>
      <c r="P1651" t="str">
        <f t="shared" si="51"/>
        <v>2023-05</v>
      </c>
      <c r="Q1651" s="3">
        <f>IF(AND(IF(dashboard!$B$4="All",TRUE,$F1651=dashboard!$B$4),IF(dashboard!$B$5="All",TRUE,$E1651=dashboard!$B$5),IF(dashboard!$B$6="All",TRUE,$G1651=dashboard!$B$6),IF(dashboard!$B$7="All",TRUE,$M1651=dashboard!$B$7),$P1651&gt;=dashboard!$B$8,$P1651&lt;=dashboard!$B$9,COUNTIFS($C$2:C1651,$C1651,$F$2:F1651,IF(dashboard!$B$4="All","*",dashboard!$B$4),$E$2:E1651,IF(dashboard!$B$5="All","*",dashboard!$B$5),$G$2:G1651,IF(dashboard!$B$6="All","*",dashboard!$B$6),$M$2:M1651,IF(dashboard!$B$7="All","*",dashboard!$B$7),$P$2:P1651,"&gt;="&amp;dashboard!$B$8,$P$2:P1651,"&lt;="&amp;dashboard!$B$9)=1),1,0)</f>
        <v>1</v>
      </c>
    </row>
    <row r="1652" spans="1:17">
      <c r="A1652" t="s">
        <v>3066</v>
      </c>
      <c r="B1652" s="2">
        <v>45365</v>
      </c>
      <c r="C1652" t="s">
        <v>386</v>
      </c>
      <c r="D1652" t="s">
        <v>371</v>
      </c>
      <c r="E1652" t="s">
        <v>17</v>
      </c>
      <c r="F1652" t="s">
        <v>27</v>
      </c>
      <c r="G1652" t="s">
        <v>42</v>
      </c>
      <c r="H1652" t="s">
        <v>57</v>
      </c>
      <c r="I1652" s="3">
        <v>5</v>
      </c>
      <c r="J1652" s="4">
        <v>10849.2</v>
      </c>
      <c r="K1652" s="4">
        <v>54245.98</v>
      </c>
      <c r="L1652" t="s">
        <v>21</v>
      </c>
      <c r="M1652" t="s">
        <v>29</v>
      </c>
      <c r="N1652">
        <f>IF(COUNTIF($C$2:C1652,C1652)=1,1,0)</f>
        <v>0</v>
      </c>
      <c r="O1652">
        <f t="shared" si="50"/>
        <v>0</v>
      </c>
      <c r="P1652" t="str">
        <f t="shared" si="51"/>
        <v>2024-03</v>
      </c>
      <c r="Q1652" s="3">
        <f>IF(AND(IF(dashboard!$B$4="All",TRUE,$F1652=dashboard!$B$4),IF(dashboard!$B$5="All",TRUE,$E1652=dashboard!$B$5),IF(dashboard!$B$6="All",TRUE,$G1652=dashboard!$B$6),IF(dashboard!$B$7="All",TRUE,$M1652=dashboard!$B$7),$P1652&gt;=dashboard!$B$8,$P1652&lt;=dashboard!$B$9,COUNTIFS($C$2:C1652,$C1652,$F$2:F1652,IF(dashboard!$B$4="All","*",dashboard!$B$4),$E$2:E1652,IF(dashboard!$B$5="All","*",dashboard!$B$5),$G$2:G1652,IF(dashboard!$B$6="All","*",dashboard!$B$6),$M$2:M1652,IF(dashboard!$B$7="All","*",dashboard!$B$7),$P$2:P1652,"&gt;="&amp;dashboard!$B$8,$P$2:P1652,"&lt;="&amp;dashboard!$B$9)=1),1,0)</f>
        <v>0</v>
      </c>
    </row>
    <row r="1653" spans="1:17">
      <c r="A1653" t="s">
        <v>3067</v>
      </c>
      <c r="B1653" s="2">
        <v>45168</v>
      </c>
      <c r="C1653" t="s">
        <v>2054</v>
      </c>
      <c r="D1653" t="s">
        <v>2660</v>
      </c>
      <c r="E1653" t="s">
        <v>17</v>
      </c>
      <c r="F1653" t="s">
        <v>18</v>
      </c>
      <c r="G1653" t="s">
        <v>42</v>
      </c>
      <c r="H1653" t="s">
        <v>57</v>
      </c>
      <c r="I1653" s="3">
        <v>5</v>
      </c>
      <c r="J1653" s="4">
        <v>11329.47</v>
      </c>
      <c r="K1653" s="4">
        <v>56647.37</v>
      </c>
      <c r="L1653" t="s">
        <v>28</v>
      </c>
      <c r="M1653" t="s">
        <v>22</v>
      </c>
      <c r="N1653">
        <f>IF(COUNTIF($C$2:C1653,C1653)=1,1,0)</f>
        <v>0</v>
      </c>
      <c r="O1653">
        <f t="shared" si="50"/>
        <v>1</v>
      </c>
      <c r="P1653" t="str">
        <f t="shared" si="51"/>
        <v>2023-08</v>
      </c>
      <c r="Q1653" s="3">
        <f>IF(AND(IF(dashboard!$B$4="All",TRUE,$F1653=dashboard!$B$4),IF(dashboard!$B$5="All",TRUE,$E1653=dashboard!$B$5),IF(dashboard!$B$6="All",TRUE,$G1653=dashboard!$B$6),IF(dashboard!$B$7="All",TRUE,$M1653=dashboard!$B$7),$P1653&gt;=dashboard!$B$8,$P1653&lt;=dashboard!$B$9,COUNTIFS($C$2:C1653,$C1653,$F$2:F1653,IF(dashboard!$B$4="All","*",dashboard!$B$4),$E$2:E1653,IF(dashboard!$B$5="All","*",dashboard!$B$5),$G$2:G1653,IF(dashboard!$B$6="All","*",dashboard!$B$6),$M$2:M1653,IF(dashboard!$B$7="All","*",dashboard!$B$7),$P$2:P1653,"&gt;="&amp;dashboard!$B$8,$P$2:P1653,"&lt;="&amp;dashboard!$B$9)=1),1,0)</f>
        <v>0</v>
      </c>
    </row>
    <row r="1654" spans="1:17">
      <c r="A1654" t="s">
        <v>3068</v>
      </c>
      <c r="B1654" s="2">
        <v>45409</v>
      </c>
      <c r="C1654" t="s">
        <v>2385</v>
      </c>
      <c r="D1654" t="s">
        <v>2086</v>
      </c>
      <c r="E1654" t="s">
        <v>17</v>
      </c>
      <c r="F1654" t="s">
        <v>33</v>
      </c>
      <c r="G1654" t="s">
        <v>19</v>
      </c>
      <c r="H1654" t="s">
        <v>50</v>
      </c>
      <c r="I1654" s="3">
        <v>4</v>
      </c>
      <c r="J1654" s="4">
        <v>2415.4699999999998</v>
      </c>
      <c r="K1654" s="4">
        <v>9661.9</v>
      </c>
      <c r="L1654" t="s">
        <v>28</v>
      </c>
      <c r="M1654" t="s">
        <v>29</v>
      </c>
      <c r="N1654">
        <f>IF(COUNTIF($C$2:C1654,C1654)=1,1,0)</f>
        <v>0</v>
      </c>
      <c r="O1654">
        <f t="shared" si="50"/>
        <v>0</v>
      </c>
      <c r="P1654" t="str">
        <f t="shared" si="51"/>
        <v>2024-04</v>
      </c>
      <c r="Q1654" s="3">
        <f>IF(AND(IF(dashboard!$B$4="All",TRUE,$F1654=dashboard!$B$4),IF(dashboard!$B$5="All",TRUE,$E1654=dashboard!$B$5),IF(dashboard!$B$6="All",TRUE,$G1654=dashboard!$B$6),IF(dashboard!$B$7="All",TRUE,$M1654=dashboard!$B$7),$P1654&gt;=dashboard!$B$8,$P1654&lt;=dashboard!$B$9,COUNTIFS($C$2:C1654,$C1654,$F$2:F1654,IF(dashboard!$B$4="All","*",dashboard!$B$4),$E$2:E1654,IF(dashboard!$B$5="All","*",dashboard!$B$5),$G$2:G1654,IF(dashboard!$B$6="All","*",dashboard!$B$6),$M$2:M1654,IF(dashboard!$B$7="All","*",dashboard!$B$7),$P$2:P1654,"&gt;="&amp;dashboard!$B$8,$P$2:P1654,"&lt;="&amp;dashboard!$B$9)=1),1,0)</f>
        <v>0</v>
      </c>
    </row>
    <row r="1655" spans="1:17">
      <c r="A1655" t="s">
        <v>3069</v>
      </c>
      <c r="B1655" s="2">
        <v>45034</v>
      </c>
      <c r="C1655" t="s">
        <v>2031</v>
      </c>
      <c r="D1655" t="s">
        <v>2084</v>
      </c>
      <c r="E1655" t="s">
        <v>17</v>
      </c>
      <c r="F1655" t="s">
        <v>33</v>
      </c>
      <c r="G1655" t="s">
        <v>42</v>
      </c>
      <c r="H1655" t="s">
        <v>34</v>
      </c>
      <c r="I1655" s="3">
        <v>1</v>
      </c>
      <c r="J1655" s="4">
        <v>862.35</v>
      </c>
      <c r="K1655" s="4">
        <v>862.35</v>
      </c>
      <c r="L1655" t="s">
        <v>35</v>
      </c>
      <c r="M1655" t="s">
        <v>29</v>
      </c>
      <c r="N1655">
        <f>IF(COUNTIF($C$2:C1655,C1655)=1,1,0)</f>
        <v>0</v>
      </c>
      <c r="O1655">
        <f t="shared" si="50"/>
        <v>0</v>
      </c>
      <c r="P1655" t="str">
        <f t="shared" si="51"/>
        <v>2023-04</v>
      </c>
      <c r="Q1655" s="3">
        <f>IF(AND(IF(dashboard!$B$4="All",TRUE,$F1655=dashboard!$B$4),IF(dashboard!$B$5="All",TRUE,$E1655=dashboard!$B$5),IF(dashboard!$B$6="All",TRUE,$G1655=dashboard!$B$6),IF(dashboard!$B$7="All",TRUE,$M1655=dashboard!$B$7),$P1655&gt;=dashboard!$B$8,$P1655&lt;=dashboard!$B$9,COUNTIFS($C$2:C1655,$C1655,$F$2:F1655,IF(dashboard!$B$4="All","*",dashboard!$B$4),$E$2:E1655,IF(dashboard!$B$5="All","*",dashboard!$B$5),$G$2:G1655,IF(dashboard!$B$6="All","*",dashboard!$B$6),$M$2:M1655,IF(dashboard!$B$7="All","*",dashboard!$B$7),$P$2:P1655,"&gt;="&amp;dashboard!$B$8,$P$2:P1655,"&lt;="&amp;dashboard!$B$9)=1),1,0)</f>
        <v>1</v>
      </c>
    </row>
    <row r="1656" spans="1:17">
      <c r="A1656" t="s">
        <v>3070</v>
      </c>
      <c r="B1656" s="2">
        <v>45152</v>
      </c>
      <c r="C1656" t="s">
        <v>1752</v>
      </c>
      <c r="D1656" t="s">
        <v>3071</v>
      </c>
      <c r="E1656" t="s">
        <v>26</v>
      </c>
      <c r="F1656" t="s">
        <v>46</v>
      </c>
      <c r="G1656" t="s">
        <v>42</v>
      </c>
      <c r="H1656" t="s">
        <v>20</v>
      </c>
      <c r="I1656" s="3">
        <v>1</v>
      </c>
      <c r="J1656" s="4">
        <v>27674.17</v>
      </c>
      <c r="K1656" s="4">
        <v>27674.17</v>
      </c>
      <c r="L1656" t="s">
        <v>35</v>
      </c>
      <c r="M1656" t="s">
        <v>29</v>
      </c>
      <c r="N1656">
        <f>IF(COUNTIF($C$2:C1656,C1656)=1,1,0)</f>
        <v>0</v>
      </c>
      <c r="O1656">
        <f t="shared" si="50"/>
        <v>0</v>
      </c>
      <c r="P1656" t="str">
        <f t="shared" si="51"/>
        <v>2023-08</v>
      </c>
      <c r="Q1656" s="3">
        <f>IF(AND(IF(dashboard!$B$4="All",TRUE,$F1656=dashboard!$B$4),IF(dashboard!$B$5="All",TRUE,$E1656=dashboard!$B$5),IF(dashboard!$B$6="All",TRUE,$G1656=dashboard!$B$6),IF(dashboard!$B$7="All",TRUE,$M1656=dashboard!$B$7),$P1656&gt;=dashboard!$B$8,$P1656&lt;=dashboard!$B$9,COUNTIFS($C$2:C1656,$C1656,$F$2:F1656,IF(dashboard!$B$4="All","*",dashboard!$B$4),$E$2:E1656,IF(dashboard!$B$5="All","*",dashboard!$B$5),$G$2:G1656,IF(dashboard!$B$6="All","*",dashboard!$B$6),$M$2:M1656,IF(dashboard!$B$7="All","*",dashboard!$B$7),$P$2:P1656,"&gt;="&amp;dashboard!$B$8,$P$2:P1656,"&lt;="&amp;dashboard!$B$9)=1),1,0)</f>
        <v>0</v>
      </c>
    </row>
    <row r="1657" spans="1:17">
      <c r="A1657" t="s">
        <v>3072</v>
      </c>
      <c r="B1657" s="2">
        <v>45358</v>
      </c>
      <c r="C1657" t="s">
        <v>3073</v>
      </c>
      <c r="D1657" t="s">
        <v>2315</v>
      </c>
      <c r="E1657" t="s">
        <v>61</v>
      </c>
      <c r="F1657" t="s">
        <v>18</v>
      </c>
      <c r="G1657" t="s">
        <v>42</v>
      </c>
      <c r="H1657" t="s">
        <v>20</v>
      </c>
      <c r="I1657" s="3">
        <v>1</v>
      </c>
      <c r="J1657" s="4">
        <v>28572.95</v>
      </c>
      <c r="K1657" s="4">
        <v>28572.95</v>
      </c>
      <c r="L1657" t="s">
        <v>21</v>
      </c>
      <c r="M1657" t="s">
        <v>29</v>
      </c>
      <c r="N1657">
        <f>IF(COUNTIF($C$2:C1657,C1657)=1,1,0)</f>
        <v>1</v>
      </c>
      <c r="O1657">
        <f t="shared" si="50"/>
        <v>0</v>
      </c>
      <c r="P1657" t="str">
        <f t="shared" si="51"/>
        <v>2024-03</v>
      </c>
      <c r="Q1657" s="3">
        <f>IF(AND(IF(dashboard!$B$4="All",TRUE,$F1657=dashboard!$B$4),IF(dashboard!$B$5="All",TRUE,$E1657=dashboard!$B$5),IF(dashboard!$B$6="All",TRUE,$G1657=dashboard!$B$6),IF(dashboard!$B$7="All",TRUE,$M1657=dashboard!$B$7),$P1657&gt;=dashboard!$B$8,$P1657&lt;=dashboard!$B$9,COUNTIFS($C$2:C1657,$C1657,$F$2:F1657,IF(dashboard!$B$4="All","*",dashboard!$B$4),$E$2:E1657,IF(dashboard!$B$5="All","*",dashboard!$B$5),$G$2:G1657,IF(dashboard!$B$6="All","*",dashboard!$B$6),$M$2:M1657,IF(dashboard!$B$7="All","*",dashboard!$B$7),$P$2:P1657,"&gt;="&amp;dashboard!$B$8,$P$2:P1657,"&lt;="&amp;dashboard!$B$9)=1),1,0)</f>
        <v>0</v>
      </c>
    </row>
    <row r="1658" spans="1:17">
      <c r="A1658" t="s">
        <v>3074</v>
      </c>
      <c r="B1658" s="2">
        <v>45345</v>
      </c>
      <c r="C1658" t="s">
        <v>781</v>
      </c>
      <c r="D1658" t="s">
        <v>918</v>
      </c>
      <c r="E1658" t="s">
        <v>17</v>
      </c>
      <c r="F1658" t="s">
        <v>18</v>
      </c>
      <c r="G1658" t="s">
        <v>19</v>
      </c>
      <c r="H1658" t="s">
        <v>34</v>
      </c>
      <c r="I1658" s="3">
        <v>4</v>
      </c>
      <c r="J1658" s="4">
        <v>1233.2</v>
      </c>
      <c r="K1658" s="4">
        <v>4932.8100000000004</v>
      </c>
      <c r="L1658" t="s">
        <v>21</v>
      </c>
      <c r="M1658" t="s">
        <v>29</v>
      </c>
      <c r="N1658">
        <f>IF(COUNTIF($C$2:C1658,C1658)=1,1,0)</f>
        <v>0</v>
      </c>
      <c r="O1658">
        <f t="shared" si="50"/>
        <v>0</v>
      </c>
      <c r="P1658" t="str">
        <f t="shared" si="51"/>
        <v>2024-02</v>
      </c>
      <c r="Q1658" s="3">
        <f>IF(AND(IF(dashboard!$B$4="All",TRUE,$F1658=dashboard!$B$4),IF(dashboard!$B$5="All",TRUE,$E1658=dashboard!$B$5),IF(dashboard!$B$6="All",TRUE,$G1658=dashboard!$B$6),IF(dashboard!$B$7="All",TRUE,$M1658=dashboard!$B$7),$P1658&gt;=dashboard!$B$8,$P1658&lt;=dashboard!$B$9,COUNTIFS($C$2:C1658,$C1658,$F$2:F1658,IF(dashboard!$B$4="All","*",dashboard!$B$4),$E$2:E1658,IF(dashboard!$B$5="All","*",dashboard!$B$5),$G$2:G1658,IF(dashboard!$B$6="All","*",dashboard!$B$6),$M$2:M1658,IF(dashboard!$B$7="All","*",dashboard!$B$7),$P$2:P1658,"&gt;="&amp;dashboard!$B$8,$P$2:P1658,"&lt;="&amp;dashboard!$B$9)=1),1,0)</f>
        <v>0</v>
      </c>
    </row>
    <row r="1659" spans="1:17">
      <c r="A1659" t="s">
        <v>3075</v>
      </c>
      <c r="B1659" s="2">
        <v>45381</v>
      </c>
      <c r="C1659" t="s">
        <v>1782</v>
      </c>
      <c r="D1659" t="s">
        <v>345</v>
      </c>
      <c r="E1659" t="s">
        <v>17</v>
      </c>
      <c r="F1659" t="s">
        <v>27</v>
      </c>
      <c r="G1659" t="s">
        <v>19</v>
      </c>
      <c r="H1659" t="s">
        <v>20</v>
      </c>
      <c r="I1659" s="3">
        <v>1</v>
      </c>
      <c r="J1659" s="4">
        <v>32704.36</v>
      </c>
      <c r="K1659" s="4">
        <v>32704.36</v>
      </c>
      <c r="L1659" t="s">
        <v>35</v>
      </c>
      <c r="M1659" t="s">
        <v>29</v>
      </c>
      <c r="N1659">
        <f>IF(COUNTIF($C$2:C1659,C1659)=1,1,0)</f>
        <v>0</v>
      </c>
      <c r="O1659">
        <f t="shared" si="50"/>
        <v>0</v>
      </c>
      <c r="P1659" t="str">
        <f t="shared" si="51"/>
        <v>2024-03</v>
      </c>
      <c r="Q1659" s="3">
        <f>IF(AND(IF(dashboard!$B$4="All",TRUE,$F1659=dashboard!$B$4),IF(dashboard!$B$5="All",TRUE,$E1659=dashboard!$B$5),IF(dashboard!$B$6="All",TRUE,$G1659=dashboard!$B$6),IF(dashboard!$B$7="All",TRUE,$M1659=dashboard!$B$7),$P1659&gt;=dashboard!$B$8,$P1659&lt;=dashboard!$B$9,COUNTIFS($C$2:C1659,$C1659,$F$2:F1659,IF(dashboard!$B$4="All","*",dashboard!$B$4),$E$2:E1659,IF(dashboard!$B$5="All","*",dashboard!$B$5),$G$2:G1659,IF(dashboard!$B$6="All","*",dashboard!$B$6),$M$2:M1659,IF(dashboard!$B$7="All","*",dashboard!$B$7),$P$2:P1659,"&gt;="&amp;dashboard!$B$8,$P$2:P1659,"&lt;="&amp;dashboard!$B$9)=1),1,0)</f>
        <v>0</v>
      </c>
    </row>
    <row r="1660" spans="1:17">
      <c r="A1660" t="s">
        <v>3076</v>
      </c>
      <c r="B1660" s="2">
        <v>45086</v>
      </c>
      <c r="C1660" t="s">
        <v>2524</v>
      </c>
      <c r="D1660" t="s">
        <v>1144</v>
      </c>
      <c r="E1660" t="s">
        <v>26</v>
      </c>
      <c r="F1660" t="s">
        <v>27</v>
      </c>
      <c r="G1660" t="s">
        <v>42</v>
      </c>
      <c r="H1660" t="s">
        <v>34</v>
      </c>
      <c r="I1660" s="3">
        <v>5</v>
      </c>
      <c r="J1660" s="4">
        <v>1115.05</v>
      </c>
      <c r="K1660" s="4">
        <v>5575.24</v>
      </c>
      <c r="L1660" t="s">
        <v>21</v>
      </c>
      <c r="M1660" t="s">
        <v>22</v>
      </c>
      <c r="N1660">
        <f>IF(COUNTIF($C$2:C1660,C1660)=1,1,0)</f>
        <v>0</v>
      </c>
      <c r="O1660">
        <f t="shared" si="50"/>
        <v>1</v>
      </c>
      <c r="P1660" t="str">
        <f t="shared" si="51"/>
        <v>2023-06</v>
      </c>
      <c r="Q1660" s="3">
        <f>IF(AND(IF(dashboard!$B$4="All",TRUE,$F1660=dashboard!$B$4),IF(dashboard!$B$5="All",TRUE,$E1660=dashboard!$B$5),IF(dashboard!$B$6="All",TRUE,$G1660=dashboard!$B$6),IF(dashboard!$B$7="All",TRUE,$M1660=dashboard!$B$7),$P1660&gt;=dashboard!$B$8,$P1660&lt;=dashboard!$B$9,COUNTIFS($C$2:C1660,$C1660,$F$2:F1660,IF(dashboard!$B$4="All","*",dashboard!$B$4),$E$2:E1660,IF(dashboard!$B$5="All","*",dashboard!$B$5),$G$2:G1660,IF(dashboard!$B$6="All","*",dashboard!$B$6),$M$2:M1660,IF(dashboard!$B$7="All","*",dashboard!$B$7),$P$2:P1660,"&gt;="&amp;dashboard!$B$8,$P$2:P1660,"&lt;="&amp;dashboard!$B$9)=1),1,0)</f>
        <v>0</v>
      </c>
    </row>
    <row r="1661" spans="1:17">
      <c r="A1661" t="s">
        <v>3077</v>
      </c>
      <c r="B1661" s="2">
        <v>45449</v>
      </c>
      <c r="C1661" t="s">
        <v>3078</v>
      </c>
      <c r="D1661" t="s">
        <v>1647</v>
      </c>
      <c r="E1661" t="s">
        <v>61</v>
      </c>
      <c r="F1661" t="s">
        <v>27</v>
      </c>
      <c r="G1661" t="s">
        <v>42</v>
      </c>
      <c r="H1661" t="s">
        <v>34</v>
      </c>
      <c r="I1661" s="3">
        <v>2</v>
      </c>
      <c r="J1661" s="4">
        <v>1301.06</v>
      </c>
      <c r="K1661" s="4">
        <v>2602.12</v>
      </c>
      <c r="L1661" t="s">
        <v>21</v>
      </c>
      <c r="M1661" t="s">
        <v>29</v>
      </c>
      <c r="N1661">
        <f>IF(COUNTIF($C$2:C1661,C1661)=1,1,0)</f>
        <v>1</v>
      </c>
      <c r="O1661">
        <f t="shared" si="50"/>
        <v>0</v>
      </c>
      <c r="P1661" t="str">
        <f t="shared" si="51"/>
        <v>2024-06</v>
      </c>
      <c r="Q1661" s="3">
        <f>IF(AND(IF(dashboard!$B$4="All",TRUE,$F1661=dashboard!$B$4),IF(dashboard!$B$5="All",TRUE,$E1661=dashboard!$B$5),IF(dashboard!$B$6="All",TRUE,$G1661=dashboard!$B$6),IF(dashboard!$B$7="All",TRUE,$M1661=dashboard!$B$7),$P1661&gt;=dashboard!$B$8,$P1661&lt;=dashboard!$B$9,COUNTIFS($C$2:C1661,$C1661,$F$2:F1661,IF(dashboard!$B$4="All","*",dashboard!$B$4),$E$2:E1661,IF(dashboard!$B$5="All","*",dashboard!$B$5),$G$2:G1661,IF(dashboard!$B$6="All","*",dashboard!$B$6),$M$2:M1661,IF(dashboard!$B$7="All","*",dashboard!$B$7),$P$2:P1661,"&gt;="&amp;dashboard!$B$8,$P$2:P1661,"&lt;="&amp;dashboard!$B$9)=1),1,0)</f>
        <v>0</v>
      </c>
    </row>
    <row r="1662" spans="1:17">
      <c r="A1662" t="s">
        <v>3079</v>
      </c>
      <c r="B1662" s="2">
        <v>45003</v>
      </c>
      <c r="C1662" t="s">
        <v>229</v>
      </c>
      <c r="D1662" t="s">
        <v>3080</v>
      </c>
      <c r="E1662" t="s">
        <v>26</v>
      </c>
      <c r="F1662" t="s">
        <v>33</v>
      </c>
      <c r="G1662" t="s">
        <v>19</v>
      </c>
      <c r="H1662" t="s">
        <v>57</v>
      </c>
      <c r="I1662" s="3">
        <v>2</v>
      </c>
      <c r="J1662" s="4">
        <v>13925.41</v>
      </c>
      <c r="K1662" s="4">
        <v>27850.82</v>
      </c>
      <c r="L1662" t="s">
        <v>35</v>
      </c>
      <c r="M1662" t="s">
        <v>29</v>
      </c>
      <c r="N1662">
        <f>IF(COUNTIF($C$2:C1662,C1662)=1,1,0)</f>
        <v>0</v>
      </c>
      <c r="O1662">
        <f t="shared" si="50"/>
        <v>0</v>
      </c>
      <c r="P1662" t="str">
        <f t="shared" si="51"/>
        <v>2023-03</v>
      </c>
      <c r="Q1662" s="3">
        <f>IF(AND(IF(dashboard!$B$4="All",TRUE,$F1662=dashboard!$B$4),IF(dashboard!$B$5="All",TRUE,$E1662=dashboard!$B$5),IF(dashboard!$B$6="All",TRUE,$G1662=dashboard!$B$6),IF(dashboard!$B$7="All",TRUE,$M1662=dashboard!$B$7),$P1662&gt;=dashboard!$B$8,$P1662&lt;=dashboard!$B$9,COUNTIFS($C$2:C1662,$C1662,$F$2:F1662,IF(dashboard!$B$4="All","*",dashboard!$B$4),$E$2:E1662,IF(dashboard!$B$5="All","*",dashboard!$B$5),$G$2:G1662,IF(dashboard!$B$6="All","*",dashboard!$B$6),$M$2:M1662,IF(dashboard!$B$7="All","*",dashboard!$B$7),$P$2:P1662,"&gt;="&amp;dashboard!$B$8,$P$2:P1662,"&lt;="&amp;dashboard!$B$9)=1),1,0)</f>
        <v>0</v>
      </c>
    </row>
    <row r="1663" spans="1:17">
      <c r="A1663" t="s">
        <v>3081</v>
      </c>
      <c r="B1663" s="2">
        <v>45435</v>
      </c>
      <c r="C1663" t="s">
        <v>1297</v>
      </c>
      <c r="D1663" t="s">
        <v>675</v>
      </c>
      <c r="E1663" t="s">
        <v>61</v>
      </c>
      <c r="F1663" t="s">
        <v>18</v>
      </c>
      <c r="G1663" t="s">
        <v>19</v>
      </c>
      <c r="H1663" t="s">
        <v>34</v>
      </c>
      <c r="I1663" s="3">
        <v>2</v>
      </c>
      <c r="J1663" s="4">
        <v>1049.0899999999999</v>
      </c>
      <c r="K1663" s="4">
        <v>2098.19</v>
      </c>
      <c r="L1663" t="s">
        <v>28</v>
      </c>
      <c r="M1663" t="s">
        <v>29</v>
      </c>
      <c r="N1663">
        <f>IF(COUNTIF($C$2:C1663,C1663)=1,1,0)</f>
        <v>0</v>
      </c>
      <c r="O1663">
        <f t="shared" si="50"/>
        <v>0</v>
      </c>
      <c r="P1663" t="str">
        <f t="shared" si="51"/>
        <v>2024-05</v>
      </c>
      <c r="Q1663" s="3">
        <f>IF(AND(IF(dashboard!$B$4="All",TRUE,$F1663=dashboard!$B$4),IF(dashboard!$B$5="All",TRUE,$E1663=dashboard!$B$5),IF(dashboard!$B$6="All",TRUE,$G1663=dashboard!$B$6),IF(dashboard!$B$7="All",TRUE,$M1663=dashboard!$B$7),$P1663&gt;=dashboard!$B$8,$P1663&lt;=dashboard!$B$9,COUNTIFS($C$2:C1663,$C1663,$F$2:F1663,IF(dashboard!$B$4="All","*",dashboard!$B$4),$E$2:E1663,IF(dashboard!$B$5="All","*",dashboard!$B$5),$G$2:G1663,IF(dashboard!$B$6="All","*",dashboard!$B$6),$M$2:M1663,IF(dashboard!$B$7="All","*",dashboard!$B$7),$P$2:P1663,"&gt;="&amp;dashboard!$B$8,$P$2:P1663,"&lt;="&amp;dashboard!$B$9)=1),1,0)</f>
        <v>0</v>
      </c>
    </row>
    <row r="1664" spans="1:17">
      <c r="A1664" t="s">
        <v>3082</v>
      </c>
      <c r="B1664" s="2">
        <v>45367</v>
      </c>
      <c r="C1664" t="s">
        <v>361</v>
      </c>
      <c r="D1664" t="s">
        <v>166</v>
      </c>
      <c r="E1664" t="s">
        <v>17</v>
      </c>
      <c r="F1664" t="s">
        <v>46</v>
      </c>
      <c r="G1664" t="s">
        <v>19</v>
      </c>
      <c r="H1664" t="s">
        <v>20</v>
      </c>
      <c r="I1664" s="3">
        <v>1</v>
      </c>
      <c r="J1664" s="4">
        <v>41342.89</v>
      </c>
      <c r="K1664" s="4">
        <v>41342.89</v>
      </c>
      <c r="L1664" t="s">
        <v>28</v>
      </c>
      <c r="M1664" t="s">
        <v>29</v>
      </c>
      <c r="N1664">
        <f>IF(COUNTIF($C$2:C1664,C1664)=1,1,0)</f>
        <v>0</v>
      </c>
      <c r="O1664">
        <f t="shared" si="50"/>
        <v>0</v>
      </c>
      <c r="P1664" t="str">
        <f t="shared" si="51"/>
        <v>2024-03</v>
      </c>
      <c r="Q1664" s="3">
        <f>IF(AND(IF(dashboard!$B$4="All",TRUE,$F1664=dashboard!$B$4),IF(dashboard!$B$5="All",TRUE,$E1664=dashboard!$B$5),IF(dashboard!$B$6="All",TRUE,$G1664=dashboard!$B$6),IF(dashboard!$B$7="All",TRUE,$M1664=dashboard!$B$7),$P1664&gt;=dashboard!$B$8,$P1664&lt;=dashboard!$B$9,COUNTIFS($C$2:C1664,$C1664,$F$2:F1664,IF(dashboard!$B$4="All","*",dashboard!$B$4),$E$2:E1664,IF(dashboard!$B$5="All","*",dashboard!$B$5),$G$2:G1664,IF(dashboard!$B$6="All","*",dashboard!$B$6),$M$2:M1664,IF(dashboard!$B$7="All","*",dashboard!$B$7),$P$2:P1664,"&gt;="&amp;dashboard!$B$8,$P$2:P1664,"&lt;="&amp;dashboard!$B$9)=1),1,0)</f>
        <v>0</v>
      </c>
    </row>
    <row r="1665" spans="1:17">
      <c r="A1665" t="s">
        <v>3083</v>
      </c>
      <c r="B1665" s="2">
        <v>45180</v>
      </c>
      <c r="C1665" t="s">
        <v>1508</v>
      </c>
      <c r="D1665" t="s">
        <v>2020</v>
      </c>
      <c r="E1665" t="s">
        <v>26</v>
      </c>
      <c r="F1665" t="s">
        <v>33</v>
      </c>
      <c r="G1665" t="s">
        <v>19</v>
      </c>
      <c r="H1665" t="s">
        <v>34</v>
      </c>
      <c r="I1665" s="3">
        <v>2</v>
      </c>
      <c r="J1665" s="4">
        <v>844.98</v>
      </c>
      <c r="K1665" s="4">
        <v>1689.95</v>
      </c>
      <c r="L1665" t="s">
        <v>35</v>
      </c>
      <c r="M1665" t="s">
        <v>29</v>
      </c>
      <c r="N1665">
        <f>IF(COUNTIF($C$2:C1665,C1665)=1,1,0)</f>
        <v>0</v>
      </c>
      <c r="O1665">
        <f t="shared" si="50"/>
        <v>0</v>
      </c>
      <c r="P1665" t="str">
        <f t="shared" si="51"/>
        <v>2023-09</v>
      </c>
      <c r="Q1665" s="3">
        <f>IF(AND(IF(dashboard!$B$4="All",TRUE,$F1665=dashboard!$B$4),IF(dashboard!$B$5="All",TRUE,$E1665=dashboard!$B$5),IF(dashboard!$B$6="All",TRUE,$G1665=dashboard!$B$6),IF(dashboard!$B$7="All",TRUE,$M1665=dashboard!$B$7),$P1665&gt;=dashboard!$B$8,$P1665&lt;=dashboard!$B$9,COUNTIFS($C$2:C1665,$C1665,$F$2:F1665,IF(dashboard!$B$4="All","*",dashboard!$B$4),$E$2:E1665,IF(dashboard!$B$5="All","*",dashboard!$B$5),$G$2:G1665,IF(dashboard!$B$6="All","*",dashboard!$B$6),$M$2:M1665,IF(dashboard!$B$7="All","*",dashboard!$B$7),$P$2:P1665,"&gt;="&amp;dashboard!$B$8,$P$2:P1665,"&lt;="&amp;dashboard!$B$9)=1),1,0)</f>
        <v>0</v>
      </c>
    </row>
    <row r="1666" spans="1:17">
      <c r="A1666" t="s">
        <v>3084</v>
      </c>
      <c r="B1666" s="2">
        <v>45246</v>
      </c>
      <c r="C1666" t="s">
        <v>3085</v>
      </c>
      <c r="D1666" t="s">
        <v>3086</v>
      </c>
      <c r="E1666" t="s">
        <v>17</v>
      </c>
      <c r="F1666" t="s">
        <v>33</v>
      </c>
      <c r="G1666" t="s">
        <v>19</v>
      </c>
      <c r="H1666" t="s">
        <v>57</v>
      </c>
      <c r="I1666" s="3">
        <v>1</v>
      </c>
      <c r="J1666" s="4">
        <v>12790.45</v>
      </c>
      <c r="K1666" s="4">
        <v>12790.45</v>
      </c>
      <c r="L1666" t="s">
        <v>28</v>
      </c>
      <c r="M1666" t="s">
        <v>29</v>
      </c>
      <c r="N1666">
        <f>IF(COUNTIF($C$2:C1666,C1666)=1,1,0)</f>
        <v>1</v>
      </c>
      <c r="O1666">
        <f t="shared" ref="O1666:O1729" si="52">IF(OR(M1666="Yes",M1666="YES",M1666=TRUE,M1666=1),1,0)</f>
        <v>0</v>
      </c>
      <c r="P1666" t="str">
        <f t="shared" ref="P1666:P1729" si="53">TEXT(B1666,"yyyy-mm")</f>
        <v>2023-11</v>
      </c>
      <c r="Q1666" s="3">
        <f>IF(AND(IF(dashboard!$B$4="All",TRUE,$F1666=dashboard!$B$4),IF(dashboard!$B$5="All",TRUE,$E1666=dashboard!$B$5),IF(dashboard!$B$6="All",TRUE,$G1666=dashboard!$B$6),IF(dashboard!$B$7="All",TRUE,$M1666=dashboard!$B$7),$P1666&gt;=dashboard!$B$8,$P1666&lt;=dashboard!$B$9,COUNTIFS($C$2:C1666,$C1666,$F$2:F1666,IF(dashboard!$B$4="All","*",dashboard!$B$4),$E$2:E1666,IF(dashboard!$B$5="All","*",dashboard!$B$5),$G$2:G1666,IF(dashboard!$B$6="All","*",dashboard!$B$6),$M$2:M1666,IF(dashboard!$B$7="All","*",dashboard!$B$7),$P$2:P1666,"&gt;="&amp;dashboard!$B$8,$P$2:P1666,"&lt;="&amp;dashboard!$B$9)=1),1,0)</f>
        <v>1</v>
      </c>
    </row>
    <row r="1667" spans="1:17">
      <c r="A1667" t="s">
        <v>3087</v>
      </c>
      <c r="B1667" s="2">
        <v>45189</v>
      </c>
      <c r="C1667" t="s">
        <v>2749</v>
      </c>
      <c r="D1667" t="s">
        <v>1620</v>
      </c>
      <c r="E1667" t="s">
        <v>17</v>
      </c>
      <c r="F1667" t="s">
        <v>46</v>
      </c>
      <c r="G1667" t="s">
        <v>19</v>
      </c>
      <c r="H1667" t="s">
        <v>57</v>
      </c>
      <c r="I1667" s="3">
        <v>5</v>
      </c>
      <c r="J1667" s="4">
        <v>15070.45</v>
      </c>
      <c r="K1667" s="4">
        <v>75352.23</v>
      </c>
      <c r="L1667" t="s">
        <v>28</v>
      </c>
      <c r="M1667" t="s">
        <v>29</v>
      </c>
      <c r="N1667">
        <f>IF(COUNTIF($C$2:C1667,C1667)=1,1,0)</f>
        <v>0</v>
      </c>
      <c r="O1667">
        <f t="shared" si="52"/>
        <v>0</v>
      </c>
      <c r="P1667" t="str">
        <f t="shared" si="53"/>
        <v>2023-09</v>
      </c>
      <c r="Q1667" s="3">
        <f>IF(AND(IF(dashboard!$B$4="All",TRUE,$F1667=dashboard!$B$4),IF(dashboard!$B$5="All",TRUE,$E1667=dashboard!$B$5),IF(dashboard!$B$6="All",TRUE,$G1667=dashboard!$B$6),IF(dashboard!$B$7="All",TRUE,$M1667=dashboard!$B$7),$P1667&gt;=dashboard!$B$8,$P1667&lt;=dashboard!$B$9,COUNTIFS($C$2:C1667,$C1667,$F$2:F1667,IF(dashboard!$B$4="All","*",dashboard!$B$4),$E$2:E1667,IF(dashboard!$B$5="All","*",dashboard!$B$5),$G$2:G1667,IF(dashboard!$B$6="All","*",dashboard!$B$6),$M$2:M1667,IF(dashboard!$B$7="All","*",dashboard!$B$7),$P$2:P1667,"&gt;="&amp;dashboard!$B$8,$P$2:P1667,"&lt;="&amp;dashboard!$B$9)=1),1,0)</f>
        <v>0</v>
      </c>
    </row>
    <row r="1668" spans="1:17">
      <c r="A1668" t="s">
        <v>3088</v>
      </c>
      <c r="B1668" s="2">
        <v>45300</v>
      </c>
      <c r="C1668" t="s">
        <v>3089</v>
      </c>
      <c r="D1668" t="s">
        <v>3090</v>
      </c>
      <c r="E1668" t="s">
        <v>17</v>
      </c>
      <c r="F1668" t="s">
        <v>46</v>
      </c>
      <c r="G1668" t="s">
        <v>19</v>
      </c>
      <c r="H1668" t="s">
        <v>50</v>
      </c>
      <c r="I1668" s="3">
        <v>5</v>
      </c>
      <c r="J1668" s="4">
        <v>2728.51</v>
      </c>
      <c r="K1668" s="4">
        <v>13642.56</v>
      </c>
      <c r="L1668" t="s">
        <v>35</v>
      </c>
      <c r="M1668" t="s">
        <v>29</v>
      </c>
      <c r="N1668">
        <f>IF(COUNTIF($C$2:C1668,C1668)=1,1,0)</f>
        <v>1</v>
      </c>
      <c r="O1668">
        <f t="shared" si="52"/>
        <v>0</v>
      </c>
      <c r="P1668" t="str">
        <f t="shared" si="53"/>
        <v>2024-01</v>
      </c>
      <c r="Q1668" s="3">
        <f>IF(AND(IF(dashboard!$B$4="All",TRUE,$F1668=dashboard!$B$4),IF(dashboard!$B$5="All",TRUE,$E1668=dashboard!$B$5),IF(dashboard!$B$6="All",TRUE,$G1668=dashboard!$B$6),IF(dashboard!$B$7="All",TRUE,$M1668=dashboard!$B$7),$P1668&gt;=dashboard!$B$8,$P1668&lt;=dashboard!$B$9,COUNTIFS($C$2:C1668,$C1668,$F$2:F1668,IF(dashboard!$B$4="All","*",dashboard!$B$4),$E$2:E1668,IF(dashboard!$B$5="All","*",dashboard!$B$5),$G$2:G1668,IF(dashboard!$B$6="All","*",dashboard!$B$6),$M$2:M1668,IF(dashboard!$B$7="All","*",dashboard!$B$7),$P$2:P1668,"&gt;="&amp;dashboard!$B$8,$P$2:P1668,"&lt;="&amp;dashboard!$B$9)=1),1,0)</f>
        <v>0</v>
      </c>
    </row>
    <row r="1669" spans="1:17">
      <c r="A1669" t="s">
        <v>3091</v>
      </c>
      <c r="B1669" s="2">
        <v>45093</v>
      </c>
      <c r="C1669" t="s">
        <v>1123</v>
      </c>
      <c r="D1669" t="s">
        <v>216</v>
      </c>
      <c r="E1669" t="s">
        <v>17</v>
      </c>
      <c r="F1669" t="s">
        <v>27</v>
      </c>
      <c r="G1669" t="s">
        <v>19</v>
      </c>
      <c r="H1669" t="s">
        <v>20</v>
      </c>
      <c r="I1669" s="3">
        <v>4</v>
      </c>
      <c r="J1669" s="4">
        <v>38787.230000000003</v>
      </c>
      <c r="K1669" s="4">
        <v>155148.91</v>
      </c>
      <c r="L1669" t="s">
        <v>21</v>
      </c>
      <c r="M1669" t="s">
        <v>29</v>
      </c>
      <c r="N1669">
        <f>IF(COUNTIF($C$2:C1669,C1669)=1,1,0)</f>
        <v>0</v>
      </c>
      <c r="O1669">
        <f t="shared" si="52"/>
        <v>0</v>
      </c>
      <c r="P1669" t="str">
        <f t="shared" si="53"/>
        <v>2023-06</v>
      </c>
      <c r="Q1669" s="3">
        <f>IF(AND(IF(dashboard!$B$4="All",TRUE,$F1669=dashboard!$B$4),IF(dashboard!$B$5="All",TRUE,$E1669=dashboard!$B$5),IF(dashboard!$B$6="All",TRUE,$G1669=dashboard!$B$6),IF(dashboard!$B$7="All",TRUE,$M1669=dashboard!$B$7),$P1669&gt;=dashboard!$B$8,$P1669&lt;=dashboard!$B$9,COUNTIFS($C$2:C1669,$C1669,$F$2:F1669,IF(dashboard!$B$4="All","*",dashboard!$B$4),$E$2:E1669,IF(dashboard!$B$5="All","*",dashboard!$B$5),$G$2:G1669,IF(dashboard!$B$6="All","*",dashboard!$B$6),$M$2:M1669,IF(dashboard!$B$7="All","*",dashboard!$B$7),$P$2:P1669,"&gt;="&amp;dashboard!$B$8,$P$2:P1669,"&lt;="&amp;dashboard!$B$9)=1),1,0)</f>
        <v>0</v>
      </c>
    </row>
    <row r="1670" spans="1:17">
      <c r="A1670" t="s">
        <v>3092</v>
      </c>
      <c r="B1670" s="2">
        <v>45385</v>
      </c>
      <c r="C1670" t="s">
        <v>1763</v>
      </c>
      <c r="D1670" t="s">
        <v>233</v>
      </c>
      <c r="E1670" t="s">
        <v>61</v>
      </c>
      <c r="F1670" t="s">
        <v>46</v>
      </c>
      <c r="G1670" t="s">
        <v>19</v>
      </c>
      <c r="H1670" t="s">
        <v>34</v>
      </c>
      <c r="I1670" s="3">
        <v>4</v>
      </c>
      <c r="J1670" s="4">
        <v>867.64</v>
      </c>
      <c r="K1670" s="4">
        <v>3470.58</v>
      </c>
      <c r="L1670" t="s">
        <v>35</v>
      </c>
      <c r="M1670" t="s">
        <v>29</v>
      </c>
      <c r="N1670">
        <f>IF(COUNTIF($C$2:C1670,C1670)=1,1,0)</f>
        <v>0</v>
      </c>
      <c r="O1670">
        <f t="shared" si="52"/>
        <v>0</v>
      </c>
      <c r="P1670" t="str">
        <f t="shared" si="53"/>
        <v>2024-04</v>
      </c>
      <c r="Q1670" s="3">
        <f>IF(AND(IF(dashboard!$B$4="All",TRUE,$F1670=dashboard!$B$4),IF(dashboard!$B$5="All",TRUE,$E1670=dashboard!$B$5),IF(dashboard!$B$6="All",TRUE,$G1670=dashboard!$B$6),IF(dashboard!$B$7="All",TRUE,$M1670=dashboard!$B$7),$P1670&gt;=dashboard!$B$8,$P1670&lt;=dashboard!$B$9,COUNTIFS($C$2:C1670,$C1670,$F$2:F1670,IF(dashboard!$B$4="All","*",dashboard!$B$4),$E$2:E1670,IF(dashboard!$B$5="All","*",dashboard!$B$5),$G$2:G1670,IF(dashboard!$B$6="All","*",dashboard!$B$6),$M$2:M1670,IF(dashboard!$B$7="All","*",dashboard!$B$7),$P$2:P1670,"&gt;="&amp;dashboard!$B$8,$P$2:P1670,"&lt;="&amp;dashboard!$B$9)=1),1,0)</f>
        <v>0</v>
      </c>
    </row>
    <row r="1671" spans="1:17">
      <c r="A1671" t="s">
        <v>3093</v>
      </c>
      <c r="B1671" s="2">
        <v>45206</v>
      </c>
      <c r="C1671" t="s">
        <v>883</v>
      </c>
      <c r="D1671" t="s">
        <v>1911</v>
      </c>
      <c r="E1671" t="s">
        <v>61</v>
      </c>
      <c r="F1671" t="s">
        <v>46</v>
      </c>
      <c r="G1671" t="s">
        <v>19</v>
      </c>
      <c r="H1671" t="s">
        <v>20</v>
      </c>
      <c r="I1671" s="3">
        <v>3</v>
      </c>
      <c r="J1671" s="4">
        <v>36909.81</v>
      </c>
      <c r="K1671" s="4">
        <v>110729.43</v>
      </c>
      <c r="L1671" t="s">
        <v>35</v>
      </c>
      <c r="M1671" t="s">
        <v>29</v>
      </c>
      <c r="N1671">
        <f>IF(COUNTIF($C$2:C1671,C1671)=1,1,0)</f>
        <v>0</v>
      </c>
      <c r="O1671">
        <f t="shared" si="52"/>
        <v>0</v>
      </c>
      <c r="P1671" t="str">
        <f t="shared" si="53"/>
        <v>2023-10</v>
      </c>
      <c r="Q1671" s="3">
        <f>IF(AND(IF(dashboard!$B$4="All",TRUE,$F1671=dashboard!$B$4),IF(dashboard!$B$5="All",TRUE,$E1671=dashboard!$B$5),IF(dashboard!$B$6="All",TRUE,$G1671=dashboard!$B$6),IF(dashboard!$B$7="All",TRUE,$M1671=dashboard!$B$7),$P1671&gt;=dashboard!$B$8,$P1671&lt;=dashboard!$B$9,COUNTIFS($C$2:C1671,$C1671,$F$2:F1671,IF(dashboard!$B$4="All","*",dashboard!$B$4),$E$2:E1671,IF(dashboard!$B$5="All","*",dashboard!$B$5),$G$2:G1671,IF(dashboard!$B$6="All","*",dashboard!$B$6),$M$2:M1671,IF(dashboard!$B$7="All","*",dashboard!$B$7),$P$2:P1671,"&gt;="&amp;dashboard!$B$8,$P$2:P1671,"&lt;="&amp;dashboard!$B$9)=1),1,0)</f>
        <v>0</v>
      </c>
    </row>
    <row r="1672" spans="1:17">
      <c r="A1672" t="s">
        <v>3094</v>
      </c>
      <c r="B1672" s="2">
        <v>45228</v>
      </c>
      <c r="C1672" t="s">
        <v>2153</v>
      </c>
      <c r="D1672" t="s">
        <v>302</v>
      </c>
      <c r="E1672" t="s">
        <v>17</v>
      </c>
      <c r="F1672" t="s">
        <v>46</v>
      </c>
      <c r="G1672" t="s">
        <v>19</v>
      </c>
      <c r="H1672" t="s">
        <v>20</v>
      </c>
      <c r="I1672" s="3">
        <v>5</v>
      </c>
      <c r="J1672" s="4">
        <v>37104.44</v>
      </c>
      <c r="K1672" s="4">
        <v>185522.19</v>
      </c>
      <c r="L1672" t="s">
        <v>28</v>
      </c>
      <c r="M1672" t="s">
        <v>29</v>
      </c>
      <c r="N1672">
        <f>IF(COUNTIF($C$2:C1672,C1672)=1,1,0)</f>
        <v>0</v>
      </c>
      <c r="O1672">
        <f t="shared" si="52"/>
        <v>0</v>
      </c>
      <c r="P1672" t="str">
        <f t="shared" si="53"/>
        <v>2023-10</v>
      </c>
      <c r="Q1672" s="3">
        <f>IF(AND(IF(dashboard!$B$4="All",TRUE,$F1672=dashboard!$B$4),IF(dashboard!$B$5="All",TRUE,$E1672=dashboard!$B$5),IF(dashboard!$B$6="All",TRUE,$G1672=dashboard!$B$6),IF(dashboard!$B$7="All",TRUE,$M1672=dashboard!$B$7),$P1672&gt;=dashboard!$B$8,$P1672&lt;=dashboard!$B$9,COUNTIFS($C$2:C1672,$C1672,$F$2:F1672,IF(dashboard!$B$4="All","*",dashboard!$B$4),$E$2:E1672,IF(dashboard!$B$5="All","*",dashboard!$B$5),$G$2:G1672,IF(dashboard!$B$6="All","*",dashboard!$B$6),$M$2:M1672,IF(dashboard!$B$7="All","*",dashboard!$B$7),$P$2:P1672,"&gt;="&amp;dashboard!$B$8,$P$2:P1672,"&lt;="&amp;dashboard!$B$9)=1),1,0)</f>
        <v>0</v>
      </c>
    </row>
    <row r="1673" spans="1:17">
      <c r="A1673" t="s">
        <v>3095</v>
      </c>
      <c r="B1673" s="2">
        <v>45457</v>
      </c>
      <c r="C1673" t="s">
        <v>2453</v>
      </c>
      <c r="D1673" t="s">
        <v>763</v>
      </c>
      <c r="E1673" t="s">
        <v>17</v>
      </c>
      <c r="F1673" t="s">
        <v>46</v>
      </c>
      <c r="G1673" t="s">
        <v>42</v>
      </c>
      <c r="H1673" t="s">
        <v>34</v>
      </c>
      <c r="I1673" s="3">
        <v>1</v>
      </c>
      <c r="J1673" s="4">
        <v>968.45</v>
      </c>
      <c r="K1673" s="4">
        <v>968.45</v>
      </c>
      <c r="L1673" t="s">
        <v>35</v>
      </c>
      <c r="M1673" t="s">
        <v>29</v>
      </c>
      <c r="N1673">
        <f>IF(COUNTIF($C$2:C1673,C1673)=1,1,0)</f>
        <v>0</v>
      </c>
      <c r="O1673">
        <f t="shared" si="52"/>
        <v>0</v>
      </c>
      <c r="P1673" t="str">
        <f t="shared" si="53"/>
        <v>2024-06</v>
      </c>
      <c r="Q1673" s="3">
        <f>IF(AND(IF(dashboard!$B$4="All",TRUE,$F1673=dashboard!$B$4),IF(dashboard!$B$5="All",TRUE,$E1673=dashboard!$B$5),IF(dashboard!$B$6="All",TRUE,$G1673=dashboard!$B$6),IF(dashboard!$B$7="All",TRUE,$M1673=dashboard!$B$7),$P1673&gt;=dashboard!$B$8,$P1673&lt;=dashboard!$B$9,COUNTIFS($C$2:C1673,$C1673,$F$2:F1673,IF(dashboard!$B$4="All","*",dashboard!$B$4),$E$2:E1673,IF(dashboard!$B$5="All","*",dashboard!$B$5),$G$2:G1673,IF(dashboard!$B$6="All","*",dashboard!$B$6),$M$2:M1673,IF(dashboard!$B$7="All","*",dashboard!$B$7),$P$2:P1673,"&gt;="&amp;dashboard!$B$8,$P$2:P1673,"&lt;="&amp;dashboard!$B$9)=1),1,0)</f>
        <v>0</v>
      </c>
    </row>
    <row r="1674" spans="1:17">
      <c r="A1674" t="s">
        <v>3096</v>
      </c>
      <c r="B1674" s="2">
        <v>45144</v>
      </c>
      <c r="C1674" t="s">
        <v>839</v>
      </c>
      <c r="D1674" t="s">
        <v>678</v>
      </c>
      <c r="E1674" t="s">
        <v>17</v>
      </c>
      <c r="F1674" t="s">
        <v>27</v>
      </c>
      <c r="G1674" t="s">
        <v>19</v>
      </c>
      <c r="H1674" t="s">
        <v>57</v>
      </c>
      <c r="I1674" s="3">
        <v>3</v>
      </c>
      <c r="J1674" s="4">
        <v>11345.81</v>
      </c>
      <c r="K1674" s="4">
        <v>34037.440000000002</v>
      </c>
      <c r="L1674" t="s">
        <v>28</v>
      </c>
      <c r="M1674" t="s">
        <v>29</v>
      </c>
      <c r="N1674">
        <f>IF(COUNTIF($C$2:C1674,C1674)=1,1,0)</f>
        <v>0</v>
      </c>
      <c r="O1674">
        <f t="shared" si="52"/>
        <v>0</v>
      </c>
      <c r="P1674" t="str">
        <f t="shared" si="53"/>
        <v>2023-08</v>
      </c>
      <c r="Q1674" s="3">
        <f>IF(AND(IF(dashboard!$B$4="All",TRUE,$F1674=dashboard!$B$4),IF(dashboard!$B$5="All",TRUE,$E1674=dashboard!$B$5),IF(dashboard!$B$6="All",TRUE,$G1674=dashboard!$B$6),IF(dashboard!$B$7="All",TRUE,$M1674=dashboard!$B$7),$P1674&gt;=dashboard!$B$8,$P1674&lt;=dashboard!$B$9,COUNTIFS($C$2:C1674,$C1674,$F$2:F1674,IF(dashboard!$B$4="All","*",dashboard!$B$4),$E$2:E1674,IF(dashboard!$B$5="All","*",dashboard!$B$5),$G$2:G1674,IF(dashboard!$B$6="All","*",dashboard!$B$6),$M$2:M1674,IF(dashboard!$B$7="All","*",dashboard!$B$7),$P$2:P1674,"&gt;="&amp;dashboard!$B$8,$P$2:P1674,"&lt;="&amp;dashboard!$B$9)=1),1,0)</f>
        <v>0</v>
      </c>
    </row>
    <row r="1675" spans="1:17">
      <c r="A1675" t="s">
        <v>3097</v>
      </c>
      <c r="B1675" s="2">
        <v>45028</v>
      </c>
      <c r="C1675" t="s">
        <v>155</v>
      </c>
      <c r="D1675" t="s">
        <v>1136</v>
      </c>
      <c r="E1675" t="s">
        <v>17</v>
      </c>
      <c r="F1675" t="s">
        <v>33</v>
      </c>
      <c r="G1675" t="s">
        <v>42</v>
      </c>
      <c r="H1675" t="s">
        <v>20</v>
      </c>
      <c r="I1675" s="3">
        <v>5</v>
      </c>
      <c r="J1675" s="4">
        <v>37619.51</v>
      </c>
      <c r="K1675" s="4">
        <v>188097.54</v>
      </c>
      <c r="L1675" t="s">
        <v>35</v>
      </c>
      <c r="M1675" t="s">
        <v>29</v>
      </c>
      <c r="N1675">
        <f>IF(COUNTIF($C$2:C1675,C1675)=1,1,0)</f>
        <v>0</v>
      </c>
      <c r="O1675">
        <f t="shared" si="52"/>
        <v>0</v>
      </c>
      <c r="P1675" t="str">
        <f t="shared" si="53"/>
        <v>2023-04</v>
      </c>
      <c r="Q1675" s="3">
        <f>IF(AND(IF(dashboard!$B$4="All",TRUE,$F1675=dashboard!$B$4),IF(dashboard!$B$5="All",TRUE,$E1675=dashboard!$B$5),IF(dashboard!$B$6="All",TRUE,$G1675=dashboard!$B$6),IF(dashboard!$B$7="All",TRUE,$M1675=dashboard!$B$7),$P1675&gt;=dashboard!$B$8,$P1675&lt;=dashboard!$B$9,COUNTIFS($C$2:C1675,$C1675,$F$2:F1675,IF(dashboard!$B$4="All","*",dashboard!$B$4),$E$2:E1675,IF(dashboard!$B$5="All","*",dashboard!$B$5),$G$2:G1675,IF(dashboard!$B$6="All","*",dashboard!$B$6),$M$2:M1675,IF(dashboard!$B$7="All","*",dashboard!$B$7),$P$2:P1675,"&gt;="&amp;dashboard!$B$8,$P$2:P1675,"&lt;="&amp;dashboard!$B$9)=1),1,0)</f>
        <v>0</v>
      </c>
    </row>
    <row r="1676" spans="1:17">
      <c r="A1676" t="s">
        <v>3098</v>
      </c>
      <c r="B1676" s="2">
        <v>45214</v>
      </c>
      <c r="C1676" t="s">
        <v>1551</v>
      </c>
      <c r="D1676" t="s">
        <v>109</v>
      </c>
      <c r="E1676" t="s">
        <v>26</v>
      </c>
      <c r="F1676" t="s">
        <v>18</v>
      </c>
      <c r="G1676" t="s">
        <v>19</v>
      </c>
      <c r="H1676" t="s">
        <v>50</v>
      </c>
      <c r="I1676" s="3">
        <v>1</v>
      </c>
      <c r="J1676" s="4">
        <v>2061.88</v>
      </c>
      <c r="K1676" s="4">
        <v>2061.88</v>
      </c>
      <c r="L1676" t="s">
        <v>21</v>
      </c>
      <c r="M1676" t="s">
        <v>29</v>
      </c>
      <c r="N1676">
        <f>IF(COUNTIF($C$2:C1676,C1676)=1,1,0)</f>
        <v>0</v>
      </c>
      <c r="O1676">
        <f t="shared" si="52"/>
        <v>0</v>
      </c>
      <c r="P1676" t="str">
        <f t="shared" si="53"/>
        <v>2023-10</v>
      </c>
      <c r="Q1676" s="3">
        <f>IF(AND(IF(dashboard!$B$4="All",TRUE,$F1676=dashboard!$B$4),IF(dashboard!$B$5="All",TRUE,$E1676=dashboard!$B$5),IF(dashboard!$B$6="All",TRUE,$G1676=dashboard!$B$6),IF(dashboard!$B$7="All",TRUE,$M1676=dashboard!$B$7),$P1676&gt;=dashboard!$B$8,$P1676&lt;=dashboard!$B$9,COUNTIFS($C$2:C1676,$C1676,$F$2:F1676,IF(dashboard!$B$4="All","*",dashboard!$B$4),$E$2:E1676,IF(dashboard!$B$5="All","*",dashboard!$B$5),$G$2:G1676,IF(dashboard!$B$6="All","*",dashboard!$B$6),$M$2:M1676,IF(dashboard!$B$7="All","*",dashboard!$B$7),$P$2:P1676,"&gt;="&amp;dashboard!$B$8,$P$2:P1676,"&lt;="&amp;dashboard!$B$9)=1),1,0)</f>
        <v>0</v>
      </c>
    </row>
    <row r="1677" spans="1:17">
      <c r="A1677" t="s">
        <v>3099</v>
      </c>
      <c r="B1677" s="2">
        <v>45093</v>
      </c>
      <c r="C1677" t="s">
        <v>1782</v>
      </c>
      <c r="D1677" t="s">
        <v>2017</v>
      </c>
      <c r="E1677" t="s">
        <v>61</v>
      </c>
      <c r="F1677" t="s">
        <v>18</v>
      </c>
      <c r="G1677" t="s">
        <v>42</v>
      </c>
      <c r="H1677" t="s">
        <v>20</v>
      </c>
      <c r="I1677" s="3">
        <v>5</v>
      </c>
      <c r="J1677" s="4">
        <v>24529.29</v>
      </c>
      <c r="K1677" s="4">
        <v>122646.46</v>
      </c>
      <c r="L1677" t="s">
        <v>28</v>
      </c>
      <c r="M1677" t="s">
        <v>22</v>
      </c>
      <c r="N1677">
        <f>IF(COUNTIF($C$2:C1677,C1677)=1,1,0)</f>
        <v>0</v>
      </c>
      <c r="O1677">
        <f t="shared" si="52"/>
        <v>1</v>
      </c>
      <c r="P1677" t="str">
        <f t="shared" si="53"/>
        <v>2023-06</v>
      </c>
      <c r="Q1677" s="3">
        <f>IF(AND(IF(dashboard!$B$4="All",TRUE,$F1677=dashboard!$B$4),IF(dashboard!$B$5="All",TRUE,$E1677=dashboard!$B$5),IF(dashboard!$B$6="All",TRUE,$G1677=dashboard!$B$6),IF(dashboard!$B$7="All",TRUE,$M1677=dashboard!$B$7),$P1677&gt;=dashboard!$B$8,$P1677&lt;=dashboard!$B$9,COUNTIFS($C$2:C1677,$C1677,$F$2:F1677,IF(dashboard!$B$4="All","*",dashboard!$B$4),$E$2:E1677,IF(dashboard!$B$5="All","*",dashboard!$B$5),$G$2:G1677,IF(dashboard!$B$6="All","*",dashboard!$B$6),$M$2:M1677,IF(dashboard!$B$7="All","*",dashboard!$B$7),$P$2:P1677,"&gt;="&amp;dashboard!$B$8,$P$2:P1677,"&lt;="&amp;dashboard!$B$9)=1),1,0)</f>
        <v>0</v>
      </c>
    </row>
    <row r="1678" spans="1:17">
      <c r="A1678" t="s">
        <v>3100</v>
      </c>
      <c r="B1678" s="2">
        <v>44962</v>
      </c>
      <c r="C1678" t="s">
        <v>505</v>
      </c>
      <c r="D1678" t="s">
        <v>1963</v>
      </c>
      <c r="E1678" t="s">
        <v>61</v>
      </c>
      <c r="F1678" t="s">
        <v>33</v>
      </c>
      <c r="G1678" t="s">
        <v>19</v>
      </c>
      <c r="H1678" t="s">
        <v>57</v>
      </c>
      <c r="I1678" s="3">
        <v>5</v>
      </c>
      <c r="J1678" s="4">
        <v>12176.79</v>
      </c>
      <c r="K1678" s="4">
        <v>60883.97</v>
      </c>
      <c r="L1678" t="s">
        <v>35</v>
      </c>
      <c r="M1678" t="s">
        <v>29</v>
      </c>
      <c r="N1678">
        <f>IF(COUNTIF($C$2:C1678,C1678)=1,1,0)</f>
        <v>0</v>
      </c>
      <c r="O1678">
        <f t="shared" si="52"/>
        <v>0</v>
      </c>
      <c r="P1678" t="str">
        <f t="shared" si="53"/>
        <v>2023-02</v>
      </c>
      <c r="Q1678" s="3">
        <f>IF(AND(IF(dashboard!$B$4="All",TRUE,$F1678=dashboard!$B$4),IF(dashboard!$B$5="All",TRUE,$E1678=dashboard!$B$5),IF(dashboard!$B$6="All",TRUE,$G1678=dashboard!$B$6),IF(dashboard!$B$7="All",TRUE,$M1678=dashboard!$B$7),$P1678&gt;=dashboard!$B$8,$P1678&lt;=dashboard!$B$9,COUNTIFS($C$2:C1678,$C1678,$F$2:F1678,IF(dashboard!$B$4="All","*",dashboard!$B$4),$E$2:E1678,IF(dashboard!$B$5="All","*",dashboard!$B$5),$G$2:G1678,IF(dashboard!$B$6="All","*",dashboard!$B$6),$M$2:M1678,IF(dashboard!$B$7="All","*",dashboard!$B$7),$P$2:P1678,"&gt;="&amp;dashboard!$B$8,$P$2:P1678,"&lt;="&amp;dashboard!$B$9)=1),1,0)</f>
        <v>1</v>
      </c>
    </row>
    <row r="1679" spans="1:17">
      <c r="A1679" t="s">
        <v>3101</v>
      </c>
      <c r="B1679" s="2">
        <v>45279</v>
      </c>
      <c r="C1679" t="s">
        <v>2686</v>
      </c>
      <c r="D1679" t="s">
        <v>568</v>
      </c>
      <c r="E1679" t="s">
        <v>26</v>
      </c>
      <c r="F1679" t="s">
        <v>18</v>
      </c>
      <c r="G1679" t="s">
        <v>19</v>
      </c>
      <c r="H1679" t="s">
        <v>50</v>
      </c>
      <c r="I1679" s="3">
        <v>1</v>
      </c>
      <c r="J1679" s="4">
        <v>1788.84</v>
      </c>
      <c r="K1679" s="4">
        <v>1788.84</v>
      </c>
      <c r="L1679" t="s">
        <v>28</v>
      </c>
      <c r="M1679" t="s">
        <v>29</v>
      </c>
      <c r="N1679">
        <f>IF(COUNTIF($C$2:C1679,C1679)=1,1,0)</f>
        <v>0</v>
      </c>
      <c r="O1679">
        <f t="shared" si="52"/>
        <v>0</v>
      </c>
      <c r="P1679" t="str">
        <f t="shared" si="53"/>
        <v>2023-12</v>
      </c>
      <c r="Q1679" s="3">
        <f>IF(AND(IF(dashboard!$B$4="All",TRUE,$F1679=dashboard!$B$4),IF(dashboard!$B$5="All",TRUE,$E1679=dashboard!$B$5),IF(dashboard!$B$6="All",TRUE,$G1679=dashboard!$B$6),IF(dashboard!$B$7="All",TRUE,$M1679=dashboard!$B$7),$P1679&gt;=dashboard!$B$8,$P1679&lt;=dashboard!$B$9,COUNTIFS($C$2:C1679,$C1679,$F$2:F1679,IF(dashboard!$B$4="All","*",dashboard!$B$4),$E$2:E1679,IF(dashboard!$B$5="All","*",dashboard!$B$5),$G$2:G1679,IF(dashboard!$B$6="All","*",dashboard!$B$6),$M$2:M1679,IF(dashboard!$B$7="All","*",dashboard!$B$7),$P$2:P1679,"&gt;="&amp;dashboard!$B$8,$P$2:P1679,"&lt;="&amp;dashboard!$B$9)=1),1,0)</f>
        <v>0</v>
      </c>
    </row>
    <row r="1680" spans="1:17">
      <c r="A1680" t="s">
        <v>3102</v>
      </c>
      <c r="B1680" s="2">
        <v>44999</v>
      </c>
      <c r="C1680" t="s">
        <v>2110</v>
      </c>
      <c r="D1680" t="s">
        <v>2130</v>
      </c>
      <c r="E1680" t="s">
        <v>26</v>
      </c>
      <c r="F1680" t="s">
        <v>18</v>
      </c>
      <c r="G1680" t="s">
        <v>19</v>
      </c>
      <c r="H1680" t="s">
        <v>50</v>
      </c>
      <c r="I1680" s="3">
        <v>5</v>
      </c>
      <c r="J1680" s="4">
        <v>2061.48</v>
      </c>
      <c r="K1680" s="4">
        <v>10307.42</v>
      </c>
      <c r="L1680" t="s">
        <v>35</v>
      </c>
      <c r="M1680" t="s">
        <v>29</v>
      </c>
      <c r="N1680">
        <f>IF(COUNTIF($C$2:C1680,C1680)=1,1,0)</f>
        <v>0</v>
      </c>
      <c r="O1680">
        <f t="shared" si="52"/>
        <v>0</v>
      </c>
      <c r="P1680" t="str">
        <f t="shared" si="53"/>
        <v>2023-03</v>
      </c>
      <c r="Q1680" s="3">
        <f>IF(AND(IF(dashboard!$B$4="All",TRUE,$F1680=dashboard!$B$4),IF(dashboard!$B$5="All",TRUE,$E1680=dashboard!$B$5),IF(dashboard!$B$6="All",TRUE,$G1680=dashboard!$B$6),IF(dashboard!$B$7="All",TRUE,$M1680=dashboard!$B$7),$P1680&gt;=dashboard!$B$8,$P1680&lt;=dashboard!$B$9,COUNTIFS($C$2:C1680,$C1680,$F$2:F1680,IF(dashboard!$B$4="All","*",dashboard!$B$4),$E$2:E1680,IF(dashboard!$B$5="All","*",dashboard!$B$5),$G$2:G1680,IF(dashboard!$B$6="All","*",dashboard!$B$6),$M$2:M1680,IF(dashboard!$B$7="All","*",dashboard!$B$7),$P$2:P1680,"&gt;="&amp;dashboard!$B$8,$P$2:P1680,"&lt;="&amp;dashboard!$B$9)=1),1,0)</f>
        <v>0</v>
      </c>
    </row>
    <row r="1681" spans="1:17">
      <c r="A1681" t="s">
        <v>3103</v>
      </c>
      <c r="B1681" s="2">
        <v>45279</v>
      </c>
      <c r="C1681" t="s">
        <v>2054</v>
      </c>
      <c r="D1681" t="s">
        <v>1286</v>
      </c>
      <c r="E1681" t="s">
        <v>17</v>
      </c>
      <c r="F1681" t="s">
        <v>33</v>
      </c>
      <c r="G1681" t="s">
        <v>42</v>
      </c>
      <c r="H1681" t="s">
        <v>50</v>
      </c>
      <c r="I1681" s="3">
        <v>5</v>
      </c>
      <c r="J1681" s="4">
        <v>2168.77</v>
      </c>
      <c r="K1681" s="4">
        <v>10843.87</v>
      </c>
      <c r="L1681" t="s">
        <v>35</v>
      </c>
      <c r="M1681" t="s">
        <v>29</v>
      </c>
      <c r="N1681">
        <f>IF(COUNTIF($C$2:C1681,C1681)=1,1,0)</f>
        <v>0</v>
      </c>
      <c r="O1681">
        <f t="shared" si="52"/>
        <v>0</v>
      </c>
      <c r="P1681" t="str">
        <f t="shared" si="53"/>
        <v>2023-12</v>
      </c>
      <c r="Q1681" s="3">
        <f>IF(AND(IF(dashboard!$B$4="All",TRUE,$F1681=dashboard!$B$4),IF(dashboard!$B$5="All",TRUE,$E1681=dashboard!$B$5),IF(dashboard!$B$6="All",TRUE,$G1681=dashboard!$B$6),IF(dashboard!$B$7="All",TRUE,$M1681=dashboard!$B$7),$P1681&gt;=dashboard!$B$8,$P1681&lt;=dashboard!$B$9,COUNTIFS($C$2:C1681,$C1681,$F$2:F1681,IF(dashboard!$B$4="All","*",dashboard!$B$4),$E$2:E1681,IF(dashboard!$B$5="All","*",dashboard!$B$5),$G$2:G1681,IF(dashboard!$B$6="All","*",dashboard!$B$6),$M$2:M1681,IF(dashboard!$B$7="All","*",dashboard!$B$7),$P$2:P1681,"&gt;="&amp;dashboard!$B$8,$P$2:P1681,"&lt;="&amp;dashboard!$B$9)=1),1,0)</f>
        <v>1</v>
      </c>
    </row>
    <row r="1682" spans="1:17">
      <c r="A1682" t="s">
        <v>3104</v>
      </c>
      <c r="B1682" s="2">
        <v>44996</v>
      </c>
      <c r="C1682" t="s">
        <v>910</v>
      </c>
      <c r="D1682" t="s">
        <v>3105</v>
      </c>
      <c r="E1682" t="s">
        <v>17</v>
      </c>
      <c r="F1682" t="s">
        <v>18</v>
      </c>
      <c r="G1682" t="s">
        <v>19</v>
      </c>
      <c r="H1682" t="s">
        <v>50</v>
      </c>
      <c r="I1682" s="3">
        <v>5</v>
      </c>
      <c r="J1682" s="4">
        <v>2089.25</v>
      </c>
      <c r="K1682" s="4">
        <v>10446.25</v>
      </c>
      <c r="L1682" t="s">
        <v>35</v>
      </c>
      <c r="M1682" t="s">
        <v>29</v>
      </c>
      <c r="N1682">
        <f>IF(COUNTIF($C$2:C1682,C1682)=1,1,0)</f>
        <v>0</v>
      </c>
      <c r="O1682">
        <f t="shared" si="52"/>
        <v>0</v>
      </c>
      <c r="P1682" t="str">
        <f t="shared" si="53"/>
        <v>2023-03</v>
      </c>
      <c r="Q1682" s="3">
        <f>IF(AND(IF(dashboard!$B$4="All",TRUE,$F1682=dashboard!$B$4),IF(dashboard!$B$5="All",TRUE,$E1682=dashboard!$B$5),IF(dashboard!$B$6="All",TRUE,$G1682=dashboard!$B$6),IF(dashboard!$B$7="All",TRUE,$M1682=dashboard!$B$7),$P1682&gt;=dashboard!$B$8,$P1682&lt;=dashboard!$B$9,COUNTIFS($C$2:C1682,$C1682,$F$2:F1682,IF(dashboard!$B$4="All","*",dashboard!$B$4),$E$2:E1682,IF(dashboard!$B$5="All","*",dashboard!$B$5),$G$2:G1682,IF(dashboard!$B$6="All","*",dashboard!$B$6),$M$2:M1682,IF(dashboard!$B$7="All","*",dashboard!$B$7),$P$2:P1682,"&gt;="&amp;dashboard!$B$8,$P$2:P1682,"&lt;="&amp;dashboard!$B$9)=1),1,0)</f>
        <v>0</v>
      </c>
    </row>
    <row r="1683" spans="1:17">
      <c r="A1683" t="s">
        <v>3106</v>
      </c>
      <c r="B1683" s="2">
        <v>45351</v>
      </c>
      <c r="C1683" t="s">
        <v>1178</v>
      </c>
      <c r="D1683" t="s">
        <v>1617</v>
      </c>
      <c r="E1683" t="s">
        <v>17</v>
      </c>
      <c r="F1683" t="s">
        <v>18</v>
      </c>
      <c r="G1683" t="s">
        <v>19</v>
      </c>
      <c r="H1683" t="s">
        <v>34</v>
      </c>
      <c r="I1683" s="3">
        <v>4</v>
      </c>
      <c r="J1683" s="4">
        <v>1391.96</v>
      </c>
      <c r="K1683" s="4">
        <v>5567.85</v>
      </c>
      <c r="L1683" t="s">
        <v>28</v>
      </c>
      <c r="M1683" t="s">
        <v>29</v>
      </c>
      <c r="N1683">
        <f>IF(COUNTIF($C$2:C1683,C1683)=1,1,0)</f>
        <v>0</v>
      </c>
      <c r="O1683">
        <f t="shared" si="52"/>
        <v>0</v>
      </c>
      <c r="P1683" t="str">
        <f t="shared" si="53"/>
        <v>2024-02</v>
      </c>
      <c r="Q1683" s="3">
        <f>IF(AND(IF(dashboard!$B$4="All",TRUE,$F1683=dashboard!$B$4),IF(dashboard!$B$5="All",TRUE,$E1683=dashboard!$B$5),IF(dashboard!$B$6="All",TRUE,$G1683=dashboard!$B$6),IF(dashboard!$B$7="All",TRUE,$M1683=dashboard!$B$7),$P1683&gt;=dashboard!$B$8,$P1683&lt;=dashboard!$B$9,COUNTIFS($C$2:C1683,$C1683,$F$2:F1683,IF(dashboard!$B$4="All","*",dashboard!$B$4),$E$2:E1683,IF(dashboard!$B$5="All","*",dashboard!$B$5),$G$2:G1683,IF(dashboard!$B$6="All","*",dashboard!$B$6),$M$2:M1683,IF(dashboard!$B$7="All","*",dashboard!$B$7),$P$2:P1683,"&gt;="&amp;dashboard!$B$8,$P$2:P1683,"&lt;="&amp;dashboard!$B$9)=1),1,0)</f>
        <v>0</v>
      </c>
    </row>
    <row r="1684" spans="1:17">
      <c r="A1684" t="s">
        <v>3107</v>
      </c>
      <c r="B1684" s="2">
        <v>45443</v>
      </c>
      <c r="C1684" t="s">
        <v>3108</v>
      </c>
      <c r="D1684" t="s">
        <v>1543</v>
      </c>
      <c r="E1684" t="s">
        <v>26</v>
      </c>
      <c r="F1684" t="s">
        <v>33</v>
      </c>
      <c r="G1684" t="s">
        <v>19</v>
      </c>
      <c r="H1684" t="s">
        <v>34</v>
      </c>
      <c r="I1684" s="3">
        <v>2</v>
      </c>
      <c r="J1684" s="4">
        <v>979.52</v>
      </c>
      <c r="K1684" s="4">
        <v>1959.04</v>
      </c>
      <c r="L1684" t="s">
        <v>28</v>
      </c>
      <c r="M1684" t="s">
        <v>29</v>
      </c>
      <c r="N1684">
        <f>IF(COUNTIF($C$2:C1684,C1684)=1,1,0)</f>
        <v>1</v>
      </c>
      <c r="O1684">
        <f t="shared" si="52"/>
        <v>0</v>
      </c>
      <c r="P1684" t="str">
        <f t="shared" si="53"/>
        <v>2024-05</v>
      </c>
      <c r="Q1684" s="3">
        <f>IF(AND(IF(dashboard!$B$4="All",TRUE,$F1684=dashboard!$B$4),IF(dashboard!$B$5="All",TRUE,$E1684=dashboard!$B$5),IF(dashboard!$B$6="All",TRUE,$G1684=dashboard!$B$6),IF(dashboard!$B$7="All",TRUE,$M1684=dashboard!$B$7),$P1684&gt;=dashboard!$B$8,$P1684&lt;=dashboard!$B$9,COUNTIFS($C$2:C1684,$C1684,$F$2:F1684,IF(dashboard!$B$4="All","*",dashboard!$B$4),$E$2:E1684,IF(dashboard!$B$5="All","*",dashboard!$B$5),$G$2:G1684,IF(dashboard!$B$6="All","*",dashboard!$B$6),$M$2:M1684,IF(dashboard!$B$7="All","*",dashboard!$B$7),$P$2:P1684,"&gt;="&amp;dashboard!$B$8,$P$2:P1684,"&lt;="&amp;dashboard!$B$9)=1),1,0)</f>
        <v>1</v>
      </c>
    </row>
    <row r="1685" spans="1:17">
      <c r="A1685" t="s">
        <v>3109</v>
      </c>
      <c r="B1685" s="2">
        <v>45354</v>
      </c>
      <c r="C1685" t="s">
        <v>2512</v>
      </c>
      <c r="D1685" t="s">
        <v>533</v>
      </c>
      <c r="E1685" t="s">
        <v>26</v>
      </c>
      <c r="F1685" t="s">
        <v>18</v>
      </c>
      <c r="G1685" t="s">
        <v>42</v>
      </c>
      <c r="H1685" t="s">
        <v>34</v>
      </c>
      <c r="I1685" s="3">
        <v>5</v>
      </c>
      <c r="J1685" s="4">
        <v>1120.52</v>
      </c>
      <c r="K1685" s="4">
        <v>5602.6</v>
      </c>
      <c r="L1685" t="s">
        <v>21</v>
      </c>
      <c r="M1685" t="s">
        <v>29</v>
      </c>
      <c r="N1685">
        <f>IF(COUNTIF($C$2:C1685,C1685)=1,1,0)</f>
        <v>0</v>
      </c>
      <c r="O1685">
        <f t="shared" si="52"/>
        <v>0</v>
      </c>
      <c r="P1685" t="str">
        <f t="shared" si="53"/>
        <v>2024-03</v>
      </c>
      <c r="Q1685" s="3">
        <f>IF(AND(IF(dashboard!$B$4="All",TRUE,$F1685=dashboard!$B$4),IF(dashboard!$B$5="All",TRUE,$E1685=dashboard!$B$5),IF(dashboard!$B$6="All",TRUE,$G1685=dashboard!$B$6),IF(dashboard!$B$7="All",TRUE,$M1685=dashboard!$B$7),$P1685&gt;=dashboard!$B$8,$P1685&lt;=dashboard!$B$9,COUNTIFS($C$2:C1685,$C1685,$F$2:F1685,IF(dashboard!$B$4="All","*",dashboard!$B$4),$E$2:E1685,IF(dashboard!$B$5="All","*",dashboard!$B$5),$G$2:G1685,IF(dashboard!$B$6="All","*",dashboard!$B$6),$M$2:M1685,IF(dashboard!$B$7="All","*",dashboard!$B$7),$P$2:P1685,"&gt;="&amp;dashboard!$B$8,$P$2:P1685,"&lt;="&amp;dashboard!$B$9)=1),1,0)</f>
        <v>0</v>
      </c>
    </row>
    <row r="1686" spans="1:17">
      <c r="A1686" t="s">
        <v>3110</v>
      </c>
      <c r="B1686" s="2">
        <v>45465</v>
      </c>
      <c r="C1686" t="s">
        <v>514</v>
      </c>
      <c r="D1686" t="s">
        <v>521</v>
      </c>
      <c r="E1686" t="s">
        <v>17</v>
      </c>
      <c r="F1686" t="s">
        <v>46</v>
      </c>
      <c r="G1686" t="s">
        <v>19</v>
      </c>
      <c r="H1686" t="s">
        <v>50</v>
      </c>
      <c r="I1686" s="3">
        <v>1</v>
      </c>
      <c r="J1686" s="4">
        <v>2946.78</v>
      </c>
      <c r="K1686" s="4">
        <v>2946.78</v>
      </c>
      <c r="L1686" t="s">
        <v>21</v>
      </c>
      <c r="M1686" t="s">
        <v>29</v>
      </c>
      <c r="N1686">
        <f>IF(COUNTIF($C$2:C1686,C1686)=1,1,0)</f>
        <v>0</v>
      </c>
      <c r="O1686">
        <f t="shared" si="52"/>
        <v>0</v>
      </c>
      <c r="P1686" t="str">
        <f t="shared" si="53"/>
        <v>2024-06</v>
      </c>
      <c r="Q1686" s="3">
        <f>IF(AND(IF(dashboard!$B$4="All",TRUE,$F1686=dashboard!$B$4),IF(dashboard!$B$5="All",TRUE,$E1686=dashboard!$B$5),IF(dashboard!$B$6="All",TRUE,$G1686=dashboard!$B$6),IF(dashboard!$B$7="All",TRUE,$M1686=dashboard!$B$7),$P1686&gt;=dashboard!$B$8,$P1686&lt;=dashboard!$B$9,COUNTIFS($C$2:C1686,$C1686,$F$2:F1686,IF(dashboard!$B$4="All","*",dashboard!$B$4),$E$2:E1686,IF(dashboard!$B$5="All","*",dashboard!$B$5),$G$2:G1686,IF(dashboard!$B$6="All","*",dashboard!$B$6),$M$2:M1686,IF(dashboard!$B$7="All","*",dashboard!$B$7),$P$2:P1686,"&gt;="&amp;dashboard!$B$8,$P$2:P1686,"&lt;="&amp;dashboard!$B$9)=1),1,0)</f>
        <v>0</v>
      </c>
    </row>
    <row r="1687" spans="1:17">
      <c r="A1687" t="s">
        <v>3111</v>
      </c>
      <c r="B1687" s="2">
        <v>45086</v>
      </c>
      <c r="C1687" t="s">
        <v>1795</v>
      </c>
      <c r="D1687" t="s">
        <v>1789</v>
      </c>
      <c r="E1687" t="s">
        <v>17</v>
      </c>
      <c r="F1687" t="s">
        <v>33</v>
      </c>
      <c r="G1687" t="s">
        <v>19</v>
      </c>
      <c r="H1687" t="s">
        <v>57</v>
      </c>
      <c r="I1687" s="3">
        <v>5</v>
      </c>
      <c r="J1687" s="4">
        <v>17094</v>
      </c>
      <c r="K1687" s="4">
        <v>85469.98</v>
      </c>
      <c r="L1687" t="s">
        <v>21</v>
      </c>
      <c r="M1687" t="s">
        <v>29</v>
      </c>
      <c r="N1687">
        <f>IF(COUNTIF($C$2:C1687,C1687)=1,1,0)</f>
        <v>0</v>
      </c>
      <c r="O1687">
        <f t="shared" si="52"/>
        <v>0</v>
      </c>
      <c r="P1687" t="str">
        <f t="shared" si="53"/>
        <v>2023-06</v>
      </c>
      <c r="Q1687" s="3">
        <f>IF(AND(IF(dashboard!$B$4="All",TRUE,$F1687=dashboard!$B$4),IF(dashboard!$B$5="All",TRUE,$E1687=dashboard!$B$5),IF(dashboard!$B$6="All",TRUE,$G1687=dashboard!$B$6),IF(dashboard!$B$7="All",TRUE,$M1687=dashboard!$B$7),$P1687&gt;=dashboard!$B$8,$P1687&lt;=dashboard!$B$9,COUNTIFS($C$2:C1687,$C1687,$F$2:F1687,IF(dashboard!$B$4="All","*",dashboard!$B$4),$E$2:E1687,IF(dashboard!$B$5="All","*",dashboard!$B$5),$G$2:G1687,IF(dashboard!$B$6="All","*",dashboard!$B$6),$M$2:M1687,IF(dashboard!$B$7="All","*",dashboard!$B$7),$P$2:P1687,"&gt;="&amp;dashboard!$B$8,$P$2:P1687,"&lt;="&amp;dashboard!$B$9)=1),1,0)</f>
        <v>1</v>
      </c>
    </row>
    <row r="1688" spans="1:17">
      <c r="A1688" t="s">
        <v>3112</v>
      </c>
      <c r="B1688" s="2">
        <v>45075</v>
      </c>
      <c r="C1688" t="s">
        <v>1015</v>
      </c>
      <c r="D1688" t="s">
        <v>1734</v>
      </c>
      <c r="E1688" t="s">
        <v>17</v>
      </c>
      <c r="F1688" t="s">
        <v>27</v>
      </c>
      <c r="G1688" t="s">
        <v>19</v>
      </c>
      <c r="H1688" t="s">
        <v>20</v>
      </c>
      <c r="I1688" s="3">
        <v>4</v>
      </c>
      <c r="J1688" s="4">
        <v>29912.02</v>
      </c>
      <c r="K1688" s="4">
        <v>119648.09</v>
      </c>
      <c r="L1688" t="s">
        <v>21</v>
      </c>
      <c r="M1688" t="s">
        <v>22</v>
      </c>
      <c r="N1688">
        <f>IF(COUNTIF($C$2:C1688,C1688)=1,1,0)</f>
        <v>0</v>
      </c>
      <c r="O1688">
        <f t="shared" si="52"/>
        <v>1</v>
      </c>
      <c r="P1688" t="str">
        <f t="shared" si="53"/>
        <v>2023-05</v>
      </c>
      <c r="Q1688" s="3">
        <f>IF(AND(IF(dashboard!$B$4="All",TRUE,$F1688=dashboard!$B$4),IF(dashboard!$B$5="All",TRUE,$E1688=dashboard!$B$5),IF(dashboard!$B$6="All",TRUE,$G1688=dashboard!$B$6),IF(dashboard!$B$7="All",TRUE,$M1688=dashboard!$B$7),$P1688&gt;=dashboard!$B$8,$P1688&lt;=dashboard!$B$9,COUNTIFS($C$2:C1688,$C1688,$F$2:F1688,IF(dashboard!$B$4="All","*",dashboard!$B$4),$E$2:E1688,IF(dashboard!$B$5="All","*",dashboard!$B$5),$G$2:G1688,IF(dashboard!$B$6="All","*",dashboard!$B$6),$M$2:M1688,IF(dashboard!$B$7="All","*",dashboard!$B$7),$P$2:P1688,"&gt;="&amp;dashboard!$B$8,$P$2:P1688,"&lt;="&amp;dashboard!$B$9)=1),1,0)</f>
        <v>0</v>
      </c>
    </row>
    <row r="1689" spans="1:17">
      <c r="A1689" t="s">
        <v>3113</v>
      </c>
      <c r="B1689" s="2">
        <v>45156</v>
      </c>
      <c r="C1689" t="s">
        <v>1616</v>
      </c>
      <c r="D1689" t="s">
        <v>279</v>
      </c>
      <c r="E1689" t="s">
        <v>61</v>
      </c>
      <c r="F1689" t="s">
        <v>18</v>
      </c>
      <c r="G1689" t="s">
        <v>19</v>
      </c>
      <c r="H1689" t="s">
        <v>50</v>
      </c>
      <c r="I1689" s="3">
        <v>4</v>
      </c>
      <c r="J1689" s="4">
        <v>2158.11</v>
      </c>
      <c r="K1689" s="4">
        <v>8632.4500000000007</v>
      </c>
      <c r="L1689" t="s">
        <v>35</v>
      </c>
      <c r="M1689" t="s">
        <v>29</v>
      </c>
      <c r="N1689">
        <f>IF(COUNTIF($C$2:C1689,C1689)=1,1,0)</f>
        <v>0</v>
      </c>
      <c r="O1689">
        <f t="shared" si="52"/>
        <v>0</v>
      </c>
      <c r="P1689" t="str">
        <f t="shared" si="53"/>
        <v>2023-08</v>
      </c>
      <c r="Q1689" s="3">
        <f>IF(AND(IF(dashboard!$B$4="All",TRUE,$F1689=dashboard!$B$4),IF(dashboard!$B$5="All",TRUE,$E1689=dashboard!$B$5),IF(dashboard!$B$6="All",TRUE,$G1689=dashboard!$B$6),IF(dashboard!$B$7="All",TRUE,$M1689=dashboard!$B$7),$P1689&gt;=dashboard!$B$8,$P1689&lt;=dashboard!$B$9,COUNTIFS($C$2:C1689,$C1689,$F$2:F1689,IF(dashboard!$B$4="All","*",dashboard!$B$4),$E$2:E1689,IF(dashboard!$B$5="All","*",dashboard!$B$5),$G$2:G1689,IF(dashboard!$B$6="All","*",dashboard!$B$6),$M$2:M1689,IF(dashboard!$B$7="All","*",dashboard!$B$7),$P$2:P1689,"&gt;="&amp;dashboard!$B$8,$P$2:P1689,"&lt;="&amp;dashboard!$B$9)=1),1,0)</f>
        <v>0</v>
      </c>
    </row>
    <row r="1690" spans="1:17">
      <c r="A1690" t="s">
        <v>3114</v>
      </c>
      <c r="B1690" s="2">
        <v>44993</v>
      </c>
      <c r="C1690" t="s">
        <v>1256</v>
      </c>
      <c r="D1690" t="s">
        <v>731</v>
      </c>
      <c r="E1690" t="s">
        <v>17</v>
      </c>
      <c r="F1690" t="s">
        <v>27</v>
      </c>
      <c r="G1690" t="s">
        <v>42</v>
      </c>
      <c r="H1690" t="s">
        <v>57</v>
      </c>
      <c r="I1690" s="3">
        <v>5</v>
      </c>
      <c r="J1690" s="4">
        <v>14949.97</v>
      </c>
      <c r="K1690" s="4">
        <v>74749.850000000006</v>
      </c>
      <c r="L1690" t="s">
        <v>28</v>
      </c>
      <c r="M1690" t="s">
        <v>29</v>
      </c>
      <c r="N1690">
        <f>IF(COUNTIF($C$2:C1690,C1690)=1,1,0)</f>
        <v>0</v>
      </c>
      <c r="O1690">
        <f t="shared" si="52"/>
        <v>0</v>
      </c>
      <c r="P1690" t="str">
        <f t="shared" si="53"/>
        <v>2023-03</v>
      </c>
      <c r="Q1690" s="3">
        <f>IF(AND(IF(dashboard!$B$4="All",TRUE,$F1690=dashboard!$B$4),IF(dashboard!$B$5="All",TRUE,$E1690=dashboard!$B$5),IF(dashboard!$B$6="All",TRUE,$G1690=dashboard!$B$6),IF(dashboard!$B$7="All",TRUE,$M1690=dashboard!$B$7),$P1690&gt;=dashboard!$B$8,$P1690&lt;=dashboard!$B$9,COUNTIFS($C$2:C1690,$C1690,$F$2:F1690,IF(dashboard!$B$4="All","*",dashboard!$B$4),$E$2:E1690,IF(dashboard!$B$5="All","*",dashboard!$B$5),$G$2:G1690,IF(dashboard!$B$6="All","*",dashboard!$B$6),$M$2:M1690,IF(dashboard!$B$7="All","*",dashboard!$B$7),$P$2:P1690,"&gt;="&amp;dashboard!$B$8,$P$2:P1690,"&lt;="&amp;dashboard!$B$9)=1),1,0)</f>
        <v>0</v>
      </c>
    </row>
    <row r="1691" spans="1:17">
      <c r="A1691" t="s">
        <v>3115</v>
      </c>
      <c r="B1691" s="2">
        <v>45307</v>
      </c>
      <c r="C1691" t="s">
        <v>1752</v>
      </c>
      <c r="D1691" t="s">
        <v>972</v>
      </c>
      <c r="E1691" t="s">
        <v>26</v>
      </c>
      <c r="F1691" t="s">
        <v>18</v>
      </c>
      <c r="G1691" t="s">
        <v>19</v>
      </c>
      <c r="H1691" t="s">
        <v>20</v>
      </c>
      <c r="I1691" s="3">
        <v>3</v>
      </c>
      <c r="J1691" s="4">
        <v>40562.6</v>
      </c>
      <c r="K1691" s="4">
        <v>121687.8</v>
      </c>
      <c r="L1691" t="s">
        <v>35</v>
      </c>
      <c r="M1691" t="s">
        <v>29</v>
      </c>
      <c r="N1691">
        <f>IF(COUNTIF($C$2:C1691,C1691)=1,1,0)</f>
        <v>0</v>
      </c>
      <c r="O1691">
        <f t="shared" si="52"/>
        <v>0</v>
      </c>
      <c r="P1691" t="str">
        <f t="shared" si="53"/>
        <v>2024-01</v>
      </c>
      <c r="Q1691" s="3">
        <f>IF(AND(IF(dashboard!$B$4="All",TRUE,$F1691=dashboard!$B$4),IF(dashboard!$B$5="All",TRUE,$E1691=dashboard!$B$5),IF(dashboard!$B$6="All",TRUE,$G1691=dashboard!$B$6),IF(dashboard!$B$7="All",TRUE,$M1691=dashboard!$B$7),$P1691&gt;=dashboard!$B$8,$P1691&lt;=dashboard!$B$9,COUNTIFS($C$2:C1691,$C1691,$F$2:F1691,IF(dashboard!$B$4="All","*",dashboard!$B$4),$E$2:E1691,IF(dashboard!$B$5="All","*",dashboard!$B$5),$G$2:G1691,IF(dashboard!$B$6="All","*",dashboard!$B$6),$M$2:M1691,IF(dashboard!$B$7="All","*",dashboard!$B$7),$P$2:P1691,"&gt;="&amp;dashboard!$B$8,$P$2:P1691,"&lt;="&amp;dashboard!$B$9)=1),1,0)</f>
        <v>0</v>
      </c>
    </row>
    <row r="1692" spans="1:17">
      <c r="A1692" t="s">
        <v>3116</v>
      </c>
      <c r="B1692" s="2">
        <v>44984</v>
      </c>
      <c r="C1692" t="s">
        <v>270</v>
      </c>
      <c r="D1692" t="s">
        <v>2306</v>
      </c>
      <c r="E1692" t="s">
        <v>26</v>
      </c>
      <c r="F1692" t="s">
        <v>46</v>
      </c>
      <c r="G1692" t="s">
        <v>19</v>
      </c>
      <c r="H1692" t="s">
        <v>50</v>
      </c>
      <c r="I1692" s="3">
        <v>2</v>
      </c>
      <c r="J1692" s="4">
        <v>1762.5</v>
      </c>
      <c r="K1692" s="4">
        <v>3525</v>
      </c>
      <c r="L1692" t="s">
        <v>28</v>
      </c>
      <c r="M1692" t="s">
        <v>29</v>
      </c>
      <c r="N1692">
        <f>IF(COUNTIF($C$2:C1692,C1692)=1,1,0)</f>
        <v>0</v>
      </c>
      <c r="O1692">
        <f t="shared" si="52"/>
        <v>0</v>
      </c>
      <c r="P1692" t="str">
        <f t="shared" si="53"/>
        <v>2023-02</v>
      </c>
      <c r="Q1692" s="3">
        <f>IF(AND(IF(dashboard!$B$4="All",TRUE,$F1692=dashboard!$B$4),IF(dashboard!$B$5="All",TRUE,$E1692=dashboard!$B$5),IF(dashboard!$B$6="All",TRUE,$G1692=dashboard!$B$6),IF(dashboard!$B$7="All",TRUE,$M1692=dashboard!$B$7),$P1692&gt;=dashboard!$B$8,$P1692&lt;=dashboard!$B$9,COUNTIFS($C$2:C1692,$C1692,$F$2:F1692,IF(dashboard!$B$4="All","*",dashboard!$B$4),$E$2:E1692,IF(dashboard!$B$5="All","*",dashboard!$B$5),$G$2:G1692,IF(dashboard!$B$6="All","*",dashboard!$B$6),$M$2:M1692,IF(dashboard!$B$7="All","*",dashboard!$B$7),$P$2:P1692,"&gt;="&amp;dashboard!$B$8,$P$2:P1692,"&lt;="&amp;dashboard!$B$9)=1),1,0)</f>
        <v>0</v>
      </c>
    </row>
    <row r="1693" spans="1:17">
      <c r="A1693" t="s">
        <v>3117</v>
      </c>
      <c r="B1693" s="2">
        <v>45185</v>
      </c>
      <c r="C1693" t="s">
        <v>2665</v>
      </c>
      <c r="D1693" t="s">
        <v>2577</v>
      </c>
      <c r="E1693" t="s">
        <v>17</v>
      </c>
      <c r="F1693" t="s">
        <v>33</v>
      </c>
      <c r="G1693" t="s">
        <v>42</v>
      </c>
      <c r="H1693" t="s">
        <v>20</v>
      </c>
      <c r="I1693" s="3">
        <v>1</v>
      </c>
      <c r="J1693" s="4">
        <v>31379.599999999999</v>
      </c>
      <c r="K1693" s="4">
        <v>31379.599999999999</v>
      </c>
      <c r="L1693" t="s">
        <v>28</v>
      </c>
      <c r="M1693" t="s">
        <v>29</v>
      </c>
      <c r="N1693">
        <f>IF(COUNTIF($C$2:C1693,C1693)=1,1,0)</f>
        <v>0</v>
      </c>
      <c r="O1693">
        <f t="shared" si="52"/>
        <v>0</v>
      </c>
      <c r="P1693" t="str">
        <f t="shared" si="53"/>
        <v>2023-09</v>
      </c>
      <c r="Q1693" s="3">
        <f>IF(AND(IF(dashboard!$B$4="All",TRUE,$F1693=dashboard!$B$4),IF(dashboard!$B$5="All",TRUE,$E1693=dashboard!$B$5),IF(dashboard!$B$6="All",TRUE,$G1693=dashboard!$B$6),IF(dashboard!$B$7="All",TRUE,$M1693=dashboard!$B$7),$P1693&gt;=dashboard!$B$8,$P1693&lt;=dashboard!$B$9,COUNTIFS($C$2:C1693,$C1693,$F$2:F1693,IF(dashboard!$B$4="All","*",dashboard!$B$4),$E$2:E1693,IF(dashboard!$B$5="All","*",dashboard!$B$5),$G$2:G1693,IF(dashboard!$B$6="All","*",dashboard!$B$6),$M$2:M1693,IF(dashboard!$B$7="All","*",dashboard!$B$7),$P$2:P1693,"&gt;="&amp;dashboard!$B$8,$P$2:P1693,"&lt;="&amp;dashboard!$B$9)=1),1,0)</f>
        <v>1</v>
      </c>
    </row>
    <row r="1694" spans="1:17">
      <c r="A1694" t="s">
        <v>3118</v>
      </c>
      <c r="B1694" s="2">
        <v>45268</v>
      </c>
      <c r="C1694" t="s">
        <v>1685</v>
      </c>
      <c r="D1694" t="s">
        <v>2237</v>
      </c>
      <c r="E1694" t="s">
        <v>26</v>
      </c>
      <c r="F1694" t="s">
        <v>27</v>
      </c>
      <c r="G1694" t="s">
        <v>42</v>
      </c>
      <c r="H1694" t="s">
        <v>34</v>
      </c>
      <c r="I1694" s="3">
        <v>1</v>
      </c>
      <c r="J1694" s="4">
        <v>1349.87</v>
      </c>
      <c r="K1694" s="4">
        <v>1349.87</v>
      </c>
      <c r="L1694" t="s">
        <v>35</v>
      </c>
      <c r="M1694" t="s">
        <v>29</v>
      </c>
      <c r="N1694">
        <f>IF(COUNTIF($C$2:C1694,C1694)=1,1,0)</f>
        <v>0</v>
      </c>
      <c r="O1694">
        <f t="shared" si="52"/>
        <v>0</v>
      </c>
      <c r="P1694" t="str">
        <f t="shared" si="53"/>
        <v>2023-12</v>
      </c>
      <c r="Q1694" s="3">
        <f>IF(AND(IF(dashboard!$B$4="All",TRUE,$F1694=dashboard!$B$4),IF(dashboard!$B$5="All",TRUE,$E1694=dashboard!$B$5),IF(dashboard!$B$6="All",TRUE,$G1694=dashboard!$B$6),IF(dashboard!$B$7="All",TRUE,$M1694=dashboard!$B$7),$P1694&gt;=dashboard!$B$8,$P1694&lt;=dashboard!$B$9,COUNTIFS($C$2:C1694,$C1694,$F$2:F1694,IF(dashboard!$B$4="All","*",dashboard!$B$4),$E$2:E1694,IF(dashboard!$B$5="All","*",dashboard!$B$5),$G$2:G1694,IF(dashboard!$B$6="All","*",dashboard!$B$6),$M$2:M1694,IF(dashboard!$B$7="All","*",dashboard!$B$7),$P$2:P1694,"&gt;="&amp;dashboard!$B$8,$P$2:P1694,"&lt;="&amp;dashboard!$B$9)=1),1,0)</f>
        <v>0</v>
      </c>
    </row>
    <row r="1695" spans="1:17">
      <c r="A1695" t="s">
        <v>3119</v>
      </c>
      <c r="B1695" s="2">
        <v>45056</v>
      </c>
      <c r="C1695" t="s">
        <v>1056</v>
      </c>
      <c r="D1695" t="s">
        <v>1362</v>
      </c>
      <c r="E1695" t="s">
        <v>61</v>
      </c>
      <c r="F1695" t="s">
        <v>33</v>
      </c>
      <c r="G1695" t="s">
        <v>19</v>
      </c>
      <c r="H1695" t="s">
        <v>34</v>
      </c>
      <c r="I1695" s="3">
        <v>1</v>
      </c>
      <c r="J1695" s="4">
        <v>1086.28</v>
      </c>
      <c r="K1695" s="4">
        <v>1086.28</v>
      </c>
      <c r="L1695" t="s">
        <v>35</v>
      </c>
      <c r="M1695" t="s">
        <v>22</v>
      </c>
      <c r="N1695">
        <f>IF(COUNTIF($C$2:C1695,C1695)=1,1,0)</f>
        <v>0</v>
      </c>
      <c r="O1695">
        <f t="shared" si="52"/>
        <v>1</v>
      </c>
      <c r="P1695" t="str">
        <f t="shared" si="53"/>
        <v>2023-05</v>
      </c>
      <c r="Q1695" s="3">
        <f>IF(AND(IF(dashboard!$B$4="All",TRUE,$F1695=dashboard!$B$4),IF(dashboard!$B$5="All",TRUE,$E1695=dashboard!$B$5),IF(dashboard!$B$6="All",TRUE,$G1695=dashboard!$B$6),IF(dashboard!$B$7="All",TRUE,$M1695=dashboard!$B$7),$P1695&gt;=dashboard!$B$8,$P1695&lt;=dashboard!$B$9,COUNTIFS($C$2:C1695,$C1695,$F$2:F1695,IF(dashboard!$B$4="All","*",dashboard!$B$4),$E$2:E1695,IF(dashboard!$B$5="All","*",dashboard!$B$5),$G$2:G1695,IF(dashboard!$B$6="All","*",dashboard!$B$6),$M$2:M1695,IF(dashboard!$B$7="All","*",dashboard!$B$7),$P$2:P1695,"&gt;="&amp;dashboard!$B$8,$P$2:P1695,"&lt;="&amp;dashboard!$B$9)=1),1,0)</f>
        <v>1</v>
      </c>
    </row>
    <row r="1696" spans="1:17">
      <c r="A1696" t="s">
        <v>3120</v>
      </c>
      <c r="B1696" s="2">
        <v>45098</v>
      </c>
      <c r="C1696" t="s">
        <v>2065</v>
      </c>
      <c r="D1696" t="s">
        <v>1548</v>
      </c>
      <c r="E1696" t="s">
        <v>17</v>
      </c>
      <c r="F1696" t="s">
        <v>27</v>
      </c>
      <c r="G1696" t="s">
        <v>42</v>
      </c>
      <c r="H1696" t="s">
        <v>34</v>
      </c>
      <c r="I1696" s="3">
        <v>1</v>
      </c>
      <c r="J1696" s="4">
        <v>1272.03</v>
      </c>
      <c r="K1696" s="4">
        <v>1272.03</v>
      </c>
      <c r="L1696" t="s">
        <v>28</v>
      </c>
      <c r="M1696" t="s">
        <v>29</v>
      </c>
      <c r="N1696">
        <f>IF(COUNTIF($C$2:C1696,C1696)=1,1,0)</f>
        <v>0</v>
      </c>
      <c r="O1696">
        <f t="shared" si="52"/>
        <v>0</v>
      </c>
      <c r="P1696" t="str">
        <f t="shared" si="53"/>
        <v>2023-06</v>
      </c>
      <c r="Q1696" s="3">
        <f>IF(AND(IF(dashboard!$B$4="All",TRUE,$F1696=dashboard!$B$4),IF(dashboard!$B$5="All",TRUE,$E1696=dashboard!$B$5),IF(dashboard!$B$6="All",TRUE,$G1696=dashboard!$B$6),IF(dashboard!$B$7="All",TRUE,$M1696=dashboard!$B$7),$P1696&gt;=dashboard!$B$8,$P1696&lt;=dashboard!$B$9,COUNTIFS($C$2:C1696,$C1696,$F$2:F1696,IF(dashboard!$B$4="All","*",dashboard!$B$4),$E$2:E1696,IF(dashboard!$B$5="All","*",dashboard!$B$5),$G$2:G1696,IF(dashboard!$B$6="All","*",dashboard!$B$6),$M$2:M1696,IF(dashboard!$B$7="All","*",dashboard!$B$7),$P$2:P1696,"&gt;="&amp;dashboard!$B$8,$P$2:P1696,"&lt;="&amp;dashboard!$B$9)=1),1,0)</f>
        <v>0</v>
      </c>
    </row>
    <row r="1697" spans="1:17">
      <c r="A1697" t="s">
        <v>3121</v>
      </c>
      <c r="B1697" s="2">
        <v>45135</v>
      </c>
      <c r="C1697" t="s">
        <v>1863</v>
      </c>
      <c r="D1697" t="s">
        <v>571</v>
      </c>
      <c r="E1697" t="s">
        <v>61</v>
      </c>
      <c r="F1697" t="s">
        <v>18</v>
      </c>
      <c r="G1697" t="s">
        <v>19</v>
      </c>
      <c r="H1697" t="s">
        <v>57</v>
      </c>
      <c r="I1697" s="3">
        <v>4</v>
      </c>
      <c r="J1697" s="4">
        <v>15689.44</v>
      </c>
      <c r="K1697" s="4">
        <v>62757.75</v>
      </c>
      <c r="L1697" t="s">
        <v>21</v>
      </c>
      <c r="M1697" t="s">
        <v>29</v>
      </c>
      <c r="N1697">
        <f>IF(COUNTIF($C$2:C1697,C1697)=1,1,0)</f>
        <v>0</v>
      </c>
      <c r="O1697">
        <f t="shared" si="52"/>
        <v>0</v>
      </c>
      <c r="P1697" t="str">
        <f t="shared" si="53"/>
        <v>2023-07</v>
      </c>
      <c r="Q1697" s="3">
        <f>IF(AND(IF(dashboard!$B$4="All",TRUE,$F1697=dashboard!$B$4),IF(dashboard!$B$5="All",TRUE,$E1697=dashboard!$B$5),IF(dashboard!$B$6="All",TRUE,$G1697=dashboard!$B$6),IF(dashboard!$B$7="All",TRUE,$M1697=dashboard!$B$7),$P1697&gt;=dashboard!$B$8,$P1697&lt;=dashboard!$B$9,COUNTIFS($C$2:C1697,$C1697,$F$2:F1697,IF(dashboard!$B$4="All","*",dashboard!$B$4),$E$2:E1697,IF(dashboard!$B$5="All","*",dashboard!$B$5),$G$2:G1697,IF(dashboard!$B$6="All","*",dashboard!$B$6),$M$2:M1697,IF(dashboard!$B$7="All","*",dashboard!$B$7),$P$2:P1697,"&gt;="&amp;dashboard!$B$8,$P$2:P1697,"&lt;="&amp;dashboard!$B$9)=1),1,0)</f>
        <v>0</v>
      </c>
    </row>
    <row r="1698" spans="1:17">
      <c r="A1698" t="s">
        <v>3122</v>
      </c>
      <c r="B1698" s="2">
        <v>45280</v>
      </c>
      <c r="C1698" t="s">
        <v>2745</v>
      </c>
      <c r="D1698" t="s">
        <v>782</v>
      </c>
      <c r="E1698" t="s">
        <v>17</v>
      </c>
      <c r="F1698" t="s">
        <v>46</v>
      </c>
      <c r="G1698" t="s">
        <v>19</v>
      </c>
      <c r="H1698" t="s">
        <v>34</v>
      </c>
      <c r="I1698" s="3">
        <v>2</v>
      </c>
      <c r="J1698" s="4">
        <v>963.28</v>
      </c>
      <c r="K1698" s="4">
        <v>1926.55</v>
      </c>
      <c r="L1698" t="s">
        <v>21</v>
      </c>
      <c r="M1698" t="s">
        <v>29</v>
      </c>
      <c r="N1698">
        <f>IF(COUNTIF($C$2:C1698,C1698)=1,1,0)</f>
        <v>0</v>
      </c>
      <c r="O1698">
        <f t="shared" si="52"/>
        <v>0</v>
      </c>
      <c r="P1698" t="str">
        <f t="shared" si="53"/>
        <v>2023-12</v>
      </c>
      <c r="Q1698" s="3">
        <f>IF(AND(IF(dashboard!$B$4="All",TRUE,$F1698=dashboard!$B$4),IF(dashboard!$B$5="All",TRUE,$E1698=dashboard!$B$5),IF(dashboard!$B$6="All",TRUE,$G1698=dashboard!$B$6),IF(dashboard!$B$7="All",TRUE,$M1698=dashboard!$B$7),$P1698&gt;=dashboard!$B$8,$P1698&lt;=dashboard!$B$9,COUNTIFS($C$2:C1698,$C1698,$F$2:F1698,IF(dashboard!$B$4="All","*",dashboard!$B$4),$E$2:E1698,IF(dashboard!$B$5="All","*",dashboard!$B$5),$G$2:G1698,IF(dashboard!$B$6="All","*",dashboard!$B$6),$M$2:M1698,IF(dashboard!$B$7="All","*",dashboard!$B$7),$P$2:P1698,"&gt;="&amp;dashboard!$B$8,$P$2:P1698,"&lt;="&amp;dashboard!$B$9)=1),1,0)</f>
        <v>0</v>
      </c>
    </row>
    <row r="1699" spans="1:17">
      <c r="A1699" t="s">
        <v>3123</v>
      </c>
      <c r="B1699" s="2">
        <v>45397</v>
      </c>
      <c r="C1699" t="s">
        <v>2409</v>
      </c>
      <c r="D1699" t="s">
        <v>205</v>
      </c>
      <c r="E1699" t="s">
        <v>17</v>
      </c>
      <c r="F1699" t="s">
        <v>27</v>
      </c>
      <c r="G1699" t="s">
        <v>42</v>
      </c>
      <c r="H1699" t="s">
        <v>57</v>
      </c>
      <c r="I1699" s="3">
        <v>5</v>
      </c>
      <c r="J1699" s="4">
        <v>13871.96</v>
      </c>
      <c r="K1699" s="4">
        <v>69359.789999999994</v>
      </c>
      <c r="L1699" t="s">
        <v>28</v>
      </c>
      <c r="M1699" t="s">
        <v>22</v>
      </c>
      <c r="N1699">
        <f>IF(COUNTIF($C$2:C1699,C1699)=1,1,0)</f>
        <v>0</v>
      </c>
      <c r="O1699">
        <f t="shared" si="52"/>
        <v>1</v>
      </c>
      <c r="P1699" t="str">
        <f t="shared" si="53"/>
        <v>2024-04</v>
      </c>
      <c r="Q1699" s="3">
        <f>IF(AND(IF(dashboard!$B$4="All",TRUE,$F1699=dashboard!$B$4),IF(dashboard!$B$5="All",TRUE,$E1699=dashboard!$B$5),IF(dashboard!$B$6="All",TRUE,$G1699=dashboard!$B$6),IF(dashboard!$B$7="All",TRUE,$M1699=dashboard!$B$7),$P1699&gt;=dashboard!$B$8,$P1699&lt;=dashboard!$B$9,COUNTIFS($C$2:C1699,$C1699,$F$2:F1699,IF(dashboard!$B$4="All","*",dashboard!$B$4),$E$2:E1699,IF(dashboard!$B$5="All","*",dashboard!$B$5),$G$2:G1699,IF(dashboard!$B$6="All","*",dashboard!$B$6),$M$2:M1699,IF(dashboard!$B$7="All","*",dashboard!$B$7),$P$2:P1699,"&gt;="&amp;dashboard!$B$8,$P$2:P1699,"&lt;="&amp;dashboard!$B$9)=1),1,0)</f>
        <v>0</v>
      </c>
    </row>
    <row r="1700" spans="1:17">
      <c r="A1700" t="s">
        <v>3124</v>
      </c>
      <c r="B1700" s="2">
        <v>45042</v>
      </c>
      <c r="C1700" t="s">
        <v>2709</v>
      </c>
      <c r="D1700" t="s">
        <v>972</v>
      </c>
      <c r="E1700" t="s">
        <v>61</v>
      </c>
      <c r="F1700" t="s">
        <v>27</v>
      </c>
      <c r="G1700" t="s">
        <v>42</v>
      </c>
      <c r="H1700" t="s">
        <v>34</v>
      </c>
      <c r="I1700" s="3">
        <v>5</v>
      </c>
      <c r="J1700" s="4">
        <v>1179.71</v>
      </c>
      <c r="K1700" s="4">
        <v>5898.56</v>
      </c>
      <c r="L1700" t="s">
        <v>35</v>
      </c>
      <c r="M1700" t="s">
        <v>29</v>
      </c>
      <c r="N1700">
        <f>IF(COUNTIF($C$2:C1700,C1700)=1,1,0)</f>
        <v>0</v>
      </c>
      <c r="O1700">
        <f t="shared" si="52"/>
        <v>0</v>
      </c>
      <c r="P1700" t="str">
        <f t="shared" si="53"/>
        <v>2023-04</v>
      </c>
      <c r="Q1700" s="3">
        <f>IF(AND(IF(dashboard!$B$4="All",TRUE,$F1700=dashboard!$B$4),IF(dashboard!$B$5="All",TRUE,$E1700=dashboard!$B$5),IF(dashboard!$B$6="All",TRUE,$G1700=dashboard!$B$6),IF(dashboard!$B$7="All",TRUE,$M1700=dashboard!$B$7),$P1700&gt;=dashboard!$B$8,$P1700&lt;=dashboard!$B$9,COUNTIFS($C$2:C1700,$C1700,$F$2:F1700,IF(dashboard!$B$4="All","*",dashboard!$B$4),$E$2:E1700,IF(dashboard!$B$5="All","*",dashboard!$B$5),$G$2:G1700,IF(dashboard!$B$6="All","*",dashboard!$B$6),$M$2:M1700,IF(dashboard!$B$7="All","*",dashboard!$B$7),$P$2:P1700,"&gt;="&amp;dashboard!$B$8,$P$2:P1700,"&lt;="&amp;dashboard!$B$9)=1),1,0)</f>
        <v>0</v>
      </c>
    </row>
    <row r="1701" spans="1:17">
      <c r="A1701" t="s">
        <v>3125</v>
      </c>
      <c r="B1701" s="2">
        <v>45190</v>
      </c>
      <c r="C1701" t="s">
        <v>3126</v>
      </c>
      <c r="D1701" t="s">
        <v>2525</v>
      </c>
      <c r="E1701" t="s">
        <v>26</v>
      </c>
      <c r="F1701" t="s">
        <v>46</v>
      </c>
      <c r="G1701" t="s">
        <v>19</v>
      </c>
      <c r="H1701" t="s">
        <v>34</v>
      </c>
      <c r="I1701" s="3">
        <v>3</v>
      </c>
      <c r="J1701" s="4">
        <v>1269.28</v>
      </c>
      <c r="K1701" s="4">
        <v>3807.83</v>
      </c>
      <c r="L1701" t="s">
        <v>35</v>
      </c>
      <c r="M1701" t="s">
        <v>29</v>
      </c>
      <c r="N1701">
        <f>IF(COUNTIF($C$2:C1701,C1701)=1,1,0)</f>
        <v>1</v>
      </c>
      <c r="O1701">
        <f t="shared" si="52"/>
        <v>0</v>
      </c>
      <c r="P1701" t="str">
        <f t="shared" si="53"/>
        <v>2023-09</v>
      </c>
      <c r="Q1701" s="3">
        <f>IF(AND(IF(dashboard!$B$4="All",TRUE,$F1701=dashboard!$B$4),IF(dashboard!$B$5="All",TRUE,$E1701=dashboard!$B$5),IF(dashboard!$B$6="All",TRUE,$G1701=dashboard!$B$6),IF(dashboard!$B$7="All",TRUE,$M1701=dashboard!$B$7),$P1701&gt;=dashboard!$B$8,$P1701&lt;=dashboard!$B$9,COUNTIFS($C$2:C1701,$C1701,$F$2:F1701,IF(dashboard!$B$4="All","*",dashboard!$B$4),$E$2:E1701,IF(dashboard!$B$5="All","*",dashboard!$B$5),$G$2:G1701,IF(dashboard!$B$6="All","*",dashboard!$B$6),$M$2:M1701,IF(dashboard!$B$7="All","*",dashboard!$B$7),$P$2:P1701,"&gt;="&amp;dashboard!$B$8,$P$2:P1701,"&lt;="&amp;dashboard!$B$9)=1),1,0)</f>
        <v>0</v>
      </c>
    </row>
    <row r="1702" spans="1:17">
      <c r="A1702" t="s">
        <v>3127</v>
      </c>
      <c r="B1702" s="2">
        <v>45368</v>
      </c>
      <c r="C1702" t="s">
        <v>3128</v>
      </c>
      <c r="D1702" t="s">
        <v>2441</v>
      </c>
      <c r="E1702" t="s">
        <v>61</v>
      </c>
      <c r="F1702" t="s">
        <v>46</v>
      </c>
      <c r="G1702" t="s">
        <v>19</v>
      </c>
      <c r="H1702" t="s">
        <v>34</v>
      </c>
      <c r="I1702" s="3">
        <v>5</v>
      </c>
      <c r="J1702" s="4">
        <v>1333.43</v>
      </c>
      <c r="K1702" s="4">
        <v>6667.17</v>
      </c>
      <c r="L1702" t="s">
        <v>28</v>
      </c>
      <c r="M1702" t="s">
        <v>29</v>
      </c>
      <c r="N1702">
        <f>IF(COUNTIF($C$2:C1702,C1702)=1,1,0)</f>
        <v>1</v>
      </c>
      <c r="O1702">
        <f t="shared" si="52"/>
        <v>0</v>
      </c>
      <c r="P1702" t="str">
        <f t="shared" si="53"/>
        <v>2024-03</v>
      </c>
      <c r="Q1702" s="3">
        <f>IF(AND(IF(dashboard!$B$4="All",TRUE,$F1702=dashboard!$B$4),IF(dashboard!$B$5="All",TRUE,$E1702=dashboard!$B$5),IF(dashboard!$B$6="All",TRUE,$G1702=dashboard!$B$6),IF(dashboard!$B$7="All",TRUE,$M1702=dashboard!$B$7),$P1702&gt;=dashboard!$B$8,$P1702&lt;=dashboard!$B$9,COUNTIFS($C$2:C1702,$C1702,$F$2:F1702,IF(dashboard!$B$4="All","*",dashboard!$B$4),$E$2:E1702,IF(dashboard!$B$5="All","*",dashboard!$B$5),$G$2:G1702,IF(dashboard!$B$6="All","*",dashboard!$B$6),$M$2:M1702,IF(dashboard!$B$7="All","*",dashboard!$B$7),$P$2:P1702,"&gt;="&amp;dashboard!$B$8,$P$2:P1702,"&lt;="&amp;dashboard!$B$9)=1),1,0)</f>
        <v>0</v>
      </c>
    </row>
    <row r="1703" spans="1:17">
      <c r="A1703" t="s">
        <v>3129</v>
      </c>
      <c r="B1703" s="2">
        <v>45379</v>
      </c>
      <c r="C1703" t="s">
        <v>384</v>
      </c>
      <c r="D1703" t="s">
        <v>1068</v>
      </c>
      <c r="E1703" t="s">
        <v>26</v>
      </c>
      <c r="F1703" t="s">
        <v>46</v>
      </c>
      <c r="G1703" t="s">
        <v>19</v>
      </c>
      <c r="H1703" t="s">
        <v>57</v>
      </c>
      <c r="I1703" s="3">
        <v>2</v>
      </c>
      <c r="J1703" s="4">
        <v>16199.5</v>
      </c>
      <c r="K1703" s="4">
        <v>32399</v>
      </c>
      <c r="L1703" t="s">
        <v>35</v>
      </c>
      <c r="M1703" t="s">
        <v>29</v>
      </c>
      <c r="N1703">
        <f>IF(COUNTIF($C$2:C1703,C1703)=1,1,0)</f>
        <v>0</v>
      </c>
      <c r="O1703">
        <f t="shared" si="52"/>
        <v>0</v>
      </c>
      <c r="P1703" t="str">
        <f t="shared" si="53"/>
        <v>2024-03</v>
      </c>
      <c r="Q1703" s="3">
        <f>IF(AND(IF(dashboard!$B$4="All",TRUE,$F1703=dashboard!$B$4),IF(dashboard!$B$5="All",TRUE,$E1703=dashboard!$B$5),IF(dashboard!$B$6="All",TRUE,$G1703=dashboard!$B$6),IF(dashboard!$B$7="All",TRUE,$M1703=dashboard!$B$7),$P1703&gt;=dashboard!$B$8,$P1703&lt;=dashboard!$B$9,COUNTIFS($C$2:C1703,$C1703,$F$2:F1703,IF(dashboard!$B$4="All","*",dashboard!$B$4),$E$2:E1703,IF(dashboard!$B$5="All","*",dashboard!$B$5),$G$2:G1703,IF(dashboard!$B$6="All","*",dashboard!$B$6),$M$2:M1703,IF(dashboard!$B$7="All","*",dashboard!$B$7),$P$2:P1703,"&gt;="&amp;dashboard!$B$8,$P$2:P1703,"&lt;="&amp;dashboard!$B$9)=1),1,0)</f>
        <v>0</v>
      </c>
    </row>
    <row r="1704" spans="1:17">
      <c r="A1704" t="s">
        <v>3130</v>
      </c>
      <c r="B1704" s="2">
        <v>45403</v>
      </c>
      <c r="C1704" t="s">
        <v>934</v>
      </c>
      <c r="D1704" t="s">
        <v>2935</v>
      </c>
      <c r="E1704" t="s">
        <v>61</v>
      </c>
      <c r="F1704" t="s">
        <v>46</v>
      </c>
      <c r="G1704" t="s">
        <v>19</v>
      </c>
      <c r="H1704" t="s">
        <v>20</v>
      </c>
      <c r="I1704" s="3">
        <v>5</v>
      </c>
      <c r="J1704" s="4">
        <v>24995.45</v>
      </c>
      <c r="K1704" s="4">
        <v>124977.25</v>
      </c>
      <c r="L1704" t="s">
        <v>28</v>
      </c>
      <c r="M1704" t="s">
        <v>29</v>
      </c>
      <c r="N1704">
        <f>IF(COUNTIF($C$2:C1704,C1704)=1,1,0)</f>
        <v>0</v>
      </c>
      <c r="O1704">
        <f t="shared" si="52"/>
        <v>0</v>
      </c>
      <c r="P1704" t="str">
        <f t="shared" si="53"/>
        <v>2024-04</v>
      </c>
      <c r="Q1704" s="3">
        <f>IF(AND(IF(dashboard!$B$4="All",TRUE,$F1704=dashboard!$B$4),IF(dashboard!$B$5="All",TRUE,$E1704=dashboard!$B$5),IF(dashboard!$B$6="All",TRUE,$G1704=dashboard!$B$6),IF(dashboard!$B$7="All",TRUE,$M1704=dashboard!$B$7),$P1704&gt;=dashboard!$B$8,$P1704&lt;=dashboard!$B$9,COUNTIFS($C$2:C1704,$C1704,$F$2:F1704,IF(dashboard!$B$4="All","*",dashboard!$B$4),$E$2:E1704,IF(dashboard!$B$5="All","*",dashboard!$B$5),$G$2:G1704,IF(dashboard!$B$6="All","*",dashboard!$B$6),$M$2:M1704,IF(dashboard!$B$7="All","*",dashboard!$B$7),$P$2:P1704,"&gt;="&amp;dashboard!$B$8,$P$2:P1704,"&lt;="&amp;dashboard!$B$9)=1),1,0)</f>
        <v>0</v>
      </c>
    </row>
    <row r="1705" spans="1:17">
      <c r="A1705" t="s">
        <v>3131</v>
      </c>
      <c r="B1705" s="2">
        <v>45213</v>
      </c>
      <c r="C1705" t="s">
        <v>902</v>
      </c>
      <c r="D1705" t="s">
        <v>1023</v>
      </c>
      <c r="E1705" t="s">
        <v>26</v>
      </c>
      <c r="F1705" t="s">
        <v>46</v>
      </c>
      <c r="G1705" t="s">
        <v>19</v>
      </c>
      <c r="H1705" t="s">
        <v>57</v>
      </c>
      <c r="I1705" s="3">
        <v>4</v>
      </c>
      <c r="J1705" s="4">
        <v>15529.78</v>
      </c>
      <c r="K1705" s="4">
        <v>62119.14</v>
      </c>
      <c r="L1705" t="s">
        <v>28</v>
      </c>
      <c r="M1705" t="s">
        <v>29</v>
      </c>
      <c r="N1705">
        <f>IF(COUNTIF($C$2:C1705,C1705)=1,1,0)</f>
        <v>0</v>
      </c>
      <c r="O1705">
        <f t="shared" si="52"/>
        <v>0</v>
      </c>
      <c r="P1705" t="str">
        <f t="shared" si="53"/>
        <v>2023-10</v>
      </c>
      <c r="Q1705" s="3">
        <f>IF(AND(IF(dashboard!$B$4="All",TRUE,$F1705=dashboard!$B$4),IF(dashboard!$B$5="All",TRUE,$E1705=dashboard!$B$5),IF(dashboard!$B$6="All",TRUE,$G1705=dashboard!$B$6),IF(dashboard!$B$7="All",TRUE,$M1705=dashboard!$B$7),$P1705&gt;=dashboard!$B$8,$P1705&lt;=dashboard!$B$9,COUNTIFS($C$2:C1705,$C1705,$F$2:F1705,IF(dashboard!$B$4="All","*",dashboard!$B$4),$E$2:E1705,IF(dashboard!$B$5="All","*",dashboard!$B$5),$G$2:G1705,IF(dashboard!$B$6="All","*",dashboard!$B$6),$M$2:M1705,IF(dashboard!$B$7="All","*",dashboard!$B$7),$P$2:P1705,"&gt;="&amp;dashboard!$B$8,$P$2:P1705,"&lt;="&amp;dashboard!$B$9)=1),1,0)</f>
        <v>0</v>
      </c>
    </row>
    <row r="1706" spans="1:17">
      <c r="A1706" t="s">
        <v>3132</v>
      </c>
      <c r="B1706" s="2">
        <v>45229</v>
      </c>
      <c r="C1706" t="s">
        <v>341</v>
      </c>
      <c r="D1706" t="s">
        <v>647</v>
      </c>
      <c r="E1706" t="s">
        <v>26</v>
      </c>
      <c r="F1706" t="s">
        <v>33</v>
      </c>
      <c r="G1706" t="s">
        <v>19</v>
      </c>
      <c r="H1706" t="s">
        <v>50</v>
      </c>
      <c r="I1706" s="3">
        <v>5</v>
      </c>
      <c r="J1706" s="4">
        <v>2371.64</v>
      </c>
      <c r="K1706" s="4">
        <v>11858.22</v>
      </c>
      <c r="L1706" t="s">
        <v>28</v>
      </c>
      <c r="M1706" t="s">
        <v>22</v>
      </c>
      <c r="N1706">
        <f>IF(COUNTIF($C$2:C1706,C1706)=1,1,0)</f>
        <v>0</v>
      </c>
      <c r="O1706">
        <f t="shared" si="52"/>
        <v>1</v>
      </c>
      <c r="P1706" t="str">
        <f t="shared" si="53"/>
        <v>2023-10</v>
      </c>
      <c r="Q1706" s="3">
        <f>IF(AND(IF(dashboard!$B$4="All",TRUE,$F1706=dashboard!$B$4),IF(dashboard!$B$5="All",TRUE,$E1706=dashboard!$B$5),IF(dashboard!$B$6="All",TRUE,$G1706=dashboard!$B$6),IF(dashboard!$B$7="All",TRUE,$M1706=dashboard!$B$7),$P1706&gt;=dashboard!$B$8,$P1706&lt;=dashboard!$B$9,COUNTIFS($C$2:C1706,$C1706,$F$2:F1706,IF(dashboard!$B$4="All","*",dashboard!$B$4),$E$2:E1706,IF(dashboard!$B$5="All","*",dashboard!$B$5),$G$2:G1706,IF(dashboard!$B$6="All","*",dashboard!$B$6),$M$2:M1706,IF(dashboard!$B$7="All","*",dashboard!$B$7),$P$2:P1706,"&gt;="&amp;dashboard!$B$8,$P$2:P1706,"&lt;="&amp;dashboard!$B$9)=1),1,0)</f>
        <v>1</v>
      </c>
    </row>
    <row r="1707" spans="1:17">
      <c r="A1707" t="s">
        <v>3133</v>
      </c>
      <c r="B1707" s="2">
        <v>45237</v>
      </c>
      <c r="C1707" t="s">
        <v>1866</v>
      </c>
      <c r="D1707" t="s">
        <v>3134</v>
      </c>
      <c r="E1707" t="s">
        <v>26</v>
      </c>
      <c r="F1707" t="s">
        <v>18</v>
      </c>
      <c r="G1707" t="s">
        <v>42</v>
      </c>
      <c r="H1707" t="s">
        <v>50</v>
      </c>
      <c r="I1707" s="3">
        <v>1</v>
      </c>
      <c r="J1707" s="4">
        <v>2467.33</v>
      </c>
      <c r="K1707" s="4">
        <v>2467.33</v>
      </c>
      <c r="L1707" t="s">
        <v>35</v>
      </c>
      <c r="M1707" t="s">
        <v>29</v>
      </c>
      <c r="N1707">
        <f>IF(COUNTIF($C$2:C1707,C1707)=1,1,0)</f>
        <v>0</v>
      </c>
      <c r="O1707">
        <f t="shared" si="52"/>
        <v>0</v>
      </c>
      <c r="P1707" t="str">
        <f t="shared" si="53"/>
        <v>2023-11</v>
      </c>
      <c r="Q1707" s="3">
        <f>IF(AND(IF(dashboard!$B$4="All",TRUE,$F1707=dashboard!$B$4),IF(dashboard!$B$5="All",TRUE,$E1707=dashboard!$B$5),IF(dashboard!$B$6="All",TRUE,$G1707=dashboard!$B$6),IF(dashboard!$B$7="All",TRUE,$M1707=dashboard!$B$7),$P1707&gt;=dashboard!$B$8,$P1707&lt;=dashboard!$B$9,COUNTIFS($C$2:C1707,$C1707,$F$2:F1707,IF(dashboard!$B$4="All","*",dashboard!$B$4),$E$2:E1707,IF(dashboard!$B$5="All","*",dashboard!$B$5),$G$2:G1707,IF(dashboard!$B$6="All","*",dashboard!$B$6),$M$2:M1707,IF(dashboard!$B$7="All","*",dashboard!$B$7),$P$2:P1707,"&gt;="&amp;dashboard!$B$8,$P$2:P1707,"&lt;="&amp;dashboard!$B$9)=1),1,0)</f>
        <v>0</v>
      </c>
    </row>
    <row r="1708" spans="1:17">
      <c r="A1708" t="s">
        <v>3135</v>
      </c>
      <c r="B1708" s="2">
        <v>45134</v>
      </c>
      <c r="C1708" t="s">
        <v>3136</v>
      </c>
      <c r="D1708" t="s">
        <v>3137</v>
      </c>
      <c r="E1708" t="s">
        <v>17</v>
      </c>
      <c r="F1708" t="s">
        <v>18</v>
      </c>
      <c r="G1708" t="s">
        <v>42</v>
      </c>
      <c r="H1708" t="s">
        <v>57</v>
      </c>
      <c r="I1708" s="3">
        <v>1</v>
      </c>
      <c r="J1708" s="4">
        <v>13297.25</v>
      </c>
      <c r="K1708" s="4">
        <v>13297.25</v>
      </c>
      <c r="L1708" t="s">
        <v>21</v>
      </c>
      <c r="M1708" t="s">
        <v>29</v>
      </c>
      <c r="N1708">
        <f>IF(COUNTIF($C$2:C1708,C1708)=1,1,0)</f>
        <v>1</v>
      </c>
      <c r="O1708">
        <f t="shared" si="52"/>
        <v>0</v>
      </c>
      <c r="P1708" t="str">
        <f t="shared" si="53"/>
        <v>2023-07</v>
      </c>
      <c r="Q1708" s="3">
        <f>IF(AND(IF(dashboard!$B$4="All",TRUE,$F1708=dashboard!$B$4),IF(dashboard!$B$5="All",TRUE,$E1708=dashboard!$B$5),IF(dashboard!$B$6="All",TRUE,$G1708=dashboard!$B$6),IF(dashboard!$B$7="All",TRUE,$M1708=dashboard!$B$7),$P1708&gt;=dashboard!$B$8,$P1708&lt;=dashboard!$B$9,COUNTIFS($C$2:C1708,$C1708,$F$2:F1708,IF(dashboard!$B$4="All","*",dashboard!$B$4),$E$2:E1708,IF(dashboard!$B$5="All","*",dashboard!$B$5),$G$2:G1708,IF(dashboard!$B$6="All","*",dashboard!$B$6),$M$2:M1708,IF(dashboard!$B$7="All","*",dashboard!$B$7),$P$2:P1708,"&gt;="&amp;dashboard!$B$8,$P$2:P1708,"&lt;="&amp;dashboard!$B$9)=1),1,0)</f>
        <v>0</v>
      </c>
    </row>
    <row r="1709" spans="1:17">
      <c r="A1709" t="s">
        <v>3138</v>
      </c>
      <c r="B1709" s="2">
        <v>45372</v>
      </c>
      <c r="C1709" t="s">
        <v>1564</v>
      </c>
      <c r="D1709" t="s">
        <v>3139</v>
      </c>
      <c r="E1709" t="s">
        <v>61</v>
      </c>
      <c r="F1709" t="s">
        <v>27</v>
      </c>
      <c r="G1709" t="s">
        <v>19</v>
      </c>
      <c r="H1709" t="s">
        <v>57</v>
      </c>
      <c r="I1709" s="3">
        <v>1</v>
      </c>
      <c r="J1709" s="4">
        <v>15855.2</v>
      </c>
      <c r="K1709" s="4">
        <v>15855.2</v>
      </c>
      <c r="L1709" t="s">
        <v>28</v>
      </c>
      <c r="M1709" t="s">
        <v>29</v>
      </c>
      <c r="N1709">
        <f>IF(COUNTIF($C$2:C1709,C1709)=1,1,0)</f>
        <v>0</v>
      </c>
      <c r="O1709">
        <f t="shared" si="52"/>
        <v>0</v>
      </c>
      <c r="P1709" t="str">
        <f t="shared" si="53"/>
        <v>2024-03</v>
      </c>
      <c r="Q1709" s="3">
        <f>IF(AND(IF(dashboard!$B$4="All",TRUE,$F1709=dashboard!$B$4),IF(dashboard!$B$5="All",TRUE,$E1709=dashboard!$B$5),IF(dashboard!$B$6="All",TRUE,$G1709=dashboard!$B$6),IF(dashboard!$B$7="All",TRUE,$M1709=dashboard!$B$7),$P1709&gt;=dashboard!$B$8,$P1709&lt;=dashboard!$B$9,COUNTIFS($C$2:C1709,$C1709,$F$2:F1709,IF(dashboard!$B$4="All","*",dashboard!$B$4),$E$2:E1709,IF(dashboard!$B$5="All","*",dashboard!$B$5),$G$2:G1709,IF(dashboard!$B$6="All","*",dashboard!$B$6),$M$2:M1709,IF(dashboard!$B$7="All","*",dashboard!$B$7),$P$2:P1709,"&gt;="&amp;dashboard!$B$8,$P$2:P1709,"&lt;="&amp;dashboard!$B$9)=1),1,0)</f>
        <v>0</v>
      </c>
    </row>
    <row r="1710" spans="1:17">
      <c r="A1710" t="s">
        <v>3140</v>
      </c>
      <c r="B1710" s="2">
        <v>44981</v>
      </c>
      <c r="C1710" t="s">
        <v>1767</v>
      </c>
      <c r="D1710" t="s">
        <v>2353</v>
      </c>
      <c r="E1710" t="s">
        <v>17</v>
      </c>
      <c r="F1710" t="s">
        <v>46</v>
      </c>
      <c r="G1710" t="s">
        <v>19</v>
      </c>
      <c r="H1710" t="s">
        <v>20</v>
      </c>
      <c r="I1710" s="3">
        <v>1</v>
      </c>
      <c r="J1710" s="4">
        <v>36293.050000000003</v>
      </c>
      <c r="K1710" s="4">
        <v>36293.050000000003</v>
      </c>
      <c r="L1710" t="s">
        <v>35</v>
      </c>
      <c r="M1710" t="s">
        <v>22</v>
      </c>
      <c r="N1710">
        <f>IF(COUNTIF($C$2:C1710,C1710)=1,1,0)</f>
        <v>0</v>
      </c>
      <c r="O1710">
        <f t="shared" si="52"/>
        <v>1</v>
      </c>
      <c r="P1710" t="str">
        <f t="shared" si="53"/>
        <v>2023-02</v>
      </c>
      <c r="Q1710" s="3">
        <f>IF(AND(IF(dashboard!$B$4="All",TRUE,$F1710=dashboard!$B$4),IF(dashboard!$B$5="All",TRUE,$E1710=dashboard!$B$5),IF(dashboard!$B$6="All",TRUE,$G1710=dashboard!$B$6),IF(dashboard!$B$7="All",TRUE,$M1710=dashboard!$B$7),$P1710&gt;=dashboard!$B$8,$P1710&lt;=dashboard!$B$9,COUNTIFS($C$2:C1710,$C1710,$F$2:F1710,IF(dashboard!$B$4="All","*",dashboard!$B$4),$E$2:E1710,IF(dashboard!$B$5="All","*",dashboard!$B$5),$G$2:G1710,IF(dashboard!$B$6="All","*",dashboard!$B$6),$M$2:M1710,IF(dashboard!$B$7="All","*",dashboard!$B$7),$P$2:P1710,"&gt;="&amp;dashboard!$B$8,$P$2:P1710,"&lt;="&amp;dashboard!$B$9)=1),1,0)</f>
        <v>0</v>
      </c>
    </row>
    <row r="1711" spans="1:17">
      <c r="A1711" t="s">
        <v>3141</v>
      </c>
      <c r="B1711" s="2">
        <v>44938</v>
      </c>
      <c r="C1711" t="s">
        <v>256</v>
      </c>
      <c r="D1711" t="s">
        <v>601</v>
      </c>
      <c r="E1711" t="s">
        <v>17</v>
      </c>
      <c r="F1711" t="s">
        <v>33</v>
      </c>
      <c r="G1711" t="s">
        <v>19</v>
      </c>
      <c r="H1711" t="s">
        <v>57</v>
      </c>
      <c r="I1711" s="3">
        <v>4</v>
      </c>
      <c r="J1711" s="4">
        <v>14846.15</v>
      </c>
      <c r="K1711" s="4">
        <v>59384.59</v>
      </c>
      <c r="L1711" t="s">
        <v>21</v>
      </c>
      <c r="M1711" t="s">
        <v>22</v>
      </c>
      <c r="N1711">
        <f>IF(COUNTIF($C$2:C1711,C1711)=1,1,0)</f>
        <v>0</v>
      </c>
      <c r="O1711">
        <f t="shared" si="52"/>
        <v>1</v>
      </c>
      <c r="P1711" t="str">
        <f t="shared" si="53"/>
        <v>2023-01</v>
      </c>
      <c r="Q1711" s="3">
        <f>IF(AND(IF(dashboard!$B$4="All",TRUE,$F1711=dashboard!$B$4),IF(dashboard!$B$5="All",TRUE,$E1711=dashboard!$B$5),IF(dashboard!$B$6="All",TRUE,$G1711=dashboard!$B$6),IF(dashboard!$B$7="All",TRUE,$M1711=dashboard!$B$7),$P1711&gt;=dashboard!$B$8,$P1711&lt;=dashboard!$B$9,COUNTIFS($C$2:C1711,$C1711,$F$2:F1711,IF(dashboard!$B$4="All","*",dashboard!$B$4),$E$2:E1711,IF(dashboard!$B$5="All","*",dashboard!$B$5),$G$2:G1711,IF(dashboard!$B$6="All","*",dashboard!$B$6),$M$2:M1711,IF(dashboard!$B$7="All","*",dashboard!$B$7),$P$2:P1711,"&gt;="&amp;dashboard!$B$8,$P$2:P1711,"&lt;="&amp;dashboard!$B$9)=1),1,0)</f>
        <v>1</v>
      </c>
    </row>
    <row r="1712" spans="1:17">
      <c r="A1712" t="s">
        <v>3142</v>
      </c>
      <c r="B1712" s="2">
        <v>45326</v>
      </c>
      <c r="C1712" t="s">
        <v>1285</v>
      </c>
      <c r="D1712" t="s">
        <v>472</v>
      </c>
      <c r="E1712" t="s">
        <v>17</v>
      </c>
      <c r="F1712" t="s">
        <v>33</v>
      </c>
      <c r="G1712" t="s">
        <v>19</v>
      </c>
      <c r="H1712" t="s">
        <v>34</v>
      </c>
      <c r="I1712" s="3">
        <v>4</v>
      </c>
      <c r="J1712" s="4">
        <v>1356.96</v>
      </c>
      <c r="K1712" s="4">
        <v>5427.85</v>
      </c>
      <c r="L1712" t="s">
        <v>28</v>
      </c>
      <c r="M1712" t="s">
        <v>29</v>
      </c>
      <c r="N1712">
        <f>IF(COUNTIF($C$2:C1712,C1712)=1,1,0)</f>
        <v>0</v>
      </c>
      <c r="O1712">
        <f t="shared" si="52"/>
        <v>0</v>
      </c>
      <c r="P1712" t="str">
        <f t="shared" si="53"/>
        <v>2024-02</v>
      </c>
      <c r="Q1712" s="3">
        <f>IF(AND(IF(dashboard!$B$4="All",TRUE,$F1712=dashboard!$B$4),IF(dashboard!$B$5="All",TRUE,$E1712=dashboard!$B$5),IF(dashboard!$B$6="All",TRUE,$G1712=dashboard!$B$6),IF(dashboard!$B$7="All",TRUE,$M1712=dashboard!$B$7),$P1712&gt;=dashboard!$B$8,$P1712&lt;=dashboard!$B$9,COUNTIFS($C$2:C1712,$C1712,$F$2:F1712,IF(dashboard!$B$4="All","*",dashboard!$B$4),$E$2:E1712,IF(dashboard!$B$5="All","*",dashboard!$B$5),$G$2:G1712,IF(dashboard!$B$6="All","*",dashboard!$B$6),$M$2:M1712,IF(dashboard!$B$7="All","*",dashboard!$B$7),$P$2:P1712,"&gt;="&amp;dashboard!$B$8,$P$2:P1712,"&lt;="&amp;dashboard!$B$9)=1),1,0)</f>
        <v>0</v>
      </c>
    </row>
    <row r="1713" spans="1:17">
      <c r="A1713" t="s">
        <v>3143</v>
      </c>
      <c r="B1713" s="2">
        <v>45441</v>
      </c>
      <c r="C1713" t="s">
        <v>956</v>
      </c>
      <c r="D1713" t="s">
        <v>339</v>
      </c>
      <c r="E1713" t="s">
        <v>26</v>
      </c>
      <c r="F1713" t="s">
        <v>27</v>
      </c>
      <c r="G1713" t="s">
        <v>19</v>
      </c>
      <c r="H1713" t="s">
        <v>20</v>
      </c>
      <c r="I1713" s="3">
        <v>4</v>
      </c>
      <c r="J1713" s="4">
        <v>26283.25</v>
      </c>
      <c r="K1713" s="4">
        <v>105133</v>
      </c>
      <c r="L1713" t="s">
        <v>21</v>
      </c>
      <c r="M1713" t="s">
        <v>29</v>
      </c>
      <c r="N1713">
        <f>IF(COUNTIF($C$2:C1713,C1713)=1,1,0)</f>
        <v>0</v>
      </c>
      <c r="O1713">
        <f t="shared" si="52"/>
        <v>0</v>
      </c>
      <c r="P1713" t="str">
        <f t="shared" si="53"/>
        <v>2024-05</v>
      </c>
      <c r="Q1713" s="3">
        <f>IF(AND(IF(dashboard!$B$4="All",TRUE,$F1713=dashboard!$B$4),IF(dashboard!$B$5="All",TRUE,$E1713=dashboard!$B$5),IF(dashboard!$B$6="All",TRUE,$G1713=dashboard!$B$6),IF(dashboard!$B$7="All",TRUE,$M1713=dashboard!$B$7),$P1713&gt;=dashboard!$B$8,$P1713&lt;=dashboard!$B$9,COUNTIFS($C$2:C1713,$C1713,$F$2:F1713,IF(dashboard!$B$4="All","*",dashboard!$B$4),$E$2:E1713,IF(dashboard!$B$5="All","*",dashboard!$B$5),$G$2:G1713,IF(dashboard!$B$6="All","*",dashboard!$B$6),$M$2:M1713,IF(dashboard!$B$7="All","*",dashboard!$B$7),$P$2:P1713,"&gt;="&amp;dashboard!$B$8,$P$2:P1713,"&lt;="&amp;dashboard!$B$9)=1),1,0)</f>
        <v>0</v>
      </c>
    </row>
    <row r="1714" spans="1:17">
      <c r="A1714" t="s">
        <v>3144</v>
      </c>
      <c r="B1714" s="2">
        <v>45468</v>
      </c>
      <c r="C1714" t="s">
        <v>1532</v>
      </c>
      <c r="D1714" t="s">
        <v>1430</v>
      </c>
      <c r="E1714" t="s">
        <v>17</v>
      </c>
      <c r="F1714" t="s">
        <v>46</v>
      </c>
      <c r="G1714" t="s">
        <v>42</v>
      </c>
      <c r="H1714" t="s">
        <v>57</v>
      </c>
      <c r="I1714" s="3">
        <v>5</v>
      </c>
      <c r="J1714" s="4">
        <v>12757.67</v>
      </c>
      <c r="K1714" s="4">
        <v>63788.37</v>
      </c>
      <c r="L1714" t="s">
        <v>35</v>
      </c>
      <c r="M1714" t="s">
        <v>29</v>
      </c>
      <c r="N1714">
        <f>IF(COUNTIF($C$2:C1714,C1714)=1,1,0)</f>
        <v>0</v>
      </c>
      <c r="O1714">
        <f t="shared" si="52"/>
        <v>0</v>
      </c>
      <c r="P1714" t="str">
        <f t="shared" si="53"/>
        <v>2024-06</v>
      </c>
      <c r="Q1714" s="3">
        <f>IF(AND(IF(dashboard!$B$4="All",TRUE,$F1714=dashboard!$B$4),IF(dashboard!$B$5="All",TRUE,$E1714=dashboard!$B$5),IF(dashboard!$B$6="All",TRUE,$G1714=dashboard!$B$6),IF(dashboard!$B$7="All",TRUE,$M1714=dashboard!$B$7),$P1714&gt;=dashboard!$B$8,$P1714&lt;=dashboard!$B$9,COUNTIFS($C$2:C1714,$C1714,$F$2:F1714,IF(dashboard!$B$4="All","*",dashboard!$B$4),$E$2:E1714,IF(dashboard!$B$5="All","*",dashboard!$B$5),$G$2:G1714,IF(dashboard!$B$6="All","*",dashboard!$B$6),$M$2:M1714,IF(dashboard!$B$7="All","*",dashboard!$B$7),$P$2:P1714,"&gt;="&amp;dashboard!$B$8,$P$2:P1714,"&lt;="&amp;dashboard!$B$9)=1),1,0)</f>
        <v>0</v>
      </c>
    </row>
    <row r="1715" spans="1:17">
      <c r="A1715" t="s">
        <v>3145</v>
      </c>
      <c r="B1715" s="2">
        <v>45163</v>
      </c>
      <c r="C1715" t="s">
        <v>1152</v>
      </c>
      <c r="D1715" t="s">
        <v>2859</v>
      </c>
      <c r="E1715" t="s">
        <v>17</v>
      </c>
      <c r="F1715" t="s">
        <v>18</v>
      </c>
      <c r="G1715" t="s">
        <v>19</v>
      </c>
      <c r="H1715" t="s">
        <v>57</v>
      </c>
      <c r="I1715" s="3">
        <v>1</v>
      </c>
      <c r="J1715" s="4">
        <v>14213.48</v>
      </c>
      <c r="K1715" s="4">
        <v>14213.48</v>
      </c>
      <c r="L1715" t="s">
        <v>21</v>
      </c>
      <c r="M1715" t="s">
        <v>29</v>
      </c>
      <c r="N1715">
        <f>IF(COUNTIF($C$2:C1715,C1715)=1,1,0)</f>
        <v>0</v>
      </c>
      <c r="O1715">
        <f t="shared" si="52"/>
        <v>0</v>
      </c>
      <c r="P1715" t="str">
        <f t="shared" si="53"/>
        <v>2023-08</v>
      </c>
      <c r="Q1715" s="3">
        <f>IF(AND(IF(dashboard!$B$4="All",TRUE,$F1715=dashboard!$B$4),IF(dashboard!$B$5="All",TRUE,$E1715=dashboard!$B$5),IF(dashboard!$B$6="All",TRUE,$G1715=dashboard!$B$6),IF(dashboard!$B$7="All",TRUE,$M1715=dashboard!$B$7),$P1715&gt;=dashboard!$B$8,$P1715&lt;=dashboard!$B$9,COUNTIFS($C$2:C1715,$C1715,$F$2:F1715,IF(dashboard!$B$4="All","*",dashboard!$B$4),$E$2:E1715,IF(dashboard!$B$5="All","*",dashboard!$B$5),$G$2:G1715,IF(dashboard!$B$6="All","*",dashboard!$B$6),$M$2:M1715,IF(dashboard!$B$7="All","*",dashboard!$B$7),$P$2:P1715,"&gt;="&amp;dashboard!$B$8,$P$2:P1715,"&lt;="&amp;dashboard!$B$9)=1),1,0)</f>
        <v>0</v>
      </c>
    </row>
    <row r="1716" spans="1:17">
      <c r="A1716" t="s">
        <v>3146</v>
      </c>
      <c r="B1716" s="2">
        <v>45205</v>
      </c>
      <c r="C1716" t="s">
        <v>2324</v>
      </c>
      <c r="D1716" t="s">
        <v>288</v>
      </c>
      <c r="E1716" t="s">
        <v>61</v>
      </c>
      <c r="F1716" t="s">
        <v>46</v>
      </c>
      <c r="G1716" t="s">
        <v>42</v>
      </c>
      <c r="H1716" t="s">
        <v>50</v>
      </c>
      <c r="I1716" s="3">
        <v>3</v>
      </c>
      <c r="J1716" s="4">
        <v>2948.26</v>
      </c>
      <c r="K1716" s="4">
        <v>8844.77</v>
      </c>
      <c r="L1716" t="s">
        <v>21</v>
      </c>
      <c r="M1716" t="s">
        <v>29</v>
      </c>
      <c r="N1716">
        <f>IF(COUNTIF($C$2:C1716,C1716)=1,1,0)</f>
        <v>0</v>
      </c>
      <c r="O1716">
        <f t="shared" si="52"/>
        <v>0</v>
      </c>
      <c r="P1716" t="str">
        <f t="shared" si="53"/>
        <v>2023-10</v>
      </c>
      <c r="Q1716" s="3">
        <f>IF(AND(IF(dashboard!$B$4="All",TRUE,$F1716=dashboard!$B$4),IF(dashboard!$B$5="All",TRUE,$E1716=dashboard!$B$5),IF(dashboard!$B$6="All",TRUE,$G1716=dashboard!$B$6),IF(dashboard!$B$7="All",TRUE,$M1716=dashboard!$B$7),$P1716&gt;=dashboard!$B$8,$P1716&lt;=dashboard!$B$9,COUNTIFS($C$2:C1716,$C1716,$F$2:F1716,IF(dashboard!$B$4="All","*",dashboard!$B$4),$E$2:E1716,IF(dashboard!$B$5="All","*",dashboard!$B$5),$G$2:G1716,IF(dashboard!$B$6="All","*",dashboard!$B$6),$M$2:M1716,IF(dashboard!$B$7="All","*",dashboard!$B$7),$P$2:P1716,"&gt;="&amp;dashboard!$B$8,$P$2:P1716,"&lt;="&amp;dashboard!$B$9)=1),1,0)</f>
        <v>0</v>
      </c>
    </row>
    <row r="1717" spans="1:17">
      <c r="A1717" t="s">
        <v>3147</v>
      </c>
      <c r="B1717" s="2">
        <v>45274</v>
      </c>
      <c r="C1717" t="s">
        <v>2324</v>
      </c>
      <c r="D1717" t="s">
        <v>3059</v>
      </c>
      <c r="E1717" t="s">
        <v>17</v>
      </c>
      <c r="F1717" t="s">
        <v>33</v>
      </c>
      <c r="G1717" t="s">
        <v>42</v>
      </c>
      <c r="H1717" t="s">
        <v>20</v>
      </c>
      <c r="I1717" s="3">
        <v>3</v>
      </c>
      <c r="J1717" s="4">
        <v>25759.360000000001</v>
      </c>
      <c r="K1717" s="4">
        <v>77278.080000000002</v>
      </c>
      <c r="L1717" t="s">
        <v>35</v>
      </c>
      <c r="M1717" t="s">
        <v>29</v>
      </c>
      <c r="N1717">
        <f>IF(COUNTIF($C$2:C1717,C1717)=1,1,0)</f>
        <v>0</v>
      </c>
      <c r="O1717">
        <f t="shared" si="52"/>
        <v>0</v>
      </c>
      <c r="P1717" t="str">
        <f t="shared" si="53"/>
        <v>2023-12</v>
      </c>
      <c r="Q1717" s="3">
        <f>IF(AND(IF(dashboard!$B$4="All",TRUE,$F1717=dashboard!$B$4),IF(dashboard!$B$5="All",TRUE,$E1717=dashboard!$B$5),IF(dashboard!$B$6="All",TRUE,$G1717=dashboard!$B$6),IF(dashboard!$B$7="All",TRUE,$M1717=dashboard!$B$7),$P1717&gt;=dashboard!$B$8,$P1717&lt;=dashboard!$B$9,COUNTIFS($C$2:C1717,$C1717,$F$2:F1717,IF(dashboard!$B$4="All","*",dashboard!$B$4),$E$2:E1717,IF(dashboard!$B$5="All","*",dashboard!$B$5),$G$2:G1717,IF(dashboard!$B$6="All","*",dashboard!$B$6),$M$2:M1717,IF(dashboard!$B$7="All","*",dashboard!$B$7),$P$2:P1717,"&gt;="&amp;dashboard!$B$8,$P$2:P1717,"&lt;="&amp;dashboard!$B$9)=1),1,0)</f>
        <v>0</v>
      </c>
    </row>
    <row r="1718" spans="1:17">
      <c r="A1718" t="s">
        <v>3148</v>
      </c>
      <c r="B1718" s="2">
        <v>45030</v>
      </c>
      <c r="C1718" t="s">
        <v>2510</v>
      </c>
      <c r="D1718" t="s">
        <v>1098</v>
      </c>
      <c r="E1718" t="s">
        <v>26</v>
      </c>
      <c r="F1718" t="s">
        <v>46</v>
      </c>
      <c r="G1718" t="s">
        <v>19</v>
      </c>
      <c r="H1718" t="s">
        <v>50</v>
      </c>
      <c r="I1718" s="3">
        <v>1</v>
      </c>
      <c r="J1718" s="4">
        <v>2171.35</v>
      </c>
      <c r="K1718" s="4">
        <v>2171.35</v>
      </c>
      <c r="L1718" t="s">
        <v>28</v>
      </c>
      <c r="M1718" t="s">
        <v>29</v>
      </c>
      <c r="N1718">
        <f>IF(COUNTIF($C$2:C1718,C1718)=1,1,0)</f>
        <v>0</v>
      </c>
      <c r="O1718">
        <f t="shared" si="52"/>
        <v>0</v>
      </c>
      <c r="P1718" t="str">
        <f t="shared" si="53"/>
        <v>2023-04</v>
      </c>
      <c r="Q1718" s="3">
        <f>IF(AND(IF(dashboard!$B$4="All",TRUE,$F1718=dashboard!$B$4),IF(dashboard!$B$5="All",TRUE,$E1718=dashboard!$B$5),IF(dashboard!$B$6="All",TRUE,$G1718=dashboard!$B$6),IF(dashboard!$B$7="All",TRUE,$M1718=dashboard!$B$7),$P1718&gt;=dashboard!$B$8,$P1718&lt;=dashboard!$B$9,COUNTIFS($C$2:C1718,$C1718,$F$2:F1718,IF(dashboard!$B$4="All","*",dashboard!$B$4),$E$2:E1718,IF(dashboard!$B$5="All","*",dashboard!$B$5),$G$2:G1718,IF(dashboard!$B$6="All","*",dashboard!$B$6),$M$2:M1718,IF(dashboard!$B$7="All","*",dashboard!$B$7),$P$2:P1718,"&gt;="&amp;dashboard!$B$8,$P$2:P1718,"&lt;="&amp;dashboard!$B$9)=1),1,0)</f>
        <v>0</v>
      </c>
    </row>
    <row r="1719" spans="1:17">
      <c r="A1719" t="s">
        <v>3149</v>
      </c>
      <c r="B1719" s="2">
        <v>45443</v>
      </c>
      <c r="C1719" t="s">
        <v>1999</v>
      </c>
      <c r="D1719" t="s">
        <v>112</v>
      </c>
      <c r="E1719" t="s">
        <v>17</v>
      </c>
      <c r="F1719" t="s">
        <v>18</v>
      </c>
      <c r="G1719" t="s">
        <v>19</v>
      </c>
      <c r="H1719" t="s">
        <v>57</v>
      </c>
      <c r="I1719" s="3">
        <v>2</v>
      </c>
      <c r="J1719" s="4">
        <v>17444.18</v>
      </c>
      <c r="K1719" s="4">
        <v>34888.36</v>
      </c>
      <c r="L1719" t="s">
        <v>35</v>
      </c>
      <c r="M1719" t="s">
        <v>29</v>
      </c>
      <c r="N1719">
        <f>IF(COUNTIF($C$2:C1719,C1719)=1,1,0)</f>
        <v>0</v>
      </c>
      <c r="O1719">
        <f t="shared" si="52"/>
        <v>0</v>
      </c>
      <c r="P1719" t="str">
        <f t="shared" si="53"/>
        <v>2024-05</v>
      </c>
      <c r="Q1719" s="3">
        <f>IF(AND(IF(dashboard!$B$4="All",TRUE,$F1719=dashboard!$B$4),IF(dashboard!$B$5="All",TRUE,$E1719=dashboard!$B$5),IF(dashboard!$B$6="All",TRUE,$G1719=dashboard!$B$6),IF(dashboard!$B$7="All",TRUE,$M1719=dashboard!$B$7),$P1719&gt;=dashboard!$B$8,$P1719&lt;=dashboard!$B$9,COUNTIFS($C$2:C1719,$C1719,$F$2:F1719,IF(dashboard!$B$4="All","*",dashboard!$B$4),$E$2:E1719,IF(dashboard!$B$5="All","*",dashboard!$B$5),$G$2:G1719,IF(dashboard!$B$6="All","*",dashboard!$B$6),$M$2:M1719,IF(dashboard!$B$7="All","*",dashboard!$B$7),$P$2:P1719,"&gt;="&amp;dashboard!$B$8,$P$2:P1719,"&lt;="&amp;dashboard!$B$9)=1),1,0)</f>
        <v>0</v>
      </c>
    </row>
    <row r="1720" spans="1:17">
      <c r="A1720" t="s">
        <v>3150</v>
      </c>
      <c r="B1720" s="2">
        <v>45174</v>
      </c>
      <c r="C1720" t="s">
        <v>1863</v>
      </c>
      <c r="D1720" t="s">
        <v>3151</v>
      </c>
      <c r="E1720" t="s">
        <v>17</v>
      </c>
      <c r="F1720" t="s">
        <v>18</v>
      </c>
      <c r="G1720" t="s">
        <v>42</v>
      </c>
      <c r="H1720" t="s">
        <v>20</v>
      </c>
      <c r="I1720" s="3">
        <v>5</v>
      </c>
      <c r="J1720" s="4">
        <v>40214.080000000002</v>
      </c>
      <c r="K1720" s="4">
        <v>201070.41</v>
      </c>
      <c r="L1720" t="s">
        <v>35</v>
      </c>
      <c r="M1720" t="s">
        <v>29</v>
      </c>
      <c r="N1720">
        <f>IF(COUNTIF($C$2:C1720,C1720)=1,1,0)</f>
        <v>0</v>
      </c>
      <c r="O1720">
        <f t="shared" si="52"/>
        <v>0</v>
      </c>
      <c r="P1720" t="str">
        <f t="shared" si="53"/>
        <v>2023-09</v>
      </c>
      <c r="Q1720" s="3">
        <f>IF(AND(IF(dashboard!$B$4="All",TRUE,$F1720=dashboard!$B$4),IF(dashboard!$B$5="All",TRUE,$E1720=dashboard!$B$5),IF(dashboard!$B$6="All",TRUE,$G1720=dashboard!$B$6),IF(dashboard!$B$7="All",TRUE,$M1720=dashboard!$B$7),$P1720&gt;=dashboard!$B$8,$P1720&lt;=dashboard!$B$9,COUNTIFS($C$2:C1720,$C1720,$F$2:F1720,IF(dashboard!$B$4="All","*",dashboard!$B$4),$E$2:E1720,IF(dashboard!$B$5="All","*",dashboard!$B$5),$G$2:G1720,IF(dashboard!$B$6="All","*",dashboard!$B$6),$M$2:M1720,IF(dashboard!$B$7="All","*",dashboard!$B$7),$P$2:P1720,"&gt;="&amp;dashboard!$B$8,$P$2:P1720,"&lt;="&amp;dashboard!$B$9)=1),1,0)</f>
        <v>0</v>
      </c>
    </row>
    <row r="1721" spans="1:17">
      <c r="A1721" t="s">
        <v>3152</v>
      </c>
      <c r="B1721" s="2">
        <v>45290</v>
      </c>
      <c r="C1721" t="s">
        <v>3126</v>
      </c>
      <c r="D1721" t="s">
        <v>2473</v>
      </c>
      <c r="E1721" t="s">
        <v>17</v>
      </c>
      <c r="F1721" t="s">
        <v>27</v>
      </c>
      <c r="G1721" t="s">
        <v>42</v>
      </c>
      <c r="H1721" t="s">
        <v>34</v>
      </c>
      <c r="I1721" s="3">
        <v>3</v>
      </c>
      <c r="J1721" s="4">
        <v>1359.15</v>
      </c>
      <c r="K1721" s="4">
        <v>4077.44</v>
      </c>
      <c r="L1721" t="s">
        <v>28</v>
      </c>
      <c r="M1721" t="s">
        <v>29</v>
      </c>
      <c r="N1721">
        <f>IF(COUNTIF($C$2:C1721,C1721)=1,1,0)</f>
        <v>0</v>
      </c>
      <c r="O1721">
        <f t="shared" si="52"/>
        <v>0</v>
      </c>
      <c r="P1721" t="str">
        <f t="shared" si="53"/>
        <v>2023-12</v>
      </c>
      <c r="Q1721" s="3">
        <f>IF(AND(IF(dashboard!$B$4="All",TRUE,$F1721=dashboard!$B$4),IF(dashboard!$B$5="All",TRUE,$E1721=dashboard!$B$5),IF(dashboard!$B$6="All",TRUE,$G1721=dashboard!$B$6),IF(dashboard!$B$7="All",TRUE,$M1721=dashboard!$B$7),$P1721&gt;=dashboard!$B$8,$P1721&lt;=dashboard!$B$9,COUNTIFS($C$2:C1721,$C1721,$F$2:F1721,IF(dashboard!$B$4="All","*",dashboard!$B$4),$E$2:E1721,IF(dashboard!$B$5="All","*",dashboard!$B$5),$G$2:G1721,IF(dashboard!$B$6="All","*",dashboard!$B$6),$M$2:M1721,IF(dashboard!$B$7="All","*",dashboard!$B$7),$P$2:P1721,"&gt;="&amp;dashboard!$B$8,$P$2:P1721,"&lt;="&amp;dashboard!$B$9)=1),1,0)</f>
        <v>0</v>
      </c>
    </row>
    <row r="1722" spans="1:17">
      <c r="A1722" t="s">
        <v>3153</v>
      </c>
      <c r="B1722" s="2">
        <v>45247</v>
      </c>
      <c r="C1722" t="s">
        <v>1166</v>
      </c>
      <c r="D1722" t="s">
        <v>3154</v>
      </c>
      <c r="E1722" t="s">
        <v>26</v>
      </c>
      <c r="F1722" t="s">
        <v>33</v>
      </c>
      <c r="G1722" t="s">
        <v>42</v>
      </c>
      <c r="H1722" t="s">
        <v>57</v>
      </c>
      <c r="I1722" s="3">
        <v>4</v>
      </c>
      <c r="J1722" s="4">
        <v>12812.93</v>
      </c>
      <c r="K1722" s="4">
        <v>51251.71</v>
      </c>
      <c r="L1722" t="s">
        <v>28</v>
      </c>
      <c r="M1722" t="s">
        <v>29</v>
      </c>
      <c r="N1722">
        <f>IF(COUNTIF($C$2:C1722,C1722)=1,1,0)</f>
        <v>0</v>
      </c>
      <c r="O1722">
        <f t="shared" si="52"/>
        <v>0</v>
      </c>
      <c r="P1722" t="str">
        <f t="shared" si="53"/>
        <v>2023-11</v>
      </c>
      <c r="Q1722" s="3">
        <f>IF(AND(IF(dashboard!$B$4="All",TRUE,$F1722=dashboard!$B$4),IF(dashboard!$B$5="All",TRUE,$E1722=dashboard!$B$5),IF(dashboard!$B$6="All",TRUE,$G1722=dashboard!$B$6),IF(dashboard!$B$7="All",TRUE,$M1722=dashboard!$B$7),$P1722&gt;=dashboard!$B$8,$P1722&lt;=dashboard!$B$9,COUNTIFS($C$2:C1722,$C1722,$F$2:F1722,IF(dashboard!$B$4="All","*",dashboard!$B$4),$E$2:E1722,IF(dashboard!$B$5="All","*",dashboard!$B$5),$G$2:G1722,IF(dashboard!$B$6="All","*",dashboard!$B$6),$M$2:M1722,IF(dashboard!$B$7="All","*",dashboard!$B$7),$P$2:P1722,"&gt;="&amp;dashboard!$B$8,$P$2:P1722,"&lt;="&amp;dashboard!$B$9)=1),1,0)</f>
        <v>1</v>
      </c>
    </row>
    <row r="1723" spans="1:17">
      <c r="A1723" t="s">
        <v>3155</v>
      </c>
      <c r="B1723" s="2">
        <v>45212</v>
      </c>
      <c r="C1723" t="s">
        <v>1717</v>
      </c>
      <c r="D1723" t="s">
        <v>3156</v>
      </c>
      <c r="E1723" t="s">
        <v>17</v>
      </c>
      <c r="F1723" t="s">
        <v>46</v>
      </c>
      <c r="G1723" t="s">
        <v>19</v>
      </c>
      <c r="H1723" t="s">
        <v>57</v>
      </c>
      <c r="I1723" s="3">
        <v>2</v>
      </c>
      <c r="J1723" s="4">
        <v>16851.27</v>
      </c>
      <c r="K1723" s="4">
        <v>33702.54</v>
      </c>
      <c r="L1723" t="s">
        <v>35</v>
      </c>
      <c r="M1723" t="s">
        <v>22</v>
      </c>
      <c r="N1723">
        <f>IF(COUNTIF($C$2:C1723,C1723)=1,1,0)</f>
        <v>0</v>
      </c>
      <c r="O1723">
        <f t="shared" si="52"/>
        <v>1</v>
      </c>
      <c r="P1723" t="str">
        <f t="shared" si="53"/>
        <v>2023-10</v>
      </c>
      <c r="Q1723" s="3">
        <f>IF(AND(IF(dashboard!$B$4="All",TRUE,$F1723=dashboard!$B$4),IF(dashboard!$B$5="All",TRUE,$E1723=dashboard!$B$5),IF(dashboard!$B$6="All",TRUE,$G1723=dashboard!$B$6),IF(dashboard!$B$7="All",TRUE,$M1723=dashboard!$B$7),$P1723&gt;=dashboard!$B$8,$P1723&lt;=dashboard!$B$9,COUNTIFS($C$2:C1723,$C1723,$F$2:F1723,IF(dashboard!$B$4="All","*",dashboard!$B$4),$E$2:E1723,IF(dashboard!$B$5="All","*",dashboard!$B$5),$G$2:G1723,IF(dashboard!$B$6="All","*",dashboard!$B$6),$M$2:M1723,IF(dashboard!$B$7="All","*",dashboard!$B$7),$P$2:P1723,"&gt;="&amp;dashboard!$B$8,$P$2:P1723,"&lt;="&amp;dashboard!$B$9)=1),1,0)</f>
        <v>0</v>
      </c>
    </row>
    <row r="1724" spans="1:17">
      <c r="A1724" t="s">
        <v>3157</v>
      </c>
      <c r="B1724" s="2">
        <v>45075</v>
      </c>
      <c r="C1724" t="s">
        <v>1334</v>
      </c>
      <c r="D1724" t="s">
        <v>271</v>
      </c>
      <c r="E1724" t="s">
        <v>61</v>
      </c>
      <c r="F1724" t="s">
        <v>46</v>
      </c>
      <c r="G1724" t="s">
        <v>19</v>
      </c>
      <c r="H1724" t="s">
        <v>50</v>
      </c>
      <c r="I1724" s="3">
        <v>4</v>
      </c>
      <c r="J1724" s="4">
        <v>2381.67</v>
      </c>
      <c r="K1724" s="4">
        <v>9526.7000000000007</v>
      </c>
      <c r="L1724" t="s">
        <v>28</v>
      </c>
      <c r="M1724" t="s">
        <v>29</v>
      </c>
      <c r="N1724">
        <f>IF(COUNTIF($C$2:C1724,C1724)=1,1,0)</f>
        <v>0</v>
      </c>
      <c r="O1724">
        <f t="shared" si="52"/>
        <v>0</v>
      </c>
      <c r="P1724" t="str">
        <f t="shared" si="53"/>
        <v>2023-05</v>
      </c>
      <c r="Q1724" s="3">
        <f>IF(AND(IF(dashboard!$B$4="All",TRUE,$F1724=dashboard!$B$4),IF(dashboard!$B$5="All",TRUE,$E1724=dashboard!$B$5),IF(dashboard!$B$6="All",TRUE,$G1724=dashboard!$B$6),IF(dashboard!$B$7="All",TRUE,$M1724=dashboard!$B$7),$P1724&gt;=dashboard!$B$8,$P1724&lt;=dashboard!$B$9,COUNTIFS($C$2:C1724,$C1724,$F$2:F1724,IF(dashboard!$B$4="All","*",dashboard!$B$4),$E$2:E1724,IF(dashboard!$B$5="All","*",dashboard!$B$5),$G$2:G1724,IF(dashboard!$B$6="All","*",dashboard!$B$6),$M$2:M1724,IF(dashboard!$B$7="All","*",dashboard!$B$7),$P$2:P1724,"&gt;="&amp;dashboard!$B$8,$P$2:P1724,"&lt;="&amp;dashboard!$B$9)=1),1,0)</f>
        <v>0</v>
      </c>
    </row>
    <row r="1725" spans="1:17">
      <c r="A1725" t="s">
        <v>3158</v>
      </c>
      <c r="B1725" s="2">
        <v>45010</v>
      </c>
      <c r="C1725" t="s">
        <v>1830</v>
      </c>
      <c r="D1725" t="s">
        <v>1340</v>
      </c>
      <c r="E1725" t="s">
        <v>17</v>
      </c>
      <c r="F1725" t="s">
        <v>27</v>
      </c>
      <c r="G1725" t="s">
        <v>19</v>
      </c>
      <c r="H1725" t="s">
        <v>34</v>
      </c>
      <c r="I1725" s="3">
        <v>2</v>
      </c>
      <c r="J1725" s="4">
        <v>1211.8699999999999</v>
      </c>
      <c r="K1725" s="4">
        <v>2423.73</v>
      </c>
      <c r="L1725" t="s">
        <v>28</v>
      </c>
      <c r="M1725" t="s">
        <v>29</v>
      </c>
      <c r="N1725">
        <f>IF(COUNTIF($C$2:C1725,C1725)=1,1,0)</f>
        <v>0</v>
      </c>
      <c r="O1725">
        <f t="shared" si="52"/>
        <v>0</v>
      </c>
      <c r="P1725" t="str">
        <f t="shared" si="53"/>
        <v>2023-03</v>
      </c>
      <c r="Q1725" s="3">
        <f>IF(AND(IF(dashboard!$B$4="All",TRUE,$F1725=dashboard!$B$4),IF(dashboard!$B$5="All",TRUE,$E1725=dashboard!$B$5),IF(dashboard!$B$6="All",TRUE,$G1725=dashboard!$B$6),IF(dashboard!$B$7="All",TRUE,$M1725=dashboard!$B$7),$P1725&gt;=dashboard!$B$8,$P1725&lt;=dashboard!$B$9,COUNTIFS($C$2:C1725,$C1725,$F$2:F1725,IF(dashboard!$B$4="All","*",dashboard!$B$4),$E$2:E1725,IF(dashboard!$B$5="All","*",dashboard!$B$5),$G$2:G1725,IF(dashboard!$B$6="All","*",dashboard!$B$6),$M$2:M1725,IF(dashboard!$B$7="All","*",dashboard!$B$7),$P$2:P1725,"&gt;="&amp;dashboard!$B$8,$P$2:P1725,"&lt;="&amp;dashboard!$B$9)=1),1,0)</f>
        <v>0</v>
      </c>
    </row>
    <row r="1726" spans="1:17">
      <c r="A1726" t="s">
        <v>3159</v>
      </c>
      <c r="B1726" s="2">
        <v>45332</v>
      </c>
      <c r="C1726" t="s">
        <v>733</v>
      </c>
      <c r="D1726" t="s">
        <v>1731</v>
      </c>
      <c r="E1726" t="s">
        <v>17</v>
      </c>
      <c r="F1726" t="s">
        <v>27</v>
      </c>
      <c r="G1726" t="s">
        <v>42</v>
      </c>
      <c r="H1726" t="s">
        <v>57</v>
      </c>
      <c r="I1726" s="3">
        <v>2</v>
      </c>
      <c r="J1726" s="4">
        <v>12291.19</v>
      </c>
      <c r="K1726" s="4">
        <v>24582.37</v>
      </c>
      <c r="L1726" t="s">
        <v>35</v>
      </c>
      <c r="M1726" t="s">
        <v>29</v>
      </c>
      <c r="N1726">
        <f>IF(COUNTIF($C$2:C1726,C1726)=1,1,0)</f>
        <v>0</v>
      </c>
      <c r="O1726">
        <f t="shared" si="52"/>
        <v>0</v>
      </c>
      <c r="P1726" t="str">
        <f t="shared" si="53"/>
        <v>2024-02</v>
      </c>
      <c r="Q1726" s="3">
        <f>IF(AND(IF(dashboard!$B$4="All",TRUE,$F1726=dashboard!$B$4),IF(dashboard!$B$5="All",TRUE,$E1726=dashboard!$B$5),IF(dashboard!$B$6="All",TRUE,$G1726=dashboard!$B$6),IF(dashboard!$B$7="All",TRUE,$M1726=dashboard!$B$7),$P1726&gt;=dashboard!$B$8,$P1726&lt;=dashboard!$B$9,COUNTIFS($C$2:C1726,$C1726,$F$2:F1726,IF(dashboard!$B$4="All","*",dashboard!$B$4),$E$2:E1726,IF(dashboard!$B$5="All","*",dashboard!$B$5),$G$2:G1726,IF(dashboard!$B$6="All","*",dashboard!$B$6),$M$2:M1726,IF(dashboard!$B$7="All","*",dashboard!$B$7),$P$2:P1726,"&gt;="&amp;dashboard!$B$8,$P$2:P1726,"&lt;="&amp;dashboard!$B$9)=1),1,0)</f>
        <v>0</v>
      </c>
    </row>
    <row r="1727" spans="1:17">
      <c r="A1727" t="s">
        <v>3160</v>
      </c>
      <c r="B1727" s="2">
        <v>45382</v>
      </c>
      <c r="C1727" t="s">
        <v>1551</v>
      </c>
      <c r="D1727" t="s">
        <v>1979</v>
      </c>
      <c r="E1727" t="s">
        <v>17</v>
      </c>
      <c r="F1727" t="s">
        <v>27</v>
      </c>
      <c r="G1727" t="s">
        <v>42</v>
      </c>
      <c r="H1727" t="s">
        <v>50</v>
      </c>
      <c r="I1727" s="3">
        <v>5</v>
      </c>
      <c r="J1727" s="4">
        <v>2633.34</v>
      </c>
      <c r="K1727" s="4">
        <v>13166.71</v>
      </c>
      <c r="L1727" t="s">
        <v>35</v>
      </c>
      <c r="M1727" t="s">
        <v>29</v>
      </c>
      <c r="N1727">
        <f>IF(COUNTIF($C$2:C1727,C1727)=1,1,0)</f>
        <v>0</v>
      </c>
      <c r="O1727">
        <f t="shared" si="52"/>
        <v>0</v>
      </c>
      <c r="P1727" t="str">
        <f t="shared" si="53"/>
        <v>2024-03</v>
      </c>
      <c r="Q1727" s="3">
        <f>IF(AND(IF(dashboard!$B$4="All",TRUE,$F1727=dashboard!$B$4),IF(dashboard!$B$5="All",TRUE,$E1727=dashboard!$B$5),IF(dashboard!$B$6="All",TRUE,$G1727=dashboard!$B$6),IF(dashboard!$B$7="All",TRUE,$M1727=dashboard!$B$7),$P1727&gt;=dashboard!$B$8,$P1727&lt;=dashboard!$B$9,COUNTIFS($C$2:C1727,$C1727,$F$2:F1727,IF(dashboard!$B$4="All","*",dashboard!$B$4),$E$2:E1727,IF(dashboard!$B$5="All","*",dashboard!$B$5),$G$2:G1727,IF(dashboard!$B$6="All","*",dashboard!$B$6),$M$2:M1727,IF(dashboard!$B$7="All","*",dashboard!$B$7),$P$2:P1727,"&gt;="&amp;dashboard!$B$8,$P$2:P1727,"&lt;="&amp;dashboard!$B$9)=1),1,0)</f>
        <v>0</v>
      </c>
    </row>
    <row r="1728" spans="1:17">
      <c r="A1728" t="s">
        <v>3161</v>
      </c>
      <c r="B1728" s="2">
        <v>45087</v>
      </c>
      <c r="C1728" t="s">
        <v>1059</v>
      </c>
      <c r="D1728" t="s">
        <v>1557</v>
      </c>
      <c r="E1728" t="s">
        <v>17</v>
      </c>
      <c r="F1728" t="s">
        <v>33</v>
      </c>
      <c r="G1728" t="s">
        <v>42</v>
      </c>
      <c r="H1728" t="s">
        <v>50</v>
      </c>
      <c r="I1728" s="3">
        <v>4</v>
      </c>
      <c r="J1728" s="4">
        <v>2159.62</v>
      </c>
      <c r="K1728" s="4">
        <v>8638.49</v>
      </c>
      <c r="L1728" t="s">
        <v>35</v>
      </c>
      <c r="M1728" t="s">
        <v>29</v>
      </c>
      <c r="N1728">
        <f>IF(COUNTIF($C$2:C1728,C1728)=1,1,0)</f>
        <v>0</v>
      </c>
      <c r="O1728">
        <f t="shared" si="52"/>
        <v>0</v>
      </c>
      <c r="P1728" t="str">
        <f t="shared" si="53"/>
        <v>2023-06</v>
      </c>
      <c r="Q1728" s="3">
        <f>IF(AND(IF(dashboard!$B$4="All",TRUE,$F1728=dashboard!$B$4),IF(dashboard!$B$5="All",TRUE,$E1728=dashboard!$B$5),IF(dashboard!$B$6="All",TRUE,$G1728=dashboard!$B$6),IF(dashboard!$B$7="All",TRUE,$M1728=dashboard!$B$7),$P1728&gt;=dashboard!$B$8,$P1728&lt;=dashboard!$B$9,COUNTIFS($C$2:C1728,$C1728,$F$2:F1728,IF(dashboard!$B$4="All","*",dashboard!$B$4),$E$2:E1728,IF(dashboard!$B$5="All","*",dashboard!$B$5),$G$2:G1728,IF(dashboard!$B$6="All","*",dashboard!$B$6),$M$2:M1728,IF(dashboard!$B$7="All","*",dashboard!$B$7),$P$2:P1728,"&gt;="&amp;dashboard!$B$8,$P$2:P1728,"&lt;="&amp;dashboard!$B$9)=1),1,0)</f>
        <v>0</v>
      </c>
    </row>
    <row r="1729" spans="1:17">
      <c r="A1729" t="s">
        <v>3162</v>
      </c>
      <c r="B1729" s="2">
        <v>45386</v>
      </c>
      <c r="C1729" t="s">
        <v>2097</v>
      </c>
      <c r="D1729" t="s">
        <v>3163</v>
      </c>
      <c r="E1729" t="s">
        <v>26</v>
      </c>
      <c r="F1729" t="s">
        <v>46</v>
      </c>
      <c r="G1729" t="s">
        <v>19</v>
      </c>
      <c r="H1729" t="s">
        <v>57</v>
      </c>
      <c r="I1729" s="3">
        <v>4</v>
      </c>
      <c r="J1729" s="4">
        <v>13079.1</v>
      </c>
      <c r="K1729" s="4">
        <v>52316.41</v>
      </c>
      <c r="L1729" t="s">
        <v>35</v>
      </c>
      <c r="M1729" t="s">
        <v>29</v>
      </c>
      <c r="N1729">
        <f>IF(COUNTIF($C$2:C1729,C1729)=1,1,0)</f>
        <v>0</v>
      </c>
      <c r="O1729">
        <f t="shared" si="52"/>
        <v>0</v>
      </c>
      <c r="P1729" t="str">
        <f t="shared" si="53"/>
        <v>2024-04</v>
      </c>
      <c r="Q1729" s="3">
        <f>IF(AND(IF(dashboard!$B$4="All",TRUE,$F1729=dashboard!$B$4),IF(dashboard!$B$5="All",TRUE,$E1729=dashboard!$B$5),IF(dashboard!$B$6="All",TRUE,$G1729=dashboard!$B$6),IF(dashboard!$B$7="All",TRUE,$M1729=dashboard!$B$7),$P1729&gt;=dashboard!$B$8,$P1729&lt;=dashboard!$B$9,COUNTIFS($C$2:C1729,$C1729,$F$2:F1729,IF(dashboard!$B$4="All","*",dashboard!$B$4),$E$2:E1729,IF(dashboard!$B$5="All","*",dashboard!$B$5),$G$2:G1729,IF(dashboard!$B$6="All","*",dashboard!$B$6),$M$2:M1729,IF(dashboard!$B$7="All","*",dashboard!$B$7),$P$2:P1729,"&gt;="&amp;dashboard!$B$8,$P$2:P1729,"&lt;="&amp;dashboard!$B$9)=1),1,0)</f>
        <v>0</v>
      </c>
    </row>
    <row r="1730" spans="1:17">
      <c r="A1730" t="s">
        <v>3164</v>
      </c>
      <c r="B1730" s="2">
        <v>45426</v>
      </c>
      <c r="C1730" t="s">
        <v>2830</v>
      </c>
      <c r="D1730" t="s">
        <v>3165</v>
      </c>
      <c r="E1730" t="s">
        <v>61</v>
      </c>
      <c r="F1730" t="s">
        <v>27</v>
      </c>
      <c r="G1730" t="s">
        <v>42</v>
      </c>
      <c r="H1730" t="s">
        <v>20</v>
      </c>
      <c r="I1730" s="3">
        <v>3</v>
      </c>
      <c r="J1730" s="4">
        <v>35644.300000000003</v>
      </c>
      <c r="K1730" s="4">
        <v>106932.9</v>
      </c>
      <c r="L1730" t="s">
        <v>21</v>
      </c>
      <c r="M1730" t="s">
        <v>29</v>
      </c>
      <c r="N1730">
        <f>IF(COUNTIF($C$2:C1730,C1730)=1,1,0)</f>
        <v>0</v>
      </c>
      <c r="O1730">
        <f t="shared" ref="O1730:O1793" si="54">IF(OR(M1730="Yes",M1730="YES",M1730=TRUE,M1730=1),1,0)</f>
        <v>0</v>
      </c>
      <c r="P1730" t="str">
        <f t="shared" ref="P1730:P1793" si="55">TEXT(B1730,"yyyy-mm")</f>
        <v>2024-05</v>
      </c>
      <c r="Q1730" s="3">
        <f>IF(AND(IF(dashboard!$B$4="All",TRUE,$F1730=dashboard!$B$4),IF(dashboard!$B$5="All",TRUE,$E1730=dashboard!$B$5),IF(dashboard!$B$6="All",TRUE,$G1730=dashboard!$B$6),IF(dashboard!$B$7="All",TRUE,$M1730=dashboard!$B$7),$P1730&gt;=dashboard!$B$8,$P1730&lt;=dashboard!$B$9,COUNTIFS($C$2:C1730,$C1730,$F$2:F1730,IF(dashboard!$B$4="All","*",dashboard!$B$4),$E$2:E1730,IF(dashboard!$B$5="All","*",dashboard!$B$5),$G$2:G1730,IF(dashboard!$B$6="All","*",dashboard!$B$6),$M$2:M1730,IF(dashboard!$B$7="All","*",dashboard!$B$7),$P$2:P1730,"&gt;="&amp;dashboard!$B$8,$P$2:P1730,"&lt;="&amp;dashboard!$B$9)=1),1,0)</f>
        <v>0</v>
      </c>
    </row>
    <row r="1731" spans="1:17">
      <c r="A1731" t="s">
        <v>3166</v>
      </c>
      <c r="B1731" s="2">
        <v>45435</v>
      </c>
      <c r="C1731" t="s">
        <v>3167</v>
      </c>
      <c r="D1731" t="s">
        <v>1728</v>
      </c>
      <c r="E1731" t="s">
        <v>26</v>
      </c>
      <c r="F1731" t="s">
        <v>33</v>
      </c>
      <c r="G1731" t="s">
        <v>19</v>
      </c>
      <c r="H1731" t="s">
        <v>57</v>
      </c>
      <c r="I1731" s="3">
        <v>1</v>
      </c>
      <c r="J1731" s="4">
        <v>12298.74</v>
      </c>
      <c r="K1731" s="4">
        <v>12298.74</v>
      </c>
      <c r="L1731" t="s">
        <v>21</v>
      </c>
      <c r="M1731" t="s">
        <v>29</v>
      </c>
      <c r="N1731">
        <f>IF(COUNTIF($C$2:C1731,C1731)=1,1,0)</f>
        <v>1</v>
      </c>
      <c r="O1731">
        <f t="shared" si="54"/>
        <v>0</v>
      </c>
      <c r="P1731" t="str">
        <f t="shared" si="55"/>
        <v>2024-05</v>
      </c>
      <c r="Q1731" s="3">
        <f>IF(AND(IF(dashboard!$B$4="All",TRUE,$F1731=dashboard!$B$4),IF(dashboard!$B$5="All",TRUE,$E1731=dashboard!$B$5),IF(dashboard!$B$6="All",TRUE,$G1731=dashboard!$B$6),IF(dashboard!$B$7="All",TRUE,$M1731=dashboard!$B$7),$P1731&gt;=dashboard!$B$8,$P1731&lt;=dashboard!$B$9,COUNTIFS($C$2:C1731,$C1731,$F$2:F1731,IF(dashboard!$B$4="All","*",dashboard!$B$4),$E$2:E1731,IF(dashboard!$B$5="All","*",dashboard!$B$5),$G$2:G1731,IF(dashboard!$B$6="All","*",dashboard!$B$6),$M$2:M1731,IF(dashboard!$B$7="All","*",dashboard!$B$7),$P$2:P1731,"&gt;="&amp;dashboard!$B$8,$P$2:P1731,"&lt;="&amp;dashboard!$B$9)=1),1,0)</f>
        <v>1</v>
      </c>
    </row>
    <row r="1732" spans="1:17">
      <c r="A1732" t="s">
        <v>3168</v>
      </c>
      <c r="B1732" s="2">
        <v>45407</v>
      </c>
      <c r="C1732" t="s">
        <v>3169</v>
      </c>
      <c r="D1732" t="s">
        <v>126</v>
      </c>
      <c r="E1732" t="s">
        <v>17</v>
      </c>
      <c r="F1732" t="s">
        <v>46</v>
      </c>
      <c r="G1732" t="s">
        <v>19</v>
      </c>
      <c r="H1732" t="s">
        <v>34</v>
      </c>
      <c r="I1732" s="3">
        <v>1</v>
      </c>
      <c r="J1732" s="4">
        <v>974.66</v>
      </c>
      <c r="K1732" s="4">
        <v>974.66</v>
      </c>
      <c r="L1732" t="s">
        <v>28</v>
      </c>
      <c r="M1732" t="s">
        <v>29</v>
      </c>
      <c r="N1732">
        <f>IF(COUNTIF($C$2:C1732,C1732)=1,1,0)</f>
        <v>1</v>
      </c>
      <c r="O1732">
        <f t="shared" si="54"/>
        <v>0</v>
      </c>
      <c r="P1732" t="str">
        <f t="shared" si="55"/>
        <v>2024-04</v>
      </c>
      <c r="Q1732" s="3">
        <f>IF(AND(IF(dashboard!$B$4="All",TRUE,$F1732=dashboard!$B$4),IF(dashboard!$B$5="All",TRUE,$E1732=dashboard!$B$5),IF(dashboard!$B$6="All",TRUE,$G1732=dashboard!$B$6),IF(dashboard!$B$7="All",TRUE,$M1732=dashboard!$B$7),$P1732&gt;=dashboard!$B$8,$P1732&lt;=dashboard!$B$9,COUNTIFS($C$2:C1732,$C1732,$F$2:F1732,IF(dashboard!$B$4="All","*",dashboard!$B$4),$E$2:E1732,IF(dashboard!$B$5="All","*",dashboard!$B$5),$G$2:G1732,IF(dashboard!$B$6="All","*",dashboard!$B$6),$M$2:M1732,IF(dashboard!$B$7="All","*",dashboard!$B$7),$P$2:P1732,"&gt;="&amp;dashboard!$B$8,$P$2:P1732,"&lt;="&amp;dashboard!$B$9)=1),1,0)</f>
        <v>0</v>
      </c>
    </row>
    <row r="1733" spans="1:17">
      <c r="A1733" t="s">
        <v>3170</v>
      </c>
      <c r="B1733" s="2">
        <v>45040</v>
      </c>
      <c r="C1733" t="s">
        <v>1846</v>
      </c>
      <c r="D1733" t="s">
        <v>2528</v>
      </c>
      <c r="E1733" t="s">
        <v>17</v>
      </c>
      <c r="F1733" t="s">
        <v>18</v>
      </c>
      <c r="G1733" t="s">
        <v>19</v>
      </c>
      <c r="H1733" t="s">
        <v>57</v>
      </c>
      <c r="I1733" s="3">
        <v>3</v>
      </c>
      <c r="J1733" s="4">
        <v>13268.72</v>
      </c>
      <c r="K1733" s="4">
        <v>39806.17</v>
      </c>
      <c r="L1733" t="s">
        <v>21</v>
      </c>
      <c r="M1733" t="s">
        <v>29</v>
      </c>
      <c r="N1733">
        <f>IF(COUNTIF($C$2:C1733,C1733)=1,1,0)</f>
        <v>0</v>
      </c>
      <c r="O1733">
        <f t="shared" si="54"/>
        <v>0</v>
      </c>
      <c r="P1733" t="str">
        <f t="shared" si="55"/>
        <v>2023-04</v>
      </c>
      <c r="Q1733" s="3">
        <f>IF(AND(IF(dashboard!$B$4="All",TRUE,$F1733=dashboard!$B$4),IF(dashboard!$B$5="All",TRUE,$E1733=dashboard!$B$5),IF(dashboard!$B$6="All",TRUE,$G1733=dashboard!$B$6),IF(dashboard!$B$7="All",TRUE,$M1733=dashboard!$B$7),$P1733&gt;=dashboard!$B$8,$P1733&lt;=dashboard!$B$9,COUNTIFS($C$2:C1733,$C1733,$F$2:F1733,IF(dashboard!$B$4="All","*",dashboard!$B$4),$E$2:E1733,IF(dashboard!$B$5="All","*",dashboard!$B$5),$G$2:G1733,IF(dashboard!$B$6="All","*",dashboard!$B$6),$M$2:M1733,IF(dashboard!$B$7="All","*",dashboard!$B$7),$P$2:P1733,"&gt;="&amp;dashboard!$B$8,$P$2:P1733,"&lt;="&amp;dashboard!$B$9)=1),1,0)</f>
        <v>0</v>
      </c>
    </row>
    <row r="1734" spans="1:17">
      <c r="A1734" t="s">
        <v>3171</v>
      </c>
      <c r="B1734" s="2">
        <v>45287</v>
      </c>
      <c r="C1734" t="s">
        <v>1424</v>
      </c>
      <c r="D1734" t="s">
        <v>718</v>
      </c>
      <c r="E1734" t="s">
        <v>17</v>
      </c>
      <c r="F1734" t="s">
        <v>27</v>
      </c>
      <c r="G1734" t="s">
        <v>42</v>
      </c>
      <c r="H1734" t="s">
        <v>20</v>
      </c>
      <c r="I1734" s="3">
        <v>2</v>
      </c>
      <c r="J1734" s="4">
        <v>38116.11</v>
      </c>
      <c r="K1734" s="4">
        <v>76232.23</v>
      </c>
      <c r="L1734" t="s">
        <v>21</v>
      </c>
      <c r="M1734" t="s">
        <v>29</v>
      </c>
      <c r="N1734">
        <f>IF(COUNTIF($C$2:C1734,C1734)=1,1,0)</f>
        <v>0</v>
      </c>
      <c r="O1734">
        <f t="shared" si="54"/>
        <v>0</v>
      </c>
      <c r="P1734" t="str">
        <f t="shared" si="55"/>
        <v>2023-12</v>
      </c>
      <c r="Q1734" s="3">
        <f>IF(AND(IF(dashboard!$B$4="All",TRUE,$F1734=dashboard!$B$4),IF(dashboard!$B$5="All",TRUE,$E1734=dashboard!$B$5),IF(dashboard!$B$6="All",TRUE,$G1734=dashboard!$B$6),IF(dashboard!$B$7="All",TRUE,$M1734=dashboard!$B$7),$P1734&gt;=dashboard!$B$8,$P1734&lt;=dashboard!$B$9,COUNTIFS($C$2:C1734,$C1734,$F$2:F1734,IF(dashboard!$B$4="All","*",dashboard!$B$4),$E$2:E1734,IF(dashboard!$B$5="All","*",dashboard!$B$5),$G$2:G1734,IF(dashboard!$B$6="All","*",dashboard!$B$6),$M$2:M1734,IF(dashboard!$B$7="All","*",dashboard!$B$7),$P$2:P1734,"&gt;="&amp;dashboard!$B$8,$P$2:P1734,"&lt;="&amp;dashboard!$B$9)=1),1,0)</f>
        <v>0</v>
      </c>
    </row>
    <row r="1735" spans="1:17">
      <c r="A1735" t="s">
        <v>3172</v>
      </c>
      <c r="B1735" s="2">
        <v>45267</v>
      </c>
      <c r="C1735" t="s">
        <v>195</v>
      </c>
      <c r="D1735" t="s">
        <v>236</v>
      </c>
      <c r="E1735" t="s">
        <v>61</v>
      </c>
      <c r="F1735" t="s">
        <v>33</v>
      </c>
      <c r="G1735" t="s">
        <v>42</v>
      </c>
      <c r="H1735" t="s">
        <v>50</v>
      </c>
      <c r="I1735" s="3">
        <v>3</v>
      </c>
      <c r="J1735" s="4">
        <v>2030.85</v>
      </c>
      <c r="K1735" s="4">
        <v>6092.56</v>
      </c>
      <c r="L1735" t="s">
        <v>21</v>
      </c>
      <c r="M1735" t="s">
        <v>29</v>
      </c>
      <c r="N1735">
        <f>IF(COUNTIF($C$2:C1735,C1735)=1,1,0)</f>
        <v>0</v>
      </c>
      <c r="O1735">
        <f t="shared" si="54"/>
        <v>0</v>
      </c>
      <c r="P1735" t="str">
        <f t="shared" si="55"/>
        <v>2023-12</v>
      </c>
      <c r="Q1735" s="3">
        <f>IF(AND(IF(dashboard!$B$4="All",TRUE,$F1735=dashboard!$B$4),IF(dashboard!$B$5="All",TRUE,$E1735=dashboard!$B$5),IF(dashboard!$B$6="All",TRUE,$G1735=dashboard!$B$6),IF(dashboard!$B$7="All",TRUE,$M1735=dashboard!$B$7),$P1735&gt;=dashboard!$B$8,$P1735&lt;=dashboard!$B$9,COUNTIFS($C$2:C1735,$C1735,$F$2:F1735,IF(dashboard!$B$4="All","*",dashboard!$B$4),$E$2:E1735,IF(dashboard!$B$5="All","*",dashboard!$B$5),$G$2:G1735,IF(dashboard!$B$6="All","*",dashboard!$B$6),$M$2:M1735,IF(dashboard!$B$7="All","*",dashboard!$B$7),$P$2:P1735,"&gt;="&amp;dashboard!$B$8,$P$2:P1735,"&lt;="&amp;dashboard!$B$9)=1),1,0)</f>
        <v>1</v>
      </c>
    </row>
    <row r="1736" spans="1:17">
      <c r="A1736" t="s">
        <v>3173</v>
      </c>
      <c r="B1736" s="2">
        <v>45375</v>
      </c>
      <c r="C1736" t="s">
        <v>1743</v>
      </c>
      <c r="D1736" t="s">
        <v>1150</v>
      </c>
      <c r="E1736" t="s">
        <v>17</v>
      </c>
      <c r="F1736" t="s">
        <v>46</v>
      </c>
      <c r="G1736" t="s">
        <v>19</v>
      </c>
      <c r="H1736" t="s">
        <v>34</v>
      </c>
      <c r="I1736" s="3">
        <v>3</v>
      </c>
      <c r="J1736" s="4">
        <v>1312.39</v>
      </c>
      <c r="K1736" s="4">
        <v>3937.17</v>
      </c>
      <c r="L1736" t="s">
        <v>28</v>
      </c>
      <c r="M1736" t="s">
        <v>29</v>
      </c>
      <c r="N1736">
        <f>IF(COUNTIF($C$2:C1736,C1736)=1,1,0)</f>
        <v>0</v>
      </c>
      <c r="O1736">
        <f t="shared" si="54"/>
        <v>0</v>
      </c>
      <c r="P1736" t="str">
        <f t="shared" si="55"/>
        <v>2024-03</v>
      </c>
      <c r="Q1736" s="3">
        <f>IF(AND(IF(dashboard!$B$4="All",TRUE,$F1736=dashboard!$B$4),IF(dashboard!$B$5="All",TRUE,$E1736=dashboard!$B$5),IF(dashboard!$B$6="All",TRUE,$G1736=dashboard!$B$6),IF(dashboard!$B$7="All",TRUE,$M1736=dashboard!$B$7),$P1736&gt;=dashboard!$B$8,$P1736&lt;=dashboard!$B$9,COUNTIFS($C$2:C1736,$C1736,$F$2:F1736,IF(dashboard!$B$4="All","*",dashboard!$B$4),$E$2:E1736,IF(dashboard!$B$5="All","*",dashboard!$B$5),$G$2:G1736,IF(dashboard!$B$6="All","*",dashboard!$B$6),$M$2:M1736,IF(dashboard!$B$7="All","*",dashboard!$B$7),$P$2:P1736,"&gt;="&amp;dashboard!$B$8,$P$2:P1736,"&lt;="&amp;dashboard!$B$9)=1),1,0)</f>
        <v>0</v>
      </c>
    </row>
    <row r="1737" spans="1:17">
      <c r="A1737" t="s">
        <v>3174</v>
      </c>
      <c r="B1737" s="2">
        <v>45106</v>
      </c>
      <c r="C1737" t="s">
        <v>2389</v>
      </c>
      <c r="D1737" t="s">
        <v>316</v>
      </c>
      <c r="E1737" t="s">
        <v>26</v>
      </c>
      <c r="F1737" t="s">
        <v>46</v>
      </c>
      <c r="G1737" t="s">
        <v>42</v>
      </c>
      <c r="H1737" t="s">
        <v>34</v>
      </c>
      <c r="I1737" s="3">
        <v>4</v>
      </c>
      <c r="J1737" s="4">
        <v>1257.3599999999999</v>
      </c>
      <c r="K1737" s="4">
        <v>5029.45</v>
      </c>
      <c r="L1737" t="s">
        <v>21</v>
      </c>
      <c r="M1737" t="s">
        <v>29</v>
      </c>
      <c r="N1737">
        <f>IF(COUNTIF($C$2:C1737,C1737)=1,1,0)</f>
        <v>0</v>
      </c>
      <c r="O1737">
        <f t="shared" si="54"/>
        <v>0</v>
      </c>
      <c r="P1737" t="str">
        <f t="shared" si="55"/>
        <v>2023-06</v>
      </c>
      <c r="Q1737" s="3">
        <f>IF(AND(IF(dashboard!$B$4="All",TRUE,$F1737=dashboard!$B$4),IF(dashboard!$B$5="All",TRUE,$E1737=dashboard!$B$5),IF(dashboard!$B$6="All",TRUE,$G1737=dashboard!$B$6),IF(dashboard!$B$7="All",TRUE,$M1737=dashboard!$B$7),$P1737&gt;=dashboard!$B$8,$P1737&lt;=dashboard!$B$9,COUNTIFS($C$2:C1737,$C1737,$F$2:F1737,IF(dashboard!$B$4="All","*",dashboard!$B$4),$E$2:E1737,IF(dashboard!$B$5="All","*",dashboard!$B$5),$G$2:G1737,IF(dashboard!$B$6="All","*",dashboard!$B$6),$M$2:M1737,IF(dashboard!$B$7="All","*",dashboard!$B$7),$P$2:P1737,"&gt;="&amp;dashboard!$B$8,$P$2:P1737,"&lt;="&amp;dashboard!$B$9)=1),1,0)</f>
        <v>0</v>
      </c>
    </row>
    <row r="1738" spans="1:17">
      <c r="A1738" t="s">
        <v>3175</v>
      </c>
      <c r="B1738" s="2">
        <v>45333</v>
      </c>
      <c r="C1738" t="s">
        <v>693</v>
      </c>
      <c r="D1738" t="s">
        <v>2966</v>
      </c>
      <c r="E1738" t="s">
        <v>17</v>
      </c>
      <c r="F1738" t="s">
        <v>27</v>
      </c>
      <c r="G1738" t="s">
        <v>19</v>
      </c>
      <c r="H1738" t="s">
        <v>34</v>
      </c>
      <c r="I1738" s="3">
        <v>3</v>
      </c>
      <c r="J1738" s="4">
        <v>1247.45</v>
      </c>
      <c r="K1738" s="4">
        <v>3742.34</v>
      </c>
      <c r="L1738" t="s">
        <v>35</v>
      </c>
      <c r="M1738" t="s">
        <v>29</v>
      </c>
      <c r="N1738">
        <f>IF(COUNTIF($C$2:C1738,C1738)=1,1,0)</f>
        <v>0</v>
      </c>
      <c r="O1738">
        <f t="shared" si="54"/>
        <v>0</v>
      </c>
      <c r="P1738" t="str">
        <f t="shared" si="55"/>
        <v>2024-02</v>
      </c>
      <c r="Q1738" s="3">
        <f>IF(AND(IF(dashboard!$B$4="All",TRUE,$F1738=dashboard!$B$4),IF(dashboard!$B$5="All",TRUE,$E1738=dashboard!$B$5),IF(dashboard!$B$6="All",TRUE,$G1738=dashboard!$B$6),IF(dashboard!$B$7="All",TRUE,$M1738=dashboard!$B$7),$P1738&gt;=dashboard!$B$8,$P1738&lt;=dashboard!$B$9,COUNTIFS($C$2:C1738,$C1738,$F$2:F1738,IF(dashboard!$B$4="All","*",dashboard!$B$4),$E$2:E1738,IF(dashboard!$B$5="All","*",dashboard!$B$5),$G$2:G1738,IF(dashboard!$B$6="All","*",dashboard!$B$6),$M$2:M1738,IF(dashboard!$B$7="All","*",dashboard!$B$7),$P$2:P1738,"&gt;="&amp;dashboard!$B$8,$P$2:P1738,"&lt;="&amp;dashboard!$B$9)=1),1,0)</f>
        <v>0</v>
      </c>
    </row>
    <row r="1739" spans="1:17">
      <c r="A1739" t="s">
        <v>3176</v>
      </c>
      <c r="B1739" s="2">
        <v>45122</v>
      </c>
      <c r="C1739" t="s">
        <v>2811</v>
      </c>
      <c r="D1739" t="s">
        <v>254</v>
      </c>
      <c r="E1739" t="s">
        <v>17</v>
      </c>
      <c r="F1739" t="s">
        <v>27</v>
      </c>
      <c r="G1739" t="s">
        <v>19</v>
      </c>
      <c r="H1739" t="s">
        <v>34</v>
      </c>
      <c r="I1739" s="3">
        <v>2</v>
      </c>
      <c r="J1739" s="4">
        <v>1124.8499999999999</v>
      </c>
      <c r="K1739" s="4">
        <v>2249.71</v>
      </c>
      <c r="L1739" t="s">
        <v>35</v>
      </c>
      <c r="M1739" t="s">
        <v>29</v>
      </c>
      <c r="N1739">
        <f>IF(COUNTIF($C$2:C1739,C1739)=1,1,0)</f>
        <v>0</v>
      </c>
      <c r="O1739">
        <f t="shared" si="54"/>
        <v>0</v>
      </c>
      <c r="P1739" t="str">
        <f t="shared" si="55"/>
        <v>2023-07</v>
      </c>
      <c r="Q1739" s="3">
        <f>IF(AND(IF(dashboard!$B$4="All",TRUE,$F1739=dashboard!$B$4),IF(dashboard!$B$5="All",TRUE,$E1739=dashboard!$B$5),IF(dashboard!$B$6="All",TRUE,$G1739=dashboard!$B$6),IF(dashboard!$B$7="All",TRUE,$M1739=dashboard!$B$7),$P1739&gt;=dashboard!$B$8,$P1739&lt;=dashboard!$B$9,COUNTIFS($C$2:C1739,$C1739,$F$2:F1739,IF(dashboard!$B$4="All","*",dashboard!$B$4),$E$2:E1739,IF(dashboard!$B$5="All","*",dashboard!$B$5),$G$2:G1739,IF(dashboard!$B$6="All","*",dashboard!$B$6),$M$2:M1739,IF(dashboard!$B$7="All","*",dashboard!$B$7),$P$2:P1739,"&gt;="&amp;dashboard!$B$8,$P$2:P1739,"&lt;="&amp;dashboard!$B$9)=1),1,0)</f>
        <v>0</v>
      </c>
    </row>
    <row r="1740" spans="1:17">
      <c r="A1740" t="s">
        <v>3177</v>
      </c>
      <c r="B1740" s="2">
        <v>45392</v>
      </c>
      <c r="C1740" t="s">
        <v>1479</v>
      </c>
      <c r="D1740" t="s">
        <v>814</v>
      </c>
      <c r="E1740" t="s">
        <v>17</v>
      </c>
      <c r="F1740" t="s">
        <v>46</v>
      </c>
      <c r="G1740" t="s">
        <v>19</v>
      </c>
      <c r="H1740" t="s">
        <v>20</v>
      </c>
      <c r="I1740" s="3">
        <v>1</v>
      </c>
      <c r="J1740" s="4">
        <v>37553.040000000001</v>
      </c>
      <c r="K1740" s="4">
        <v>37553.040000000001</v>
      </c>
      <c r="L1740" t="s">
        <v>28</v>
      </c>
      <c r="M1740" t="s">
        <v>29</v>
      </c>
      <c r="N1740">
        <f>IF(COUNTIF($C$2:C1740,C1740)=1,1,0)</f>
        <v>0</v>
      </c>
      <c r="O1740">
        <f t="shared" si="54"/>
        <v>0</v>
      </c>
      <c r="P1740" t="str">
        <f t="shared" si="55"/>
        <v>2024-04</v>
      </c>
      <c r="Q1740" s="3">
        <f>IF(AND(IF(dashboard!$B$4="All",TRUE,$F1740=dashboard!$B$4),IF(dashboard!$B$5="All",TRUE,$E1740=dashboard!$B$5),IF(dashboard!$B$6="All",TRUE,$G1740=dashboard!$B$6),IF(dashboard!$B$7="All",TRUE,$M1740=dashboard!$B$7),$P1740&gt;=dashboard!$B$8,$P1740&lt;=dashboard!$B$9,COUNTIFS($C$2:C1740,$C1740,$F$2:F1740,IF(dashboard!$B$4="All","*",dashboard!$B$4),$E$2:E1740,IF(dashboard!$B$5="All","*",dashboard!$B$5),$G$2:G1740,IF(dashboard!$B$6="All","*",dashboard!$B$6),$M$2:M1740,IF(dashboard!$B$7="All","*",dashboard!$B$7),$P$2:P1740,"&gt;="&amp;dashboard!$B$8,$P$2:P1740,"&lt;="&amp;dashboard!$B$9)=1),1,0)</f>
        <v>0</v>
      </c>
    </row>
    <row r="1741" spans="1:17">
      <c r="A1741" t="s">
        <v>3178</v>
      </c>
      <c r="B1741" s="2">
        <v>45237</v>
      </c>
      <c r="C1741" t="s">
        <v>896</v>
      </c>
      <c r="D1741" t="s">
        <v>404</v>
      </c>
      <c r="E1741" t="s">
        <v>17</v>
      </c>
      <c r="F1741" t="s">
        <v>33</v>
      </c>
      <c r="G1741" t="s">
        <v>19</v>
      </c>
      <c r="H1741" t="s">
        <v>20</v>
      </c>
      <c r="I1741" s="3">
        <v>5</v>
      </c>
      <c r="J1741" s="4">
        <v>24736.59</v>
      </c>
      <c r="K1741" s="4">
        <v>123682.96</v>
      </c>
      <c r="L1741" t="s">
        <v>28</v>
      </c>
      <c r="M1741" t="s">
        <v>29</v>
      </c>
      <c r="N1741">
        <f>IF(COUNTIF($C$2:C1741,C1741)=1,1,0)</f>
        <v>0</v>
      </c>
      <c r="O1741">
        <f t="shared" si="54"/>
        <v>0</v>
      </c>
      <c r="P1741" t="str">
        <f t="shared" si="55"/>
        <v>2023-11</v>
      </c>
      <c r="Q1741" s="3">
        <f>IF(AND(IF(dashboard!$B$4="All",TRUE,$F1741=dashboard!$B$4),IF(dashboard!$B$5="All",TRUE,$E1741=dashboard!$B$5),IF(dashboard!$B$6="All",TRUE,$G1741=dashboard!$B$6),IF(dashboard!$B$7="All",TRUE,$M1741=dashboard!$B$7),$P1741&gt;=dashboard!$B$8,$P1741&lt;=dashboard!$B$9,COUNTIFS($C$2:C1741,$C1741,$F$2:F1741,IF(dashboard!$B$4="All","*",dashboard!$B$4),$E$2:E1741,IF(dashboard!$B$5="All","*",dashboard!$B$5),$G$2:G1741,IF(dashboard!$B$6="All","*",dashboard!$B$6),$M$2:M1741,IF(dashboard!$B$7="All","*",dashboard!$B$7),$P$2:P1741,"&gt;="&amp;dashboard!$B$8,$P$2:P1741,"&lt;="&amp;dashboard!$B$9)=1),1,0)</f>
        <v>1</v>
      </c>
    </row>
    <row r="1742" spans="1:17">
      <c r="A1742" t="s">
        <v>3179</v>
      </c>
      <c r="B1742" s="2">
        <v>45188</v>
      </c>
      <c r="C1742" t="s">
        <v>1089</v>
      </c>
      <c r="D1742" t="s">
        <v>227</v>
      </c>
      <c r="E1742" t="s">
        <v>26</v>
      </c>
      <c r="F1742" t="s">
        <v>18</v>
      </c>
      <c r="G1742" t="s">
        <v>19</v>
      </c>
      <c r="H1742" t="s">
        <v>20</v>
      </c>
      <c r="I1742" s="3">
        <v>3</v>
      </c>
      <c r="J1742" s="4">
        <v>29848.13</v>
      </c>
      <c r="K1742" s="4">
        <v>89544.38</v>
      </c>
      <c r="L1742" t="s">
        <v>28</v>
      </c>
      <c r="M1742" t="s">
        <v>29</v>
      </c>
      <c r="N1742">
        <f>IF(COUNTIF($C$2:C1742,C1742)=1,1,0)</f>
        <v>0</v>
      </c>
      <c r="O1742">
        <f t="shared" si="54"/>
        <v>0</v>
      </c>
      <c r="P1742" t="str">
        <f t="shared" si="55"/>
        <v>2023-09</v>
      </c>
      <c r="Q1742" s="3">
        <f>IF(AND(IF(dashboard!$B$4="All",TRUE,$F1742=dashboard!$B$4),IF(dashboard!$B$5="All",TRUE,$E1742=dashboard!$B$5),IF(dashboard!$B$6="All",TRUE,$G1742=dashboard!$B$6),IF(dashboard!$B$7="All",TRUE,$M1742=dashboard!$B$7),$P1742&gt;=dashboard!$B$8,$P1742&lt;=dashboard!$B$9,COUNTIFS($C$2:C1742,$C1742,$F$2:F1742,IF(dashboard!$B$4="All","*",dashboard!$B$4),$E$2:E1742,IF(dashboard!$B$5="All","*",dashboard!$B$5),$G$2:G1742,IF(dashboard!$B$6="All","*",dashboard!$B$6),$M$2:M1742,IF(dashboard!$B$7="All","*",dashboard!$B$7),$P$2:P1742,"&gt;="&amp;dashboard!$B$8,$P$2:P1742,"&lt;="&amp;dashboard!$B$9)=1),1,0)</f>
        <v>0</v>
      </c>
    </row>
    <row r="1743" spans="1:17">
      <c r="A1743" t="s">
        <v>3180</v>
      </c>
      <c r="B1743" s="2">
        <v>45345</v>
      </c>
      <c r="C1743" t="s">
        <v>865</v>
      </c>
      <c r="D1743" t="s">
        <v>53</v>
      </c>
      <c r="E1743" t="s">
        <v>17</v>
      </c>
      <c r="F1743" t="s">
        <v>46</v>
      </c>
      <c r="G1743" t="s">
        <v>19</v>
      </c>
      <c r="H1743" t="s">
        <v>20</v>
      </c>
      <c r="I1743" s="3">
        <v>3</v>
      </c>
      <c r="J1743" s="4">
        <v>36384.910000000003</v>
      </c>
      <c r="K1743" s="4">
        <v>109154.72</v>
      </c>
      <c r="L1743" t="s">
        <v>21</v>
      </c>
      <c r="M1743" t="s">
        <v>22</v>
      </c>
      <c r="N1743">
        <f>IF(COUNTIF($C$2:C1743,C1743)=1,1,0)</f>
        <v>0</v>
      </c>
      <c r="O1743">
        <f t="shared" si="54"/>
        <v>1</v>
      </c>
      <c r="P1743" t="str">
        <f t="shared" si="55"/>
        <v>2024-02</v>
      </c>
      <c r="Q1743" s="3">
        <f>IF(AND(IF(dashboard!$B$4="All",TRUE,$F1743=dashboard!$B$4),IF(dashboard!$B$5="All",TRUE,$E1743=dashboard!$B$5),IF(dashboard!$B$6="All",TRUE,$G1743=dashboard!$B$6),IF(dashboard!$B$7="All",TRUE,$M1743=dashboard!$B$7),$P1743&gt;=dashboard!$B$8,$P1743&lt;=dashboard!$B$9,COUNTIFS($C$2:C1743,$C1743,$F$2:F1743,IF(dashboard!$B$4="All","*",dashboard!$B$4),$E$2:E1743,IF(dashboard!$B$5="All","*",dashboard!$B$5),$G$2:G1743,IF(dashboard!$B$6="All","*",dashboard!$B$6),$M$2:M1743,IF(dashboard!$B$7="All","*",dashboard!$B$7),$P$2:P1743,"&gt;="&amp;dashboard!$B$8,$P$2:P1743,"&lt;="&amp;dashboard!$B$9)=1),1,0)</f>
        <v>0</v>
      </c>
    </row>
    <row r="1744" spans="1:17">
      <c r="A1744" t="s">
        <v>3181</v>
      </c>
      <c r="B1744" s="2">
        <v>45332</v>
      </c>
      <c r="C1744" t="s">
        <v>907</v>
      </c>
      <c r="D1744" t="s">
        <v>2495</v>
      </c>
      <c r="E1744" t="s">
        <v>26</v>
      </c>
      <c r="F1744" t="s">
        <v>33</v>
      </c>
      <c r="G1744" t="s">
        <v>42</v>
      </c>
      <c r="H1744" t="s">
        <v>50</v>
      </c>
      <c r="I1744" s="3">
        <v>4</v>
      </c>
      <c r="J1744" s="4">
        <v>2984.12</v>
      </c>
      <c r="K1744" s="4">
        <v>11936.48</v>
      </c>
      <c r="L1744" t="s">
        <v>28</v>
      </c>
      <c r="M1744" t="s">
        <v>29</v>
      </c>
      <c r="N1744">
        <f>IF(COUNTIF($C$2:C1744,C1744)=1,1,0)</f>
        <v>0</v>
      </c>
      <c r="O1744">
        <f t="shared" si="54"/>
        <v>0</v>
      </c>
      <c r="P1744" t="str">
        <f t="shared" si="55"/>
        <v>2024-02</v>
      </c>
      <c r="Q1744" s="3">
        <f>IF(AND(IF(dashboard!$B$4="All",TRUE,$F1744=dashboard!$B$4),IF(dashboard!$B$5="All",TRUE,$E1744=dashboard!$B$5),IF(dashboard!$B$6="All",TRUE,$G1744=dashboard!$B$6),IF(dashboard!$B$7="All",TRUE,$M1744=dashboard!$B$7),$P1744&gt;=dashboard!$B$8,$P1744&lt;=dashboard!$B$9,COUNTIFS($C$2:C1744,$C1744,$F$2:F1744,IF(dashboard!$B$4="All","*",dashboard!$B$4),$E$2:E1744,IF(dashboard!$B$5="All","*",dashboard!$B$5),$G$2:G1744,IF(dashboard!$B$6="All","*",dashboard!$B$6),$M$2:M1744,IF(dashboard!$B$7="All","*",dashboard!$B$7),$P$2:P1744,"&gt;="&amp;dashboard!$B$8,$P$2:P1744,"&lt;="&amp;dashboard!$B$9)=1),1,0)</f>
        <v>1</v>
      </c>
    </row>
    <row r="1745" spans="1:17">
      <c r="A1745" t="s">
        <v>3182</v>
      </c>
      <c r="B1745" s="2">
        <v>45069</v>
      </c>
      <c r="C1745" t="s">
        <v>3183</v>
      </c>
      <c r="D1745" t="s">
        <v>97</v>
      </c>
      <c r="E1745" t="s">
        <v>17</v>
      </c>
      <c r="F1745" t="s">
        <v>27</v>
      </c>
      <c r="G1745" t="s">
        <v>19</v>
      </c>
      <c r="H1745" t="s">
        <v>57</v>
      </c>
      <c r="I1745" s="3">
        <v>4</v>
      </c>
      <c r="J1745" s="4">
        <v>10518.86</v>
      </c>
      <c r="K1745" s="4">
        <v>42075.43</v>
      </c>
      <c r="L1745" t="s">
        <v>28</v>
      </c>
      <c r="M1745" t="s">
        <v>29</v>
      </c>
      <c r="N1745">
        <f>IF(COUNTIF($C$2:C1745,C1745)=1,1,0)</f>
        <v>1</v>
      </c>
      <c r="O1745">
        <f t="shared" si="54"/>
        <v>0</v>
      </c>
      <c r="P1745" t="str">
        <f t="shared" si="55"/>
        <v>2023-05</v>
      </c>
      <c r="Q1745" s="3">
        <f>IF(AND(IF(dashboard!$B$4="All",TRUE,$F1745=dashboard!$B$4),IF(dashboard!$B$5="All",TRUE,$E1745=dashboard!$B$5),IF(dashboard!$B$6="All",TRUE,$G1745=dashboard!$B$6),IF(dashboard!$B$7="All",TRUE,$M1745=dashboard!$B$7),$P1745&gt;=dashboard!$B$8,$P1745&lt;=dashboard!$B$9,COUNTIFS($C$2:C1745,$C1745,$F$2:F1745,IF(dashboard!$B$4="All","*",dashboard!$B$4),$E$2:E1745,IF(dashboard!$B$5="All","*",dashboard!$B$5),$G$2:G1745,IF(dashboard!$B$6="All","*",dashboard!$B$6),$M$2:M1745,IF(dashboard!$B$7="All","*",dashboard!$B$7),$P$2:P1745,"&gt;="&amp;dashboard!$B$8,$P$2:P1745,"&lt;="&amp;dashboard!$B$9)=1),1,0)</f>
        <v>0</v>
      </c>
    </row>
    <row r="1746" spans="1:17">
      <c r="A1746" t="s">
        <v>3184</v>
      </c>
      <c r="B1746" s="2">
        <v>45268</v>
      </c>
      <c r="C1746" t="s">
        <v>2031</v>
      </c>
      <c r="D1746" t="s">
        <v>3134</v>
      </c>
      <c r="E1746" t="s">
        <v>61</v>
      </c>
      <c r="F1746" t="s">
        <v>46</v>
      </c>
      <c r="G1746" t="s">
        <v>42</v>
      </c>
      <c r="H1746" t="s">
        <v>20</v>
      </c>
      <c r="I1746" s="3">
        <v>3</v>
      </c>
      <c r="J1746" s="4">
        <v>33424.51</v>
      </c>
      <c r="K1746" s="4">
        <v>100273.54</v>
      </c>
      <c r="L1746" t="s">
        <v>28</v>
      </c>
      <c r="M1746" t="s">
        <v>29</v>
      </c>
      <c r="N1746">
        <f>IF(COUNTIF($C$2:C1746,C1746)=1,1,0)</f>
        <v>0</v>
      </c>
      <c r="O1746">
        <f t="shared" si="54"/>
        <v>0</v>
      </c>
      <c r="P1746" t="str">
        <f t="shared" si="55"/>
        <v>2023-12</v>
      </c>
      <c r="Q1746" s="3">
        <f>IF(AND(IF(dashboard!$B$4="All",TRUE,$F1746=dashboard!$B$4),IF(dashboard!$B$5="All",TRUE,$E1746=dashboard!$B$5),IF(dashboard!$B$6="All",TRUE,$G1746=dashboard!$B$6),IF(dashboard!$B$7="All",TRUE,$M1746=dashboard!$B$7),$P1746&gt;=dashboard!$B$8,$P1746&lt;=dashboard!$B$9,COUNTIFS($C$2:C1746,$C1746,$F$2:F1746,IF(dashboard!$B$4="All","*",dashboard!$B$4),$E$2:E1746,IF(dashboard!$B$5="All","*",dashboard!$B$5),$G$2:G1746,IF(dashboard!$B$6="All","*",dashboard!$B$6),$M$2:M1746,IF(dashboard!$B$7="All","*",dashboard!$B$7),$P$2:P1746,"&gt;="&amp;dashboard!$B$8,$P$2:P1746,"&lt;="&amp;dashboard!$B$9)=1),1,0)</f>
        <v>0</v>
      </c>
    </row>
    <row r="1747" spans="1:17">
      <c r="A1747" t="s">
        <v>3185</v>
      </c>
      <c r="B1747" s="2">
        <v>45242</v>
      </c>
      <c r="C1747" t="s">
        <v>1955</v>
      </c>
      <c r="D1747" t="s">
        <v>2736</v>
      </c>
      <c r="E1747" t="s">
        <v>17</v>
      </c>
      <c r="F1747" t="s">
        <v>27</v>
      </c>
      <c r="G1747" t="s">
        <v>19</v>
      </c>
      <c r="H1747" t="s">
        <v>57</v>
      </c>
      <c r="I1747" s="3">
        <v>3</v>
      </c>
      <c r="J1747" s="4">
        <v>17428.77</v>
      </c>
      <c r="K1747" s="4">
        <v>52286.32</v>
      </c>
      <c r="L1747" t="s">
        <v>35</v>
      </c>
      <c r="M1747" t="s">
        <v>29</v>
      </c>
      <c r="N1747">
        <f>IF(COUNTIF($C$2:C1747,C1747)=1,1,0)</f>
        <v>0</v>
      </c>
      <c r="O1747">
        <f t="shared" si="54"/>
        <v>0</v>
      </c>
      <c r="P1747" t="str">
        <f t="shared" si="55"/>
        <v>2023-11</v>
      </c>
      <c r="Q1747" s="3">
        <f>IF(AND(IF(dashboard!$B$4="All",TRUE,$F1747=dashboard!$B$4),IF(dashboard!$B$5="All",TRUE,$E1747=dashboard!$B$5),IF(dashboard!$B$6="All",TRUE,$G1747=dashboard!$B$6),IF(dashboard!$B$7="All",TRUE,$M1747=dashboard!$B$7),$P1747&gt;=dashboard!$B$8,$P1747&lt;=dashboard!$B$9,COUNTIFS($C$2:C1747,$C1747,$F$2:F1747,IF(dashboard!$B$4="All","*",dashboard!$B$4),$E$2:E1747,IF(dashboard!$B$5="All","*",dashboard!$B$5),$G$2:G1747,IF(dashboard!$B$6="All","*",dashboard!$B$6),$M$2:M1747,IF(dashboard!$B$7="All","*",dashboard!$B$7),$P$2:P1747,"&gt;="&amp;dashboard!$B$8,$P$2:P1747,"&lt;="&amp;dashboard!$B$9)=1),1,0)</f>
        <v>0</v>
      </c>
    </row>
    <row r="1748" spans="1:17">
      <c r="A1748" t="s">
        <v>3186</v>
      </c>
      <c r="B1748" s="2">
        <v>45027</v>
      </c>
      <c r="C1748" t="s">
        <v>1489</v>
      </c>
      <c r="D1748" t="s">
        <v>2380</v>
      </c>
      <c r="E1748" t="s">
        <v>61</v>
      </c>
      <c r="F1748" t="s">
        <v>18</v>
      </c>
      <c r="G1748" t="s">
        <v>42</v>
      </c>
      <c r="H1748" t="s">
        <v>34</v>
      </c>
      <c r="I1748" s="3">
        <v>2</v>
      </c>
      <c r="J1748" s="4">
        <v>1358.12</v>
      </c>
      <c r="K1748" s="4">
        <v>2716.25</v>
      </c>
      <c r="L1748" t="s">
        <v>28</v>
      </c>
      <c r="M1748" t="s">
        <v>29</v>
      </c>
      <c r="N1748">
        <f>IF(COUNTIF($C$2:C1748,C1748)=1,1,0)</f>
        <v>0</v>
      </c>
      <c r="O1748">
        <f t="shared" si="54"/>
        <v>0</v>
      </c>
      <c r="P1748" t="str">
        <f t="shared" si="55"/>
        <v>2023-04</v>
      </c>
      <c r="Q1748" s="3">
        <f>IF(AND(IF(dashboard!$B$4="All",TRUE,$F1748=dashboard!$B$4),IF(dashboard!$B$5="All",TRUE,$E1748=dashboard!$B$5),IF(dashboard!$B$6="All",TRUE,$G1748=dashboard!$B$6),IF(dashboard!$B$7="All",TRUE,$M1748=dashboard!$B$7),$P1748&gt;=dashboard!$B$8,$P1748&lt;=dashboard!$B$9,COUNTIFS($C$2:C1748,$C1748,$F$2:F1748,IF(dashboard!$B$4="All","*",dashboard!$B$4),$E$2:E1748,IF(dashboard!$B$5="All","*",dashboard!$B$5),$G$2:G1748,IF(dashboard!$B$6="All","*",dashboard!$B$6),$M$2:M1748,IF(dashboard!$B$7="All","*",dashboard!$B$7),$P$2:P1748,"&gt;="&amp;dashboard!$B$8,$P$2:P1748,"&lt;="&amp;dashboard!$B$9)=1),1,0)</f>
        <v>0</v>
      </c>
    </row>
    <row r="1749" spans="1:17">
      <c r="A1749" t="s">
        <v>3187</v>
      </c>
      <c r="B1749" s="2">
        <v>45170</v>
      </c>
      <c r="C1749" t="s">
        <v>2571</v>
      </c>
      <c r="D1749" t="s">
        <v>3188</v>
      </c>
      <c r="E1749" t="s">
        <v>26</v>
      </c>
      <c r="F1749" t="s">
        <v>27</v>
      </c>
      <c r="G1749" t="s">
        <v>42</v>
      </c>
      <c r="H1749" t="s">
        <v>50</v>
      </c>
      <c r="I1749" s="3">
        <v>1</v>
      </c>
      <c r="J1749" s="4">
        <v>1778.92</v>
      </c>
      <c r="K1749" s="4">
        <v>1778.92</v>
      </c>
      <c r="L1749" t="s">
        <v>35</v>
      </c>
      <c r="M1749" t="s">
        <v>29</v>
      </c>
      <c r="N1749">
        <f>IF(COUNTIF($C$2:C1749,C1749)=1,1,0)</f>
        <v>0</v>
      </c>
      <c r="O1749">
        <f t="shared" si="54"/>
        <v>0</v>
      </c>
      <c r="P1749" t="str">
        <f t="shared" si="55"/>
        <v>2023-09</v>
      </c>
      <c r="Q1749" s="3">
        <f>IF(AND(IF(dashboard!$B$4="All",TRUE,$F1749=dashboard!$B$4),IF(dashboard!$B$5="All",TRUE,$E1749=dashboard!$B$5),IF(dashboard!$B$6="All",TRUE,$G1749=dashboard!$B$6),IF(dashboard!$B$7="All",TRUE,$M1749=dashboard!$B$7),$P1749&gt;=dashboard!$B$8,$P1749&lt;=dashboard!$B$9,COUNTIFS($C$2:C1749,$C1749,$F$2:F1749,IF(dashboard!$B$4="All","*",dashboard!$B$4),$E$2:E1749,IF(dashboard!$B$5="All","*",dashboard!$B$5),$G$2:G1749,IF(dashboard!$B$6="All","*",dashboard!$B$6),$M$2:M1749,IF(dashboard!$B$7="All","*",dashboard!$B$7),$P$2:P1749,"&gt;="&amp;dashboard!$B$8,$P$2:P1749,"&lt;="&amp;dashboard!$B$9)=1),1,0)</f>
        <v>0</v>
      </c>
    </row>
    <row r="1750" spans="1:17">
      <c r="A1750" t="s">
        <v>3189</v>
      </c>
      <c r="B1750" s="2">
        <v>45416</v>
      </c>
      <c r="C1750" t="s">
        <v>891</v>
      </c>
      <c r="D1750" t="s">
        <v>1092</v>
      </c>
      <c r="E1750" t="s">
        <v>61</v>
      </c>
      <c r="F1750" t="s">
        <v>18</v>
      </c>
      <c r="G1750" t="s">
        <v>42</v>
      </c>
      <c r="H1750" t="s">
        <v>50</v>
      </c>
      <c r="I1750" s="3">
        <v>1</v>
      </c>
      <c r="J1750" s="4">
        <v>2411.9499999999998</v>
      </c>
      <c r="K1750" s="4">
        <v>2411.9499999999998</v>
      </c>
      <c r="L1750" t="s">
        <v>35</v>
      </c>
      <c r="M1750" t="s">
        <v>22</v>
      </c>
      <c r="N1750">
        <f>IF(COUNTIF($C$2:C1750,C1750)=1,1,0)</f>
        <v>0</v>
      </c>
      <c r="O1750">
        <f t="shared" si="54"/>
        <v>1</v>
      </c>
      <c r="P1750" t="str">
        <f t="shared" si="55"/>
        <v>2024-05</v>
      </c>
      <c r="Q1750" s="3">
        <f>IF(AND(IF(dashboard!$B$4="All",TRUE,$F1750=dashboard!$B$4),IF(dashboard!$B$5="All",TRUE,$E1750=dashboard!$B$5),IF(dashboard!$B$6="All",TRUE,$G1750=dashboard!$B$6),IF(dashboard!$B$7="All",TRUE,$M1750=dashboard!$B$7),$P1750&gt;=dashboard!$B$8,$P1750&lt;=dashboard!$B$9,COUNTIFS($C$2:C1750,$C1750,$F$2:F1750,IF(dashboard!$B$4="All","*",dashboard!$B$4),$E$2:E1750,IF(dashboard!$B$5="All","*",dashboard!$B$5),$G$2:G1750,IF(dashboard!$B$6="All","*",dashboard!$B$6),$M$2:M1750,IF(dashboard!$B$7="All","*",dashboard!$B$7),$P$2:P1750,"&gt;="&amp;dashboard!$B$8,$P$2:P1750,"&lt;="&amp;dashboard!$B$9)=1),1,0)</f>
        <v>0</v>
      </c>
    </row>
    <row r="1751" spans="1:17">
      <c r="A1751" t="s">
        <v>3190</v>
      </c>
      <c r="B1751" s="2">
        <v>44938</v>
      </c>
      <c r="C1751" t="s">
        <v>1730</v>
      </c>
      <c r="D1751" t="s">
        <v>1393</v>
      </c>
      <c r="E1751" t="s">
        <v>17</v>
      </c>
      <c r="F1751" t="s">
        <v>27</v>
      </c>
      <c r="G1751" t="s">
        <v>19</v>
      </c>
      <c r="H1751" t="s">
        <v>57</v>
      </c>
      <c r="I1751" s="3">
        <v>5</v>
      </c>
      <c r="J1751" s="4">
        <v>10532.15</v>
      </c>
      <c r="K1751" s="4">
        <v>52660.77</v>
      </c>
      <c r="L1751" t="s">
        <v>28</v>
      </c>
      <c r="M1751" t="s">
        <v>22</v>
      </c>
      <c r="N1751">
        <f>IF(COUNTIF($C$2:C1751,C1751)=1,1,0)</f>
        <v>0</v>
      </c>
      <c r="O1751">
        <f t="shared" si="54"/>
        <v>1</v>
      </c>
      <c r="P1751" t="str">
        <f t="shared" si="55"/>
        <v>2023-01</v>
      </c>
      <c r="Q1751" s="3">
        <f>IF(AND(IF(dashboard!$B$4="All",TRUE,$F1751=dashboard!$B$4),IF(dashboard!$B$5="All",TRUE,$E1751=dashboard!$B$5),IF(dashboard!$B$6="All",TRUE,$G1751=dashboard!$B$6),IF(dashboard!$B$7="All",TRUE,$M1751=dashboard!$B$7),$P1751&gt;=dashboard!$B$8,$P1751&lt;=dashboard!$B$9,COUNTIFS($C$2:C1751,$C1751,$F$2:F1751,IF(dashboard!$B$4="All","*",dashboard!$B$4),$E$2:E1751,IF(dashboard!$B$5="All","*",dashboard!$B$5),$G$2:G1751,IF(dashboard!$B$6="All","*",dashboard!$B$6),$M$2:M1751,IF(dashboard!$B$7="All","*",dashboard!$B$7),$P$2:P1751,"&gt;="&amp;dashboard!$B$8,$P$2:P1751,"&lt;="&amp;dashboard!$B$9)=1),1,0)</f>
        <v>0</v>
      </c>
    </row>
    <row r="1752" spans="1:17">
      <c r="A1752" t="s">
        <v>3191</v>
      </c>
      <c r="B1752" s="2">
        <v>45165</v>
      </c>
      <c r="C1752" t="s">
        <v>1386</v>
      </c>
      <c r="D1752" t="s">
        <v>257</v>
      </c>
      <c r="E1752" t="s">
        <v>26</v>
      </c>
      <c r="F1752" t="s">
        <v>27</v>
      </c>
      <c r="G1752" t="s">
        <v>42</v>
      </c>
      <c r="H1752" t="s">
        <v>57</v>
      </c>
      <c r="I1752" s="3">
        <v>1</v>
      </c>
      <c r="J1752" s="4">
        <v>16421.810000000001</v>
      </c>
      <c r="K1752" s="4">
        <v>16421.810000000001</v>
      </c>
      <c r="L1752" t="s">
        <v>28</v>
      </c>
      <c r="M1752" t="s">
        <v>29</v>
      </c>
      <c r="N1752">
        <f>IF(COUNTIF($C$2:C1752,C1752)=1,1,0)</f>
        <v>0</v>
      </c>
      <c r="O1752">
        <f t="shared" si="54"/>
        <v>0</v>
      </c>
      <c r="P1752" t="str">
        <f t="shared" si="55"/>
        <v>2023-08</v>
      </c>
      <c r="Q1752" s="3">
        <f>IF(AND(IF(dashboard!$B$4="All",TRUE,$F1752=dashboard!$B$4),IF(dashboard!$B$5="All",TRUE,$E1752=dashboard!$B$5),IF(dashboard!$B$6="All",TRUE,$G1752=dashboard!$B$6),IF(dashboard!$B$7="All",TRUE,$M1752=dashboard!$B$7),$P1752&gt;=dashboard!$B$8,$P1752&lt;=dashboard!$B$9,COUNTIFS($C$2:C1752,$C1752,$F$2:F1752,IF(dashboard!$B$4="All","*",dashboard!$B$4),$E$2:E1752,IF(dashboard!$B$5="All","*",dashboard!$B$5),$G$2:G1752,IF(dashboard!$B$6="All","*",dashboard!$B$6),$M$2:M1752,IF(dashboard!$B$7="All","*",dashboard!$B$7),$P$2:P1752,"&gt;="&amp;dashboard!$B$8,$P$2:P1752,"&lt;="&amp;dashboard!$B$9)=1),1,0)</f>
        <v>0</v>
      </c>
    </row>
    <row r="1753" spans="1:17">
      <c r="A1753" t="s">
        <v>3192</v>
      </c>
      <c r="B1753" s="2">
        <v>44968</v>
      </c>
      <c r="C1753" t="s">
        <v>2745</v>
      </c>
      <c r="D1753" t="s">
        <v>726</v>
      </c>
      <c r="E1753" t="s">
        <v>17</v>
      </c>
      <c r="F1753" t="s">
        <v>18</v>
      </c>
      <c r="G1753" t="s">
        <v>19</v>
      </c>
      <c r="H1753" t="s">
        <v>57</v>
      </c>
      <c r="I1753" s="3">
        <v>5</v>
      </c>
      <c r="J1753" s="4">
        <v>12816.56</v>
      </c>
      <c r="K1753" s="4">
        <v>64082.81</v>
      </c>
      <c r="L1753" t="s">
        <v>21</v>
      </c>
      <c r="M1753" t="s">
        <v>29</v>
      </c>
      <c r="N1753">
        <f>IF(COUNTIF($C$2:C1753,C1753)=1,1,0)</f>
        <v>0</v>
      </c>
      <c r="O1753">
        <f t="shared" si="54"/>
        <v>0</v>
      </c>
      <c r="P1753" t="str">
        <f t="shared" si="55"/>
        <v>2023-02</v>
      </c>
      <c r="Q1753" s="3">
        <f>IF(AND(IF(dashboard!$B$4="All",TRUE,$F1753=dashboard!$B$4),IF(dashboard!$B$5="All",TRUE,$E1753=dashboard!$B$5),IF(dashboard!$B$6="All",TRUE,$G1753=dashboard!$B$6),IF(dashboard!$B$7="All",TRUE,$M1753=dashboard!$B$7),$P1753&gt;=dashboard!$B$8,$P1753&lt;=dashboard!$B$9,COUNTIFS($C$2:C1753,$C1753,$F$2:F1753,IF(dashboard!$B$4="All","*",dashboard!$B$4),$E$2:E1753,IF(dashboard!$B$5="All","*",dashboard!$B$5),$G$2:G1753,IF(dashboard!$B$6="All","*",dashboard!$B$6),$M$2:M1753,IF(dashboard!$B$7="All","*",dashboard!$B$7),$P$2:P1753,"&gt;="&amp;dashboard!$B$8,$P$2:P1753,"&lt;="&amp;dashboard!$B$9)=1),1,0)</f>
        <v>0</v>
      </c>
    </row>
    <row r="1754" spans="1:17">
      <c r="A1754" t="s">
        <v>3193</v>
      </c>
      <c r="B1754" s="2">
        <v>45355</v>
      </c>
      <c r="C1754" t="s">
        <v>267</v>
      </c>
      <c r="D1754" t="s">
        <v>1154</v>
      </c>
      <c r="E1754" t="s">
        <v>17</v>
      </c>
      <c r="F1754" t="s">
        <v>27</v>
      </c>
      <c r="G1754" t="s">
        <v>42</v>
      </c>
      <c r="H1754" t="s">
        <v>50</v>
      </c>
      <c r="I1754" s="3">
        <v>4</v>
      </c>
      <c r="J1754" s="4">
        <v>2706.99</v>
      </c>
      <c r="K1754" s="4">
        <v>10827.95</v>
      </c>
      <c r="L1754" t="s">
        <v>28</v>
      </c>
      <c r="M1754" t="s">
        <v>22</v>
      </c>
      <c r="N1754">
        <f>IF(COUNTIF($C$2:C1754,C1754)=1,1,0)</f>
        <v>0</v>
      </c>
      <c r="O1754">
        <f t="shared" si="54"/>
        <v>1</v>
      </c>
      <c r="P1754" t="str">
        <f t="shared" si="55"/>
        <v>2024-03</v>
      </c>
      <c r="Q1754" s="3">
        <f>IF(AND(IF(dashboard!$B$4="All",TRUE,$F1754=dashboard!$B$4),IF(dashboard!$B$5="All",TRUE,$E1754=dashboard!$B$5),IF(dashboard!$B$6="All",TRUE,$G1754=dashboard!$B$6),IF(dashboard!$B$7="All",TRUE,$M1754=dashboard!$B$7),$P1754&gt;=dashboard!$B$8,$P1754&lt;=dashboard!$B$9,COUNTIFS($C$2:C1754,$C1754,$F$2:F1754,IF(dashboard!$B$4="All","*",dashboard!$B$4),$E$2:E1754,IF(dashboard!$B$5="All","*",dashboard!$B$5),$G$2:G1754,IF(dashboard!$B$6="All","*",dashboard!$B$6),$M$2:M1754,IF(dashboard!$B$7="All","*",dashboard!$B$7),$P$2:P1754,"&gt;="&amp;dashboard!$B$8,$P$2:P1754,"&lt;="&amp;dashboard!$B$9)=1),1,0)</f>
        <v>0</v>
      </c>
    </row>
    <row r="1755" spans="1:17">
      <c r="A1755" t="s">
        <v>3194</v>
      </c>
      <c r="B1755" s="2">
        <v>45084</v>
      </c>
      <c r="C1755" t="s">
        <v>1835</v>
      </c>
      <c r="D1755" t="s">
        <v>486</v>
      </c>
      <c r="E1755" t="s">
        <v>17</v>
      </c>
      <c r="F1755" t="s">
        <v>33</v>
      </c>
      <c r="G1755" t="s">
        <v>19</v>
      </c>
      <c r="H1755" t="s">
        <v>20</v>
      </c>
      <c r="I1755" s="3">
        <v>5</v>
      </c>
      <c r="J1755" s="4">
        <v>41033.879999999997</v>
      </c>
      <c r="K1755" s="4">
        <v>205169.42</v>
      </c>
      <c r="L1755" t="s">
        <v>28</v>
      </c>
      <c r="M1755" t="s">
        <v>29</v>
      </c>
      <c r="N1755">
        <f>IF(COUNTIF($C$2:C1755,C1755)=1,1,0)</f>
        <v>0</v>
      </c>
      <c r="O1755">
        <f t="shared" si="54"/>
        <v>0</v>
      </c>
      <c r="P1755" t="str">
        <f t="shared" si="55"/>
        <v>2023-06</v>
      </c>
      <c r="Q1755" s="3">
        <f>IF(AND(IF(dashboard!$B$4="All",TRUE,$F1755=dashboard!$B$4),IF(dashboard!$B$5="All",TRUE,$E1755=dashboard!$B$5),IF(dashboard!$B$6="All",TRUE,$G1755=dashboard!$B$6),IF(dashboard!$B$7="All",TRUE,$M1755=dashboard!$B$7),$P1755&gt;=dashboard!$B$8,$P1755&lt;=dashboard!$B$9,COUNTIFS($C$2:C1755,$C1755,$F$2:F1755,IF(dashboard!$B$4="All","*",dashboard!$B$4),$E$2:E1755,IF(dashboard!$B$5="All","*",dashboard!$B$5),$G$2:G1755,IF(dashboard!$B$6="All","*",dashboard!$B$6),$M$2:M1755,IF(dashboard!$B$7="All","*",dashboard!$B$7),$P$2:P1755,"&gt;="&amp;dashboard!$B$8,$P$2:P1755,"&lt;="&amp;dashboard!$B$9)=1),1,0)</f>
        <v>0</v>
      </c>
    </row>
    <row r="1756" spans="1:17">
      <c r="A1756" t="s">
        <v>3195</v>
      </c>
      <c r="B1756" s="2">
        <v>45142</v>
      </c>
      <c r="C1756" t="s">
        <v>808</v>
      </c>
      <c r="D1756" t="s">
        <v>1984</v>
      </c>
      <c r="E1756" t="s">
        <v>17</v>
      </c>
      <c r="F1756" t="s">
        <v>27</v>
      </c>
      <c r="G1756" t="s">
        <v>19</v>
      </c>
      <c r="H1756" t="s">
        <v>50</v>
      </c>
      <c r="I1756" s="3">
        <v>5</v>
      </c>
      <c r="J1756" s="4">
        <v>2970.11</v>
      </c>
      <c r="K1756" s="4">
        <v>14850.53</v>
      </c>
      <c r="L1756" t="s">
        <v>28</v>
      </c>
      <c r="M1756" t="s">
        <v>29</v>
      </c>
      <c r="N1756">
        <f>IF(COUNTIF($C$2:C1756,C1756)=1,1,0)</f>
        <v>0</v>
      </c>
      <c r="O1756">
        <f t="shared" si="54"/>
        <v>0</v>
      </c>
      <c r="P1756" t="str">
        <f t="shared" si="55"/>
        <v>2023-08</v>
      </c>
      <c r="Q1756" s="3">
        <f>IF(AND(IF(dashboard!$B$4="All",TRUE,$F1756=dashboard!$B$4),IF(dashboard!$B$5="All",TRUE,$E1756=dashboard!$B$5),IF(dashboard!$B$6="All",TRUE,$G1756=dashboard!$B$6),IF(dashboard!$B$7="All",TRUE,$M1756=dashboard!$B$7),$P1756&gt;=dashboard!$B$8,$P1756&lt;=dashboard!$B$9,COUNTIFS($C$2:C1756,$C1756,$F$2:F1756,IF(dashboard!$B$4="All","*",dashboard!$B$4),$E$2:E1756,IF(dashboard!$B$5="All","*",dashboard!$B$5),$G$2:G1756,IF(dashboard!$B$6="All","*",dashboard!$B$6),$M$2:M1756,IF(dashboard!$B$7="All","*",dashboard!$B$7),$P$2:P1756,"&gt;="&amp;dashboard!$B$8,$P$2:P1756,"&lt;="&amp;dashboard!$B$9)=1),1,0)</f>
        <v>0</v>
      </c>
    </row>
    <row r="1757" spans="1:17">
      <c r="A1757" t="s">
        <v>3196</v>
      </c>
      <c r="B1757" s="2">
        <v>45388</v>
      </c>
      <c r="C1757" t="s">
        <v>1041</v>
      </c>
      <c r="D1757" t="s">
        <v>291</v>
      </c>
      <c r="E1757" t="s">
        <v>61</v>
      </c>
      <c r="F1757" t="s">
        <v>46</v>
      </c>
      <c r="G1757" t="s">
        <v>19</v>
      </c>
      <c r="H1757" t="s">
        <v>20</v>
      </c>
      <c r="I1757" s="3">
        <v>1</v>
      </c>
      <c r="J1757" s="4">
        <v>40146.949999999997</v>
      </c>
      <c r="K1757" s="4">
        <v>40146.949999999997</v>
      </c>
      <c r="L1757" t="s">
        <v>28</v>
      </c>
      <c r="M1757" t="s">
        <v>29</v>
      </c>
      <c r="N1757">
        <f>IF(COUNTIF($C$2:C1757,C1757)=1,1,0)</f>
        <v>0</v>
      </c>
      <c r="O1757">
        <f t="shared" si="54"/>
        <v>0</v>
      </c>
      <c r="P1757" t="str">
        <f t="shared" si="55"/>
        <v>2024-04</v>
      </c>
      <c r="Q1757" s="3">
        <f>IF(AND(IF(dashboard!$B$4="All",TRUE,$F1757=dashboard!$B$4),IF(dashboard!$B$5="All",TRUE,$E1757=dashboard!$B$5),IF(dashboard!$B$6="All",TRUE,$G1757=dashboard!$B$6),IF(dashboard!$B$7="All",TRUE,$M1757=dashboard!$B$7),$P1757&gt;=dashboard!$B$8,$P1757&lt;=dashboard!$B$9,COUNTIFS($C$2:C1757,$C1757,$F$2:F1757,IF(dashboard!$B$4="All","*",dashboard!$B$4),$E$2:E1757,IF(dashboard!$B$5="All","*",dashboard!$B$5),$G$2:G1757,IF(dashboard!$B$6="All","*",dashboard!$B$6),$M$2:M1757,IF(dashboard!$B$7="All","*",dashboard!$B$7),$P$2:P1757,"&gt;="&amp;dashboard!$B$8,$P$2:P1757,"&lt;="&amp;dashboard!$B$9)=1),1,0)</f>
        <v>0</v>
      </c>
    </row>
    <row r="1758" spans="1:17">
      <c r="A1758" t="s">
        <v>3197</v>
      </c>
      <c r="B1758" s="2">
        <v>45060</v>
      </c>
      <c r="C1758" t="s">
        <v>708</v>
      </c>
      <c r="D1758" t="s">
        <v>1642</v>
      </c>
      <c r="E1758" t="s">
        <v>17</v>
      </c>
      <c r="F1758" t="s">
        <v>27</v>
      </c>
      <c r="G1758" t="s">
        <v>42</v>
      </c>
      <c r="H1758" t="s">
        <v>34</v>
      </c>
      <c r="I1758" s="3">
        <v>3</v>
      </c>
      <c r="J1758" s="4">
        <v>962.49</v>
      </c>
      <c r="K1758" s="4">
        <v>2887.46</v>
      </c>
      <c r="L1758" t="s">
        <v>28</v>
      </c>
      <c r="M1758" t="s">
        <v>29</v>
      </c>
      <c r="N1758">
        <f>IF(COUNTIF($C$2:C1758,C1758)=1,1,0)</f>
        <v>0</v>
      </c>
      <c r="O1758">
        <f t="shared" si="54"/>
        <v>0</v>
      </c>
      <c r="P1758" t="str">
        <f t="shared" si="55"/>
        <v>2023-05</v>
      </c>
      <c r="Q1758" s="3">
        <f>IF(AND(IF(dashboard!$B$4="All",TRUE,$F1758=dashboard!$B$4),IF(dashboard!$B$5="All",TRUE,$E1758=dashboard!$B$5),IF(dashboard!$B$6="All",TRUE,$G1758=dashboard!$B$6),IF(dashboard!$B$7="All",TRUE,$M1758=dashboard!$B$7),$P1758&gt;=dashboard!$B$8,$P1758&lt;=dashboard!$B$9,COUNTIFS($C$2:C1758,$C1758,$F$2:F1758,IF(dashboard!$B$4="All","*",dashboard!$B$4),$E$2:E1758,IF(dashboard!$B$5="All","*",dashboard!$B$5),$G$2:G1758,IF(dashboard!$B$6="All","*",dashboard!$B$6),$M$2:M1758,IF(dashboard!$B$7="All","*",dashboard!$B$7),$P$2:P1758,"&gt;="&amp;dashboard!$B$8,$P$2:P1758,"&lt;="&amp;dashboard!$B$9)=1),1,0)</f>
        <v>0</v>
      </c>
    </row>
    <row r="1759" spans="1:17">
      <c r="A1759" t="s">
        <v>3198</v>
      </c>
      <c r="B1759" s="2">
        <v>44993</v>
      </c>
      <c r="C1759" t="s">
        <v>465</v>
      </c>
      <c r="D1759" t="s">
        <v>2380</v>
      </c>
      <c r="E1759" t="s">
        <v>26</v>
      </c>
      <c r="F1759" t="s">
        <v>33</v>
      </c>
      <c r="G1759" t="s">
        <v>19</v>
      </c>
      <c r="H1759" t="s">
        <v>20</v>
      </c>
      <c r="I1759" s="3">
        <v>4</v>
      </c>
      <c r="J1759" s="4">
        <v>27905.5</v>
      </c>
      <c r="K1759" s="4">
        <v>111622.01</v>
      </c>
      <c r="L1759" t="s">
        <v>28</v>
      </c>
      <c r="M1759" t="s">
        <v>29</v>
      </c>
      <c r="N1759">
        <f>IF(COUNTIF($C$2:C1759,C1759)=1,1,0)</f>
        <v>0</v>
      </c>
      <c r="O1759">
        <f t="shared" si="54"/>
        <v>0</v>
      </c>
      <c r="P1759" t="str">
        <f t="shared" si="55"/>
        <v>2023-03</v>
      </c>
      <c r="Q1759" s="3">
        <f>IF(AND(IF(dashboard!$B$4="All",TRUE,$F1759=dashboard!$B$4),IF(dashboard!$B$5="All",TRUE,$E1759=dashboard!$B$5),IF(dashboard!$B$6="All",TRUE,$G1759=dashboard!$B$6),IF(dashboard!$B$7="All",TRUE,$M1759=dashboard!$B$7),$P1759&gt;=dashboard!$B$8,$P1759&lt;=dashboard!$B$9,COUNTIFS($C$2:C1759,$C1759,$F$2:F1759,IF(dashboard!$B$4="All","*",dashboard!$B$4),$E$2:E1759,IF(dashboard!$B$5="All","*",dashboard!$B$5),$G$2:G1759,IF(dashboard!$B$6="All","*",dashboard!$B$6),$M$2:M1759,IF(dashboard!$B$7="All","*",dashboard!$B$7),$P$2:P1759,"&gt;="&amp;dashboard!$B$8,$P$2:P1759,"&lt;="&amp;dashboard!$B$9)=1),1,0)</f>
        <v>0</v>
      </c>
    </row>
    <row r="1760" spans="1:17">
      <c r="A1760" t="s">
        <v>3199</v>
      </c>
      <c r="B1760" s="2">
        <v>44933</v>
      </c>
      <c r="C1760" t="s">
        <v>536</v>
      </c>
      <c r="D1760" t="s">
        <v>199</v>
      </c>
      <c r="E1760" t="s">
        <v>26</v>
      </c>
      <c r="F1760" t="s">
        <v>46</v>
      </c>
      <c r="G1760" t="s">
        <v>42</v>
      </c>
      <c r="H1760" t="s">
        <v>57</v>
      </c>
      <c r="I1760" s="3">
        <v>2</v>
      </c>
      <c r="J1760" s="4">
        <v>15193.35</v>
      </c>
      <c r="K1760" s="4">
        <v>30386.71</v>
      </c>
      <c r="L1760" t="s">
        <v>21</v>
      </c>
      <c r="M1760" t="s">
        <v>29</v>
      </c>
      <c r="N1760">
        <f>IF(COUNTIF($C$2:C1760,C1760)=1,1,0)</f>
        <v>0</v>
      </c>
      <c r="O1760">
        <f t="shared" si="54"/>
        <v>0</v>
      </c>
      <c r="P1760" t="str">
        <f t="shared" si="55"/>
        <v>2023-01</v>
      </c>
      <c r="Q1760" s="3">
        <f>IF(AND(IF(dashboard!$B$4="All",TRUE,$F1760=dashboard!$B$4),IF(dashboard!$B$5="All",TRUE,$E1760=dashboard!$B$5),IF(dashboard!$B$6="All",TRUE,$G1760=dashboard!$B$6),IF(dashboard!$B$7="All",TRUE,$M1760=dashboard!$B$7),$P1760&gt;=dashboard!$B$8,$P1760&lt;=dashboard!$B$9,COUNTIFS($C$2:C1760,$C1760,$F$2:F1760,IF(dashboard!$B$4="All","*",dashboard!$B$4),$E$2:E1760,IF(dashboard!$B$5="All","*",dashboard!$B$5),$G$2:G1760,IF(dashboard!$B$6="All","*",dashboard!$B$6),$M$2:M1760,IF(dashboard!$B$7="All","*",dashboard!$B$7),$P$2:P1760,"&gt;="&amp;dashboard!$B$8,$P$2:P1760,"&lt;="&amp;dashboard!$B$9)=1),1,0)</f>
        <v>0</v>
      </c>
    </row>
    <row r="1761" spans="1:17">
      <c r="A1761" t="s">
        <v>3200</v>
      </c>
      <c r="B1761" s="2">
        <v>45452</v>
      </c>
      <c r="C1761" t="s">
        <v>1424</v>
      </c>
      <c r="D1761" t="s">
        <v>942</v>
      </c>
      <c r="E1761" t="s">
        <v>17</v>
      </c>
      <c r="F1761" t="s">
        <v>33</v>
      </c>
      <c r="G1761" t="s">
        <v>42</v>
      </c>
      <c r="H1761" t="s">
        <v>20</v>
      </c>
      <c r="I1761" s="3">
        <v>5</v>
      </c>
      <c r="J1761" s="4">
        <v>34020.94</v>
      </c>
      <c r="K1761" s="4">
        <v>170104.7</v>
      </c>
      <c r="L1761" t="s">
        <v>21</v>
      </c>
      <c r="M1761" t="s">
        <v>22</v>
      </c>
      <c r="N1761">
        <f>IF(COUNTIF($C$2:C1761,C1761)=1,1,0)</f>
        <v>0</v>
      </c>
      <c r="O1761">
        <f t="shared" si="54"/>
        <v>1</v>
      </c>
      <c r="P1761" t="str">
        <f t="shared" si="55"/>
        <v>2024-06</v>
      </c>
      <c r="Q1761" s="3">
        <f>IF(AND(IF(dashboard!$B$4="All",TRUE,$F1761=dashboard!$B$4),IF(dashboard!$B$5="All",TRUE,$E1761=dashboard!$B$5),IF(dashboard!$B$6="All",TRUE,$G1761=dashboard!$B$6),IF(dashboard!$B$7="All",TRUE,$M1761=dashboard!$B$7),$P1761&gt;=dashboard!$B$8,$P1761&lt;=dashboard!$B$9,COUNTIFS($C$2:C1761,$C1761,$F$2:F1761,IF(dashboard!$B$4="All","*",dashboard!$B$4),$E$2:E1761,IF(dashboard!$B$5="All","*",dashboard!$B$5),$G$2:G1761,IF(dashboard!$B$6="All","*",dashboard!$B$6),$M$2:M1761,IF(dashboard!$B$7="All","*",dashboard!$B$7),$P$2:P1761,"&gt;="&amp;dashboard!$B$8,$P$2:P1761,"&lt;="&amp;dashboard!$B$9)=1),1,0)</f>
        <v>1</v>
      </c>
    </row>
    <row r="1762" spans="1:17">
      <c r="A1762" t="s">
        <v>3201</v>
      </c>
      <c r="B1762" s="2">
        <v>44999</v>
      </c>
      <c r="C1762" t="s">
        <v>685</v>
      </c>
      <c r="D1762" t="s">
        <v>230</v>
      </c>
      <c r="E1762" t="s">
        <v>26</v>
      </c>
      <c r="F1762" t="s">
        <v>46</v>
      </c>
      <c r="G1762" t="s">
        <v>42</v>
      </c>
      <c r="H1762" t="s">
        <v>20</v>
      </c>
      <c r="I1762" s="3">
        <v>5</v>
      </c>
      <c r="J1762" s="4">
        <v>24666.86</v>
      </c>
      <c r="K1762" s="4">
        <v>123334.28</v>
      </c>
      <c r="L1762" t="s">
        <v>28</v>
      </c>
      <c r="M1762" t="s">
        <v>29</v>
      </c>
      <c r="N1762">
        <f>IF(COUNTIF($C$2:C1762,C1762)=1,1,0)</f>
        <v>0</v>
      </c>
      <c r="O1762">
        <f t="shared" si="54"/>
        <v>0</v>
      </c>
      <c r="P1762" t="str">
        <f t="shared" si="55"/>
        <v>2023-03</v>
      </c>
      <c r="Q1762" s="3">
        <f>IF(AND(IF(dashboard!$B$4="All",TRUE,$F1762=dashboard!$B$4),IF(dashboard!$B$5="All",TRUE,$E1762=dashboard!$B$5),IF(dashboard!$B$6="All",TRUE,$G1762=dashboard!$B$6),IF(dashboard!$B$7="All",TRUE,$M1762=dashboard!$B$7),$P1762&gt;=dashboard!$B$8,$P1762&lt;=dashboard!$B$9,COUNTIFS($C$2:C1762,$C1762,$F$2:F1762,IF(dashboard!$B$4="All","*",dashboard!$B$4),$E$2:E1762,IF(dashboard!$B$5="All","*",dashboard!$B$5),$G$2:G1762,IF(dashboard!$B$6="All","*",dashboard!$B$6),$M$2:M1762,IF(dashboard!$B$7="All","*",dashboard!$B$7),$P$2:P1762,"&gt;="&amp;dashboard!$B$8,$P$2:P1762,"&lt;="&amp;dashboard!$B$9)=1),1,0)</f>
        <v>0</v>
      </c>
    </row>
    <row r="1763" spans="1:17">
      <c r="A1763" t="s">
        <v>3202</v>
      </c>
      <c r="B1763" s="2">
        <v>45325</v>
      </c>
      <c r="C1763" t="s">
        <v>536</v>
      </c>
      <c r="D1763" t="s">
        <v>53</v>
      </c>
      <c r="E1763" t="s">
        <v>17</v>
      </c>
      <c r="F1763" t="s">
        <v>27</v>
      </c>
      <c r="G1763" t="s">
        <v>19</v>
      </c>
      <c r="H1763" t="s">
        <v>50</v>
      </c>
      <c r="I1763" s="3">
        <v>5</v>
      </c>
      <c r="J1763" s="4">
        <v>2239.66</v>
      </c>
      <c r="K1763" s="4">
        <v>11198.3</v>
      </c>
      <c r="L1763" t="s">
        <v>21</v>
      </c>
      <c r="M1763" t="s">
        <v>29</v>
      </c>
      <c r="N1763">
        <f>IF(COUNTIF($C$2:C1763,C1763)=1,1,0)</f>
        <v>0</v>
      </c>
      <c r="O1763">
        <f t="shared" si="54"/>
        <v>0</v>
      </c>
      <c r="P1763" t="str">
        <f t="shared" si="55"/>
        <v>2024-02</v>
      </c>
      <c r="Q1763" s="3">
        <f>IF(AND(IF(dashboard!$B$4="All",TRUE,$F1763=dashboard!$B$4),IF(dashboard!$B$5="All",TRUE,$E1763=dashboard!$B$5),IF(dashboard!$B$6="All",TRUE,$G1763=dashboard!$B$6),IF(dashboard!$B$7="All",TRUE,$M1763=dashboard!$B$7),$P1763&gt;=dashboard!$B$8,$P1763&lt;=dashboard!$B$9,COUNTIFS($C$2:C1763,$C1763,$F$2:F1763,IF(dashboard!$B$4="All","*",dashboard!$B$4),$E$2:E1763,IF(dashboard!$B$5="All","*",dashboard!$B$5),$G$2:G1763,IF(dashboard!$B$6="All","*",dashboard!$B$6),$M$2:M1763,IF(dashboard!$B$7="All","*",dashboard!$B$7),$P$2:P1763,"&gt;="&amp;dashboard!$B$8,$P$2:P1763,"&lt;="&amp;dashboard!$B$9)=1),1,0)</f>
        <v>0</v>
      </c>
    </row>
    <row r="1764" spans="1:17">
      <c r="A1764" t="s">
        <v>3203</v>
      </c>
      <c r="B1764" s="2">
        <v>45331</v>
      </c>
      <c r="C1764" t="s">
        <v>2391</v>
      </c>
      <c r="D1764" t="s">
        <v>2577</v>
      </c>
      <c r="E1764" t="s">
        <v>26</v>
      </c>
      <c r="F1764" t="s">
        <v>33</v>
      </c>
      <c r="G1764" t="s">
        <v>42</v>
      </c>
      <c r="H1764" t="s">
        <v>57</v>
      </c>
      <c r="I1764" s="3">
        <v>3</v>
      </c>
      <c r="J1764" s="4">
        <v>17300.18</v>
      </c>
      <c r="K1764" s="4">
        <v>51900.55</v>
      </c>
      <c r="L1764" t="s">
        <v>35</v>
      </c>
      <c r="M1764" t="s">
        <v>29</v>
      </c>
      <c r="N1764">
        <f>IF(COUNTIF($C$2:C1764,C1764)=1,1,0)</f>
        <v>0</v>
      </c>
      <c r="O1764">
        <f t="shared" si="54"/>
        <v>0</v>
      </c>
      <c r="P1764" t="str">
        <f t="shared" si="55"/>
        <v>2024-02</v>
      </c>
      <c r="Q1764" s="3">
        <f>IF(AND(IF(dashboard!$B$4="All",TRUE,$F1764=dashboard!$B$4),IF(dashboard!$B$5="All",TRUE,$E1764=dashboard!$B$5),IF(dashboard!$B$6="All",TRUE,$G1764=dashboard!$B$6),IF(dashboard!$B$7="All",TRUE,$M1764=dashboard!$B$7),$P1764&gt;=dashboard!$B$8,$P1764&lt;=dashboard!$B$9,COUNTIFS($C$2:C1764,$C1764,$F$2:F1764,IF(dashboard!$B$4="All","*",dashboard!$B$4),$E$2:E1764,IF(dashboard!$B$5="All","*",dashboard!$B$5),$G$2:G1764,IF(dashboard!$B$6="All","*",dashboard!$B$6),$M$2:M1764,IF(dashboard!$B$7="All","*",dashboard!$B$7),$P$2:P1764,"&gt;="&amp;dashboard!$B$8,$P$2:P1764,"&lt;="&amp;dashboard!$B$9)=1),1,0)</f>
        <v>0</v>
      </c>
    </row>
    <row r="1765" spans="1:17">
      <c r="A1765" t="s">
        <v>3204</v>
      </c>
      <c r="B1765" s="2">
        <v>45056</v>
      </c>
      <c r="C1765" t="s">
        <v>1776</v>
      </c>
      <c r="D1765" t="s">
        <v>1580</v>
      </c>
      <c r="E1765" t="s">
        <v>17</v>
      </c>
      <c r="F1765" t="s">
        <v>27</v>
      </c>
      <c r="G1765" t="s">
        <v>19</v>
      </c>
      <c r="H1765" t="s">
        <v>34</v>
      </c>
      <c r="I1765" s="3">
        <v>2</v>
      </c>
      <c r="J1765" s="4">
        <v>1379.02</v>
      </c>
      <c r="K1765" s="4">
        <v>2758.03</v>
      </c>
      <c r="L1765" t="s">
        <v>21</v>
      </c>
      <c r="M1765" t="s">
        <v>22</v>
      </c>
      <c r="N1765">
        <f>IF(COUNTIF($C$2:C1765,C1765)=1,1,0)</f>
        <v>0</v>
      </c>
      <c r="O1765">
        <f t="shared" si="54"/>
        <v>1</v>
      </c>
      <c r="P1765" t="str">
        <f t="shared" si="55"/>
        <v>2023-05</v>
      </c>
      <c r="Q1765" s="3">
        <f>IF(AND(IF(dashboard!$B$4="All",TRUE,$F1765=dashboard!$B$4),IF(dashboard!$B$5="All",TRUE,$E1765=dashboard!$B$5),IF(dashboard!$B$6="All",TRUE,$G1765=dashboard!$B$6),IF(dashboard!$B$7="All",TRUE,$M1765=dashboard!$B$7),$P1765&gt;=dashboard!$B$8,$P1765&lt;=dashboard!$B$9,COUNTIFS($C$2:C1765,$C1765,$F$2:F1765,IF(dashboard!$B$4="All","*",dashboard!$B$4),$E$2:E1765,IF(dashboard!$B$5="All","*",dashboard!$B$5),$G$2:G1765,IF(dashboard!$B$6="All","*",dashboard!$B$6),$M$2:M1765,IF(dashboard!$B$7="All","*",dashboard!$B$7),$P$2:P1765,"&gt;="&amp;dashboard!$B$8,$P$2:P1765,"&lt;="&amp;dashboard!$B$9)=1),1,0)</f>
        <v>0</v>
      </c>
    </row>
    <row r="1766" spans="1:17">
      <c r="A1766" t="s">
        <v>3205</v>
      </c>
      <c r="B1766" s="2">
        <v>45392</v>
      </c>
      <c r="C1766" t="s">
        <v>1532</v>
      </c>
      <c r="D1766" t="s">
        <v>782</v>
      </c>
      <c r="E1766" t="s">
        <v>61</v>
      </c>
      <c r="F1766" t="s">
        <v>46</v>
      </c>
      <c r="G1766" t="s">
        <v>19</v>
      </c>
      <c r="H1766" t="s">
        <v>20</v>
      </c>
      <c r="I1766" s="3">
        <v>1</v>
      </c>
      <c r="J1766" s="4">
        <v>28068.37</v>
      </c>
      <c r="K1766" s="4">
        <v>28068.37</v>
      </c>
      <c r="L1766" t="s">
        <v>35</v>
      </c>
      <c r="M1766" t="s">
        <v>29</v>
      </c>
      <c r="N1766">
        <f>IF(COUNTIF($C$2:C1766,C1766)=1,1,0)</f>
        <v>0</v>
      </c>
      <c r="O1766">
        <f t="shared" si="54"/>
        <v>0</v>
      </c>
      <c r="P1766" t="str">
        <f t="shared" si="55"/>
        <v>2024-04</v>
      </c>
      <c r="Q1766" s="3">
        <f>IF(AND(IF(dashboard!$B$4="All",TRUE,$F1766=dashboard!$B$4),IF(dashboard!$B$5="All",TRUE,$E1766=dashboard!$B$5),IF(dashboard!$B$6="All",TRUE,$G1766=dashboard!$B$6),IF(dashboard!$B$7="All",TRUE,$M1766=dashboard!$B$7),$P1766&gt;=dashboard!$B$8,$P1766&lt;=dashboard!$B$9,COUNTIFS($C$2:C1766,$C1766,$F$2:F1766,IF(dashboard!$B$4="All","*",dashboard!$B$4),$E$2:E1766,IF(dashboard!$B$5="All","*",dashboard!$B$5),$G$2:G1766,IF(dashboard!$B$6="All","*",dashboard!$B$6),$M$2:M1766,IF(dashboard!$B$7="All","*",dashboard!$B$7),$P$2:P1766,"&gt;="&amp;dashboard!$B$8,$P$2:P1766,"&lt;="&amp;dashboard!$B$9)=1),1,0)</f>
        <v>0</v>
      </c>
    </row>
    <row r="1767" spans="1:17">
      <c r="A1767" t="s">
        <v>3206</v>
      </c>
      <c r="B1767" s="2">
        <v>45132</v>
      </c>
      <c r="C1767" t="s">
        <v>586</v>
      </c>
      <c r="D1767" t="s">
        <v>141</v>
      </c>
      <c r="E1767" t="s">
        <v>26</v>
      </c>
      <c r="F1767" t="s">
        <v>33</v>
      </c>
      <c r="G1767" t="s">
        <v>42</v>
      </c>
      <c r="H1767" t="s">
        <v>34</v>
      </c>
      <c r="I1767" s="3">
        <v>4</v>
      </c>
      <c r="J1767" s="4">
        <v>1069.18</v>
      </c>
      <c r="K1767" s="4">
        <v>4276.71</v>
      </c>
      <c r="L1767" t="s">
        <v>28</v>
      </c>
      <c r="M1767" t="s">
        <v>29</v>
      </c>
      <c r="N1767">
        <f>IF(COUNTIF($C$2:C1767,C1767)=1,1,0)</f>
        <v>0</v>
      </c>
      <c r="O1767">
        <f t="shared" si="54"/>
        <v>0</v>
      </c>
      <c r="P1767" t="str">
        <f t="shared" si="55"/>
        <v>2023-07</v>
      </c>
      <c r="Q1767" s="3">
        <f>IF(AND(IF(dashboard!$B$4="All",TRUE,$F1767=dashboard!$B$4),IF(dashboard!$B$5="All",TRUE,$E1767=dashboard!$B$5),IF(dashboard!$B$6="All",TRUE,$G1767=dashboard!$B$6),IF(dashboard!$B$7="All",TRUE,$M1767=dashboard!$B$7),$P1767&gt;=dashboard!$B$8,$P1767&lt;=dashboard!$B$9,COUNTIFS($C$2:C1767,$C1767,$F$2:F1767,IF(dashboard!$B$4="All","*",dashboard!$B$4),$E$2:E1767,IF(dashboard!$B$5="All","*",dashboard!$B$5),$G$2:G1767,IF(dashboard!$B$6="All","*",dashboard!$B$6),$M$2:M1767,IF(dashboard!$B$7="All","*",dashboard!$B$7),$P$2:P1767,"&gt;="&amp;dashboard!$B$8,$P$2:P1767,"&lt;="&amp;dashboard!$B$9)=1),1,0)</f>
        <v>1</v>
      </c>
    </row>
    <row r="1768" spans="1:17">
      <c r="A1768" t="s">
        <v>3207</v>
      </c>
      <c r="B1768" s="2">
        <v>45192</v>
      </c>
      <c r="C1768" t="s">
        <v>3208</v>
      </c>
      <c r="D1768" t="s">
        <v>672</v>
      </c>
      <c r="E1768" t="s">
        <v>61</v>
      </c>
      <c r="F1768" t="s">
        <v>18</v>
      </c>
      <c r="G1768" t="s">
        <v>42</v>
      </c>
      <c r="H1768" t="s">
        <v>57</v>
      </c>
      <c r="I1768" s="3">
        <v>3</v>
      </c>
      <c r="J1768" s="4">
        <v>14702.75</v>
      </c>
      <c r="K1768" s="4">
        <v>44108.24</v>
      </c>
      <c r="L1768" t="s">
        <v>35</v>
      </c>
      <c r="M1768" t="s">
        <v>29</v>
      </c>
      <c r="N1768">
        <f>IF(COUNTIF($C$2:C1768,C1768)=1,1,0)</f>
        <v>1</v>
      </c>
      <c r="O1768">
        <f t="shared" si="54"/>
        <v>0</v>
      </c>
      <c r="P1768" t="str">
        <f t="shared" si="55"/>
        <v>2023-09</v>
      </c>
      <c r="Q1768" s="3">
        <f>IF(AND(IF(dashboard!$B$4="All",TRUE,$F1768=dashboard!$B$4),IF(dashboard!$B$5="All",TRUE,$E1768=dashboard!$B$5),IF(dashboard!$B$6="All",TRUE,$G1768=dashboard!$B$6),IF(dashboard!$B$7="All",TRUE,$M1768=dashboard!$B$7),$P1768&gt;=dashboard!$B$8,$P1768&lt;=dashboard!$B$9,COUNTIFS($C$2:C1768,$C1768,$F$2:F1768,IF(dashboard!$B$4="All","*",dashboard!$B$4),$E$2:E1768,IF(dashboard!$B$5="All","*",dashboard!$B$5),$G$2:G1768,IF(dashboard!$B$6="All","*",dashboard!$B$6),$M$2:M1768,IF(dashboard!$B$7="All","*",dashboard!$B$7),$P$2:P1768,"&gt;="&amp;dashboard!$B$8,$P$2:P1768,"&lt;="&amp;dashboard!$B$9)=1),1,0)</f>
        <v>0</v>
      </c>
    </row>
    <row r="1769" spans="1:17">
      <c r="A1769" t="s">
        <v>3209</v>
      </c>
      <c r="B1769" s="2">
        <v>45463</v>
      </c>
      <c r="C1769" t="s">
        <v>1256</v>
      </c>
      <c r="D1769" t="s">
        <v>1580</v>
      </c>
      <c r="E1769" t="s">
        <v>17</v>
      </c>
      <c r="F1769" t="s">
        <v>33</v>
      </c>
      <c r="G1769" t="s">
        <v>42</v>
      </c>
      <c r="H1769" t="s">
        <v>20</v>
      </c>
      <c r="I1769" s="3">
        <v>2</v>
      </c>
      <c r="J1769" s="4">
        <v>39423.72</v>
      </c>
      <c r="K1769" s="4">
        <v>78847.45</v>
      </c>
      <c r="L1769" t="s">
        <v>28</v>
      </c>
      <c r="M1769" t="s">
        <v>29</v>
      </c>
      <c r="N1769">
        <f>IF(COUNTIF($C$2:C1769,C1769)=1,1,0)</f>
        <v>0</v>
      </c>
      <c r="O1769">
        <f t="shared" si="54"/>
        <v>0</v>
      </c>
      <c r="P1769" t="str">
        <f t="shared" si="55"/>
        <v>2024-06</v>
      </c>
      <c r="Q1769" s="3">
        <f>IF(AND(IF(dashboard!$B$4="All",TRUE,$F1769=dashboard!$B$4),IF(dashboard!$B$5="All",TRUE,$E1769=dashboard!$B$5),IF(dashboard!$B$6="All",TRUE,$G1769=dashboard!$B$6),IF(dashboard!$B$7="All",TRUE,$M1769=dashboard!$B$7),$P1769&gt;=dashboard!$B$8,$P1769&lt;=dashboard!$B$9,COUNTIFS($C$2:C1769,$C1769,$F$2:F1769,IF(dashboard!$B$4="All","*",dashboard!$B$4),$E$2:E1769,IF(dashboard!$B$5="All","*",dashboard!$B$5),$G$2:G1769,IF(dashboard!$B$6="All","*",dashboard!$B$6),$M$2:M1769,IF(dashboard!$B$7="All","*",dashboard!$B$7),$P$2:P1769,"&gt;="&amp;dashboard!$B$8,$P$2:P1769,"&lt;="&amp;dashboard!$B$9)=1),1,0)</f>
        <v>0</v>
      </c>
    </row>
    <row r="1770" spans="1:17">
      <c r="A1770" t="s">
        <v>3210</v>
      </c>
      <c r="B1770" s="2">
        <v>45179</v>
      </c>
      <c r="C1770" t="s">
        <v>143</v>
      </c>
      <c r="D1770" t="s">
        <v>3211</v>
      </c>
      <c r="E1770" t="s">
        <v>17</v>
      </c>
      <c r="F1770" t="s">
        <v>27</v>
      </c>
      <c r="G1770" t="s">
        <v>19</v>
      </c>
      <c r="H1770" t="s">
        <v>50</v>
      </c>
      <c r="I1770" s="3">
        <v>4</v>
      </c>
      <c r="J1770" s="4">
        <v>2414.9899999999998</v>
      </c>
      <c r="K1770" s="4">
        <v>9659.9699999999993</v>
      </c>
      <c r="L1770" t="s">
        <v>21</v>
      </c>
      <c r="M1770" t="s">
        <v>29</v>
      </c>
      <c r="N1770">
        <f>IF(COUNTIF($C$2:C1770,C1770)=1,1,0)</f>
        <v>0</v>
      </c>
      <c r="O1770">
        <f t="shared" si="54"/>
        <v>0</v>
      </c>
      <c r="P1770" t="str">
        <f t="shared" si="55"/>
        <v>2023-09</v>
      </c>
      <c r="Q1770" s="3">
        <f>IF(AND(IF(dashboard!$B$4="All",TRUE,$F1770=dashboard!$B$4),IF(dashboard!$B$5="All",TRUE,$E1770=dashboard!$B$5),IF(dashboard!$B$6="All",TRUE,$G1770=dashboard!$B$6),IF(dashboard!$B$7="All",TRUE,$M1770=dashboard!$B$7),$P1770&gt;=dashboard!$B$8,$P1770&lt;=dashboard!$B$9,COUNTIFS($C$2:C1770,$C1770,$F$2:F1770,IF(dashboard!$B$4="All","*",dashboard!$B$4),$E$2:E1770,IF(dashboard!$B$5="All","*",dashboard!$B$5),$G$2:G1770,IF(dashboard!$B$6="All","*",dashboard!$B$6),$M$2:M1770,IF(dashboard!$B$7="All","*",dashboard!$B$7),$P$2:P1770,"&gt;="&amp;dashboard!$B$8,$P$2:P1770,"&lt;="&amp;dashboard!$B$9)=1),1,0)</f>
        <v>0</v>
      </c>
    </row>
    <row r="1771" spans="1:17">
      <c r="A1771" t="s">
        <v>3212</v>
      </c>
      <c r="B1771" s="2">
        <v>45215</v>
      </c>
      <c r="C1771" t="s">
        <v>730</v>
      </c>
      <c r="D1771" t="s">
        <v>1533</v>
      </c>
      <c r="E1771" t="s">
        <v>17</v>
      </c>
      <c r="F1771" t="s">
        <v>18</v>
      </c>
      <c r="G1771" t="s">
        <v>19</v>
      </c>
      <c r="H1771" t="s">
        <v>34</v>
      </c>
      <c r="I1771" s="3">
        <v>1</v>
      </c>
      <c r="J1771" s="4">
        <v>1420.92</v>
      </c>
      <c r="K1771" s="4">
        <v>1420.92</v>
      </c>
      <c r="L1771" t="s">
        <v>35</v>
      </c>
      <c r="M1771" t="s">
        <v>22</v>
      </c>
      <c r="N1771">
        <f>IF(COUNTIF($C$2:C1771,C1771)=1,1,0)</f>
        <v>0</v>
      </c>
      <c r="O1771">
        <f t="shared" si="54"/>
        <v>1</v>
      </c>
      <c r="P1771" t="str">
        <f t="shared" si="55"/>
        <v>2023-10</v>
      </c>
      <c r="Q1771" s="3">
        <f>IF(AND(IF(dashboard!$B$4="All",TRUE,$F1771=dashboard!$B$4),IF(dashboard!$B$5="All",TRUE,$E1771=dashboard!$B$5),IF(dashboard!$B$6="All",TRUE,$G1771=dashboard!$B$6),IF(dashboard!$B$7="All",TRUE,$M1771=dashboard!$B$7),$P1771&gt;=dashboard!$B$8,$P1771&lt;=dashboard!$B$9,COUNTIFS($C$2:C1771,$C1771,$F$2:F1771,IF(dashboard!$B$4="All","*",dashboard!$B$4),$E$2:E1771,IF(dashboard!$B$5="All","*",dashboard!$B$5),$G$2:G1771,IF(dashboard!$B$6="All","*",dashboard!$B$6),$M$2:M1771,IF(dashboard!$B$7="All","*",dashboard!$B$7),$P$2:P1771,"&gt;="&amp;dashboard!$B$8,$P$2:P1771,"&lt;="&amp;dashboard!$B$9)=1),1,0)</f>
        <v>0</v>
      </c>
    </row>
    <row r="1772" spans="1:17">
      <c r="A1772" t="s">
        <v>3213</v>
      </c>
      <c r="B1772" s="2">
        <v>45090</v>
      </c>
      <c r="C1772" t="s">
        <v>2015</v>
      </c>
      <c r="D1772" t="s">
        <v>506</v>
      </c>
      <c r="E1772" t="s">
        <v>17</v>
      </c>
      <c r="F1772" t="s">
        <v>18</v>
      </c>
      <c r="G1772" t="s">
        <v>19</v>
      </c>
      <c r="H1772" t="s">
        <v>50</v>
      </c>
      <c r="I1772" s="3">
        <v>4</v>
      </c>
      <c r="J1772" s="4">
        <v>2748.82</v>
      </c>
      <c r="K1772" s="4">
        <v>10995.26</v>
      </c>
      <c r="L1772" t="s">
        <v>35</v>
      </c>
      <c r="M1772" t="s">
        <v>29</v>
      </c>
      <c r="N1772">
        <f>IF(COUNTIF($C$2:C1772,C1772)=1,1,0)</f>
        <v>0</v>
      </c>
      <c r="O1772">
        <f t="shared" si="54"/>
        <v>0</v>
      </c>
      <c r="P1772" t="str">
        <f t="shared" si="55"/>
        <v>2023-06</v>
      </c>
      <c r="Q1772" s="3">
        <f>IF(AND(IF(dashboard!$B$4="All",TRUE,$F1772=dashboard!$B$4),IF(dashboard!$B$5="All",TRUE,$E1772=dashboard!$B$5),IF(dashboard!$B$6="All",TRUE,$G1772=dashboard!$B$6),IF(dashboard!$B$7="All",TRUE,$M1772=dashboard!$B$7),$P1772&gt;=dashboard!$B$8,$P1772&lt;=dashboard!$B$9,COUNTIFS($C$2:C1772,$C1772,$F$2:F1772,IF(dashboard!$B$4="All","*",dashboard!$B$4),$E$2:E1772,IF(dashboard!$B$5="All","*",dashboard!$B$5),$G$2:G1772,IF(dashboard!$B$6="All","*",dashboard!$B$6),$M$2:M1772,IF(dashboard!$B$7="All","*",dashboard!$B$7),$P$2:P1772,"&gt;="&amp;dashboard!$B$8,$P$2:P1772,"&lt;="&amp;dashboard!$B$9)=1),1,0)</f>
        <v>0</v>
      </c>
    </row>
    <row r="1773" spans="1:17">
      <c r="A1773" t="s">
        <v>3214</v>
      </c>
      <c r="B1773" s="2">
        <v>45021</v>
      </c>
      <c r="C1773" t="s">
        <v>1655</v>
      </c>
      <c r="D1773" t="s">
        <v>1679</v>
      </c>
      <c r="E1773" t="s">
        <v>17</v>
      </c>
      <c r="F1773" t="s">
        <v>46</v>
      </c>
      <c r="G1773" t="s">
        <v>19</v>
      </c>
      <c r="H1773" t="s">
        <v>34</v>
      </c>
      <c r="I1773" s="3">
        <v>5</v>
      </c>
      <c r="J1773" s="4">
        <v>1411.86</v>
      </c>
      <c r="K1773" s="4">
        <v>7059.28</v>
      </c>
      <c r="L1773" t="s">
        <v>35</v>
      </c>
      <c r="M1773" t="s">
        <v>29</v>
      </c>
      <c r="N1773">
        <f>IF(COUNTIF($C$2:C1773,C1773)=1,1,0)</f>
        <v>0</v>
      </c>
      <c r="O1773">
        <f t="shared" si="54"/>
        <v>0</v>
      </c>
      <c r="P1773" t="str">
        <f t="shared" si="55"/>
        <v>2023-04</v>
      </c>
      <c r="Q1773" s="3">
        <f>IF(AND(IF(dashboard!$B$4="All",TRUE,$F1773=dashboard!$B$4),IF(dashboard!$B$5="All",TRUE,$E1773=dashboard!$B$5),IF(dashboard!$B$6="All",TRUE,$G1773=dashboard!$B$6),IF(dashboard!$B$7="All",TRUE,$M1773=dashboard!$B$7),$P1773&gt;=dashboard!$B$8,$P1773&lt;=dashboard!$B$9,COUNTIFS($C$2:C1773,$C1773,$F$2:F1773,IF(dashboard!$B$4="All","*",dashboard!$B$4),$E$2:E1773,IF(dashboard!$B$5="All","*",dashboard!$B$5),$G$2:G1773,IF(dashboard!$B$6="All","*",dashboard!$B$6),$M$2:M1773,IF(dashboard!$B$7="All","*",dashboard!$B$7),$P$2:P1773,"&gt;="&amp;dashboard!$B$8,$P$2:P1773,"&lt;="&amp;dashboard!$B$9)=1),1,0)</f>
        <v>0</v>
      </c>
    </row>
    <row r="1774" spans="1:17">
      <c r="A1774" t="s">
        <v>3215</v>
      </c>
      <c r="B1774" s="2">
        <v>45036</v>
      </c>
      <c r="C1774" t="s">
        <v>555</v>
      </c>
      <c r="D1774" t="s">
        <v>1930</v>
      </c>
      <c r="E1774" t="s">
        <v>26</v>
      </c>
      <c r="F1774" t="s">
        <v>18</v>
      </c>
      <c r="G1774" t="s">
        <v>19</v>
      </c>
      <c r="H1774" t="s">
        <v>57</v>
      </c>
      <c r="I1774" s="3">
        <v>5</v>
      </c>
      <c r="J1774" s="4">
        <v>15986.19</v>
      </c>
      <c r="K1774" s="4">
        <v>79930.960000000006</v>
      </c>
      <c r="L1774" t="s">
        <v>28</v>
      </c>
      <c r="M1774" t="s">
        <v>22</v>
      </c>
      <c r="N1774">
        <f>IF(COUNTIF($C$2:C1774,C1774)=1,1,0)</f>
        <v>0</v>
      </c>
      <c r="O1774">
        <f t="shared" si="54"/>
        <v>1</v>
      </c>
      <c r="P1774" t="str">
        <f t="shared" si="55"/>
        <v>2023-04</v>
      </c>
      <c r="Q1774" s="3">
        <f>IF(AND(IF(dashboard!$B$4="All",TRUE,$F1774=dashboard!$B$4),IF(dashboard!$B$5="All",TRUE,$E1774=dashboard!$B$5),IF(dashboard!$B$6="All",TRUE,$G1774=dashboard!$B$6),IF(dashboard!$B$7="All",TRUE,$M1774=dashboard!$B$7),$P1774&gt;=dashboard!$B$8,$P1774&lt;=dashboard!$B$9,COUNTIFS($C$2:C1774,$C1774,$F$2:F1774,IF(dashboard!$B$4="All","*",dashboard!$B$4),$E$2:E1774,IF(dashboard!$B$5="All","*",dashboard!$B$5),$G$2:G1774,IF(dashboard!$B$6="All","*",dashboard!$B$6),$M$2:M1774,IF(dashboard!$B$7="All","*",dashboard!$B$7),$P$2:P1774,"&gt;="&amp;dashboard!$B$8,$P$2:P1774,"&lt;="&amp;dashboard!$B$9)=1),1,0)</f>
        <v>0</v>
      </c>
    </row>
    <row r="1775" spans="1:17">
      <c r="A1775" t="s">
        <v>3216</v>
      </c>
      <c r="B1775" s="2">
        <v>45262</v>
      </c>
      <c r="C1775" t="s">
        <v>3217</v>
      </c>
      <c r="D1775" t="s">
        <v>457</v>
      </c>
      <c r="E1775" t="s">
        <v>17</v>
      </c>
      <c r="F1775" t="s">
        <v>18</v>
      </c>
      <c r="G1775" t="s">
        <v>19</v>
      </c>
      <c r="H1775" t="s">
        <v>20</v>
      </c>
      <c r="I1775" s="3">
        <v>3</v>
      </c>
      <c r="J1775" s="4">
        <v>39858.42</v>
      </c>
      <c r="K1775" s="4">
        <v>119575.27</v>
      </c>
      <c r="L1775" t="s">
        <v>28</v>
      </c>
      <c r="M1775" t="s">
        <v>29</v>
      </c>
      <c r="N1775">
        <f>IF(COUNTIF($C$2:C1775,C1775)=1,1,0)</f>
        <v>1</v>
      </c>
      <c r="O1775">
        <f t="shared" si="54"/>
        <v>0</v>
      </c>
      <c r="P1775" t="str">
        <f t="shared" si="55"/>
        <v>2023-12</v>
      </c>
      <c r="Q1775" s="3">
        <f>IF(AND(IF(dashboard!$B$4="All",TRUE,$F1775=dashboard!$B$4),IF(dashboard!$B$5="All",TRUE,$E1775=dashboard!$B$5),IF(dashboard!$B$6="All",TRUE,$G1775=dashboard!$B$6),IF(dashboard!$B$7="All",TRUE,$M1775=dashboard!$B$7),$P1775&gt;=dashboard!$B$8,$P1775&lt;=dashboard!$B$9,COUNTIFS($C$2:C1775,$C1775,$F$2:F1775,IF(dashboard!$B$4="All","*",dashboard!$B$4),$E$2:E1775,IF(dashboard!$B$5="All","*",dashboard!$B$5),$G$2:G1775,IF(dashboard!$B$6="All","*",dashboard!$B$6),$M$2:M1775,IF(dashboard!$B$7="All","*",dashboard!$B$7),$P$2:P1775,"&gt;="&amp;dashboard!$B$8,$P$2:P1775,"&lt;="&amp;dashboard!$B$9)=1),1,0)</f>
        <v>0</v>
      </c>
    </row>
    <row r="1776" spans="1:17">
      <c r="A1776" t="s">
        <v>3218</v>
      </c>
      <c r="B1776" s="2">
        <v>45164</v>
      </c>
      <c r="C1776" t="s">
        <v>207</v>
      </c>
      <c r="D1776" t="s">
        <v>3219</v>
      </c>
      <c r="E1776" t="s">
        <v>17</v>
      </c>
      <c r="F1776" t="s">
        <v>46</v>
      </c>
      <c r="G1776" t="s">
        <v>42</v>
      </c>
      <c r="H1776" t="s">
        <v>34</v>
      </c>
      <c r="I1776" s="3">
        <v>4</v>
      </c>
      <c r="J1776" s="4">
        <v>1338.6</v>
      </c>
      <c r="K1776" s="4">
        <v>5354.41</v>
      </c>
      <c r="L1776" t="s">
        <v>21</v>
      </c>
      <c r="M1776" t="s">
        <v>29</v>
      </c>
      <c r="N1776">
        <f>IF(COUNTIF($C$2:C1776,C1776)=1,1,0)</f>
        <v>0</v>
      </c>
      <c r="O1776">
        <f t="shared" si="54"/>
        <v>0</v>
      </c>
      <c r="P1776" t="str">
        <f t="shared" si="55"/>
        <v>2023-08</v>
      </c>
      <c r="Q1776" s="3">
        <f>IF(AND(IF(dashboard!$B$4="All",TRUE,$F1776=dashboard!$B$4),IF(dashboard!$B$5="All",TRUE,$E1776=dashboard!$B$5),IF(dashboard!$B$6="All",TRUE,$G1776=dashboard!$B$6),IF(dashboard!$B$7="All",TRUE,$M1776=dashboard!$B$7),$P1776&gt;=dashboard!$B$8,$P1776&lt;=dashboard!$B$9,COUNTIFS($C$2:C1776,$C1776,$F$2:F1776,IF(dashboard!$B$4="All","*",dashboard!$B$4),$E$2:E1776,IF(dashboard!$B$5="All","*",dashboard!$B$5),$G$2:G1776,IF(dashboard!$B$6="All","*",dashboard!$B$6),$M$2:M1776,IF(dashboard!$B$7="All","*",dashboard!$B$7),$P$2:P1776,"&gt;="&amp;dashboard!$B$8,$P$2:P1776,"&lt;="&amp;dashboard!$B$9)=1),1,0)</f>
        <v>0</v>
      </c>
    </row>
    <row r="1777" spans="1:17">
      <c r="A1777" t="s">
        <v>3220</v>
      </c>
      <c r="B1777" s="2">
        <v>45307</v>
      </c>
      <c r="C1777" t="s">
        <v>341</v>
      </c>
      <c r="D1777" t="s">
        <v>2454</v>
      </c>
      <c r="E1777" t="s">
        <v>61</v>
      </c>
      <c r="F1777" t="s">
        <v>33</v>
      </c>
      <c r="G1777" t="s">
        <v>42</v>
      </c>
      <c r="H1777" t="s">
        <v>50</v>
      </c>
      <c r="I1777" s="3">
        <v>5</v>
      </c>
      <c r="J1777" s="4">
        <v>2067.3000000000002</v>
      </c>
      <c r="K1777" s="4">
        <v>10336.49</v>
      </c>
      <c r="L1777" t="s">
        <v>21</v>
      </c>
      <c r="M1777" t="s">
        <v>29</v>
      </c>
      <c r="N1777">
        <f>IF(COUNTIF($C$2:C1777,C1777)=1,1,0)</f>
        <v>0</v>
      </c>
      <c r="O1777">
        <f t="shared" si="54"/>
        <v>0</v>
      </c>
      <c r="P1777" t="str">
        <f t="shared" si="55"/>
        <v>2024-01</v>
      </c>
      <c r="Q1777" s="3">
        <f>IF(AND(IF(dashboard!$B$4="All",TRUE,$F1777=dashboard!$B$4),IF(dashboard!$B$5="All",TRUE,$E1777=dashboard!$B$5),IF(dashboard!$B$6="All",TRUE,$G1777=dashboard!$B$6),IF(dashboard!$B$7="All",TRUE,$M1777=dashboard!$B$7),$P1777&gt;=dashboard!$B$8,$P1777&lt;=dashboard!$B$9,COUNTIFS($C$2:C1777,$C1777,$F$2:F1777,IF(dashboard!$B$4="All","*",dashboard!$B$4),$E$2:E1777,IF(dashboard!$B$5="All","*",dashboard!$B$5),$G$2:G1777,IF(dashboard!$B$6="All","*",dashboard!$B$6),$M$2:M1777,IF(dashboard!$B$7="All","*",dashboard!$B$7),$P$2:P1777,"&gt;="&amp;dashboard!$B$8,$P$2:P1777,"&lt;="&amp;dashboard!$B$9)=1),1,0)</f>
        <v>0</v>
      </c>
    </row>
    <row r="1778" spans="1:17">
      <c r="A1778" t="s">
        <v>3221</v>
      </c>
      <c r="B1778" s="2">
        <v>45362</v>
      </c>
      <c r="C1778" t="s">
        <v>2854</v>
      </c>
      <c r="D1778" t="s">
        <v>738</v>
      </c>
      <c r="E1778" t="s">
        <v>26</v>
      </c>
      <c r="F1778" t="s">
        <v>27</v>
      </c>
      <c r="G1778" t="s">
        <v>42</v>
      </c>
      <c r="H1778" t="s">
        <v>34</v>
      </c>
      <c r="I1778" s="3">
        <v>3</v>
      </c>
      <c r="J1778" s="4">
        <v>977.72</v>
      </c>
      <c r="K1778" s="4">
        <v>2933.17</v>
      </c>
      <c r="L1778" t="s">
        <v>28</v>
      </c>
      <c r="M1778" t="s">
        <v>29</v>
      </c>
      <c r="N1778">
        <f>IF(COUNTIF($C$2:C1778,C1778)=1,1,0)</f>
        <v>0</v>
      </c>
      <c r="O1778">
        <f t="shared" si="54"/>
        <v>0</v>
      </c>
      <c r="P1778" t="str">
        <f t="shared" si="55"/>
        <v>2024-03</v>
      </c>
      <c r="Q1778" s="3">
        <f>IF(AND(IF(dashboard!$B$4="All",TRUE,$F1778=dashboard!$B$4),IF(dashboard!$B$5="All",TRUE,$E1778=dashboard!$B$5),IF(dashboard!$B$6="All",TRUE,$G1778=dashboard!$B$6),IF(dashboard!$B$7="All",TRUE,$M1778=dashboard!$B$7),$P1778&gt;=dashboard!$B$8,$P1778&lt;=dashboard!$B$9,COUNTIFS($C$2:C1778,$C1778,$F$2:F1778,IF(dashboard!$B$4="All","*",dashboard!$B$4),$E$2:E1778,IF(dashboard!$B$5="All","*",dashboard!$B$5),$G$2:G1778,IF(dashboard!$B$6="All","*",dashboard!$B$6),$M$2:M1778,IF(dashboard!$B$7="All","*",dashboard!$B$7),$P$2:P1778,"&gt;="&amp;dashboard!$B$8,$P$2:P1778,"&lt;="&amp;dashboard!$B$9)=1),1,0)</f>
        <v>0</v>
      </c>
    </row>
    <row r="1779" spans="1:17">
      <c r="A1779" t="s">
        <v>3222</v>
      </c>
      <c r="B1779" s="2">
        <v>45409</v>
      </c>
      <c r="C1779" t="s">
        <v>3183</v>
      </c>
      <c r="D1779" t="s">
        <v>871</v>
      </c>
      <c r="E1779" t="s">
        <v>17</v>
      </c>
      <c r="F1779" t="s">
        <v>33</v>
      </c>
      <c r="G1779" t="s">
        <v>42</v>
      </c>
      <c r="H1779" t="s">
        <v>34</v>
      </c>
      <c r="I1779" s="3">
        <v>3</v>
      </c>
      <c r="J1779" s="4">
        <v>1358.63</v>
      </c>
      <c r="K1779" s="4">
        <v>4075.89</v>
      </c>
      <c r="L1779" t="s">
        <v>21</v>
      </c>
      <c r="M1779" t="s">
        <v>29</v>
      </c>
      <c r="N1779">
        <f>IF(COUNTIF($C$2:C1779,C1779)=1,1,0)</f>
        <v>0</v>
      </c>
      <c r="O1779">
        <f t="shared" si="54"/>
        <v>0</v>
      </c>
      <c r="P1779" t="str">
        <f t="shared" si="55"/>
        <v>2024-04</v>
      </c>
      <c r="Q1779" s="3">
        <f>IF(AND(IF(dashboard!$B$4="All",TRUE,$F1779=dashboard!$B$4),IF(dashboard!$B$5="All",TRUE,$E1779=dashboard!$B$5),IF(dashboard!$B$6="All",TRUE,$G1779=dashboard!$B$6),IF(dashboard!$B$7="All",TRUE,$M1779=dashboard!$B$7),$P1779&gt;=dashboard!$B$8,$P1779&lt;=dashboard!$B$9,COUNTIFS($C$2:C1779,$C1779,$F$2:F1779,IF(dashboard!$B$4="All","*",dashboard!$B$4),$E$2:E1779,IF(dashboard!$B$5="All","*",dashboard!$B$5),$G$2:G1779,IF(dashboard!$B$6="All","*",dashboard!$B$6),$M$2:M1779,IF(dashboard!$B$7="All","*",dashboard!$B$7),$P$2:P1779,"&gt;="&amp;dashboard!$B$8,$P$2:P1779,"&lt;="&amp;dashboard!$B$9)=1),1,0)</f>
        <v>1</v>
      </c>
    </row>
    <row r="1780" spans="1:17">
      <c r="A1780" t="s">
        <v>3223</v>
      </c>
      <c r="B1780" s="2">
        <v>44951</v>
      </c>
      <c r="C1780" t="s">
        <v>3224</v>
      </c>
      <c r="D1780" t="s">
        <v>2130</v>
      </c>
      <c r="E1780" t="s">
        <v>17</v>
      </c>
      <c r="F1780" t="s">
        <v>18</v>
      </c>
      <c r="G1780" t="s">
        <v>19</v>
      </c>
      <c r="H1780" t="s">
        <v>34</v>
      </c>
      <c r="I1780" s="3">
        <v>3</v>
      </c>
      <c r="J1780" s="4">
        <v>890.81</v>
      </c>
      <c r="K1780" s="4">
        <v>2672.42</v>
      </c>
      <c r="L1780" t="s">
        <v>35</v>
      </c>
      <c r="M1780" t="s">
        <v>29</v>
      </c>
      <c r="N1780">
        <f>IF(COUNTIF($C$2:C1780,C1780)=1,1,0)</f>
        <v>1</v>
      </c>
      <c r="O1780">
        <f t="shared" si="54"/>
        <v>0</v>
      </c>
      <c r="P1780" t="str">
        <f t="shared" si="55"/>
        <v>2023-01</v>
      </c>
      <c r="Q1780" s="3">
        <f>IF(AND(IF(dashboard!$B$4="All",TRUE,$F1780=dashboard!$B$4),IF(dashboard!$B$5="All",TRUE,$E1780=dashboard!$B$5),IF(dashboard!$B$6="All",TRUE,$G1780=dashboard!$B$6),IF(dashboard!$B$7="All",TRUE,$M1780=dashboard!$B$7),$P1780&gt;=dashboard!$B$8,$P1780&lt;=dashboard!$B$9,COUNTIFS($C$2:C1780,$C1780,$F$2:F1780,IF(dashboard!$B$4="All","*",dashboard!$B$4),$E$2:E1780,IF(dashboard!$B$5="All","*",dashboard!$B$5),$G$2:G1780,IF(dashboard!$B$6="All","*",dashboard!$B$6),$M$2:M1780,IF(dashboard!$B$7="All","*",dashboard!$B$7),$P$2:P1780,"&gt;="&amp;dashboard!$B$8,$P$2:P1780,"&lt;="&amp;dashboard!$B$9)=1),1,0)</f>
        <v>0</v>
      </c>
    </row>
    <row r="1781" spans="1:17">
      <c r="A1781" t="s">
        <v>3225</v>
      </c>
      <c r="B1781" s="2">
        <v>45043</v>
      </c>
      <c r="C1781" t="s">
        <v>1300</v>
      </c>
      <c r="D1781" t="s">
        <v>1170</v>
      </c>
      <c r="E1781" t="s">
        <v>17</v>
      </c>
      <c r="F1781" t="s">
        <v>27</v>
      </c>
      <c r="G1781" t="s">
        <v>19</v>
      </c>
      <c r="H1781" t="s">
        <v>34</v>
      </c>
      <c r="I1781" s="3">
        <v>1</v>
      </c>
      <c r="J1781" s="4">
        <v>1085.1400000000001</v>
      </c>
      <c r="K1781" s="4">
        <v>1085.1400000000001</v>
      </c>
      <c r="L1781" t="s">
        <v>35</v>
      </c>
      <c r="M1781" t="s">
        <v>29</v>
      </c>
      <c r="N1781">
        <f>IF(COUNTIF($C$2:C1781,C1781)=1,1,0)</f>
        <v>0</v>
      </c>
      <c r="O1781">
        <f t="shared" si="54"/>
        <v>0</v>
      </c>
      <c r="P1781" t="str">
        <f t="shared" si="55"/>
        <v>2023-04</v>
      </c>
      <c r="Q1781" s="3">
        <f>IF(AND(IF(dashboard!$B$4="All",TRUE,$F1781=dashboard!$B$4),IF(dashboard!$B$5="All",TRUE,$E1781=dashboard!$B$5),IF(dashboard!$B$6="All",TRUE,$G1781=dashboard!$B$6),IF(dashboard!$B$7="All",TRUE,$M1781=dashboard!$B$7),$P1781&gt;=dashboard!$B$8,$P1781&lt;=dashboard!$B$9,COUNTIFS($C$2:C1781,$C1781,$F$2:F1781,IF(dashboard!$B$4="All","*",dashboard!$B$4),$E$2:E1781,IF(dashboard!$B$5="All","*",dashboard!$B$5),$G$2:G1781,IF(dashboard!$B$6="All","*",dashboard!$B$6),$M$2:M1781,IF(dashboard!$B$7="All","*",dashboard!$B$7),$P$2:P1781,"&gt;="&amp;dashboard!$B$8,$P$2:P1781,"&lt;="&amp;dashboard!$B$9)=1),1,0)</f>
        <v>0</v>
      </c>
    </row>
    <row r="1782" spans="1:17">
      <c r="A1782" t="s">
        <v>3226</v>
      </c>
      <c r="B1782" s="2">
        <v>45408</v>
      </c>
      <c r="C1782" t="s">
        <v>134</v>
      </c>
      <c r="D1782" t="s">
        <v>868</v>
      </c>
      <c r="E1782" t="s">
        <v>17</v>
      </c>
      <c r="F1782" t="s">
        <v>33</v>
      </c>
      <c r="G1782" t="s">
        <v>42</v>
      </c>
      <c r="H1782" t="s">
        <v>34</v>
      </c>
      <c r="I1782" s="3">
        <v>5</v>
      </c>
      <c r="J1782" s="4">
        <v>1332.39</v>
      </c>
      <c r="K1782" s="4">
        <v>6661.97</v>
      </c>
      <c r="L1782" t="s">
        <v>35</v>
      </c>
      <c r="M1782" t="s">
        <v>22</v>
      </c>
      <c r="N1782">
        <f>IF(COUNTIF($C$2:C1782,C1782)=1,1,0)</f>
        <v>0</v>
      </c>
      <c r="O1782">
        <f t="shared" si="54"/>
        <v>1</v>
      </c>
      <c r="P1782" t="str">
        <f t="shared" si="55"/>
        <v>2024-04</v>
      </c>
      <c r="Q1782" s="3">
        <f>IF(AND(IF(dashboard!$B$4="All",TRUE,$F1782=dashboard!$B$4),IF(dashboard!$B$5="All",TRUE,$E1782=dashboard!$B$5),IF(dashboard!$B$6="All",TRUE,$G1782=dashboard!$B$6),IF(dashboard!$B$7="All",TRUE,$M1782=dashboard!$B$7),$P1782&gt;=dashboard!$B$8,$P1782&lt;=dashboard!$B$9,COUNTIFS($C$2:C1782,$C1782,$F$2:F1782,IF(dashboard!$B$4="All","*",dashboard!$B$4),$E$2:E1782,IF(dashboard!$B$5="All","*",dashboard!$B$5),$G$2:G1782,IF(dashboard!$B$6="All","*",dashboard!$B$6),$M$2:M1782,IF(dashboard!$B$7="All","*",dashboard!$B$7),$P$2:P1782,"&gt;="&amp;dashboard!$B$8,$P$2:P1782,"&lt;="&amp;dashboard!$B$9)=1),1,0)</f>
        <v>0</v>
      </c>
    </row>
    <row r="1783" spans="1:17">
      <c r="A1783" t="s">
        <v>3227</v>
      </c>
      <c r="B1783" s="2">
        <v>45318</v>
      </c>
      <c r="C1783" t="s">
        <v>2653</v>
      </c>
      <c r="D1783" t="s">
        <v>316</v>
      </c>
      <c r="E1783" t="s">
        <v>26</v>
      </c>
      <c r="F1783" t="s">
        <v>27</v>
      </c>
      <c r="G1783" t="s">
        <v>19</v>
      </c>
      <c r="H1783" t="s">
        <v>34</v>
      </c>
      <c r="I1783" s="3">
        <v>5</v>
      </c>
      <c r="J1783" s="4">
        <v>1327.94</v>
      </c>
      <c r="K1783" s="4">
        <v>6639.72</v>
      </c>
      <c r="L1783" t="s">
        <v>21</v>
      </c>
      <c r="M1783" t="s">
        <v>29</v>
      </c>
      <c r="N1783">
        <f>IF(COUNTIF($C$2:C1783,C1783)=1,1,0)</f>
        <v>0</v>
      </c>
      <c r="O1783">
        <f t="shared" si="54"/>
        <v>0</v>
      </c>
      <c r="P1783" t="str">
        <f t="shared" si="55"/>
        <v>2024-01</v>
      </c>
      <c r="Q1783" s="3">
        <f>IF(AND(IF(dashboard!$B$4="All",TRUE,$F1783=dashboard!$B$4),IF(dashboard!$B$5="All",TRUE,$E1783=dashboard!$B$5),IF(dashboard!$B$6="All",TRUE,$G1783=dashboard!$B$6),IF(dashboard!$B$7="All",TRUE,$M1783=dashboard!$B$7),$P1783&gt;=dashboard!$B$8,$P1783&lt;=dashboard!$B$9,COUNTIFS($C$2:C1783,$C1783,$F$2:F1783,IF(dashboard!$B$4="All","*",dashboard!$B$4),$E$2:E1783,IF(dashboard!$B$5="All","*",dashboard!$B$5),$G$2:G1783,IF(dashboard!$B$6="All","*",dashboard!$B$6),$M$2:M1783,IF(dashboard!$B$7="All","*",dashboard!$B$7),$P$2:P1783,"&gt;="&amp;dashboard!$B$8,$P$2:P1783,"&lt;="&amp;dashboard!$B$9)=1),1,0)</f>
        <v>0</v>
      </c>
    </row>
    <row r="1784" spans="1:17">
      <c r="A1784" t="s">
        <v>3228</v>
      </c>
      <c r="B1784" s="2">
        <v>45463</v>
      </c>
      <c r="C1784" t="s">
        <v>2922</v>
      </c>
      <c r="D1784" t="s">
        <v>1722</v>
      </c>
      <c r="E1784" t="s">
        <v>17</v>
      </c>
      <c r="F1784" t="s">
        <v>18</v>
      </c>
      <c r="G1784" t="s">
        <v>19</v>
      </c>
      <c r="H1784" t="s">
        <v>50</v>
      </c>
      <c r="I1784" s="3">
        <v>2</v>
      </c>
      <c r="J1784" s="4">
        <v>1923.48</v>
      </c>
      <c r="K1784" s="4">
        <v>3846.96</v>
      </c>
      <c r="L1784" t="s">
        <v>35</v>
      </c>
      <c r="M1784" t="s">
        <v>29</v>
      </c>
      <c r="N1784">
        <f>IF(COUNTIF($C$2:C1784,C1784)=1,1,0)</f>
        <v>0</v>
      </c>
      <c r="O1784">
        <f t="shared" si="54"/>
        <v>0</v>
      </c>
      <c r="P1784" t="str">
        <f t="shared" si="55"/>
        <v>2024-06</v>
      </c>
      <c r="Q1784" s="3">
        <f>IF(AND(IF(dashboard!$B$4="All",TRUE,$F1784=dashboard!$B$4),IF(dashboard!$B$5="All",TRUE,$E1784=dashboard!$B$5),IF(dashboard!$B$6="All",TRUE,$G1784=dashboard!$B$6),IF(dashboard!$B$7="All",TRUE,$M1784=dashboard!$B$7),$P1784&gt;=dashboard!$B$8,$P1784&lt;=dashboard!$B$9,COUNTIFS($C$2:C1784,$C1784,$F$2:F1784,IF(dashboard!$B$4="All","*",dashboard!$B$4),$E$2:E1784,IF(dashboard!$B$5="All","*",dashboard!$B$5),$G$2:G1784,IF(dashboard!$B$6="All","*",dashboard!$B$6),$M$2:M1784,IF(dashboard!$B$7="All","*",dashboard!$B$7),$P$2:P1784,"&gt;="&amp;dashboard!$B$8,$P$2:P1784,"&lt;="&amp;dashboard!$B$9)=1),1,0)</f>
        <v>0</v>
      </c>
    </row>
    <row r="1785" spans="1:17">
      <c r="A1785" t="s">
        <v>3229</v>
      </c>
      <c r="B1785" s="2">
        <v>45005</v>
      </c>
      <c r="C1785" t="s">
        <v>1123</v>
      </c>
      <c r="D1785" t="s">
        <v>1236</v>
      </c>
      <c r="E1785" t="s">
        <v>61</v>
      </c>
      <c r="F1785" t="s">
        <v>33</v>
      </c>
      <c r="G1785" t="s">
        <v>19</v>
      </c>
      <c r="H1785" t="s">
        <v>34</v>
      </c>
      <c r="I1785" s="3">
        <v>1</v>
      </c>
      <c r="J1785" s="4">
        <v>1132.6300000000001</v>
      </c>
      <c r="K1785" s="4">
        <v>1132.6300000000001</v>
      </c>
      <c r="L1785" t="s">
        <v>35</v>
      </c>
      <c r="M1785" t="s">
        <v>29</v>
      </c>
      <c r="N1785">
        <f>IF(COUNTIF($C$2:C1785,C1785)=1,1,0)</f>
        <v>0</v>
      </c>
      <c r="O1785">
        <f t="shared" si="54"/>
        <v>0</v>
      </c>
      <c r="P1785" t="str">
        <f t="shared" si="55"/>
        <v>2023-03</v>
      </c>
      <c r="Q1785" s="3">
        <f>IF(AND(IF(dashboard!$B$4="All",TRUE,$F1785=dashboard!$B$4),IF(dashboard!$B$5="All",TRUE,$E1785=dashboard!$B$5),IF(dashboard!$B$6="All",TRUE,$G1785=dashboard!$B$6),IF(dashboard!$B$7="All",TRUE,$M1785=dashboard!$B$7),$P1785&gt;=dashboard!$B$8,$P1785&lt;=dashboard!$B$9,COUNTIFS($C$2:C1785,$C1785,$F$2:F1785,IF(dashboard!$B$4="All","*",dashboard!$B$4),$E$2:E1785,IF(dashboard!$B$5="All","*",dashboard!$B$5),$G$2:G1785,IF(dashboard!$B$6="All","*",dashboard!$B$6),$M$2:M1785,IF(dashboard!$B$7="All","*",dashboard!$B$7),$P$2:P1785,"&gt;="&amp;dashboard!$B$8,$P$2:P1785,"&lt;="&amp;dashboard!$B$9)=1),1,0)</f>
        <v>1</v>
      </c>
    </row>
    <row r="1786" spans="1:17">
      <c r="A1786" t="s">
        <v>3230</v>
      </c>
      <c r="B1786" s="2">
        <v>45099</v>
      </c>
      <c r="C1786" t="s">
        <v>315</v>
      </c>
      <c r="D1786" t="s">
        <v>826</v>
      </c>
      <c r="E1786" t="s">
        <v>26</v>
      </c>
      <c r="F1786" t="s">
        <v>27</v>
      </c>
      <c r="G1786" t="s">
        <v>19</v>
      </c>
      <c r="H1786" t="s">
        <v>34</v>
      </c>
      <c r="I1786" s="3">
        <v>5</v>
      </c>
      <c r="J1786" s="4">
        <v>1127.9000000000001</v>
      </c>
      <c r="K1786" s="4">
        <v>5639.5</v>
      </c>
      <c r="L1786" t="s">
        <v>28</v>
      </c>
      <c r="M1786" t="s">
        <v>29</v>
      </c>
      <c r="N1786">
        <f>IF(COUNTIF($C$2:C1786,C1786)=1,1,0)</f>
        <v>0</v>
      </c>
      <c r="O1786">
        <f t="shared" si="54"/>
        <v>0</v>
      </c>
      <c r="P1786" t="str">
        <f t="shared" si="55"/>
        <v>2023-06</v>
      </c>
      <c r="Q1786" s="3">
        <f>IF(AND(IF(dashboard!$B$4="All",TRUE,$F1786=dashboard!$B$4),IF(dashboard!$B$5="All",TRUE,$E1786=dashboard!$B$5),IF(dashboard!$B$6="All",TRUE,$G1786=dashboard!$B$6),IF(dashboard!$B$7="All",TRUE,$M1786=dashboard!$B$7),$P1786&gt;=dashboard!$B$8,$P1786&lt;=dashboard!$B$9,COUNTIFS($C$2:C1786,$C1786,$F$2:F1786,IF(dashboard!$B$4="All","*",dashboard!$B$4),$E$2:E1786,IF(dashboard!$B$5="All","*",dashboard!$B$5),$G$2:G1786,IF(dashboard!$B$6="All","*",dashboard!$B$6),$M$2:M1786,IF(dashboard!$B$7="All","*",dashboard!$B$7),$P$2:P1786,"&gt;="&amp;dashboard!$B$8,$P$2:P1786,"&lt;="&amp;dashboard!$B$9)=1),1,0)</f>
        <v>0</v>
      </c>
    </row>
    <row r="1787" spans="1:17">
      <c r="A1787" t="s">
        <v>3231</v>
      </c>
      <c r="B1787" s="2">
        <v>44938</v>
      </c>
      <c r="C1787" t="s">
        <v>1626</v>
      </c>
      <c r="D1787" t="s">
        <v>747</v>
      </c>
      <c r="E1787" t="s">
        <v>26</v>
      </c>
      <c r="F1787" t="s">
        <v>27</v>
      </c>
      <c r="G1787" t="s">
        <v>42</v>
      </c>
      <c r="H1787" t="s">
        <v>34</v>
      </c>
      <c r="I1787" s="3">
        <v>5</v>
      </c>
      <c r="J1787" s="4">
        <v>1034.23</v>
      </c>
      <c r="K1787" s="4">
        <v>5171.16</v>
      </c>
      <c r="L1787" t="s">
        <v>28</v>
      </c>
      <c r="M1787" t="s">
        <v>29</v>
      </c>
      <c r="N1787">
        <f>IF(COUNTIF($C$2:C1787,C1787)=1,1,0)</f>
        <v>0</v>
      </c>
      <c r="O1787">
        <f t="shared" si="54"/>
        <v>0</v>
      </c>
      <c r="P1787" t="str">
        <f t="shared" si="55"/>
        <v>2023-01</v>
      </c>
      <c r="Q1787" s="3">
        <f>IF(AND(IF(dashboard!$B$4="All",TRUE,$F1787=dashboard!$B$4),IF(dashboard!$B$5="All",TRUE,$E1787=dashboard!$B$5),IF(dashboard!$B$6="All",TRUE,$G1787=dashboard!$B$6),IF(dashboard!$B$7="All",TRUE,$M1787=dashboard!$B$7),$P1787&gt;=dashboard!$B$8,$P1787&lt;=dashboard!$B$9,COUNTIFS($C$2:C1787,$C1787,$F$2:F1787,IF(dashboard!$B$4="All","*",dashboard!$B$4),$E$2:E1787,IF(dashboard!$B$5="All","*",dashboard!$B$5),$G$2:G1787,IF(dashboard!$B$6="All","*",dashboard!$B$6),$M$2:M1787,IF(dashboard!$B$7="All","*",dashboard!$B$7),$P$2:P1787,"&gt;="&amp;dashboard!$B$8,$P$2:P1787,"&lt;="&amp;dashboard!$B$9)=1),1,0)</f>
        <v>0</v>
      </c>
    </row>
    <row r="1788" spans="1:17">
      <c r="A1788" t="s">
        <v>3232</v>
      </c>
      <c r="B1788" s="2">
        <v>45054</v>
      </c>
      <c r="C1788" t="s">
        <v>3233</v>
      </c>
      <c r="D1788" t="s">
        <v>2232</v>
      </c>
      <c r="E1788" t="s">
        <v>17</v>
      </c>
      <c r="F1788" t="s">
        <v>33</v>
      </c>
      <c r="G1788" t="s">
        <v>42</v>
      </c>
      <c r="H1788" t="s">
        <v>20</v>
      </c>
      <c r="I1788" s="3">
        <v>2</v>
      </c>
      <c r="J1788" s="4">
        <v>40550.67</v>
      </c>
      <c r="K1788" s="4">
        <v>81101.34</v>
      </c>
      <c r="L1788" t="s">
        <v>21</v>
      </c>
      <c r="M1788" t="s">
        <v>29</v>
      </c>
      <c r="N1788">
        <f>IF(COUNTIF($C$2:C1788,C1788)=1,1,0)</f>
        <v>1</v>
      </c>
      <c r="O1788">
        <f t="shared" si="54"/>
        <v>0</v>
      </c>
      <c r="P1788" t="str">
        <f t="shared" si="55"/>
        <v>2023-05</v>
      </c>
      <c r="Q1788" s="3">
        <f>IF(AND(IF(dashboard!$B$4="All",TRUE,$F1788=dashboard!$B$4),IF(dashboard!$B$5="All",TRUE,$E1788=dashboard!$B$5),IF(dashboard!$B$6="All",TRUE,$G1788=dashboard!$B$6),IF(dashboard!$B$7="All",TRUE,$M1788=dashboard!$B$7),$P1788&gt;=dashboard!$B$8,$P1788&lt;=dashboard!$B$9,COUNTIFS($C$2:C1788,$C1788,$F$2:F1788,IF(dashboard!$B$4="All","*",dashboard!$B$4),$E$2:E1788,IF(dashboard!$B$5="All","*",dashboard!$B$5),$G$2:G1788,IF(dashboard!$B$6="All","*",dashboard!$B$6),$M$2:M1788,IF(dashboard!$B$7="All","*",dashboard!$B$7),$P$2:P1788,"&gt;="&amp;dashboard!$B$8,$P$2:P1788,"&lt;="&amp;dashboard!$B$9)=1),1,0)</f>
        <v>1</v>
      </c>
    </row>
    <row r="1789" spans="1:17">
      <c r="A1789" t="s">
        <v>3234</v>
      </c>
      <c r="B1789" s="2">
        <v>45018</v>
      </c>
      <c r="C1789" t="s">
        <v>1178</v>
      </c>
      <c r="D1789" t="s">
        <v>1827</v>
      </c>
      <c r="E1789" t="s">
        <v>17</v>
      </c>
      <c r="F1789" t="s">
        <v>33</v>
      </c>
      <c r="G1789" t="s">
        <v>42</v>
      </c>
      <c r="H1789" t="s">
        <v>57</v>
      </c>
      <c r="I1789" s="3">
        <v>4</v>
      </c>
      <c r="J1789" s="4">
        <v>15398.38</v>
      </c>
      <c r="K1789" s="4">
        <v>61593.53</v>
      </c>
      <c r="L1789" t="s">
        <v>28</v>
      </c>
      <c r="M1789" t="s">
        <v>22</v>
      </c>
      <c r="N1789">
        <f>IF(COUNTIF($C$2:C1789,C1789)=1,1,0)</f>
        <v>0</v>
      </c>
      <c r="O1789">
        <f t="shared" si="54"/>
        <v>1</v>
      </c>
      <c r="P1789" t="str">
        <f t="shared" si="55"/>
        <v>2023-04</v>
      </c>
      <c r="Q1789" s="3">
        <f>IF(AND(IF(dashboard!$B$4="All",TRUE,$F1789=dashboard!$B$4),IF(dashboard!$B$5="All",TRUE,$E1789=dashboard!$B$5),IF(dashboard!$B$6="All",TRUE,$G1789=dashboard!$B$6),IF(dashboard!$B$7="All",TRUE,$M1789=dashboard!$B$7),$P1789&gt;=dashboard!$B$8,$P1789&lt;=dashboard!$B$9,COUNTIFS($C$2:C1789,$C1789,$F$2:F1789,IF(dashboard!$B$4="All","*",dashboard!$B$4),$E$2:E1789,IF(dashboard!$B$5="All","*",dashboard!$B$5),$G$2:G1789,IF(dashboard!$B$6="All","*",dashboard!$B$6),$M$2:M1789,IF(dashboard!$B$7="All","*",dashboard!$B$7),$P$2:P1789,"&gt;="&amp;dashboard!$B$8,$P$2:P1789,"&lt;="&amp;dashboard!$B$9)=1),1,0)</f>
        <v>0</v>
      </c>
    </row>
    <row r="1790" spans="1:17">
      <c r="A1790" t="s">
        <v>3235</v>
      </c>
      <c r="B1790" s="2">
        <v>45469</v>
      </c>
      <c r="C1790" t="s">
        <v>1079</v>
      </c>
      <c r="D1790" t="s">
        <v>1562</v>
      </c>
      <c r="E1790" t="s">
        <v>26</v>
      </c>
      <c r="F1790" t="s">
        <v>18</v>
      </c>
      <c r="G1790" t="s">
        <v>19</v>
      </c>
      <c r="H1790" t="s">
        <v>57</v>
      </c>
      <c r="I1790" s="3">
        <v>4</v>
      </c>
      <c r="J1790" s="4">
        <v>17851.41</v>
      </c>
      <c r="K1790" s="4">
        <v>71405.62</v>
      </c>
      <c r="L1790" t="s">
        <v>21</v>
      </c>
      <c r="M1790" t="s">
        <v>29</v>
      </c>
      <c r="N1790">
        <f>IF(COUNTIF($C$2:C1790,C1790)=1,1,0)</f>
        <v>0</v>
      </c>
      <c r="O1790">
        <f t="shared" si="54"/>
        <v>0</v>
      </c>
      <c r="P1790" t="str">
        <f t="shared" si="55"/>
        <v>2024-06</v>
      </c>
      <c r="Q1790" s="3">
        <f>IF(AND(IF(dashboard!$B$4="All",TRUE,$F1790=dashboard!$B$4),IF(dashboard!$B$5="All",TRUE,$E1790=dashboard!$B$5),IF(dashboard!$B$6="All",TRUE,$G1790=dashboard!$B$6),IF(dashboard!$B$7="All",TRUE,$M1790=dashboard!$B$7),$P1790&gt;=dashboard!$B$8,$P1790&lt;=dashboard!$B$9,COUNTIFS($C$2:C1790,$C1790,$F$2:F1790,IF(dashboard!$B$4="All","*",dashboard!$B$4),$E$2:E1790,IF(dashboard!$B$5="All","*",dashboard!$B$5),$G$2:G1790,IF(dashboard!$B$6="All","*",dashboard!$B$6),$M$2:M1790,IF(dashboard!$B$7="All","*",dashboard!$B$7),$P$2:P1790,"&gt;="&amp;dashboard!$B$8,$P$2:P1790,"&lt;="&amp;dashboard!$B$9)=1),1,0)</f>
        <v>0</v>
      </c>
    </row>
    <row r="1791" spans="1:17">
      <c r="A1791" t="s">
        <v>3236</v>
      </c>
      <c r="B1791" s="2">
        <v>45458</v>
      </c>
      <c r="C1791" t="s">
        <v>3237</v>
      </c>
      <c r="D1791" t="s">
        <v>785</v>
      </c>
      <c r="E1791" t="s">
        <v>17</v>
      </c>
      <c r="F1791" t="s">
        <v>46</v>
      </c>
      <c r="G1791" t="s">
        <v>19</v>
      </c>
      <c r="H1791" t="s">
        <v>57</v>
      </c>
      <c r="I1791" s="3">
        <v>1</v>
      </c>
      <c r="J1791" s="4">
        <v>11000.75</v>
      </c>
      <c r="K1791" s="4">
        <v>11000.75</v>
      </c>
      <c r="L1791" t="s">
        <v>21</v>
      </c>
      <c r="M1791" t="s">
        <v>29</v>
      </c>
      <c r="N1791">
        <f>IF(COUNTIF($C$2:C1791,C1791)=1,1,0)</f>
        <v>1</v>
      </c>
      <c r="O1791">
        <f t="shared" si="54"/>
        <v>0</v>
      </c>
      <c r="P1791" t="str">
        <f t="shared" si="55"/>
        <v>2024-06</v>
      </c>
      <c r="Q1791" s="3">
        <f>IF(AND(IF(dashboard!$B$4="All",TRUE,$F1791=dashboard!$B$4),IF(dashboard!$B$5="All",TRUE,$E1791=dashboard!$B$5),IF(dashboard!$B$6="All",TRUE,$G1791=dashboard!$B$6),IF(dashboard!$B$7="All",TRUE,$M1791=dashboard!$B$7),$P1791&gt;=dashboard!$B$8,$P1791&lt;=dashboard!$B$9,COUNTIFS($C$2:C1791,$C1791,$F$2:F1791,IF(dashboard!$B$4="All","*",dashboard!$B$4),$E$2:E1791,IF(dashboard!$B$5="All","*",dashboard!$B$5),$G$2:G1791,IF(dashboard!$B$6="All","*",dashboard!$B$6),$M$2:M1791,IF(dashboard!$B$7="All","*",dashboard!$B$7),$P$2:P1791,"&gt;="&amp;dashboard!$B$8,$P$2:P1791,"&lt;="&amp;dashboard!$B$9)=1),1,0)</f>
        <v>0</v>
      </c>
    </row>
    <row r="1792" spans="1:17">
      <c r="A1792" t="s">
        <v>3238</v>
      </c>
      <c r="B1792" s="2">
        <v>45373</v>
      </c>
      <c r="C1792" t="s">
        <v>367</v>
      </c>
      <c r="D1792" t="s">
        <v>3239</v>
      </c>
      <c r="E1792" t="s">
        <v>17</v>
      </c>
      <c r="F1792" t="s">
        <v>27</v>
      </c>
      <c r="G1792" t="s">
        <v>42</v>
      </c>
      <c r="H1792" t="s">
        <v>50</v>
      </c>
      <c r="I1792" s="3">
        <v>3</v>
      </c>
      <c r="J1792" s="4">
        <v>2242.94</v>
      </c>
      <c r="K1792" s="4">
        <v>6728.81</v>
      </c>
      <c r="L1792" t="s">
        <v>28</v>
      </c>
      <c r="M1792" t="s">
        <v>22</v>
      </c>
      <c r="N1792">
        <f>IF(COUNTIF($C$2:C1792,C1792)=1,1,0)</f>
        <v>0</v>
      </c>
      <c r="O1792">
        <f t="shared" si="54"/>
        <v>1</v>
      </c>
      <c r="P1792" t="str">
        <f t="shared" si="55"/>
        <v>2024-03</v>
      </c>
      <c r="Q1792" s="3">
        <f>IF(AND(IF(dashboard!$B$4="All",TRUE,$F1792=dashboard!$B$4),IF(dashboard!$B$5="All",TRUE,$E1792=dashboard!$B$5),IF(dashboard!$B$6="All",TRUE,$G1792=dashboard!$B$6),IF(dashboard!$B$7="All",TRUE,$M1792=dashboard!$B$7),$P1792&gt;=dashboard!$B$8,$P1792&lt;=dashboard!$B$9,COUNTIFS($C$2:C1792,$C1792,$F$2:F1792,IF(dashboard!$B$4="All","*",dashboard!$B$4),$E$2:E1792,IF(dashboard!$B$5="All","*",dashboard!$B$5),$G$2:G1792,IF(dashboard!$B$6="All","*",dashboard!$B$6),$M$2:M1792,IF(dashboard!$B$7="All","*",dashboard!$B$7),$P$2:P1792,"&gt;="&amp;dashboard!$B$8,$P$2:P1792,"&lt;="&amp;dashboard!$B$9)=1),1,0)</f>
        <v>0</v>
      </c>
    </row>
    <row r="1793" spans="1:17">
      <c r="A1793" t="s">
        <v>3240</v>
      </c>
      <c r="B1793" s="2">
        <v>45316</v>
      </c>
      <c r="C1793" t="s">
        <v>1593</v>
      </c>
      <c r="D1793" t="s">
        <v>787</v>
      </c>
      <c r="E1793" t="s">
        <v>17</v>
      </c>
      <c r="F1793" t="s">
        <v>33</v>
      </c>
      <c r="G1793" t="s">
        <v>19</v>
      </c>
      <c r="H1793" t="s">
        <v>50</v>
      </c>
      <c r="I1793" s="3">
        <v>2</v>
      </c>
      <c r="J1793" s="4">
        <v>2793.92</v>
      </c>
      <c r="K1793" s="4">
        <v>5587.84</v>
      </c>
      <c r="L1793" t="s">
        <v>28</v>
      </c>
      <c r="M1793" t="s">
        <v>29</v>
      </c>
      <c r="N1793">
        <f>IF(COUNTIF($C$2:C1793,C1793)=1,1,0)</f>
        <v>0</v>
      </c>
      <c r="O1793">
        <f t="shared" si="54"/>
        <v>0</v>
      </c>
      <c r="P1793" t="str">
        <f t="shared" si="55"/>
        <v>2024-01</v>
      </c>
      <c r="Q1793" s="3">
        <f>IF(AND(IF(dashboard!$B$4="All",TRUE,$F1793=dashboard!$B$4),IF(dashboard!$B$5="All",TRUE,$E1793=dashboard!$B$5),IF(dashboard!$B$6="All",TRUE,$G1793=dashboard!$B$6),IF(dashboard!$B$7="All",TRUE,$M1793=dashboard!$B$7),$P1793&gt;=dashboard!$B$8,$P1793&lt;=dashboard!$B$9,COUNTIFS($C$2:C1793,$C1793,$F$2:F1793,IF(dashboard!$B$4="All","*",dashboard!$B$4),$E$2:E1793,IF(dashboard!$B$5="All","*",dashboard!$B$5),$G$2:G1793,IF(dashboard!$B$6="All","*",dashboard!$B$6),$M$2:M1793,IF(dashboard!$B$7="All","*",dashboard!$B$7),$P$2:P1793,"&gt;="&amp;dashboard!$B$8,$P$2:P1793,"&lt;="&amp;dashboard!$B$9)=1),1,0)</f>
        <v>1</v>
      </c>
    </row>
    <row r="1794" spans="1:17">
      <c r="A1794" t="s">
        <v>3241</v>
      </c>
      <c r="B1794" s="2">
        <v>44969</v>
      </c>
      <c r="C1794" t="s">
        <v>1564</v>
      </c>
      <c r="D1794" t="s">
        <v>765</v>
      </c>
      <c r="E1794" t="s">
        <v>17</v>
      </c>
      <c r="F1794" t="s">
        <v>33</v>
      </c>
      <c r="G1794" t="s">
        <v>19</v>
      </c>
      <c r="H1794" t="s">
        <v>50</v>
      </c>
      <c r="I1794" s="3">
        <v>2</v>
      </c>
      <c r="J1794" s="4">
        <v>2278.36</v>
      </c>
      <c r="K1794" s="4">
        <v>4556.71</v>
      </c>
      <c r="L1794" t="s">
        <v>21</v>
      </c>
      <c r="M1794" t="s">
        <v>29</v>
      </c>
      <c r="N1794">
        <f>IF(COUNTIF($C$2:C1794,C1794)=1,1,0)</f>
        <v>0</v>
      </c>
      <c r="O1794">
        <f t="shared" ref="O1794:O1857" si="56">IF(OR(M1794="Yes",M1794="YES",M1794=TRUE,M1794=1),1,0)</f>
        <v>0</v>
      </c>
      <c r="P1794" t="str">
        <f t="shared" ref="P1794:P1857" si="57">TEXT(B1794,"yyyy-mm")</f>
        <v>2023-02</v>
      </c>
      <c r="Q1794" s="3">
        <f>IF(AND(IF(dashboard!$B$4="All",TRUE,$F1794=dashboard!$B$4),IF(dashboard!$B$5="All",TRUE,$E1794=dashboard!$B$5),IF(dashboard!$B$6="All",TRUE,$G1794=dashboard!$B$6),IF(dashboard!$B$7="All",TRUE,$M1794=dashboard!$B$7),$P1794&gt;=dashboard!$B$8,$P1794&lt;=dashboard!$B$9,COUNTIFS($C$2:C1794,$C1794,$F$2:F1794,IF(dashboard!$B$4="All","*",dashboard!$B$4),$E$2:E1794,IF(dashboard!$B$5="All","*",dashboard!$B$5),$G$2:G1794,IF(dashboard!$B$6="All","*",dashboard!$B$6),$M$2:M1794,IF(dashboard!$B$7="All","*",dashboard!$B$7),$P$2:P1794,"&gt;="&amp;dashboard!$B$8,$P$2:P1794,"&lt;="&amp;dashboard!$B$9)=1),1,0)</f>
        <v>0</v>
      </c>
    </row>
    <row r="1795" spans="1:17">
      <c r="A1795" t="s">
        <v>3242</v>
      </c>
      <c r="B1795" s="2">
        <v>45180</v>
      </c>
      <c r="C1795" t="s">
        <v>3136</v>
      </c>
      <c r="D1795" t="s">
        <v>49</v>
      </c>
      <c r="E1795" t="s">
        <v>26</v>
      </c>
      <c r="F1795" t="s">
        <v>33</v>
      </c>
      <c r="G1795" t="s">
        <v>42</v>
      </c>
      <c r="H1795" t="s">
        <v>34</v>
      </c>
      <c r="I1795" s="3">
        <v>5</v>
      </c>
      <c r="J1795" s="4">
        <v>997.13</v>
      </c>
      <c r="K1795" s="4">
        <v>4985.63</v>
      </c>
      <c r="L1795" t="s">
        <v>21</v>
      </c>
      <c r="M1795" t="s">
        <v>29</v>
      </c>
      <c r="N1795">
        <f>IF(COUNTIF($C$2:C1795,C1795)=1,1,0)</f>
        <v>0</v>
      </c>
      <c r="O1795">
        <f t="shared" si="56"/>
        <v>0</v>
      </c>
      <c r="P1795" t="str">
        <f t="shared" si="57"/>
        <v>2023-09</v>
      </c>
      <c r="Q1795" s="3">
        <f>IF(AND(IF(dashboard!$B$4="All",TRUE,$F1795=dashboard!$B$4),IF(dashboard!$B$5="All",TRUE,$E1795=dashboard!$B$5),IF(dashboard!$B$6="All",TRUE,$G1795=dashboard!$B$6),IF(dashboard!$B$7="All",TRUE,$M1795=dashboard!$B$7),$P1795&gt;=dashboard!$B$8,$P1795&lt;=dashboard!$B$9,COUNTIFS($C$2:C1795,$C1795,$F$2:F1795,IF(dashboard!$B$4="All","*",dashboard!$B$4),$E$2:E1795,IF(dashboard!$B$5="All","*",dashboard!$B$5),$G$2:G1795,IF(dashboard!$B$6="All","*",dashboard!$B$6),$M$2:M1795,IF(dashboard!$B$7="All","*",dashboard!$B$7),$P$2:P1795,"&gt;="&amp;dashboard!$B$8,$P$2:P1795,"&lt;="&amp;dashboard!$B$9)=1),1,0)</f>
        <v>1</v>
      </c>
    </row>
    <row r="1796" spans="1:17">
      <c r="A1796" t="s">
        <v>3243</v>
      </c>
      <c r="B1796" s="2">
        <v>45056</v>
      </c>
      <c r="C1796" t="s">
        <v>468</v>
      </c>
      <c r="D1796" t="s">
        <v>2760</v>
      </c>
      <c r="E1796" t="s">
        <v>17</v>
      </c>
      <c r="F1796" t="s">
        <v>27</v>
      </c>
      <c r="G1796" t="s">
        <v>42</v>
      </c>
      <c r="H1796" t="s">
        <v>57</v>
      </c>
      <c r="I1796" s="3">
        <v>5</v>
      </c>
      <c r="J1796" s="4">
        <v>17983.560000000001</v>
      </c>
      <c r="K1796" s="4">
        <v>89917.78</v>
      </c>
      <c r="L1796" t="s">
        <v>21</v>
      </c>
      <c r="M1796" t="s">
        <v>29</v>
      </c>
      <c r="N1796">
        <f>IF(COUNTIF($C$2:C1796,C1796)=1,1,0)</f>
        <v>0</v>
      </c>
      <c r="O1796">
        <f t="shared" si="56"/>
        <v>0</v>
      </c>
      <c r="P1796" t="str">
        <f t="shared" si="57"/>
        <v>2023-05</v>
      </c>
      <c r="Q1796" s="3">
        <f>IF(AND(IF(dashboard!$B$4="All",TRUE,$F1796=dashboard!$B$4),IF(dashboard!$B$5="All",TRUE,$E1796=dashboard!$B$5),IF(dashboard!$B$6="All",TRUE,$G1796=dashboard!$B$6),IF(dashboard!$B$7="All",TRUE,$M1796=dashboard!$B$7),$P1796&gt;=dashboard!$B$8,$P1796&lt;=dashboard!$B$9,COUNTIFS($C$2:C1796,$C1796,$F$2:F1796,IF(dashboard!$B$4="All","*",dashboard!$B$4),$E$2:E1796,IF(dashboard!$B$5="All","*",dashboard!$B$5),$G$2:G1796,IF(dashboard!$B$6="All","*",dashboard!$B$6),$M$2:M1796,IF(dashboard!$B$7="All","*",dashboard!$B$7),$P$2:P1796,"&gt;="&amp;dashboard!$B$8,$P$2:P1796,"&lt;="&amp;dashboard!$B$9)=1),1,0)</f>
        <v>0</v>
      </c>
    </row>
    <row r="1797" spans="1:17">
      <c r="A1797" t="s">
        <v>3244</v>
      </c>
      <c r="B1797" s="2">
        <v>44986</v>
      </c>
      <c r="C1797" t="s">
        <v>155</v>
      </c>
      <c r="D1797" t="s">
        <v>3245</v>
      </c>
      <c r="E1797" t="s">
        <v>17</v>
      </c>
      <c r="F1797" t="s">
        <v>18</v>
      </c>
      <c r="G1797" t="s">
        <v>42</v>
      </c>
      <c r="H1797" t="s">
        <v>34</v>
      </c>
      <c r="I1797" s="3">
        <v>2</v>
      </c>
      <c r="J1797" s="4">
        <v>1363.87</v>
      </c>
      <c r="K1797" s="4">
        <v>2727.75</v>
      </c>
      <c r="L1797" t="s">
        <v>35</v>
      </c>
      <c r="M1797" t="s">
        <v>29</v>
      </c>
      <c r="N1797">
        <f>IF(COUNTIF($C$2:C1797,C1797)=1,1,0)</f>
        <v>0</v>
      </c>
      <c r="O1797">
        <f t="shared" si="56"/>
        <v>0</v>
      </c>
      <c r="P1797" t="str">
        <f t="shared" si="57"/>
        <v>2023-03</v>
      </c>
      <c r="Q1797" s="3">
        <f>IF(AND(IF(dashboard!$B$4="All",TRUE,$F1797=dashboard!$B$4),IF(dashboard!$B$5="All",TRUE,$E1797=dashboard!$B$5),IF(dashboard!$B$6="All",TRUE,$G1797=dashboard!$B$6),IF(dashboard!$B$7="All",TRUE,$M1797=dashboard!$B$7),$P1797&gt;=dashboard!$B$8,$P1797&lt;=dashboard!$B$9,COUNTIFS($C$2:C1797,$C1797,$F$2:F1797,IF(dashboard!$B$4="All","*",dashboard!$B$4),$E$2:E1797,IF(dashboard!$B$5="All","*",dashboard!$B$5),$G$2:G1797,IF(dashboard!$B$6="All","*",dashboard!$B$6),$M$2:M1797,IF(dashboard!$B$7="All","*",dashboard!$B$7),$P$2:P1797,"&gt;="&amp;dashboard!$B$8,$P$2:P1797,"&lt;="&amp;dashboard!$B$9)=1),1,0)</f>
        <v>0</v>
      </c>
    </row>
    <row r="1798" spans="1:17">
      <c r="A1798" t="s">
        <v>3246</v>
      </c>
      <c r="B1798" s="2">
        <v>45393</v>
      </c>
      <c r="C1798" t="s">
        <v>3247</v>
      </c>
      <c r="D1798" t="s">
        <v>2760</v>
      </c>
      <c r="E1798" t="s">
        <v>17</v>
      </c>
      <c r="F1798" t="s">
        <v>46</v>
      </c>
      <c r="G1798" t="s">
        <v>19</v>
      </c>
      <c r="H1798" t="s">
        <v>20</v>
      </c>
      <c r="I1798" s="3">
        <v>3</v>
      </c>
      <c r="J1798" s="4">
        <v>34063.29</v>
      </c>
      <c r="K1798" s="4">
        <v>102189.87</v>
      </c>
      <c r="L1798" t="s">
        <v>35</v>
      </c>
      <c r="M1798" t="s">
        <v>29</v>
      </c>
      <c r="N1798">
        <f>IF(COUNTIF($C$2:C1798,C1798)=1,1,0)</f>
        <v>1</v>
      </c>
      <c r="O1798">
        <f t="shared" si="56"/>
        <v>0</v>
      </c>
      <c r="P1798" t="str">
        <f t="shared" si="57"/>
        <v>2024-04</v>
      </c>
      <c r="Q1798" s="3">
        <f>IF(AND(IF(dashboard!$B$4="All",TRUE,$F1798=dashboard!$B$4),IF(dashboard!$B$5="All",TRUE,$E1798=dashboard!$B$5),IF(dashboard!$B$6="All",TRUE,$G1798=dashboard!$B$6),IF(dashboard!$B$7="All",TRUE,$M1798=dashboard!$B$7),$P1798&gt;=dashboard!$B$8,$P1798&lt;=dashboard!$B$9,COUNTIFS($C$2:C1798,$C1798,$F$2:F1798,IF(dashboard!$B$4="All","*",dashboard!$B$4),$E$2:E1798,IF(dashboard!$B$5="All","*",dashboard!$B$5),$G$2:G1798,IF(dashboard!$B$6="All","*",dashboard!$B$6),$M$2:M1798,IF(dashboard!$B$7="All","*",dashboard!$B$7),$P$2:P1798,"&gt;="&amp;dashboard!$B$8,$P$2:P1798,"&lt;="&amp;dashboard!$B$9)=1),1,0)</f>
        <v>0</v>
      </c>
    </row>
    <row r="1799" spans="1:17">
      <c r="A1799" t="s">
        <v>3248</v>
      </c>
      <c r="B1799" s="2">
        <v>45213</v>
      </c>
      <c r="C1799" t="s">
        <v>623</v>
      </c>
      <c r="D1799" t="s">
        <v>3249</v>
      </c>
      <c r="E1799" t="s">
        <v>26</v>
      </c>
      <c r="F1799" t="s">
        <v>27</v>
      </c>
      <c r="G1799" t="s">
        <v>19</v>
      </c>
      <c r="H1799" t="s">
        <v>57</v>
      </c>
      <c r="I1799" s="3">
        <v>4</v>
      </c>
      <c r="J1799" s="4">
        <v>14712.82</v>
      </c>
      <c r="K1799" s="4">
        <v>58851.28</v>
      </c>
      <c r="L1799" t="s">
        <v>28</v>
      </c>
      <c r="M1799" t="s">
        <v>29</v>
      </c>
      <c r="N1799">
        <f>IF(COUNTIF($C$2:C1799,C1799)=1,1,0)</f>
        <v>0</v>
      </c>
      <c r="O1799">
        <f t="shared" si="56"/>
        <v>0</v>
      </c>
      <c r="P1799" t="str">
        <f t="shared" si="57"/>
        <v>2023-10</v>
      </c>
      <c r="Q1799" s="3">
        <f>IF(AND(IF(dashboard!$B$4="All",TRUE,$F1799=dashboard!$B$4),IF(dashboard!$B$5="All",TRUE,$E1799=dashboard!$B$5),IF(dashboard!$B$6="All",TRUE,$G1799=dashboard!$B$6),IF(dashboard!$B$7="All",TRUE,$M1799=dashboard!$B$7),$P1799&gt;=dashboard!$B$8,$P1799&lt;=dashboard!$B$9,COUNTIFS($C$2:C1799,$C1799,$F$2:F1799,IF(dashboard!$B$4="All","*",dashboard!$B$4),$E$2:E1799,IF(dashboard!$B$5="All","*",dashboard!$B$5),$G$2:G1799,IF(dashboard!$B$6="All","*",dashboard!$B$6),$M$2:M1799,IF(dashboard!$B$7="All","*",dashboard!$B$7),$P$2:P1799,"&gt;="&amp;dashboard!$B$8,$P$2:P1799,"&lt;="&amp;dashboard!$B$9)=1),1,0)</f>
        <v>0</v>
      </c>
    </row>
    <row r="1800" spans="1:17">
      <c r="A1800" t="s">
        <v>3250</v>
      </c>
      <c r="B1800" s="2">
        <v>45443</v>
      </c>
      <c r="C1800" t="s">
        <v>3251</v>
      </c>
      <c r="D1800" t="s">
        <v>611</v>
      </c>
      <c r="E1800" t="s">
        <v>61</v>
      </c>
      <c r="F1800" t="s">
        <v>18</v>
      </c>
      <c r="G1800" t="s">
        <v>42</v>
      </c>
      <c r="H1800" t="s">
        <v>20</v>
      </c>
      <c r="I1800" s="3">
        <v>1</v>
      </c>
      <c r="J1800" s="4">
        <v>24620.1</v>
      </c>
      <c r="K1800" s="4">
        <v>24620.1</v>
      </c>
      <c r="L1800" t="s">
        <v>35</v>
      </c>
      <c r="M1800" t="s">
        <v>22</v>
      </c>
      <c r="N1800">
        <f>IF(COUNTIF($C$2:C1800,C1800)=1,1,0)</f>
        <v>1</v>
      </c>
      <c r="O1800">
        <f t="shared" si="56"/>
        <v>1</v>
      </c>
      <c r="P1800" t="str">
        <f t="shared" si="57"/>
        <v>2024-05</v>
      </c>
      <c r="Q1800" s="3">
        <f>IF(AND(IF(dashboard!$B$4="All",TRUE,$F1800=dashboard!$B$4),IF(dashboard!$B$5="All",TRUE,$E1800=dashboard!$B$5),IF(dashboard!$B$6="All",TRUE,$G1800=dashboard!$B$6),IF(dashboard!$B$7="All",TRUE,$M1800=dashboard!$B$7),$P1800&gt;=dashboard!$B$8,$P1800&lt;=dashboard!$B$9,COUNTIFS($C$2:C1800,$C1800,$F$2:F1800,IF(dashboard!$B$4="All","*",dashboard!$B$4),$E$2:E1800,IF(dashboard!$B$5="All","*",dashboard!$B$5),$G$2:G1800,IF(dashboard!$B$6="All","*",dashboard!$B$6),$M$2:M1800,IF(dashboard!$B$7="All","*",dashboard!$B$7),$P$2:P1800,"&gt;="&amp;dashboard!$B$8,$P$2:P1800,"&lt;="&amp;dashboard!$B$9)=1),1,0)</f>
        <v>0</v>
      </c>
    </row>
    <row r="1801" spans="1:17">
      <c r="A1801" t="s">
        <v>3252</v>
      </c>
      <c r="B1801" s="2">
        <v>45393</v>
      </c>
      <c r="C1801" t="s">
        <v>883</v>
      </c>
      <c r="D1801" t="s">
        <v>3253</v>
      </c>
      <c r="E1801" t="s">
        <v>61</v>
      </c>
      <c r="F1801" t="s">
        <v>27</v>
      </c>
      <c r="G1801" t="s">
        <v>19</v>
      </c>
      <c r="H1801" t="s">
        <v>20</v>
      </c>
      <c r="I1801" s="3">
        <v>4</v>
      </c>
      <c r="J1801" s="4">
        <v>41667.410000000003</v>
      </c>
      <c r="K1801" s="4">
        <v>166669.62</v>
      </c>
      <c r="L1801" t="s">
        <v>35</v>
      </c>
      <c r="M1801" t="s">
        <v>29</v>
      </c>
      <c r="N1801">
        <f>IF(COUNTIF($C$2:C1801,C1801)=1,1,0)</f>
        <v>0</v>
      </c>
      <c r="O1801">
        <f t="shared" si="56"/>
        <v>0</v>
      </c>
      <c r="P1801" t="str">
        <f t="shared" si="57"/>
        <v>2024-04</v>
      </c>
      <c r="Q1801" s="3">
        <f>IF(AND(IF(dashboard!$B$4="All",TRUE,$F1801=dashboard!$B$4),IF(dashboard!$B$5="All",TRUE,$E1801=dashboard!$B$5),IF(dashboard!$B$6="All",TRUE,$G1801=dashboard!$B$6),IF(dashboard!$B$7="All",TRUE,$M1801=dashboard!$B$7),$P1801&gt;=dashboard!$B$8,$P1801&lt;=dashboard!$B$9,COUNTIFS($C$2:C1801,$C1801,$F$2:F1801,IF(dashboard!$B$4="All","*",dashboard!$B$4),$E$2:E1801,IF(dashboard!$B$5="All","*",dashboard!$B$5),$G$2:G1801,IF(dashboard!$B$6="All","*",dashboard!$B$6),$M$2:M1801,IF(dashboard!$B$7="All","*",dashboard!$B$7),$P$2:P1801,"&gt;="&amp;dashboard!$B$8,$P$2:P1801,"&lt;="&amp;dashboard!$B$9)=1),1,0)</f>
        <v>0</v>
      </c>
    </row>
    <row r="1802" spans="1:17">
      <c r="A1802" t="s">
        <v>3254</v>
      </c>
      <c r="B1802" s="2">
        <v>45271</v>
      </c>
      <c r="C1802" t="s">
        <v>989</v>
      </c>
      <c r="D1802" t="s">
        <v>2178</v>
      </c>
      <c r="E1802" t="s">
        <v>17</v>
      </c>
      <c r="F1802" t="s">
        <v>27</v>
      </c>
      <c r="G1802" t="s">
        <v>42</v>
      </c>
      <c r="H1802" t="s">
        <v>34</v>
      </c>
      <c r="I1802" s="3">
        <v>1</v>
      </c>
      <c r="J1802" s="4">
        <v>1323.78</v>
      </c>
      <c r="K1802" s="4">
        <v>1323.78</v>
      </c>
      <c r="L1802" t="s">
        <v>21</v>
      </c>
      <c r="M1802" t="s">
        <v>29</v>
      </c>
      <c r="N1802">
        <f>IF(COUNTIF($C$2:C1802,C1802)=1,1,0)</f>
        <v>0</v>
      </c>
      <c r="O1802">
        <f t="shared" si="56"/>
        <v>0</v>
      </c>
      <c r="P1802" t="str">
        <f t="shared" si="57"/>
        <v>2023-12</v>
      </c>
      <c r="Q1802" s="3">
        <f>IF(AND(IF(dashboard!$B$4="All",TRUE,$F1802=dashboard!$B$4),IF(dashboard!$B$5="All",TRUE,$E1802=dashboard!$B$5),IF(dashboard!$B$6="All",TRUE,$G1802=dashboard!$B$6),IF(dashboard!$B$7="All",TRUE,$M1802=dashboard!$B$7),$P1802&gt;=dashboard!$B$8,$P1802&lt;=dashboard!$B$9,COUNTIFS($C$2:C1802,$C1802,$F$2:F1802,IF(dashboard!$B$4="All","*",dashboard!$B$4),$E$2:E1802,IF(dashboard!$B$5="All","*",dashboard!$B$5),$G$2:G1802,IF(dashboard!$B$6="All","*",dashboard!$B$6),$M$2:M1802,IF(dashboard!$B$7="All","*",dashboard!$B$7),$P$2:P1802,"&gt;="&amp;dashboard!$B$8,$P$2:P1802,"&lt;="&amp;dashboard!$B$9)=1),1,0)</f>
        <v>0</v>
      </c>
    </row>
    <row r="1803" spans="1:17">
      <c r="A1803" t="s">
        <v>3255</v>
      </c>
      <c r="B1803" s="2">
        <v>45308</v>
      </c>
      <c r="C1803" t="s">
        <v>1353</v>
      </c>
      <c r="D1803" t="s">
        <v>2863</v>
      </c>
      <c r="E1803" t="s">
        <v>17</v>
      </c>
      <c r="F1803" t="s">
        <v>33</v>
      </c>
      <c r="G1803" t="s">
        <v>19</v>
      </c>
      <c r="H1803" t="s">
        <v>57</v>
      </c>
      <c r="I1803" s="3">
        <v>3</v>
      </c>
      <c r="J1803" s="4">
        <v>10775.47</v>
      </c>
      <c r="K1803" s="4">
        <v>32326.41</v>
      </c>
      <c r="L1803" t="s">
        <v>35</v>
      </c>
      <c r="M1803" t="s">
        <v>29</v>
      </c>
      <c r="N1803">
        <f>IF(COUNTIF($C$2:C1803,C1803)=1,1,0)</f>
        <v>0</v>
      </c>
      <c r="O1803">
        <f t="shared" si="56"/>
        <v>0</v>
      </c>
      <c r="P1803" t="str">
        <f t="shared" si="57"/>
        <v>2024-01</v>
      </c>
      <c r="Q1803" s="3">
        <f>IF(AND(IF(dashboard!$B$4="All",TRUE,$F1803=dashboard!$B$4),IF(dashboard!$B$5="All",TRUE,$E1803=dashboard!$B$5),IF(dashboard!$B$6="All",TRUE,$G1803=dashboard!$B$6),IF(dashboard!$B$7="All",TRUE,$M1803=dashboard!$B$7),$P1803&gt;=dashboard!$B$8,$P1803&lt;=dashboard!$B$9,COUNTIFS($C$2:C1803,$C1803,$F$2:F1803,IF(dashboard!$B$4="All","*",dashboard!$B$4),$E$2:E1803,IF(dashboard!$B$5="All","*",dashboard!$B$5),$G$2:G1803,IF(dashboard!$B$6="All","*",dashboard!$B$6),$M$2:M1803,IF(dashboard!$B$7="All","*",dashboard!$B$7),$P$2:P1803,"&gt;="&amp;dashboard!$B$8,$P$2:P1803,"&lt;="&amp;dashboard!$B$9)=1),1,0)</f>
        <v>1</v>
      </c>
    </row>
    <row r="1804" spans="1:17">
      <c r="A1804" t="s">
        <v>3256</v>
      </c>
      <c r="B1804" s="2">
        <v>45179</v>
      </c>
      <c r="C1804" t="s">
        <v>1174</v>
      </c>
      <c r="D1804" t="s">
        <v>1422</v>
      </c>
      <c r="E1804" t="s">
        <v>17</v>
      </c>
      <c r="F1804" t="s">
        <v>18</v>
      </c>
      <c r="G1804" t="s">
        <v>42</v>
      </c>
      <c r="H1804" t="s">
        <v>20</v>
      </c>
      <c r="I1804" s="3">
        <v>2</v>
      </c>
      <c r="J1804" s="4">
        <v>27585.78</v>
      </c>
      <c r="K1804" s="4">
        <v>55171.56</v>
      </c>
      <c r="L1804" t="s">
        <v>28</v>
      </c>
      <c r="M1804" t="s">
        <v>22</v>
      </c>
      <c r="N1804">
        <f>IF(COUNTIF($C$2:C1804,C1804)=1,1,0)</f>
        <v>0</v>
      </c>
      <c r="O1804">
        <f t="shared" si="56"/>
        <v>1</v>
      </c>
      <c r="P1804" t="str">
        <f t="shared" si="57"/>
        <v>2023-09</v>
      </c>
      <c r="Q1804" s="3">
        <f>IF(AND(IF(dashboard!$B$4="All",TRUE,$F1804=dashboard!$B$4),IF(dashboard!$B$5="All",TRUE,$E1804=dashboard!$B$5),IF(dashboard!$B$6="All",TRUE,$G1804=dashboard!$B$6),IF(dashboard!$B$7="All",TRUE,$M1804=dashboard!$B$7),$P1804&gt;=dashboard!$B$8,$P1804&lt;=dashboard!$B$9,COUNTIFS($C$2:C1804,$C1804,$F$2:F1804,IF(dashboard!$B$4="All","*",dashboard!$B$4),$E$2:E1804,IF(dashboard!$B$5="All","*",dashboard!$B$5),$G$2:G1804,IF(dashboard!$B$6="All","*",dashboard!$B$6),$M$2:M1804,IF(dashboard!$B$7="All","*",dashboard!$B$7),$P$2:P1804,"&gt;="&amp;dashboard!$B$8,$P$2:P1804,"&lt;="&amp;dashboard!$B$9)=1),1,0)</f>
        <v>0</v>
      </c>
    </row>
    <row r="1805" spans="1:17">
      <c r="A1805" t="s">
        <v>3257</v>
      </c>
      <c r="B1805" s="2">
        <v>44982</v>
      </c>
      <c r="C1805" t="s">
        <v>1202</v>
      </c>
      <c r="D1805" t="s">
        <v>1584</v>
      </c>
      <c r="E1805" t="s">
        <v>26</v>
      </c>
      <c r="F1805" t="s">
        <v>33</v>
      </c>
      <c r="G1805" t="s">
        <v>42</v>
      </c>
      <c r="H1805" t="s">
        <v>57</v>
      </c>
      <c r="I1805" s="3">
        <v>3</v>
      </c>
      <c r="J1805" s="4">
        <v>16657.73</v>
      </c>
      <c r="K1805" s="4">
        <v>49973.2</v>
      </c>
      <c r="L1805" t="s">
        <v>35</v>
      </c>
      <c r="M1805" t="s">
        <v>29</v>
      </c>
      <c r="N1805">
        <f>IF(COUNTIF($C$2:C1805,C1805)=1,1,0)</f>
        <v>0</v>
      </c>
      <c r="O1805">
        <f t="shared" si="56"/>
        <v>0</v>
      </c>
      <c r="P1805" t="str">
        <f t="shared" si="57"/>
        <v>2023-02</v>
      </c>
      <c r="Q1805" s="3">
        <f>IF(AND(IF(dashboard!$B$4="All",TRUE,$F1805=dashboard!$B$4),IF(dashboard!$B$5="All",TRUE,$E1805=dashboard!$B$5),IF(dashboard!$B$6="All",TRUE,$G1805=dashboard!$B$6),IF(dashboard!$B$7="All",TRUE,$M1805=dashboard!$B$7),$P1805&gt;=dashboard!$B$8,$P1805&lt;=dashboard!$B$9,COUNTIFS($C$2:C1805,$C1805,$F$2:F1805,IF(dashboard!$B$4="All","*",dashboard!$B$4),$E$2:E1805,IF(dashboard!$B$5="All","*",dashboard!$B$5),$G$2:G1805,IF(dashboard!$B$6="All","*",dashboard!$B$6),$M$2:M1805,IF(dashboard!$B$7="All","*",dashboard!$B$7),$P$2:P1805,"&gt;="&amp;dashboard!$B$8,$P$2:P1805,"&lt;="&amp;dashboard!$B$9)=1),1,0)</f>
        <v>1</v>
      </c>
    </row>
    <row r="1806" spans="1:17">
      <c r="A1806" t="s">
        <v>3258</v>
      </c>
      <c r="B1806" s="2">
        <v>45389</v>
      </c>
      <c r="C1806" t="s">
        <v>2420</v>
      </c>
      <c r="D1806" t="s">
        <v>1047</v>
      </c>
      <c r="E1806" t="s">
        <v>26</v>
      </c>
      <c r="F1806" t="s">
        <v>33</v>
      </c>
      <c r="G1806" t="s">
        <v>19</v>
      </c>
      <c r="H1806" t="s">
        <v>20</v>
      </c>
      <c r="I1806" s="3">
        <v>2</v>
      </c>
      <c r="J1806" s="4">
        <v>26020.15</v>
      </c>
      <c r="K1806" s="4">
        <v>52040.29</v>
      </c>
      <c r="L1806" t="s">
        <v>35</v>
      </c>
      <c r="M1806" t="s">
        <v>29</v>
      </c>
      <c r="N1806">
        <f>IF(COUNTIF($C$2:C1806,C1806)=1,1,0)</f>
        <v>0</v>
      </c>
      <c r="O1806">
        <f t="shared" si="56"/>
        <v>0</v>
      </c>
      <c r="P1806" t="str">
        <f t="shared" si="57"/>
        <v>2024-04</v>
      </c>
      <c r="Q1806" s="3">
        <f>IF(AND(IF(dashboard!$B$4="All",TRUE,$F1806=dashboard!$B$4),IF(dashboard!$B$5="All",TRUE,$E1806=dashboard!$B$5),IF(dashboard!$B$6="All",TRUE,$G1806=dashboard!$B$6),IF(dashboard!$B$7="All",TRUE,$M1806=dashboard!$B$7),$P1806&gt;=dashboard!$B$8,$P1806&lt;=dashboard!$B$9,COUNTIFS($C$2:C1806,$C1806,$F$2:F1806,IF(dashboard!$B$4="All","*",dashboard!$B$4),$E$2:E1806,IF(dashboard!$B$5="All","*",dashboard!$B$5),$G$2:G1806,IF(dashboard!$B$6="All","*",dashboard!$B$6),$M$2:M1806,IF(dashboard!$B$7="All","*",dashboard!$B$7),$P$2:P1806,"&gt;="&amp;dashboard!$B$8,$P$2:P1806,"&lt;="&amp;dashboard!$B$9)=1),1,0)</f>
        <v>1</v>
      </c>
    </row>
    <row r="1807" spans="1:17">
      <c r="A1807" t="s">
        <v>3259</v>
      </c>
      <c r="B1807" s="2">
        <v>45383</v>
      </c>
      <c r="C1807" t="s">
        <v>1709</v>
      </c>
      <c r="D1807" t="s">
        <v>782</v>
      </c>
      <c r="E1807" t="s">
        <v>26</v>
      </c>
      <c r="F1807" t="s">
        <v>18</v>
      </c>
      <c r="G1807" t="s">
        <v>19</v>
      </c>
      <c r="H1807" t="s">
        <v>20</v>
      </c>
      <c r="I1807" s="3">
        <v>5</v>
      </c>
      <c r="J1807" s="4">
        <v>40981.25</v>
      </c>
      <c r="K1807" s="4">
        <v>204906.25</v>
      </c>
      <c r="L1807" t="s">
        <v>35</v>
      </c>
      <c r="M1807" t="s">
        <v>29</v>
      </c>
      <c r="N1807">
        <f>IF(COUNTIF($C$2:C1807,C1807)=1,1,0)</f>
        <v>0</v>
      </c>
      <c r="O1807">
        <f t="shared" si="56"/>
        <v>0</v>
      </c>
      <c r="P1807" t="str">
        <f t="shared" si="57"/>
        <v>2024-04</v>
      </c>
      <c r="Q1807" s="3">
        <f>IF(AND(IF(dashboard!$B$4="All",TRUE,$F1807=dashboard!$B$4),IF(dashboard!$B$5="All",TRUE,$E1807=dashboard!$B$5),IF(dashboard!$B$6="All",TRUE,$G1807=dashboard!$B$6),IF(dashboard!$B$7="All",TRUE,$M1807=dashboard!$B$7),$P1807&gt;=dashboard!$B$8,$P1807&lt;=dashboard!$B$9,COUNTIFS($C$2:C1807,$C1807,$F$2:F1807,IF(dashboard!$B$4="All","*",dashboard!$B$4),$E$2:E1807,IF(dashboard!$B$5="All","*",dashboard!$B$5),$G$2:G1807,IF(dashboard!$B$6="All","*",dashboard!$B$6),$M$2:M1807,IF(dashboard!$B$7="All","*",dashboard!$B$7),$P$2:P1807,"&gt;="&amp;dashboard!$B$8,$P$2:P1807,"&lt;="&amp;dashboard!$B$9)=1),1,0)</f>
        <v>0</v>
      </c>
    </row>
    <row r="1808" spans="1:17">
      <c r="A1808" t="s">
        <v>3260</v>
      </c>
      <c r="B1808" s="2">
        <v>45009</v>
      </c>
      <c r="C1808" t="s">
        <v>1052</v>
      </c>
      <c r="D1808" t="s">
        <v>3188</v>
      </c>
      <c r="E1808" t="s">
        <v>17</v>
      </c>
      <c r="F1808" t="s">
        <v>33</v>
      </c>
      <c r="G1808" t="s">
        <v>42</v>
      </c>
      <c r="H1808" t="s">
        <v>34</v>
      </c>
      <c r="I1808" s="3">
        <v>1</v>
      </c>
      <c r="J1808" s="4">
        <v>1439.93</v>
      </c>
      <c r="K1808" s="4">
        <v>1439.93</v>
      </c>
      <c r="L1808" t="s">
        <v>28</v>
      </c>
      <c r="M1808" t="s">
        <v>22</v>
      </c>
      <c r="N1808">
        <f>IF(COUNTIF($C$2:C1808,C1808)=1,1,0)</f>
        <v>0</v>
      </c>
      <c r="O1808">
        <f t="shared" si="56"/>
        <v>1</v>
      </c>
      <c r="P1808" t="str">
        <f t="shared" si="57"/>
        <v>2023-03</v>
      </c>
      <c r="Q1808" s="3">
        <f>IF(AND(IF(dashboard!$B$4="All",TRUE,$F1808=dashboard!$B$4),IF(dashboard!$B$5="All",TRUE,$E1808=dashboard!$B$5),IF(dashboard!$B$6="All",TRUE,$G1808=dashboard!$B$6),IF(dashboard!$B$7="All",TRUE,$M1808=dashboard!$B$7),$P1808&gt;=dashboard!$B$8,$P1808&lt;=dashboard!$B$9,COUNTIFS($C$2:C1808,$C1808,$F$2:F1808,IF(dashboard!$B$4="All","*",dashboard!$B$4),$E$2:E1808,IF(dashboard!$B$5="All","*",dashboard!$B$5),$G$2:G1808,IF(dashboard!$B$6="All","*",dashboard!$B$6),$M$2:M1808,IF(dashboard!$B$7="All","*",dashboard!$B$7),$P$2:P1808,"&gt;="&amp;dashboard!$B$8,$P$2:P1808,"&lt;="&amp;dashboard!$B$9)=1),1,0)</f>
        <v>1</v>
      </c>
    </row>
    <row r="1809" spans="1:17">
      <c r="A1809" t="s">
        <v>3261</v>
      </c>
      <c r="B1809" s="2">
        <v>45025</v>
      </c>
      <c r="C1809" t="s">
        <v>3065</v>
      </c>
      <c r="D1809" t="s">
        <v>1963</v>
      </c>
      <c r="E1809" t="s">
        <v>26</v>
      </c>
      <c r="F1809" t="s">
        <v>33</v>
      </c>
      <c r="G1809" t="s">
        <v>42</v>
      </c>
      <c r="H1809" t="s">
        <v>57</v>
      </c>
      <c r="I1809" s="3">
        <v>5</v>
      </c>
      <c r="J1809" s="4">
        <v>17148.25</v>
      </c>
      <c r="K1809" s="4">
        <v>85741.23</v>
      </c>
      <c r="L1809" t="s">
        <v>28</v>
      </c>
      <c r="M1809" t="s">
        <v>29</v>
      </c>
      <c r="N1809">
        <f>IF(COUNTIF($C$2:C1809,C1809)=1,1,0)</f>
        <v>0</v>
      </c>
      <c r="O1809">
        <f t="shared" si="56"/>
        <v>0</v>
      </c>
      <c r="P1809" t="str">
        <f t="shared" si="57"/>
        <v>2023-04</v>
      </c>
      <c r="Q1809" s="3">
        <f>IF(AND(IF(dashboard!$B$4="All",TRUE,$F1809=dashboard!$B$4),IF(dashboard!$B$5="All",TRUE,$E1809=dashboard!$B$5),IF(dashboard!$B$6="All",TRUE,$G1809=dashboard!$B$6),IF(dashboard!$B$7="All",TRUE,$M1809=dashboard!$B$7),$P1809&gt;=dashboard!$B$8,$P1809&lt;=dashboard!$B$9,COUNTIFS($C$2:C1809,$C1809,$F$2:F1809,IF(dashboard!$B$4="All","*",dashboard!$B$4),$E$2:E1809,IF(dashboard!$B$5="All","*",dashboard!$B$5),$G$2:G1809,IF(dashboard!$B$6="All","*",dashboard!$B$6),$M$2:M1809,IF(dashboard!$B$7="All","*",dashboard!$B$7),$P$2:P1809,"&gt;="&amp;dashboard!$B$8,$P$2:P1809,"&lt;="&amp;dashboard!$B$9)=1),1,0)</f>
        <v>0</v>
      </c>
    </row>
    <row r="1810" spans="1:17">
      <c r="A1810" t="s">
        <v>3262</v>
      </c>
      <c r="B1810" s="2">
        <v>45075</v>
      </c>
      <c r="C1810" t="s">
        <v>160</v>
      </c>
      <c r="D1810" t="s">
        <v>1639</v>
      </c>
      <c r="E1810" t="s">
        <v>17</v>
      </c>
      <c r="F1810" t="s">
        <v>46</v>
      </c>
      <c r="G1810" t="s">
        <v>19</v>
      </c>
      <c r="H1810" t="s">
        <v>34</v>
      </c>
      <c r="I1810" s="3">
        <v>2</v>
      </c>
      <c r="J1810" s="4">
        <v>1283.3399999999999</v>
      </c>
      <c r="K1810" s="4">
        <v>2566.6799999999998</v>
      </c>
      <c r="L1810" t="s">
        <v>21</v>
      </c>
      <c r="M1810" t="s">
        <v>29</v>
      </c>
      <c r="N1810">
        <f>IF(COUNTIF($C$2:C1810,C1810)=1,1,0)</f>
        <v>0</v>
      </c>
      <c r="O1810">
        <f t="shared" si="56"/>
        <v>0</v>
      </c>
      <c r="P1810" t="str">
        <f t="shared" si="57"/>
        <v>2023-05</v>
      </c>
      <c r="Q1810" s="3">
        <f>IF(AND(IF(dashboard!$B$4="All",TRUE,$F1810=dashboard!$B$4),IF(dashboard!$B$5="All",TRUE,$E1810=dashboard!$B$5),IF(dashboard!$B$6="All",TRUE,$G1810=dashboard!$B$6),IF(dashboard!$B$7="All",TRUE,$M1810=dashboard!$B$7),$P1810&gt;=dashboard!$B$8,$P1810&lt;=dashboard!$B$9,COUNTIFS($C$2:C1810,$C1810,$F$2:F1810,IF(dashboard!$B$4="All","*",dashboard!$B$4),$E$2:E1810,IF(dashboard!$B$5="All","*",dashboard!$B$5),$G$2:G1810,IF(dashboard!$B$6="All","*",dashboard!$B$6),$M$2:M1810,IF(dashboard!$B$7="All","*",dashboard!$B$7),$P$2:P1810,"&gt;="&amp;dashboard!$B$8,$P$2:P1810,"&lt;="&amp;dashboard!$B$9)=1),1,0)</f>
        <v>0</v>
      </c>
    </row>
    <row r="1811" spans="1:17">
      <c r="A1811" t="s">
        <v>3263</v>
      </c>
      <c r="B1811" s="2">
        <v>45255</v>
      </c>
      <c r="C1811" t="s">
        <v>1100</v>
      </c>
      <c r="D1811" t="s">
        <v>3264</v>
      </c>
      <c r="E1811" t="s">
        <v>26</v>
      </c>
      <c r="F1811" t="s">
        <v>18</v>
      </c>
      <c r="G1811" t="s">
        <v>42</v>
      </c>
      <c r="H1811" t="s">
        <v>34</v>
      </c>
      <c r="I1811" s="3">
        <v>1</v>
      </c>
      <c r="J1811" s="4">
        <v>1132.3699999999999</v>
      </c>
      <c r="K1811" s="4">
        <v>1132.3699999999999</v>
      </c>
      <c r="L1811" t="s">
        <v>35</v>
      </c>
      <c r="M1811" t="s">
        <v>29</v>
      </c>
      <c r="N1811">
        <f>IF(COUNTIF($C$2:C1811,C1811)=1,1,0)</f>
        <v>0</v>
      </c>
      <c r="O1811">
        <f t="shared" si="56"/>
        <v>0</v>
      </c>
      <c r="P1811" t="str">
        <f t="shared" si="57"/>
        <v>2023-11</v>
      </c>
      <c r="Q1811" s="3">
        <f>IF(AND(IF(dashboard!$B$4="All",TRUE,$F1811=dashboard!$B$4),IF(dashboard!$B$5="All",TRUE,$E1811=dashboard!$B$5),IF(dashboard!$B$6="All",TRUE,$G1811=dashboard!$B$6),IF(dashboard!$B$7="All",TRUE,$M1811=dashboard!$B$7),$P1811&gt;=dashboard!$B$8,$P1811&lt;=dashboard!$B$9,COUNTIFS($C$2:C1811,$C1811,$F$2:F1811,IF(dashboard!$B$4="All","*",dashboard!$B$4),$E$2:E1811,IF(dashboard!$B$5="All","*",dashboard!$B$5),$G$2:G1811,IF(dashboard!$B$6="All","*",dashboard!$B$6),$M$2:M1811,IF(dashboard!$B$7="All","*",dashboard!$B$7),$P$2:P1811,"&gt;="&amp;dashboard!$B$8,$P$2:P1811,"&lt;="&amp;dashboard!$B$9)=1),1,0)</f>
        <v>0</v>
      </c>
    </row>
    <row r="1812" spans="1:17">
      <c r="A1812" t="s">
        <v>3265</v>
      </c>
      <c r="B1812" s="2">
        <v>45082</v>
      </c>
      <c r="C1812" t="s">
        <v>594</v>
      </c>
      <c r="D1812" t="s">
        <v>498</v>
      </c>
      <c r="E1812" t="s">
        <v>17</v>
      </c>
      <c r="F1812" t="s">
        <v>18</v>
      </c>
      <c r="G1812" t="s">
        <v>19</v>
      </c>
      <c r="H1812" t="s">
        <v>34</v>
      </c>
      <c r="I1812" s="3">
        <v>1</v>
      </c>
      <c r="J1812" s="4">
        <v>889.46</v>
      </c>
      <c r="K1812" s="4">
        <v>889.46</v>
      </c>
      <c r="L1812" t="s">
        <v>21</v>
      </c>
      <c r="M1812" t="s">
        <v>29</v>
      </c>
      <c r="N1812">
        <f>IF(COUNTIF($C$2:C1812,C1812)=1,1,0)</f>
        <v>0</v>
      </c>
      <c r="O1812">
        <f t="shared" si="56"/>
        <v>0</v>
      </c>
      <c r="P1812" t="str">
        <f t="shared" si="57"/>
        <v>2023-06</v>
      </c>
      <c r="Q1812" s="3">
        <f>IF(AND(IF(dashboard!$B$4="All",TRUE,$F1812=dashboard!$B$4),IF(dashboard!$B$5="All",TRUE,$E1812=dashboard!$B$5),IF(dashboard!$B$6="All",TRUE,$G1812=dashboard!$B$6),IF(dashboard!$B$7="All",TRUE,$M1812=dashboard!$B$7),$P1812&gt;=dashboard!$B$8,$P1812&lt;=dashboard!$B$9,COUNTIFS($C$2:C1812,$C1812,$F$2:F1812,IF(dashboard!$B$4="All","*",dashboard!$B$4),$E$2:E1812,IF(dashboard!$B$5="All","*",dashboard!$B$5),$G$2:G1812,IF(dashboard!$B$6="All","*",dashboard!$B$6),$M$2:M1812,IF(dashboard!$B$7="All","*",dashboard!$B$7),$P$2:P1812,"&gt;="&amp;dashboard!$B$8,$P$2:P1812,"&lt;="&amp;dashboard!$B$9)=1),1,0)</f>
        <v>0</v>
      </c>
    </row>
    <row r="1813" spans="1:17">
      <c r="A1813" t="s">
        <v>3266</v>
      </c>
      <c r="B1813" s="2">
        <v>45116</v>
      </c>
      <c r="C1813" t="s">
        <v>870</v>
      </c>
      <c r="D1813" t="s">
        <v>1939</v>
      </c>
      <c r="E1813" t="s">
        <v>26</v>
      </c>
      <c r="F1813" t="s">
        <v>33</v>
      </c>
      <c r="G1813" t="s">
        <v>19</v>
      </c>
      <c r="H1813" t="s">
        <v>34</v>
      </c>
      <c r="I1813" s="3">
        <v>5</v>
      </c>
      <c r="J1813" s="4">
        <v>1278.27</v>
      </c>
      <c r="K1813" s="4">
        <v>6391.34</v>
      </c>
      <c r="L1813" t="s">
        <v>21</v>
      </c>
      <c r="M1813" t="s">
        <v>29</v>
      </c>
      <c r="N1813">
        <f>IF(COUNTIF($C$2:C1813,C1813)=1,1,0)</f>
        <v>0</v>
      </c>
      <c r="O1813">
        <f t="shared" si="56"/>
        <v>0</v>
      </c>
      <c r="P1813" t="str">
        <f t="shared" si="57"/>
        <v>2023-07</v>
      </c>
      <c r="Q1813" s="3">
        <f>IF(AND(IF(dashboard!$B$4="All",TRUE,$F1813=dashboard!$B$4),IF(dashboard!$B$5="All",TRUE,$E1813=dashboard!$B$5),IF(dashboard!$B$6="All",TRUE,$G1813=dashboard!$B$6),IF(dashboard!$B$7="All",TRUE,$M1813=dashboard!$B$7),$P1813&gt;=dashboard!$B$8,$P1813&lt;=dashboard!$B$9,COUNTIFS($C$2:C1813,$C1813,$F$2:F1813,IF(dashboard!$B$4="All","*",dashboard!$B$4),$E$2:E1813,IF(dashboard!$B$5="All","*",dashboard!$B$5),$G$2:G1813,IF(dashboard!$B$6="All","*",dashboard!$B$6),$M$2:M1813,IF(dashboard!$B$7="All","*",dashboard!$B$7),$P$2:P1813,"&gt;="&amp;dashboard!$B$8,$P$2:P1813,"&lt;="&amp;dashboard!$B$9)=1),1,0)</f>
        <v>1</v>
      </c>
    </row>
    <row r="1814" spans="1:17">
      <c r="A1814" t="s">
        <v>3267</v>
      </c>
      <c r="B1814" s="2">
        <v>45420</v>
      </c>
      <c r="C1814" t="s">
        <v>1125</v>
      </c>
      <c r="D1814" t="s">
        <v>1501</v>
      </c>
      <c r="E1814" t="s">
        <v>17</v>
      </c>
      <c r="F1814" t="s">
        <v>33</v>
      </c>
      <c r="G1814" t="s">
        <v>19</v>
      </c>
      <c r="H1814" t="s">
        <v>34</v>
      </c>
      <c r="I1814" s="3">
        <v>1</v>
      </c>
      <c r="J1814" s="4">
        <v>1078.1199999999999</v>
      </c>
      <c r="K1814" s="4">
        <v>1078.1199999999999</v>
      </c>
      <c r="L1814" t="s">
        <v>28</v>
      </c>
      <c r="M1814" t="s">
        <v>29</v>
      </c>
      <c r="N1814">
        <f>IF(COUNTIF($C$2:C1814,C1814)=1,1,0)</f>
        <v>0</v>
      </c>
      <c r="O1814">
        <f t="shared" si="56"/>
        <v>0</v>
      </c>
      <c r="P1814" t="str">
        <f t="shared" si="57"/>
        <v>2024-05</v>
      </c>
      <c r="Q1814" s="3">
        <f>IF(AND(IF(dashboard!$B$4="All",TRUE,$F1814=dashboard!$B$4),IF(dashboard!$B$5="All",TRUE,$E1814=dashboard!$B$5),IF(dashboard!$B$6="All",TRUE,$G1814=dashboard!$B$6),IF(dashboard!$B$7="All",TRUE,$M1814=dashboard!$B$7),$P1814&gt;=dashboard!$B$8,$P1814&lt;=dashboard!$B$9,COUNTIFS($C$2:C1814,$C1814,$F$2:F1814,IF(dashboard!$B$4="All","*",dashboard!$B$4),$E$2:E1814,IF(dashboard!$B$5="All","*",dashboard!$B$5),$G$2:G1814,IF(dashboard!$B$6="All","*",dashboard!$B$6),$M$2:M1814,IF(dashboard!$B$7="All","*",dashboard!$B$7),$P$2:P1814,"&gt;="&amp;dashboard!$B$8,$P$2:P1814,"&lt;="&amp;dashboard!$B$9)=1),1,0)</f>
        <v>1</v>
      </c>
    </row>
    <row r="1815" spans="1:17">
      <c r="A1815" t="s">
        <v>3268</v>
      </c>
      <c r="B1815" s="2">
        <v>45189</v>
      </c>
      <c r="C1815" t="s">
        <v>134</v>
      </c>
      <c r="D1815" t="s">
        <v>1746</v>
      </c>
      <c r="E1815" t="s">
        <v>17</v>
      </c>
      <c r="F1815" t="s">
        <v>18</v>
      </c>
      <c r="G1815" t="s">
        <v>42</v>
      </c>
      <c r="H1815" t="s">
        <v>20</v>
      </c>
      <c r="I1815" s="3">
        <v>2</v>
      </c>
      <c r="J1815" s="4">
        <v>34479</v>
      </c>
      <c r="K1815" s="4">
        <v>68958</v>
      </c>
      <c r="L1815" t="s">
        <v>21</v>
      </c>
      <c r="M1815" t="s">
        <v>29</v>
      </c>
      <c r="N1815">
        <f>IF(COUNTIF($C$2:C1815,C1815)=1,1,0)</f>
        <v>0</v>
      </c>
      <c r="O1815">
        <f t="shared" si="56"/>
        <v>0</v>
      </c>
      <c r="P1815" t="str">
        <f t="shared" si="57"/>
        <v>2023-09</v>
      </c>
      <c r="Q1815" s="3">
        <f>IF(AND(IF(dashboard!$B$4="All",TRUE,$F1815=dashboard!$B$4),IF(dashboard!$B$5="All",TRUE,$E1815=dashboard!$B$5),IF(dashboard!$B$6="All",TRUE,$G1815=dashboard!$B$6),IF(dashboard!$B$7="All",TRUE,$M1815=dashboard!$B$7),$P1815&gt;=dashboard!$B$8,$P1815&lt;=dashboard!$B$9,COUNTIFS($C$2:C1815,$C1815,$F$2:F1815,IF(dashboard!$B$4="All","*",dashboard!$B$4),$E$2:E1815,IF(dashboard!$B$5="All","*",dashboard!$B$5),$G$2:G1815,IF(dashboard!$B$6="All","*",dashboard!$B$6),$M$2:M1815,IF(dashboard!$B$7="All","*",dashboard!$B$7),$P$2:P1815,"&gt;="&amp;dashboard!$B$8,$P$2:P1815,"&lt;="&amp;dashboard!$B$9)=1),1,0)</f>
        <v>0</v>
      </c>
    </row>
    <row r="1816" spans="1:17">
      <c r="A1816" t="s">
        <v>3269</v>
      </c>
      <c r="B1816" s="2">
        <v>45006</v>
      </c>
      <c r="C1816" t="s">
        <v>44</v>
      </c>
      <c r="D1816" t="s">
        <v>2859</v>
      </c>
      <c r="E1816" t="s">
        <v>26</v>
      </c>
      <c r="F1816" t="s">
        <v>18</v>
      </c>
      <c r="G1816" t="s">
        <v>19</v>
      </c>
      <c r="H1816" t="s">
        <v>57</v>
      </c>
      <c r="I1816" s="3">
        <v>2</v>
      </c>
      <c r="J1816" s="4">
        <v>12700.43</v>
      </c>
      <c r="K1816" s="4">
        <v>25400.86</v>
      </c>
      <c r="L1816" t="s">
        <v>35</v>
      </c>
      <c r="M1816" t="s">
        <v>29</v>
      </c>
      <c r="N1816">
        <f>IF(COUNTIF($C$2:C1816,C1816)=1,1,0)</f>
        <v>0</v>
      </c>
      <c r="O1816">
        <f t="shared" si="56"/>
        <v>0</v>
      </c>
      <c r="P1816" t="str">
        <f t="shared" si="57"/>
        <v>2023-03</v>
      </c>
      <c r="Q1816" s="3">
        <f>IF(AND(IF(dashboard!$B$4="All",TRUE,$F1816=dashboard!$B$4),IF(dashboard!$B$5="All",TRUE,$E1816=dashboard!$B$5),IF(dashboard!$B$6="All",TRUE,$G1816=dashboard!$B$6),IF(dashboard!$B$7="All",TRUE,$M1816=dashboard!$B$7),$P1816&gt;=dashboard!$B$8,$P1816&lt;=dashboard!$B$9,COUNTIFS($C$2:C1816,$C1816,$F$2:F1816,IF(dashboard!$B$4="All","*",dashboard!$B$4),$E$2:E1816,IF(dashboard!$B$5="All","*",dashboard!$B$5),$G$2:G1816,IF(dashboard!$B$6="All","*",dashboard!$B$6),$M$2:M1816,IF(dashboard!$B$7="All","*",dashboard!$B$7),$P$2:P1816,"&gt;="&amp;dashboard!$B$8,$P$2:P1816,"&lt;="&amp;dashboard!$B$9)=1),1,0)</f>
        <v>0</v>
      </c>
    </row>
    <row r="1817" spans="1:17">
      <c r="A1817" t="s">
        <v>3270</v>
      </c>
      <c r="B1817" s="2">
        <v>45326</v>
      </c>
      <c r="C1817" t="s">
        <v>3271</v>
      </c>
      <c r="D1817" t="s">
        <v>181</v>
      </c>
      <c r="E1817" t="s">
        <v>17</v>
      </c>
      <c r="F1817" t="s">
        <v>27</v>
      </c>
      <c r="G1817" t="s">
        <v>19</v>
      </c>
      <c r="H1817" t="s">
        <v>57</v>
      </c>
      <c r="I1817" s="3">
        <v>5</v>
      </c>
      <c r="J1817" s="4">
        <v>12316.17</v>
      </c>
      <c r="K1817" s="4">
        <v>61580.85</v>
      </c>
      <c r="L1817" t="s">
        <v>21</v>
      </c>
      <c r="M1817" t="s">
        <v>29</v>
      </c>
      <c r="N1817">
        <f>IF(COUNTIF($C$2:C1817,C1817)=1,1,0)</f>
        <v>1</v>
      </c>
      <c r="O1817">
        <f t="shared" si="56"/>
        <v>0</v>
      </c>
      <c r="P1817" t="str">
        <f t="shared" si="57"/>
        <v>2024-02</v>
      </c>
      <c r="Q1817" s="3">
        <f>IF(AND(IF(dashboard!$B$4="All",TRUE,$F1817=dashboard!$B$4),IF(dashboard!$B$5="All",TRUE,$E1817=dashboard!$B$5),IF(dashboard!$B$6="All",TRUE,$G1817=dashboard!$B$6),IF(dashboard!$B$7="All",TRUE,$M1817=dashboard!$B$7),$P1817&gt;=dashboard!$B$8,$P1817&lt;=dashboard!$B$9,COUNTIFS($C$2:C1817,$C1817,$F$2:F1817,IF(dashboard!$B$4="All","*",dashboard!$B$4),$E$2:E1817,IF(dashboard!$B$5="All","*",dashboard!$B$5),$G$2:G1817,IF(dashboard!$B$6="All","*",dashboard!$B$6),$M$2:M1817,IF(dashboard!$B$7="All","*",dashboard!$B$7),$P$2:P1817,"&gt;="&amp;dashboard!$B$8,$P$2:P1817,"&lt;="&amp;dashboard!$B$9)=1),1,0)</f>
        <v>0</v>
      </c>
    </row>
    <row r="1818" spans="1:17">
      <c r="A1818" t="s">
        <v>3272</v>
      </c>
      <c r="B1818" s="2">
        <v>45186</v>
      </c>
      <c r="C1818" t="s">
        <v>1835</v>
      </c>
      <c r="D1818" t="s">
        <v>820</v>
      </c>
      <c r="E1818" t="s">
        <v>26</v>
      </c>
      <c r="F1818" t="s">
        <v>18</v>
      </c>
      <c r="G1818" t="s">
        <v>42</v>
      </c>
      <c r="H1818" t="s">
        <v>34</v>
      </c>
      <c r="I1818" s="3">
        <v>3</v>
      </c>
      <c r="J1818" s="4">
        <v>1034.58</v>
      </c>
      <c r="K1818" s="4">
        <v>3103.73</v>
      </c>
      <c r="L1818" t="s">
        <v>28</v>
      </c>
      <c r="M1818" t="s">
        <v>29</v>
      </c>
      <c r="N1818">
        <f>IF(COUNTIF($C$2:C1818,C1818)=1,1,0)</f>
        <v>0</v>
      </c>
      <c r="O1818">
        <f t="shared" si="56"/>
        <v>0</v>
      </c>
      <c r="P1818" t="str">
        <f t="shared" si="57"/>
        <v>2023-09</v>
      </c>
      <c r="Q1818" s="3">
        <f>IF(AND(IF(dashboard!$B$4="All",TRUE,$F1818=dashboard!$B$4),IF(dashboard!$B$5="All",TRUE,$E1818=dashboard!$B$5),IF(dashboard!$B$6="All",TRUE,$G1818=dashboard!$B$6),IF(dashboard!$B$7="All",TRUE,$M1818=dashboard!$B$7),$P1818&gt;=dashboard!$B$8,$P1818&lt;=dashboard!$B$9,COUNTIFS($C$2:C1818,$C1818,$F$2:F1818,IF(dashboard!$B$4="All","*",dashboard!$B$4),$E$2:E1818,IF(dashboard!$B$5="All","*",dashboard!$B$5),$G$2:G1818,IF(dashboard!$B$6="All","*",dashboard!$B$6),$M$2:M1818,IF(dashboard!$B$7="All","*",dashboard!$B$7),$P$2:P1818,"&gt;="&amp;dashboard!$B$8,$P$2:P1818,"&lt;="&amp;dashboard!$B$9)=1),1,0)</f>
        <v>0</v>
      </c>
    </row>
    <row r="1819" spans="1:17">
      <c r="A1819" t="s">
        <v>3273</v>
      </c>
      <c r="B1819" s="2">
        <v>45027</v>
      </c>
      <c r="C1819" t="s">
        <v>2444</v>
      </c>
      <c r="D1819" t="s">
        <v>3274</v>
      </c>
      <c r="E1819" t="s">
        <v>26</v>
      </c>
      <c r="F1819" t="s">
        <v>27</v>
      </c>
      <c r="G1819" t="s">
        <v>19</v>
      </c>
      <c r="H1819" t="s">
        <v>57</v>
      </c>
      <c r="I1819" s="3">
        <v>2</v>
      </c>
      <c r="J1819" s="4">
        <v>16603.71</v>
      </c>
      <c r="K1819" s="4">
        <v>33207.42</v>
      </c>
      <c r="L1819" t="s">
        <v>28</v>
      </c>
      <c r="M1819" t="s">
        <v>29</v>
      </c>
      <c r="N1819">
        <f>IF(COUNTIF($C$2:C1819,C1819)=1,1,0)</f>
        <v>0</v>
      </c>
      <c r="O1819">
        <f t="shared" si="56"/>
        <v>0</v>
      </c>
      <c r="P1819" t="str">
        <f t="shared" si="57"/>
        <v>2023-04</v>
      </c>
      <c r="Q1819" s="3">
        <f>IF(AND(IF(dashboard!$B$4="All",TRUE,$F1819=dashboard!$B$4),IF(dashboard!$B$5="All",TRUE,$E1819=dashboard!$B$5),IF(dashboard!$B$6="All",TRUE,$G1819=dashboard!$B$6),IF(dashboard!$B$7="All",TRUE,$M1819=dashboard!$B$7),$P1819&gt;=dashboard!$B$8,$P1819&lt;=dashboard!$B$9,COUNTIFS($C$2:C1819,$C1819,$F$2:F1819,IF(dashboard!$B$4="All","*",dashboard!$B$4),$E$2:E1819,IF(dashboard!$B$5="All","*",dashboard!$B$5),$G$2:G1819,IF(dashboard!$B$6="All","*",dashboard!$B$6),$M$2:M1819,IF(dashboard!$B$7="All","*",dashboard!$B$7),$P$2:P1819,"&gt;="&amp;dashboard!$B$8,$P$2:P1819,"&lt;="&amp;dashboard!$B$9)=1),1,0)</f>
        <v>0</v>
      </c>
    </row>
    <row r="1820" spans="1:17">
      <c r="A1820" t="s">
        <v>3275</v>
      </c>
      <c r="B1820" s="2">
        <v>45285</v>
      </c>
      <c r="C1820" t="s">
        <v>1147</v>
      </c>
      <c r="D1820" t="s">
        <v>1847</v>
      </c>
      <c r="E1820" t="s">
        <v>26</v>
      </c>
      <c r="F1820" t="s">
        <v>33</v>
      </c>
      <c r="G1820" t="s">
        <v>19</v>
      </c>
      <c r="H1820" t="s">
        <v>20</v>
      </c>
      <c r="I1820" s="3">
        <v>2</v>
      </c>
      <c r="J1820" s="4">
        <v>31963.599999999999</v>
      </c>
      <c r="K1820" s="4">
        <v>63927.199999999997</v>
      </c>
      <c r="L1820" t="s">
        <v>28</v>
      </c>
      <c r="M1820" t="s">
        <v>22</v>
      </c>
      <c r="N1820">
        <f>IF(COUNTIF($C$2:C1820,C1820)=1,1,0)</f>
        <v>0</v>
      </c>
      <c r="O1820">
        <f t="shared" si="56"/>
        <v>1</v>
      </c>
      <c r="P1820" t="str">
        <f t="shared" si="57"/>
        <v>2023-12</v>
      </c>
      <c r="Q1820" s="3">
        <f>IF(AND(IF(dashboard!$B$4="All",TRUE,$F1820=dashboard!$B$4),IF(dashboard!$B$5="All",TRUE,$E1820=dashboard!$B$5),IF(dashboard!$B$6="All",TRUE,$G1820=dashboard!$B$6),IF(dashboard!$B$7="All",TRUE,$M1820=dashboard!$B$7),$P1820&gt;=dashboard!$B$8,$P1820&lt;=dashboard!$B$9,COUNTIFS($C$2:C1820,$C1820,$F$2:F1820,IF(dashboard!$B$4="All","*",dashboard!$B$4),$E$2:E1820,IF(dashboard!$B$5="All","*",dashboard!$B$5),$G$2:G1820,IF(dashboard!$B$6="All","*",dashboard!$B$6),$M$2:M1820,IF(dashboard!$B$7="All","*",dashboard!$B$7),$P$2:P1820,"&gt;="&amp;dashboard!$B$8,$P$2:P1820,"&lt;="&amp;dashboard!$B$9)=1),1,0)</f>
        <v>1</v>
      </c>
    </row>
    <row r="1821" spans="1:17">
      <c r="A1821" t="s">
        <v>3276</v>
      </c>
      <c r="B1821" s="2">
        <v>45306</v>
      </c>
      <c r="C1821" t="s">
        <v>831</v>
      </c>
      <c r="D1821" t="s">
        <v>2137</v>
      </c>
      <c r="E1821" t="s">
        <v>17</v>
      </c>
      <c r="F1821" t="s">
        <v>46</v>
      </c>
      <c r="G1821" t="s">
        <v>19</v>
      </c>
      <c r="H1821" t="s">
        <v>34</v>
      </c>
      <c r="I1821" s="3">
        <v>1</v>
      </c>
      <c r="J1821" s="4">
        <v>1027.02</v>
      </c>
      <c r="K1821" s="4">
        <v>1027.02</v>
      </c>
      <c r="L1821" t="s">
        <v>35</v>
      </c>
      <c r="M1821" t="s">
        <v>29</v>
      </c>
      <c r="N1821">
        <f>IF(COUNTIF($C$2:C1821,C1821)=1,1,0)</f>
        <v>0</v>
      </c>
      <c r="O1821">
        <f t="shared" si="56"/>
        <v>0</v>
      </c>
      <c r="P1821" t="str">
        <f t="shared" si="57"/>
        <v>2024-01</v>
      </c>
      <c r="Q1821" s="3">
        <f>IF(AND(IF(dashboard!$B$4="All",TRUE,$F1821=dashboard!$B$4),IF(dashboard!$B$5="All",TRUE,$E1821=dashboard!$B$5),IF(dashboard!$B$6="All",TRUE,$G1821=dashboard!$B$6),IF(dashboard!$B$7="All",TRUE,$M1821=dashboard!$B$7),$P1821&gt;=dashboard!$B$8,$P1821&lt;=dashboard!$B$9,COUNTIFS($C$2:C1821,$C1821,$F$2:F1821,IF(dashboard!$B$4="All","*",dashboard!$B$4),$E$2:E1821,IF(dashboard!$B$5="All","*",dashboard!$B$5),$G$2:G1821,IF(dashboard!$B$6="All","*",dashboard!$B$6),$M$2:M1821,IF(dashboard!$B$7="All","*",dashboard!$B$7),$P$2:P1821,"&gt;="&amp;dashboard!$B$8,$P$2:P1821,"&lt;="&amp;dashboard!$B$9)=1),1,0)</f>
        <v>0</v>
      </c>
    </row>
    <row r="1822" spans="1:17">
      <c r="A1822" t="s">
        <v>3277</v>
      </c>
      <c r="B1822" s="2">
        <v>45147</v>
      </c>
      <c r="C1822" t="s">
        <v>2786</v>
      </c>
      <c r="D1822" t="s">
        <v>2577</v>
      </c>
      <c r="E1822" t="s">
        <v>17</v>
      </c>
      <c r="F1822" t="s">
        <v>46</v>
      </c>
      <c r="G1822" t="s">
        <v>42</v>
      </c>
      <c r="H1822" t="s">
        <v>50</v>
      </c>
      <c r="I1822" s="3">
        <v>1</v>
      </c>
      <c r="J1822" s="4">
        <v>2291.21</v>
      </c>
      <c r="K1822" s="4">
        <v>2291.21</v>
      </c>
      <c r="L1822" t="s">
        <v>21</v>
      </c>
      <c r="M1822" t="s">
        <v>29</v>
      </c>
      <c r="N1822">
        <f>IF(COUNTIF($C$2:C1822,C1822)=1,1,0)</f>
        <v>0</v>
      </c>
      <c r="O1822">
        <f t="shared" si="56"/>
        <v>0</v>
      </c>
      <c r="P1822" t="str">
        <f t="shared" si="57"/>
        <v>2023-08</v>
      </c>
      <c r="Q1822" s="3">
        <f>IF(AND(IF(dashboard!$B$4="All",TRUE,$F1822=dashboard!$B$4),IF(dashboard!$B$5="All",TRUE,$E1822=dashboard!$B$5),IF(dashboard!$B$6="All",TRUE,$G1822=dashboard!$B$6),IF(dashboard!$B$7="All",TRUE,$M1822=dashboard!$B$7),$P1822&gt;=dashboard!$B$8,$P1822&lt;=dashboard!$B$9,COUNTIFS($C$2:C1822,$C1822,$F$2:F1822,IF(dashboard!$B$4="All","*",dashboard!$B$4),$E$2:E1822,IF(dashboard!$B$5="All","*",dashboard!$B$5),$G$2:G1822,IF(dashboard!$B$6="All","*",dashboard!$B$6),$M$2:M1822,IF(dashboard!$B$7="All","*",dashboard!$B$7),$P$2:P1822,"&gt;="&amp;dashboard!$B$8,$P$2:P1822,"&lt;="&amp;dashboard!$B$9)=1),1,0)</f>
        <v>0</v>
      </c>
    </row>
    <row r="1823" spans="1:17">
      <c r="A1823" t="s">
        <v>3278</v>
      </c>
      <c r="B1823" s="2">
        <v>45346</v>
      </c>
      <c r="C1823" t="s">
        <v>1107</v>
      </c>
      <c r="D1823" t="s">
        <v>1205</v>
      </c>
      <c r="E1823" t="s">
        <v>26</v>
      </c>
      <c r="F1823" t="s">
        <v>27</v>
      </c>
      <c r="G1823" t="s">
        <v>19</v>
      </c>
      <c r="H1823" t="s">
        <v>50</v>
      </c>
      <c r="I1823" s="3">
        <v>2</v>
      </c>
      <c r="J1823" s="4">
        <v>1790.36</v>
      </c>
      <c r="K1823" s="4">
        <v>3580.72</v>
      </c>
      <c r="L1823" t="s">
        <v>35</v>
      </c>
      <c r="M1823" t="s">
        <v>29</v>
      </c>
      <c r="N1823">
        <f>IF(COUNTIF($C$2:C1823,C1823)=1,1,0)</f>
        <v>0</v>
      </c>
      <c r="O1823">
        <f t="shared" si="56"/>
        <v>0</v>
      </c>
      <c r="P1823" t="str">
        <f t="shared" si="57"/>
        <v>2024-02</v>
      </c>
      <c r="Q1823" s="3">
        <f>IF(AND(IF(dashboard!$B$4="All",TRUE,$F1823=dashboard!$B$4),IF(dashboard!$B$5="All",TRUE,$E1823=dashboard!$B$5),IF(dashboard!$B$6="All",TRUE,$G1823=dashboard!$B$6),IF(dashboard!$B$7="All",TRUE,$M1823=dashboard!$B$7),$P1823&gt;=dashboard!$B$8,$P1823&lt;=dashboard!$B$9,COUNTIFS($C$2:C1823,$C1823,$F$2:F1823,IF(dashboard!$B$4="All","*",dashboard!$B$4),$E$2:E1823,IF(dashboard!$B$5="All","*",dashboard!$B$5),$G$2:G1823,IF(dashboard!$B$6="All","*",dashboard!$B$6),$M$2:M1823,IF(dashboard!$B$7="All","*",dashboard!$B$7),$P$2:P1823,"&gt;="&amp;dashboard!$B$8,$P$2:P1823,"&lt;="&amp;dashboard!$B$9)=1),1,0)</f>
        <v>0</v>
      </c>
    </row>
    <row r="1824" spans="1:17">
      <c r="A1824" t="s">
        <v>3279</v>
      </c>
      <c r="B1824" s="2">
        <v>45050</v>
      </c>
      <c r="C1824" t="s">
        <v>711</v>
      </c>
      <c r="D1824" t="s">
        <v>1309</v>
      </c>
      <c r="E1824" t="s">
        <v>17</v>
      </c>
      <c r="F1824" t="s">
        <v>33</v>
      </c>
      <c r="G1824" t="s">
        <v>42</v>
      </c>
      <c r="H1824" t="s">
        <v>20</v>
      </c>
      <c r="I1824" s="3">
        <v>5</v>
      </c>
      <c r="J1824" s="4">
        <v>40085.57</v>
      </c>
      <c r="K1824" s="4">
        <v>200427.87</v>
      </c>
      <c r="L1824" t="s">
        <v>28</v>
      </c>
      <c r="M1824" t="s">
        <v>29</v>
      </c>
      <c r="N1824">
        <f>IF(COUNTIF($C$2:C1824,C1824)=1,1,0)</f>
        <v>0</v>
      </c>
      <c r="O1824">
        <f t="shared" si="56"/>
        <v>0</v>
      </c>
      <c r="P1824" t="str">
        <f t="shared" si="57"/>
        <v>2023-05</v>
      </c>
      <c r="Q1824" s="3">
        <f>IF(AND(IF(dashboard!$B$4="All",TRUE,$F1824=dashboard!$B$4),IF(dashboard!$B$5="All",TRUE,$E1824=dashboard!$B$5),IF(dashboard!$B$6="All",TRUE,$G1824=dashboard!$B$6),IF(dashboard!$B$7="All",TRUE,$M1824=dashboard!$B$7),$P1824&gt;=dashboard!$B$8,$P1824&lt;=dashboard!$B$9,COUNTIFS($C$2:C1824,$C1824,$F$2:F1824,IF(dashboard!$B$4="All","*",dashboard!$B$4),$E$2:E1824,IF(dashboard!$B$5="All","*",dashboard!$B$5),$G$2:G1824,IF(dashboard!$B$6="All","*",dashboard!$B$6),$M$2:M1824,IF(dashboard!$B$7="All","*",dashboard!$B$7),$P$2:P1824,"&gt;="&amp;dashboard!$B$8,$P$2:P1824,"&lt;="&amp;dashboard!$B$9)=1),1,0)</f>
        <v>1</v>
      </c>
    </row>
    <row r="1825" spans="1:17">
      <c r="A1825" t="s">
        <v>3280</v>
      </c>
      <c r="B1825" s="2">
        <v>45348</v>
      </c>
      <c r="C1825" t="s">
        <v>1169</v>
      </c>
      <c r="D1825" t="s">
        <v>606</v>
      </c>
      <c r="E1825" t="s">
        <v>26</v>
      </c>
      <c r="F1825" t="s">
        <v>33</v>
      </c>
      <c r="G1825" t="s">
        <v>42</v>
      </c>
      <c r="H1825" t="s">
        <v>20</v>
      </c>
      <c r="I1825" s="3">
        <v>3</v>
      </c>
      <c r="J1825" s="4">
        <v>34155.83</v>
      </c>
      <c r="K1825" s="4">
        <v>102467.48</v>
      </c>
      <c r="L1825" t="s">
        <v>35</v>
      </c>
      <c r="M1825" t="s">
        <v>29</v>
      </c>
      <c r="N1825">
        <f>IF(COUNTIF($C$2:C1825,C1825)=1,1,0)</f>
        <v>0</v>
      </c>
      <c r="O1825">
        <f t="shared" si="56"/>
        <v>0</v>
      </c>
      <c r="P1825" t="str">
        <f t="shared" si="57"/>
        <v>2024-02</v>
      </c>
      <c r="Q1825" s="3">
        <f>IF(AND(IF(dashboard!$B$4="All",TRUE,$F1825=dashboard!$B$4),IF(dashboard!$B$5="All",TRUE,$E1825=dashboard!$B$5),IF(dashboard!$B$6="All",TRUE,$G1825=dashboard!$B$6),IF(dashboard!$B$7="All",TRUE,$M1825=dashboard!$B$7),$P1825&gt;=dashboard!$B$8,$P1825&lt;=dashboard!$B$9,COUNTIFS($C$2:C1825,$C1825,$F$2:F1825,IF(dashboard!$B$4="All","*",dashboard!$B$4),$E$2:E1825,IF(dashboard!$B$5="All","*",dashboard!$B$5),$G$2:G1825,IF(dashboard!$B$6="All","*",dashboard!$B$6),$M$2:M1825,IF(dashboard!$B$7="All","*",dashboard!$B$7),$P$2:P1825,"&gt;="&amp;dashboard!$B$8,$P$2:P1825,"&lt;="&amp;dashboard!$B$9)=1),1,0)</f>
        <v>1</v>
      </c>
    </row>
    <row r="1826" spans="1:17">
      <c r="A1826" t="s">
        <v>3281</v>
      </c>
      <c r="B1826" s="2">
        <v>45157</v>
      </c>
      <c r="C1826" t="s">
        <v>1022</v>
      </c>
      <c r="D1826" t="s">
        <v>1789</v>
      </c>
      <c r="E1826" t="s">
        <v>17</v>
      </c>
      <c r="F1826" t="s">
        <v>33</v>
      </c>
      <c r="G1826" t="s">
        <v>42</v>
      </c>
      <c r="H1826" t="s">
        <v>50</v>
      </c>
      <c r="I1826" s="3">
        <v>1</v>
      </c>
      <c r="J1826" s="4">
        <v>1881.03</v>
      </c>
      <c r="K1826" s="4">
        <v>1881.03</v>
      </c>
      <c r="L1826" t="s">
        <v>28</v>
      </c>
      <c r="M1826" t="s">
        <v>22</v>
      </c>
      <c r="N1826">
        <f>IF(COUNTIF($C$2:C1826,C1826)=1,1,0)</f>
        <v>0</v>
      </c>
      <c r="O1826">
        <f t="shared" si="56"/>
        <v>1</v>
      </c>
      <c r="P1826" t="str">
        <f t="shared" si="57"/>
        <v>2023-08</v>
      </c>
      <c r="Q1826" s="3">
        <f>IF(AND(IF(dashboard!$B$4="All",TRUE,$F1826=dashboard!$B$4),IF(dashboard!$B$5="All",TRUE,$E1826=dashboard!$B$5),IF(dashboard!$B$6="All",TRUE,$G1826=dashboard!$B$6),IF(dashboard!$B$7="All",TRUE,$M1826=dashboard!$B$7),$P1826&gt;=dashboard!$B$8,$P1826&lt;=dashboard!$B$9,COUNTIFS($C$2:C1826,$C1826,$F$2:F1826,IF(dashboard!$B$4="All","*",dashboard!$B$4),$E$2:E1826,IF(dashboard!$B$5="All","*",dashboard!$B$5),$G$2:G1826,IF(dashboard!$B$6="All","*",dashboard!$B$6),$M$2:M1826,IF(dashboard!$B$7="All","*",dashboard!$B$7),$P$2:P1826,"&gt;="&amp;dashboard!$B$8,$P$2:P1826,"&lt;="&amp;dashboard!$B$9)=1),1,0)</f>
        <v>0</v>
      </c>
    </row>
    <row r="1827" spans="1:17">
      <c r="A1827" t="s">
        <v>3282</v>
      </c>
      <c r="B1827" s="2">
        <v>44989</v>
      </c>
      <c r="C1827" t="s">
        <v>3283</v>
      </c>
      <c r="D1827" t="s">
        <v>16</v>
      </c>
      <c r="E1827" t="s">
        <v>17</v>
      </c>
      <c r="F1827" t="s">
        <v>18</v>
      </c>
      <c r="G1827" t="s">
        <v>42</v>
      </c>
      <c r="H1827" t="s">
        <v>34</v>
      </c>
      <c r="I1827" s="3">
        <v>1</v>
      </c>
      <c r="J1827" s="4">
        <v>1013.04</v>
      </c>
      <c r="K1827" s="4">
        <v>1013.04</v>
      </c>
      <c r="L1827" t="s">
        <v>35</v>
      </c>
      <c r="M1827" t="s">
        <v>29</v>
      </c>
      <c r="N1827">
        <f>IF(COUNTIF($C$2:C1827,C1827)=1,1,0)</f>
        <v>1</v>
      </c>
      <c r="O1827">
        <f t="shared" si="56"/>
        <v>0</v>
      </c>
      <c r="P1827" t="str">
        <f t="shared" si="57"/>
        <v>2023-03</v>
      </c>
      <c r="Q1827" s="3">
        <f>IF(AND(IF(dashboard!$B$4="All",TRUE,$F1827=dashboard!$B$4),IF(dashboard!$B$5="All",TRUE,$E1827=dashboard!$B$5),IF(dashboard!$B$6="All",TRUE,$G1827=dashboard!$B$6),IF(dashboard!$B$7="All",TRUE,$M1827=dashboard!$B$7),$P1827&gt;=dashboard!$B$8,$P1827&lt;=dashboard!$B$9,COUNTIFS($C$2:C1827,$C1827,$F$2:F1827,IF(dashboard!$B$4="All","*",dashboard!$B$4),$E$2:E1827,IF(dashboard!$B$5="All","*",dashboard!$B$5),$G$2:G1827,IF(dashboard!$B$6="All","*",dashboard!$B$6),$M$2:M1827,IF(dashboard!$B$7="All","*",dashboard!$B$7),$P$2:P1827,"&gt;="&amp;dashboard!$B$8,$P$2:P1827,"&lt;="&amp;dashboard!$B$9)=1),1,0)</f>
        <v>0</v>
      </c>
    </row>
    <row r="1828" spans="1:17">
      <c r="A1828" t="s">
        <v>3284</v>
      </c>
      <c r="B1828" s="2">
        <v>45411</v>
      </c>
      <c r="C1828" t="s">
        <v>3285</v>
      </c>
      <c r="D1828" t="s">
        <v>959</v>
      </c>
      <c r="E1828" t="s">
        <v>17</v>
      </c>
      <c r="F1828" t="s">
        <v>33</v>
      </c>
      <c r="G1828" t="s">
        <v>19</v>
      </c>
      <c r="H1828" t="s">
        <v>20</v>
      </c>
      <c r="I1828" s="3">
        <v>3</v>
      </c>
      <c r="J1828" s="4">
        <v>41712.17</v>
      </c>
      <c r="K1828" s="4">
        <v>125136.52</v>
      </c>
      <c r="L1828" t="s">
        <v>35</v>
      </c>
      <c r="M1828" t="s">
        <v>29</v>
      </c>
      <c r="N1828">
        <f>IF(COUNTIF($C$2:C1828,C1828)=1,1,0)</f>
        <v>1</v>
      </c>
      <c r="O1828">
        <f t="shared" si="56"/>
        <v>0</v>
      </c>
      <c r="P1828" t="str">
        <f t="shared" si="57"/>
        <v>2024-04</v>
      </c>
      <c r="Q1828" s="3">
        <f>IF(AND(IF(dashboard!$B$4="All",TRUE,$F1828=dashboard!$B$4),IF(dashboard!$B$5="All",TRUE,$E1828=dashboard!$B$5),IF(dashboard!$B$6="All",TRUE,$G1828=dashboard!$B$6),IF(dashboard!$B$7="All",TRUE,$M1828=dashboard!$B$7),$P1828&gt;=dashboard!$B$8,$P1828&lt;=dashboard!$B$9,COUNTIFS($C$2:C1828,$C1828,$F$2:F1828,IF(dashboard!$B$4="All","*",dashboard!$B$4),$E$2:E1828,IF(dashboard!$B$5="All","*",dashboard!$B$5),$G$2:G1828,IF(dashboard!$B$6="All","*",dashboard!$B$6),$M$2:M1828,IF(dashboard!$B$7="All","*",dashboard!$B$7),$P$2:P1828,"&gt;="&amp;dashboard!$B$8,$P$2:P1828,"&lt;="&amp;dashboard!$B$9)=1),1,0)</f>
        <v>1</v>
      </c>
    </row>
    <row r="1829" spans="1:17">
      <c r="A1829" t="s">
        <v>3286</v>
      </c>
      <c r="B1829" s="2">
        <v>45409</v>
      </c>
      <c r="C1829" t="s">
        <v>3287</v>
      </c>
      <c r="D1829" t="s">
        <v>480</v>
      </c>
      <c r="E1829" t="s">
        <v>17</v>
      </c>
      <c r="F1829" t="s">
        <v>18</v>
      </c>
      <c r="G1829" t="s">
        <v>19</v>
      </c>
      <c r="H1829" t="s">
        <v>50</v>
      </c>
      <c r="I1829" s="3">
        <v>1</v>
      </c>
      <c r="J1829" s="4">
        <v>2491.3200000000002</v>
      </c>
      <c r="K1829" s="4">
        <v>2491.3200000000002</v>
      </c>
      <c r="L1829" t="s">
        <v>21</v>
      </c>
      <c r="M1829" t="s">
        <v>29</v>
      </c>
      <c r="N1829">
        <f>IF(COUNTIF($C$2:C1829,C1829)=1,1,0)</f>
        <v>1</v>
      </c>
      <c r="O1829">
        <f t="shared" si="56"/>
        <v>0</v>
      </c>
      <c r="P1829" t="str">
        <f t="shared" si="57"/>
        <v>2024-04</v>
      </c>
      <c r="Q1829" s="3">
        <f>IF(AND(IF(dashboard!$B$4="All",TRUE,$F1829=dashboard!$B$4),IF(dashboard!$B$5="All",TRUE,$E1829=dashboard!$B$5),IF(dashboard!$B$6="All",TRUE,$G1829=dashboard!$B$6),IF(dashboard!$B$7="All",TRUE,$M1829=dashboard!$B$7),$P1829&gt;=dashboard!$B$8,$P1829&lt;=dashboard!$B$9,COUNTIFS($C$2:C1829,$C1829,$F$2:F1829,IF(dashboard!$B$4="All","*",dashboard!$B$4),$E$2:E1829,IF(dashboard!$B$5="All","*",dashboard!$B$5),$G$2:G1829,IF(dashboard!$B$6="All","*",dashboard!$B$6),$M$2:M1829,IF(dashboard!$B$7="All","*",dashboard!$B$7),$P$2:P1829,"&gt;="&amp;dashboard!$B$8,$P$2:P1829,"&lt;="&amp;dashboard!$B$9)=1),1,0)</f>
        <v>0</v>
      </c>
    </row>
    <row r="1830" spans="1:17">
      <c r="A1830" t="s">
        <v>3288</v>
      </c>
      <c r="B1830" s="2">
        <v>45445</v>
      </c>
      <c r="C1830" t="s">
        <v>708</v>
      </c>
      <c r="D1830" t="s">
        <v>518</v>
      </c>
      <c r="E1830" t="s">
        <v>17</v>
      </c>
      <c r="F1830" t="s">
        <v>27</v>
      </c>
      <c r="G1830" t="s">
        <v>42</v>
      </c>
      <c r="H1830" t="s">
        <v>34</v>
      </c>
      <c r="I1830" s="3">
        <v>5</v>
      </c>
      <c r="J1830" s="4">
        <v>1014.84</v>
      </c>
      <c r="K1830" s="4">
        <v>5074.21</v>
      </c>
      <c r="L1830" t="s">
        <v>21</v>
      </c>
      <c r="M1830" t="s">
        <v>29</v>
      </c>
      <c r="N1830">
        <f>IF(COUNTIF($C$2:C1830,C1830)=1,1,0)</f>
        <v>0</v>
      </c>
      <c r="O1830">
        <f t="shared" si="56"/>
        <v>0</v>
      </c>
      <c r="P1830" t="str">
        <f t="shared" si="57"/>
        <v>2024-06</v>
      </c>
      <c r="Q1830" s="3">
        <f>IF(AND(IF(dashboard!$B$4="All",TRUE,$F1830=dashboard!$B$4),IF(dashboard!$B$5="All",TRUE,$E1830=dashboard!$B$5),IF(dashboard!$B$6="All",TRUE,$G1830=dashboard!$B$6),IF(dashboard!$B$7="All",TRUE,$M1830=dashboard!$B$7),$P1830&gt;=dashboard!$B$8,$P1830&lt;=dashboard!$B$9,COUNTIFS($C$2:C1830,$C1830,$F$2:F1830,IF(dashboard!$B$4="All","*",dashboard!$B$4),$E$2:E1830,IF(dashboard!$B$5="All","*",dashboard!$B$5),$G$2:G1830,IF(dashboard!$B$6="All","*",dashboard!$B$6),$M$2:M1830,IF(dashboard!$B$7="All","*",dashboard!$B$7),$P$2:P1830,"&gt;="&amp;dashboard!$B$8,$P$2:P1830,"&lt;="&amp;dashboard!$B$9)=1),1,0)</f>
        <v>0</v>
      </c>
    </row>
    <row r="1831" spans="1:17">
      <c r="A1831" t="s">
        <v>3289</v>
      </c>
      <c r="B1831" s="2">
        <v>45081</v>
      </c>
      <c r="C1831" t="s">
        <v>1166</v>
      </c>
      <c r="D1831" t="s">
        <v>1589</v>
      </c>
      <c r="E1831" t="s">
        <v>26</v>
      </c>
      <c r="F1831" t="s">
        <v>46</v>
      </c>
      <c r="G1831" t="s">
        <v>42</v>
      </c>
      <c r="H1831" t="s">
        <v>20</v>
      </c>
      <c r="I1831" s="3">
        <v>1</v>
      </c>
      <c r="J1831" s="4">
        <v>31961.05</v>
      </c>
      <c r="K1831" s="4">
        <v>31961.05</v>
      </c>
      <c r="L1831" t="s">
        <v>28</v>
      </c>
      <c r="M1831" t="s">
        <v>29</v>
      </c>
      <c r="N1831">
        <f>IF(COUNTIF($C$2:C1831,C1831)=1,1,0)</f>
        <v>0</v>
      </c>
      <c r="O1831">
        <f t="shared" si="56"/>
        <v>0</v>
      </c>
      <c r="P1831" t="str">
        <f t="shared" si="57"/>
        <v>2023-06</v>
      </c>
      <c r="Q1831" s="3">
        <f>IF(AND(IF(dashboard!$B$4="All",TRUE,$F1831=dashboard!$B$4),IF(dashboard!$B$5="All",TRUE,$E1831=dashboard!$B$5),IF(dashboard!$B$6="All",TRUE,$G1831=dashboard!$B$6),IF(dashboard!$B$7="All",TRUE,$M1831=dashboard!$B$7),$P1831&gt;=dashboard!$B$8,$P1831&lt;=dashboard!$B$9,COUNTIFS($C$2:C1831,$C1831,$F$2:F1831,IF(dashboard!$B$4="All","*",dashboard!$B$4),$E$2:E1831,IF(dashboard!$B$5="All","*",dashboard!$B$5),$G$2:G1831,IF(dashboard!$B$6="All","*",dashboard!$B$6),$M$2:M1831,IF(dashboard!$B$7="All","*",dashboard!$B$7),$P$2:P1831,"&gt;="&amp;dashboard!$B$8,$P$2:P1831,"&lt;="&amp;dashboard!$B$9)=1),1,0)</f>
        <v>0</v>
      </c>
    </row>
    <row r="1832" spans="1:17">
      <c r="A1832" t="s">
        <v>3290</v>
      </c>
      <c r="B1832" s="2">
        <v>45018</v>
      </c>
      <c r="C1832" t="s">
        <v>2596</v>
      </c>
      <c r="D1832" t="s">
        <v>2061</v>
      </c>
      <c r="E1832" t="s">
        <v>26</v>
      </c>
      <c r="F1832" t="s">
        <v>27</v>
      </c>
      <c r="G1832" t="s">
        <v>19</v>
      </c>
      <c r="H1832" t="s">
        <v>57</v>
      </c>
      <c r="I1832" s="3">
        <v>1</v>
      </c>
      <c r="J1832" s="4">
        <v>12438.56</v>
      </c>
      <c r="K1832" s="4">
        <v>12438.56</v>
      </c>
      <c r="L1832" t="s">
        <v>21</v>
      </c>
      <c r="M1832" t="s">
        <v>29</v>
      </c>
      <c r="N1832">
        <f>IF(COUNTIF($C$2:C1832,C1832)=1,1,0)</f>
        <v>0</v>
      </c>
      <c r="O1832">
        <f t="shared" si="56"/>
        <v>0</v>
      </c>
      <c r="P1832" t="str">
        <f t="shared" si="57"/>
        <v>2023-04</v>
      </c>
      <c r="Q1832" s="3">
        <f>IF(AND(IF(dashboard!$B$4="All",TRUE,$F1832=dashboard!$B$4),IF(dashboard!$B$5="All",TRUE,$E1832=dashboard!$B$5),IF(dashboard!$B$6="All",TRUE,$G1832=dashboard!$B$6),IF(dashboard!$B$7="All",TRUE,$M1832=dashboard!$B$7),$P1832&gt;=dashboard!$B$8,$P1832&lt;=dashboard!$B$9,COUNTIFS($C$2:C1832,$C1832,$F$2:F1832,IF(dashboard!$B$4="All","*",dashboard!$B$4),$E$2:E1832,IF(dashboard!$B$5="All","*",dashboard!$B$5),$G$2:G1832,IF(dashboard!$B$6="All","*",dashboard!$B$6),$M$2:M1832,IF(dashboard!$B$7="All","*",dashboard!$B$7),$P$2:P1832,"&gt;="&amp;dashboard!$B$8,$P$2:P1832,"&lt;="&amp;dashboard!$B$9)=1),1,0)</f>
        <v>0</v>
      </c>
    </row>
    <row r="1833" spans="1:17">
      <c r="A1833" t="s">
        <v>3291</v>
      </c>
      <c r="B1833" s="2">
        <v>45452</v>
      </c>
      <c r="C1833" t="s">
        <v>140</v>
      </c>
      <c r="D1833" t="s">
        <v>73</v>
      </c>
      <c r="E1833" t="s">
        <v>17</v>
      </c>
      <c r="F1833" t="s">
        <v>33</v>
      </c>
      <c r="G1833" t="s">
        <v>19</v>
      </c>
      <c r="H1833" t="s">
        <v>57</v>
      </c>
      <c r="I1833" s="3">
        <v>2</v>
      </c>
      <c r="J1833" s="4">
        <v>10738.53</v>
      </c>
      <c r="K1833" s="4">
        <v>21477.06</v>
      </c>
      <c r="L1833" t="s">
        <v>21</v>
      </c>
      <c r="M1833" t="s">
        <v>29</v>
      </c>
      <c r="N1833">
        <f>IF(COUNTIF($C$2:C1833,C1833)=1,1,0)</f>
        <v>0</v>
      </c>
      <c r="O1833">
        <f t="shared" si="56"/>
        <v>0</v>
      </c>
      <c r="P1833" t="str">
        <f t="shared" si="57"/>
        <v>2024-06</v>
      </c>
      <c r="Q1833" s="3">
        <f>IF(AND(IF(dashboard!$B$4="All",TRUE,$F1833=dashboard!$B$4),IF(dashboard!$B$5="All",TRUE,$E1833=dashboard!$B$5),IF(dashboard!$B$6="All",TRUE,$G1833=dashboard!$B$6),IF(dashboard!$B$7="All",TRUE,$M1833=dashboard!$B$7),$P1833&gt;=dashboard!$B$8,$P1833&lt;=dashboard!$B$9,COUNTIFS($C$2:C1833,$C1833,$F$2:F1833,IF(dashboard!$B$4="All","*",dashboard!$B$4),$E$2:E1833,IF(dashboard!$B$5="All","*",dashboard!$B$5),$G$2:G1833,IF(dashboard!$B$6="All","*",dashboard!$B$6),$M$2:M1833,IF(dashboard!$B$7="All","*",dashboard!$B$7),$P$2:P1833,"&gt;="&amp;dashboard!$B$8,$P$2:P1833,"&lt;="&amp;dashboard!$B$9)=1),1,0)</f>
        <v>1</v>
      </c>
    </row>
    <row r="1834" spans="1:17">
      <c r="A1834" t="s">
        <v>3292</v>
      </c>
      <c r="B1834" s="2">
        <v>45381</v>
      </c>
      <c r="C1834" t="s">
        <v>3293</v>
      </c>
      <c r="D1834" t="s">
        <v>998</v>
      </c>
      <c r="E1834" t="s">
        <v>61</v>
      </c>
      <c r="F1834" t="s">
        <v>33</v>
      </c>
      <c r="G1834" t="s">
        <v>19</v>
      </c>
      <c r="H1834" t="s">
        <v>57</v>
      </c>
      <c r="I1834" s="3">
        <v>5</v>
      </c>
      <c r="J1834" s="4">
        <v>16815.23</v>
      </c>
      <c r="K1834" s="4">
        <v>84076.13</v>
      </c>
      <c r="L1834" t="s">
        <v>35</v>
      </c>
      <c r="M1834" t="s">
        <v>29</v>
      </c>
      <c r="N1834">
        <f>IF(COUNTIF($C$2:C1834,C1834)=1,1,0)</f>
        <v>1</v>
      </c>
      <c r="O1834">
        <f t="shared" si="56"/>
        <v>0</v>
      </c>
      <c r="P1834" t="str">
        <f t="shared" si="57"/>
        <v>2024-03</v>
      </c>
      <c r="Q1834" s="3">
        <f>IF(AND(IF(dashboard!$B$4="All",TRUE,$F1834=dashboard!$B$4),IF(dashboard!$B$5="All",TRUE,$E1834=dashboard!$B$5),IF(dashboard!$B$6="All",TRUE,$G1834=dashboard!$B$6),IF(dashboard!$B$7="All",TRUE,$M1834=dashboard!$B$7),$P1834&gt;=dashboard!$B$8,$P1834&lt;=dashboard!$B$9,COUNTIFS($C$2:C1834,$C1834,$F$2:F1834,IF(dashboard!$B$4="All","*",dashboard!$B$4),$E$2:E1834,IF(dashboard!$B$5="All","*",dashboard!$B$5),$G$2:G1834,IF(dashboard!$B$6="All","*",dashboard!$B$6),$M$2:M1834,IF(dashboard!$B$7="All","*",dashboard!$B$7),$P$2:P1834,"&gt;="&amp;dashboard!$B$8,$P$2:P1834,"&lt;="&amp;dashboard!$B$9)=1),1,0)</f>
        <v>1</v>
      </c>
    </row>
    <row r="1835" spans="1:17">
      <c r="A1835" t="s">
        <v>3294</v>
      </c>
      <c r="B1835" s="2">
        <v>45436</v>
      </c>
      <c r="C1835" t="s">
        <v>3295</v>
      </c>
      <c r="D1835" t="s">
        <v>2611</v>
      </c>
      <c r="E1835" t="s">
        <v>17</v>
      </c>
      <c r="F1835" t="s">
        <v>27</v>
      </c>
      <c r="G1835" t="s">
        <v>19</v>
      </c>
      <c r="H1835" t="s">
        <v>34</v>
      </c>
      <c r="I1835" s="3">
        <v>5</v>
      </c>
      <c r="J1835" s="4">
        <v>1015.49</v>
      </c>
      <c r="K1835" s="4">
        <v>5077.4399999999996</v>
      </c>
      <c r="L1835" t="s">
        <v>28</v>
      </c>
      <c r="M1835" t="s">
        <v>29</v>
      </c>
      <c r="N1835">
        <f>IF(COUNTIF($C$2:C1835,C1835)=1,1,0)</f>
        <v>1</v>
      </c>
      <c r="O1835">
        <f t="shared" si="56"/>
        <v>0</v>
      </c>
      <c r="P1835" t="str">
        <f t="shared" si="57"/>
        <v>2024-05</v>
      </c>
      <c r="Q1835" s="3">
        <f>IF(AND(IF(dashboard!$B$4="All",TRUE,$F1835=dashboard!$B$4),IF(dashboard!$B$5="All",TRUE,$E1835=dashboard!$B$5),IF(dashboard!$B$6="All",TRUE,$G1835=dashboard!$B$6),IF(dashboard!$B$7="All",TRUE,$M1835=dashboard!$B$7),$P1835&gt;=dashboard!$B$8,$P1835&lt;=dashboard!$B$9,COUNTIFS($C$2:C1835,$C1835,$F$2:F1835,IF(dashboard!$B$4="All","*",dashboard!$B$4),$E$2:E1835,IF(dashboard!$B$5="All","*",dashboard!$B$5),$G$2:G1835,IF(dashboard!$B$6="All","*",dashboard!$B$6),$M$2:M1835,IF(dashboard!$B$7="All","*",dashboard!$B$7),$P$2:P1835,"&gt;="&amp;dashboard!$B$8,$P$2:P1835,"&lt;="&amp;dashboard!$B$9)=1),1,0)</f>
        <v>0</v>
      </c>
    </row>
    <row r="1836" spans="1:17">
      <c r="A1836" t="s">
        <v>3296</v>
      </c>
      <c r="B1836" s="2">
        <v>45109</v>
      </c>
      <c r="C1836" t="s">
        <v>1767</v>
      </c>
      <c r="D1836" t="s">
        <v>1728</v>
      </c>
      <c r="E1836" t="s">
        <v>61</v>
      </c>
      <c r="F1836" t="s">
        <v>18</v>
      </c>
      <c r="G1836" t="s">
        <v>19</v>
      </c>
      <c r="H1836" t="s">
        <v>20</v>
      </c>
      <c r="I1836" s="3">
        <v>2</v>
      </c>
      <c r="J1836" s="4">
        <v>39172.19</v>
      </c>
      <c r="K1836" s="4">
        <v>78344.38</v>
      </c>
      <c r="L1836" t="s">
        <v>35</v>
      </c>
      <c r="M1836" t="s">
        <v>29</v>
      </c>
      <c r="N1836">
        <f>IF(COUNTIF($C$2:C1836,C1836)=1,1,0)</f>
        <v>0</v>
      </c>
      <c r="O1836">
        <f t="shared" si="56"/>
        <v>0</v>
      </c>
      <c r="P1836" t="str">
        <f t="shared" si="57"/>
        <v>2023-07</v>
      </c>
      <c r="Q1836" s="3">
        <f>IF(AND(IF(dashboard!$B$4="All",TRUE,$F1836=dashboard!$B$4),IF(dashboard!$B$5="All",TRUE,$E1836=dashboard!$B$5),IF(dashboard!$B$6="All",TRUE,$G1836=dashboard!$B$6),IF(dashboard!$B$7="All",TRUE,$M1836=dashboard!$B$7),$P1836&gt;=dashboard!$B$8,$P1836&lt;=dashboard!$B$9,COUNTIFS($C$2:C1836,$C1836,$F$2:F1836,IF(dashboard!$B$4="All","*",dashboard!$B$4),$E$2:E1836,IF(dashboard!$B$5="All","*",dashboard!$B$5),$G$2:G1836,IF(dashboard!$B$6="All","*",dashboard!$B$6),$M$2:M1836,IF(dashboard!$B$7="All","*",dashboard!$B$7),$P$2:P1836,"&gt;="&amp;dashboard!$B$8,$P$2:P1836,"&lt;="&amp;dashboard!$B$9)=1),1,0)</f>
        <v>0</v>
      </c>
    </row>
    <row r="1837" spans="1:17">
      <c r="A1837" t="s">
        <v>3297</v>
      </c>
      <c r="B1837" s="2">
        <v>45312</v>
      </c>
      <c r="C1837" t="s">
        <v>3298</v>
      </c>
      <c r="D1837" t="s">
        <v>1804</v>
      </c>
      <c r="E1837" t="s">
        <v>26</v>
      </c>
      <c r="F1837" t="s">
        <v>18</v>
      </c>
      <c r="G1837" t="s">
        <v>19</v>
      </c>
      <c r="H1837" t="s">
        <v>50</v>
      </c>
      <c r="I1837" s="3">
        <v>4</v>
      </c>
      <c r="J1837" s="4">
        <v>2348.1999999999998</v>
      </c>
      <c r="K1837" s="4">
        <v>9392.7900000000009</v>
      </c>
      <c r="L1837" t="s">
        <v>35</v>
      </c>
      <c r="M1837" t="s">
        <v>29</v>
      </c>
      <c r="N1837">
        <f>IF(COUNTIF($C$2:C1837,C1837)=1,1,0)</f>
        <v>1</v>
      </c>
      <c r="O1837">
        <f t="shared" si="56"/>
        <v>0</v>
      </c>
      <c r="P1837" t="str">
        <f t="shared" si="57"/>
        <v>2024-01</v>
      </c>
      <c r="Q1837" s="3">
        <f>IF(AND(IF(dashboard!$B$4="All",TRUE,$F1837=dashboard!$B$4),IF(dashboard!$B$5="All",TRUE,$E1837=dashboard!$B$5),IF(dashboard!$B$6="All",TRUE,$G1837=dashboard!$B$6),IF(dashboard!$B$7="All",TRUE,$M1837=dashboard!$B$7),$P1837&gt;=dashboard!$B$8,$P1837&lt;=dashboard!$B$9,COUNTIFS($C$2:C1837,$C1837,$F$2:F1837,IF(dashboard!$B$4="All","*",dashboard!$B$4),$E$2:E1837,IF(dashboard!$B$5="All","*",dashboard!$B$5),$G$2:G1837,IF(dashboard!$B$6="All","*",dashboard!$B$6),$M$2:M1837,IF(dashboard!$B$7="All","*",dashboard!$B$7),$P$2:P1837,"&gt;="&amp;dashboard!$B$8,$P$2:P1837,"&lt;="&amp;dashboard!$B$9)=1),1,0)</f>
        <v>0</v>
      </c>
    </row>
    <row r="1838" spans="1:17">
      <c r="A1838" t="s">
        <v>3299</v>
      </c>
      <c r="B1838" s="2">
        <v>45331</v>
      </c>
      <c r="C1838" t="s">
        <v>3300</v>
      </c>
      <c r="D1838" t="s">
        <v>445</v>
      </c>
      <c r="E1838" t="s">
        <v>26</v>
      </c>
      <c r="F1838" t="s">
        <v>18</v>
      </c>
      <c r="G1838" t="s">
        <v>19</v>
      </c>
      <c r="H1838" t="s">
        <v>20</v>
      </c>
      <c r="I1838" s="3">
        <v>3</v>
      </c>
      <c r="J1838" s="4">
        <v>27700.66</v>
      </c>
      <c r="K1838" s="4">
        <v>83101.97</v>
      </c>
      <c r="L1838" t="s">
        <v>21</v>
      </c>
      <c r="M1838" t="s">
        <v>29</v>
      </c>
      <c r="N1838">
        <f>IF(COUNTIF($C$2:C1838,C1838)=1,1,0)</f>
        <v>1</v>
      </c>
      <c r="O1838">
        <f t="shared" si="56"/>
        <v>0</v>
      </c>
      <c r="P1838" t="str">
        <f t="shared" si="57"/>
        <v>2024-02</v>
      </c>
      <c r="Q1838" s="3">
        <f>IF(AND(IF(dashboard!$B$4="All",TRUE,$F1838=dashboard!$B$4),IF(dashboard!$B$5="All",TRUE,$E1838=dashboard!$B$5),IF(dashboard!$B$6="All",TRUE,$G1838=dashboard!$B$6),IF(dashboard!$B$7="All",TRUE,$M1838=dashboard!$B$7),$P1838&gt;=dashboard!$B$8,$P1838&lt;=dashboard!$B$9,COUNTIFS($C$2:C1838,$C1838,$F$2:F1838,IF(dashboard!$B$4="All","*",dashboard!$B$4),$E$2:E1838,IF(dashboard!$B$5="All","*",dashboard!$B$5),$G$2:G1838,IF(dashboard!$B$6="All","*",dashboard!$B$6),$M$2:M1838,IF(dashboard!$B$7="All","*",dashboard!$B$7),$P$2:P1838,"&gt;="&amp;dashboard!$B$8,$P$2:P1838,"&lt;="&amp;dashboard!$B$9)=1),1,0)</f>
        <v>0</v>
      </c>
    </row>
    <row r="1839" spans="1:17">
      <c r="A1839" t="s">
        <v>3301</v>
      </c>
      <c r="B1839" s="2">
        <v>45172</v>
      </c>
      <c r="C1839" t="s">
        <v>1756</v>
      </c>
      <c r="D1839" t="s">
        <v>982</v>
      </c>
      <c r="E1839" t="s">
        <v>17</v>
      </c>
      <c r="F1839" t="s">
        <v>46</v>
      </c>
      <c r="G1839" t="s">
        <v>19</v>
      </c>
      <c r="H1839" t="s">
        <v>57</v>
      </c>
      <c r="I1839" s="3">
        <v>5</v>
      </c>
      <c r="J1839" s="4">
        <v>16514.02</v>
      </c>
      <c r="K1839" s="4">
        <v>82570.080000000002</v>
      </c>
      <c r="L1839" t="s">
        <v>21</v>
      </c>
      <c r="M1839" t="s">
        <v>29</v>
      </c>
      <c r="N1839">
        <f>IF(COUNTIF($C$2:C1839,C1839)=1,1,0)</f>
        <v>0</v>
      </c>
      <c r="O1839">
        <f t="shared" si="56"/>
        <v>0</v>
      </c>
      <c r="P1839" t="str">
        <f t="shared" si="57"/>
        <v>2023-09</v>
      </c>
      <c r="Q1839" s="3">
        <f>IF(AND(IF(dashboard!$B$4="All",TRUE,$F1839=dashboard!$B$4),IF(dashboard!$B$5="All",TRUE,$E1839=dashboard!$B$5),IF(dashboard!$B$6="All",TRUE,$G1839=dashboard!$B$6),IF(dashboard!$B$7="All",TRUE,$M1839=dashboard!$B$7),$P1839&gt;=dashboard!$B$8,$P1839&lt;=dashboard!$B$9,COUNTIFS($C$2:C1839,$C1839,$F$2:F1839,IF(dashboard!$B$4="All","*",dashboard!$B$4),$E$2:E1839,IF(dashboard!$B$5="All","*",dashboard!$B$5),$G$2:G1839,IF(dashboard!$B$6="All","*",dashboard!$B$6),$M$2:M1839,IF(dashboard!$B$7="All","*",dashboard!$B$7),$P$2:P1839,"&gt;="&amp;dashboard!$B$8,$P$2:P1839,"&lt;="&amp;dashboard!$B$9)=1),1,0)</f>
        <v>0</v>
      </c>
    </row>
    <row r="1840" spans="1:17">
      <c r="A1840" t="s">
        <v>3302</v>
      </c>
      <c r="B1840" s="2">
        <v>45397</v>
      </c>
      <c r="C1840" t="s">
        <v>3303</v>
      </c>
      <c r="D1840" t="s">
        <v>2038</v>
      </c>
      <c r="E1840" t="s">
        <v>17</v>
      </c>
      <c r="F1840" t="s">
        <v>46</v>
      </c>
      <c r="G1840" t="s">
        <v>19</v>
      </c>
      <c r="H1840" t="s">
        <v>57</v>
      </c>
      <c r="I1840" s="3">
        <v>4</v>
      </c>
      <c r="J1840" s="4">
        <v>13328.34</v>
      </c>
      <c r="K1840" s="4">
        <v>53313.34</v>
      </c>
      <c r="L1840" t="s">
        <v>28</v>
      </c>
      <c r="M1840" t="s">
        <v>29</v>
      </c>
      <c r="N1840">
        <f>IF(COUNTIF($C$2:C1840,C1840)=1,1,0)</f>
        <v>1</v>
      </c>
      <c r="O1840">
        <f t="shared" si="56"/>
        <v>0</v>
      </c>
      <c r="P1840" t="str">
        <f t="shared" si="57"/>
        <v>2024-04</v>
      </c>
      <c r="Q1840" s="3">
        <f>IF(AND(IF(dashboard!$B$4="All",TRUE,$F1840=dashboard!$B$4),IF(dashboard!$B$5="All",TRUE,$E1840=dashboard!$B$5),IF(dashboard!$B$6="All",TRUE,$G1840=dashboard!$B$6),IF(dashboard!$B$7="All",TRUE,$M1840=dashboard!$B$7),$P1840&gt;=dashboard!$B$8,$P1840&lt;=dashboard!$B$9,COUNTIFS($C$2:C1840,$C1840,$F$2:F1840,IF(dashboard!$B$4="All","*",dashboard!$B$4),$E$2:E1840,IF(dashboard!$B$5="All","*",dashboard!$B$5),$G$2:G1840,IF(dashboard!$B$6="All","*",dashboard!$B$6),$M$2:M1840,IF(dashboard!$B$7="All","*",dashboard!$B$7),$P$2:P1840,"&gt;="&amp;dashboard!$B$8,$P$2:P1840,"&lt;="&amp;dashboard!$B$9)=1),1,0)</f>
        <v>0</v>
      </c>
    </row>
    <row r="1841" spans="1:17">
      <c r="A1841" t="s">
        <v>3304</v>
      </c>
      <c r="B1841" s="2">
        <v>45349</v>
      </c>
      <c r="C1841" t="s">
        <v>1453</v>
      </c>
      <c r="D1841" t="s">
        <v>1324</v>
      </c>
      <c r="E1841" t="s">
        <v>17</v>
      </c>
      <c r="F1841" t="s">
        <v>33</v>
      </c>
      <c r="G1841" t="s">
        <v>42</v>
      </c>
      <c r="H1841" t="s">
        <v>34</v>
      </c>
      <c r="I1841" s="3">
        <v>3</v>
      </c>
      <c r="J1841" s="4">
        <v>1264.6400000000001</v>
      </c>
      <c r="K1841" s="4">
        <v>3793.91</v>
      </c>
      <c r="L1841" t="s">
        <v>21</v>
      </c>
      <c r="M1841" t="s">
        <v>29</v>
      </c>
      <c r="N1841">
        <f>IF(COUNTIF($C$2:C1841,C1841)=1,1,0)</f>
        <v>0</v>
      </c>
      <c r="O1841">
        <f t="shared" si="56"/>
        <v>0</v>
      </c>
      <c r="P1841" t="str">
        <f t="shared" si="57"/>
        <v>2024-02</v>
      </c>
      <c r="Q1841" s="3">
        <f>IF(AND(IF(dashboard!$B$4="All",TRUE,$F1841=dashboard!$B$4),IF(dashboard!$B$5="All",TRUE,$E1841=dashboard!$B$5),IF(dashboard!$B$6="All",TRUE,$G1841=dashboard!$B$6),IF(dashboard!$B$7="All",TRUE,$M1841=dashboard!$B$7),$P1841&gt;=dashboard!$B$8,$P1841&lt;=dashboard!$B$9,COUNTIFS($C$2:C1841,$C1841,$F$2:F1841,IF(dashboard!$B$4="All","*",dashboard!$B$4),$E$2:E1841,IF(dashboard!$B$5="All","*",dashboard!$B$5),$G$2:G1841,IF(dashboard!$B$6="All","*",dashboard!$B$6),$M$2:M1841,IF(dashboard!$B$7="All","*",dashboard!$B$7),$P$2:P1841,"&gt;="&amp;dashboard!$B$8,$P$2:P1841,"&lt;="&amp;dashboard!$B$9)=1),1,0)</f>
        <v>1</v>
      </c>
    </row>
    <row r="1842" spans="1:17">
      <c r="A1842" t="s">
        <v>3305</v>
      </c>
      <c r="B1842" s="2">
        <v>44991</v>
      </c>
      <c r="C1842" t="s">
        <v>482</v>
      </c>
      <c r="D1842" t="s">
        <v>663</v>
      </c>
      <c r="E1842" t="s">
        <v>26</v>
      </c>
      <c r="F1842" t="s">
        <v>27</v>
      </c>
      <c r="G1842" t="s">
        <v>42</v>
      </c>
      <c r="H1842" t="s">
        <v>50</v>
      </c>
      <c r="I1842" s="3">
        <v>5</v>
      </c>
      <c r="J1842" s="4">
        <v>2796.54</v>
      </c>
      <c r="K1842" s="4">
        <v>13982.69</v>
      </c>
      <c r="L1842" t="s">
        <v>35</v>
      </c>
      <c r="M1842" t="s">
        <v>29</v>
      </c>
      <c r="N1842">
        <f>IF(COUNTIF($C$2:C1842,C1842)=1,1,0)</f>
        <v>0</v>
      </c>
      <c r="O1842">
        <f t="shared" si="56"/>
        <v>0</v>
      </c>
      <c r="P1842" t="str">
        <f t="shared" si="57"/>
        <v>2023-03</v>
      </c>
      <c r="Q1842" s="3">
        <f>IF(AND(IF(dashboard!$B$4="All",TRUE,$F1842=dashboard!$B$4),IF(dashboard!$B$5="All",TRUE,$E1842=dashboard!$B$5),IF(dashboard!$B$6="All",TRUE,$G1842=dashboard!$B$6),IF(dashboard!$B$7="All",TRUE,$M1842=dashboard!$B$7),$P1842&gt;=dashboard!$B$8,$P1842&lt;=dashboard!$B$9,COUNTIFS($C$2:C1842,$C1842,$F$2:F1842,IF(dashboard!$B$4="All","*",dashboard!$B$4),$E$2:E1842,IF(dashboard!$B$5="All","*",dashboard!$B$5),$G$2:G1842,IF(dashboard!$B$6="All","*",dashboard!$B$6),$M$2:M1842,IF(dashboard!$B$7="All","*",dashboard!$B$7),$P$2:P1842,"&gt;="&amp;dashboard!$B$8,$P$2:P1842,"&lt;="&amp;dashboard!$B$9)=1),1,0)</f>
        <v>0</v>
      </c>
    </row>
    <row r="1843" spans="1:17">
      <c r="A1843" t="s">
        <v>3306</v>
      </c>
      <c r="B1843" s="2">
        <v>44939</v>
      </c>
      <c r="C1843" t="s">
        <v>558</v>
      </c>
      <c r="D1843" t="s">
        <v>1493</v>
      </c>
      <c r="E1843" t="s">
        <v>17</v>
      </c>
      <c r="F1843" t="s">
        <v>27</v>
      </c>
      <c r="G1843" t="s">
        <v>42</v>
      </c>
      <c r="H1843" t="s">
        <v>34</v>
      </c>
      <c r="I1843" s="3">
        <v>1</v>
      </c>
      <c r="J1843" s="4">
        <v>1417.79</v>
      </c>
      <c r="K1843" s="4">
        <v>1417.79</v>
      </c>
      <c r="L1843" t="s">
        <v>21</v>
      </c>
      <c r="M1843" t="s">
        <v>29</v>
      </c>
      <c r="N1843">
        <f>IF(COUNTIF($C$2:C1843,C1843)=1,1,0)</f>
        <v>0</v>
      </c>
      <c r="O1843">
        <f t="shared" si="56"/>
        <v>0</v>
      </c>
      <c r="P1843" t="str">
        <f t="shared" si="57"/>
        <v>2023-01</v>
      </c>
      <c r="Q1843" s="3">
        <f>IF(AND(IF(dashboard!$B$4="All",TRUE,$F1843=dashboard!$B$4),IF(dashboard!$B$5="All",TRUE,$E1843=dashboard!$B$5),IF(dashboard!$B$6="All",TRUE,$G1843=dashboard!$B$6),IF(dashboard!$B$7="All",TRUE,$M1843=dashboard!$B$7),$P1843&gt;=dashboard!$B$8,$P1843&lt;=dashboard!$B$9,COUNTIFS($C$2:C1843,$C1843,$F$2:F1843,IF(dashboard!$B$4="All","*",dashboard!$B$4),$E$2:E1843,IF(dashboard!$B$5="All","*",dashboard!$B$5),$G$2:G1843,IF(dashboard!$B$6="All","*",dashboard!$B$6),$M$2:M1843,IF(dashboard!$B$7="All","*",dashboard!$B$7),$P$2:P1843,"&gt;="&amp;dashboard!$B$8,$P$2:P1843,"&lt;="&amp;dashboard!$B$9)=1),1,0)</f>
        <v>0</v>
      </c>
    </row>
    <row r="1844" spans="1:17">
      <c r="A1844" t="s">
        <v>3307</v>
      </c>
      <c r="B1844" s="2">
        <v>45139</v>
      </c>
      <c r="C1844" t="s">
        <v>2332</v>
      </c>
      <c r="D1844" t="s">
        <v>219</v>
      </c>
      <c r="E1844" t="s">
        <v>26</v>
      </c>
      <c r="F1844" t="s">
        <v>33</v>
      </c>
      <c r="G1844" t="s">
        <v>19</v>
      </c>
      <c r="H1844" t="s">
        <v>50</v>
      </c>
      <c r="I1844" s="3">
        <v>5</v>
      </c>
      <c r="J1844" s="4">
        <v>1857.27</v>
      </c>
      <c r="K1844" s="4">
        <v>9286.34</v>
      </c>
      <c r="L1844" t="s">
        <v>28</v>
      </c>
      <c r="M1844" t="s">
        <v>29</v>
      </c>
      <c r="N1844">
        <f>IF(COUNTIF($C$2:C1844,C1844)=1,1,0)</f>
        <v>0</v>
      </c>
      <c r="O1844">
        <f t="shared" si="56"/>
        <v>0</v>
      </c>
      <c r="P1844" t="str">
        <f t="shared" si="57"/>
        <v>2023-08</v>
      </c>
      <c r="Q1844" s="3">
        <f>IF(AND(IF(dashboard!$B$4="All",TRUE,$F1844=dashboard!$B$4),IF(dashboard!$B$5="All",TRUE,$E1844=dashboard!$B$5),IF(dashboard!$B$6="All",TRUE,$G1844=dashboard!$B$6),IF(dashboard!$B$7="All",TRUE,$M1844=dashboard!$B$7),$P1844&gt;=dashboard!$B$8,$P1844&lt;=dashboard!$B$9,COUNTIFS($C$2:C1844,$C1844,$F$2:F1844,IF(dashboard!$B$4="All","*",dashboard!$B$4),$E$2:E1844,IF(dashboard!$B$5="All","*",dashboard!$B$5),$G$2:G1844,IF(dashboard!$B$6="All","*",dashboard!$B$6),$M$2:M1844,IF(dashboard!$B$7="All","*",dashboard!$B$7),$P$2:P1844,"&gt;="&amp;dashboard!$B$8,$P$2:P1844,"&lt;="&amp;dashboard!$B$9)=1),1,0)</f>
        <v>1</v>
      </c>
    </row>
    <row r="1845" spans="1:17">
      <c r="A1845" t="s">
        <v>3308</v>
      </c>
      <c r="B1845" s="2">
        <v>45168</v>
      </c>
      <c r="C1845" t="s">
        <v>2444</v>
      </c>
      <c r="D1845" t="s">
        <v>390</v>
      </c>
      <c r="E1845" t="s">
        <v>17</v>
      </c>
      <c r="F1845" t="s">
        <v>18</v>
      </c>
      <c r="G1845" t="s">
        <v>19</v>
      </c>
      <c r="H1845" t="s">
        <v>20</v>
      </c>
      <c r="I1845" s="3">
        <v>3</v>
      </c>
      <c r="J1845" s="4">
        <v>24646.76</v>
      </c>
      <c r="K1845" s="4">
        <v>73940.289999999994</v>
      </c>
      <c r="L1845" t="s">
        <v>28</v>
      </c>
      <c r="M1845" t="s">
        <v>22</v>
      </c>
      <c r="N1845">
        <f>IF(COUNTIF($C$2:C1845,C1845)=1,1,0)</f>
        <v>0</v>
      </c>
      <c r="O1845">
        <f t="shared" si="56"/>
        <v>1</v>
      </c>
      <c r="P1845" t="str">
        <f t="shared" si="57"/>
        <v>2023-08</v>
      </c>
      <c r="Q1845" s="3">
        <f>IF(AND(IF(dashboard!$B$4="All",TRUE,$F1845=dashboard!$B$4),IF(dashboard!$B$5="All",TRUE,$E1845=dashboard!$B$5),IF(dashboard!$B$6="All",TRUE,$G1845=dashboard!$B$6),IF(dashboard!$B$7="All",TRUE,$M1845=dashboard!$B$7),$P1845&gt;=dashboard!$B$8,$P1845&lt;=dashboard!$B$9,COUNTIFS($C$2:C1845,$C1845,$F$2:F1845,IF(dashboard!$B$4="All","*",dashboard!$B$4),$E$2:E1845,IF(dashboard!$B$5="All","*",dashboard!$B$5),$G$2:G1845,IF(dashboard!$B$6="All","*",dashboard!$B$6),$M$2:M1845,IF(dashboard!$B$7="All","*",dashboard!$B$7),$P$2:P1845,"&gt;="&amp;dashboard!$B$8,$P$2:P1845,"&lt;="&amp;dashboard!$B$9)=1),1,0)</f>
        <v>0</v>
      </c>
    </row>
    <row r="1846" spans="1:17">
      <c r="A1846" t="s">
        <v>3309</v>
      </c>
      <c r="B1846" s="2">
        <v>45419</v>
      </c>
      <c r="C1846" t="s">
        <v>1891</v>
      </c>
      <c r="D1846" t="s">
        <v>352</v>
      </c>
      <c r="E1846" t="s">
        <v>26</v>
      </c>
      <c r="F1846" t="s">
        <v>46</v>
      </c>
      <c r="G1846" t="s">
        <v>42</v>
      </c>
      <c r="H1846" t="s">
        <v>34</v>
      </c>
      <c r="I1846" s="3">
        <v>4</v>
      </c>
      <c r="J1846" s="4">
        <v>1169.05</v>
      </c>
      <c r="K1846" s="4">
        <v>4676.22</v>
      </c>
      <c r="L1846" t="s">
        <v>35</v>
      </c>
      <c r="M1846" t="s">
        <v>29</v>
      </c>
      <c r="N1846">
        <f>IF(COUNTIF($C$2:C1846,C1846)=1,1,0)</f>
        <v>0</v>
      </c>
      <c r="O1846">
        <f t="shared" si="56"/>
        <v>0</v>
      </c>
      <c r="P1846" t="str">
        <f t="shared" si="57"/>
        <v>2024-05</v>
      </c>
      <c r="Q1846" s="3">
        <f>IF(AND(IF(dashboard!$B$4="All",TRUE,$F1846=dashboard!$B$4),IF(dashboard!$B$5="All",TRUE,$E1846=dashboard!$B$5),IF(dashboard!$B$6="All",TRUE,$G1846=dashboard!$B$6),IF(dashboard!$B$7="All",TRUE,$M1846=dashboard!$B$7),$P1846&gt;=dashboard!$B$8,$P1846&lt;=dashboard!$B$9,COUNTIFS($C$2:C1846,$C1846,$F$2:F1846,IF(dashboard!$B$4="All","*",dashboard!$B$4),$E$2:E1846,IF(dashboard!$B$5="All","*",dashboard!$B$5),$G$2:G1846,IF(dashboard!$B$6="All","*",dashboard!$B$6),$M$2:M1846,IF(dashboard!$B$7="All","*",dashboard!$B$7),$P$2:P1846,"&gt;="&amp;dashboard!$B$8,$P$2:P1846,"&lt;="&amp;dashboard!$B$9)=1),1,0)</f>
        <v>0</v>
      </c>
    </row>
    <row r="1847" spans="1:17">
      <c r="A1847" t="s">
        <v>3310</v>
      </c>
      <c r="B1847" s="2">
        <v>45139</v>
      </c>
      <c r="C1847" t="s">
        <v>1814</v>
      </c>
      <c r="D1847" t="s">
        <v>2245</v>
      </c>
      <c r="E1847" t="s">
        <v>17</v>
      </c>
      <c r="F1847" t="s">
        <v>27</v>
      </c>
      <c r="G1847" t="s">
        <v>42</v>
      </c>
      <c r="H1847" t="s">
        <v>34</v>
      </c>
      <c r="I1847" s="3">
        <v>1</v>
      </c>
      <c r="J1847" s="4">
        <v>998.54</v>
      </c>
      <c r="K1847" s="4">
        <v>998.54</v>
      </c>
      <c r="L1847" t="s">
        <v>35</v>
      </c>
      <c r="M1847" t="s">
        <v>29</v>
      </c>
      <c r="N1847">
        <f>IF(COUNTIF($C$2:C1847,C1847)=1,1,0)</f>
        <v>0</v>
      </c>
      <c r="O1847">
        <f t="shared" si="56"/>
        <v>0</v>
      </c>
      <c r="P1847" t="str">
        <f t="shared" si="57"/>
        <v>2023-08</v>
      </c>
      <c r="Q1847" s="3">
        <f>IF(AND(IF(dashboard!$B$4="All",TRUE,$F1847=dashboard!$B$4),IF(dashboard!$B$5="All",TRUE,$E1847=dashboard!$B$5),IF(dashboard!$B$6="All",TRUE,$G1847=dashboard!$B$6),IF(dashboard!$B$7="All",TRUE,$M1847=dashboard!$B$7),$P1847&gt;=dashboard!$B$8,$P1847&lt;=dashboard!$B$9,COUNTIFS($C$2:C1847,$C1847,$F$2:F1847,IF(dashboard!$B$4="All","*",dashboard!$B$4),$E$2:E1847,IF(dashboard!$B$5="All","*",dashboard!$B$5),$G$2:G1847,IF(dashboard!$B$6="All","*",dashboard!$B$6),$M$2:M1847,IF(dashboard!$B$7="All","*",dashboard!$B$7),$P$2:P1847,"&gt;="&amp;dashboard!$B$8,$P$2:P1847,"&lt;="&amp;dashboard!$B$9)=1),1,0)</f>
        <v>0</v>
      </c>
    </row>
    <row r="1848" spans="1:17">
      <c r="A1848" t="s">
        <v>3311</v>
      </c>
      <c r="B1848" s="2">
        <v>45264</v>
      </c>
      <c r="C1848" t="s">
        <v>3312</v>
      </c>
      <c r="D1848" t="s">
        <v>695</v>
      </c>
      <c r="E1848" t="s">
        <v>17</v>
      </c>
      <c r="F1848" t="s">
        <v>33</v>
      </c>
      <c r="G1848" t="s">
        <v>19</v>
      </c>
      <c r="H1848" t="s">
        <v>34</v>
      </c>
      <c r="I1848" s="3">
        <v>3</v>
      </c>
      <c r="J1848" s="4">
        <v>1121.46</v>
      </c>
      <c r="K1848" s="4">
        <v>3364.38</v>
      </c>
      <c r="L1848" t="s">
        <v>21</v>
      </c>
      <c r="M1848" t="s">
        <v>29</v>
      </c>
      <c r="N1848">
        <f>IF(COUNTIF($C$2:C1848,C1848)=1,1,0)</f>
        <v>1</v>
      </c>
      <c r="O1848">
        <f t="shared" si="56"/>
        <v>0</v>
      </c>
      <c r="P1848" t="str">
        <f t="shared" si="57"/>
        <v>2023-12</v>
      </c>
      <c r="Q1848" s="3">
        <f>IF(AND(IF(dashboard!$B$4="All",TRUE,$F1848=dashboard!$B$4),IF(dashboard!$B$5="All",TRUE,$E1848=dashboard!$B$5),IF(dashboard!$B$6="All",TRUE,$G1848=dashboard!$B$6),IF(dashboard!$B$7="All",TRUE,$M1848=dashboard!$B$7),$P1848&gt;=dashboard!$B$8,$P1848&lt;=dashboard!$B$9,COUNTIFS($C$2:C1848,$C1848,$F$2:F1848,IF(dashboard!$B$4="All","*",dashboard!$B$4),$E$2:E1848,IF(dashboard!$B$5="All","*",dashboard!$B$5),$G$2:G1848,IF(dashboard!$B$6="All","*",dashboard!$B$6),$M$2:M1848,IF(dashboard!$B$7="All","*",dashboard!$B$7),$P$2:P1848,"&gt;="&amp;dashboard!$B$8,$P$2:P1848,"&lt;="&amp;dashboard!$B$9)=1),1,0)</f>
        <v>1</v>
      </c>
    </row>
    <row r="1849" spans="1:17">
      <c r="A1849" t="s">
        <v>3313</v>
      </c>
      <c r="B1849" s="2">
        <v>45099</v>
      </c>
      <c r="C1849" t="s">
        <v>2913</v>
      </c>
      <c r="D1849" t="s">
        <v>1340</v>
      </c>
      <c r="E1849" t="s">
        <v>17</v>
      </c>
      <c r="F1849" t="s">
        <v>18</v>
      </c>
      <c r="G1849" t="s">
        <v>19</v>
      </c>
      <c r="H1849" t="s">
        <v>57</v>
      </c>
      <c r="I1849" s="3">
        <v>3</v>
      </c>
      <c r="J1849" s="4">
        <v>11044.94</v>
      </c>
      <c r="K1849" s="4">
        <v>33134.82</v>
      </c>
      <c r="L1849" t="s">
        <v>28</v>
      </c>
      <c r="M1849" t="s">
        <v>29</v>
      </c>
      <c r="N1849">
        <f>IF(COUNTIF($C$2:C1849,C1849)=1,1,0)</f>
        <v>0</v>
      </c>
      <c r="O1849">
        <f t="shared" si="56"/>
        <v>0</v>
      </c>
      <c r="P1849" t="str">
        <f t="shared" si="57"/>
        <v>2023-06</v>
      </c>
      <c r="Q1849" s="3">
        <f>IF(AND(IF(dashboard!$B$4="All",TRUE,$F1849=dashboard!$B$4),IF(dashboard!$B$5="All",TRUE,$E1849=dashboard!$B$5),IF(dashboard!$B$6="All",TRUE,$G1849=dashboard!$B$6),IF(dashboard!$B$7="All",TRUE,$M1849=dashboard!$B$7),$P1849&gt;=dashboard!$B$8,$P1849&lt;=dashboard!$B$9,COUNTIFS($C$2:C1849,$C1849,$F$2:F1849,IF(dashboard!$B$4="All","*",dashboard!$B$4),$E$2:E1849,IF(dashboard!$B$5="All","*",dashboard!$B$5),$G$2:G1849,IF(dashboard!$B$6="All","*",dashboard!$B$6),$M$2:M1849,IF(dashboard!$B$7="All","*",dashboard!$B$7),$P$2:P1849,"&gt;="&amp;dashboard!$B$8,$P$2:P1849,"&lt;="&amp;dashboard!$B$9)=1),1,0)</f>
        <v>0</v>
      </c>
    </row>
    <row r="1850" spans="1:17">
      <c r="A1850" t="s">
        <v>3314</v>
      </c>
      <c r="B1850" s="2">
        <v>45090</v>
      </c>
      <c r="C1850" t="s">
        <v>1717</v>
      </c>
      <c r="D1850" t="s">
        <v>132</v>
      </c>
      <c r="E1850" t="s">
        <v>17</v>
      </c>
      <c r="F1850" t="s">
        <v>18</v>
      </c>
      <c r="G1850" t="s">
        <v>19</v>
      </c>
      <c r="H1850" t="s">
        <v>57</v>
      </c>
      <c r="I1850" s="3">
        <v>5</v>
      </c>
      <c r="J1850" s="4">
        <v>14261.92</v>
      </c>
      <c r="K1850" s="4">
        <v>71309.59</v>
      </c>
      <c r="L1850" t="s">
        <v>35</v>
      </c>
      <c r="M1850" t="s">
        <v>22</v>
      </c>
      <c r="N1850">
        <f>IF(COUNTIF($C$2:C1850,C1850)=1,1,0)</f>
        <v>0</v>
      </c>
      <c r="O1850">
        <f t="shared" si="56"/>
        <v>1</v>
      </c>
      <c r="P1850" t="str">
        <f t="shared" si="57"/>
        <v>2023-06</v>
      </c>
      <c r="Q1850" s="3">
        <f>IF(AND(IF(dashboard!$B$4="All",TRUE,$F1850=dashboard!$B$4),IF(dashboard!$B$5="All",TRUE,$E1850=dashboard!$B$5),IF(dashboard!$B$6="All",TRUE,$G1850=dashboard!$B$6),IF(dashboard!$B$7="All",TRUE,$M1850=dashboard!$B$7),$P1850&gt;=dashboard!$B$8,$P1850&lt;=dashboard!$B$9,COUNTIFS($C$2:C1850,$C1850,$F$2:F1850,IF(dashboard!$B$4="All","*",dashboard!$B$4),$E$2:E1850,IF(dashboard!$B$5="All","*",dashboard!$B$5),$G$2:G1850,IF(dashboard!$B$6="All","*",dashboard!$B$6),$M$2:M1850,IF(dashboard!$B$7="All","*",dashboard!$B$7),$P$2:P1850,"&gt;="&amp;dashboard!$B$8,$P$2:P1850,"&lt;="&amp;dashboard!$B$9)=1),1,0)</f>
        <v>0</v>
      </c>
    </row>
    <row r="1851" spans="1:17">
      <c r="A1851" t="s">
        <v>3315</v>
      </c>
      <c r="B1851" s="2">
        <v>45391</v>
      </c>
      <c r="C1851" t="s">
        <v>717</v>
      </c>
      <c r="D1851" t="s">
        <v>1956</v>
      </c>
      <c r="E1851" t="s">
        <v>17</v>
      </c>
      <c r="F1851" t="s">
        <v>46</v>
      </c>
      <c r="G1851" t="s">
        <v>19</v>
      </c>
      <c r="H1851" t="s">
        <v>50</v>
      </c>
      <c r="I1851" s="3">
        <v>2</v>
      </c>
      <c r="J1851" s="4">
        <v>1906.07</v>
      </c>
      <c r="K1851" s="4">
        <v>3812.14</v>
      </c>
      <c r="L1851" t="s">
        <v>21</v>
      </c>
      <c r="M1851" t="s">
        <v>29</v>
      </c>
      <c r="N1851">
        <f>IF(COUNTIF($C$2:C1851,C1851)=1,1,0)</f>
        <v>0</v>
      </c>
      <c r="O1851">
        <f t="shared" si="56"/>
        <v>0</v>
      </c>
      <c r="P1851" t="str">
        <f t="shared" si="57"/>
        <v>2024-04</v>
      </c>
      <c r="Q1851" s="3">
        <f>IF(AND(IF(dashboard!$B$4="All",TRUE,$F1851=dashboard!$B$4),IF(dashboard!$B$5="All",TRUE,$E1851=dashboard!$B$5),IF(dashboard!$B$6="All",TRUE,$G1851=dashboard!$B$6),IF(dashboard!$B$7="All",TRUE,$M1851=dashboard!$B$7),$P1851&gt;=dashboard!$B$8,$P1851&lt;=dashboard!$B$9,COUNTIFS($C$2:C1851,$C1851,$F$2:F1851,IF(dashboard!$B$4="All","*",dashboard!$B$4),$E$2:E1851,IF(dashboard!$B$5="All","*",dashboard!$B$5),$G$2:G1851,IF(dashboard!$B$6="All","*",dashboard!$B$6),$M$2:M1851,IF(dashboard!$B$7="All","*",dashboard!$B$7),$P$2:P1851,"&gt;="&amp;dashboard!$B$8,$P$2:P1851,"&lt;="&amp;dashboard!$B$9)=1),1,0)</f>
        <v>0</v>
      </c>
    </row>
    <row r="1852" spans="1:17">
      <c r="A1852" t="s">
        <v>3316</v>
      </c>
      <c r="B1852" s="2">
        <v>45423</v>
      </c>
      <c r="C1852" t="s">
        <v>811</v>
      </c>
      <c r="D1852" t="s">
        <v>1861</v>
      </c>
      <c r="E1852" t="s">
        <v>26</v>
      </c>
      <c r="F1852" t="s">
        <v>46</v>
      </c>
      <c r="G1852" t="s">
        <v>19</v>
      </c>
      <c r="H1852" t="s">
        <v>20</v>
      </c>
      <c r="I1852" s="3">
        <v>2</v>
      </c>
      <c r="J1852" s="4">
        <v>39175.29</v>
      </c>
      <c r="K1852" s="4">
        <v>78350.570000000007</v>
      </c>
      <c r="L1852" t="s">
        <v>21</v>
      </c>
      <c r="M1852" t="s">
        <v>29</v>
      </c>
      <c r="N1852">
        <f>IF(COUNTIF($C$2:C1852,C1852)=1,1,0)</f>
        <v>0</v>
      </c>
      <c r="O1852">
        <f t="shared" si="56"/>
        <v>0</v>
      </c>
      <c r="P1852" t="str">
        <f t="shared" si="57"/>
        <v>2024-05</v>
      </c>
      <c r="Q1852" s="3">
        <f>IF(AND(IF(dashboard!$B$4="All",TRUE,$F1852=dashboard!$B$4),IF(dashboard!$B$5="All",TRUE,$E1852=dashboard!$B$5),IF(dashboard!$B$6="All",TRUE,$G1852=dashboard!$B$6),IF(dashboard!$B$7="All",TRUE,$M1852=dashboard!$B$7),$P1852&gt;=dashboard!$B$8,$P1852&lt;=dashboard!$B$9,COUNTIFS($C$2:C1852,$C1852,$F$2:F1852,IF(dashboard!$B$4="All","*",dashboard!$B$4),$E$2:E1852,IF(dashboard!$B$5="All","*",dashboard!$B$5),$G$2:G1852,IF(dashboard!$B$6="All","*",dashboard!$B$6),$M$2:M1852,IF(dashboard!$B$7="All","*",dashboard!$B$7),$P$2:P1852,"&gt;="&amp;dashboard!$B$8,$P$2:P1852,"&lt;="&amp;dashboard!$B$9)=1),1,0)</f>
        <v>0</v>
      </c>
    </row>
    <row r="1853" spans="1:17">
      <c r="A1853" t="s">
        <v>3317</v>
      </c>
      <c r="B1853" s="2">
        <v>45321</v>
      </c>
      <c r="C1853" t="s">
        <v>1784</v>
      </c>
      <c r="D1853" t="s">
        <v>3156</v>
      </c>
      <c r="E1853" t="s">
        <v>17</v>
      </c>
      <c r="F1853" t="s">
        <v>33</v>
      </c>
      <c r="G1853" t="s">
        <v>42</v>
      </c>
      <c r="H1853" t="s">
        <v>34</v>
      </c>
      <c r="I1853" s="3">
        <v>1</v>
      </c>
      <c r="J1853" s="4">
        <v>1295.69</v>
      </c>
      <c r="K1853" s="4">
        <v>1295.69</v>
      </c>
      <c r="L1853" t="s">
        <v>21</v>
      </c>
      <c r="M1853" t="s">
        <v>29</v>
      </c>
      <c r="N1853">
        <f>IF(COUNTIF($C$2:C1853,C1853)=1,1,0)</f>
        <v>0</v>
      </c>
      <c r="O1853">
        <f t="shared" si="56"/>
        <v>0</v>
      </c>
      <c r="P1853" t="str">
        <f t="shared" si="57"/>
        <v>2024-01</v>
      </c>
      <c r="Q1853" s="3">
        <f>IF(AND(IF(dashboard!$B$4="All",TRUE,$F1853=dashboard!$B$4),IF(dashboard!$B$5="All",TRUE,$E1853=dashboard!$B$5),IF(dashboard!$B$6="All",TRUE,$G1853=dashboard!$B$6),IF(dashboard!$B$7="All",TRUE,$M1853=dashboard!$B$7),$P1853&gt;=dashboard!$B$8,$P1853&lt;=dashboard!$B$9,COUNTIFS($C$2:C1853,$C1853,$F$2:F1853,IF(dashboard!$B$4="All","*",dashboard!$B$4),$E$2:E1853,IF(dashboard!$B$5="All","*",dashboard!$B$5),$G$2:G1853,IF(dashboard!$B$6="All","*",dashboard!$B$6),$M$2:M1853,IF(dashboard!$B$7="All","*",dashboard!$B$7),$P$2:P1853,"&gt;="&amp;dashboard!$B$8,$P$2:P1853,"&lt;="&amp;dashboard!$B$9)=1),1,0)</f>
        <v>0</v>
      </c>
    </row>
    <row r="1854" spans="1:17">
      <c r="A1854" t="s">
        <v>3318</v>
      </c>
      <c r="B1854" s="2">
        <v>45234</v>
      </c>
      <c r="C1854" t="s">
        <v>1891</v>
      </c>
      <c r="D1854" t="s">
        <v>1506</v>
      </c>
      <c r="E1854" t="s">
        <v>17</v>
      </c>
      <c r="F1854" t="s">
        <v>33</v>
      </c>
      <c r="G1854" t="s">
        <v>19</v>
      </c>
      <c r="H1854" t="s">
        <v>57</v>
      </c>
      <c r="I1854" s="3">
        <v>3</v>
      </c>
      <c r="J1854" s="4">
        <v>11055.55</v>
      </c>
      <c r="K1854" s="4">
        <v>33166.660000000003</v>
      </c>
      <c r="L1854" t="s">
        <v>35</v>
      </c>
      <c r="M1854" t="s">
        <v>29</v>
      </c>
      <c r="N1854">
        <f>IF(COUNTIF($C$2:C1854,C1854)=1,1,0)</f>
        <v>0</v>
      </c>
      <c r="O1854">
        <f t="shared" si="56"/>
        <v>0</v>
      </c>
      <c r="P1854" t="str">
        <f t="shared" si="57"/>
        <v>2023-11</v>
      </c>
      <c r="Q1854" s="3">
        <f>IF(AND(IF(dashboard!$B$4="All",TRUE,$F1854=dashboard!$B$4),IF(dashboard!$B$5="All",TRUE,$E1854=dashboard!$B$5),IF(dashboard!$B$6="All",TRUE,$G1854=dashboard!$B$6),IF(dashboard!$B$7="All",TRUE,$M1854=dashboard!$B$7),$P1854&gt;=dashboard!$B$8,$P1854&lt;=dashboard!$B$9,COUNTIFS($C$2:C1854,$C1854,$F$2:F1854,IF(dashboard!$B$4="All","*",dashboard!$B$4),$E$2:E1854,IF(dashboard!$B$5="All","*",dashboard!$B$5),$G$2:G1854,IF(dashboard!$B$6="All","*",dashboard!$B$6),$M$2:M1854,IF(dashboard!$B$7="All","*",dashboard!$B$7),$P$2:P1854,"&gt;="&amp;dashboard!$B$8,$P$2:P1854,"&lt;="&amp;dashboard!$B$9)=1),1,0)</f>
        <v>0</v>
      </c>
    </row>
    <row r="1855" spans="1:17">
      <c r="A1855" t="s">
        <v>3319</v>
      </c>
      <c r="B1855" s="2">
        <v>45109</v>
      </c>
      <c r="C1855" t="s">
        <v>347</v>
      </c>
      <c r="D1855" t="s">
        <v>377</v>
      </c>
      <c r="E1855" t="s">
        <v>26</v>
      </c>
      <c r="F1855" t="s">
        <v>18</v>
      </c>
      <c r="G1855" t="s">
        <v>42</v>
      </c>
      <c r="H1855" t="s">
        <v>34</v>
      </c>
      <c r="I1855" s="3">
        <v>4</v>
      </c>
      <c r="J1855" s="4">
        <v>1341.81</v>
      </c>
      <c r="K1855" s="4">
        <v>5367.24</v>
      </c>
      <c r="L1855" t="s">
        <v>35</v>
      </c>
      <c r="M1855" t="s">
        <v>29</v>
      </c>
      <c r="N1855">
        <f>IF(COUNTIF($C$2:C1855,C1855)=1,1,0)</f>
        <v>0</v>
      </c>
      <c r="O1855">
        <f t="shared" si="56"/>
        <v>0</v>
      </c>
      <c r="P1855" t="str">
        <f t="shared" si="57"/>
        <v>2023-07</v>
      </c>
      <c r="Q1855" s="3">
        <f>IF(AND(IF(dashboard!$B$4="All",TRUE,$F1855=dashboard!$B$4),IF(dashboard!$B$5="All",TRUE,$E1855=dashboard!$B$5),IF(dashboard!$B$6="All",TRUE,$G1855=dashboard!$B$6),IF(dashboard!$B$7="All",TRUE,$M1855=dashboard!$B$7),$P1855&gt;=dashboard!$B$8,$P1855&lt;=dashboard!$B$9,COUNTIFS($C$2:C1855,$C1855,$F$2:F1855,IF(dashboard!$B$4="All","*",dashboard!$B$4),$E$2:E1855,IF(dashboard!$B$5="All","*",dashboard!$B$5),$G$2:G1855,IF(dashboard!$B$6="All","*",dashboard!$B$6),$M$2:M1855,IF(dashboard!$B$7="All","*",dashboard!$B$7),$P$2:P1855,"&gt;="&amp;dashboard!$B$8,$P$2:P1855,"&lt;="&amp;dashboard!$B$9)=1),1,0)</f>
        <v>0</v>
      </c>
    </row>
    <row r="1856" spans="1:17">
      <c r="A1856" t="s">
        <v>3320</v>
      </c>
      <c r="B1856" s="2">
        <v>45436</v>
      </c>
      <c r="C1856" t="s">
        <v>1685</v>
      </c>
      <c r="D1856" t="s">
        <v>728</v>
      </c>
      <c r="E1856" t="s">
        <v>17</v>
      </c>
      <c r="F1856" t="s">
        <v>18</v>
      </c>
      <c r="G1856" t="s">
        <v>42</v>
      </c>
      <c r="H1856" t="s">
        <v>50</v>
      </c>
      <c r="I1856" s="3">
        <v>1</v>
      </c>
      <c r="J1856" s="4">
        <v>2156.1999999999998</v>
      </c>
      <c r="K1856" s="4">
        <v>2156.1999999999998</v>
      </c>
      <c r="L1856" t="s">
        <v>21</v>
      </c>
      <c r="M1856" t="s">
        <v>29</v>
      </c>
      <c r="N1856">
        <f>IF(COUNTIF($C$2:C1856,C1856)=1,1,0)</f>
        <v>0</v>
      </c>
      <c r="O1856">
        <f t="shared" si="56"/>
        <v>0</v>
      </c>
      <c r="P1856" t="str">
        <f t="shared" si="57"/>
        <v>2024-05</v>
      </c>
      <c r="Q1856" s="3">
        <f>IF(AND(IF(dashboard!$B$4="All",TRUE,$F1856=dashboard!$B$4),IF(dashboard!$B$5="All",TRUE,$E1856=dashboard!$B$5),IF(dashboard!$B$6="All",TRUE,$G1856=dashboard!$B$6),IF(dashboard!$B$7="All",TRUE,$M1856=dashboard!$B$7),$P1856&gt;=dashboard!$B$8,$P1856&lt;=dashboard!$B$9,COUNTIFS($C$2:C1856,$C1856,$F$2:F1856,IF(dashboard!$B$4="All","*",dashboard!$B$4),$E$2:E1856,IF(dashboard!$B$5="All","*",dashboard!$B$5),$G$2:G1856,IF(dashboard!$B$6="All","*",dashboard!$B$6),$M$2:M1856,IF(dashboard!$B$7="All","*",dashboard!$B$7),$P$2:P1856,"&gt;="&amp;dashboard!$B$8,$P$2:P1856,"&lt;="&amp;dashboard!$B$9)=1),1,0)</f>
        <v>0</v>
      </c>
    </row>
    <row r="1857" spans="1:17">
      <c r="A1857" t="s">
        <v>3321</v>
      </c>
      <c r="B1857" s="2">
        <v>45472</v>
      </c>
      <c r="C1857" t="s">
        <v>2324</v>
      </c>
      <c r="D1857" t="s">
        <v>1578</v>
      </c>
      <c r="E1857" t="s">
        <v>61</v>
      </c>
      <c r="F1857" t="s">
        <v>27</v>
      </c>
      <c r="G1857" t="s">
        <v>42</v>
      </c>
      <c r="H1857" t="s">
        <v>50</v>
      </c>
      <c r="I1857" s="3">
        <v>1</v>
      </c>
      <c r="J1857" s="4">
        <v>2191.0700000000002</v>
      </c>
      <c r="K1857" s="4">
        <v>2191.0700000000002</v>
      </c>
      <c r="L1857" t="s">
        <v>21</v>
      </c>
      <c r="M1857" t="s">
        <v>29</v>
      </c>
      <c r="N1857">
        <f>IF(COUNTIF($C$2:C1857,C1857)=1,1,0)</f>
        <v>0</v>
      </c>
      <c r="O1857">
        <f t="shared" si="56"/>
        <v>0</v>
      </c>
      <c r="P1857" t="str">
        <f t="shared" si="57"/>
        <v>2024-06</v>
      </c>
      <c r="Q1857" s="3">
        <f>IF(AND(IF(dashboard!$B$4="All",TRUE,$F1857=dashboard!$B$4),IF(dashboard!$B$5="All",TRUE,$E1857=dashboard!$B$5),IF(dashboard!$B$6="All",TRUE,$G1857=dashboard!$B$6),IF(dashboard!$B$7="All",TRUE,$M1857=dashboard!$B$7),$P1857&gt;=dashboard!$B$8,$P1857&lt;=dashboard!$B$9,COUNTIFS($C$2:C1857,$C1857,$F$2:F1857,IF(dashboard!$B$4="All","*",dashboard!$B$4),$E$2:E1857,IF(dashboard!$B$5="All","*",dashboard!$B$5),$G$2:G1857,IF(dashboard!$B$6="All","*",dashboard!$B$6),$M$2:M1857,IF(dashboard!$B$7="All","*",dashboard!$B$7),$P$2:P1857,"&gt;="&amp;dashboard!$B$8,$P$2:P1857,"&lt;="&amp;dashboard!$B$9)=1),1,0)</f>
        <v>0</v>
      </c>
    </row>
    <row r="1858" spans="1:17">
      <c r="A1858" t="s">
        <v>3322</v>
      </c>
      <c r="B1858" s="2">
        <v>45153</v>
      </c>
      <c r="C1858" t="s">
        <v>564</v>
      </c>
      <c r="D1858" t="s">
        <v>1566</v>
      </c>
      <c r="E1858" t="s">
        <v>61</v>
      </c>
      <c r="F1858" t="s">
        <v>18</v>
      </c>
      <c r="G1858" t="s">
        <v>42</v>
      </c>
      <c r="H1858" t="s">
        <v>20</v>
      </c>
      <c r="I1858" s="3">
        <v>5</v>
      </c>
      <c r="J1858" s="4">
        <v>27646.560000000001</v>
      </c>
      <c r="K1858" s="4">
        <v>138232.81</v>
      </c>
      <c r="L1858" t="s">
        <v>35</v>
      </c>
      <c r="M1858" t="s">
        <v>29</v>
      </c>
      <c r="N1858">
        <f>IF(COUNTIF($C$2:C1858,C1858)=1,1,0)</f>
        <v>0</v>
      </c>
      <c r="O1858">
        <f t="shared" ref="O1858:O1921" si="58">IF(OR(M1858="Yes",M1858="YES",M1858=TRUE,M1858=1),1,0)</f>
        <v>0</v>
      </c>
      <c r="P1858" t="str">
        <f t="shared" ref="P1858:P1921" si="59">TEXT(B1858,"yyyy-mm")</f>
        <v>2023-08</v>
      </c>
      <c r="Q1858" s="3">
        <f>IF(AND(IF(dashboard!$B$4="All",TRUE,$F1858=dashboard!$B$4),IF(dashboard!$B$5="All",TRUE,$E1858=dashboard!$B$5),IF(dashboard!$B$6="All",TRUE,$G1858=dashboard!$B$6),IF(dashboard!$B$7="All",TRUE,$M1858=dashboard!$B$7),$P1858&gt;=dashboard!$B$8,$P1858&lt;=dashboard!$B$9,COUNTIFS($C$2:C1858,$C1858,$F$2:F1858,IF(dashboard!$B$4="All","*",dashboard!$B$4),$E$2:E1858,IF(dashboard!$B$5="All","*",dashboard!$B$5),$G$2:G1858,IF(dashboard!$B$6="All","*",dashboard!$B$6),$M$2:M1858,IF(dashboard!$B$7="All","*",dashboard!$B$7),$P$2:P1858,"&gt;="&amp;dashboard!$B$8,$P$2:P1858,"&lt;="&amp;dashboard!$B$9)=1),1,0)</f>
        <v>0</v>
      </c>
    </row>
    <row r="1859" spans="1:17">
      <c r="A1859" t="s">
        <v>3323</v>
      </c>
      <c r="B1859" s="2">
        <v>45362</v>
      </c>
      <c r="C1859" t="s">
        <v>3324</v>
      </c>
      <c r="D1859" t="s">
        <v>1379</v>
      </c>
      <c r="E1859" t="s">
        <v>17</v>
      </c>
      <c r="F1859" t="s">
        <v>33</v>
      </c>
      <c r="G1859" t="s">
        <v>42</v>
      </c>
      <c r="H1859" t="s">
        <v>50</v>
      </c>
      <c r="I1859" s="3">
        <v>4</v>
      </c>
      <c r="J1859" s="4">
        <v>2794.13</v>
      </c>
      <c r="K1859" s="4">
        <v>11176.52</v>
      </c>
      <c r="L1859" t="s">
        <v>28</v>
      </c>
      <c r="M1859" t="s">
        <v>29</v>
      </c>
      <c r="N1859">
        <f>IF(COUNTIF($C$2:C1859,C1859)=1,1,0)</f>
        <v>1</v>
      </c>
      <c r="O1859">
        <f t="shared" si="58"/>
        <v>0</v>
      </c>
      <c r="P1859" t="str">
        <f t="shared" si="59"/>
        <v>2024-03</v>
      </c>
      <c r="Q1859" s="3">
        <f>IF(AND(IF(dashboard!$B$4="All",TRUE,$F1859=dashboard!$B$4),IF(dashboard!$B$5="All",TRUE,$E1859=dashboard!$B$5),IF(dashboard!$B$6="All",TRUE,$G1859=dashboard!$B$6),IF(dashboard!$B$7="All",TRUE,$M1859=dashboard!$B$7),$P1859&gt;=dashboard!$B$8,$P1859&lt;=dashboard!$B$9,COUNTIFS($C$2:C1859,$C1859,$F$2:F1859,IF(dashboard!$B$4="All","*",dashboard!$B$4),$E$2:E1859,IF(dashboard!$B$5="All","*",dashboard!$B$5),$G$2:G1859,IF(dashboard!$B$6="All","*",dashboard!$B$6),$M$2:M1859,IF(dashboard!$B$7="All","*",dashboard!$B$7),$P$2:P1859,"&gt;="&amp;dashboard!$B$8,$P$2:P1859,"&lt;="&amp;dashboard!$B$9)=1),1,0)</f>
        <v>1</v>
      </c>
    </row>
    <row r="1860" spans="1:17">
      <c r="A1860" t="s">
        <v>3325</v>
      </c>
      <c r="B1860" s="2">
        <v>45348</v>
      </c>
      <c r="C1860" t="s">
        <v>1460</v>
      </c>
      <c r="D1860" t="s">
        <v>1533</v>
      </c>
      <c r="E1860" t="s">
        <v>17</v>
      </c>
      <c r="F1860" t="s">
        <v>46</v>
      </c>
      <c r="G1860" t="s">
        <v>19</v>
      </c>
      <c r="H1860" t="s">
        <v>34</v>
      </c>
      <c r="I1860" s="3">
        <v>3</v>
      </c>
      <c r="J1860" s="4">
        <v>1082.82</v>
      </c>
      <c r="K1860" s="4">
        <v>3248.47</v>
      </c>
      <c r="L1860" t="s">
        <v>21</v>
      </c>
      <c r="M1860" t="s">
        <v>22</v>
      </c>
      <c r="N1860">
        <f>IF(COUNTIF($C$2:C1860,C1860)=1,1,0)</f>
        <v>0</v>
      </c>
      <c r="O1860">
        <f t="shared" si="58"/>
        <v>1</v>
      </c>
      <c r="P1860" t="str">
        <f t="shared" si="59"/>
        <v>2024-02</v>
      </c>
      <c r="Q1860" s="3">
        <f>IF(AND(IF(dashboard!$B$4="All",TRUE,$F1860=dashboard!$B$4),IF(dashboard!$B$5="All",TRUE,$E1860=dashboard!$B$5),IF(dashboard!$B$6="All",TRUE,$G1860=dashboard!$B$6),IF(dashboard!$B$7="All",TRUE,$M1860=dashboard!$B$7),$P1860&gt;=dashboard!$B$8,$P1860&lt;=dashboard!$B$9,COUNTIFS($C$2:C1860,$C1860,$F$2:F1860,IF(dashboard!$B$4="All","*",dashboard!$B$4),$E$2:E1860,IF(dashboard!$B$5="All","*",dashboard!$B$5),$G$2:G1860,IF(dashboard!$B$6="All","*",dashboard!$B$6),$M$2:M1860,IF(dashboard!$B$7="All","*",dashboard!$B$7),$P$2:P1860,"&gt;="&amp;dashboard!$B$8,$P$2:P1860,"&lt;="&amp;dashboard!$B$9)=1),1,0)</f>
        <v>0</v>
      </c>
    </row>
    <row r="1861" spans="1:17">
      <c r="A1861" t="s">
        <v>3326</v>
      </c>
      <c r="B1861" s="2">
        <v>44947</v>
      </c>
      <c r="C1861" t="s">
        <v>1588</v>
      </c>
      <c r="D1861" t="s">
        <v>2063</v>
      </c>
      <c r="E1861" t="s">
        <v>17</v>
      </c>
      <c r="F1861" t="s">
        <v>33</v>
      </c>
      <c r="G1861" t="s">
        <v>42</v>
      </c>
      <c r="H1861" t="s">
        <v>20</v>
      </c>
      <c r="I1861" s="3">
        <v>3</v>
      </c>
      <c r="J1861" s="4">
        <v>25354.63</v>
      </c>
      <c r="K1861" s="4">
        <v>76063.88</v>
      </c>
      <c r="L1861" t="s">
        <v>28</v>
      </c>
      <c r="M1861" t="s">
        <v>29</v>
      </c>
      <c r="N1861">
        <f>IF(COUNTIF($C$2:C1861,C1861)=1,1,0)</f>
        <v>0</v>
      </c>
      <c r="O1861">
        <f t="shared" si="58"/>
        <v>0</v>
      </c>
      <c r="P1861" t="str">
        <f t="shared" si="59"/>
        <v>2023-01</v>
      </c>
      <c r="Q1861" s="3">
        <f>IF(AND(IF(dashboard!$B$4="All",TRUE,$F1861=dashboard!$B$4),IF(dashboard!$B$5="All",TRUE,$E1861=dashboard!$B$5),IF(dashboard!$B$6="All",TRUE,$G1861=dashboard!$B$6),IF(dashboard!$B$7="All",TRUE,$M1861=dashboard!$B$7),$P1861&gt;=dashboard!$B$8,$P1861&lt;=dashboard!$B$9,COUNTIFS($C$2:C1861,$C1861,$F$2:F1861,IF(dashboard!$B$4="All","*",dashboard!$B$4),$E$2:E1861,IF(dashboard!$B$5="All","*",dashboard!$B$5),$G$2:G1861,IF(dashboard!$B$6="All","*",dashboard!$B$6),$M$2:M1861,IF(dashboard!$B$7="All","*",dashboard!$B$7),$P$2:P1861,"&gt;="&amp;dashboard!$B$8,$P$2:P1861,"&lt;="&amp;dashboard!$B$9)=1),1,0)</f>
        <v>1</v>
      </c>
    </row>
    <row r="1862" spans="1:17">
      <c r="A1862" t="s">
        <v>3327</v>
      </c>
      <c r="B1862" s="2">
        <v>45323</v>
      </c>
      <c r="C1862" t="s">
        <v>354</v>
      </c>
      <c r="D1862" t="s">
        <v>2505</v>
      </c>
      <c r="E1862" t="s">
        <v>26</v>
      </c>
      <c r="F1862" t="s">
        <v>27</v>
      </c>
      <c r="G1862" t="s">
        <v>42</v>
      </c>
      <c r="H1862" t="s">
        <v>20</v>
      </c>
      <c r="I1862" s="3">
        <v>3</v>
      </c>
      <c r="J1862" s="4">
        <v>41409.370000000003</v>
      </c>
      <c r="K1862" s="4">
        <v>124228.11</v>
      </c>
      <c r="L1862" t="s">
        <v>28</v>
      </c>
      <c r="M1862" t="s">
        <v>29</v>
      </c>
      <c r="N1862">
        <f>IF(COUNTIF($C$2:C1862,C1862)=1,1,0)</f>
        <v>0</v>
      </c>
      <c r="O1862">
        <f t="shared" si="58"/>
        <v>0</v>
      </c>
      <c r="P1862" t="str">
        <f t="shared" si="59"/>
        <v>2024-02</v>
      </c>
      <c r="Q1862" s="3">
        <f>IF(AND(IF(dashboard!$B$4="All",TRUE,$F1862=dashboard!$B$4),IF(dashboard!$B$5="All",TRUE,$E1862=dashboard!$B$5),IF(dashboard!$B$6="All",TRUE,$G1862=dashboard!$B$6),IF(dashboard!$B$7="All",TRUE,$M1862=dashboard!$B$7),$P1862&gt;=dashboard!$B$8,$P1862&lt;=dashboard!$B$9,COUNTIFS($C$2:C1862,$C1862,$F$2:F1862,IF(dashboard!$B$4="All","*",dashboard!$B$4),$E$2:E1862,IF(dashboard!$B$5="All","*",dashboard!$B$5),$G$2:G1862,IF(dashboard!$B$6="All","*",dashboard!$B$6),$M$2:M1862,IF(dashboard!$B$7="All","*",dashboard!$B$7),$P$2:P1862,"&gt;="&amp;dashboard!$B$8,$P$2:P1862,"&lt;="&amp;dashboard!$B$9)=1),1,0)</f>
        <v>0</v>
      </c>
    </row>
    <row r="1863" spans="1:17">
      <c r="A1863" t="s">
        <v>3328</v>
      </c>
      <c r="B1863" s="2">
        <v>45031</v>
      </c>
      <c r="C1863" t="s">
        <v>2780</v>
      </c>
      <c r="D1863" t="s">
        <v>3329</v>
      </c>
      <c r="E1863" t="s">
        <v>26</v>
      </c>
      <c r="F1863" t="s">
        <v>27</v>
      </c>
      <c r="G1863" t="s">
        <v>19</v>
      </c>
      <c r="H1863" t="s">
        <v>57</v>
      </c>
      <c r="I1863" s="3">
        <v>1</v>
      </c>
      <c r="J1863" s="4">
        <v>12419.15</v>
      </c>
      <c r="K1863" s="4">
        <v>12419.15</v>
      </c>
      <c r="L1863" t="s">
        <v>35</v>
      </c>
      <c r="M1863" t="s">
        <v>29</v>
      </c>
      <c r="N1863">
        <f>IF(COUNTIF($C$2:C1863,C1863)=1,1,0)</f>
        <v>0</v>
      </c>
      <c r="O1863">
        <f t="shared" si="58"/>
        <v>0</v>
      </c>
      <c r="P1863" t="str">
        <f t="shared" si="59"/>
        <v>2023-04</v>
      </c>
      <c r="Q1863" s="3">
        <f>IF(AND(IF(dashboard!$B$4="All",TRUE,$F1863=dashboard!$B$4),IF(dashboard!$B$5="All",TRUE,$E1863=dashboard!$B$5),IF(dashboard!$B$6="All",TRUE,$G1863=dashboard!$B$6),IF(dashboard!$B$7="All",TRUE,$M1863=dashboard!$B$7),$P1863&gt;=dashboard!$B$8,$P1863&lt;=dashboard!$B$9,COUNTIFS($C$2:C1863,$C1863,$F$2:F1863,IF(dashboard!$B$4="All","*",dashboard!$B$4),$E$2:E1863,IF(dashboard!$B$5="All","*",dashboard!$B$5),$G$2:G1863,IF(dashboard!$B$6="All","*",dashboard!$B$6),$M$2:M1863,IF(dashboard!$B$7="All","*",dashboard!$B$7),$P$2:P1863,"&gt;="&amp;dashboard!$B$8,$P$2:P1863,"&lt;="&amp;dashboard!$B$9)=1),1,0)</f>
        <v>0</v>
      </c>
    </row>
    <row r="1864" spans="1:17">
      <c r="A1864" t="s">
        <v>3330</v>
      </c>
      <c r="B1864" s="2">
        <v>45118</v>
      </c>
      <c r="C1864" t="s">
        <v>1545</v>
      </c>
      <c r="D1864" t="s">
        <v>60</v>
      </c>
      <c r="E1864" t="s">
        <v>26</v>
      </c>
      <c r="F1864" t="s">
        <v>46</v>
      </c>
      <c r="G1864" t="s">
        <v>42</v>
      </c>
      <c r="H1864" t="s">
        <v>34</v>
      </c>
      <c r="I1864" s="3">
        <v>5</v>
      </c>
      <c r="J1864" s="4">
        <v>1401.71</v>
      </c>
      <c r="K1864" s="4">
        <v>7008.53</v>
      </c>
      <c r="L1864" t="s">
        <v>35</v>
      </c>
      <c r="M1864" t="s">
        <v>29</v>
      </c>
      <c r="N1864">
        <f>IF(COUNTIF($C$2:C1864,C1864)=1,1,0)</f>
        <v>0</v>
      </c>
      <c r="O1864">
        <f t="shared" si="58"/>
        <v>0</v>
      </c>
      <c r="P1864" t="str">
        <f t="shared" si="59"/>
        <v>2023-07</v>
      </c>
      <c r="Q1864" s="3">
        <f>IF(AND(IF(dashboard!$B$4="All",TRUE,$F1864=dashboard!$B$4),IF(dashboard!$B$5="All",TRUE,$E1864=dashboard!$B$5),IF(dashboard!$B$6="All",TRUE,$G1864=dashboard!$B$6),IF(dashboard!$B$7="All",TRUE,$M1864=dashboard!$B$7),$P1864&gt;=dashboard!$B$8,$P1864&lt;=dashboard!$B$9,COUNTIFS($C$2:C1864,$C1864,$F$2:F1864,IF(dashboard!$B$4="All","*",dashboard!$B$4),$E$2:E1864,IF(dashboard!$B$5="All","*",dashboard!$B$5),$G$2:G1864,IF(dashboard!$B$6="All","*",dashboard!$B$6),$M$2:M1864,IF(dashboard!$B$7="All","*",dashboard!$B$7),$P$2:P1864,"&gt;="&amp;dashboard!$B$8,$P$2:P1864,"&lt;="&amp;dashboard!$B$9)=1),1,0)</f>
        <v>0</v>
      </c>
    </row>
    <row r="1865" spans="1:17">
      <c r="A1865" t="s">
        <v>3331</v>
      </c>
      <c r="B1865" s="2">
        <v>44943</v>
      </c>
      <c r="C1865" t="s">
        <v>1860</v>
      </c>
      <c r="D1865" t="s">
        <v>1340</v>
      </c>
      <c r="E1865" t="s">
        <v>26</v>
      </c>
      <c r="F1865" t="s">
        <v>33</v>
      </c>
      <c r="G1865" t="s">
        <v>42</v>
      </c>
      <c r="H1865" t="s">
        <v>50</v>
      </c>
      <c r="I1865" s="3">
        <v>1</v>
      </c>
      <c r="J1865" s="4">
        <v>2126.5500000000002</v>
      </c>
      <c r="K1865" s="4">
        <v>2126.5500000000002</v>
      </c>
      <c r="L1865" t="s">
        <v>28</v>
      </c>
      <c r="M1865" t="s">
        <v>29</v>
      </c>
      <c r="N1865">
        <f>IF(COUNTIF($C$2:C1865,C1865)=1,1,0)</f>
        <v>0</v>
      </c>
      <c r="O1865">
        <f t="shared" si="58"/>
        <v>0</v>
      </c>
      <c r="P1865" t="str">
        <f t="shared" si="59"/>
        <v>2023-01</v>
      </c>
      <c r="Q1865" s="3">
        <f>IF(AND(IF(dashboard!$B$4="All",TRUE,$F1865=dashboard!$B$4),IF(dashboard!$B$5="All",TRUE,$E1865=dashboard!$B$5),IF(dashboard!$B$6="All",TRUE,$G1865=dashboard!$B$6),IF(dashboard!$B$7="All",TRUE,$M1865=dashboard!$B$7),$P1865&gt;=dashboard!$B$8,$P1865&lt;=dashboard!$B$9,COUNTIFS($C$2:C1865,$C1865,$F$2:F1865,IF(dashboard!$B$4="All","*",dashboard!$B$4),$E$2:E1865,IF(dashboard!$B$5="All","*",dashboard!$B$5),$G$2:G1865,IF(dashboard!$B$6="All","*",dashboard!$B$6),$M$2:M1865,IF(dashboard!$B$7="All","*",dashboard!$B$7),$P$2:P1865,"&gt;="&amp;dashboard!$B$8,$P$2:P1865,"&lt;="&amp;dashboard!$B$9)=1),1,0)</f>
        <v>0</v>
      </c>
    </row>
    <row r="1866" spans="1:17">
      <c r="A1866" t="s">
        <v>3332</v>
      </c>
      <c r="B1866" s="2">
        <v>45046</v>
      </c>
      <c r="C1866" t="s">
        <v>15</v>
      </c>
      <c r="D1866" t="s">
        <v>1523</v>
      </c>
      <c r="E1866" t="s">
        <v>17</v>
      </c>
      <c r="F1866" t="s">
        <v>27</v>
      </c>
      <c r="G1866" t="s">
        <v>42</v>
      </c>
      <c r="H1866" t="s">
        <v>57</v>
      </c>
      <c r="I1866" s="3">
        <v>2</v>
      </c>
      <c r="J1866" s="4">
        <v>16735.7</v>
      </c>
      <c r="K1866" s="4">
        <v>33471.4</v>
      </c>
      <c r="L1866" t="s">
        <v>35</v>
      </c>
      <c r="M1866" t="s">
        <v>29</v>
      </c>
      <c r="N1866">
        <f>IF(COUNTIF($C$2:C1866,C1866)=1,1,0)</f>
        <v>0</v>
      </c>
      <c r="O1866">
        <f t="shared" si="58"/>
        <v>0</v>
      </c>
      <c r="P1866" t="str">
        <f t="shared" si="59"/>
        <v>2023-04</v>
      </c>
      <c r="Q1866" s="3">
        <f>IF(AND(IF(dashboard!$B$4="All",TRUE,$F1866=dashboard!$B$4),IF(dashboard!$B$5="All",TRUE,$E1866=dashboard!$B$5),IF(dashboard!$B$6="All",TRUE,$G1866=dashboard!$B$6),IF(dashboard!$B$7="All",TRUE,$M1866=dashboard!$B$7),$P1866&gt;=dashboard!$B$8,$P1866&lt;=dashboard!$B$9,COUNTIFS($C$2:C1866,$C1866,$F$2:F1866,IF(dashboard!$B$4="All","*",dashboard!$B$4),$E$2:E1866,IF(dashboard!$B$5="All","*",dashboard!$B$5),$G$2:G1866,IF(dashboard!$B$6="All","*",dashboard!$B$6),$M$2:M1866,IF(dashboard!$B$7="All","*",dashboard!$B$7),$P$2:P1866,"&gt;="&amp;dashboard!$B$8,$P$2:P1866,"&lt;="&amp;dashboard!$B$9)=1),1,0)</f>
        <v>0</v>
      </c>
    </row>
    <row r="1867" spans="1:17">
      <c r="A1867" t="s">
        <v>3333</v>
      </c>
      <c r="B1867" s="2">
        <v>45319</v>
      </c>
      <c r="C1867" t="s">
        <v>573</v>
      </c>
      <c r="D1867" t="s">
        <v>2008</v>
      </c>
      <c r="E1867" t="s">
        <v>26</v>
      </c>
      <c r="F1867" t="s">
        <v>33</v>
      </c>
      <c r="G1867" t="s">
        <v>19</v>
      </c>
      <c r="H1867" t="s">
        <v>34</v>
      </c>
      <c r="I1867" s="3">
        <v>2</v>
      </c>
      <c r="J1867" s="4">
        <v>1238.53</v>
      </c>
      <c r="K1867" s="4">
        <v>2477.06</v>
      </c>
      <c r="L1867" t="s">
        <v>28</v>
      </c>
      <c r="M1867" t="s">
        <v>29</v>
      </c>
      <c r="N1867">
        <f>IF(COUNTIF($C$2:C1867,C1867)=1,1,0)</f>
        <v>0</v>
      </c>
      <c r="O1867">
        <f t="shared" si="58"/>
        <v>0</v>
      </c>
      <c r="P1867" t="str">
        <f t="shared" si="59"/>
        <v>2024-01</v>
      </c>
      <c r="Q1867" s="3">
        <f>IF(AND(IF(dashboard!$B$4="All",TRUE,$F1867=dashboard!$B$4),IF(dashboard!$B$5="All",TRUE,$E1867=dashboard!$B$5),IF(dashboard!$B$6="All",TRUE,$G1867=dashboard!$B$6),IF(dashboard!$B$7="All",TRUE,$M1867=dashboard!$B$7),$P1867&gt;=dashboard!$B$8,$P1867&lt;=dashboard!$B$9,COUNTIFS($C$2:C1867,$C1867,$F$2:F1867,IF(dashboard!$B$4="All","*",dashboard!$B$4),$E$2:E1867,IF(dashboard!$B$5="All","*",dashboard!$B$5),$G$2:G1867,IF(dashboard!$B$6="All","*",dashboard!$B$6),$M$2:M1867,IF(dashboard!$B$7="All","*",dashboard!$B$7),$P$2:P1867,"&gt;="&amp;dashboard!$B$8,$P$2:P1867,"&lt;="&amp;dashboard!$B$9)=1),1,0)</f>
        <v>0</v>
      </c>
    </row>
    <row r="1868" spans="1:17">
      <c r="A1868" t="s">
        <v>3334</v>
      </c>
      <c r="B1868" s="2">
        <v>45351</v>
      </c>
      <c r="C1868" t="s">
        <v>2065</v>
      </c>
      <c r="D1868" t="s">
        <v>1490</v>
      </c>
      <c r="E1868" t="s">
        <v>26</v>
      </c>
      <c r="F1868" t="s">
        <v>27</v>
      </c>
      <c r="G1868" t="s">
        <v>19</v>
      </c>
      <c r="H1868" t="s">
        <v>34</v>
      </c>
      <c r="I1868" s="3">
        <v>3</v>
      </c>
      <c r="J1868" s="4">
        <v>1356.77</v>
      </c>
      <c r="K1868" s="4">
        <v>4070.31</v>
      </c>
      <c r="L1868" t="s">
        <v>28</v>
      </c>
      <c r="M1868" t="s">
        <v>29</v>
      </c>
      <c r="N1868">
        <f>IF(COUNTIF($C$2:C1868,C1868)=1,1,0)</f>
        <v>0</v>
      </c>
      <c r="O1868">
        <f t="shared" si="58"/>
        <v>0</v>
      </c>
      <c r="P1868" t="str">
        <f t="shared" si="59"/>
        <v>2024-02</v>
      </c>
      <c r="Q1868" s="3">
        <f>IF(AND(IF(dashboard!$B$4="All",TRUE,$F1868=dashboard!$B$4),IF(dashboard!$B$5="All",TRUE,$E1868=dashboard!$B$5),IF(dashboard!$B$6="All",TRUE,$G1868=dashboard!$B$6),IF(dashboard!$B$7="All",TRUE,$M1868=dashboard!$B$7),$P1868&gt;=dashboard!$B$8,$P1868&lt;=dashboard!$B$9,COUNTIFS($C$2:C1868,$C1868,$F$2:F1868,IF(dashboard!$B$4="All","*",dashboard!$B$4),$E$2:E1868,IF(dashboard!$B$5="All","*",dashboard!$B$5),$G$2:G1868,IF(dashboard!$B$6="All","*",dashboard!$B$6),$M$2:M1868,IF(dashboard!$B$7="All","*",dashboard!$B$7),$P$2:P1868,"&gt;="&amp;dashboard!$B$8,$P$2:P1868,"&lt;="&amp;dashboard!$B$9)=1),1,0)</f>
        <v>0</v>
      </c>
    </row>
    <row r="1869" spans="1:17">
      <c r="A1869" t="s">
        <v>3335</v>
      </c>
      <c r="B1869" s="2">
        <v>45055</v>
      </c>
      <c r="C1869" t="s">
        <v>549</v>
      </c>
      <c r="D1869" t="s">
        <v>368</v>
      </c>
      <c r="E1869" t="s">
        <v>26</v>
      </c>
      <c r="F1869" t="s">
        <v>46</v>
      </c>
      <c r="G1869" t="s">
        <v>19</v>
      </c>
      <c r="H1869" t="s">
        <v>20</v>
      </c>
      <c r="I1869" s="3">
        <v>5</v>
      </c>
      <c r="J1869" s="4">
        <v>41582.06</v>
      </c>
      <c r="K1869" s="4">
        <v>207910.32</v>
      </c>
      <c r="L1869" t="s">
        <v>35</v>
      </c>
      <c r="M1869" t="s">
        <v>29</v>
      </c>
      <c r="N1869">
        <f>IF(COUNTIF($C$2:C1869,C1869)=1,1,0)</f>
        <v>0</v>
      </c>
      <c r="O1869">
        <f t="shared" si="58"/>
        <v>0</v>
      </c>
      <c r="P1869" t="str">
        <f t="shared" si="59"/>
        <v>2023-05</v>
      </c>
      <c r="Q1869" s="3">
        <f>IF(AND(IF(dashboard!$B$4="All",TRUE,$F1869=dashboard!$B$4),IF(dashboard!$B$5="All",TRUE,$E1869=dashboard!$B$5),IF(dashboard!$B$6="All",TRUE,$G1869=dashboard!$B$6),IF(dashboard!$B$7="All",TRUE,$M1869=dashboard!$B$7),$P1869&gt;=dashboard!$B$8,$P1869&lt;=dashboard!$B$9,COUNTIFS($C$2:C1869,$C1869,$F$2:F1869,IF(dashboard!$B$4="All","*",dashboard!$B$4),$E$2:E1869,IF(dashboard!$B$5="All","*",dashboard!$B$5),$G$2:G1869,IF(dashboard!$B$6="All","*",dashboard!$B$6),$M$2:M1869,IF(dashboard!$B$7="All","*",dashboard!$B$7),$P$2:P1869,"&gt;="&amp;dashboard!$B$8,$P$2:P1869,"&lt;="&amp;dashboard!$B$9)=1),1,0)</f>
        <v>0</v>
      </c>
    </row>
    <row r="1870" spans="1:17">
      <c r="A1870" t="s">
        <v>3336</v>
      </c>
      <c r="B1870" s="2">
        <v>45056</v>
      </c>
      <c r="C1870" t="s">
        <v>1470</v>
      </c>
      <c r="D1870" t="s">
        <v>123</v>
      </c>
      <c r="E1870" t="s">
        <v>61</v>
      </c>
      <c r="F1870" t="s">
        <v>27</v>
      </c>
      <c r="G1870" t="s">
        <v>19</v>
      </c>
      <c r="H1870" t="s">
        <v>20</v>
      </c>
      <c r="I1870" s="3">
        <v>3</v>
      </c>
      <c r="J1870" s="4">
        <v>39750.959999999999</v>
      </c>
      <c r="K1870" s="4">
        <v>119252.89</v>
      </c>
      <c r="L1870" t="s">
        <v>35</v>
      </c>
      <c r="M1870" t="s">
        <v>22</v>
      </c>
      <c r="N1870">
        <f>IF(COUNTIF($C$2:C1870,C1870)=1,1,0)</f>
        <v>0</v>
      </c>
      <c r="O1870">
        <f t="shared" si="58"/>
        <v>1</v>
      </c>
      <c r="P1870" t="str">
        <f t="shared" si="59"/>
        <v>2023-05</v>
      </c>
      <c r="Q1870" s="3">
        <f>IF(AND(IF(dashboard!$B$4="All",TRUE,$F1870=dashboard!$B$4),IF(dashboard!$B$5="All",TRUE,$E1870=dashboard!$B$5),IF(dashboard!$B$6="All",TRUE,$G1870=dashboard!$B$6),IF(dashboard!$B$7="All",TRUE,$M1870=dashboard!$B$7),$P1870&gt;=dashboard!$B$8,$P1870&lt;=dashboard!$B$9,COUNTIFS($C$2:C1870,$C1870,$F$2:F1870,IF(dashboard!$B$4="All","*",dashboard!$B$4),$E$2:E1870,IF(dashboard!$B$5="All","*",dashboard!$B$5),$G$2:G1870,IF(dashboard!$B$6="All","*",dashboard!$B$6),$M$2:M1870,IF(dashboard!$B$7="All","*",dashboard!$B$7),$P$2:P1870,"&gt;="&amp;dashboard!$B$8,$P$2:P1870,"&lt;="&amp;dashboard!$B$9)=1),1,0)</f>
        <v>0</v>
      </c>
    </row>
    <row r="1871" spans="1:17">
      <c r="A1871" t="s">
        <v>3337</v>
      </c>
      <c r="B1871" s="2">
        <v>44955</v>
      </c>
      <c r="C1871" t="s">
        <v>616</v>
      </c>
      <c r="D1871" t="s">
        <v>3338</v>
      </c>
      <c r="E1871" t="s">
        <v>26</v>
      </c>
      <c r="F1871" t="s">
        <v>33</v>
      </c>
      <c r="G1871" t="s">
        <v>19</v>
      </c>
      <c r="H1871" t="s">
        <v>34</v>
      </c>
      <c r="I1871" s="3">
        <v>3</v>
      </c>
      <c r="J1871" s="4">
        <v>1082.2</v>
      </c>
      <c r="K1871" s="4">
        <v>3246.6</v>
      </c>
      <c r="L1871" t="s">
        <v>21</v>
      </c>
      <c r="M1871" t="s">
        <v>22</v>
      </c>
      <c r="N1871">
        <f>IF(COUNTIF($C$2:C1871,C1871)=1,1,0)</f>
        <v>0</v>
      </c>
      <c r="O1871">
        <f t="shared" si="58"/>
        <v>1</v>
      </c>
      <c r="P1871" t="str">
        <f t="shared" si="59"/>
        <v>2023-01</v>
      </c>
      <c r="Q1871" s="3">
        <f>IF(AND(IF(dashboard!$B$4="All",TRUE,$F1871=dashboard!$B$4),IF(dashboard!$B$5="All",TRUE,$E1871=dashboard!$B$5),IF(dashboard!$B$6="All",TRUE,$G1871=dashboard!$B$6),IF(dashboard!$B$7="All",TRUE,$M1871=dashboard!$B$7),$P1871&gt;=dashboard!$B$8,$P1871&lt;=dashboard!$B$9,COUNTIFS($C$2:C1871,$C1871,$F$2:F1871,IF(dashboard!$B$4="All","*",dashboard!$B$4),$E$2:E1871,IF(dashboard!$B$5="All","*",dashboard!$B$5),$G$2:G1871,IF(dashboard!$B$6="All","*",dashboard!$B$6),$M$2:M1871,IF(dashboard!$B$7="All","*",dashboard!$B$7),$P$2:P1871,"&gt;="&amp;dashboard!$B$8,$P$2:P1871,"&lt;="&amp;dashboard!$B$9)=1),1,0)</f>
        <v>0</v>
      </c>
    </row>
    <row r="1872" spans="1:17">
      <c r="A1872" t="s">
        <v>3339</v>
      </c>
      <c r="B1872" s="2">
        <v>45023</v>
      </c>
      <c r="C1872" t="s">
        <v>3340</v>
      </c>
      <c r="D1872" t="s">
        <v>327</v>
      </c>
      <c r="E1872" t="s">
        <v>17</v>
      </c>
      <c r="F1872" t="s">
        <v>33</v>
      </c>
      <c r="G1872" t="s">
        <v>19</v>
      </c>
      <c r="H1872" t="s">
        <v>57</v>
      </c>
      <c r="I1872" s="3">
        <v>1</v>
      </c>
      <c r="J1872" s="4">
        <v>16608.78</v>
      </c>
      <c r="K1872" s="4">
        <v>16608.78</v>
      </c>
      <c r="L1872" t="s">
        <v>35</v>
      </c>
      <c r="M1872" t="s">
        <v>29</v>
      </c>
      <c r="N1872">
        <f>IF(COUNTIF($C$2:C1872,C1872)=1,1,0)</f>
        <v>1</v>
      </c>
      <c r="O1872">
        <f t="shared" si="58"/>
        <v>0</v>
      </c>
      <c r="P1872" t="str">
        <f t="shared" si="59"/>
        <v>2023-04</v>
      </c>
      <c r="Q1872" s="3">
        <f>IF(AND(IF(dashboard!$B$4="All",TRUE,$F1872=dashboard!$B$4),IF(dashboard!$B$5="All",TRUE,$E1872=dashboard!$B$5),IF(dashboard!$B$6="All",TRUE,$G1872=dashboard!$B$6),IF(dashboard!$B$7="All",TRUE,$M1872=dashboard!$B$7),$P1872&gt;=dashboard!$B$8,$P1872&lt;=dashboard!$B$9,COUNTIFS($C$2:C1872,$C1872,$F$2:F1872,IF(dashboard!$B$4="All","*",dashboard!$B$4),$E$2:E1872,IF(dashboard!$B$5="All","*",dashboard!$B$5),$G$2:G1872,IF(dashboard!$B$6="All","*",dashboard!$B$6),$M$2:M1872,IF(dashboard!$B$7="All","*",dashboard!$B$7),$P$2:P1872,"&gt;="&amp;dashboard!$B$8,$P$2:P1872,"&lt;="&amp;dashboard!$B$9)=1),1,0)</f>
        <v>1</v>
      </c>
    </row>
    <row r="1873" spans="1:17">
      <c r="A1873" t="s">
        <v>3341</v>
      </c>
      <c r="B1873" s="2">
        <v>44936</v>
      </c>
      <c r="C1873" t="s">
        <v>3271</v>
      </c>
      <c r="D1873" t="s">
        <v>1493</v>
      </c>
      <c r="E1873" t="s">
        <v>17</v>
      </c>
      <c r="F1873" t="s">
        <v>27</v>
      </c>
      <c r="G1873" t="s">
        <v>42</v>
      </c>
      <c r="H1873" t="s">
        <v>20</v>
      </c>
      <c r="I1873" s="3">
        <v>3</v>
      </c>
      <c r="J1873" s="4">
        <v>36953.89</v>
      </c>
      <c r="K1873" s="4">
        <v>110861.67</v>
      </c>
      <c r="L1873" t="s">
        <v>21</v>
      </c>
      <c r="M1873" t="s">
        <v>29</v>
      </c>
      <c r="N1873">
        <f>IF(COUNTIF($C$2:C1873,C1873)=1,1,0)</f>
        <v>0</v>
      </c>
      <c r="O1873">
        <f t="shared" si="58"/>
        <v>0</v>
      </c>
      <c r="P1873" t="str">
        <f t="shared" si="59"/>
        <v>2023-01</v>
      </c>
      <c r="Q1873" s="3">
        <f>IF(AND(IF(dashboard!$B$4="All",TRUE,$F1873=dashboard!$B$4),IF(dashboard!$B$5="All",TRUE,$E1873=dashboard!$B$5),IF(dashboard!$B$6="All",TRUE,$G1873=dashboard!$B$6),IF(dashboard!$B$7="All",TRUE,$M1873=dashboard!$B$7),$P1873&gt;=dashboard!$B$8,$P1873&lt;=dashboard!$B$9,COUNTIFS($C$2:C1873,$C1873,$F$2:F1873,IF(dashboard!$B$4="All","*",dashboard!$B$4),$E$2:E1873,IF(dashboard!$B$5="All","*",dashboard!$B$5),$G$2:G1873,IF(dashboard!$B$6="All","*",dashboard!$B$6),$M$2:M1873,IF(dashboard!$B$7="All","*",dashboard!$B$7),$P$2:P1873,"&gt;="&amp;dashboard!$B$8,$P$2:P1873,"&lt;="&amp;dashboard!$B$9)=1),1,0)</f>
        <v>0</v>
      </c>
    </row>
    <row r="1874" spans="1:17">
      <c r="A1874" t="s">
        <v>3342</v>
      </c>
      <c r="B1874" s="2">
        <v>45168</v>
      </c>
      <c r="C1874" t="s">
        <v>2281</v>
      </c>
      <c r="D1874" t="s">
        <v>3026</v>
      </c>
      <c r="E1874" t="s">
        <v>17</v>
      </c>
      <c r="F1874" t="s">
        <v>18</v>
      </c>
      <c r="G1874" t="s">
        <v>19</v>
      </c>
      <c r="H1874" t="s">
        <v>20</v>
      </c>
      <c r="I1874" s="3">
        <v>3</v>
      </c>
      <c r="J1874" s="4">
        <v>25578.06</v>
      </c>
      <c r="K1874" s="4">
        <v>76734.19</v>
      </c>
      <c r="L1874" t="s">
        <v>35</v>
      </c>
      <c r="M1874" t="s">
        <v>29</v>
      </c>
      <c r="N1874">
        <f>IF(COUNTIF($C$2:C1874,C1874)=1,1,0)</f>
        <v>0</v>
      </c>
      <c r="O1874">
        <f t="shared" si="58"/>
        <v>0</v>
      </c>
      <c r="P1874" t="str">
        <f t="shared" si="59"/>
        <v>2023-08</v>
      </c>
      <c r="Q1874" s="3">
        <f>IF(AND(IF(dashboard!$B$4="All",TRUE,$F1874=dashboard!$B$4),IF(dashboard!$B$5="All",TRUE,$E1874=dashboard!$B$5),IF(dashboard!$B$6="All",TRUE,$G1874=dashboard!$B$6),IF(dashboard!$B$7="All",TRUE,$M1874=dashboard!$B$7),$P1874&gt;=dashboard!$B$8,$P1874&lt;=dashboard!$B$9,COUNTIFS($C$2:C1874,$C1874,$F$2:F1874,IF(dashboard!$B$4="All","*",dashboard!$B$4),$E$2:E1874,IF(dashboard!$B$5="All","*",dashboard!$B$5),$G$2:G1874,IF(dashboard!$B$6="All","*",dashboard!$B$6),$M$2:M1874,IF(dashboard!$B$7="All","*",dashboard!$B$7),$P$2:P1874,"&gt;="&amp;dashboard!$B$8,$P$2:P1874,"&lt;="&amp;dashboard!$B$9)=1),1,0)</f>
        <v>0</v>
      </c>
    </row>
    <row r="1875" spans="1:17">
      <c r="A1875" t="s">
        <v>3343</v>
      </c>
      <c r="B1875" s="2">
        <v>45158</v>
      </c>
      <c r="C1875" t="s">
        <v>1606</v>
      </c>
      <c r="D1875" t="s">
        <v>420</v>
      </c>
      <c r="E1875" t="s">
        <v>17</v>
      </c>
      <c r="F1875" t="s">
        <v>46</v>
      </c>
      <c r="G1875" t="s">
        <v>19</v>
      </c>
      <c r="H1875" t="s">
        <v>34</v>
      </c>
      <c r="I1875" s="3">
        <v>5</v>
      </c>
      <c r="J1875" s="4">
        <v>1397.86</v>
      </c>
      <c r="K1875" s="4">
        <v>6989.28</v>
      </c>
      <c r="L1875" t="s">
        <v>35</v>
      </c>
      <c r="M1875" t="s">
        <v>29</v>
      </c>
      <c r="N1875">
        <f>IF(COUNTIF($C$2:C1875,C1875)=1,1,0)</f>
        <v>0</v>
      </c>
      <c r="O1875">
        <f t="shared" si="58"/>
        <v>0</v>
      </c>
      <c r="P1875" t="str">
        <f t="shared" si="59"/>
        <v>2023-08</v>
      </c>
      <c r="Q1875" s="3">
        <f>IF(AND(IF(dashboard!$B$4="All",TRUE,$F1875=dashboard!$B$4),IF(dashboard!$B$5="All",TRUE,$E1875=dashboard!$B$5),IF(dashboard!$B$6="All",TRUE,$G1875=dashboard!$B$6),IF(dashboard!$B$7="All",TRUE,$M1875=dashboard!$B$7),$P1875&gt;=dashboard!$B$8,$P1875&lt;=dashboard!$B$9,COUNTIFS($C$2:C1875,$C1875,$F$2:F1875,IF(dashboard!$B$4="All","*",dashboard!$B$4),$E$2:E1875,IF(dashboard!$B$5="All","*",dashboard!$B$5),$G$2:G1875,IF(dashboard!$B$6="All","*",dashboard!$B$6),$M$2:M1875,IF(dashboard!$B$7="All","*",dashboard!$B$7),$P$2:P1875,"&gt;="&amp;dashboard!$B$8,$P$2:P1875,"&lt;="&amp;dashboard!$B$9)=1),1,0)</f>
        <v>0</v>
      </c>
    </row>
    <row r="1876" spans="1:17">
      <c r="A1876" t="s">
        <v>3344</v>
      </c>
      <c r="B1876" s="2">
        <v>45210</v>
      </c>
      <c r="C1876" t="s">
        <v>1063</v>
      </c>
      <c r="D1876" t="s">
        <v>2552</v>
      </c>
      <c r="E1876" t="s">
        <v>61</v>
      </c>
      <c r="F1876" t="s">
        <v>46</v>
      </c>
      <c r="G1876" t="s">
        <v>19</v>
      </c>
      <c r="H1876" t="s">
        <v>34</v>
      </c>
      <c r="I1876" s="3">
        <v>5</v>
      </c>
      <c r="J1876" s="4">
        <v>1119.58</v>
      </c>
      <c r="K1876" s="4">
        <v>5597.88</v>
      </c>
      <c r="L1876" t="s">
        <v>35</v>
      </c>
      <c r="M1876" t="s">
        <v>29</v>
      </c>
      <c r="N1876">
        <f>IF(COUNTIF($C$2:C1876,C1876)=1,1,0)</f>
        <v>0</v>
      </c>
      <c r="O1876">
        <f t="shared" si="58"/>
        <v>0</v>
      </c>
      <c r="P1876" t="str">
        <f t="shared" si="59"/>
        <v>2023-10</v>
      </c>
      <c r="Q1876" s="3">
        <f>IF(AND(IF(dashboard!$B$4="All",TRUE,$F1876=dashboard!$B$4),IF(dashboard!$B$5="All",TRUE,$E1876=dashboard!$B$5),IF(dashboard!$B$6="All",TRUE,$G1876=dashboard!$B$6),IF(dashboard!$B$7="All",TRUE,$M1876=dashboard!$B$7),$P1876&gt;=dashboard!$B$8,$P1876&lt;=dashboard!$B$9,COUNTIFS($C$2:C1876,$C1876,$F$2:F1876,IF(dashboard!$B$4="All","*",dashboard!$B$4),$E$2:E1876,IF(dashboard!$B$5="All","*",dashboard!$B$5),$G$2:G1876,IF(dashboard!$B$6="All","*",dashboard!$B$6),$M$2:M1876,IF(dashboard!$B$7="All","*",dashboard!$B$7),$P$2:P1876,"&gt;="&amp;dashboard!$B$8,$P$2:P1876,"&lt;="&amp;dashboard!$B$9)=1),1,0)</f>
        <v>0</v>
      </c>
    </row>
    <row r="1877" spans="1:17">
      <c r="A1877" t="s">
        <v>3345</v>
      </c>
      <c r="B1877" s="2">
        <v>45126</v>
      </c>
      <c r="C1877" t="s">
        <v>335</v>
      </c>
      <c r="D1877" t="s">
        <v>211</v>
      </c>
      <c r="E1877" t="s">
        <v>17</v>
      </c>
      <c r="F1877" t="s">
        <v>27</v>
      </c>
      <c r="G1877" t="s">
        <v>19</v>
      </c>
      <c r="H1877" t="s">
        <v>20</v>
      </c>
      <c r="I1877" s="3">
        <v>5</v>
      </c>
      <c r="J1877" s="4">
        <v>26852.880000000001</v>
      </c>
      <c r="K1877" s="4">
        <v>134264.42000000001</v>
      </c>
      <c r="L1877" t="s">
        <v>35</v>
      </c>
      <c r="M1877" t="s">
        <v>29</v>
      </c>
      <c r="N1877">
        <f>IF(COUNTIF($C$2:C1877,C1877)=1,1,0)</f>
        <v>0</v>
      </c>
      <c r="O1877">
        <f t="shared" si="58"/>
        <v>0</v>
      </c>
      <c r="P1877" t="str">
        <f t="shared" si="59"/>
        <v>2023-07</v>
      </c>
      <c r="Q1877" s="3">
        <f>IF(AND(IF(dashboard!$B$4="All",TRUE,$F1877=dashboard!$B$4),IF(dashboard!$B$5="All",TRUE,$E1877=dashboard!$B$5),IF(dashboard!$B$6="All",TRUE,$G1877=dashboard!$B$6),IF(dashboard!$B$7="All",TRUE,$M1877=dashboard!$B$7),$P1877&gt;=dashboard!$B$8,$P1877&lt;=dashboard!$B$9,COUNTIFS($C$2:C1877,$C1877,$F$2:F1877,IF(dashboard!$B$4="All","*",dashboard!$B$4),$E$2:E1877,IF(dashboard!$B$5="All","*",dashboard!$B$5),$G$2:G1877,IF(dashboard!$B$6="All","*",dashboard!$B$6),$M$2:M1877,IF(dashboard!$B$7="All","*",dashboard!$B$7),$P$2:P1877,"&gt;="&amp;dashboard!$B$8,$P$2:P1877,"&lt;="&amp;dashboard!$B$9)=1),1,0)</f>
        <v>0</v>
      </c>
    </row>
    <row r="1878" spans="1:17">
      <c r="A1878" t="s">
        <v>3346</v>
      </c>
      <c r="B1878" s="2">
        <v>45005</v>
      </c>
      <c r="C1878" t="s">
        <v>3089</v>
      </c>
      <c r="D1878" t="s">
        <v>1651</v>
      </c>
      <c r="E1878" t="s">
        <v>26</v>
      </c>
      <c r="F1878" t="s">
        <v>27</v>
      </c>
      <c r="G1878" t="s">
        <v>19</v>
      </c>
      <c r="H1878" t="s">
        <v>57</v>
      </c>
      <c r="I1878" s="3">
        <v>3</v>
      </c>
      <c r="J1878" s="4">
        <v>13690.34</v>
      </c>
      <c r="K1878" s="4">
        <v>41071.01</v>
      </c>
      <c r="L1878" t="s">
        <v>28</v>
      </c>
      <c r="M1878" t="s">
        <v>29</v>
      </c>
      <c r="N1878">
        <f>IF(COUNTIF($C$2:C1878,C1878)=1,1,0)</f>
        <v>0</v>
      </c>
      <c r="O1878">
        <f t="shared" si="58"/>
        <v>0</v>
      </c>
      <c r="P1878" t="str">
        <f t="shared" si="59"/>
        <v>2023-03</v>
      </c>
      <c r="Q1878" s="3">
        <f>IF(AND(IF(dashboard!$B$4="All",TRUE,$F1878=dashboard!$B$4),IF(dashboard!$B$5="All",TRUE,$E1878=dashboard!$B$5),IF(dashboard!$B$6="All",TRUE,$G1878=dashboard!$B$6),IF(dashboard!$B$7="All",TRUE,$M1878=dashboard!$B$7),$P1878&gt;=dashboard!$B$8,$P1878&lt;=dashboard!$B$9,COUNTIFS($C$2:C1878,$C1878,$F$2:F1878,IF(dashboard!$B$4="All","*",dashboard!$B$4),$E$2:E1878,IF(dashboard!$B$5="All","*",dashboard!$B$5),$G$2:G1878,IF(dashboard!$B$6="All","*",dashboard!$B$6),$M$2:M1878,IF(dashboard!$B$7="All","*",dashboard!$B$7),$P$2:P1878,"&gt;="&amp;dashboard!$B$8,$P$2:P1878,"&lt;="&amp;dashboard!$B$9)=1),1,0)</f>
        <v>0</v>
      </c>
    </row>
    <row r="1879" spans="1:17">
      <c r="A1879" t="s">
        <v>3347</v>
      </c>
      <c r="B1879" s="2">
        <v>45099</v>
      </c>
      <c r="C1879" t="s">
        <v>2409</v>
      </c>
      <c r="D1879" t="s">
        <v>1810</v>
      </c>
      <c r="E1879" t="s">
        <v>17</v>
      </c>
      <c r="F1879" t="s">
        <v>18</v>
      </c>
      <c r="G1879" t="s">
        <v>19</v>
      </c>
      <c r="H1879" t="s">
        <v>20</v>
      </c>
      <c r="I1879" s="3">
        <v>5</v>
      </c>
      <c r="J1879" s="4">
        <v>35054.97</v>
      </c>
      <c r="K1879" s="4">
        <v>175274.86</v>
      </c>
      <c r="L1879" t="s">
        <v>35</v>
      </c>
      <c r="M1879" t="s">
        <v>29</v>
      </c>
      <c r="N1879">
        <f>IF(COUNTIF($C$2:C1879,C1879)=1,1,0)</f>
        <v>0</v>
      </c>
      <c r="O1879">
        <f t="shared" si="58"/>
        <v>0</v>
      </c>
      <c r="P1879" t="str">
        <f t="shared" si="59"/>
        <v>2023-06</v>
      </c>
      <c r="Q1879" s="3">
        <f>IF(AND(IF(dashboard!$B$4="All",TRUE,$F1879=dashboard!$B$4),IF(dashboard!$B$5="All",TRUE,$E1879=dashboard!$B$5),IF(dashboard!$B$6="All",TRUE,$G1879=dashboard!$B$6),IF(dashboard!$B$7="All",TRUE,$M1879=dashboard!$B$7),$P1879&gt;=dashboard!$B$8,$P1879&lt;=dashboard!$B$9,COUNTIFS($C$2:C1879,$C1879,$F$2:F1879,IF(dashboard!$B$4="All","*",dashboard!$B$4),$E$2:E1879,IF(dashboard!$B$5="All","*",dashboard!$B$5),$G$2:G1879,IF(dashboard!$B$6="All","*",dashboard!$B$6),$M$2:M1879,IF(dashboard!$B$7="All","*",dashboard!$B$7),$P$2:P1879,"&gt;="&amp;dashboard!$B$8,$P$2:P1879,"&lt;="&amp;dashboard!$B$9)=1),1,0)</f>
        <v>0</v>
      </c>
    </row>
    <row r="1880" spans="1:17">
      <c r="A1880" t="s">
        <v>3348</v>
      </c>
      <c r="B1880" s="2">
        <v>45393</v>
      </c>
      <c r="C1880" t="s">
        <v>3349</v>
      </c>
      <c r="D1880" t="s">
        <v>782</v>
      </c>
      <c r="E1880" t="s">
        <v>17</v>
      </c>
      <c r="F1880" t="s">
        <v>46</v>
      </c>
      <c r="G1880" t="s">
        <v>19</v>
      </c>
      <c r="H1880" t="s">
        <v>34</v>
      </c>
      <c r="I1880" s="3">
        <v>5</v>
      </c>
      <c r="J1880" s="4">
        <v>1183.77</v>
      </c>
      <c r="K1880" s="4">
        <v>5918.84</v>
      </c>
      <c r="L1880" t="s">
        <v>28</v>
      </c>
      <c r="M1880" t="s">
        <v>29</v>
      </c>
      <c r="N1880">
        <f>IF(COUNTIF($C$2:C1880,C1880)=1,1,0)</f>
        <v>1</v>
      </c>
      <c r="O1880">
        <f t="shared" si="58"/>
        <v>0</v>
      </c>
      <c r="P1880" t="str">
        <f t="shared" si="59"/>
        <v>2024-04</v>
      </c>
      <c r="Q1880" s="3">
        <f>IF(AND(IF(dashboard!$B$4="All",TRUE,$F1880=dashboard!$B$4),IF(dashboard!$B$5="All",TRUE,$E1880=dashboard!$B$5),IF(dashboard!$B$6="All",TRUE,$G1880=dashboard!$B$6),IF(dashboard!$B$7="All",TRUE,$M1880=dashboard!$B$7),$P1880&gt;=dashboard!$B$8,$P1880&lt;=dashboard!$B$9,COUNTIFS($C$2:C1880,$C1880,$F$2:F1880,IF(dashboard!$B$4="All","*",dashboard!$B$4),$E$2:E1880,IF(dashboard!$B$5="All","*",dashboard!$B$5),$G$2:G1880,IF(dashboard!$B$6="All","*",dashboard!$B$6),$M$2:M1880,IF(dashboard!$B$7="All","*",dashboard!$B$7),$P$2:P1880,"&gt;="&amp;dashboard!$B$8,$P$2:P1880,"&lt;="&amp;dashboard!$B$9)=1),1,0)</f>
        <v>0</v>
      </c>
    </row>
    <row r="1881" spans="1:17">
      <c r="A1881" t="s">
        <v>3350</v>
      </c>
      <c r="B1881" s="2">
        <v>45342</v>
      </c>
      <c r="C1881" t="s">
        <v>1415</v>
      </c>
      <c r="D1881" t="s">
        <v>2726</v>
      </c>
      <c r="E1881" t="s">
        <v>61</v>
      </c>
      <c r="F1881" t="s">
        <v>18</v>
      </c>
      <c r="G1881" t="s">
        <v>19</v>
      </c>
      <c r="H1881" t="s">
        <v>20</v>
      </c>
      <c r="I1881" s="3">
        <v>4</v>
      </c>
      <c r="J1881" s="4">
        <v>34558.89</v>
      </c>
      <c r="K1881" s="4">
        <v>138235.56</v>
      </c>
      <c r="L1881" t="s">
        <v>35</v>
      </c>
      <c r="M1881" t="s">
        <v>22</v>
      </c>
      <c r="N1881">
        <f>IF(COUNTIF($C$2:C1881,C1881)=1,1,0)</f>
        <v>0</v>
      </c>
      <c r="O1881">
        <f t="shared" si="58"/>
        <v>1</v>
      </c>
      <c r="P1881" t="str">
        <f t="shared" si="59"/>
        <v>2024-02</v>
      </c>
      <c r="Q1881" s="3">
        <f>IF(AND(IF(dashboard!$B$4="All",TRUE,$F1881=dashboard!$B$4),IF(dashboard!$B$5="All",TRUE,$E1881=dashboard!$B$5),IF(dashboard!$B$6="All",TRUE,$G1881=dashboard!$B$6),IF(dashboard!$B$7="All",TRUE,$M1881=dashboard!$B$7),$P1881&gt;=dashboard!$B$8,$P1881&lt;=dashboard!$B$9,COUNTIFS($C$2:C1881,$C1881,$F$2:F1881,IF(dashboard!$B$4="All","*",dashboard!$B$4),$E$2:E1881,IF(dashboard!$B$5="All","*",dashboard!$B$5),$G$2:G1881,IF(dashboard!$B$6="All","*",dashboard!$B$6),$M$2:M1881,IF(dashboard!$B$7="All","*",dashboard!$B$7),$P$2:P1881,"&gt;="&amp;dashboard!$B$8,$P$2:P1881,"&lt;="&amp;dashboard!$B$9)=1),1,0)</f>
        <v>0</v>
      </c>
    </row>
    <row r="1882" spans="1:17">
      <c r="A1882" t="s">
        <v>3351</v>
      </c>
      <c r="B1882" s="2">
        <v>45375</v>
      </c>
      <c r="C1882" t="s">
        <v>1630</v>
      </c>
      <c r="D1882" t="s">
        <v>1358</v>
      </c>
      <c r="E1882" t="s">
        <v>61</v>
      </c>
      <c r="F1882" t="s">
        <v>46</v>
      </c>
      <c r="G1882" t="s">
        <v>19</v>
      </c>
      <c r="H1882" t="s">
        <v>34</v>
      </c>
      <c r="I1882" s="3">
        <v>4</v>
      </c>
      <c r="J1882" s="4">
        <v>993.5</v>
      </c>
      <c r="K1882" s="4">
        <v>3974.01</v>
      </c>
      <c r="L1882" t="s">
        <v>35</v>
      </c>
      <c r="M1882" t="s">
        <v>29</v>
      </c>
      <c r="N1882">
        <f>IF(COUNTIF($C$2:C1882,C1882)=1,1,0)</f>
        <v>0</v>
      </c>
      <c r="O1882">
        <f t="shared" si="58"/>
        <v>0</v>
      </c>
      <c r="P1882" t="str">
        <f t="shared" si="59"/>
        <v>2024-03</v>
      </c>
      <c r="Q1882" s="3">
        <f>IF(AND(IF(dashboard!$B$4="All",TRUE,$F1882=dashboard!$B$4),IF(dashboard!$B$5="All",TRUE,$E1882=dashboard!$B$5),IF(dashboard!$B$6="All",TRUE,$G1882=dashboard!$B$6),IF(dashboard!$B$7="All",TRUE,$M1882=dashboard!$B$7),$P1882&gt;=dashboard!$B$8,$P1882&lt;=dashboard!$B$9,COUNTIFS($C$2:C1882,$C1882,$F$2:F1882,IF(dashboard!$B$4="All","*",dashboard!$B$4),$E$2:E1882,IF(dashboard!$B$5="All","*",dashboard!$B$5),$G$2:G1882,IF(dashboard!$B$6="All","*",dashboard!$B$6),$M$2:M1882,IF(dashboard!$B$7="All","*",dashboard!$B$7),$P$2:P1882,"&gt;="&amp;dashboard!$B$8,$P$2:P1882,"&lt;="&amp;dashboard!$B$9)=1),1,0)</f>
        <v>0</v>
      </c>
    </row>
    <row r="1883" spans="1:17">
      <c r="A1883" t="s">
        <v>3352</v>
      </c>
      <c r="B1883" s="2">
        <v>45013</v>
      </c>
      <c r="C1883" t="s">
        <v>3353</v>
      </c>
      <c r="D1883" t="s">
        <v>1617</v>
      </c>
      <c r="E1883" t="s">
        <v>17</v>
      </c>
      <c r="F1883" t="s">
        <v>27</v>
      </c>
      <c r="G1883" t="s">
        <v>19</v>
      </c>
      <c r="H1883" t="s">
        <v>20</v>
      </c>
      <c r="I1883" s="3">
        <v>2</v>
      </c>
      <c r="J1883" s="4">
        <v>35572.29</v>
      </c>
      <c r="K1883" s="4">
        <v>71144.59</v>
      </c>
      <c r="L1883" t="s">
        <v>28</v>
      </c>
      <c r="M1883" t="s">
        <v>29</v>
      </c>
      <c r="N1883">
        <f>IF(COUNTIF($C$2:C1883,C1883)=1,1,0)</f>
        <v>1</v>
      </c>
      <c r="O1883">
        <f t="shared" si="58"/>
        <v>0</v>
      </c>
      <c r="P1883" t="str">
        <f t="shared" si="59"/>
        <v>2023-03</v>
      </c>
      <c r="Q1883" s="3">
        <f>IF(AND(IF(dashboard!$B$4="All",TRUE,$F1883=dashboard!$B$4),IF(dashboard!$B$5="All",TRUE,$E1883=dashboard!$B$5),IF(dashboard!$B$6="All",TRUE,$G1883=dashboard!$B$6),IF(dashboard!$B$7="All",TRUE,$M1883=dashboard!$B$7),$P1883&gt;=dashboard!$B$8,$P1883&lt;=dashboard!$B$9,COUNTIFS($C$2:C1883,$C1883,$F$2:F1883,IF(dashboard!$B$4="All","*",dashboard!$B$4),$E$2:E1883,IF(dashboard!$B$5="All","*",dashboard!$B$5),$G$2:G1883,IF(dashboard!$B$6="All","*",dashboard!$B$6),$M$2:M1883,IF(dashboard!$B$7="All","*",dashboard!$B$7),$P$2:P1883,"&gt;="&amp;dashboard!$B$8,$P$2:P1883,"&lt;="&amp;dashboard!$B$9)=1),1,0)</f>
        <v>0</v>
      </c>
    </row>
    <row r="1884" spans="1:17">
      <c r="A1884" t="s">
        <v>3354</v>
      </c>
      <c r="B1884" s="2">
        <v>45027</v>
      </c>
      <c r="C1884" t="s">
        <v>389</v>
      </c>
      <c r="D1884" t="s">
        <v>3355</v>
      </c>
      <c r="E1884" t="s">
        <v>17</v>
      </c>
      <c r="F1884" t="s">
        <v>46</v>
      </c>
      <c r="G1884" t="s">
        <v>19</v>
      </c>
      <c r="H1884" t="s">
        <v>34</v>
      </c>
      <c r="I1884" s="3">
        <v>1</v>
      </c>
      <c r="J1884" s="4">
        <v>1384.45</v>
      </c>
      <c r="K1884" s="4">
        <v>1384.45</v>
      </c>
      <c r="L1884" t="s">
        <v>35</v>
      </c>
      <c r="M1884" t="s">
        <v>29</v>
      </c>
      <c r="N1884">
        <f>IF(COUNTIF($C$2:C1884,C1884)=1,1,0)</f>
        <v>0</v>
      </c>
      <c r="O1884">
        <f t="shared" si="58"/>
        <v>0</v>
      </c>
      <c r="P1884" t="str">
        <f t="shared" si="59"/>
        <v>2023-04</v>
      </c>
      <c r="Q1884" s="3">
        <f>IF(AND(IF(dashboard!$B$4="All",TRUE,$F1884=dashboard!$B$4),IF(dashboard!$B$5="All",TRUE,$E1884=dashboard!$B$5),IF(dashboard!$B$6="All",TRUE,$G1884=dashboard!$B$6),IF(dashboard!$B$7="All",TRUE,$M1884=dashboard!$B$7),$P1884&gt;=dashboard!$B$8,$P1884&lt;=dashboard!$B$9,COUNTIFS($C$2:C1884,$C1884,$F$2:F1884,IF(dashboard!$B$4="All","*",dashboard!$B$4),$E$2:E1884,IF(dashboard!$B$5="All","*",dashboard!$B$5),$G$2:G1884,IF(dashboard!$B$6="All","*",dashboard!$B$6),$M$2:M1884,IF(dashboard!$B$7="All","*",dashboard!$B$7),$P$2:P1884,"&gt;="&amp;dashboard!$B$8,$P$2:P1884,"&lt;="&amp;dashboard!$B$9)=1),1,0)</f>
        <v>0</v>
      </c>
    </row>
    <row r="1885" spans="1:17">
      <c r="A1885" t="s">
        <v>3356</v>
      </c>
      <c r="B1885" s="2">
        <v>44934</v>
      </c>
      <c r="C1885" t="s">
        <v>1843</v>
      </c>
      <c r="D1885" t="s">
        <v>1739</v>
      </c>
      <c r="E1885" t="s">
        <v>17</v>
      </c>
      <c r="F1885" t="s">
        <v>46</v>
      </c>
      <c r="G1885" t="s">
        <v>19</v>
      </c>
      <c r="H1885" t="s">
        <v>34</v>
      </c>
      <c r="I1885" s="3">
        <v>1</v>
      </c>
      <c r="J1885" s="4">
        <v>1073.2</v>
      </c>
      <c r="K1885" s="4">
        <v>1073.2</v>
      </c>
      <c r="L1885" t="s">
        <v>21</v>
      </c>
      <c r="M1885" t="s">
        <v>29</v>
      </c>
      <c r="N1885">
        <f>IF(COUNTIF($C$2:C1885,C1885)=1,1,0)</f>
        <v>0</v>
      </c>
      <c r="O1885">
        <f t="shared" si="58"/>
        <v>0</v>
      </c>
      <c r="P1885" t="str">
        <f t="shared" si="59"/>
        <v>2023-01</v>
      </c>
      <c r="Q1885" s="3">
        <f>IF(AND(IF(dashboard!$B$4="All",TRUE,$F1885=dashboard!$B$4),IF(dashboard!$B$5="All",TRUE,$E1885=dashboard!$B$5),IF(dashboard!$B$6="All",TRUE,$G1885=dashboard!$B$6),IF(dashboard!$B$7="All",TRUE,$M1885=dashboard!$B$7),$P1885&gt;=dashboard!$B$8,$P1885&lt;=dashboard!$B$9,COUNTIFS($C$2:C1885,$C1885,$F$2:F1885,IF(dashboard!$B$4="All","*",dashboard!$B$4),$E$2:E1885,IF(dashboard!$B$5="All","*",dashboard!$B$5),$G$2:G1885,IF(dashboard!$B$6="All","*",dashboard!$B$6),$M$2:M1885,IF(dashboard!$B$7="All","*",dashboard!$B$7),$P$2:P1885,"&gt;="&amp;dashboard!$B$8,$P$2:P1885,"&lt;="&amp;dashboard!$B$9)=1),1,0)</f>
        <v>0</v>
      </c>
    </row>
    <row r="1886" spans="1:17">
      <c r="A1886" t="s">
        <v>3357</v>
      </c>
      <c r="B1886" s="2">
        <v>45126</v>
      </c>
      <c r="C1886" t="s">
        <v>567</v>
      </c>
      <c r="D1886" t="s">
        <v>2048</v>
      </c>
      <c r="E1886" t="s">
        <v>17</v>
      </c>
      <c r="F1886" t="s">
        <v>46</v>
      </c>
      <c r="G1886" t="s">
        <v>19</v>
      </c>
      <c r="H1886" t="s">
        <v>57</v>
      </c>
      <c r="I1886" s="3">
        <v>5</v>
      </c>
      <c r="J1886" s="4">
        <v>15229.35</v>
      </c>
      <c r="K1886" s="4">
        <v>76146.759999999995</v>
      </c>
      <c r="L1886" t="s">
        <v>21</v>
      </c>
      <c r="M1886" t="s">
        <v>29</v>
      </c>
      <c r="N1886">
        <f>IF(COUNTIF($C$2:C1886,C1886)=1,1,0)</f>
        <v>0</v>
      </c>
      <c r="O1886">
        <f t="shared" si="58"/>
        <v>0</v>
      </c>
      <c r="P1886" t="str">
        <f t="shared" si="59"/>
        <v>2023-07</v>
      </c>
      <c r="Q1886" s="3">
        <f>IF(AND(IF(dashboard!$B$4="All",TRUE,$F1886=dashboard!$B$4),IF(dashboard!$B$5="All",TRUE,$E1886=dashboard!$B$5),IF(dashboard!$B$6="All",TRUE,$G1886=dashboard!$B$6),IF(dashboard!$B$7="All",TRUE,$M1886=dashboard!$B$7),$P1886&gt;=dashboard!$B$8,$P1886&lt;=dashboard!$B$9,COUNTIFS($C$2:C1886,$C1886,$F$2:F1886,IF(dashboard!$B$4="All","*",dashboard!$B$4),$E$2:E1886,IF(dashboard!$B$5="All","*",dashboard!$B$5),$G$2:G1886,IF(dashboard!$B$6="All","*",dashboard!$B$6),$M$2:M1886,IF(dashboard!$B$7="All","*",dashboard!$B$7),$P$2:P1886,"&gt;="&amp;dashboard!$B$8,$P$2:P1886,"&lt;="&amp;dashboard!$B$9)=1),1,0)</f>
        <v>0</v>
      </c>
    </row>
    <row r="1887" spans="1:17">
      <c r="A1887" t="s">
        <v>3358</v>
      </c>
      <c r="B1887" s="2">
        <v>45431</v>
      </c>
      <c r="C1887" t="s">
        <v>586</v>
      </c>
      <c r="D1887" t="s">
        <v>242</v>
      </c>
      <c r="E1887" t="s">
        <v>17</v>
      </c>
      <c r="F1887" t="s">
        <v>18</v>
      </c>
      <c r="G1887" t="s">
        <v>42</v>
      </c>
      <c r="H1887" t="s">
        <v>34</v>
      </c>
      <c r="I1887" s="3">
        <v>2</v>
      </c>
      <c r="J1887" s="4">
        <v>986.39</v>
      </c>
      <c r="K1887" s="4">
        <v>1972.78</v>
      </c>
      <c r="L1887" t="s">
        <v>35</v>
      </c>
      <c r="M1887" t="s">
        <v>29</v>
      </c>
      <c r="N1887">
        <f>IF(COUNTIF($C$2:C1887,C1887)=1,1,0)</f>
        <v>0</v>
      </c>
      <c r="O1887">
        <f t="shared" si="58"/>
        <v>0</v>
      </c>
      <c r="P1887" t="str">
        <f t="shared" si="59"/>
        <v>2024-05</v>
      </c>
      <c r="Q1887" s="3">
        <f>IF(AND(IF(dashboard!$B$4="All",TRUE,$F1887=dashboard!$B$4),IF(dashboard!$B$5="All",TRUE,$E1887=dashboard!$B$5),IF(dashboard!$B$6="All",TRUE,$G1887=dashboard!$B$6),IF(dashboard!$B$7="All",TRUE,$M1887=dashboard!$B$7),$P1887&gt;=dashboard!$B$8,$P1887&lt;=dashboard!$B$9,COUNTIFS($C$2:C1887,$C1887,$F$2:F1887,IF(dashboard!$B$4="All","*",dashboard!$B$4),$E$2:E1887,IF(dashboard!$B$5="All","*",dashboard!$B$5),$G$2:G1887,IF(dashboard!$B$6="All","*",dashboard!$B$6),$M$2:M1887,IF(dashboard!$B$7="All","*",dashboard!$B$7),$P$2:P1887,"&gt;="&amp;dashboard!$B$8,$P$2:P1887,"&lt;="&amp;dashboard!$B$9)=1),1,0)</f>
        <v>0</v>
      </c>
    </row>
    <row r="1888" spans="1:17">
      <c r="A1888" t="s">
        <v>3359</v>
      </c>
      <c r="B1888" s="2">
        <v>45013</v>
      </c>
      <c r="C1888" t="s">
        <v>2709</v>
      </c>
      <c r="D1888" t="s">
        <v>3360</v>
      </c>
      <c r="E1888" t="s">
        <v>17</v>
      </c>
      <c r="F1888" t="s">
        <v>18</v>
      </c>
      <c r="G1888" t="s">
        <v>42</v>
      </c>
      <c r="H1888" t="s">
        <v>20</v>
      </c>
      <c r="I1888" s="3">
        <v>2</v>
      </c>
      <c r="J1888" s="4">
        <v>25344.92</v>
      </c>
      <c r="K1888" s="4">
        <v>50689.84</v>
      </c>
      <c r="L1888" t="s">
        <v>21</v>
      </c>
      <c r="M1888" t="s">
        <v>29</v>
      </c>
      <c r="N1888">
        <f>IF(COUNTIF($C$2:C1888,C1888)=1,1,0)</f>
        <v>0</v>
      </c>
      <c r="O1888">
        <f t="shared" si="58"/>
        <v>0</v>
      </c>
      <c r="P1888" t="str">
        <f t="shared" si="59"/>
        <v>2023-03</v>
      </c>
      <c r="Q1888" s="3">
        <f>IF(AND(IF(dashboard!$B$4="All",TRUE,$F1888=dashboard!$B$4),IF(dashboard!$B$5="All",TRUE,$E1888=dashboard!$B$5),IF(dashboard!$B$6="All",TRUE,$G1888=dashboard!$B$6),IF(dashboard!$B$7="All",TRUE,$M1888=dashboard!$B$7),$P1888&gt;=dashboard!$B$8,$P1888&lt;=dashboard!$B$9,COUNTIFS($C$2:C1888,$C1888,$F$2:F1888,IF(dashboard!$B$4="All","*",dashboard!$B$4),$E$2:E1888,IF(dashboard!$B$5="All","*",dashboard!$B$5),$G$2:G1888,IF(dashboard!$B$6="All","*",dashboard!$B$6),$M$2:M1888,IF(dashboard!$B$7="All","*",dashboard!$B$7),$P$2:P1888,"&gt;="&amp;dashboard!$B$8,$P$2:P1888,"&lt;="&amp;dashboard!$B$9)=1),1,0)</f>
        <v>0</v>
      </c>
    </row>
    <row r="1889" spans="1:17">
      <c r="A1889" t="s">
        <v>3361</v>
      </c>
      <c r="B1889" s="2">
        <v>44969</v>
      </c>
      <c r="C1889" t="s">
        <v>304</v>
      </c>
      <c r="D1889" t="s">
        <v>1324</v>
      </c>
      <c r="E1889" t="s">
        <v>61</v>
      </c>
      <c r="F1889" t="s">
        <v>46</v>
      </c>
      <c r="G1889" t="s">
        <v>19</v>
      </c>
      <c r="H1889" t="s">
        <v>34</v>
      </c>
      <c r="I1889" s="3">
        <v>4</v>
      </c>
      <c r="J1889" s="4">
        <v>1191.44</v>
      </c>
      <c r="K1889" s="4">
        <v>4765.76</v>
      </c>
      <c r="L1889" t="s">
        <v>21</v>
      </c>
      <c r="M1889" t="s">
        <v>29</v>
      </c>
      <c r="N1889">
        <f>IF(COUNTIF($C$2:C1889,C1889)=1,1,0)</f>
        <v>0</v>
      </c>
      <c r="O1889">
        <f t="shared" si="58"/>
        <v>0</v>
      </c>
      <c r="P1889" t="str">
        <f t="shared" si="59"/>
        <v>2023-02</v>
      </c>
      <c r="Q1889" s="3">
        <f>IF(AND(IF(dashboard!$B$4="All",TRUE,$F1889=dashboard!$B$4),IF(dashboard!$B$5="All",TRUE,$E1889=dashboard!$B$5),IF(dashboard!$B$6="All",TRUE,$G1889=dashboard!$B$6),IF(dashboard!$B$7="All",TRUE,$M1889=dashboard!$B$7),$P1889&gt;=dashboard!$B$8,$P1889&lt;=dashboard!$B$9,COUNTIFS($C$2:C1889,$C1889,$F$2:F1889,IF(dashboard!$B$4="All","*",dashboard!$B$4),$E$2:E1889,IF(dashboard!$B$5="All","*",dashboard!$B$5),$G$2:G1889,IF(dashboard!$B$6="All","*",dashboard!$B$6),$M$2:M1889,IF(dashboard!$B$7="All","*",dashboard!$B$7),$P$2:P1889,"&gt;="&amp;dashboard!$B$8,$P$2:P1889,"&lt;="&amp;dashboard!$B$9)=1),1,0)</f>
        <v>0</v>
      </c>
    </row>
    <row r="1890" spans="1:17">
      <c r="A1890" t="s">
        <v>3362</v>
      </c>
      <c r="B1890" s="2">
        <v>45311</v>
      </c>
      <c r="C1890" t="s">
        <v>140</v>
      </c>
      <c r="D1890" t="s">
        <v>1351</v>
      </c>
      <c r="E1890" t="s">
        <v>26</v>
      </c>
      <c r="F1890" t="s">
        <v>33</v>
      </c>
      <c r="G1890" t="s">
        <v>19</v>
      </c>
      <c r="H1890" t="s">
        <v>50</v>
      </c>
      <c r="I1890" s="3">
        <v>2</v>
      </c>
      <c r="J1890" s="4">
        <v>1809.44</v>
      </c>
      <c r="K1890" s="4">
        <v>3618.87</v>
      </c>
      <c r="L1890" t="s">
        <v>21</v>
      </c>
      <c r="M1890" t="s">
        <v>29</v>
      </c>
      <c r="N1890">
        <f>IF(COUNTIF($C$2:C1890,C1890)=1,1,0)</f>
        <v>0</v>
      </c>
      <c r="O1890">
        <f t="shared" si="58"/>
        <v>0</v>
      </c>
      <c r="P1890" t="str">
        <f t="shared" si="59"/>
        <v>2024-01</v>
      </c>
      <c r="Q1890" s="3">
        <f>IF(AND(IF(dashboard!$B$4="All",TRUE,$F1890=dashboard!$B$4),IF(dashboard!$B$5="All",TRUE,$E1890=dashboard!$B$5),IF(dashboard!$B$6="All",TRUE,$G1890=dashboard!$B$6),IF(dashboard!$B$7="All",TRUE,$M1890=dashboard!$B$7),$P1890&gt;=dashboard!$B$8,$P1890&lt;=dashboard!$B$9,COUNTIFS($C$2:C1890,$C1890,$F$2:F1890,IF(dashboard!$B$4="All","*",dashboard!$B$4),$E$2:E1890,IF(dashboard!$B$5="All","*",dashboard!$B$5),$G$2:G1890,IF(dashboard!$B$6="All","*",dashboard!$B$6),$M$2:M1890,IF(dashboard!$B$7="All","*",dashboard!$B$7),$P$2:P1890,"&gt;="&amp;dashboard!$B$8,$P$2:P1890,"&lt;="&amp;dashboard!$B$9)=1),1,0)</f>
        <v>0</v>
      </c>
    </row>
    <row r="1891" spans="1:17">
      <c r="A1891" t="s">
        <v>3363</v>
      </c>
      <c r="B1891" s="2">
        <v>45361</v>
      </c>
      <c r="C1891" t="s">
        <v>637</v>
      </c>
      <c r="D1891" t="s">
        <v>976</v>
      </c>
      <c r="E1891" t="s">
        <v>61</v>
      </c>
      <c r="F1891" t="s">
        <v>18</v>
      </c>
      <c r="G1891" t="s">
        <v>42</v>
      </c>
      <c r="H1891" t="s">
        <v>20</v>
      </c>
      <c r="I1891" s="3">
        <v>3</v>
      </c>
      <c r="J1891" s="4">
        <v>37162.730000000003</v>
      </c>
      <c r="K1891" s="4">
        <v>111488.19</v>
      </c>
      <c r="L1891" t="s">
        <v>21</v>
      </c>
      <c r="M1891" t="s">
        <v>29</v>
      </c>
      <c r="N1891">
        <f>IF(COUNTIF($C$2:C1891,C1891)=1,1,0)</f>
        <v>0</v>
      </c>
      <c r="O1891">
        <f t="shared" si="58"/>
        <v>0</v>
      </c>
      <c r="P1891" t="str">
        <f t="shared" si="59"/>
        <v>2024-03</v>
      </c>
      <c r="Q1891" s="3">
        <f>IF(AND(IF(dashboard!$B$4="All",TRUE,$F1891=dashboard!$B$4),IF(dashboard!$B$5="All",TRUE,$E1891=dashboard!$B$5),IF(dashboard!$B$6="All",TRUE,$G1891=dashboard!$B$6),IF(dashboard!$B$7="All",TRUE,$M1891=dashboard!$B$7),$P1891&gt;=dashboard!$B$8,$P1891&lt;=dashboard!$B$9,COUNTIFS($C$2:C1891,$C1891,$F$2:F1891,IF(dashboard!$B$4="All","*",dashboard!$B$4),$E$2:E1891,IF(dashboard!$B$5="All","*",dashboard!$B$5),$G$2:G1891,IF(dashboard!$B$6="All","*",dashboard!$B$6),$M$2:M1891,IF(dashboard!$B$7="All","*",dashboard!$B$7),$P$2:P1891,"&gt;="&amp;dashboard!$B$8,$P$2:P1891,"&lt;="&amp;dashboard!$B$9)=1),1,0)</f>
        <v>0</v>
      </c>
    </row>
    <row r="1892" spans="1:17">
      <c r="A1892" t="s">
        <v>3364</v>
      </c>
      <c r="B1892" s="2">
        <v>45334</v>
      </c>
      <c r="C1892" t="s">
        <v>657</v>
      </c>
      <c r="D1892" t="s">
        <v>3365</v>
      </c>
      <c r="E1892" t="s">
        <v>26</v>
      </c>
      <c r="F1892" t="s">
        <v>27</v>
      </c>
      <c r="G1892" t="s">
        <v>19</v>
      </c>
      <c r="H1892" t="s">
        <v>57</v>
      </c>
      <c r="I1892" s="3">
        <v>5</v>
      </c>
      <c r="J1892" s="4">
        <v>15527.65</v>
      </c>
      <c r="K1892" s="4">
        <v>77638.23</v>
      </c>
      <c r="L1892" t="s">
        <v>28</v>
      </c>
      <c r="M1892" t="s">
        <v>29</v>
      </c>
      <c r="N1892">
        <f>IF(COUNTIF($C$2:C1892,C1892)=1,1,0)</f>
        <v>0</v>
      </c>
      <c r="O1892">
        <f t="shared" si="58"/>
        <v>0</v>
      </c>
      <c r="P1892" t="str">
        <f t="shared" si="59"/>
        <v>2024-02</v>
      </c>
      <c r="Q1892" s="3">
        <f>IF(AND(IF(dashboard!$B$4="All",TRUE,$F1892=dashboard!$B$4),IF(dashboard!$B$5="All",TRUE,$E1892=dashboard!$B$5),IF(dashboard!$B$6="All",TRUE,$G1892=dashboard!$B$6),IF(dashboard!$B$7="All",TRUE,$M1892=dashboard!$B$7),$P1892&gt;=dashboard!$B$8,$P1892&lt;=dashboard!$B$9,COUNTIFS($C$2:C1892,$C1892,$F$2:F1892,IF(dashboard!$B$4="All","*",dashboard!$B$4),$E$2:E1892,IF(dashboard!$B$5="All","*",dashboard!$B$5),$G$2:G1892,IF(dashboard!$B$6="All","*",dashboard!$B$6),$M$2:M1892,IF(dashboard!$B$7="All","*",dashboard!$B$7),$P$2:P1892,"&gt;="&amp;dashboard!$B$8,$P$2:P1892,"&lt;="&amp;dashboard!$B$9)=1),1,0)</f>
        <v>0</v>
      </c>
    </row>
    <row r="1893" spans="1:17">
      <c r="A1893" t="s">
        <v>3366</v>
      </c>
      <c r="B1893" s="2">
        <v>45409</v>
      </c>
      <c r="C1893" t="s">
        <v>2937</v>
      </c>
      <c r="D1893" t="s">
        <v>401</v>
      </c>
      <c r="E1893" t="s">
        <v>17</v>
      </c>
      <c r="F1893" t="s">
        <v>27</v>
      </c>
      <c r="G1893" t="s">
        <v>42</v>
      </c>
      <c r="H1893" t="s">
        <v>20</v>
      </c>
      <c r="I1893" s="3">
        <v>3</v>
      </c>
      <c r="J1893" s="4">
        <v>30963.19</v>
      </c>
      <c r="K1893" s="4">
        <v>92889.56</v>
      </c>
      <c r="L1893" t="s">
        <v>28</v>
      </c>
      <c r="M1893" t="s">
        <v>29</v>
      </c>
      <c r="N1893">
        <f>IF(COUNTIF($C$2:C1893,C1893)=1,1,0)</f>
        <v>0</v>
      </c>
      <c r="O1893">
        <f t="shared" si="58"/>
        <v>0</v>
      </c>
      <c r="P1893" t="str">
        <f t="shared" si="59"/>
        <v>2024-04</v>
      </c>
      <c r="Q1893" s="3">
        <f>IF(AND(IF(dashboard!$B$4="All",TRUE,$F1893=dashboard!$B$4),IF(dashboard!$B$5="All",TRUE,$E1893=dashboard!$B$5),IF(dashboard!$B$6="All",TRUE,$G1893=dashboard!$B$6),IF(dashboard!$B$7="All",TRUE,$M1893=dashboard!$B$7),$P1893&gt;=dashboard!$B$8,$P1893&lt;=dashboard!$B$9,COUNTIFS($C$2:C1893,$C1893,$F$2:F1893,IF(dashboard!$B$4="All","*",dashboard!$B$4),$E$2:E1893,IF(dashboard!$B$5="All","*",dashboard!$B$5),$G$2:G1893,IF(dashboard!$B$6="All","*",dashboard!$B$6),$M$2:M1893,IF(dashboard!$B$7="All","*",dashboard!$B$7),$P$2:P1893,"&gt;="&amp;dashboard!$B$8,$P$2:P1893,"&lt;="&amp;dashboard!$B$9)=1),1,0)</f>
        <v>0</v>
      </c>
    </row>
    <row r="1894" spans="1:17">
      <c r="A1894" t="s">
        <v>3367</v>
      </c>
      <c r="B1894" s="2">
        <v>44943</v>
      </c>
      <c r="C1894" t="s">
        <v>1608</v>
      </c>
      <c r="D1894" t="s">
        <v>1530</v>
      </c>
      <c r="E1894" t="s">
        <v>61</v>
      </c>
      <c r="F1894" t="s">
        <v>46</v>
      </c>
      <c r="G1894" t="s">
        <v>42</v>
      </c>
      <c r="H1894" t="s">
        <v>57</v>
      </c>
      <c r="I1894" s="3">
        <v>1</v>
      </c>
      <c r="J1894" s="4">
        <v>13584.68</v>
      </c>
      <c r="K1894" s="4">
        <v>13584.68</v>
      </c>
      <c r="L1894" t="s">
        <v>28</v>
      </c>
      <c r="M1894" t="s">
        <v>29</v>
      </c>
      <c r="N1894">
        <f>IF(COUNTIF($C$2:C1894,C1894)=1,1,0)</f>
        <v>0</v>
      </c>
      <c r="O1894">
        <f t="shared" si="58"/>
        <v>0</v>
      </c>
      <c r="P1894" t="str">
        <f t="shared" si="59"/>
        <v>2023-01</v>
      </c>
      <c r="Q1894" s="3">
        <f>IF(AND(IF(dashboard!$B$4="All",TRUE,$F1894=dashboard!$B$4),IF(dashboard!$B$5="All",TRUE,$E1894=dashboard!$B$5),IF(dashboard!$B$6="All",TRUE,$G1894=dashboard!$B$6),IF(dashboard!$B$7="All",TRUE,$M1894=dashboard!$B$7),$P1894&gt;=dashboard!$B$8,$P1894&lt;=dashboard!$B$9,COUNTIFS($C$2:C1894,$C1894,$F$2:F1894,IF(dashboard!$B$4="All","*",dashboard!$B$4),$E$2:E1894,IF(dashboard!$B$5="All","*",dashboard!$B$5),$G$2:G1894,IF(dashboard!$B$6="All","*",dashboard!$B$6),$M$2:M1894,IF(dashboard!$B$7="All","*",dashboard!$B$7),$P$2:P1894,"&gt;="&amp;dashboard!$B$8,$P$2:P1894,"&lt;="&amp;dashboard!$B$9)=1),1,0)</f>
        <v>0</v>
      </c>
    </row>
    <row r="1895" spans="1:17">
      <c r="A1895" t="s">
        <v>3368</v>
      </c>
      <c r="B1895" s="2">
        <v>45074</v>
      </c>
      <c r="C1895" t="s">
        <v>3293</v>
      </c>
      <c r="D1895" t="s">
        <v>2724</v>
      </c>
      <c r="E1895" t="s">
        <v>17</v>
      </c>
      <c r="F1895" t="s">
        <v>27</v>
      </c>
      <c r="G1895" t="s">
        <v>42</v>
      </c>
      <c r="H1895" t="s">
        <v>50</v>
      </c>
      <c r="I1895" s="3">
        <v>4</v>
      </c>
      <c r="J1895" s="4">
        <v>2897.2</v>
      </c>
      <c r="K1895" s="4">
        <v>11588.8</v>
      </c>
      <c r="L1895" t="s">
        <v>21</v>
      </c>
      <c r="M1895" t="s">
        <v>29</v>
      </c>
      <c r="N1895">
        <f>IF(COUNTIF($C$2:C1895,C1895)=1,1,0)</f>
        <v>0</v>
      </c>
      <c r="O1895">
        <f t="shared" si="58"/>
        <v>0</v>
      </c>
      <c r="P1895" t="str">
        <f t="shared" si="59"/>
        <v>2023-05</v>
      </c>
      <c r="Q1895" s="3">
        <f>IF(AND(IF(dashboard!$B$4="All",TRUE,$F1895=dashboard!$B$4),IF(dashboard!$B$5="All",TRUE,$E1895=dashboard!$B$5),IF(dashboard!$B$6="All",TRUE,$G1895=dashboard!$B$6),IF(dashboard!$B$7="All",TRUE,$M1895=dashboard!$B$7),$P1895&gt;=dashboard!$B$8,$P1895&lt;=dashboard!$B$9,COUNTIFS($C$2:C1895,$C1895,$F$2:F1895,IF(dashboard!$B$4="All","*",dashboard!$B$4),$E$2:E1895,IF(dashboard!$B$5="All","*",dashboard!$B$5),$G$2:G1895,IF(dashboard!$B$6="All","*",dashboard!$B$6),$M$2:M1895,IF(dashboard!$B$7="All","*",dashboard!$B$7),$P$2:P1895,"&gt;="&amp;dashboard!$B$8,$P$2:P1895,"&lt;="&amp;dashboard!$B$9)=1),1,0)</f>
        <v>0</v>
      </c>
    </row>
    <row r="1896" spans="1:17">
      <c r="A1896" t="s">
        <v>3369</v>
      </c>
      <c r="B1896" s="2">
        <v>45203</v>
      </c>
      <c r="C1896" t="s">
        <v>2675</v>
      </c>
      <c r="D1896" t="s">
        <v>979</v>
      </c>
      <c r="E1896" t="s">
        <v>61</v>
      </c>
      <c r="F1896" t="s">
        <v>18</v>
      </c>
      <c r="G1896" t="s">
        <v>42</v>
      </c>
      <c r="H1896" t="s">
        <v>57</v>
      </c>
      <c r="I1896" s="3">
        <v>3</v>
      </c>
      <c r="J1896" s="4">
        <v>10598.5</v>
      </c>
      <c r="K1896" s="4">
        <v>31795.51</v>
      </c>
      <c r="L1896" t="s">
        <v>21</v>
      </c>
      <c r="M1896" t="s">
        <v>29</v>
      </c>
      <c r="N1896">
        <f>IF(COUNTIF($C$2:C1896,C1896)=1,1,0)</f>
        <v>0</v>
      </c>
      <c r="O1896">
        <f t="shared" si="58"/>
        <v>0</v>
      </c>
      <c r="P1896" t="str">
        <f t="shared" si="59"/>
        <v>2023-10</v>
      </c>
      <c r="Q1896" s="3">
        <f>IF(AND(IF(dashboard!$B$4="All",TRUE,$F1896=dashboard!$B$4),IF(dashboard!$B$5="All",TRUE,$E1896=dashboard!$B$5),IF(dashboard!$B$6="All",TRUE,$G1896=dashboard!$B$6),IF(dashboard!$B$7="All",TRUE,$M1896=dashboard!$B$7),$P1896&gt;=dashboard!$B$8,$P1896&lt;=dashboard!$B$9,COUNTIFS($C$2:C1896,$C1896,$F$2:F1896,IF(dashboard!$B$4="All","*",dashboard!$B$4),$E$2:E1896,IF(dashboard!$B$5="All","*",dashboard!$B$5),$G$2:G1896,IF(dashboard!$B$6="All","*",dashboard!$B$6),$M$2:M1896,IF(dashboard!$B$7="All","*",dashboard!$B$7),$P$2:P1896,"&gt;="&amp;dashboard!$B$8,$P$2:P1896,"&lt;="&amp;dashboard!$B$9)=1),1,0)</f>
        <v>0</v>
      </c>
    </row>
    <row r="1897" spans="1:17">
      <c r="A1897" t="s">
        <v>3370</v>
      </c>
      <c r="B1897" s="2">
        <v>45158</v>
      </c>
      <c r="C1897" t="s">
        <v>3371</v>
      </c>
      <c r="D1897" t="s">
        <v>282</v>
      </c>
      <c r="E1897" t="s">
        <v>17</v>
      </c>
      <c r="F1897" t="s">
        <v>33</v>
      </c>
      <c r="G1897" t="s">
        <v>42</v>
      </c>
      <c r="H1897" t="s">
        <v>34</v>
      </c>
      <c r="I1897" s="3">
        <v>5</v>
      </c>
      <c r="J1897" s="4">
        <v>1177.98</v>
      </c>
      <c r="K1897" s="4">
        <v>5889.91</v>
      </c>
      <c r="L1897" t="s">
        <v>28</v>
      </c>
      <c r="M1897" t="s">
        <v>29</v>
      </c>
      <c r="N1897">
        <f>IF(COUNTIF($C$2:C1897,C1897)=1,1,0)</f>
        <v>1</v>
      </c>
      <c r="O1897">
        <f t="shared" si="58"/>
        <v>0</v>
      </c>
      <c r="P1897" t="str">
        <f t="shared" si="59"/>
        <v>2023-08</v>
      </c>
      <c r="Q1897" s="3">
        <f>IF(AND(IF(dashboard!$B$4="All",TRUE,$F1897=dashboard!$B$4),IF(dashboard!$B$5="All",TRUE,$E1897=dashboard!$B$5),IF(dashboard!$B$6="All",TRUE,$G1897=dashboard!$B$6),IF(dashboard!$B$7="All",TRUE,$M1897=dashboard!$B$7),$P1897&gt;=dashboard!$B$8,$P1897&lt;=dashboard!$B$9,COUNTIFS($C$2:C1897,$C1897,$F$2:F1897,IF(dashboard!$B$4="All","*",dashboard!$B$4),$E$2:E1897,IF(dashboard!$B$5="All","*",dashboard!$B$5),$G$2:G1897,IF(dashboard!$B$6="All","*",dashboard!$B$6),$M$2:M1897,IF(dashboard!$B$7="All","*",dashboard!$B$7),$P$2:P1897,"&gt;="&amp;dashboard!$B$8,$P$2:P1897,"&lt;="&amp;dashboard!$B$9)=1),1,0)</f>
        <v>1</v>
      </c>
    </row>
    <row r="1898" spans="1:17">
      <c r="A1898" t="s">
        <v>3372</v>
      </c>
      <c r="B1898" s="2">
        <v>45292</v>
      </c>
      <c r="C1898" t="s">
        <v>3373</v>
      </c>
      <c r="D1898" t="s">
        <v>2406</v>
      </c>
      <c r="E1898" t="s">
        <v>17</v>
      </c>
      <c r="F1898" t="s">
        <v>33</v>
      </c>
      <c r="G1898" t="s">
        <v>42</v>
      </c>
      <c r="H1898" t="s">
        <v>50</v>
      </c>
      <c r="I1898" s="3">
        <v>3</v>
      </c>
      <c r="J1898" s="4">
        <v>2904.2</v>
      </c>
      <c r="K1898" s="4">
        <v>8712.6</v>
      </c>
      <c r="L1898" t="s">
        <v>21</v>
      </c>
      <c r="M1898" t="s">
        <v>22</v>
      </c>
      <c r="N1898">
        <f>IF(COUNTIF($C$2:C1898,C1898)=1,1,0)</f>
        <v>1</v>
      </c>
      <c r="O1898">
        <f t="shared" si="58"/>
        <v>1</v>
      </c>
      <c r="P1898" t="str">
        <f t="shared" si="59"/>
        <v>2024-01</v>
      </c>
      <c r="Q1898" s="3">
        <f>IF(AND(IF(dashboard!$B$4="All",TRUE,$F1898=dashboard!$B$4),IF(dashboard!$B$5="All",TRUE,$E1898=dashboard!$B$5),IF(dashboard!$B$6="All",TRUE,$G1898=dashboard!$B$6),IF(dashboard!$B$7="All",TRUE,$M1898=dashboard!$B$7),$P1898&gt;=dashboard!$B$8,$P1898&lt;=dashboard!$B$9,COUNTIFS($C$2:C1898,$C1898,$F$2:F1898,IF(dashboard!$B$4="All","*",dashboard!$B$4),$E$2:E1898,IF(dashboard!$B$5="All","*",dashboard!$B$5),$G$2:G1898,IF(dashboard!$B$6="All","*",dashboard!$B$6),$M$2:M1898,IF(dashboard!$B$7="All","*",dashboard!$B$7),$P$2:P1898,"&gt;="&amp;dashboard!$B$8,$P$2:P1898,"&lt;="&amp;dashboard!$B$9)=1),1,0)</f>
        <v>1</v>
      </c>
    </row>
    <row r="1899" spans="1:17">
      <c r="A1899" t="s">
        <v>3374</v>
      </c>
      <c r="B1899" s="2">
        <v>45154</v>
      </c>
      <c r="C1899" t="s">
        <v>1460</v>
      </c>
      <c r="D1899" t="s">
        <v>3375</v>
      </c>
      <c r="E1899" t="s">
        <v>61</v>
      </c>
      <c r="F1899" t="s">
        <v>33</v>
      </c>
      <c r="G1899" t="s">
        <v>42</v>
      </c>
      <c r="H1899" t="s">
        <v>50</v>
      </c>
      <c r="I1899" s="3">
        <v>3</v>
      </c>
      <c r="J1899" s="4">
        <v>2892.48</v>
      </c>
      <c r="K1899" s="4">
        <v>8677.4500000000007</v>
      </c>
      <c r="L1899" t="s">
        <v>28</v>
      </c>
      <c r="M1899" t="s">
        <v>22</v>
      </c>
      <c r="N1899">
        <f>IF(COUNTIF($C$2:C1899,C1899)=1,1,0)</f>
        <v>0</v>
      </c>
      <c r="O1899">
        <f t="shared" si="58"/>
        <v>1</v>
      </c>
      <c r="P1899" t="str">
        <f t="shared" si="59"/>
        <v>2023-08</v>
      </c>
      <c r="Q1899" s="3">
        <f>IF(AND(IF(dashboard!$B$4="All",TRUE,$F1899=dashboard!$B$4),IF(dashboard!$B$5="All",TRUE,$E1899=dashboard!$B$5),IF(dashboard!$B$6="All",TRUE,$G1899=dashboard!$B$6),IF(dashboard!$B$7="All",TRUE,$M1899=dashboard!$B$7),$P1899&gt;=dashboard!$B$8,$P1899&lt;=dashboard!$B$9,COUNTIFS($C$2:C1899,$C1899,$F$2:F1899,IF(dashboard!$B$4="All","*",dashboard!$B$4),$E$2:E1899,IF(dashboard!$B$5="All","*",dashboard!$B$5),$G$2:G1899,IF(dashboard!$B$6="All","*",dashboard!$B$6),$M$2:M1899,IF(dashboard!$B$7="All","*",dashboard!$B$7),$P$2:P1899,"&gt;="&amp;dashboard!$B$8,$P$2:P1899,"&lt;="&amp;dashboard!$B$9)=1),1,0)</f>
        <v>1</v>
      </c>
    </row>
    <row r="1900" spans="1:17">
      <c r="A1900" t="s">
        <v>3376</v>
      </c>
      <c r="B1900" s="2">
        <v>45362</v>
      </c>
      <c r="C1900" t="s">
        <v>386</v>
      </c>
      <c r="D1900" t="s">
        <v>1913</v>
      </c>
      <c r="E1900" t="s">
        <v>26</v>
      </c>
      <c r="F1900" t="s">
        <v>27</v>
      </c>
      <c r="G1900" t="s">
        <v>42</v>
      </c>
      <c r="H1900" t="s">
        <v>57</v>
      </c>
      <c r="I1900" s="3">
        <v>2</v>
      </c>
      <c r="J1900" s="4">
        <v>14884.92</v>
      </c>
      <c r="K1900" s="4">
        <v>29769.84</v>
      </c>
      <c r="L1900" t="s">
        <v>28</v>
      </c>
      <c r="M1900" t="s">
        <v>29</v>
      </c>
      <c r="N1900">
        <f>IF(COUNTIF($C$2:C1900,C1900)=1,1,0)</f>
        <v>0</v>
      </c>
      <c r="O1900">
        <f t="shared" si="58"/>
        <v>0</v>
      </c>
      <c r="P1900" t="str">
        <f t="shared" si="59"/>
        <v>2024-03</v>
      </c>
      <c r="Q1900" s="3">
        <f>IF(AND(IF(dashboard!$B$4="All",TRUE,$F1900=dashboard!$B$4),IF(dashboard!$B$5="All",TRUE,$E1900=dashboard!$B$5),IF(dashboard!$B$6="All",TRUE,$G1900=dashboard!$B$6),IF(dashboard!$B$7="All",TRUE,$M1900=dashboard!$B$7),$P1900&gt;=dashboard!$B$8,$P1900&lt;=dashboard!$B$9,COUNTIFS($C$2:C1900,$C1900,$F$2:F1900,IF(dashboard!$B$4="All","*",dashboard!$B$4),$E$2:E1900,IF(dashboard!$B$5="All","*",dashboard!$B$5),$G$2:G1900,IF(dashboard!$B$6="All","*",dashboard!$B$6),$M$2:M1900,IF(dashboard!$B$7="All","*",dashboard!$B$7),$P$2:P1900,"&gt;="&amp;dashboard!$B$8,$P$2:P1900,"&lt;="&amp;dashboard!$B$9)=1),1,0)</f>
        <v>0</v>
      </c>
    </row>
    <row r="1901" spans="1:17">
      <c r="A1901" t="s">
        <v>3377</v>
      </c>
      <c r="B1901" s="2">
        <v>45325</v>
      </c>
      <c r="C1901" t="s">
        <v>806</v>
      </c>
      <c r="D1901" t="s">
        <v>1686</v>
      </c>
      <c r="E1901" t="s">
        <v>61</v>
      </c>
      <c r="F1901" t="s">
        <v>46</v>
      </c>
      <c r="G1901" t="s">
        <v>42</v>
      </c>
      <c r="H1901" t="s">
        <v>20</v>
      </c>
      <c r="I1901" s="3">
        <v>4</v>
      </c>
      <c r="J1901" s="4">
        <v>31171.52</v>
      </c>
      <c r="K1901" s="4">
        <v>124686.1</v>
      </c>
      <c r="L1901" t="s">
        <v>28</v>
      </c>
      <c r="M1901" t="s">
        <v>29</v>
      </c>
      <c r="N1901">
        <f>IF(COUNTIF($C$2:C1901,C1901)=1,1,0)</f>
        <v>0</v>
      </c>
      <c r="O1901">
        <f t="shared" si="58"/>
        <v>0</v>
      </c>
      <c r="P1901" t="str">
        <f t="shared" si="59"/>
        <v>2024-02</v>
      </c>
      <c r="Q1901" s="3">
        <f>IF(AND(IF(dashboard!$B$4="All",TRUE,$F1901=dashboard!$B$4),IF(dashboard!$B$5="All",TRUE,$E1901=dashboard!$B$5),IF(dashboard!$B$6="All",TRUE,$G1901=dashboard!$B$6),IF(dashboard!$B$7="All",TRUE,$M1901=dashboard!$B$7),$P1901&gt;=dashboard!$B$8,$P1901&lt;=dashboard!$B$9,COUNTIFS($C$2:C1901,$C1901,$F$2:F1901,IF(dashboard!$B$4="All","*",dashboard!$B$4),$E$2:E1901,IF(dashboard!$B$5="All","*",dashboard!$B$5),$G$2:G1901,IF(dashboard!$B$6="All","*",dashboard!$B$6),$M$2:M1901,IF(dashboard!$B$7="All","*",dashboard!$B$7),$P$2:P1901,"&gt;="&amp;dashboard!$B$8,$P$2:P1901,"&lt;="&amp;dashboard!$B$9)=1),1,0)</f>
        <v>0</v>
      </c>
    </row>
    <row r="1902" spans="1:17">
      <c r="A1902" t="s">
        <v>3378</v>
      </c>
      <c r="B1902" s="2">
        <v>45137</v>
      </c>
      <c r="C1902" t="s">
        <v>1470</v>
      </c>
      <c r="D1902" t="s">
        <v>2835</v>
      </c>
      <c r="E1902" t="s">
        <v>61</v>
      </c>
      <c r="F1902" t="s">
        <v>27</v>
      </c>
      <c r="G1902" t="s">
        <v>19</v>
      </c>
      <c r="H1902" t="s">
        <v>57</v>
      </c>
      <c r="I1902" s="3">
        <v>1</v>
      </c>
      <c r="J1902" s="4">
        <v>11241.78</v>
      </c>
      <c r="K1902" s="4">
        <v>11241.78</v>
      </c>
      <c r="L1902" t="s">
        <v>21</v>
      </c>
      <c r="M1902" t="s">
        <v>29</v>
      </c>
      <c r="N1902">
        <f>IF(COUNTIF($C$2:C1902,C1902)=1,1,0)</f>
        <v>0</v>
      </c>
      <c r="O1902">
        <f t="shared" si="58"/>
        <v>0</v>
      </c>
      <c r="P1902" t="str">
        <f t="shared" si="59"/>
        <v>2023-07</v>
      </c>
      <c r="Q1902" s="3">
        <f>IF(AND(IF(dashboard!$B$4="All",TRUE,$F1902=dashboard!$B$4),IF(dashboard!$B$5="All",TRUE,$E1902=dashboard!$B$5),IF(dashboard!$B$6="All",TRUE,$G1902=dashboard!$B$6),IF(dashboard!$B$7="All",TRUE,$M1902=dashboard!$B$7),$P1902&gt;=dashboard!$B$8,$P1902&lt;=dashboard!$B$9,COUNTIFS($C$2:C1902,$C1902,$F$2:F1902,IF(dashboard!$B$4="All","*",dashboard!$B$4),$E$2:E1902,IF(dashboard!$B$5="All","*",dashboard!$B$5),$G$2:G1902,IF(dashboard!$B$6="All","*",dashboard!$B$6),$M$2:M1902,IF(dashboard!$B$7="All","*",dashboard!$B$7),$P$2:P1902,"&gt;="&amp;dashboard!$B$8,$P$2:P1902,"&lt;="&amp;dashboard!$B$9)=1),1,0)</f>
        <v>0</v>
      </c>
    </row>
    <row r="1903" spans="1:17">
      <c r="A1903" t="s">
        <v>3379</v>
      </c>
      <c r="B1903" s="2">
        <v>45317</v>
      </c>
      <c r="C1903" t="s">
        <v>2930</v>
      </c>
      <c r="D1903" t="s">
        <v>76</v>
      </c>
      <c r="E1903" t="s">
        <v>17</v>
      </c>
      <c r="F1903" t="s">
        <v>46</v>
      </c>
      <c r="G1903" t="s">
        <v>19</v>
      </c>
      <c r="H1903" t="s">
        <v>57</v>
      </c>
      <c r="I1903" s="3">
        <v>5</v>
      </c>
      <c r="J1903" s="4">
        <v>11803.38</v>
      </c>
      <c r="K1903" s="4">
        <v>59016.91</v>
      </c>
      <c r="L1903" t="s">
        <v>28</v>
      </c>
      <c r="M1903" t="s">
        <v>29</v>
      </c>
      <c r="N1903">
        <f>IF(COUNTIF($C$2:C1903,C1903)=1,1,0)</f>
        <v>0</v>
      </c>
      <c r="O1903">
        <f t="shared" si="58"/>
        <v>0</v>
      </c>
      <c r="P1903" t="str">
        <f t="shared" si="59"/>
        <v>2024-01</v>
      </c>
      <c r="Q1903" s="3">
        <f>IF(AND(IF(dashboard!$B$4="All",TRUE,$F1903=dashboard!$B$4),IF(dashboard!$B$5="All",TRUE,$E1903=dashboard!$B$5),IF(dashboard!$B$6="All",TRUE,$G1903=dashboard!$B$6),IF(dashboard!$B$7="All",TRUE,$M1903=dashboard!$B$7),$P1903&gt;=dashboard!$B$8,$P1903&lt;=dashboard!$B$9,COUNTIFS($C$2:C1903,$C1903,$F$2:F1903,IF(dashboard!$B$4="All","*",dashboard!$B$4),$E$2:E1903,IF(dashboard!$B$5="All","*",dashboard!$B$5),$G$2:G1903,IF(dashboard!$B$6="All","*",dashboard!$B$6),$M$2:M1903,IF(dashboard!$B$7="All","*",dashboard!$B$7),$P$2:P1903,"&gt;="&amp;dashboard!$B$8,$P$2:P1903,"&lt;="&amp;dashboard!$B$9)=1),1,0)</f>
        <v>0</v>
      </c>
    </row>
    <row r="1904" spans="1:17">
      <c r="A1904" t="s">
        <v>3380</v>
      </c>
      <c r="B1904" s="2">
        <v>45425</v>
      </c>
      <c r="C1904" t="s">
        <v>682</v>
      </c>
      <c r="D1904" t="s">
        <v>802</v>
      </c>
      <c r="E1904" t="s">
        <v>17</v>
      </c>
      <c r="F1904" t="s">
        <v>33</v>
      </c>
      <c r="G1904" t="s">
        <v>42</v>
      </c>
      <c r="H1904" t="s">
        <v>50</v>
      </c>
      <c r="I1904" s="3">
        <v>5</v>
      </c>
      <c r="J1904" s="4">
        <v>2599.59</v>
      </c>
      <c r="K1904" s="4">
        <v>12997.96</v>
      </c>
      <c r="L1904" t="s">
        <v>35</v>
      </c>
      <c r="M1904" t="s">
        <v>22</v>
      </c>
      <c r="N1904">
        <f>IF(COUNTIF($C$2:C1904,C1904)=1,1,0)</f>
        <v>0</v>
      </c>
      <c r="O1904">
        <f t="shared" si="58"/>
        <v>1</v>
      </c>
      <c r="P1904" t="str">
        <f t="shared" si="59"/>
        <v>2024-05</v>
      </c>
      <c r="Q1904" s="3">
        <f>IF(AND(IF(dashboard!$B$4="All",TRUE,$F1904=dashboard!$B$4),IF(dashboard!$B$5="All",TRUE,$E1904=dashboard!$B$5),IF(dashboard!$B$6="All",TRUE,$G1904=dashboard!$B$6),IF(dashboard!$B$7="All",TRUE,$M1904=dashboard!$B$7),$P1904&gt;=dashboard!$B$8,$P1904&lt;=dashboard!$B$9,COUNTIFS($C$2:C1904,$C1904,$F$2:F1904,IF(dashboard!$B$4="All","*",dashboard!$B$4),$E$2:E1904,IF(dashboard!$B$5="All","*",dashboard!$B$5),$G$2:G1904,IF(dashboard!$B$6="All","*",dashboard!$B$6),$M$2:M1904,IF(dashboard!$B$7="All","*",dashboard!$B$7),$P$2:P1904,"&gt;="&amp;dashboard!$B$8,$P$2:P1904,"&lt;="&amp;dashboard!$B$9)=1),1,0)</f>
        <v>0</v>
      </c>
    </row>
    <row r="1905" spans="1:17">
      <c r="A1905" t="s">
        <v>3381</v>
      </c>
      <c r="B1905" s="2">
        <v>45466</v>
      </c>
      <c r="C1905" t="s">
        <v>2804</v>
      </c>
      <c r="D1905" t="s">
        <v>1144</v>
      </c>
      <c r="E1905" t="s">
        <v>17</v>
      </c>
      <c r="F1905" t="s">
        <v>18</v>
      </c>
      <c r="G1905" t="s">
        <v>19</v>
      </c>
      <c r="H1905" t="s">
        <v>34</v>
      </c>
      <c r="I1905" s="3">
        <v>1</v>
      </c>
      <c r="J1905" s="4">
        <v>849.98</v>
      </c>
      <c r="K1905" s="4">
        <v>849.98</v>
      </c>
      <c r="L1905" t="s">
        <v>28</v>
      </c>
      <c r="M1905" t="s">
        <v>29</v>
      </c>
      <c r="N1905">
        <f>IF(COUNTIF($C$2:C1905,C1905)=1,1,0)</f>
        <v>0</v>
      </c>
      <c r="O1905">
        <f t="shared" si="58"/>
        <v>0</v>
      </c>
      <c r="P1905" t="str">
        <f t="shared" si="59"/>
        <v>2024-06</v>
      </c>
      <c r="Q1905" s="3">
        <f>IF(AND(IF(dashboard!$B$4="All",TRUE,$F1905=dashboard!$B$4),IF(dashboard!$B$5="All",TRUE,$E1905=dashboard!$B$5),IF(dashboard!$B$6="All",TRUE,$G1905=dashboard!$B$6),IF(dashboard!$B$7="All",TRUE,$M1905=dashboard!$B$7),$P1905&gt;=dashboard!$B$8,$P1905&lt;=dashboard!$B$9,COUNTIFS($C$2:C1905,$C1905,$F$2:F1905,IF(dashboard!$B$4="All","*",dashboard!$B$4),$E$2:E1905,IF(dashboard!$B$5="All","*",dashboard!$B$5),$G$2:G1905,IF(dashboard!$B$6="All","*",dashboard!$B$6),$M$2:M1905,IF(dashboard!$B$7="All","*",dashboard!$B$7),$P$2:P1905,"&gt;="&amp;dashboard!$B$8,$P$2:P1905,"&lt;="&amp;dashboard!$B$9)=1),1,0)</f>
        <v>0</v>
      </c>
    </row>
    <row r="1906" spans="1:17">
      <c r="A1906" t="s">
        <v>3382</v>
      </c>
      <c r="B1906" s="2">
        <v>45417</v>
      </c>
      <c r="C1906" t="s">
        <v>392</v>
      </c>
      <c r="D1906" t="s">
        <v>763</v>
      </c>
      <c r="E1906" t="s">
        <v>26</v>
      </c>
      <c r="F1906" t="s">
        <v>27</v>
      </c>
      <c r="G1906" t="s">
        <v>42</v>
      </c>
      <c r="H1906" t="s">
        <v>20</v>
      </c>
      <c r="I1906" s="3">
        <v>5</v>
      </c>
      <c r="J1906" s="4">
        <v>39961</v>
      </c>
      <c r="K1906" s="4">
        <v>199804.99</v>
      </c>
      <c r="L1906" t="s">
        <v>28</v>
      </c>
      <c r="M1906" t="s">
        <v>29</v>
      </c>
      <c r="N1906">
        <f>IF(COUNTIF($C$2:C1906,C1906)=1,1,0)</f>
        <v>0</v>
      </c>
      <c r="O1906">
        <f t="shared" si="58"/>
        <v>0</v>
      </c>
      <c r="P1906" t="str">
        <f t="shared" si="59"/>
        <v>2024-05</v>
      </c>
      <c r="Q1906" s="3">
        <f>IF(AND(IF(dashboard!$B$4="All",TRUE,$F1906=dashboard!$B$4),IF(dashboard!$B$5="All",TRUE,$E1906=dashboard!$B$5),IF(dashboard!$B$6="All",TRUE,$G1906=dashboard!$B$6),IF(dashboard!$B$7="All",TRUE,$M1906=dashboard!$B$7),$P1906&gt;=dashboard!$B$8,$P1906&lt;=dashboard!$B$9,COUNTIFS($C$2:C1906,$C1906,$F$2:F1906,IF(dashboard!$B$4="All","*",dashboard!$B$4),$E$2:E1906,IF(dashboard!$B$5="All","*",dashboard!$B$5),$G$2:G1906,IF(dashboard!$B$6="All","*",dashboard!$B$6),$M$2:M1906,IF(dashboard!$B$7="All","*",dashboard!$B$7),$P$2:P1906,"&gt;="&amp;dashboard!$B$8,$P$2:P1906,"&lt;="&amp;dashboard!$B$9)=1),1,0)</f>
        <v>0</v>
      </c>
    </row>
    <row r="1907" spans="1:17">
      <c r="A1907" t="s">
        <v>3383</v>
      </c>
      <c r="B1907" s="2">
        <v>45368</v>
      </c>
      <c r="C1907" t="s">
        <v>1085</v>
      </c>
      <c r="D1907" t="s">
        <v>3384</v>
      </c>
      <c r="E1907" t="s">
        <v>26</v>
      </c>
      <c r="F1907" t="s">
        <v>18</v>
      </c>
      <c r="G1907" t="s">
        <v>42</v>
      </c>
      <c r="H1907" t="s">
        <v>57</v>
      </c>
      <c r="I1907" s="3">
        <v>2</v>
      </c>
      <c r="J1907" s="4">
        <v>14909.51</v>
      </c>
      <c r="K1907" s="4">
        <v>29819.02</v>
      </c>
      <c r="L1907" t="s">
        <v>35</v>
      </c>
      <c r="M1907" t="s">
        <v>29</v>
      </c>
      <c r="N1907">
        <f>IF(COUNTIF($C$2:C1907,C1907)=1,1,0)</f>
        <v>0</v>
      </c>
      <c r="O1907">
        <f t="shared" si="58"/>
        <v>0</v>
      </c>
      <c r="P1907" t="str">
        <f t="shared" si="59"/>
        <v>2024-03</v>
      </c>
      <c r="Q1907" s="3">
        <f>IF(AND(IF(dashboard!$B$4="All",TRUE,$F1907=dashboard!$B$4),IF(dashboard!$B$5="All",TRUE,$E1907=dashboard!$B$5),IF(dashboard!$B$6="All",TRUE,$G1907=dashboard!$B$6),IF(dashboard!$B$7="All",TRUE,$M1907=dashboard!$B$7),$P1907&gt;=dashboard!$B$8,$P1907&lt;=dashboard!$B$9,COUNTIFS($C$2:C1907,$C1907,$F$2:F1907,IF(dashboard!$B$4="All","*",dashboard!$B$4),$E$2:E1907,IF(dashboard!$B$5="All","*",dashboard!$B$5),$G$2:G1907,IF(dashboard!$B$6="All","*",dashboard!$B$6),$M$2:M1907,IF(dashboard!$B$7="All","*",dashboard!$B$7),$P$2:P1907,"&gt;="&amp;dashboard!$B$8,$P$2:P1907,"&lt;="&amp;dashboard!$B$9)=1),1,0)</f>
        <v>0</v>
      </c>
    </row>
    <row r="1908" spans="1:17">
      <c r="A1908" t="s">
        <v>3385</v>
      </c>
      <c r="B1908" s="2">
        <v>45187</v>
      </c>
      <c r="C1908" t="s">
        <v>2058</v>
      </c>
      <c r="D1908" t="s">
        <v>362</v>
      </c>
      <c r="E1908" t="s">
        <v>17</v>
      </c>
      <c r="F1908" t="s">
        <v>33</v>
      </c>
      <c r="G1908" t="s">
        <v>42</v>
      </c>
      <c r="H1908" t="s">
        <v>34</v>
      </c>
      <c r="I1908" s="3">
        <v>3</v>
      </c>
      <c r="J1908" s="4">
        <v>867.09</v>
      </c>
      <c r="K1908" s="4">
        <v>2601.2600000000002</v>
      </c>
      <c r="L1908" t="s">
        <v>21</v>
      </c>
      <c r="M1908" t="s">
        <v>29</v>
      </c>
      <c r="N1908">
        <f>IF(COUNTIF($C$2:C1908,C1908)=1,1,0)</f>
        <v>0</v>
      </c>
      <c r="O1908">
        <f t="shared" si="58"/>
        <v>0</v>
      </c>
      <c r="P1908" t="str">
        <f t="shared" si="59"/>
        <v>2023-09</v>
      </c>
      <c r="Q1908" s="3">
        <f>IF(AND(IF(dashboard!$B$4="All",TRUE,$F1908=dashboard!$B$4),IF(dashboard!$B$5="All",TRUE,$E1908=dashboard!$B$5),IF(dashboard!$B$6="All",TRUE,$G1908=dashboard!$B$6),IF(dashboard!$B$7="All",TRUE,$M1908=dashboard!$B$7),$P1908&gt;=dashboard!$B$8,$P1908&lt;=dashboard!$B$9,COUNTIFS($C$2:C1908,$C1908,$F$2:F1908,IF(dashboard!$B$4="All","*",dashboard!$B$4),$E$2:E1908,IF(dashboard!$B$5="All","*",dashboard!$B$5),$G$2:G1908,IF(dashboard!$B$6="All","*",dashboard!$B$6),$M$2:M1908,IF(dashboard!$B$7="All","*",dashboard!$B$7),$P$2:P1908,"&gt;="&amp;dashboard!$B$8,$P$2:P1908,"&lt;="&amp;dashboard!$B$9)=1),1,0)</f>
        <v>1</v>
      </c>
    </row>
    <row r="1909" spans="1:17">
      <c r="A1909" t="s">
        <v>3386</v>
      </c>
      <c r="B1909" s="2">
        <v>45276</v>
      </c>
      <c r="C1909" t="s">
        <v>3023</v>
      </c>
      <c r="D1909" t="s">
        <v>3387</v>
      </c>
      <c r="E1909" t="s">
        <v>26</v>
      </c>
      <c r="F1909" t="s">
        <v>46</v>
      </c>
      <c r="G1909" t="s">
        <v>42</v>
      </c>
      <c r="H1909" t="s">
        <v>34</v>
      </c>
      <c r="I1909" s="3">
        <v>2</v>
      </c>
      <c r="J1909" s="4">
        <v>983.86</v>
      </c>
      <c r="K1909" s="4">
        <v>1967.72</v>
      </c>
      <c r="L1909" t="s">
        <v>28</v>
      </c>
      <c r="M1909" t="s">
        <v>29</v>
      </c>
      <c r="N1909">
        <f>IF(COUNTIF($C$2:C1909,C1909)=1,1,0)</f>
        <v>0</v>
      </c>
      <c r="O1909">
        <f t="shared" si="58"/>
        <v>0</v>
      </c>
      <c r="P1909" t="str">
        <f t="shared" si="59"/>
        <v>2023-12</v>
      </c>
      <c r="Q1909" s="3">
        <f>IF(AND(IF(dashboard!$B$4="All",TRUE,$F1909=dashboard!$B$4),IF(dashboard!$B$5="All",TRUE,$E1909=dashboard!$B$5),IF(dashboard!$B$6="All",TRUE,$G1909=dashboard!$B$6),IF(dashboard!$B$7="All",TRUE,$M1909=dashboard!$B$7),$P1909&gt;=dashboard!$B$8,$P1909&lt;=dashboard!$B$9,COUNTIFS($C$2:C1909,$C1909,$F$2:F1909,IF(dashboard!$B$4="All","*",dashboard!$B$4),$E$2:E1909,IF(dashboard!$B$5="All","*",dashboard!$B$5),$G$2:G1909,IF(dashboard!$B$6="All","*",dashboard!$B$6),$M$2:M1909,IF(dashboard!$B$7="All","*",dashboard!$B$7),$P$2:P1909,"&gt;="&amp;dashboard!$B$8,$P$2:P1909,"&lt;="&amp;dashboard!$B$9)=1),1,0)</f>
        <v>0</v>
      </c>
    </row>
    <row r="1910" spans="1:17">
      <c r="A1910" t="s">
        <v>3388</v>
      </c>
      <c r="B1910" s="2">
        <v>45278</v>
      </c>
      <c r="C1910" t="s">
        <v>1063</v>
      </c>
      <c r="D1910" t="s">
        <v>25</v>
      </c>
      <c r="E1910" t="s">
        <v>26</v>
      </c>
      <c r="F1910" t="s">
        <v>18</v>
      </c>
      <c r="G1910" t="s">
        <v>42</v>
      </c>
      <c r="H1910" t="s">
        <v>20</v>
      </c>
      <c r="I1910" s="3">
        <v>2</v>
      </c>
      <c r="J1910" s="4">
        <v>34898.519999999997</v>
      </c>
      <c r="K1910" s="4">
        <v>69797.03</v>
      </c>
      <c r="L1910" t="s">
        <v>35</v>
      </c>
      <c r="M1910" t="s">
        <v>29</v>
      </c>
      <c r="N1910">
        <f>IF(COUNTIF($C$2:C1910,C1910)=1,1,0)</f>
        <v>0</v>
      </c>
      <c r="O1910">
        <f t="shared" si="58"/>
        <v>0</v>
      </c>
      <c r="P1910" t="str">
        <f t="shared" si="59"/>
        <v>2023-12</v>
      </c>
      <c r="Q1910" s="3">
        <f>IF(AND(IF(dashboard!$B$4="All",TRUE,$F1910=dashboard!$B$4),IF(dashboard!$B$5="All",TRUE,$E1910=dashboard!$B$5),IF(dashboard!$B$6="All",TRUE,$G1910=dashboard!$B$6),IF(dashboard!$B$7="All",TRUE,$M1910=dashboard!$B$7),$P1910&gt;=dashboard!$B$8,$P1910&lt;=dashboard!$B$9,COUNTIFS($C$2:C1910,$C1910,$F$2:F1910,IF(dashboard!$B$4="All","*",dashboard!$B$4),$E$2:E1910,IF(dashboard!$B$5="All","*",dashboard!$B$5),$G$2:G1910,IF(dashboard!$B$6="All","*",dashboard!$B$6),$M$2:M1910,IF(dashboard!$B$7="All","*",dashboard!$B$7),$P$2:P1910,"&gt;="&amp;dashboard!$B$8,$P$2:P1910,"&lt;="&amp;dashboard!$B$9)=1),1,0)</f>
        <v>0</v>
      </c>
    </row>
    <row r="1911" spans="1:17">
      <c r="A1911" t="s">
        <v>3389</v>
      </c>
      <c r="B1911" s="2">
        <v>45446</v>
      </c>
      <c r="C1911" t="s">
        <v>3390</v>
      </c>
      <c r="D1911" t="s">
        <v>1686</v>
      </c>
      <c r="E1911" t="s">
        <v>17</v>
      </c>
      <c r="F1911" t="s">
        <v>27</v>
      </c>
      <c r="G1911" t="s">
        <v>19</v>
      </c>
      <c r="H1911" t="s">
        <v>34</v>
      </c>
      <c r="I1911" s="3">
        <v>2</v>
      </c>
      <c r="J1911" s="4">
        <v>861.36</v>
      </c>
      <c r="K1911" s="4">
        <v>1722.72</v>
      </c>
      <c r="L1911" t="s">
        <v>21</v>
      </c>
      <c r="M1911" t="s">
        <v>22</v>
      </c>
      <c r="N1911">
        <f>IF(COUNTIF($C$2:C1911,C1911)=1,1,0)</f>
        <v>1</v>
      </c>
      <c r="O1911">
        <f t="shared" si="58"/>
        <v>1</v>
      </c>
      <c r="P1911" t="str">
        <f t="shared" si="59"/>
        <v>2024-06</v>
      </c>
      <c r="Q1911" s="3">
        <f>IF(AND(IF(dashboard!$B$4="All",TRUE,$F1911=dashboard!$B$4),IF(dashboard!$B$5="All",TRUE,$E1911=dashboard!$B$5),IF(dashboard!$B$6="All",TRUE,$G1911=dashboard!$B$6),IF(dashboard!$B$7="All",TRUE,$M1911=dashboard!$B$7),$P1911&gt;=dashboard!$B$8,$P1911&lt;=dashboard!$B$9,COUNTIFS($C$2:C1911,$C1911,$F$2:F1911,IF(dashboard!$B$4="All","*",dashboard!$B$4),$E$2:E1911,IF(dashboard!$B$5="All","*",dashboard!$B$5),$G$2:G1911,IF(dashboard!$B$6="All","*",dashboard!$B$6),$M$2:M1911,IF(dashboard!$B$7="All","*",dashboard!$B$7),$P$2:P1911,"&gt;="&amp;dashboard!$B$8,$P$2:P1911,"&lt;="&amp;dashboard!$B$9)=1),1,0)</f>
        <v>0</v>
      </c>
    </row>
    <row r="1912" spans="1:17">
      <c r="A1912" t="s">
        <v>3391</v>
      </c>
      <c r="B1912" s="2">
        <v>45246</v>
      </c>
      <c r="C1912" t="s">
        <v>376</v>
      </c>
      <c r="D1912" t="s">
        <v>2416</v>
      </c>
      <c r="E1912" t="s">
        <v>26</v>
      </c>
      <c r="F1912" t="s">
        <v>18</v>
      </c>
      <c r="G1912" t="s">
        <v>42</v>
      </c>
      <c r="H1912" t="s">
        <v>57</v>
      </c>
      <c r="I1912" s="3">
        <v>1</v>
      </c>
      <c r="J1912" s="4">
        <v>16349.91</v>
      </c>
      <c r="K1912" s="4">
        <v>16349.91</v>
      </c>
      <c r="L1912" t="s">
        <v>35</v>
      </c>
      <c r="M1912" t="s">
        <v>29</v>
      </c>
      <c r="N1912">
        <f>IF(COUNTIF($C$2:C1912,C1912)=1,1,0)</f>
        <v>0</v>
      </c>
      <c r="O1912">
        <f t="shared" si="58"/>
        <v>0</v>
      </c>
      <c r="P1912" t="str">
        <f t="shared" si="59"/>
        <v>2023-11</v>
      </c>
      <c r="Q1912" s="3">
        <f>IF(AND(IF(dashboard!$B$4="All",TRUE,$F1912=dashboard!$B$4),IF(dashboard!$B$5="All",TRUE,$E1912=dashboard!$B$5),IF(dashboard!$B$6="All",TRUE,$G1912=dashboard!$B$6),IF(dashboard!$B$7="All",TRUE,$M1912=dashboard!$B$7),$P1912&gt;=dashboard!$B$8,$P1912&lt;=dashboard!$B$9,COUNTIFS($C$2:C1912,$C1912,$F$2:F1912,IF(dashboard!$B$4="All","*",dashboard!$B$4),$E$2:E1912,IF(dashboard!$B$5="All","*",dashboard!$B$5),$G$2:G1912,IF(dashboard!$B$6="All","*",dashboard!$B$6),$M$2:M1912,IF(dashboard!$B$7="All","*",dashboard!$B$7),$P$2:P1912,"&gt;="&amp;dashboard!$B$8,$P$2:P1912,"&lt;="&amp;dashboard!$B$9)=1),1,0)</f>
        <v>0</v>
      </c>
    </row>
    <row r="1913" spans="1:17">
      <c r="A1913" t="s">
        <v>3392</v>
      </c>
      <c r="B1913" s="2">
        <v>45064</v>
      </c>
      <c r="C1913" t="s">
        <v>1329</v>
      </c>
      <c r="D1913" t="s">
        <v>178</v>
      </c>
      <c r="E1913" t="s">
        <v>26</v>
      </c>
      <c r="F1913" t="s">
        <v>18</v>
      </c>
      <c r="G1913" t="s">
        <v>19</v>
      </c>
      <c r="H1913" t="s">
        <v>50</v>
      </c>
      <c r="I1913" s="3">
        <v>4</v>
      </c>
      <c r="J1913" s="4">
        <v>2899.9</v>
      </c>
      <c r="K1913" s="4">
        <v>11599.61</v>
      </c>
      <c r="L1913" t="s">
        <v>28</v>
      </c>
      <c r="M1913" t="s">
        <v>29</v>
      </c>
      <c r="N1913">
        <f>IF(COUNTIF($C$2:C1913,C1913)=1,1,0)</f>
        <v>0</v>
      </c>
      <c r="O1913">
        <f t="shared" si="58"/>
        <v>0</v>
      </c>
      <c r="P1913" t="str">
        <f t="shared" si="59"/>
        <v>2023-05</v>
      </c>
      <c r="Q1913" s="3">
        <f>IF(AND(IF(dashboard!$B$4="All",TRUE,$F1913=dashboard!$B$4),IF(dashboard!$B$5="All",TRUE,$E1913=dashboard!$B$5),IF(dashboard!$B$6="All",TRUE,$G1913=dashboard!$B$6),IF(dashboard!$B$7="All",TRUE,$M1913=dashboard!$B$7),$P1913&gt;=dashboard!$B$8,$P1913&lt;=dashboard!$B$9,COUNTIFS($C$2:C1913,$C1913,$F$2:F1913,IF(dashboard!$B$4="All","*",dashboard!$B$4),$E$2:E1913,IF(dashboard!$B$5="All","*",dashboard!$B$5),$G$2:G1913,IF(dashboard!$B$6="All","*",dashboard!$B$6),$M$2:M1913,IF(dashboard!$B$7="All","*",dashboard!$B$7),$P$2:P1913,"&gt;="&amp;dashboard!$B$8,$P$2:P1913,"&lt;="&amp;dashboard!$B$9)=1),1,0)</f>
        <v>0</v>
      </c>
    </row>
    <row r="1914" spans="1:17">
      <c r="A1914" t="s">
        <v>3393</v>
      </c>
      <c r="B1914" s="2">
        <v>45294</v>
      </c>
      <c r="C1914" t="s">
        <v>1323</v>
      </c>
      <c r="D1914" t="s">
        <v>3394</v>
      </c>
      <c r="E1914" t="s">
        <v>61</v>
      </c>
      <c r="F1914" t="s">
        <v>27</v>
      </c>
      <c r="G1914" t="s">
        <v>19</v>
      </c>
      <c r="H1914" t="s">
        <v>34</v>
      </c>
      <c r="I1914" s="3">
        <v>1</v>
      </c>
      <c r="J1914" s="4">
        <v>1416.73</v>
      </c>
      <c r="K1914" s="4">
        <v>1416.73</v>
      </c>
      <c r="L1914" t="s">
        <v>35</v>
      </c>
      <c r="M1914" t="s">
        <v>29</v>
      </c>
      <c r="N1914">
        <f>IF(COUNTIF($C$2:C1914,C1914)=1,1,0)</f>
        <v>0</v>
      </c>
      <c r="O1914">
        <f t="shared" si="58"/>
        <v>0</v>
      </c>
      <c r="P1914" t="str">
        <f t="shared" si="59"/>
        <v>2024-01</v>
      </c>
      <c r="Q1914" s="3">
        <f>IF(AND(IF(dashboard!$B$4="All",TRUE,$F1914=dashboard!$B$4),IF(dashboard!$B$5="All",TRUE,$E1914=dashboard!$B$5),IF(dashboard!$B$6="All",TRUE,$G1914=dashboard!$B$6),IF(dashboard!$B$7="All",TRUE,$M1914=dashboard!$B$7),$P1914&gt;=dashboard!$B$8,$P1914&lt;=dashboard!$B$9,COUNTIFS($C$2:C1914,$C1914,$F$2:F1914,IF(dashboard!$B$4="All","*",dashboard!$B$4),$E$2:E1914,IF(dashboard!$B$5="All","*",dashboard!$B$5),$G$2:G1914,IF(dashboard!$B$6="All","*",dashboard!$B$6),$M$2:M1914,IF(dashboard!$B$7="All","*",dashboard!$B$7),$P$2:P1914,"&gt;="&amp;dashboard!$B$8,$P$2:P1914,"&lt;="&amp;dashboard!$B$9)=1),1,0)</f>
        <v>0</v>
      </c>
    </row>
    <row r="1915" spans="1:17">
      <c r="A1915" t="s">
        <v>3395</v>
      </c>
      <c r="B1915" s="2">
        <v>45146</v>
      </c>
      <c r="C1915" t="s">
        <v>2668</v>
      </c>
      <c r="D1915" t="s">
        <v>959</v>
      </c>
      <c r="E1915" t="s">
        <v>17</v>
      </c>
      <c r="F1915" t="s">
        <v>46</v>
      </c>
      <c r="G1915" t="s">
        <v>19</v>
      </c>
      <c r="H1915" t="s">
        <v>50</v>
      </c>
      <c r="I1915" s="3">
        <v>1</v>
      </c>
      <c r="J1915" s="4">
        <v>2667.07</v>
      </c>
      <c r="K1915" s="4">
        <v>2667.07</v>
      </c>
      <c r="L1915" t="s">
        <v>21</v>
      </c>
      <c r="M1915" t="s">
        <v>22</v>
      </c>
      <c r="N1915">
        <f>IF(COUNTIF($C$2:C1915,C1915)=1,1,0)</f>
        <v>0</v>
      </c>
      <c r="O1915">
        <f t="shared" si="58"/>
        <v>1</v>
      </c>
      <c r="P1915" t="str">
        <f t="shared" si="59"/>
        <v>2023-08</v>
      </c>
      <c r="Q1915" s="3">
        <f>IF(AND(IF(dashboard!$B$4="All",TRUE,$F1915=dashboard!$B$4),IF(dashboard!$B$5="All",TRUE,$E1915=dashboard!$B$5),IF(dashboard!$B$6="All",TRUE,$G1915=dashboard!$B$6),IF(dashboard!$B$7="All",TRUE,$M1915=dashboard!$B$7),$P1915&gt;=dashboard!$B$8,$P1915&lt;=dashboard!$B$9,COUNTIFS($C$2:C1915,$C1915,$F$2:F1915,IF(dashboard!$B$4="All","*",dashboard!$B$4),$E$2:E1915,IF(dashboard!$B$5="All","*",dashboard!$B$5),$G$2:G1915,IF(dashboard!$B$6="All","*",dashboard!$B$6),$M$2:M1915,IF(dashboard!$B$7="All","*",dashboard!$B$7),$P$2:P1915,"&gt;="&amp;dashboard!$B$8,$P$2:P1915,"&lt;="&amp;dashboard!$B$9)=1),1,0)</f>
        <v>0</v>
      </c>
    </row>
    <row r="1916" spans="1:17">
      <c r="A1916" t="s">
        <v>3396</v>
      </c>
      <c r="B1916" s="2">
        <v>45263</v>
      </c>
      <c r="C1916" t="s">
        <v>3397</v>
      </c>
      <c r="D1916" t="s">
        <v>1391</v>
      </c>
      <c r="E1916" t="s">
        <v>17</v>
      </c>
      <c r="F1916" t="s">
        <v>27</v>
      </c>
      <c r="G1916" t="s">
        <v>19</v>
      </c>
      <c r="H1916" t="s">
        <v>20</v>
      </c>
      <c r="I1916" s="3">
        <v>2</v>
      </c>
      <c r="J1916" s="4">
        <v>39494.449999999997</v>
      </c>
      <c r="K1916" s="4">
        <v>78988.89</v>
      </c>
      <c r="L1916" t="s">
        <v>28</v>
      </c>
      <c r="M1916" t="s">
        <v>29</v>
      </c>
      <c r="N1916">
        <f>IF(COUNTIF($C$2:C1916,C1916)=1,1,0)</f>
        <v>1</v>
      </c>
      <c r="O1916">
        <f t="shared" si="58"/>
        <v>0</v>
      </c>
      <c r="P1916" t="str">
        <f t="shared" si="59"/>
        <v>2023-12</v>
      </c>
      <c r="Q1916" s="3">
        <f>IF(AND(IF(dashboard!$B$4="All",TRUE,$F1916=dashboard!$B$4),IF(dashboard!$B$5="All",TRUE,$E1916=dashboard!$B$5),IF(dashboard!$B$6="All",TRUE,$G1916=dashboard!$B$6),IF(dashboard!$B$7="All",TRUE,$M1916=dashboard!$B$7),$P1916&gt;=dashboard!$B$8,$P1916&lt;=dashboard!$B$9,COUNTIFS($C$2:C1916,$C1916,$F$2:F1916,IF(dashboard!$B$4="All","*",dashboard!$B$4),$E$2:E1916,IF(dashboard!$B$5="All","*",dashboard!$B$5),$G$2:G1916,IF(dashboard!$B$6="All","*",dashboard!$B$6),$M$2:M1916,IF(dashboard!$B$7="All","*",dashboard!$B$7),$P$2:P1916,"&gt;="&amp;dashboard!$B$8,$P$2:P1916,"&lt;="&amp;dashboard!$B$9)=1),1,0)</f>
        <v>0</v>
      </c>
    </row>
    <row r="1917" spans="1:17">
      <c r="A1917" t="s">
        <v>3398</v>
      </c>
      <c r="B1917" s="2">
        <v>45149</v>
      </c>
      <c r="C1917" t="s">
        <v>674</v>
      </c>
      <c r="D1917" t="s">
        <v>1006</v>
      </c>
      <c r="E1917" t="s">
        <v>17</v>
      </c>
      <c r="F1917" t="s">
        <v>33</v>
      </c>
      <c r="G1917" t="s">
        <v>19</v>
      </c>
      <c r="H1917" t="s">
        <v>20</v>
      </c>
      <c r="I1917" s="3">
        <v>4</v>
      </c>
      <c r="J1917" s="4">
        <v>35187.379999999997</v>
      </c>
      <c r="K1917" s="4">
        <v>140749.51999999999</v>
      </c>
      <c r="L1917" t="s">
        <v>35</v>
      </c>
      <c r="M1917" t="s">
        <v>29</v>
      </c>
      <c r="N1917">
        <f>IF(COUNTIF($C$2:C1917,C1917)=1,1,0)</f>
        <v>0</v>
      </c>
      <c r="O1917">
        <f t="shared" si="58"/>
        <v>0</v>
      </c>
      <c r="P1917" t="str">
        <f t="shared" si="59"/>
        <v>2023-08</v>
      </c>
      <c r="Q1917" s="3">
        <f>IF(AND(IF(dashboard!$B$4="All",TRUE,$F1917=dashboard!$B$4),IF(dashboard!$B$5="All",TRUE,$E1917=dashboard!$B$5),IF(dashboard!$B$6="All",TRUE,$G1917=dashboard!$B$6),IF(dashboard!$B$7="All",TRUE,$M1917=dashboard!$B$7),$P1917&gt;=dashboard!$B$8,$P1917&lt;=dashboard!$B$9,COUNTIFS($C$2:C1917,$C1917,$F$2:F1917,IF(dashboard!$B$4="All","*",dashboard!$B$4),$E$2:E1917,IF(dashboard!$B$5="All","*",dashboard!$B$5),$G$2:G1917,IF(dashboard!$B$6="All","*",dashboard!$B$6),$M$2:M1917,IF(dashboard!$B$7="All","*",dashboard!$B$7),$P$2:P1917,"&gt;="&amp;dashboard!$B$8,$P$2:P1917,"&lt;="&amp;dashboard!$B$9)=1),1,0)</f>
        <v>0</v>
      </c>
    </row>
    <row r="1918" spans="1:17">
      <c r="A1918" t="s">
        <v>3399</v>
      </c>
      <c r="B1918" s="2">
        <v>45286</v>
      </c>
      <c r="C1918" t="s">
        <v>15</v>
      </c>
      <c r="D1918" t="s">
        <v>939</v>
      </c>
      <c r="E1918" t="s">
        <v>17</v>
      </c>
      <c r="F1918" t="s">
        <v>46</v>
      </c>
      <c r="G1918" t="s">
        <v>19</v>
      </c>
      <c r="H1918" t="s">
        <v>34</v>
      </c>
      <c r="I1918" s="3">
        <v>1</v>
      </c>
      <c r="J1918" s="4">
        <v>1115.1300000000001</v>
      </c>
      <c r="K1918" s="4">
        <v>1115.1300000000001</v>
      </c>
      <c r="L1918" t="s">
        <v>21</v>
      </c>
      <c r="M1918" t="s">
        <v>29</v>
      </c>
      <c r="N1918">
        <f>IF(COUNTIF($C$2:C1918,C1918)=1,1,0)</f>
        <v>0</v>
      </c>
      <c r="O1918">
        <f t="shared" si="58"/>
        <v>0</v>
      </c>
      <c r="P1918" t="str">
        <f t="shared" si="59"/>
        <v>2023-12</v>
      </c>
      <c r="Q1918" s="3">
        <f>IF(AND(IF(dashboard!$B$4="All",TRUE,$F1918=dashboard!$B$4),IF(dashboard!$B$5="All",TRUE,$E1918=dashboard!$B$5),IF(dashboard!$B$6="All",TRUE,$G1918=dashboard!$B$6),IF(dashboard!$B$7="All",TRUE,$M1918=dashboard!$B$7),$P1918&gt;=dashboard!$B$8,$P1918&lt;=dashboard!$B$9,COUNTIFS($C$2:C1918,$C1918,$F$2:F1918,IF(dashboard!$B$4="All","*",dashboard!$B$4),$E$2:E1918,IF(dashboard!$B$5="All","*",dashboard!$B$5),$G$2:G1918,IF(dashboard!$B$6="All","*",dashboard!$B$6),$M$2:M1918,IF(dashboard!$B$7="All","*",dashboard!$B$7),$P$2:P1918,"&gt;="&amp;dashboard!$B$8,$P$2:P1918,"&lt;="&amp;dashboard!$B$9)=1),1,0)</f>
        <v>0</v>
      </c>
    </row>
    <row r="1919" spans="1:17">
      <c r="A1919" t="s">
        <v>3400</v>
      </c>
      <c r="B1919" s="2">
        <v>45255</v>
      </c>
      <c r="C1919" t="s">
        <v>1388</v>
      </c>
      <c r="D1919" t="s">
        <v>2008</v>
      </c>
      <c r="E1919" t="s">
        <v>61</v>
      </c>
      <c r="F1919" t="s">
        <v>18</v>
      </c>
      <c r="G1919" t="s">
        <v>42</v>
      </c>
      <c r="H1919" t="s">
        <v>50</v>
      </c>
      <c r="I1919" s="3">
        <v>4</v>
      </c>
      <c r="J1919" s="4">
        <v>2641.42</v>
      </c>
      <c r="K1919" s="4">
        <v>10565.67</v>
      </c>
      <c r="L1919" t="s">
        <v>21</v>
      </c>
      <c r="M1919" t="s">
        <v>29</v>
      </c>
      <c r="N1919">
        <f>IF(COUNTIF($C$2:C1919,C1919)=1,1,0)</f>
        <v>0</v>
      </c>
      <c r="O1919">
        <f t="shared" si="58"/>
        <v>0</v>
      </c>
      <c r="P1919" t="str">
        <f t="shared" si="59"/>
        <v>2023-11</v>
      </c>
      <c r="Q1919" s="3">
        <f>IF(AND(IF(dashboard!$B$4="All",TRUE,$F1919=dashboard!$B$4),IF(dashboard!$B$5="All",TRUE,$E1919=dashboard!$B$5),IF(dashboard!$B$6="All",TRUE,$G1919=dashboard!$B$6),IF(dashboard!$B$7="All",TRUE,$M1919=dashboard!$B$7),$P1919&gt;=dashboard!$B$8,$P1919&lt;=dashboard!$B$9,COUNTIFS($C$2:C1919,$C1919,$F$2:F1919,IF(dashboard!$B$4="All","*",dashboard!$B$4),$E$2:E1919,IF(dashboard!$B$5="All","*",dashboard!$B$5),$G$2:G1919,IF(dashboard!$B$6="All","*",dashboard!$B$6),$M$2:M1919,IF(dashboard!$B$7="All","*",dashboard!$B$7),$P$2:P1919,"&gt;="&amp;dashboard!$B$8,$P$2:P1919,"&lt;="&amp;dashboard!$B$9)=1),1,0)</f>
        <v>0</v>
      </c>
    </row>
    <row r="1920" spans="1:17">
      <c r="A1920" t="s">
        <v>3401</v>
      </c>
      <c r="B1920" s="2">
        <v>45389</v>
      </c>
      <c r="C1920" t="s">
        <v>1514</v>
      </c>
      <c r="D1920" t="s">
        <v>823</v>
      </c>
      <c r="E1920" t="s">
        <v>17</v>
      </c>
      <c r="F1920" t="s">
        <v>27</v>
      </c>
      <c r="G1920" t="s">
        <v>42</v>
      </c>
      <c r="H1920" t="s">
        <v>57</v>
      </c>
      <c r="I1920" s="3">
        <v>2</v>
      </c>
      <c r="J1920" s="4">
        <v>12181.35</v>
      </c>
      <c r="K1920" s="4">
        <v>24362.71</v>
      </c>
      <c r="L1920" t="s">
        <v>28</v>
      </c>
      <c r="M1920" t="s">
        <v>29</v>
      </c>
      <c r="N1920">
        <f>IF(COUNTIF($C$2:C1920,C1920)=1,1,0)</f>
        <v>0</v>
      </c>
      <c r="O1920">
        <f t="shared" si="58"/>
        <v>0</v>
      </c>
      <c r="P1920" t="str">
        <f t="shared" si="59"/>
        <v>2024-04</v>
      </c>
      <c r="Q1920" s="3">
        <f>IF(AND(IF(dashboard!$B$4="All",TRUE,$F1920=dashboard!$B$4),IF(dashboard!$B$5="All",TRUE,$E1920=dashboard!$B$5),IF(dashboard!$B$6="All",TRUE,$G1920=dashboard!$B$6),IF(dashboard!$B$7="All",TRUE,$M1920=dashboard!$B$7),$P1920&gt;=dashboard!$B$8,$P1920&lt;=dashboard!$B$9,COUNTIFS($C$2:C1920,$C1920,$F$2:F1920,IF(dashboard!$B$4="All","*",dashboard!$B$4),$E$2:E1920,IF(dashboard!$B$5="All","*",dashboard!$B$5),$G$2:G1920,IF(dashboard!$B$6="All","*",dashboard!$B$6),$M$2:M1920,IF(dashboard!$B$7="All","*",dashboard!$B$7),$P$2:P1920,"&gt;="&amp;dashboard!$B$8,$P$2:P1920,"&lt;="&amp;dashboard!$B$9)=1),1,0)</f>
        <v>0</v>
      </c>
    </row>
    <row r="1921" spans="1:17">
      <c r="A1921" t="s">
        <v>3402</v>
      </c>
      <c r="B1921" s="2">
        <v>45308</v>
      </c>
      <c r="C1921" t="s">
        <v>108</v>
      </c>
      <c r="D1921" t="s">
        <v>1277</v>
      </c>
      <c r="E1921" t="s">
        <v>26</v>
      </c>
      <c r="F1921" t="s">
        <v>33</v>
      </c>
      <c r="G1921" t="s">
        <v>19</v>
      </c>
      <c r="H1921" t="s">
        <v>50</v>
      </c>
      <c r="I1921" s="3">
        <v>1</v>
      </c>
      <c r="J1921" s="4">
        <v>1887.23</v>
      </c>
      <c r="K1921" s="4">
        <v>1887.23</v>
      </c>
      <c r="L1921" t="s">
        <v>28</v>
      </c>
      <c r="M1921" t="s">
        <v>29</v>
      </c>
      <c r="N1921">
        <f>IF(COUNTIF($C$2:C1921,C1921)=1,1,0)</f>
        <v>0</v>
      </c>
      <c r="O1921">
        <f t="shared" si="58"/>
        <v>0</v>
      </c>
      <c r="P1921" t="str">
        <f t="shared" si="59"/>
        <v>2024-01</v>
      </c>
      <c r="Q1921" s="3">
        <f>IF(AND(IF(dashboard!$B$4="All",TRUE,$F1921=dashboard!$B$4),IF(dashboard!$B$5="All",TRUE,$E1921=dashboard!$B$5),IF(dashboard!$B$6="All",TRUE,$G1921=dashboard!$B$6),IF(dashboard!$B$7="All",TRUE,$M1921=dashboard!$B$7),$P1921&gt;=dashboard!$B$8,$P1921&lt;=dashboard!$B$9,COUNTIFS($C$2:C1921,$C1921,$F$2:F1921,IF(dashboard!$B$4="All","*",dashboard!$B$4),$E$2:E1921,IF(dashboard!$B$5="All","*",dashboard!$B$5),$G$2:G1921,IF(dashboard!$B$6="All","*",dashboard!$B$6),$M$2:M1921,IF(dashboard!$B$7="All","*",dashboard!$B$7),$P$2:P1921,"&gt;="&amp;dashboard!$B$8,$P$2:P1921,"&lt;="&amp;dashboard!$B$9)=1),1,0)</f>
        <v>1</v>
      </c>
    </row>
    <row r="1922" spans="1:17">
      <c r="A1922" t="s">
        <v>3403</v>
      </c>
      <c r="B1922" s="2">
        <v>45095</v>
      </c>
      <c r="C1922" t="s">
        <v>1178</v>
      </c>
      <c r="D1922" t="s">
        <v>1033</v>
      </c>
      <c r="E1922" t="s">
        <v>17</v>
      </c>
      <c r="F1922" t="s">
        <v>27</v>
      </c>
      <c r="G1922" t="s">
        <v>19</v>
      </c>
      <c r="H1922" t="s">
        <v>34</v>
      </c>
      <c r="I1922" s="3">
        <v>4</v>
      </c>
      <c r="J1922" s="4">
        <v>1297.1099999999999</v>
      </c>
      <c r="K1922" s="4">
        <v>5188.4399999999996</v>
      </c>
      <c r="L1922" t="s">
        <v>28</v>
      </c>
      <c r="M1922" t="s">
        <v>29</v>
      </c>
      <c r="N1922">
        <f>IF(COUNTIF($C$2:C1922,C1922)=1,1,0)</f>
        <v>0</v>
      </c>
      <c r="O1922">
        <f t="shared" ref="O1922:O1985" si="60">IF(OR(M1922="Yes",M1922="YES",M1922=TRUE,M1922=1),1,0)</f>
        <v>0</v>
      </c>
      <c r="P1922" t="str">
        <f t="shared" ref="P1922:P1985" si="61">TEXT(B1922,"yyyy-mm")</f>
        <v>2023-06</v>
      </c>
      <c r="Q1922" s="3">
        <f>IF(AND(IF(dashboard!$B$4="All",TRUE,$F1922=dashboard!$B$4),IF(dashboard!$B$5="All",TRUE,$E1922=dashboard!$B$5),IF(dashboard!$B$6="All",TRUE,$G1922=dashboard!$B$6),IF(dashboard!$B$7="All",TRUE,$M1922=dashboard!$B$7),$P1922&gt;=dashboard!$B$8,$P1922&lt;=dashboard!$B$9,COUNTIFS($C$2:C1922,$C1922,$F$2:F1922,IF(dashboard!$B$4="All","*",dashboard!$B$4),$E$2:E1922,IF(dashboard!$B$5="All","*",dashboard!$B$5),$G$2:G1922,IF(dashboard!$B$6="All","*",dashboard!$B$6),$M$2:M1922,IF(dashboard!$B$7="All","*",dashboard!$B$7),$P$2:P1922,"&gt;="&amp;dashboard!$B$8,$P$2:P1922,"&lt;="&amp;dashboard!$B$9)=1),1,0)</f>
        <v>0</v>
      </c>
    </row>
    <row r="1923" spans="1:17">
      <c r="A1923" t="s">
        <v>3404</v>
      </c>
      <c r="B1923" s="2">
        <v>45143</v>
      </c>
      <c r="C1923" t="s">
        <v>2129</v>
      </c>
      <c r="D1923" t="s">
        <v>3264</v>
      </c>
      <c r="E1923" t="s">
        <v>17</v>
      </c>
      <c r="F1923" t="s">
        <v>46</v>
      </c>
      <c r="G1923" t="s">
        <v>42</v>
      </c>
      <c r="H1923" t="s">
        <v>50</v>
      </c>
      <c r="I1923" s="3">
        <v>5</v>
      </c>
      <c r="J1923" s="4">
        <v>2947.73</v>
      </c>
      <c r="K1923" s="4">
        <v>14738.67</v>
      </c>
      <c r="L1923" t="s">
        <v>28</v>
      </c>
      <c r="M1923" t="s">
        <v>29</v>
      </c>
      <c r="N1923">
        <f>IF(COUNTIF($C$2:C1923,C1923)=1,1,0)</f>
        <v>0</v>
      </c>
      <c r="O1923">
        <f t="shared" si="60"/>
        <v>0</v>
      </c>
      <c r="P1923" t="str">
        <f t="shared" si="61"/>
        <v>2023-08</v>
      </c>
      <c r="Q1923" s="3">
        <f>IF(AND(IF(dashboard!$B$4="All",TRUE,$F1923=dashboard!$B$4),IF(dashboard!$B$5="All",TRUE,$E1923=dashboard!$B$5),IF(dashboard!$B$6="All",TRUE,$G1923=dashboard!$B$6),IF(dashboard!$B$7="All",TRUE,$M1923=dashboard!$B$7),$P1923&gt;=dashboard!$B$8,$P1923&lt;=dashboard!$B$9,COUNTIFS($C$2:C1923,$C1923,$F$2:F1923,IF(dashboard!$B$4="All","*",dashboard!$B$4),$E$2:E1923,IF(dashboard!$B$5="All","*",dashboard!$B$5),$G$2:G1923,IF(dashboard!$B$6="All","*",dashboard!$B$6),$M$2:M1923,IF(dashboard!$B$7="All","*",dashboard!$B$7),$P$2:P1923,"&gt;="&amp;dashboard!$B$8,$P$2:P1923,"&lt;="&amp;dashboard!$B$9)=1),1,0)</f>
        <v>0</v>
      </c>
    </row>
    <row r="1924" spans="1:17">
      <c r="A1924" t="s">
        <v>3405</v>
      </c>
      <c r="B1924" s="2">
        <v>45304</v>
      </c>
      <c r="C1924" t="s">
        <v>920</v>
      </c>
      <c r="D1924" t="s">
        <v>2156</v>
      </c>
      <c r="E1924" t="s">
        <v>17</v>
      </c>
      <c r="F1924" t="s">
        <v>33</v>
      </c>
      <c r="G1924" t="s">
        <v>42</v>
      </c>
      <c r="H1924" t="s">
        <v>50</v>
      </c>
      <c r="I1924" s="3">
        <v>1</v>
      </c>
      <c r="J1924" s="4">
        <v>2471.85</v>
      </c>
      <c r="K1924" s="4">
        <v>2471.85</v>
      </c>
      <c r="L1924" t="s">
        <v>35</v>
      </c>
      <c r="M1924" t="s">
        <v>29</v>
      </c>
      <c r="N1924">
        <f>IF(COUNTIF($C$2:C1924,C1924)=1,1,0)</f>
        <v>0</v>
      </c>
      <c r="O1924">
        <f t="shared" si="60"/>
        <v>0</v>
      </c>
      <c r="P1924" t="str">
        <f t="shared" si="61"/>
        <v>2024-01</v>
      </c>
      <c r="Q1924" s="3">
        <f>IF(AND(IF(dashboard!$B$4="All",TRUE,$F1924=dashboard!$B$4),IF(dashboard!$B$5="All",TRUE,$E1924=dashboard!$B$5),IF(dashboard!$B$6="All",TRUE,$G1924=dashboard!$B$6),IF(dashboard!$B$7="All",TRUE,$M1924=dashboard!$B$7),$P1924&gt;=dashboard!$B$8,$P1924&lt;=dashboard!$B$9,COUNTIFS($C$2:C1924,$C1924,$F$2:F1924,IF(dashboard!$B$4="All","*",dashboard!$B$4),$E$2:E1924,IF(dashboard!$B$5="All","*",dashboard!$B$5),$G$2:G1924,IF(dashboard!$B$6="All","*",dashboard!$B$6),$M$2:M1924,IF(dashboard!$B$7="All","*",dashboard!$B$7),$P$2:P1924,"&gt;="&amp;dashboard!$B$8,$P$2:P1924,"&lt;="&amp;dashboard!$B$9)=1),1,0)</f>
        <v>0</v>
      </c>
    </row>
    <row r="1925" spans="1:17">
      <c r="A1925" t="s">
        <v>3406</v>
      </c>
      <c r="B1925" s="2">
        <v>45045</v>
      </c>
      <c r="C1925" t="s">
        <v>856</v>
      </c>
      <c r="D1925" t="s">
        <v>1200</v>
      </c>
      <c r="E1925" t="s">
        <v>26</v>
      </c>
      <c r="F1925" t="s">
        <v>18</v>
      </c>
      <c r="G1925" t="s">
        <v>42</v>
      </c>
      <c r="H1925" t="s">
        <v>20</v>
      </c>
      <c r="I1925" s="3">
        <v>1</v>
      </c>
      <c r="J1925" s="4">
        <v>32944.49</v>
      </c>
      <c r="K1925" s="4">
        <v>32944.49</v>
      </c>
      <c r="L1925" t="s">
        <v>21</v>
      </c>
      <c r="M1925" t="s">
        <v>29</v>
      </c>
      <c r="N1925">
        <f>IF(COUNTIF($C$2:C1925,C1925)=1,1,0)</f>
        <v>0</v>
      </c>
      <c r="O1925">
        <f t="shared" si="60"/>
        <v>0</v>
      </c>
      <c r="P1925" t="str">
        <f t="shared" si="61"/>
        <v>2023-04</v>
      </c>
      <c r="Q1925" s="3">
        <f>IF(AND(IF(dashboard!$B$4="All",TRUE,$F1925=dashboard!$B$4),IF(dashboard!$B$5="All",TRUE,$E1925=dashboard!$B$5),IF(dashboard!$B$6="All",TRUE,$G1925=dashboard!$B$6),IF(dashboard!$B$7="All",TRUE,$M1925=dashboard!$B$7),$P1925&gt;=dashboard!$B$8,$P1925&lt;=dashboard!$B$9,COUNTIFS($C$2:C1925,$C1925,$F$2:F1925,IF(dashboard!$B$4="All","*",dashboard!$B$4),$E$2:E1925,IF(dashboard!$B$5="All","*",dashboard!$B$5),$G$2:G1925,IF(dashboard!$B$6="All","*",dashboard!$B$6),$M$2:M1925,IF(dashboard!$B$7="All","*",dashboard!$B$7),$P$2:P1925,"&gt;="&amp;dashboard!$B$8,$P$2:P1925,"&lt;="&amp;dashboard!$B$9)=1),1,0)</f>
        <v>0</v>
      </c>
    </row>
    <row r="1926" spans="1:17">
      <c r="A1926" t="s">
        <v>3407</v>
      </c>
      <c r="B1926" s="2">
        <v>45116</v>
      </c>
      <c r="C1926" t="s">
        <v>1356</v>
      </c>
      <c r="D1926" t="s">
        <v>349</v>
      </c>
      <c r="E1926" t="s">
        <v>26</v>
      </c>
      <c r="F1926" t="s">
        <v>46</v>
      </c>
      <c r="G1926" t="s">
        <v>19</v>
      </c>
      <c r="H1926" t="s">
        <v>34</v>
      </c>
      <c r="I1926" s="3">
        <v>1</v>
      </c>
      <c r="J1926" s="4">
        <v>1160.6400000000001</v>
      </c>
      <c r="K1926" s="4">
        <v>1160.6400000000001</v>
      </c>
      <c r="L1926" t="s">
        <v>28</v>
      </c>
      <c r="M1926" t="s">
        <v>29</v>
      </c>
      <c r="N1926">
        <f>IF(COUNTIF($C$2:C1926,C1926)=1,1,0)</f>
        <v>0</v>
      </c>
      <c r="O1926">
        <f t="shared" si="60"/>
        <v>0</v>
      </c>
      <c r="P1926" t="str">
        <f t="shared" si="61"/>
        <v>2023-07</v>
      </c>
      <c r="Q1926" s="3">
        <f>IF(AND(IF(dashboard!$B$4="All",TRUE,$F1926=dashboard!$B$4),IF(dashboard!$B$5="All",TRUE,$E1926=dashboard!$B$5),IF(dashboard!$B$6="All",TRUE,$G1926=dashboard!$B$6),IF(dashboard!$B$7="All",TRUE,$M1926=dashboard!$B$7),$P1926&gt;=dashboard!$B$8,$P1926&lt;=dashboard!$B$9,COUNTIFS($C$2:C1926,$C1926,$F$2:F1926,IF(dashboard!$B$4="All","*",dashboard!$B$4),$E$2:E1926,IF(dashboard!$B$5="All","*",dashboard!$B$5),$G$2:G1926,IF(dashboard!$B$6="All","*",dashboard!$B$6),$M$2:M1926,IF(dashboard!$B$7="All","*",dashboard!$B$7),$P$2:P1926,"&gt;="&amp;dashboard!$B$8,$P$2:P1926,"&lt;="&amp;dashboard!$B$9)=1),1,0)</f>
        <v>0</v>
      </c>
    </row>
    <row r="1927" spans="1:17">
      <c r="A1927" t="s">
        <v>3408</v>
      </c>
      <c r="B1927" s="2">
        <v>45296</v>
      </c>
      <c r="C1927" t="s">
        <v>1404</v>
      </c>
      <c r="D1927" t="s">
        <v>2042</v>
      </c>
      <c r="E1927" t="s">
        <v>17</v>
      </c>
      <c r="F1927" t="s">
        <v>33</v>
      </c>
      <c r="G1927" t="s">
        <v>42</v>
      </c>
      <c r="H1927" t="s">
        <v>50</v>
      </c>
      <c r="I1927" s="3">
        <v>4</v>
      </c>
      <c r="J1927" s="4">
        <v>2348.08</v>
      </c>
      <c r="K1927" s="4">
        <v>9392.32</v>
      </c>
      <c r="L1927" t="s">
        <v>28</v>
      </c>
      <c r="M1927" t="s">
        <v>29</v>
      </c>
      <c r="N1927">
        <f>IF(COUNTIF($C$2:C1927,C1927)=1,1,0)</f>
        <v>0</v>
      </c>
      <c r="O1927">
        <f t="shared" si="60"/>
        <v>0</v>
      </c>
      <c r="P1927" t="str">
        <f t="shared" si="61"/>
        <v>2024-01</v>
      </c>
      <c r="Q1927" s="3">
        <f>IF(AND(IF(dashboard!$B$4="All",TRUE,$F1927=dashboard!$B$4),IF(dashboard!$B$5="All",TRUE,$E1927=dashboard!$B$5),IF(dashboard!$B$6="All",TRUE,$G1927=dashboard!$B$6),IF(dashboard!$B$7="All",TRUE,$M1927=dashboard!$B$7),$P1927&gt;=dashboard!$B$8,$P1927&lt;=dashboard!$B$9,COUNTIFS($C$2:C1927,$C1927,$F$2:F1927,IF(dashboard!$B$4="All","*",dashboard!$B$4),$E$2:E1927,IF(dashboard!$B$5="All","*",dashboard!$B$5),$G$2:G1927,IF(dashboard!$B$6="All","*",dashboard!$B$6),$M$2:M1927,IF(dashboard!$B$7="All","*",dashboard!$B$7),$P$2:P1927,"&gt;="&amp;dashboard!$B$8,$P$2:P1927,"&lt;="&amp;dashboard!$B$9)=1),1,0)</f>
        <v>1</v>
      </c>
    </row>
    <row r="1928" spans="1:17">
      <c r="A1928" t="s">
        <v>3409</v>
      </c>
      <c r="B1928" s="2">
        <v>45075</v>
      </c>
      <c r="C1928" t="s">
        <v>2459</v>
      </c>
      <c r="D1928" t="s">
        <v>559</v>
      </c>
      <c r="E1928" t="s">
        <v>61</v>
      </c>
      <c r="F1928" t="s">
        <v>46</v>
      </c>
      <c r="G1928" t="s">
        <v>19</v>
      </c>
      <c r="H1928" t="s">
        <v>34</v>
      </c>
      <c r="I1928" s="3">
        <v>3</v>
      </c>
      <c r="J1928" s="4">
        <v>1105.32</v>
      </c>
      <c r="K1928" s="4">
        <v>3315.96</v>
      </c>
      <c r="L1928" t="s">
        <v>28</v>
      </c>
      <c r="M1928" t="s">
        <v>29</v>
      </c>
      <c r="N1928">
        <f>IF(COUNTIF($C$2:C1928,C1928)=1,1,0)</f>
        <v>0</v>
      </c>
      <c r="O1928">
        <f t="shared" si="60"/>
        <v>0</v>
      </c>
      <c r="P1928" t="str">
        <f t="shared" si="61"/>
        <v>2023-05</v>
      </c>
      <c r="Q1928" s="3">
        <f>IF(AND(IF(dashboard!$B$4="All",TRUE,$F1928=dashboard!$B$4),IF(dashboard!$B$5="All",TRUE,$E1928=dashboard!$B$5),IF(dashboard!$B$6="All",TRUE,$G1928=dashboard!$B$6),IF(dashboard!$B$7="All",TRUE,$M1928=dashboard!$B$7),$P1928&gt;=dashboard!$B$8,$P1928&lt;=dashboard!$B$9,COUNTIFS($C$2:C1928,$C1928,$F$2:F1928,IF(dashboard!$B$4="All","*",dashboard!$B$4),$E$2:E1928,IF(dashboard!$B$5="All","*",dashboard!$B$5),$G$2:G1928,IF(dashboard!$B$6="All","*",dashboard!$B$6),$M$2:M1928,IF(dashboard!$B$7="All","*",dashboard!$B$7),$P$2:P1928,"&gt;="&amp;dashboard!$B$8,$P$2:P1928,"&lt;="&amp;dashboard!$B$9)=1),1,0)</f>
        <v>0</v>
      </c>
    </row>
    <row r="1929" spans="1:17">
      <c r="A1929" t="s">
        <v>3410</v>
      </c>
      <c r="B1929" s="2">
        <v>45414</v>
      </c>
      <c r="C1929" t="s">
        <v>847</v>
      </c>
      <c r="D1929" t="s">
        <v>236</v>
      </c>
      <c r="E1929" t="s">
        <v>17</v>
      </c>
      <c r="F1929" t="s">
        <v>18</v>
      </c>
      <c r="G1929" t="s">
        <v>42</v>
      </c>
      <c r="H1929" t="s">
        <v>57</v>
      </c>
      <c r="I1929" s="3">
        <v>1</v>
      </c>
      <c r="J1929" s="4">
        <v>17602.77</v>
      </c>
      <c r="K1929" s="4">
        <v>17602.77</v>
      </c>
      <c r="L1929" t="s">
        <v>35</v>
      </c>
      <c r="M1929" t="s">
        <v>29</v>
      </c>
      <c r="N1929">
        <f>IF(COUNTIF($C$2:C1929,C1929)=1,1,0)</f>
        <v>0</v>
      </c>
      <c r="O1929">
        <f t="shared" si="60"/>
        <v>0</v>
      </c>
      <c r="P1929" t="str">
        <f t="shared" si="61"/>
        <v>2024-05</v>
      </c>
      <c r="Q1929" s="3">
        <f>IF(AND(IF(dashboard!$B$4="All",TRUE,$F1929=dashboard!$B$4),IF(dashboard!$B$5="All",TRUE,$E1929=dashboard!$B$5),IF(dashboard!$B$6="All",TRUE,$G1929=dashboard!$B$6),IF(dashboard!$B$7="All",TRUE,$M1929=dashboard!$B$7),$P1929&gt;=dashboard!$B$8,$P1929&lt;=dashboard!$B$9,COUNTIFS($C$2:C1929,$C1929,$F$2:F1929,IF(dashboard!$B$4="All","*",dashboard!$B$4),$E$2:E1929,IF(dashboard!$B$5="All","*",dashboard!$B$5),$G$2:G1929,IF(dashboard!$B$6="All","*",dashboard!$B$6),$M$2:M1929,IF(dashboard!$B$7="All","*",dashboard!$B$7),$P$2:P1929,"&gt;="&amp;dashboard!$B$8,$P$2:P1929,"&lt;="&amp;dashboard!$B$9)=1),1,0)</f>
        <v>0</v>
      </c>
    </row>
    <row r="1930" spans="1:17">
      <c r="A1930" t="s">
        <v>3411</v>
      </c>
      <c r="B1930" s="2">
        <v>45300</v>
      </c>
      <c r="C1930" t="s">
        <v>907</v>
      </c>
      <c r="D1930" t="s">
        <v>85</v>
      </c>
      <c r="E1930" t="s">
        <v>17</v>
      </c>
      <c r="F1930" t="s">
        <v>33</v>
      </c>
      <c r="G1930" t="s">
        <v>19</v>
      </c>
      <c r="H1930" t="s">
        <v>34</v>
      </c>
      <c r="I1930" s="3">
        <v>5</v>
      </c>
      <c r="J1930" s="4">
        <v>1127.8599999999999</v>
      </c>
      <c r="K1930" s="4">
        <v>5639.29</v>
      </c>
      <c r="L1930" t="s">
        <v>21</v>
      </c>
      <c r="M1930" t="s">
        <v>29</v>
      </c>
      <c r="N1930">
        <f>IF(COUNTIF($C$2:C1930,C1930)=1,1,0)</f>
        <v>0</v>
      </c>
      <c r="O1930">
        <f t="shared" si="60"/>
        <v>0</v>
      </c>
      <c r="P1930" t="str">
        <f t="shared" si="61"/>
        <v>2024-01</v>
      </c>
      <c r="Q1930" s="3">
        <f>IF(AND(IF(dashboard!$B$4="All",TRUE,$F1930=dashboard!$B$4),IF(dashboard!$B$5="All",TRUE,$E1930=dashboard!$B$5),IF(dashboard!$B$6="All",TRUE,$G1930=dashboard!$B$6),IF(dashboard!$B$7="All",TRUE,$M1930=dashboard!$B$7),$P1930&gt;=dashboard!$B$8,$P1930&lt;=dashboard!$B$9,COUNTIFS($C$2:C1930,$C1930,$F$2:F1930,IF(dashboard!$B$4="All","*",dashboard!$B$4),$E$2:E1930,IF(dashboard!$B$5="All","*",dashboard!$B$5),$G$2:G1930,IF(dashboard!$B$6="All","*",dashboard!$B$6),$M$2:M1930,IF(dashboard!$B$7="All","*",dashboard!$B$7),$P$2:P1930,"&gt;="&amp;dashboard!$B$8,$P$2:P1930,"&lt;="&amp;dashboard!$B$9)=1),1,0)</f>
        <v>0</v>
      </c>
    </row>
    <row r="1931" spans="1:17">
      <c r="A1931" t="s">
        <v>3412</v>
      </c>
      <c r="B1931" s="2">
        <v>45086</v>
      </c>
      <c r="C1931" t="s">
        <v>917</v>
      </c>
      <c r="D1931" t="s">
        <v>3274</v>
      </c>
      <c r="E1931" t="s">
        <v>17</v>
      </c>
      <c r="F1931" t="s">
        <v>27</v>
      </c>
      <c r="G1931" t="s">
        <v>19</v>
      </c>
      <c r="H1931" t="s">
        <v>57</v>
      </c>
      <c r="I1931" s="3">
        <v>5</v>
      </c>
      <c r="J1931" s="4">
        <v>11108.27</v>
      </c>
      <c r="K1931" s="4">
        <v>55541.34</v>
      </c>
      <c r="L1931" t="s">
        <v>21</v>
      </c>
      <c r="M1931" t="s">
        <v>29</v>
      </c>
      <c r="N1931">
        <f>IF(COUNTIF($C$2:C1931,C1931)=1,1,0)</f>
        <v>0</v>
      </c>
      <c r="O1931">
        <f t="shared" si="60"/>
        <v>0</v>
      </c>
      <c r="P1931" t="str">
        <f t="shared" si="61"/>
        <v>2023-06</v>
      </c>
      <c r="Q1931" s="3">
        <f>IF(AND(IF(dashboard!$B$4="All",TRUE,$F1931=dashboard!$B$4),IF(dashboard!$B$5="All",TRUE,$E1931=dashboard!$B$5),IF(dashboard!$B$6="All",TRUE,$G1931=dashboard!$B$6),IF(dashboard!$B$7="All",TRUE,$M1931=dashboard!$B$7),$P1931&gt;=dashboard!$B$8,$P1931&lt;=dashboard!$B$9,COUNTIFS($C$2:C1931,$C1931,$F$2:F1931,IF(dashboard!$B$4="All","*",dashboard!$B$4),$E$2:E1931,IF(dashboard!$B$5="All","*",dashboard!$B$5),$G$2:G1931,IF(dashboard!$B$6="All","*",dashboard!$B$6),$M$2:M1931,IF(dashboard!$B$7="All","*",dashboard!$B$7),$P$2:P1931,"&gt;="&amp;dashboard!$B$8,$P$2:P1931,"&lt;="&amp;dashboard!$B$9)=1),1,0)</f>
        <v>0</v>
      </c>
    </row>
    <row r="1932" spans="1:17">
      <c r="A1932" t="s">
        <v>3413</v>
      </c>
      <c r="B1932" s="2">
        <v>45277</v>
      </c>
      <c r="C1932" t="s">
        <v>1588</v>
      </c>
      <c r="D1932" t="s">
        <v>2300</v>
      </c>
      <c r="E1932" t="s">
        <v>17</v>
      </c>
      <c r="F1932" t="s">
        <v>27</v>
      </c>
      <c r="G1932" t="s">
        <v>19</v>
      </c>
      <c r="H1932" t="s">
        <v>34</v>
      </c>
      <c r="I1932" s="3">
        <v>2</v>
      </c>
      <c r="J1932" s="4">
        <v>1299.31</v>
      </c>
      <c r="K1932" s="4">
        <v>2598.62</v>
      </c>
      <c r="L1932" t="s">
        <v>28</v>
      </c>
      <c r="M1932" t="s">
        <v>29</v>
      </c>
      <c r="N1932">
        <f>IF(COUNTIF($C$2:C1932,C1932)=1,1,0)</f>
        <v>0</v>
      </c>
      <c r="O1932">
        <f t="shared" si="60"/>
        <v>0</v>
      </c>
      <c r="P1932" t="str">
        <f t="shared" si="61"/>
        <v>2023-12</v>
      </c>
      <c r="Q1932" s="3">
        <f>IF(AND(IF(dashboard!$B$4="All",TRUE,$F1932=dashboard!$B$4),IF(dashboard!$B$5="All",TRUE,$E1932=dashboard!$B$5),IF(dashboard!$B$6="All",TRUE,$G1932=dashboard!$B$6),IF(dashboard!$B$7="All",TRUE,$M1932=dashboard!$B$7),$P1932&gt;=dashboard!$B$8,$P1932&lt;=dashboard!$B$9,COUNTIFS($C$2:C1932,$C1932,$F$2:F1932,IF(dashboard!$B$4="All","*",dashboard!$B$4),$E$2:E1932,IF(dashboard!$B$5="All","*",dashboard!$B$5),$G$2:G1932,IF(dashboard!$B$6="All","*",dashboard!$B$6),$M$2:M1932,IF(dashboard!$B$7="All","*",dashboard!$B$7),$P$2:P1932,"&gt;="&amp;dashboard!$B$8,$P$2:P1932,"&lt;="&amp;dashboard!$B$9)=1),1,0)</f>
        <v>0</v>
      </c>
    </row>
    <row r="1933" spans="1:17">
      <c r="A1933" t="s">
        <v>3414</v>
      </c>
      <c r="B1933" s="2">
        <v>45214</v>
      </c>
      <c r="C1933" t="s">
        <v>1160</v>
      </c>
      <c r="D1933" t="s">
        <v>755</v>
      </c>
      <c r="E1933" t="s">
        <v>61</v>
      </c>
      <c r="F1933" t="s">
        <v>18</v>
      </c>
      <c r="G1933" t="s">
        <v>19</v>
      </c>
      <c r="H1933" t="s">
        <v>34</v>
      </c>
      <c r="I1933" s="3">
        <v>3</v>
      </c>
      <c r="J1933" s="4">
        <v>1074.94</v>
      </c>
      <c r="K1933" s="4">
        <v>3224.81</v>
      </c>
      <c r="L1933" t="s">
        <v>21</v>
      </c>
      <c r="M1933" t="s">
        <v>29</v>
      </c>
      <c r="N1933">
        <f>IF(COUNTIF($C$2:C1933,C1933)=1,1,0)</f>
        <v>0</v>
      </c>
      <c r="O1933">
        <f t="shared" si="60"/>
        <v>0</v>
      </c>
      <c r="P1933" t="str">
        <f t="shared" si="61"/>
        <v>2023-10</v>
      </c>
      <c r="Q1933" s="3">
        <f>IF(AND(IF(dashboard!$B$4="All",TRUE,$F1933=dashboard!$B$4),IF(dashboard!$B$5="All",TRUE,$E1933=dashboard!$B$5),IF(dashboard!$B$6="All",TRUE,$G1933=dashboard!$B$6),IF(dashboard!$B$7="All",TRUE,$M1933=dashboard!$B$7),$P1933&gt;=dashboard!$B$8,$P1933&lt;=dashboard!$B$9,COUNTIFS($C$2:C1933,$C1933,$F$2:F1933,IF(dashboard!$B$4="All","*",dashboard!$B$4),$E$2:E1933,IF(dashboard!$B$5="All","*",dashboard!$B$5),$G$2:G1933,IF(dashboard!$B$6="All","*",dashboard!$B$6),$M$2:M1933,IF(dashboard!$B$7="All","*",dashboard!$B$7),$P$2:P1933,"&gt;="&amp;dashboard!$B$8,$P$2:P1933,"&lt;="&amp;dashboard!$B$9)=1),1,0)</f>
        <v>0</v>
      </c>
    </row>
    <row r="1934" spans="1:17">
      <c r="A1934" t="s">
        <v>3415</v>
      </c>
      <c r="B1934" s="2">
        <v>45214</v>
      </c>
      <c r="C1934" t="s">
        <v>1022</v>
      </c>
      <c r="D1934" t="s">
        <v>141</v>
      </c>
      <c r="E1934" t="s">
        <v>17</v>
      </c>
      <c r="F1934" t="s">
        <v>33</v>
      </c>
      <c r="G1934" t="s">
        <v>19</v>
      </c>
      <c r="H1934" t="s">
        <v>50</v>
      </c>
      <c r="I1934" s="3">
        <v>3</v>
      </c>
      <c r="J1934" s="4">
        <v>2638.37</v>
      </c>
      <c r="K1934" s="4">
        <v>7915.1</v>
      </c>
      <c r="L1934" t="s">
        <v>35</v>
      </c>
      <c r="M1934" t="s">
        <v>29</v>
      </c>
      <c r="N1934">
        <f>IF(COUNTIF($C$2:C1934,C1934)=1,1,0)</f>
        <v>0</v>
      </c>
      <c r="O1934">
        <f t="shared" si="60"/>
        <v>0</v>
      </c>
      <c r="P1934" t="str">
        <f t="shared" si="61"/>
        <v>2023-10</v>
      </c>
      <c r="Q1934" s="3">
        <f>IF(AND(IF(dashboard!$B$4="All",TRUE,$F1934=dashboard!$B$4),IF(dashboard!$B$5="All",TRUE,$E1934=dashboard!$B$5),IF(dashboard!$B$6="All",TRUE,$G1934=dashboard!$B$6),IF(dashboard!$B$7="All",TRUE,$M1934=dashboard!$B$7),$P1934&gt;=dashboard!$B$8,$P1934&lt;=dashboard!$B$9,COUNTIFS($C$2:C1934,$C1934,$F$2:F1934,IF(dashboard!$B$4="All","*",dashboard!$B$4),$E$2:E1934,IF(dashboard!$B$5="All","*",dashboard!$B$5),$G$2:G1934,IF(dashboard!$B$6="All","*",dashboard!$B$6),$M$2:M1934,IF(dashboard!$B$7="All","*",dashboard!$B$7),$P$2:P1934,"&gt;="&amp;dashboard!$B$8,$P$2:P1934,"&lt;="&amp;dashboard!$B$9)=1),1,0)</f>
        <v>0</v>
      </c>
    </row>
    <row r="1935" spans="1:17">
      <c r="A1935" t="s">
        <v>3416</v>
      </c>
      <c r="B1935" s="2">
        <v>45152</v>
      </c>
      <c r="C1935" t="s">
        <v>2647</v>
      </c>
      <c r="D1935" t="s">
        <v>279</v>
      </c>
      <c r="E1935" t="s">
        <v>17</v>
      </c>
      <c r="F1935" t="s">
        <v>18</v>
      </c>
      <c r="G1935" t="s">
        <v>42</v>
      </c>
      <c r="H1935" t="s">
        <v>50</v>
      </c>
      <c r="I1935" s="3">
        <v>4</v>
      </c>
      <c r="J1935" s="4">
        <v>2474.46</v>
      </c>
      <c r="K1935" s="4">
        <v>9897.85</v>
      </c>
      <c r="L1935" t="s">
        <v>21</v>
      </c>
      <c r="M1935" t="s">
        <v>29</v>
      </c>
      <c r="N1935">
        <f>IF(COUNTIF($C$2:C1935,C1935)=1,1,0)</f>
        <v>0</v>
      </c>
      <c r="O1935">
        <f t="shared" si="60"/>
        <v>0</v>
      </c>
      <c r="P1935" t="str">
        <f t="shared" si="61"/>
        <v>2023-08</v>
      </c>
      <c r="Q1935" s="3">
        <f>IF(AND(IF(dashboard!$B$4="All",TRUE,$F1935=dashboard!$B$4),IF(dashboard!$B$5="All",TRUE,$E1935=dashboard!$B$5),IF(dashboard!$B$6="All",TRUE,$G1935=dashboard!$B$6),IF(dashboard!$B$7="All",TRUE,$M1935=dashboard!$B$7),$P1935&gt;=dashboard!$B$8,$P1935&lt;=dashboard!$B$9,COUNTIFS($C$2:C1935,$C1935,$F$2:F1935,IF(dashboard!$B$4="All","*",dashboard!$B$4),$E$2:E1935,IF(dashboard!$B$5="All","*",dashboard!$B$5),$G$2:G1935,IF(dashboard!$B$6="All","*",dashboard!$B$6),$M$2:M1935,IF(dashboard!$B$7="All","*",dashboard!$B$7),$P$2:P1935,"&gt;="&amp;dashboard!$B$8,$P$2:P1935,"&lt;="&amp;dashboard!$B$9)=1),1,0)</f>
        <v>0</v>
      </c>
    </row>
    <row r="1936" spans="1:17">
      <c r="A1936" t="s">
        <v>3417</v>
      </c>
      <c r="B1936" s="2">
        <v>45449</v>
      </c>
      <c r="C1936" t="s">
        <v>134</v>
      </c>
      <c r="D1936" t="s">
        <v>2353</v>
      </c>
      <c r="E1936" t="s">
        <v>17</v>
      </c>
      <c r="F1936" t="s">
        <v>18</v>
      </c>
      <c r="G1936" t="s">
        <v>42</v>
      </c>
      <c r="H1936" t="s">
        <v>57</v>
      </c>
      <c r="I1936" s="3">
        <v>2</v>
      </c>
      <c r="J1936" s="4">
        <v>15848.85</v>
      </c>
      <c r="K1936" s="4">
        <v>31697.7</v>
      </c>
      <c r="L1936" t="s">
        <v>28</v>
      </c>
      <c r="M1936" t="s">
        <v>29</v>
      </c>
      <c r="N1936">
        <f>IF(COUNTIF($C$2:C1936,C1936)=1,1,0)</f>
        <v>0</v>
      </c>
      <c r="O1936">
        <f t="shared" si="60"/>
        <v>0</v>
      </c>
      <c r="P1936" t="str">
        <f t="shared" si="61"/>
        <v>2024-06</v>
      </c>
      <c r="Q1936" s="3">
        <f>IF(AND(IF(dashboard!$B$4="All",TRUE,$F1936=dashboard!$B$4),IF(dashboard!$B$5="All",TRUE,$E1936=dashboard!$B$5),IF(dashboard!$B$6="All",TRUE,$G1936=dashboard!$B$6),IF(dashboard!$B$7="All",TRUE,$M1936=dashboard!$B$7),$P1936&gt;=dashboard!$B$8,$P1936&lt;=dashboard!$B$9,COUNTIFS($C$2:C1936,$C1936,$F$2:F1936,IF(dashboard!$B$4="All","*",dashboard!$B$4),$E$2:E1936,IF(dashboard!$B$5="All","*",dashboard!$B$5),$G$2:G1936,IF(dashboard!$B$6="All","*",dashboard!$B$6),$M$2:M1936,IF(dashboard!$B$7="All","*",dashboard!$B$7),$P$2:P1936,"&gt;="&amp;dashboard!$B$8,$P$2:P1936,"&lt;="&amp;dashboard!$B$9)=1),1,0)</f>
        <v>0</v>
      </c>
    </row>
    <row r="1937" spans="1:17">
      <c r="A1937" t="s">
        <v>3418</v>
      </c>
      <c r="B1937" s="2">
        <v>45448</v>
      </c>
      <c r="C1937" t="s">
        <v>1374</v>
      </c>
      <c r="D1937" t="s">
        <v>3165</v>
      </c>
      <c r="E1937" t="s">
        <v>26</v>
      </c>
      <c r="F1937" t="s">
        <v>46</v>
      </c>
      <c r="G1937" t="s">
        <v>19</v>
      </c>
      <c r="H1937" t="s">
        <v>57</v>
      </c>
      <c r="I1937" s="3">
        <v>4</v>
      </c>
      <c r="J1937" s="4">
        <v>10964.95</v>
      </c>
      <c r="K1937" s="4">
        <v>43859.82</v>
      </c>
      <c r="L1937" t="s">
        <v>21</v>
      </c>
      <c r="M1937" t="s">
        <v>29</v>
      </c>
      <c r="N1937">
        <f>IF(COUNTIF($C$2:C1937,C1937)=1,1,0)</f>
        <v>0</v>
      </c>
      <c r="O1937">
        <f t="shared" si="60"/>
        <v>0</v>
      </c>
      <c r="P1937" t="str">
        <f t="shared" si="61"/>
        <v>2024-06</v>
      </c>
      <c r="Q1937" s="3">
        <f>IF(AND(IF(dashboard!$B$4="All",TRUE,$F1937=dashboard!$B$4),IF(dashboard!$B$5="All",TRUE,$E1937=dashboard!$B$5),IF(dashboard!$B$6="All",TRUE,$G1937=dashboard!$B$6),IF(dashboard!$B$7="All",TRUE,$M1937=dashboard!$B$7),$P1937&gt;=dashboard!$B$8,$P1937&lt;=dashboard!$B$9,COUNTIFS($C$2:C1937,$C1937,$F$2:F1937,IF(dashboard!$B$4="All","*",dashboard!$B$4),$E$2:E1937,IF(dashboard!$B$5="All","*",dashboard!$B$5),$G$2:G1937,IF(dashboard!$B$6="All","*",dashboard!$B$6),$M$2:M1937,IF(dashboard!$B$7="All","*",dashboard!$B$7),$P$2:P1937,"&gt;="&amp;dashboard!$B$8,$P$2:P1937,"&lt;="&amp;dashboard!$B$9)=1),1,0)</f>
        <v>0</v>
      </c>
    </row>
    <row r="1938" spans="1:17">
      <c r="A1938" t="s">
        <v>3419</v>
      </c>
      <c r="B1938" s="2">
        <v>45199</v>
      </c>
      <c r="C1938" t="s">
        <v>134</v>
      </c>
      <c r="D1938" t="s">
        <v>1822</v>
      </c>
      <c r="E1938" t="s">
        <v>17</v>
      </c>
      <c r="F1938" t="s">
        <v>27</v>
      </c>
      <c r="G1938" t="s">
        <v>19</v>
      </c>
      <c r="H1938" t="s">
        <v>20</v>
      </c>
      <c r="I1938" s="3">
        <v>2</v>
      </c>
      <c r="J1938" s="4">
        <v>25092.78</v>
      </c>
      <c r="K1938" s="4">
        <v>50185.57</v>
      </c>
      <c r="L1938" t="s">
        <v>35</v>
      </c>
      <c r="M1938" t="s">
        <v>29</v>
      </c>
      <c r="N1938">
        <f>IF(COUNTIF($C$2:C1938,C1938)=1,1,0)</f>
        <v>0</v>
      </c>
      <c r="O1938">
        <f t="shared" si="60"/>
        <v>0</v>
      </c>
      <c r="P1938" t="str">
        <f t="shared" si="61"/>
        <v>2023-09</v>
      </c>
      <c r="Q1938" s="3">
        <f>IF(AND(IF(dashboard!$B$4="All",TRUE,$F1938=dashboard!$B$4),IF(dashboard!$B$5="All",TRUE,$E1938=dashboard!$B$5),IF(dashboard!$B$6="All",TRUE,$G1938=dashboard!$B$6),IF(dashboard!$B$7="All",TRUE,$M1938=dashboard!$B$7),$P1938&gt;=dashboard!$B$8,$P1938&lt;=dashboard!$B$9,COUNTIFS($C$2:C1938,$C1938,$F$2:F1938,IF(dashboard!$B$4="All","*",dashboard!$B$4),$E$2:E1938,IF(dashboard!$B$5="All","*",dashboard!$B$5),$G$2:G1938,IF(dashboard!$B$6="All","*",dashboard!$B$6),$M$2:M1938,IF(dashboard!$B$7="All","*",dashboard!$B$7),$P$2:P1938,"&gt;="&amp;dashboard!$B$8,$P$2:P1938,"&lt;="&amp;dashboard!$B$9)=1),1,0)</f>
        <v>0</v>
      </c>
    </row>
    <row r="1939" spans="1:17">
      <c r="A1939" t="s">
        <v>3420</v>
      </c>
      <c r="B1939" s="2">
        <v>45328</v>
      </c>
      <c r="C1939" t="s">
        <v>529</v>
      </c>
      <c r="D1939" t="s">
        <v>276</v>
      </c>
      <c r="E1939" t="s">
        <v>26</v>
      </c>
      <c r="F1939" t="s">
        <v>18</v>
      </c>
      <c r="G1939" t="s">
        <v>19</v>
      </c>
      <c r="H1939" t="s">
        <v>50</v>
      </c>
      <c r="I1939" s="3">
        <v>3</v>
      </c>
      <c r="J1939" s="4">
        <v>2223.1799999999998</v>
      </c>
      <c r="K1939" s="4">
        <v>6669.53</v>
      </c>
      <c r="L1939" t="s">
        <v>35</v>
      </c>
      <c r="M1939" t="s">
        <v>29</v>
      </c>
      <c r="N1939">
        <f>IF(COUNTIF($C$2:C1939,C1939)=1,1,0)</f>
        <v>0</v>
      </c>
      <c r="O1939">
        <f t="shared" si="60"/>
        <v>0</v>
      </c>
      <c r="P1939" t="str">
        <f t="shared" si="61"/>
        <v>2024-02</v>
      </c>
      <c r="Q1939" s="3">
        <f>IF(AND(IF(dashboard!$B$4="All",TRUE,$F1939=dashboard!$B$4),IF(dashboard!$B$5="All",TRUE,$E1939=dashboard!$B$5),IF(dashboard!$B$6="All",TRUE,$G1939=dashboard!$B$6),IF(dashboard!$B$7="All",TRUE,$M1939=dashboard!$B$7),$P1939&gt;=dashboard!$B$8,$P1939&lt;=dashboard!$B$9,COUNTIFS($C$2:C1939,$C1939,$F$2:F1939,IF(dashboard!$B$4="All","*",dashboard!$B$4),$E$2:E1939,IF(dashboard!$B$5="All","*",dashboard!$B$5),$G$2:G1939,IF(dashboard!$B$6="All","*",dashboard!$B$6),$M$2:M1939,IF(dashboard!$B$7="All","*",dashboard!$B$7),$P$2:P1939,"&gt;="&amp;dashboard!$B$8,$P$2:P1939,"&lt;="&amp;dashboard!$B$9)=1),1,0)</f>
        <v>0</v>
      </c>
    </row>
    <row r="1940" spans="1:17">
      <c r="A1940" t="s">
        <v>3421</v>
      </c>
      <c r="B1940" s="2">
        <v>45109</v>
      </c>
      <c r="C1940" t="s">
        <v>2605</v>
      </c>
      <c r="D1940" t="s">
        <v>842</v>
      </c>
      <c r="E1940" t="s">
        <v>17</v>
      </c>
      <c r="F1940" t="s">
        <v>46</v>
      </c>
      <c r="G1940" t="s">
        <v>42</v>
      </c>
      <c r="H1940" t="s">
        <v>57</v>
      </c>
      <c r="I1940" s="3">
        <v>4</v>
      </c>
      <c r="J1940" s="4">
        <v>15698.75</v>
      </c>
      <c r="K1940" s="4">
        <v>62794.98</v>
      </c>
      <c r="L1940" t="s">
        <v>21</v>
      </c>
      <c r="M1940" t="s">
        <v>29</v>
      </c>
      <c r="N1940">
        <f>IF(COUNTIF($C$2:C1940,C1940)=1,1,0)</f>
        <v>0</v>
      </c>
      <c r="O1940">
        <f t="shared" si="60"/>
        <v>0</v>
      </c>
      <c r="P1940" t="str">
        <f t="shared" si="61"/>
        <v>2023-07</v>
      </c>
      <c r="Q1940" s="3">
        <f>IF(AND(IF(dashboard!$B$4="All",TRUE,$F1940=dashboard!$B$4),IF(dashboard!$B$5="All",TRUE,$E1940=dashboard!$B$5),IF(dashboard!$B$6="All",TRUE,$G1940=dashboard!$B$6),IF(dashboard!$B$7="All",TRUE,$M1940=dashboard!$B$7),$P1940&gt;=dashboard!$B$8,$P1940&lt;=dashboard!$B$9,COUNTIFS($C$2:C1940,$C1940,$F$2:F1940,IF(dashboard!$B$4="All","*",dashboard!$B$4),$E$2:E1940,IF(dashboard!$B$5="All","*",dashboard!$B$5),$G$2:G1940,IF(dashboard!$B$6="All","*",dashboard!$B$6),$M$2:M1940,IF(dashboard!$B$7="All","*",dashboard!$B$7),$P$2:P1940,"&gt;="&amp;dashboard!$B$8,$P$2:P1940,"&lt;="&amp;dashboard!$B$9)=1),1,0)</f>
        <v>0</v>
      </c>
    </row>
    <row r="1941" spans="1:17">
      <c r="A1941" t="s">
        <v>3422</v>
      </c>
      <c r="B1941" s="2">
        <v>45414</v>
      </c>
      <c r="C1941" t="s">
        <v>1814</v>
      </c>
      <c r="D1941" t="s">
        <v>1580</v>
      </c>
      <c r="E1941" t="s">
        <v>17</v>
      </c>
      <c r="F1941" t="s">
        <v>18</v>
      </c>
      <c r="G1941" t="s">
        <v>19</v>
      </c>
      <c r="H1941" t="s">
        <v>50</v>
      </c>
      <c r="I1941" s="3">
        <v>2</v>
      </c>
      <c r="J1941" s="4">
        <v>2029.6</v>
      </c>
      <c r="K1941" s="4">
        <v>4059.21</v>
      </c>
      <c r="L1941" t="s">
        <v>21</v>
      </c>
      <c r="M1941" t="s">
        <v>22</v>
      </c>
      <c r="N1941">
        <f>IF(COUNTIF($C$2:C1941,C1941)=1,1,0)</f>
        <v>0</v>
      </c>
      <c r="O1941">
        <f t="shared" si="60"/>
        <v>1</v>
      </c>
      <c r="P1941" t="str">
        <f t="shared" si="61"/>
        <v>2024-05</v>
      </c>
      <c r="Q1941" s="3">
        <f>IF(AND(IF(dashboard!$B$4="All",TRUE,$F1941=dashboard!$B$4),IF(dashboard!$B$5="All",TRUE,$E1941=dashboard!$B$5),IF(dashboard!$B$6="All",TRUE,$G1941=dashboard!$B$6),IF(dashboard!$B$7="All",TRUE,$M1941=dashboard!$B$7),$P1941&gt;=dashboard!$B$8,$P1941&lt;=dashboard!$B$9,COUNTIFS($C$2:C1941,$C1941,$F$2:F1941,IF(dashboard!$B$4="All","*",dashboard!$B$4),$E$2:E1941,IF(dashboard!$B$5="All","*",dashboard!$B$5),$G$2:G1941,IF(dashboard!$B$6="All","*",dashboard!$B$6),$M$2:M1941,IF(dashboard!$B$7="All","*",dashboard!$B$7),$P$2:P1941,"&gt;="&amp;dashboard!$B$8,$P$2:P1941,"&lt;="&amp;dashboard!$B$9)=1),1,0)</f>
        <v>0</v>
      </c>
    </row>
    <row r="1942" spans="1:17">
      <c r="A1942" t="s">
        <v>3423</v>
      </c>
      <c r="B1942" s="2">
        <v>45050</v>
      </c>
      <c r="C1942" t="s">
        <v>96</v>
      </c>
      <c r="D1942" t="s">
        <v>2837</v>
      </c>
      <c r="E1942" t="s">
        <v>26</v>
      </c>
      <c r="F1942" t="s">
        <v>18</v>
      </c>
      <c r="G1942" t="s">
        <v>19</v>
      </c>
      <c r="H1942" t="s">
        <v>34</v>
      </c>
      <c r="I1942" s="3">
        <v>3</v>
      </c>
      <c r="J1942" s="4">
        <v>1100.04</v>
      </c>
      <c r="K1942" s="4">
        <v>3300.12</v>
      </c>
      <c r="L1942" t="s">
        <v>28</v>
      </c>
      <c r="M1942" t="s">
        <v>29</v>
      </c>
      <c r="N1942">
        <f>IF(COUNTIF($C$2:C1942,C1942)=1,1,0)</f>
        <v>0</v>
      </c>
      <c r="O1942">
        <f t="shared" si="60"/>
        <v>0</v>
      </c>
      <c r="P1942" t="str">
        <f t="shared" si="61"/>
        <v>2023-05</v>
      </c>
      <c r="Q1942" s="3">
        <f>IF(AND(IF(dashboard!$B$4="All",TRUE,$F1942=dashboard!$B$4),IF(dashboard!$B$5="All",TRUE,$E1942=dashboard!$B$5),IF(dashboard!$B$6="All",TRUE,$G1942=dashboard!$B$6),IF(dashboard!$B$7="All",TRUE,$M1942=dashboard!$B$7),$P1942&gt;=dashboard!$B$8,$P1942&lt;=dashboard!$B$9,COUNTIFS($C$2:C1942,$C1942,$F$2:F1942,IF(dashboard!$B$4="All","*",dashboard!$B$4),$E$2:E1942,IF(dashboard!$B$5="All","*",dashboard!$B$5),$G$2:G1942,IF(dashboard!$B$6="All","*",dashboard!$B$6),$M$2:M1942,IF(dashboard!$B$7="All","*",dashboard!$B$7),$P$2:P1942,"&gt;="&amp;dashboard!$B$8,$P$2:P1942,"&lt;="&amp;dashboard!$B$9)=1),1,0)</f>
        <v>0</v>
      </c>
    </row>
    <row r="1943" spans="1:17">
      <c r="A1943" t="s">
        <v>3424</v>
      </c>
      <c r="B1943" s="2">
        <v>45340</v>
      </c>
      <c r="C1943" t="s">
        <v>3089</v>
      </c>
      <c r="D1943" t="s">
        <v>1150</v>
      </c>
      <c r="E1943" t="s">
        <v>17</v>
      </c>
      <c r="F1943" t="s">
        <v>18</v>
      </c>
      <c r="G1943" t="s">
        <v>19</v>
      </c>
      <c r="H1943" t="s">
        <v>20</v>
      </c>
      <c r="I1943" s="3">
        <v>3</v>
      </c>
      <c r="J1943" s="4">
        <v>41664.18</v>
      </c>
      <c r="K1943" s="4">
        <v>124992.54</v>
      </c>
      <c r="L1943" t="s">
        <v>28</v>
      </c>
      <c r="M1943" t="s">
        <v>29</v>
      </c>
      <c r="N1943">
        <f>IF(COUNTIF($C$2:C1943,C1943)=1,1,0)</f>
        <v>0</v>
      </c>
      <c r="O1943">
        <f t="shared" si="60"/>
        <v>0</v>
      </c>
      <c r="P1943" t="str">
        <f t="shared" si="61"/>
        <v>2024-02</v>
      </c>
      <c r="Q1943" s="3">
        <f>IF(AND(IF(dashboard!$B$4="All",TRUE,$F1943=dashboard!$B$4),IF(dashboard!$B$5="All",TRUE,$E1943=dashboard!$B$5),IF(dashboard!$B$6="All",TRUE,$G1943=dashboard!$B$6),IF(dashboard!$B$7="All",TRUE,$M1943=dashboard!$B$7),$P1943&gt;=dashboard!$B$8,$P1943&lt;=dashboard!$B$9,COUNTIFS($C$2:C1943,$C1943,$F$2:F1943,IF(dashboard!$B$4="All","*",dashboard!$B$4),$E$2:E1943,IF(dashboard!$B$5="All","*",dashboard!$B$5),$G$2:G1943,IF(dashboard!$B$6="All","*",dashboard!$B$6),$M$2:M1943,IF(dashboard!$B$7="All","*",dashboard!$B$7),$P$2:P1943,"&gt;="&amp;dashboard!$B$8,$P$2:P1943,"&lt;="&amp;dashboard!$B$9)=1),1,0)</f>
        <v>0</v>
      </c>
    </row>
    <row r="1944" spans="1:17">
      <c r="A1944" t="s">
        <v>3425</v>
      </c>
      <c r="B1944" s="2">
        <v>45098</v>
      </c>
      <c r="C1944" t="s">
        <v>3287</v>
      </c>
      <c r="D1944" t="s">
        <v>428</v>
      </c>
      <c r="E1944" t="s">
        <v>61</v>
      </c>
      <c r="F1944" t="s">
        <v>27</v>
      </c>
      <c r="G1944" t="s">
        <v>42</v>
      </c>
      <c r="H1944" t="s">
        <v>50</v>
      </c>
      <c r="I1944" s="3">
        <v>1</v>
      </c>
      <c r="J1944" s="4">
        <v>2018.59</v>
      </c>
      <c r="K1944" s="4">
        <v>2018.59</v>
      </c>
      <c r="L1944" t="s">
        <v>28</v>
      </c>
      <c r="M1944" t="s">
        <v>29</v>
      </c>
      <c r="N1944">
        <f>IF(COUNTIF($C$2:C1944,C1944)=1,1,0)</f>
        <v>0</v>
      </c>
      <c r="O1944">
        <f t="shared" si="60"/>
        <v>0</v>
      </c>
      <c r="P1944" t="str">
        <f t="shared" si="61"/>
        <v>2023-06</v>
      </c>
      <c r="Q1944" s="3">
        <f>IF(AND(IF(dashboard!$B$4="All",TRUE,$F1944=dashboard!$B$4),IF(dashboard!$B$5="All",TRUE,$E1944=dashboard!$B$5),IF(dashboard!$B$6="All",TRUE,$G1944=dashboard!$B$6),IF(dashboard!$B$7="All",TRUE,$M1944=dashboard!$B$7),$P1944&gt;=dashboard!$B$8,$P1944&lt;=dashboard!$B$9,COUNTIFS($C$2:C1944,$C1944,$F$2:F1944,IF(dashboard!$B$4="All","*",dashboard!$B$4),$E$2:E1944,IF(dashboard!$B$5="All","*",dashboard!$B$5),$G$2:G1944,IF(dashboard!$B$6="All","*",dashboard!$B$6),$M$2:M1944,IF(dashboard!$B$7="All","*",dashboard!$B$7),$P$2:P1944,"&gt;="&amp;dashboard!$B$8,$P$2:P1944,"&lt;="&amp;dashboard!$B$9)=1),1,0)</f>
        <v>0</v>
      </c>
    </row>
    <row r="1945" spans="1:17">
      <c r="A1945" t="s">
        <v>3426</v>
      </c>
      <c r="B1945" s="2">
        <v>45214</v>
      </c>
      <c r="C1945" t="s">
        <v>3427</v>
      </c>
      <c r="D1945" t="s">
        <v>785</v>
      </c>
      <c r="E1945" t="s">
        <v>17</v>
      </c>
      <c r="F1945" t="s">
        <v>33</v>
      </c>
      <c r="G1945" t="s">
        <v>19</v>
      </c>
      <c r="H1945" t="s">
        <v>50</v>
      </c>
      <c r="I1945" s="3">
        <v>4</v>
      </c>
      <c r="J1945" s="4">
        <v>2809.93</v>
      </c>
      <c r="K1945" s="4">
        <v>11239.72</v>
      </c>
      <c r="L1945" t="s">
        <v>21</v>
      </c>
      <c r="M1945" t="s">
        <v>29</v>
      </c>
      <c r="N1945">
        <f>IF(COUNTIF($C$2:C1945,C1945)=1,1,0)</f>
        <v>1</v>
      </c>
      <c r="O1945">
        <f t="shared" si="60"/>
        <v>0</v>
      </c>
      <c r="P1945" t="str">
        <f t="shared" si="61"/>
        <v>2023-10</v>
      </c>
      <c r="Q1945" s="3">
        <f>IF(AND(IF(dashboard!$B$4="All",TRUE,$F1945=dashboard!$B$4),IF(dashboard!$B$5="All",TRUE,$E1945=dashboard!$B$5),IF(dashboard!$B$6="All",TRUE,$G1945=dashboard!$B$6),IF(dashboard!$B$7="All",TRUE,$M1945=dashboard!$B$7),$P1945&gt;=dashboard!$B$8,$P1945&lt;=dashboard!$B$9,COUNTIFS($C$2:C1945,$C1945,$F$2:F1945,IF(dashboard!$B$4="All","*",dashboard!$B$4),$E$2:E1945,IF(dashboard!$B$5="All","*",dashboard!$B$5),$G$2:G1945,IF(dashboard!$B$6="All","*",dashboard!$B$6),$M$2:M1945,IF(dashboard!$B$7="All","*",dashboard!$B$7),$P$2:P1945,"&gt;="&amp;dashboard!$B$8,$P$2:P1945,"&lt;="&amp;dashboard!$B$9)=1),1,0)</f>
        <v>1</v>
      </c>
    </row>
    <row r="1946" spans="1:17">
      <c r="A1946" t="s">
        <v>3428</v>
      </c>
      <c r="B1946" s="2">
        <v>45361</v>
      </c>
      <c r="C1946" t="s">
        <v>1160</v>
      </c>
      <c r="D1946" t="s">
        <v>401</v>
      </c>
      <c r="E1946" t="s">
        <v>26</v>
      </c>
      <c r="F1946" t="s">
        <v>27</v>
      </c>
      <c r="G1946" t="s">
        <v>19</v>
      </c>
      <c r="H1946" t="s">
        <v>50</v>
      </c>
      <c r="I1946" s="3">
        <v>1</v>
      </c>
      <c r="J1946" s="4">
        <v>2781.83</v>
      </c>
      <c r="K1946" s="4">
        <v>2781.83</v>
      </c>
      <c r="L1946" t="s">
        <v>35</v>
      </c>
      <c r="M1946" t="s">
        <v>29</v>
      </c>
      <c r="N1946">
        <f>IF(COUNTIF($C$2:C1946,C1946)=1,1,0)</f>
        <v>0</v>
      </c>
      <c r="O1946">
        <f t="shared" si="60"/>
        <v>0</v>
      </c>
      <c r="P1946" t="str">
        <f t="shared" si="61"/>
        <v>2024-03</v>
      </c>
      <c r="Q1946" s="3">
        <f>IF(AND(IF(dashboard!$B$4="All",TRUE,$F1946=dashboard!$B$4),IF(dashboard!$B$5="All",TRUE,$E1946=dashboard!$B$5),IF(dashboard!$B$6="All",TRUE,$G1946=dashboard!$B$6),IF(dashboard!$B$7="All",TRUE,$M1946=dashboard!$B$7),$P1946&gt;=dashboard!$B$8,$P1946&lt;=dashboard!$B$9,COUNTIFS($C$2:C1946,$C1946,$F$2:F1946,IF(dashboard!$B$4="All","*",dashboard!$B$4),$E$2:E1946,IF(dashboard!$B$5="All","*",dashboard!$B$5),$G$2:G1946,IF(dashboard!$B$6="All","*",dashboard!$B$6),$M$2:M1946,IF(dashboard!$B$7="All","*",dashboard!$B$7),$P$2:P1946,"&gt;="&amp;dashboard!$B$8,$P$2:P1946,"&lt;="&amp;dashboard!$B$9)=1),1,0)</f>
        <v>0</v>
      </c>
    </row>
    <row r="1947" spans="1:17">
      <c r="A1947" t="s">
        <v>3429</v>
      </c>
      <c r="B1947" s="2">
        <v>45039</v>
      </c>
      <c r="C1947" t="s">
        <v>1473</v>
      </c>
      <c r="D1947" t="s">
        <v>1362</v>
      </c>
      <c r="E1947" t="s">
        <v>17</v>
      </c>
      <c r="F1947" t="s">
        <v>46</v>
      </c>
      <c r="G1947" t="s">
        <v>42</v>
      </c>
      <c r="H1947" t="s">
        <v>50</v>
      </c>
      <c r="I1947" s="3">
        <v>3</v>
      </c>
      <c r="J1947" s="4">
        <v>2864.19</v>
      </c>
      <c r="K1947" s="4">
        <v>8592.57</v>
      </c>
      <c r="L1947" t="s">
        <v>35</v>
      </c>
      <c r="M1947" t="s">
        <v>29</v>
      </c>
      <c r="N1947">
        <f>IF(COUNTIF($C$2:C1947,C1947)=1,1,0)</f>
        <v>0</v>
      </c>
      <c r="O1947">
        <f t="shared" si="60"/>
        <v>0</v>
      </c>
      <c r="P1947" t="str">
        <f t="shared" si="61"/>
        <v>2023-04</v>
      </c>
      <c r="Q1947" s="3">
        <f>IF(AND(IF(dashboard!$B$4="All",TRUE,$F1947=dashboard!$B$4),IF(dashboard!$B$5="All",TRUE,$E1947=dashboard!$B$5),IF(dashboard!$B$6="All",TRUE,$G1947=dashboard!$B$6),IF(dashboard!$B$7="All",TRUE,$M1947=dashboard!$B$7),$P1947&gt;=dashboard!$B$8,$P1947&lt;=dashboard!$B$9,COUNTIFS($C$2:C1947,$C1947,$F$2:F1947,IF(dashboard!$B$4="All","*",dashboard!$B$4),$E$2:E1947,IF(dashboard!$B$5="All","*",dashboard!$B$5),$G$2:G1947,IF(dashboard!$B$6="All","*",dashboard!$B$6),$M$2:M1947,IF(dashboard!$B$7="All","*",dashboard!$B$7),$P$2:P1947,"&gt;="&amp;dashboard!$B$8,$P$2:P1947,"&lt;="&amp;dashboard!$B$9)=1),1,0)</f>
        <v>0</v>
      </c>
    </row>
    <row r="1948" spans="1:17">
      <c r="A1948" t="s">
        <v>3430</v>
      </c>
      <c r="B1948" s="2">
        <v>45048</v>
      </c>
      <c r="C1948" t="s">
        <v>1955</v>
      </c>
      <c r="D1948" t="s">
        <v>3431</v>
      </c>
      <c r="E1948" t="s">
        <v>26</v>
      </c>
      <c r="F1948" t="s">
        <v>33</v>
      </c>
      <c r="G1948" t="s">
        <v>42</v>
      </c>
      <c r="H1948" t="s">
        <v>57</v>
      </c>
      <c r="I1948" s="3">
        <v>4</v>
      </c>
      <c r="J1948" s="4">
        <v>17363.560000000001</v>
      </c>
      <c r="K1948" s="4">
        <v>69454.25</v>
      </c>
      <c r="L1948" t="s">
        <v>21</v>
      </c>
      <c r="M1948" t="s">
        <v>29</v>
      </c>
      <c r="N1948">
        <f>IF(COUNTIF($C$2:C1948,C1948)=1,1,0)</f>
        <v>0</v>
      </c>
      <c r="O1948">
        <f t="shared" si="60"/>
        <v>0</v>
      </c>
      <c r="P1948" t="str">
        <f t="shared" si="61"/>
        <v>2023-05</v>
      </c>
      <c r="Q1948" s="3">
        <f>IF(AND(IF(dashboard!$B$4="All",TRUE,$F1948=dashboard!$B$4),IF(dashboard!$B$5="All",TRUE,$E1948=dashboard!$B$5),IF(dashboard!$B$6="All",TRUE,$G1948=dashboard!$B$6),IF(dashboard!$B$7="All",TRUE,$M1948=dashboard!$B$7),$P1948&gt;=dashboard!$B$8,$P1948&lt;=dashboard!$B$9,COUNTIFS($C$2:C1948,$C1948,$F$2:F1948,IF(dashboard!$B$4="All","*",dashboard!$B$4),$E$2:E1948,IF(dashboard!$B$5="All","*",dashboard!$B$5),$G$2:G1948,IF(dashboard!$B$6="All","*",dashboard!$B$6),$M$2:M1948,IF(dashboard!$B$7="All","*",dashboard!$B$7),$P$2:P1948,"&gt;="&amp;dashboard!$B$8,$P$2:P1948,"&lt;="&amp;dashboard!$B$9)=1),1,0)</f>
        <v>1</v>
      </c>
    </row>
    <row r="1949" spans="1:17">
      <c r="A1949" t="s">
        <v>3432</v>
      </c>
      <c r="B1949" s="2">
        <v>45470</v>
      </c>
      <c r="C1949" t="s">
        <v>3085</v>
      </c>
      <c r="D1949" t="s">
        <v>3355</v>
      </c>
      <c r="E1949" t="s">
        <v>17</v>
      </c>
      <c r="F1949" t="s">
        <v>46</v>
      </c>
      <c r="G1949" t="s">
        <v>42</v>
      </c>
      <c r="H1949" t="s">
        <v>57</v>
      </c>
      <c r="I1949" s="3">
        <v>4</v>
      </c>
      <c r="J1949" s="4">
        <v>14304.9</v>
      </c>
      <c r="K1949" s="4">
        <v>57219.61</v>
      </c>
      <c r="L1949" t="s">
        <v>35</v>
      </c>
      <c r="M1949" t="s">
        <v>22</v>
      </c>
      <c r="N1949">
        <f>IF(COUNTIF($C$2:C1949,C1949)=1,1,0)</f>
        <v>0</v>
      </c>
      <c r="O1949">
        <f t="shared" si="60"/>
        <v>1</v>
      </c>
      <c r="P1949" t="str">
        <f t="shared" si="61"/>
        <v>2024-06</v>
      </c>
      <c r="Q1949" s="3">
        <f>IF(AND(IF(dashboard!$B$4="All",TRUE,$F1949=dashboard!$B$4),IF(dashboard!$B$5="All",TRUE,$E1949=dashboard!$B$5),IF(dashboard!$B$6="All",TRUE,$G1949=dashboard!$B$6),IF(dashboard!$B$7="All",TRUE,$M1949=dashboard!$B$7),$P1949&gt;=dashboard!$B$8,$P1949&lt;=dashboard!$B$9,COUNTIFS($C$2:C1949,$C1949,$F$2:F1949,IF(dashboard!$B$4="All","*",dashboard!$B$4),$E$2:E1949,IF(dashboard!$B$5="All","*",dashboard!$B$5),$G$2:G1949,IF(dashboard!$B$6="All","*",dashboard!$B$6),$M$2:M1949,IF(dashboard!$B$7="All","*",dashboard!$B$7),$P$2:P1949,"&gt;="&amp;dashboard!$B$8,$P$2:P1949,"&lt;="&amp;dashboard!$B$9)=1),1,0)</f>
        <v>0</v>
      </c>
    </row>
    <row r="1950" spans="1:17">
      <c r="A1950" t="s">
        <v>3433</v>
      </c>
      <c r="B1950" s="2">
        <v>45148</v>
      </c>
      <c r="C1950" t="s">
        <v>1743</v>
      </c>
      <c r="D1950" t="s">
        <v>2137</v>
      </c>
      <c r="E1950" t="s">
        <v>17</v>
      </c>
      <c r="F1950" t="s">
        <v>18</v>
      </c>
      <c r="G1950" t="s">
        <v>19</v>
      </c>
      <c r="H1950" t="s">
        <v>20</v>
      </c>
      <c r="I1950" s="3">
        <v>5</v>
      </c>
      <c r="J1950" s="4">
        <v>36433.839999999997</v>
      </c>
      <c r="K1950" s="4">
        <v>182169.21</v>
      </c>
      <c r="L1950" t="s">
        <v>35</v>
      </c>
      <c r="M1950" t="s">
        <v>29</v>
      </c>
      <c r="N1950">
        <f>IF(COUNTIF($C$2:C1950,C1950)=1,1,0)</f>
        <v>0</v>
      </c>
      <c r="O1950">
        <f t="shared" si="60"/>
        <v>0</v>
      </c>
      <c r="P1950" t="str">
        <f t="shared" si="61"/>
        <v>2023-08</v>
      </c>
      <c r="Q1950" s="3">
        <f>IF(AND(IF(dashboard!$B$4="All",TRUE,$F1950=dashboard!$B$4),IF(dashboard!$B$5="All",TRUE,$E1950=dashboard!$B$5),IF(dashboard!$B$6="All",TRUE,$G1950=dashboard!$B$6),IF(dashboard!$B$7="All",TRUE,$M1950=dashboard!$B$7),$P1950&gt;=dashboard!$B$8,$P1950&lt;=dashboard!$B$9,COUNTIFS($C$2:C1950,$C1950,$F$2:F1950,IF(dashboard!$B$4="All","*",dashboard!$B$4),$E$2:E1950,IF(dashboard!$B$5="All","*",dashboard!$B$5),$G$2:G1950,IF(dashboard!$B$6="All","*",dashboard!$B$6),$M$2:M1950,IF(dashboard!$B$7="All","*",dashboard!$B$7),$P$2:P1950,"&gt;="&amp;dashboard!$B$8,$P$2:P1950,"&lt;="&amp;dashboard!$B$9)=1),1,0)</f>
        <v>0</v>
      </c>
    </row>
    <row r="1951" spans="1:17">
      <c r="A1951" t="s">
        <v>3434</v>
      </c>
      <c r="B1951" s="2">
        <v>44965</v>
      </c>
      <c r="C1951" t="s">
        <v>502</v>
      </c>
      <c r="D1951" t="s">
        <v>515</v>
      </c>
      <c r="E1951" t="s">
        <v>17</v>
      </c>
      <c r="F1951" t="s">
        <v>33</v>
      </c>
      <c r="G1951" t="s">
        <v>19</v>
      </c>
      <c r="H1951" t="s">
        <v>34</v>
      </c>
      <c r="I1951" s="3">
        <v>2</v>
      </c>
      <c r="J1951" s="4">
        <v>1211.33</v>
      </c>
      <c r="K1951" s="4">
        <v>2422.67</v>
      </c>
      <c r="L1951" t="s">
        <v>21</v>
      </c>
      <c r="M1951" t="s">
        <v>29</v>
      </c>
      <c r="N1951">
        <f>IF(COUNTIF($C$2:C1951,C1951)=1,1,0)</f>
        <v>0</v>
      </c>
      <c r="O1951">
        <f t="shared" si="60"/>
        <v>0</v>
      </c>
      <c r="P1951" t="str">
        <f t="shared" si="61"/>
        <v>2023-02</v>
      </c>
      <c r="Q1951" s="3">
        <f>IF(AND(IF(dashboard!$B$4="All",TRUE,$F1951=dashboard!$B$4),IF(dashboard!$B$5="All",TRUE,$E1951=dashboard!$B$5),IF(dashboard!$B$6="All",TRUE,$G1951=dashboard!$B$6),IF(dashboard!$B$7="All",TRUE,$M1951=dashboard!$B$7),$P1951&gt;=dashboard!$B$8,$P1951&lt;=dashboard!$B$9,COUNTIFS($C$2:C1951,$C1951,$F$2:F1951,IF(dashboard!$B$4="All","*",dashboard!$B$4),$E$2:E1951,IF(dashboard!$B$5="All","*",dashboard!$B$5),$G$2:G1951,IF(dashboard!$B$6="All","*",dashboard!$B$6),$M$2:M1951,IF(dashboard!$B$7="All","*",dashboard!$B$7),$P$2:P1951,"&gt;="&amp;dashboard!$B$8,$P$2:P1951,"&lt;="&amp;dashboard!$B$9)=1),1,0)</f>
        <v>0</v>
      </c>
    </row>
    <row r="1952" spans="1:17">
      <c r="A1952" t="s">
        <v>3435</v>
      </c>
      <c r="B1952" s="2">
        <v>45423</v>
      </c>
      <c r="C1952" t="s">
        <v>2290</v>
      </c>
      <c r="D1952" t="s">
        <v>1461</v>
      </c>
      <c r="E1952" t="s">
        <v>17</v>
      </c>
      <c r="F1952" t="s">
        <v>46</v>
      </c>
      <c r="G1952" t="s">
        <v>42</v>
      </c>
      <c r="H1952" t="s">
        <v>34</v>
      </c>
      <c r="I1952" s="3">
        <v>5</v>
      </c>
      <c r="J1952" s="4">
        <v>1025.3699999999999</v>
      </c>
      <c r="K1952" s="4">
        <v>5126.8500000000004</v>
      </c>
      <c r="L1952" t="s">
        <v>35</v>
      </c>
      <c r="M1952" t="s">
        <v>29</v>
      </c>
      <c r="N1952">
        <f>IF(COUNTIF($C$2:C1952,C1952)=1,1,0)</f>
        <v>0</v>
      </c>
      <c r="O1952">
        <f t="shared" si="60"/>
        <v>0</v>
      </c>
      <c r="P1952" t="str">
        <f t="shared" si="61"/>
        <v>2024-05</v>
      </c>
      <c r="Q1952" s="3">
        <f>IF(AND(IF(dashboard!$B$4="All",TRUE,$F1952=dashboard!$B$4),IF(dashboard!$B$5="All",TRUE,$E1952=dashboard!$B$5),IF(dashboard!$B$6="All",TRUE,$G1952=dashboard!$B$6),IF(dashboard!$B$7="All",TRUE,$M1952=dashboard!$B$7),$P1952&gt;=dashboard!$B$8,$P1952&lt;=dashboard!$B$9,COUNTIFS($C$2:C1952,$C1952,$F$2:F1952,IF(dashboard!$B$4="All","*",dashboard!$B$4),$E$2:E1952,IF(dashboard!$B$5="All","*",dashboard!$B$5),$G$2:G1952,IF(dashboard!$B$6="All","*",dashboard!$B$6),$M$2:M1952,IF(dashboard!$B$7="All","*",dashboard!$B$7),$P$2:P1952,"&gt;="&amp;dashboard!$B$8,$P$2:P1952,"&lt;="&amp;dashboard!$B$9)=1),1,0)</f>
        <v>0</v>
      </c>
    </row>
    <row r="1953" spans="1:17">
      <c r="A1953" t="s">
        <v>3436</v>
      </c>
      <c r="B1953" s="2">
        <v>45159</v>
      </c>
      <c r="C1953" t="s">
        <v>3437</v>
      </c>
      <c r="D1953" t="s">
        <v>706</v>
      </c>
      <c r="E1953" t="s">
        <v>17</v>
      </c>
      <c r="F1953" t="s">
        <v>18</v>
      </c>
      <c r="G1953" t="s">
        <v>42</v>
      </c>
      <c r="H1953" t="s">
        <v>20</v>
      </c>
      <c r="I1953" s="3">
        <v>5</v>
      </c>
      <c r="J1953" s="4">
        <v>29396.28</v>
      </c>
      <c r="K1953" s="4">
        <v>146981.41</v>
      </c>
      <c r="L1953" t="s">
        <v>21</v>
      </c>
      <c r="M1953" t="s">
        <v>29</v>
      </c>
      <c r="N1953">
        <f>IF(COUNTIF($C$2:C1953,C1953)=1,1,0)</f>
        <v>1</v>
      </c>
      <c r="O1953">
        <f t="shared" si="60"/>
        <v>0</v>
      </c>
      <c r="P1953" t="str">
        <f t="shared" si="61"/>
        <v>2023-08</v>
      </c>
      <c r="Q1953" s="3">
        <f>IF(AND(IF(dashboard!$B$4="All",TRUE,$F1953=dashboard!$B$4),IF(dashboard!$B$5="All",TRUE,$E1953=dashboard!$B$5),IF(dashboard!$B$6="All",TRUE,$G1953=dashboard!$B$6),IF(dashboard!$B$7="All",TRUE,$M1953=dashboard!$B$7),$P1953&gt;=dashboard!$B$8,$P1953&lt;=dashboard!$B$9,COUNTIFS($C$2:C1953,$C1953,$F$2:F1953,IF(dashboard!$B$4="All","*",dashboard!$B$4),$E$2:E1953,IF(dashboard!$B$5="All","*",dashboard!$B$5),$G$2:G1953,IF(dashboard!$B$6="All","*",dashboard!$B$6),$M$2:M1953,IF(dashboard!$B$7="All","*",dashboard!$B$7),$P$2:P1953,"&gt;="&amp;dashboard!$B$8,$P$2:P1953,"&lt;="&amp;dashboard!$B$9)=1),1,0)</f>
        <v>0</v>
      </c>
    </row>
    <row r="1954" spans="1:17">
      <c r="A1954" t="s">
        <v>3438</v>
      </c>
      <c r="B1954" s="2">
        <v>45456</v>
      </c>
      <c r="C1954" t="s">
        <v>320</v>
      </c>
      <c r="D1954" t="s">
        <v>1879</v>
      </c>
      <c r="E1954" t="s">
        <v>17</v>
      </c>
      <c r="F1954" t="s">
        <v>46</v>
      </c>
      <c r="G1954" t="s">
        <v>19</v>
      </c>
      <c r="H1954" t="s">
        <v>34</v>
      </c>
      <c r="I1954" s="3">
        <v>3</v>
      </c>
      <c r="J1954" s="4">
        <v>1044.94</v>
      </c>
      <c r="K1954" s="4">
        <v>3134.83</v>
      </c>
      <c r="L1954" t="s">
        <v>28</v>
      </c>
      <c r="M1954" t="s">
        <v>29</v>
      </c>
      <c r="N1954">
        <f>IF(COUNTIF($C$2:C1954,C1954)=1,1,0)</f>
        <v>0</v>
      </c>
      <c r="O1954">
        <f t="shared" si="60"/>
        <v>0</v>
      </c>
      <c r="P1954" t="str">
        <f t="shared" si="61"/>
        <v>2024-06</v>
      </c>
      <c r="Q1954" s="3">
        <f>IF(AND(IF(dashboard!$B$4="All",TRUE,$F1954=dashboard!$B$4),IF(dashboard!$B$5="All",TRUE,$E1954=dashboard!$B$5),IF(dashboard!$B$6="All",TRUE,$G1954=dashboard!$B$6),IF(dashboard!$B$7="All",TRUE,$M1954=dashboard!$B$7),$P1954&gt;=dashboard!$B$8,$P1954&lt;=dashboard!$B$9,COUNTIFS($C$2:C1954,$C1954,$F$2:F1954,IF(dashboard!$B$4="All","*",dashboard!$B$4),$E$2:E1954,IF(dashboard!$B$5="All","*",dashboard!$B$5),$G$2:G1954,IF(dashboard!$B$6="All","*",dashboard!$B$6),$M$2:M1954,IF(dashboard!$B$7="All","*",dashboard!$B$7),$P$2:P1954,"&gt;="&amp;dashboard!$B$8,$P$2:P1954,"&lt;="&amp;dashboard!$B$9)=1),1,0)</f>
        <v>0</v>
      </c>
    </row>
    <row r="1955" spans="1:17">
      <c r="A1955" t="s">
        <v>3439</v>
      </c>
      <c r="B1955" s="2">
        <v>45075</v>
      </c>
      <c r="C1955" t="s">
        <v>1075</v>
      </c>
      <c r="D1955" t="s">
        <v>1934</v>
      </c>
      <c r="E1955" t="s">
        <v>26</v>
      </c>
      <c r="F1955" t="s">
        <v>46</v>
      </c>
      <c r="G1955" t="s">
        <v>19</v>
      </c>
      <c r="H1955" t="s">
        <v>57</v>
      </c>
      <c r="I1955" s="3">
        <v>2</v>
      </c>
      <c r="J1955" s="4">
        <v>12138.43</v>
      </c>
      <c r="K1955" s="4">
        <v>24276.87</v>
      </c>
      <c r="L1955" t="s">
        <v>35</v>
      </c>
      <c r="M1955" t="s">
        <v>29</v>
      </c>
      <c r="N1955">
        <f>IF(COUNTIF($C$2:C1955,C1955)=1,1,0)</f>
        <v>0</v>
      </c>
      <c r="O1955">
        <f t="shared" si="60"/>
        <v>0</v>
      </c>
      <c r="P1955" t="str">
        <f t="shared" si="61"/>
        <v>2023-05</v>
      </c>
      <c r="Q1955" s="3">
        <f>IF(AND(IF(dashboard!$B$4="All",TRUE,$F1955=dashboard!$B$4),IF(dashboard!$B$5="All",TRUE,$E1955=dashboard!$B$5),IF(dashboard!$B$6="All",TRUE,$G1955=dashboard!$B$6),IF(dashboard!$B$7="All",TRUE,$M1955=dashboard!$B$7),$P1955&gt;=dashboard!$B$8,$P1955&lt;=dashboard!$B$9,COUNTIFS($C$2:C1955,$C1955,$F$2:F1955,IF(dashboard!$B$4="All","*",dashboard!$B$4),$E$2:E1955,IF(dashboard!$B$5="All","*",dashboard!$B$5),$G$2:G1955,IF(dashboard!$B$6="All","*",dashboard!$B$6),$M$2:M1955,IF(dashboard!$B$7="All","*",dashboard!$B$7),$P$2:P1955,"&gt;="&amp;dashboard!$B$8,$P$2:P1955,"&lt;="&amp;dashboard!$B$9)=1),1,0)</f>
        <v>0</v>
      </c>
    </row>
    <row r="1956" spans="1:17">
      <c r="A1956" t="s">
        <v>3440</v>
      </c>
      <c r="B1956" s="2">
        <v>45323</v>
      </c>
      <c r="C1956" t="s">
        <v>1453</v>
      </c>
      <c r="D1956" t="s">
        <v>2240</v>
      </c>
      <c r="E1956" t="s">
        <v>26</v>
      </c>
      <c r="F1956" t="s">
        <v>27</v>
      </c>
      <c r="G1956" t="s">
        <v>19</v>
      </c>
      <c r="H1956" t="s">
        <v>50</v>
      </c>
      <c r="I1956" s="3">
        <v>5</v>
      </c>
      <c r="J1956" s="4">
        <v>2696.73</v>
      </c>
      <c r="K1956" s="4">
        <v>13483.65</v>
      </c>
      <c r="L1956" t="s">
        <v>21</v>
      </c>
      <c r="M1956" t="s">
        <v>29</v>
      </c>
      <c r="N1956">
        <f>IF(COUNTIF($C$2:C1956,C1956)=1,1,0)</f>
        <v>0</v>
      </c>
      <c r="O1956">
        <f t="shared" si="60"/>
        <v>0</v>
      </c>
      <c r="P1956" t="str">
        <f t="shared" si="61"/>
        <v>2024-02</v>
      </c>
      <c r="Q1956" s="3">
        <f>IF(AND(IF(dashboard!$B$4="All",TRUE,$F1956=dashboard!$B$4),IF(dashboard!$B$5="All",TRUE,$E1956=dashboard!$B$5),IF(dashboard!$B$6="All",TRUE,$G1956=dashboard!$B$6),IF(dashboard!$B$7="All",TRUE,$M1956=dashboard!$B$7),$P1956&gt;=dashboard!$B$8,$P1956&lt;=dashboard!$B$9,COUNTIFS($C$2:C1956,$C1956,$F$2:F1956,IF(dashboard!$B$4="All","*",dashboard!$B$4),$E$2:E1956,IF(dashboard!$B$5="All","*",dashboard!$B$5),$G$2:G1956,IF(dashboard!$B$6="All","*",dashboard!$B$6),$M$2:M1956,IF(dashboard!$B$7="All","*",dashboard!$B$7),$P$2:P1956,"&gt;="&amp;dashboard!$B$8,$P$2:P1956,"&lt;="&amp;dashboard!$B$9)=1),1,0)</f>
        <v>0</v>
      </c>
    </row>
    <row r="1957" spans="1:17">
      <c r="A1957" t="s">
        <v>3441</v>
      </c>
      <c r="B1957" s="2">
        <v>45228</v>
      </c>
      <c r="C1957" t="s">
        <v>2786</v>
      </c>
      <c r="D1957" t="s">
        <v>85</v>
      </c>
      <c r="E1957" t="s">
        <v>26</v>
      </c>
      <c r="F1957" t="s">
        <v>18</v>
      </c>
      <c r="G1957" t="s">
        <v>19</v>
      </c>
      <c r="H1957" t="s">
        <v>34</v>
      </c>
      <c r="I1957" s="3">
        <v>5</v>
      </c>
      <c r="J1957" s="4">
        <v>1418.74</v>
      </c>
      <c r="K1957" s="4">
        <v>7093.72</v>
      </c>
      <c r="L1957" t="s">
        <v>35</v>
      </c>
      <c r="M1957" t="s">
        <v>29</v>
      </c>
      <c r="N1957">
        <f>IF(COUNTIF($C$2:C1957,C1957)=1,1,0)</f>
        <v>0</v>
      </c>
      <c r="O1957">
        <f t="shared" si="60"/>
        <v>0</v>
      </c>
      <c r="P1957" t="str">
        <f t="shared" si="61"/>
        <v>2023-10</v>
      </c>
      <c r="Q1957" s="3">
        <f>IF(AND(IF(dashboard!$B$4="All",TRUE,$F1957=dashboard!$B$4),IF(dashboard!$B$5="All",TRUE,$E1957=dashboard!$B$5),IF(dashboard!$B$6="All",TRUE,$G1957=dashboard!$B$6),IF(dashboard!$B$7="All",TRUE,$M1957=dashboard!$B$7),$P1957&gt;=dashboard!$B$8,$P1957&lt;=dashboard!$B$9,COUNTIFS($C$2:C1957,$C1957,$F$2:F1957,IF(dashboard!$B$4="All","*",dashboard!$B$4),$E$2:E1957,IF(dashboard!$B$5="All","*",dashboard!$B$5),$G$2:G1957,IF(dashboard!$B$6="All","*",dashboard!$B$6),$M$2:M1957,IF(dashboard!$B$7="All","*",dashboard!$B$7),$P$2:P1957,"&gt;="&amp;dashboard!$B$8,$P$2:P1957,"&lt;="&amp;dashboard!$B$9)=1),1,0)</f>
        <v>0</v>
      </c>
    </row>
    <row r="1958" spans="1:17">
      <c r="A1958" t="s">
        <v>3442</v>
      </c>
      <c r="B1958" s="2">
        <v>45286</v>
      </c>
      <c r="C1958" t="s">
        <v>221</v>
      </c>
      <c r="D1958" t="s">
        <v>1207</v>
      </c>
      <c r="E1958" t="s">
        <v>26</v>
      </c>
      <c r="F1958" t="s">
        <v>27</v>
      </c>
      <c r="G1958" t="s">
        <v>42</v>
      </c>
      <c r="H1958" t="s">
        <v>50</v>
      </c>
      <c r="I1958" s="3">
        <v>4</v>
      </c>
      <c r="J1958" s="4">
        <v>2834.71</v>
      </c>
      <c r="K1958" s="4">
        <v>11338.86</v>
      </c>
      <c r="L1958" t="s">
        <v>35</v>
      </c>
      <c r="M1958" t="s">
        <v>29</v>
      </c>
      <c r="N1958">
        <f>IF(COUNTIF($C$2:C1958,C1958)=1,1,0)</f>
        <v>0</v>
      </c>
      <c r="O1958">
        <f t="shared" si="60"/>
        <v>0</v>
      </c>
      <c r="P1958" t="str">
        <f t="shared" si="61"/>
        <v>2023-12</v>
      </c>
      <c r="Q1958" s="3">
        <f>IF(AND(IF(dashboard!$B$4="All",TRUE,$F1958=dashboard!$B$4),IF(dashboard!$B$5="All",TRUE,$E1958=dashboard!$B$5),IF(dashboard!$B$6="All",TRUE,$G1958=dashboard!$B$6),IF(dashboard!$B$7="All",TRUE,$M1958=dashboard!$B$7),$P1958&gt;=dashboard!$B$8,$P1958&lt;=dashboard!$B$9,COUNTIFS($C$2:C1958,$C1958,$F$2:F1958,IF(dashboard!$B$4="All","*",dashboard!$B$4),$E$2:E1958,IF(dashboard!$B$5="All","*",dashboard!$B$5),$G$2:G1958,IF(dashboard!$B$6="All","*",dashboard!$B$6),$M$2:M1958,IF(dashboard!$B$7="All","*",dashboard!$B$7),$P$2:P1958,"&gt;="&amp;dashboard!$B$8,$P$2:P1958,"&lt;="&amp;dashboard!$B$9)=1),1,0)</f>
        <v>0</v>
      </c>
    </row>
    <row r="1959" spans="1:17">
      <c r="A1959" t="s">
        <v>3443</v>
      </c>
      <c r="B1959" s="2">
        <v>45164</v>
      </c>
      <c r="C1959" t="s">
        <v>1659</v>
      </c>
      <c r="D1959" t="s">
        <v>1332</v>
      </c>
      <c r="E1959" t="s">
        <v>17</v>
      </c>
      <c r="F1959" t="s">
        <v>33</v>
      </c>
      <c r="G1959" t="s">
        <v>42</v>
      </c>
      <c r="H1959" t="s">
        <v>50</v>
      </c>
      <c r="I1959" s="3">
        <v>3</v>
      </c>
      <c r="J1959" s="4">
        <v>2022.43</v>
      </c>
      <c r="K1959" s="4">
        <v>6067.28</v>
      </c>
      <c r="L1959" t="s">
        <v>28</v>
      </c>
      <c r="M1959" t="s">
        <v>29</v>
      </c>
      <c r="N1959">
        <f>IF(COUNTIF($C$2:C1959,C1959)=1,1,0)</f>
        <v>0</v>
      </c>
      <c r="O1959">
        <f t="shared" si="60"/>
        <v>0</v>
      </c>
      <c r="P1959" t="str">
        <f t="shared" si="61"/>
        <v>2023-08</v>
      </c>
      <c r="Q1959" s="3">
        <f>IF(AND(IF(dashboard!$B$4="All",TRUE,$F1959=dashboard!$B$4),IF(dashboard!$B$5="All",TRUE,$E1959=dashboard!$B$5),IF(dashboard!$B$6="All",TRUE,$G1959=dashboard!$B$6),IF(dashboard!$B$7="All",TRUE,$M1959=dashboard!$B$7),$P1959&gt;=dashboard!$B$8,$P1959&lt;=dashboard!$B$9,COUNTIFS($C$2:C1959,$C1959,$F$2:F1959,IF(dashboard!$B$4="All","*",dashboard!$B$4),$E$2:E1959,IF(dashboard!$B$5="All","*",dashboard!$B$5),$G$2:G1959,IF(dashboard!$B$6="All","*",dashboard!$B$6),$M$2:M1959,IF(dashboard!$B$7="All","*",dashboard!$B$7),$P$2:P1959,"&gt;="&amp;dashboard!$B$8,$P$2:P1959,"&lt;="&amp;dashboard!$B$9)=1),1,0)</f>
        <v>1</v>
      </c>
    </row>
    <row r="1960" spans="1:17">
      <c r="A1960" t="s">
        <v>3444</v>
      </c>
      <c r="B1960" s="2">
        <v>45162</v>
      </c>
      <c r="C1960" t="s">
        <v>2153</v>
      </c>
      <c r="D1960" t="s">
        <v>3239</v>
      </c>
      <c r="E1960" t="s">
        <v>17</v>
      </c>
      <c r="F1960" t="s">
        <v>18</v>
      </c>
      <c r="G1960" t="s">
        <v>19</v>
      </c>
      <c r="H1960" t="s">
        <v>57</v>
      </c>
      <c r="I1960" s="3">
        <v>5</v>
      </c>
      <c r="J1960" s="4">
        <v>10889.37</v>
      </c>
      <c r="K1960" s="4">
        <v>54446.83</v>
      </c>
      <c r="L1960" t="s">
        <v>21</v>
      </c>
      <c r="M1960" t="s">
        <v>22</v>
      </c>
      <c r="N1960">
        <f>IF(COUNTIF($C$2:C1960,C1960)=1,1,0)</f>
        <v>0</v>
      </c>
      <c r="O1960">
        <f t="shared" si="60"/>
        <v>1</v>
      </c>
      <c r="P1960" t="str">
        <f t="shared" si="61"/>
        <v>2023-08</v>
      </c>
      <c r="Q1960" s="3">
        <f>IF(AND(IF(dashboard!$B$4="All",TRUE,$F1960=dashboard!$B$4),IF(dashboard!$B$5="All",TRUE,$E1960=dashboard!$B$5),IF(dashboard!$B$6="All",TRUE,$G1960=dashboard!$B$6),IF(dashboard!$B$7="All",TRUE,$M1960=dashboard!$B$7),$P1960&gt;=dashboard!$B$8,$P1960&lt;=dashboard!$B$9,COUNTIFS($C$2:C1960,$C1960,$F$2:F1960,IF(dashboard!$B$4="All","*",dashboard!$B$4),$E$2:E1960,IF(dashboard!$B$5="All","*",dashboard!$B$5),$G$2:G1960,IF(dashboard!$B$6="All","*",dashboard!$B$6),$M$2:M1960,IF(dashboard!$B$7="All","*",dashboard!$B$7),$P$2:P1960,"&gt;="&amp;dashboard!$B$8,$P$2:P1960,"&lt;="&amp;dashboard!$B$9)=1),1,0)</f>
        <v>0</v>
      </c>
    </row>
    <row r="1961" spans="1:17">
      <c r="A1961" t="s">
        <v>3445</v>
      </c>
      <c r="B1961" s="2">
        <v>45129</v>
      </c>
      <c r="C1961" t="s">
        <v>626</v>
      </c>
      <c r="D1961" t="s">
        <v>2425</v>
      </c>
      <c r="E1961" t="s">
        <v>17</v>
      </c>
      <c r="F1961" t="s">
        <v>27</v>
      </c>
      <c r="G1961" t="s">
        <v>19</v>
      </c>
      <c r="H1961" t="s">
        <v>50</v>
      </c>
      <c r="I1961" s="3">
        <v>2</v>
      </c>
      <c r="J1961" s="4">
        <v>2696.37</v>
      </c>
      <c r="K1961" s="4">
        <v>5392.73</v>
      </c>
      <c r="L1961" t="s">
        <v>28</v>
      </c>
      <c r="M1961" t="s">
        <v>29</v>
      </c>
      <c r="N1961">
        <f>IF(COUNTIF($C$2:C1961,C1961)=1,1,0)</f>
        <v>0</v>
      </c>
      <c r="O1961">
        <f t="shared" si="60"/>
        <v>0</v>
      </c>
      <c r="P1961" t="str">
        <f t="shared" si="61"/>
        <v>2023-07</v>
      </c>
      <c r="Q1961" s="3">
        <f>IF(AND(IF(dashboard!$B$4="All",TRUE,$F1961=dashboard!$B$4),IF(dashboard!$B$5="All",TRUE,$E1961=dashboard!$B$5),IF(dashboard!$B$6="All",TRUE,$G1961=dashboard!$B$6),IF(dashboard!$B$7="All",TRUE,$M1961=dashboard!$B$7),$P1961&gt;=dashboard!$B$8,$P1961&lt;=dashboard!$B$9,COUNTIFS($C$2:C1961,$C1961,$F$2:F1961,IF(dashboard!$B$4="All","*",dashboard!$B$4),$E$2:E1961,IF(dashboard!$B$5="All","*",dashboard!$B$5),$G$2:G1961,IF(dashboard!$B$6="All","*",dashboard!$B$6),$M$2:M1961,IF(dashboard!$B$7="All","*",dashboard!$B$7),$P$2:P1961,"&gt;="&amp;dashboard!$B$8,$P$2:P1961,"&lt;="&amp;dashboard!$B$9)=1),1,0)</f>
        <v>0</v>
      </c>
    </row>
    <row r="1962" spans="1:17">
      <c r="A1962" t="s">
        <v>3446</v>
      </c>
      <c r="B1962" s="2">
        <v>45182</v>
      </c>
      <c r="C1962" t="s">
        <v>642</v>
      </c>
      <c r="D1962" t="s">
        <v>1635</v>
      </c>
      <c r="E1962" t="s">
        <v>26</v>
      </c>
      <c r="F1962" t="s">
        <v>27</v>
      </c>
      <c r="G1962" t="s">
        <v>42</v>
      </c>
      <c r="H1962" t="s">
        <v>34</v>
      </c>
      <c r="I1962" s="3">
        <v>1</v>
      </c>
      <c r="J1962" s="4">
        <v>1074.1300000000001</v>
      </c>
      <c r="K1962" s="4">
        <v>1074.1300000000001</v>
      </c>
      <c r="L1962" t="s">
        <v>35</v>
      </c>
      <c r="M1962" t="s">
        <v>22</v>
      </c>
      <c r="N1962">
        <f>IF(COUNTIF($C$2:C1962,C1962)=1,1,0)</f>
        <v>0</v>
      </c>
      <c r="O1962">
        <f t="shared" si="60"/>
        <v>1</v>
      </c>
      <c r="P1962" t="str">
        <f t="shared" si="61"/>
        <v>2023-09</v>
      </c>
      <c r="Q1962" s="3">
        <f>IF(AND(IF(dashboard!$B$4="All",TRUE,$F1962=dashboard!$B$4),IF(dashboard!$B$5="All",TRUE,$E1962=dashboard!$B$5),IF(dashboard!$B$6="All",TRUE,$G1962=dashboard!$B$6),IF(dashboard!$B$7="All",TRUE,$M1962=dashboard!$B$7),$P1962&gt;=dashboard!$B$8,$P1962&lt;=dashboard!$B$9,COUNTIFS($C$2:C1962,$C1962,$F$2:F1962,IF(dashboard!$B$4="All","*",dashboard!$B$4),$E$2:E1962,IF(dashboard!$B$5="All","*",dashboard!$B$5),$G$2:G1962,IF(dashboard!$B$6="All","*",dashboard!$B$6),$M$2:M1962,IF(dashboard!$B$7="All","*",dashboard!$B$7),$P$2:P1962,"&gt;="&amp;dashboard!$B$8,$P$2:P1962,"&lt;="&amp;dashboard!$B$9)=1),1,0)</f>
        <v>0</v>
      </c>
    </row>
    <row r="1963" spans="1:17">
      <c r="A1963" t="s">
        <v>3447</v>
      </c>
      <c r="B1963" s="2">
        <v>45161</v>
      </c>
      <c r="C1963" t="s">
        <v>514</v>
      </c>
      <c r="D1963" t="s">
        <v>1409</v>
      </c>
      <c r="E1963" t="s">
        <v>17</v>
      </c>
      <c r="F1963" t="s">
        <v>33</v>
      </c>
      <c r="G1963" t="s">
        <v>19</v>
      </c>
      <c r="H1963" t="s">
        <v>57</v>
      </c>
      <c r="I1963" s="3">
        <v>1</v>
      </c>
      <c r="J1963" s="4">
        <v>16684.59</v>
      </c>
      <c r="K1963" s="4">
        <v>16684.59</v>
      </c>
      <c r="L1963" t="s">
        <v>35</v>
      </c>
      <c r="M1963" t="s">
        <v>29</v>
      </c>
      <c r="N1963">
        <f>IF(COUNTIF($C$2:C1963,C1963)=1,1,0)</f>
        <v>0</v>
      </c>
      <c r="O1963">
        <f t="shared" si="60"/>
        <v>0</v>
      </c>
      <c r="P1963" t="str">
        <f t="shared" si="61"/>
        <v>2023-08</v>
      </c>
      <c r="Q1963" s="3">
        <f>IF(AND(IF(dashboard!$B$4="All",TRUE,$F1963=dashboard!$B$4),IF(dashboard!$B$5="All",TRUE,$E1963=dashboard!$B$5),IF(dashboard!$B$6="All",TRUE,$G1963=dashboard!$B$6),IF(dashboard!$B$7="All",TRUE,$M1963=dashboard!$B$7),$P1963&gt;=dashboard!$B$8,$P1963&lt;=dashboard!$B$9,COUNTIFS($C$2:C1963,$C1963,$F$2:F1963,IF(dashboard!$B$4="All","*",dashboard!$B$4),$E$2:E1963,IF(dashboard!$B$5="All","*",dashboard!$B$5),$G$2:G1963,IF(dashboard!$B$6="All","*",dashboard!$B$6),$M$2:M1963,IF(dashboard!$B$7="All","*",dashboard!$B$7),$P$2:P1963,"&gt;="&amp;dashboard!$B$8,$P$2:P1963,"&lt;="&amp;dashboard!$B$9)=1),1,0)</f>
        <v>0</v>
      </c>
    </row>
    <row r="1964" spans="1:17">
      <c r="A1964" t="s">
        <v>3448</v>
      </c>
      <c r="B1964" s="2">
        <v>45271</v>
      </c>
      <c r="C1964" t="s">
        <v>1250</v>
      </c>
      <c r="D1964" t="s">
        <v>1523</v>
      </c>
      <c r="E1964" t="s">
        <v>17</v>
      </c>
      <c r="F1964" t="s">
        <v>46</v>
      </c>
      <c r="G1964" t="s">
        <v>42</v>
      </c>
      <c r="H1964" t="s">
        <v>20</v>
      </c>
      <c r="I1964" s="3">
        <v>3</v>
      </c>
      <c r="J1964" s="4">
        <v>38136.629999999997</v>
      </c>
      <c r="K1964" s="4">
        <v>114409.88</v>
      </c>
      <c r="L1964" t="s">
        <v>35</v>
      </c>
      <c r="M1964" t="s">
        <v>29</v>
      </c>
      <c r="N1964">
        <f>IF(COUNTIF($C$2:C1964,C1964)=1,1,0)</f>
        <v>0</v>
      </c>
      <c r="O1964">
        <f t="shared" si="60"/>
        <v>0</v>
      </c>
      <c r="P1964" t="str">
        <f t="shared" si="61"/>
        <v>2023-12</v>
      </c>
      <c r="Q1964" s="3">
        <f>IF(AND(IF(dashboard!$B$4="All",TRUE,$F1964=dashboard!$B$4),IF(dashboard!$B$5="All",TRUE,$E1964=dashboard!$B$5),IF(dashboard!$B$6="All",TRUE,$G1964=dashboard!$B$6),IF(dashboard!$B$7="All",TRUE,$M1964=dashboard!$B$7),$P1964&gt;=dashboard!$B$8,$P1964&lt;=dashboard!$B$9,COUNTIFS($C$2:C1964,$C1964,$F$2:F1964,IF(dashboard!$B$4="All","*",dashboard!$B$4),$E$2:E1964,IF(dashboard!$B$5="All","*",dashboard!$B$5),$G$2:G1964,IF(dashboard!$B$6="All","*",dashboard!$B$6),$M$2:M1964,IF(dashboard!$B$7="All","*",dashboard!$B$7),$P$2:P1964,"&gt;="&amp;dashboard!$B$8,$P$2:P1964,"&lt;="&amp;dashboard!$B$9)=1),1,0)</f>
        <v>0</v>
      </c>
    </row>
    <row r="1965" spans="1:17">
      <c r="A1965" t="s">
        <v>3449</v>
      </c>
      <c r="B1965" s="2">
        <v>45460</v>
      </c>
      <c r="C1965" t="s">
        <v>711</v>
      </c>
      <c r="D1965" t="s">
        <v>2611</v>
      </c>
      <c r="E1965" t="s">
        <v>26</v>
      </c>
      <c r="F1965" t="s">
        <v>46</v>
      </c>
      <c r="G1965" t="s">
        <v>42</v>
      </c>
      <c r="H1965" t="s">
        <v>57</v>
      </c>
      <c r="I1965" s="3">
        <v>1</v>
      </c>
      <c r="J1965" s="4">
        <v>15190.58</v>
      </c>
      <c r="K1965" s="4">
        <v>15190.58</v>
      </c>
      <c r="L1965" t="s">
        <v>21</v>
      </c>
      <c r="M1965" t="s">
        <v>29</v>
      </c>
      <c r="N1965">
        <f>IF(COUNTIF($C$2:C1965,C1965)=1,1,0)</f>
        <v>0</v>
      </c>
      <c r="O1965">
        <f t="shared" si="60"/>
        <v>0</v>
      </c>
      <c r="P1965" t="str">
        <f t="shared" si="61"/>
        <v>2024-06</v>
      </c>
      <c r="Q1965" s="3">
        <f>IF(AND(IF(dashboard!$B$4="All",TRUE,$F1965=dashboard!$B$4),IF(dashboard!$B$5="All",TRUE,$E1965=dashboard!$B$5),IF(dashboard!$B$6="All",TRUE,$G1965=dashboard!$B$6),IF(dashboard!$B$7="All",TRUE,$M1965=dashboard!$B$7),$P1965&gt;=dashboard!$B$8,$P1965&lt;=dashboard!$B$9,COUNTIFS($C$2:C1965,$C1965,$F$2:F1965,IF(dashboard!$B$4="All","*",dashboard!$B$4),$E$2:E1965,IF(dashboard!$B$5="All","*",dashboard!$B$5),$G$2:G1965,IF(dashboard!$B$6="All","*",dashboard!$B$6),$M$2:M1965,IF(dashboard!$B$7="All","*",dashboard!$B$7),$P$2:P1965,"&gt;="&amp;dashboard!$B$8,$P$2:P1965,"&lt;="&amp;dashboard!$B$9)=1),1,0)</f>
        <v>0</v>
      </c>
    </row>
    <row r="1966" spans="1:17">
      <c r="A1966" t="s">
        <v>3450</v>
      </c>
      <c r="B1966" s="2">
        <v>45392</v>
      </c>
      <c r="C1966" t="s">
        <v>1664</v>
      </c>
      <c r="D1966" t="s">
        <v>2997</v>
      </c>
      <c r="E1966" t="s">
        <v>17</v>
      </c>
      <c r="F1966" t="s">
        <v>46</v>
      </c>
      <c r="G1966" t="s">
        <v>42</v>
      </c>
      <c r="H1966" t="s">
        <v>34</v>
      </c>
      <c r="I1966" s="3">
        <v>4</v>
      </c>
      <c r="J1966" s="4">
        <v>993.2</v>
      </c>
      <c r="K1966" s="4">
        <v>3972.81</v>
      </c>
      <c r="L1966" t="s">
        <v>28</v>
      </c>
      <c r="M1966" t="s">
        <v>29</v>
      </c>
      <c r="N1966">
        <f>IF(COUNTIF($C$2:C1966,C1966)=1,1,0)</f>
        <v>0</v>
      </c>
      <c r="O1966">
        <f t="shared" si="60"/>
        <v>0</v>
      </c>
      <c r="P1966" t="str">
        <f t="shared" si="61"/>
        <v>2024-04</v>
      </c>
      <c r="Q1966" s="3">
        <f>IF(AND(IF(dashboard!$B$4="All",TRUE,$F1966=dashboard!$B$4),IF(dashboard!$B$5="All",TRUE,$E1966=dashboard!$B$5),IF(dashboard!$B$6="All",TRUE,$G1966=dashboard!$B$6),IF(dashboard!$B$7="All",TRUE,$M1966=dashboard!$B$7),$P1966&gt;=dashboard!$B$8,$P1966&lt;=dashboard!$B$9,COUNTIFS($C$2:C1966,$C1966,$F$2:F1966,IF(dashboard!$B$4="All","*",dashboard!$B$4),$E$2:E1966,IF(dashboard!$B$5="All","*",dashboard!$B$5),$G$2:G1966,IF(dashboard!$B$6="All","*",dashboard!$B$6),$M$2:M1966,IF(dashboard!$B$7="All","*",dashboard!$B$7),$P$2:P1966,"&gt;="&amp;dashboard!$B$8,$P$2:P1966,"&lt;="&amp;dashboard!$B$9)=1),1,0)</f>
        <v>0</v>
      </c>
    </row>
    <row r="1967" spans="1:17">
      <c r="A1967" t="s">
        <v>3451</v>
      </c>
      <c r="B1967" s="2">
        <v>45467</v>
      </c>
      <c r="C1967" t="s">
        <v>3237</v>
      </c>
      <c r="D1967" t="s">
        <v>1844</v>
      </c>
      <c r="E1967" t="s">
        <v>61</v>
      </c>
      <c r="F1967" t="s">
        <v>33</v>
      </c>
      <c r="G1967" t="s">
        <v>19</v>
      </c>
      <c r="H1967" t="s">
        <v>57</v>
      </c>
      <c r="I1967" s="3">
        <v>4</v>
      </c>
      <c r="J1967" s="4">
        <v>11280.27</v>
      </c>
      <c r="K1967" s="4">
        <v>45121.07</v>
      </c>
      <c r="L1967" t="s">
        <v>21</v>
      </c>
      <c r="M1967" t="s">
        <v>29</v>
      </c>
      <c r="N1967">
        <f>IF(COUNTIF($C$2:C1967,C1967)=1,1,0)</f>
        <v>0</v>
      </c>
      <c r="O1967">
        <f t="shared" si="60"/>
        <v>0</v>
      </c>
      <c r="P1967" t="str">
        <f t="shared" si="61"/>
        <v>2024-06</v>
      </c>
      <c r="Q1967" s="3">
        <f>IF(AND(IF(dashboard!$B$4="All",TRUE,$F1967=dashboard!$B$4),IF(dashboard!$B$5="All",TRUE,$E1967=dashboard!$B$5),IF(dashboard!$B$6="All",TRUE,$G1967=dashboard!$B$6),IF(dashboard!$B$7="All",TRUE,$M1967=dashboard!$B$7),$P1967&gt;=dashboard!$B$8,$P1967&lt;=dashboard!$B$9,COUNTIFS($C$2:C1967,$C1967,$F$2:F1967,IF(dashboard!$B$4="All","*",dashboard!$B$4),$E$2:E1967,IF(dashboard!$B$5="All","*",dashboard!$B$5),$G$2:G1967,IF(dashboard!$B$6="All","*",dashboard!$B$6),$M$2:M1967,IF(dashboard!$B$7="All","*",dashboard!$B$7),$P$2:P1967,"&gt;="&amp;dashboard!$B$8,$P$2:P1967,"&lt;="&amp;dashboard!$B$9)=1),1,0)</f>
        <v>1</v>
      </c>
    </row>
    <row r="1968" spans="1:17">
      <c r="A1968" t="s">
        <v>3452</v>
      </c>
      <c r="B1968" s="2">
        <v>45139</v>
      </c>
      <c r="C1968" t="s">
        <v>2136</v>
      </c>
      <c r="D1968" t="s">
        <v>1956</v>
      </c>
      <c r="E1968" t="s">
        <v>61</v>
      </c>
      <c r="F1968" t="s">
        <v>27</v>
      </c>
      <c r="G1968" t="s">
        <v>19</v>
      </c>
      <c r="H1968" t="s">
        <v>34</v>
      </c>
      <c r="I1968" s="3">
        <v>2</v>
      </c>
      <c r="J1968" s="4">
        <v>991.59</v>
      </c>
      <c r="K1968" s="4">
        <v>1983.18</v>
      </c>
      <c r="L1968" t="s">
        <v>35</v>
      </c>
      <c r="M1968" t="s">
        <v>29</v>
      </c>
      <c r="N1968">
        <f>IF(COUNTIF($C$2:C1968,C1968)=1,1,0)</f>
        <v>0</v>
      </c>
      <c r="O1968">
        <f t="shared" si="60"/>
        <v>0</v>
      </c>
      <c r="P1968" t="str">
        <f t="shared" si="61"/>
        <v>2023-08</v>
      </c>
      <c r="Q1968" s="3">
        <f>IF(AND(IF(dashboard!$B$4="All",TRUE,$F1968=dashboard!$B$4),IF(dashboard!$B$5="All",TRUE,$E1968=dashboard!$B$5),IF(dashboard!$B$6="All",TRUE,$G1968=dashboard!$B$6),IF(dashboard!$B$7="All",TRUE,$M1968=dashboard!$B$7),$P1968&gt;=dashboard!$B$8,$P1968&lt;=dashboard!$B$9,COUNTIFS($C$2:C1968,$C1968,$F$2:F1968,IF(dashboard!$B$4="All","*",dashboard!$B$4),$E$2:E1968,IF(dashboard!$B$5="All","*",dashboard!$B$5),$G$2:G1968,IF(dashboard!$B$6="All","*",dashboard!$B$6),$M$2:M1968,IF(dashboard!$B$7="All","*",dashboard!$B$7),$P$2:P1968,"&gt;="&amp;dashboard!$B$8,$P$2:P1968,"&lt;="&amp;dashboard!$B$9)=1),1,0)</f>
        <v>0</v>
      </c>
    </row>
    <row r="1969" spans="1:17">
      <c r="A1969" t="s">
        <v>3453</v>
      </c>
      <c r="B1969" s="2">
        <v>45389</v>
      </c>
      <c r="C1969" t="s">
        <v>511</v>
      </c>
      <c r="D1969" t="s">
        <v>1750</v>
      </c>
      <c r="E1969" t="s">
        <v>17</v>
      </c>
      <c r="F1969" t="s">
        <v>18</v>
      </c>
      <c r="G1969" t="s">
        <v>19</v>
      </c>
      <c r="H1969" t="s">
        <v>34</v>
      </c>
      <c r="I1969" s="3">
        <v>3</v>
      </c>
      <c r="J1969" s="4">
        <v>1145.8599999999999</v>
      </c>
      <c r="K1969" s="4">
        <v>3437.57</v>
      </c>
      <c r="L1969" t="s">
        <v>28</v>
      </c>
      <c r="M1969" t="s">
        <v>29</v>
      </c>
      <c r="N1969">
        <f>IF(COUNTIF($C$2:C1969,C1969)=1,1,0)</f>
        <v>0</v>
      </c>
      <c r="O1969">
        <f t="shared" si="60"/>
        <v>0</v>
      </c>
      <c r="P1969" t="str">
        <f t="shared" si="61"/>
        <v>2024-04</v>
      </c>
      <c r="Q1969" s="3">
        <f>IF(AND(IF(dashboard!$B$4="All",TRUE,$F1969=dashboard!$B$4),IF(dashboard!$B$5="All",TRUE,$E1969=dashboard!$B$5),IF(dashboard!$B$6="All",TRUE,$G1969=dashboard!$B$6),IF(dashboard!$B$7="All",TRUE,$M1969=dashboard!$B$7),$P1969&gt;=dashboard!$B$8,$P1969&lt;=dashboard!$B$9,COUNTIFS($C$2:C1969,$C1969,$F$2:F1969,IF(dashboard!$B$4="All","*",dashboard!$B$4),$E$2:E1969,IF(dashboard!$B$5="All","*",dashboard!$B$5),$G$2:G1969,IF(dashboard!$B$6="All","*",dashboard!$B$6),$M$2:M1969,IF(dashboard!$B$7="All","*",dashboard!$B$7),$P$2:P1969,"&gt;="&amp;dashboard!$B$8,$P$2:P1969,"&lt;="&amp;dashboard!$B$9)=1),1,0)</f>
        <v>0</v>
      </c>
    </row>
    <row r="1970" spans="1:17">
      <c r="A1970" t="s">
        <v>3454</v>
      </c>
      <c r="B1970" s="2">
        <v>45362</v>
      </c>
      <c r="C1970" t="s">
        <v>468</v>
      </c>
      <c r="D1970" t="s">
        <v>1818</v>
      </c>
      <c r="E1970" t="s">
        <v>17</v>
      </c>
      <c r="F1970" t="s">
        <v>33</v>
      </c>
      <c r="G1970" t="s">
        <v>19</v>
      </c>
      <c r="H1970" t="s">
        <v>57</v>
      </c>
      <c r="I1970" s="3">
        <v>3</v>
      </c>
      <c r="J1970" s="4">
        <v>17845.97</v>
      </c>
      <c r="K1970" s="4">
        <v>53537.919999999998</v>
      </c>
      <c r="L1970" t="s">
        <v>35</v>
      </c>
      <c r="M1970" t="s">
        <v>29</v>
      </c>
      <c r="N1970">
        <f>IF(COUNTIF($C$2:C1970,C1970)=1,1,0)</f>
        <v>0</v>
      </c>
      <c r="O1970">
        <f t="shared" si="60"/>
        <v>0</v>
      </c>
      <c r="P1970" t="str">
        <f t="shared" si="61"/>
        <v>2024-03</v>
      </c>
      <c r="Q1970" s="3">
        <f>IF(AND(IF(dashboard!$B$4="All",TRUE,$F1970=dashboard!$B$4),IF(dashboard!$B$5="All",TRUE,$E1970=dashboard!$B$5),IF(dashboard!$B$6="All",TRUE,$G1970=dashboard!$B$6),IF(dashboard!$B$7="All",TRUE,$M1970=dashboard!$B$7),$P1970&gt;=dashboard!$B$8,$P1970&lt;=dashboard!$B$9,COUNTIFS($C$2:C1970,$C1970,$F$2:F1970,IF(dashboard!$B$4="All","*",dashboard!$B$4),$E$2:E1970,IF(dashboard!$B$5="All","*",dashboard!$B$5),$G$2:G1970,IF(dashboard!$B$6="All","*",dashboard!$B$6),$M$2:M1970,IF(dashboard!$B$7="All","*",dashboard!$B$7),$P$2:P1970,"&gt;="&amp;dashboard!$B$8,$P$2:P1970,"&lt;="&amp;dashboard!$B$9)=1),1,0)</f>
        <v>1</v>
      </c>
    </row>
    <row r="1971" spans="1:17">
      <c r="A1971" t="s">
        <v>3455</v>
      </c>
      <c r="B1971" s="2">
        <v>45209</v>
      </c>
      <c r="C1971" t="s">
        <v>546</v>
      </c>
      <c r="D1971" t="s">
        <v>2973</v>
      </c>
      <c r="E1971" t="s">
        <v>17</v>
      </c>
      <c r="F1971" t="s">
        <v>46</v>
      </c>
      <c r="G1971" t="s">
        <v>19</v>
      </c>
      <c r="H1971" t="s">
        <v>34</v>
      </c>
      <c r="I1971" s="3">
        <v>1</v>
      </c>
      <c r="J1971" s="4">
        <v>878.21</v>
      </c>
      <c r="K1971" s="4">
        <v>878.21</v>
      </c>
      <c r="L1971" t="s">
        <v>28</v>
      </c>
      <c r="M1971" t="s">
        <v>29</v>
      </c>
      <c r="N1971">
        <f>IF(COUNTIF($C$2:C1971,C1971)=1,1,0)</f>
        <v>0</v>
      </c>
      <c r="O1971">
        <f t="shared" si="60"/>
        <v>0</v>
      </c>
      <c r="P1971" t="str">
        <f t="shared" si="61"/>
        <v>2023-10</v>
      </c>
      <c r="Q1971" s="3">
        <f>IF(AND(IF(dashboard!$B$4="All",TRUE,$F1971=dashboard!$B$4),IF(dashboard!$B$5="All",TRUE,$E1971=dashboard!$B$5),IF(dashboard!$B$6="All",TRUE,$G1971=dashboard!$B$6),IF(dashboard!$B$7="All",TRUE,$M1971=dashboard!$B$7),$P1971&gt;=dashboard!$B$8,$P1971&lt;=dashboard!$B$9,COUNTIFS($C$2:C1971,$C1971,$F$2:F1971,IF(dashboard!$B$4="All","*",dashboard!$B$4),$E$2:E1971,IF(dashboard!$B$5="All","*",dashboard!$B$5),$G$2:G1971,IF(dashboard!$B$6="All","*",dashboard!$B$6),$M$2:M1971,IF(dashboard!$B$7="All","*",dashboard!$B$7),$P$2:P1971,"&gt;="&amp;dashboard!$B$8,$P$2:P1971,"&lt;="&amp;dashboard!$B$9)=1),1,0)</f>
        <v>0</v>
      </c>
    </row>
    <row r="1972" spans="1:17">
      <c r="A1972" t="s">
        <v>3456</v>
      </c>
      <c r="B1972" s="2">
        <v>45389</v>
      </c>
      <c r="C1972" t="s">
        <v>3437</v>
      </c>
      <c r="D1972" t="s">
        <v>3015</v>
      </c>
      <c r="E1972" t="s">
        <v>26</v>
      </c>
      <c r="F1972" t="s">
        <v>46</v>
      </c>
      <c r="G1972" t="s">
        <v>42</v>
      </c>
      <c r="H1972" t="s">
        <v>20</v>
      </c>
      <c r="I1972" s="3">
        <v>5</v>
      </c>
      <c r="J1972" s="4">
        <v>28001.26</v>
      </c>
      <c r="K1972" s="4">
        <v>140006.29999999999</v>
      </c>
      <c r="L1972" t="s">
        <v>21</v>
      </c>
      <c r="M1972" t="s">
        <v>29</v>
      </c>
      <c r="N1972">
        <f>IF(COUNTIF($C$2:C1972,C1972)=1,1,0)</f>
        <v>0</v>
      </c>
      <c r="O1972">
        <f t="shared" si="60"/>
        <v>0</v>
      </c>
      <c r="P1972" t="str">
        <f t="shared" si="61"/>
        <v>2024-04</v>
      </c>
      <c r="Q1972" s="3">
        <f>IF(AND(IF(dashboard!$B$4="All",TRUE,$F1972=dashboard!$B$4),IF(dashboard!$B$5="All",TRUE,$E1972=dashboard!$B$5),IF(dashboard!$B$6="All",TRUE,$G1972=dashboard!$B$6),IF(dashboard!$B$7="All",TRUE,$M1972=dashboard!$B$7),$P1972&gt;=dashboard!$B$8,$P1972&lt;=dashboard!$B$9,COUNTIFS($C$2:C1972,$C1972,$F$2:F1972,IF(dashboard!$B$4="All","*",dashboard!$B$4),$E$2:E1972,IF(dashboard!$B$5="All","*",dashboard!$B$5),$G$2:G1972,IF(dashboard!$B$6="All","*",dashboard!$B$6),$M$2:M1972,IF(dashboard!$B$7="All","*",dashboard!$B$7),$P$2:P1972,"&gt;="&amp;dashboard!$B$8,$P$2:P1972,"&lt;="&amp;dashboard!$B$9)=1),1,0)</f>
        <v>0</v>
      </c>
    </row>
    <row r="1973" spans="1:17">
      <c r="A1973" t="s">
        <v>3457</v>
      </c>
      <c r="B1973" s="2">
        <v>45333</v>
      </c>
      <c r="C1973" t="s">
        <v>711</v>
      </c>
      <c r="D1973" t="s">
        <v>2248</v>
      </c>
      <c r="E1973" t="s">
        <v>17</v>
      </c>
      <c r="F1973" t="s">
        <v>18</v>
      </c>
      <c r="G1973" t="s">
        <v>42</v>
      </c>
      <c r="H1973" t="s">
        <v>34</v>
      </c>
      <c r="I1973" s="3">
        <v>5</v>
      </c>
      <c r="J1973" s="4">
        <v>1216.3699999999999</v>
      </c>
      <c r="K1973" s="4">
        <v>6081.84</v>
      </c>
      <c r="L1973" t="s">
        <v>21</v>
      </c>
      <c r="M1973" t="s">
        <v>29</v>
      </c>
      <c r="N1973">
        <f>IF(COUNTIF($C$2:C1973,C1973)=1,1,0)</f>
        <v>0</v>
      </c>
      <c r="O1973">
        <f t="shared" si="60"/>
        <v>0</v>
      </c>
      <c r="P1973" t="str">
        <f t="shared" si="61"/>
        <v>2024-02</v>
      </c>
      <c r="Q1973" s="3">
        <f>IF(AND(IF(dashboard!$B$4="All",TRUE,$F1973=dashboard!$B$4),IF(dashboard!$B$5="All",TRUE,$E1973=dashboard!$B$5),IF(dashboard!$B$6="All",TRUE,$G1973=dashboard!$B$6),IF(dashboard!$B$7="All",TRUE,$M1973=dashboard!$B$7),$P1973&gt;=dashboard!$B$8,$P1973&lt;=dashboard!$B$9,COUNTIFS($C$2:C1973,$C1973,$F$2:F1973,IF(dashboard!$B$4="All","*",dashboard!$B$4),$E$2:E1973,IF(dashboard!$B$5="All","*",dashboard!$B$5),$G$2:G1973,IF(dashboard!$B$6="All","*",dashboard!$B$6),$M$2:M1973,IF(dashboard!$B$7="All","*",dashboard!$B$7),$P$2:P1973,"&gt;="&amp;dashboard!$B$8,$P$2:P1973,"&lt;="&amp;dashboard!$B$9)=1),1,0)</f>
        <v>0</v>
      </c>
    </row>
    <row r="1974" spans="1:17">
      <c r="A1974" t="s">
        <v>3458</v>
      </c>
      <c r="B1974" s="2">
        <v>45014</v>
      </c>
      <c r="C1974" t="s">
        <v>1449</v>
      </c>
      <c r="D1974" t="s">
        <v>3360</v>
      </c>
      <c r="E1974" t="s">
        <v>26</v>
      </c>
      <c r="F1974" t="s">
        <v>33</v>
      </c>
      <c r="G1974" t="s">
        <v>42</v>
      </c>
      <c r="H1974" t="s">
        <v>20</v>
      </c>
      <c r="I1974" s="3">
        <v>5</v>
      </c>
      <c r="J1974" s="4">
        <v>29826.38</v>
      </c>
      <c r="K1974" s="4">
        <v>149131.88</v>
      </c>
      <c r="L1974" t="s">
        <v>21</v>
      </c>
      <c r="M1974" t="s">
        <v>29</v>
      </c>
      <c r="N1974">
        <f>IF(COUNTIF($C$2:C1974,C1974)=1,1,0)</f>
        <v>0</v>
      </c>
      <c r="O1974">
        <f t="shared" si="60"/>
        <v>0</v>
      </c>
      <c r="P1974" t="str">
        <f t="shared" si="61"/>
        <v>2023-03</v>
      </c>
      <c r="Q1974" s="3">
        <f>IF(AND(IF(dashboard!$B$4="All",TRUE,$F1974=dashboard!$B$4),IF(dashboard!$B$5="All",TRUE,$E1974=dashboard!$B$5),IF(dashboard!$B$6="All",TRUE,$G1974=dashboard!$B$6),IF(dashboard!$B$7="All",TRUE,$M1974=dashboard!$B$7),$P1974&gt;=dashboard!$B$8,$P1974&lt;=dashboard!$B$9,COUNTIFS($C$2:C1974,$C1974,$F$2:F1974,IF(dashboard!$B$4="All","*",dashboard!$B$4),$E$2:E1974,IF(dashboard!$B$5="All","*",dashboard!$B$5),$G$2:G1974,IF(dashboard!$B$6="All","*",dashboard!$B$6),$M$2:M1974,IF(dashboard!$B$7="All","*",dashboard!$B$7),$P$2:P1974,"&gt;="&amp;dashboard!$B$8,$P$2:P1974,"&lt;="&amp;dashboard!$B$9)=1),1,0)</f>
        <v>0</v>
      </c>
    </row>
    <row r="1975" spans="1:17">
      <c r="A1975" t="s">
        <v>3459</v>
      </c>
      <c r="B1975" s="2">
        <v>44970</v>
      </c>
      <c r="C1975" t="s">
        <v>2116</v>
      </c>
      <c r="D1975" t="s">
        <v>923</v>
      </c>
      <c r="E1975" t="s">
        <v>26</v>
      </c>
      <c r="F1975" t="s">
        <v>46</v>
      </c>
      <c r="G1975" t="s">
        <v>19</v>
      </c>
      <c r="H1975" t="s">
        <v>20</v>
      </c>
      <c r="I1975" s="3">
        <v>2</v>
      </c>
      <c r="J1975" s="4">
        <v>39523.83</v>
      </c>
      <c r="K1975" s="4">
        <v>79047.649999999994</v>
      </c>
      <c r="L1975" t="s">
        <v>21</v>
      </c>
      <c r="M1975" t="s">
        <v>29</v>
      </c>
      <c r="N1975">
        <f>IF(COUNTIF($C$2:C1975,C1975)=1,1,0)</f>
        <v>0</v>
      </c>
      <c r="O1975">
        <f t="shared" si="60"/>
        <v>0</v>
      </c>
      <c r="P1975" t="str">
        <f t="shared" si="61"/>
        <v>2023-02</v>
      </c>
      <c r="Q1975" s="3">
        <f>IF(AND(IF(dashboard!$B$4="All",TRUE,$F1975=dashboard!$B$4),IF(dashboard!$B$5="All",TRUE,$E1975=dashboard!$B$5),IF(dashboard!$B$6="All",TRUE,$G1975=dashboard!$B$6),IF(dashboard!$B$7="All",TRUE,$M1975=dashboard!$B$7),$P1975&gt;=dashboard!$B$8,$P1975&lt;=dashboard!$B$9,COUNTIFS($C$2:C1975,$C1975,$F$2:F1975,IF(dashboard!$B$4="All","*",dashboard!$B$4),$E$2:E1975,IF(dashboard!$B$5="All","*",dashboard!$B$5),$G$2:G1975,IF(dashboard!$B$6="All","*",dashboard!$B$6),$M$2:M1975,IF(dashboard!$B$7="All","*",dashboard!$B$7),$P$2:P1975,"&gt;="&amp;dashboard!$B$8,$P$2:P1975,"&lt;="&amp;dashboard!$B$9)=1),1,0)</f>
        <v>0</v>
      </c>
    </row>
    <row r="1976" spans="1:17">
      <c r="A1976" t="s">
        <v>3460</v>
      </c>
      <c r="B1976" s="2">
        <v>45387</v>
      </c>
      <c r="C1976" t="s">
        <v>2668</v>
      </c>
      <c r="D1976" t="s">
        <v>2086</v>
      </c>
      <c r="E1976" t="s">
        <v>17</v>
      </c>
      <c r="F1976" t="s">
        <v>33</v>
      </c>
      <c r="G1976" t="s">
        <v>42</v>
      </c>
      <c r="H1976" t="s">
        <v>34</v>
      </c>
      <c r="I1976" s="3">
        <v>3</v>
      </c>
      <c r="J1976" s="4">
        <v>923.65</v>
      </c>
      <c r="K1976" s="4">
        <v>2770.95</v>
      </c>
      <c r="L1976" t="s">
        <v>21</v>
      </c>
      <c r="M1976" t="s">
        <v>29</v>
      </c>
      <c r="N1976">
        <f>IF(COUNTIF($C$2:C1976,C1976)=1,1,0)</f>
        <v>0</v>
      </c>
      <c r="O1976">
        <f t="shared" si="60"/>
        <v>0</v>
      </c>
      <c r="P1976" t="str">
        <f t="shared" si="61"/>
        <v>2024-04</v>
      </c>
      <c r="Q1976" s="3">
        <f>IF(AND(IF(dashboard!$B$4="All",TRUE,$F1976=dashboard!$B$4),IF(dashboard!$B$5="All",TRUE,$E1976=dashboard!$B$5),IF(dashboard!$B$6="All",TRUE,$G1976=dashboard!$B$6),IF(dashboard!$B$7="All",TRUE,$M1976=dashboard!$B$7),$P1976&gt;=dashboard!$B$8,$P1976&lt;=dashboard!$B$9,COUNTIFS($C$2:C1976,$C1976,$F$2:F1976,IF(dashboard!$B$4="All","*",dashboard!$B$4),$E$2:E1976,IF(dashboard!$B$5="All","*",dashboard!$B$5),$G$2:G1976,IF(dashboard!$B$6="All","*",dashboard!$B$6),$M$2:M1976,IF(dashboard!$B$7="All","*",dashboard!$B$7),$P$2:P1976,"&gt;="&amp;dashboard!$B$8,$P$2:P1976,"&lt;="&amp;dashboard!$B$9)=1),1,0)</f>
        <v>1</v>
      </c>
    </row>
    <row r="1977" spans="1:17">
      <c r="A1977" t="s">
        <v>3461</v>
      </c>
      <c r="B1977" s="2">
        <v>45204</v>
      </c>
      <c r="C1977" t="s">
        <v>2192</v>
      </c>
      <c r="D1977" t="s">
        <v>38</v>
      </c>
      <c r="E1977" t="s">
        <v>17</v>
      </c>
      <c r="F1977" t="s">
        <v>27</v>
      </c>
      <c r="G1977" t="s">
        <v>42</v>
      </c>
      <c r="H1977" t="s">
        <v>50</v>
      </c>
      <c r="I1977" s="3">
        <v>1</v>
      </c>
      <c r="J1977" s="4">
        <v>2953.95</v>
      </c>
      <c r="K1977" s="4">
        <v>2953.95</v>
      </c>
      <c r="L1977" t="s">
        <v>28</v>
      </c>
      <c r="M1977" t="s">
        <v>29</v>
      </c>
      <c r="N1977">
        <f>IF(COUNTIF($C$2:C1977,C1977)=1,1,0)</f>
        <v>0</v>
      </c>
      <c r="O1977">
        <f t="shared" si="60"/>
        <v>0</v>
      </c>
      <c r="P1977" t="str">
        <f t="shared" si="61"/>
        <v>2023-10</v>
      </c>
      <c r="Q1977" s="3">
        <f>IF(AND(IF(dashboard!$B$4="All",TRUE,$F1977=dashboard!$B$4),IF(dashboard!$B$5="All",TRUE,$E1977=dashboard!$B$5),IF(dashboard!$B$6="All",TRUE,$G1977=dashboard!$B$6),IF(dashboard!$B$7="All",TRUE,$M1977=dashboard!$B$7),$P1977&gt;=dashboard!$B$8,$P1977&lt;=dashboard!$B$9,COUNTIFS($C$2:C1977,$C1977,$F$2:F1977,IF(dashboard!$B$4="All","*",dashboard!$B$4),$E$2:E1977,IF(dashboard!$B$5="All","*",dashboard!$B$5),$G$2:G1977,IF(dashboard!$B$6="All","*",dashboard!$B$6),$M$2:M1977,IF(dashboard!$B$7="All","*",dashboard!$B$7),$P$2:P1977,"&gt;="&amp;dashboard!$B$8,$P$2:P1977,"&lt;="&amp;dashboard!$B$9)=1),1,0)</f>
        <v>0</v>
      </c>
    </row>
    <row r="1978" spans="1:17">
      <c r="A1978" t="s">
        <v>3462</v>
      </c>
      <c r="B1978" s="2">
        <v>45347</v>
      </c>
      <c r="C1978" t="s">
        <v>581</v>
      </c>
      <c r="D1978" t="s">
        <v>1251</v>
      </c>
      <c r="E1978" t="s">
        <v>26</v>
      </c>
      <c r="F1978" t="s">
        <v>33</v>
      </c>
      <c r="G1978" t="s">
        <v>19</v>
      </c>
      <c r="H1978" t="s">
        <v>20</v>
      </c>
      <c r="I1978" s="3">
        <v>2</v>
      </c>
      <c r="J1978" s="4">
        <v>40466.559999999998</v>
      </c>
      <c r="K1978" s="4">
        <v>80933.119999999995</v>
      </c>
      <c r="L1978" t="s">
        <v>28</v>
      </c>
      <c r="M1978" t="s">
        <v>22</v>
      </c>
      <c r="N1978">
        <f>IF(COUNTIF($C$2:C1978,C1978)=1,1,0)</f>
        <v>0</v>
      </c>
      <c r="O1978">
        <f t="shared" si="60"/>
        <v>1</v>
      </c>
      <c r="P1978" t="str">
        <f t="shared" si="61"/>
        <v>2024-02</v>
      </c>
      <c r="Q1978" s="3">
        <f>IF(AND(IF(dashboard!$B$4="All",TRUE,$F1978=dashboard!$B$4),IF(dashboard!$B$5="All",TRUE,$E1978=dashboard!$B$5),IF(dashboard!$B$6="All",TRUE,$G1978=dashboard!$B$6),IF(dashboard!$B$7="All",TRUE,$M1978=dashboard!$B$7),$P1978&gt;=dashboard!$B$8,$P1978&lt;=dashboard!$B$9,COUNTIFS($C$2:C1978,$C1978,$F$2:F1978,IF(dashboard!$B$4="All","*",dashboard!$B$4),$E$2:E1978,IF(dashboard!$B$5="All","*",dashboard!$B$5),$G$2:G1978,IF(dashboard!$B$6="All","*",dashboard!$B$6),$M$2:M1978,IF(dashboard!$B$7="All","*",dashboard!$B$7),$P$2:P1978,"&gt;="&amp;dashboard!$B$8,$P$2:P1978,"&lt;="&amp;dashboard!$B$9)=1),1,0)</f>
        <v>1</v>
      </c>
    </row>
    <row r="1979" spans="1:17">
      <c r="A1979" t="s">
        <v>3463</v>
      </c>
      <c r="B1979" s="2">
        <v>45279</v>
      </c>
      <c r="C1979" t="s">
        <v>1721</v>
      </c>
      <c r="D1979" t="s">
        <v>1077</v>
      </c>
      <c r="E1979" t="s">
        <v>17</v>
      </c>
      <c r="F1979" t="s">
        <v>27</v>
      </c>
      <c r="G1979" t="s">
        <v>42</v>
      </c>
      <c r="H1979" t="s">
        <v>20</v>
      </c>
      <c r="I1979" s="3">
        <v>4</v>
      </c>
      <c r="J1979" s="4">
        <v>40031.760000000002</v>
      </c>
      <c r="K1979" s="4">
        <v>160127.03</v>
      </c>
      <c r="L1979" t="s">
        <v>35</v>
      </c>
      <c r="M1979" t="s">
        <v>29</v>
      </c>
      <c r="N1979">
        <f>IF(COUNTIF($C$2:C1979,C1979)=1,1,0)</f>
        <v>0</v>
      </c>
      <c r="O1979">
        <f t="shared" si="60"/>
        <v>0</v>
      </c>
      <c r="P1979" t="str">
        <f t="shared" si="61"/>
        <v>2023-12</v>
      </c>
      <c r="Q1979" s="3">
        <f>IF(AND(IF(dashboard!$B$4="All",TRUE,$F1979=dashboard!$B$4),IF(dashboard!$B$5="All",TRUE,$E1979=dashboard!$B$5),IF(dashboard!$B$6="All",TRUE,$G1979=dashboard!$B$6),IF(dashboard!$B$7="All",TRUE,$M1979=dashboard!$B$7),$P1979&gt;=dashboard!$B$8,$P1979&lt;=dashboard!$B$9,COUNTIFS($C$2:C1979,$C1979,$F$2:F1979,IF(dashboard!$B$4="All","*",dashboard!$B$4),$E$2:E1979,IF(dashboard!$B$5="All","*",dashboard!$B$5),$G$2:G1979,IF(dashboard!$B$6="All","*",dashboard!$B$6),$M$2:M1979,IF(dashboard!$B$7="All","*",dashboard!$B$7),$P$2:P1979,"&gt;="&amp;dashboard!$B$8,$P$2:P1979,"&lt;="&amp;dashboard!$B$9)=1),1,0)</f>
        <v>0</v>
      </c>
    </row>
    <row r="1980" spans="1:17">
      <c r="A1980" t="s">
        <v>3464</v>
      </c>
      <c r="B1980" s="2">
        <v>45441</v>
      </c>
      <c r="C1980" t="s">
        <v>1449</v>
      </c>
      <c r="D1980" t="s">
        <v>929</v>
      </c>
      <c r="E1980" t="s">
        <v>26</v>
      </c>
      <c r="F1980" t="s">
        <v>18</v>
      </c>
      <c r="G1980" t="s">
        <v>19</v>
      </c>
      <c r="H1980" t="s">
        <v>57</v>
      </c>
      <c r="I1980" s="3">
        <v>4</v>
      </c>
      <c r="J1980" s="4">
        <v>11798.02</v>
      </c>
      <c r="K1980" s="4">
        <v>47192.07</v>
      </c>
      <c r="L1980" t="s">
        <v>28</v>
      </c>
      <c r="M1980" t="s">
        <v>29</v>
      </c>
      <c r="N1980">
        <f>IF(COUNTIF($C$2:C1980,C1980)=1,1,0)</f>
        <v>0</v>
      </c>
      <c r="O1980">
        <f t="shared" si="60"/>
        <v>0</v>
      </c>
      <c r="P1980" t="str">
        <f t="shared" si="61"/>
        <v>2024-05</v>
      </c>
      <c r="Q1980" s="3">
        <f>IF(AND(IF(dashboard!$B$4="All",TRUE,$F1980=dashboard!$B$4),IF(dashboard!$B$5="All",TRUE,$E1980=dashboard!$B$5),IF(dashboard!$B$6="All",TRUE,$G1980=dashboard!$B$6),IF(dashboard!$B$7="All",TRUE,$M1980=dashboard!$B$7),$P1980&gt;=dashboard!$B$8,$P1980&lt;=dashboard!$B$9,COUNTIFS($C$2:C1980,$C1980,$F$2:F1980,IF(dashboard!$B$4="All","*",dashboard!$B$4),$E$2:E1980,IF(dashboard!$B$5="All","*",dashboard!$B$5),$G$2:G1980,IF(dashboard!$B$6="All","*",dashboard!$B$6),$M$2:M1980,IF(dashboard!$B$7="All","*",dashboard!$B$7),$P$2:P1980,"&gt;="&amp;dashboard!$B$8,$P$2:P1980,"&lt;="&amp;dashboard!$B$9)=1),1,0)</f>
        <v>0</v>
      </c>
    </row>
    <row r="1981" spans="1:17">
      <c r="A1981" t="s">
        <v>3465</v>
      </c>
      <c r="B1981" s="2">
        <v>44945</v>
      </c>
      <c r="C1981" t="s">
        <v>2088</v>
      </c>
      <c r="D1981" t="s">
        <v>2176</v>
      </c>
      <c r="E1981" t="s">
        <v>17</v>
      </c>
      <c r="F1981" t="s">
        <v>27</v>
      </c>
      <c r="G1981" t="s">
        <v>19</v>
      </c>
      <c r="H1981" t="s">
        <v>20</v>
      </c>
      <c r="I1981" s="3">
        <v>4</v>
      </c>
      <c r="J1981" s="4">
        <v>30266.18</v>
      </c>
      <c r="K1981" s="4">
        <v>121064.73</v>
      </c>
      <c r="L1981" t="s">
        <v>35</v>
      </c>
      <c r="M1981" t="s">
        <v>29</v>
      </c>
      <c r="N1981">
        <f>IF(COUNTIF($C$2:C1981,C1981)=1,1,0)</f>
        <v>0</v>
      </c>
      <c r="O1981">
        <f t="shared" si="60"/>
        <v>0</v>
      </c>
      <c r="P1981" t="str">
        <f t="shared" si="61"/>
        <v>2023-01</v>
      </c>
      <c r="Q1981" s="3">
        <f>IF(AND(IF(dashboard!$B$4="All",TRUE,$F1981=dashboard!$B$4),IF(dashboard!$B$5="All",TRUE,$E1981=dashboard!$B$5),IF(dashboard!$B$6="All",TRUE,$G1981=dashboard!$B$6),IF(dashboard!$B$7="All",TRUE,$M1981=dashboard!$B$7),$P1981&gt;=dashboard!$B$8,$P1981&lt;=dashboard!$B$9,COUNTIFS($C$2:C1981,$C1981,$F$2:F1981,IF(dashboard!$B$4="All","*",dashboard!$B$4),$E$2:E1981,IF(dashboard!$B$5="All","*",dashboard!$B$5),$G$2:G1981,IF(dashboard!$B$6="All","*",dashboard!$B$6),$M$2:M1981,IF(dashboard!$B$7="All","*",dashboard!$B$7),$P$2:P1981,"&gt;="&amp;dashboard!$B$8,$P$2:P1981,"&lt;="&amp;dashboard!$B$9)=1),1,0)</f>
        <v>0</v>
      </c>
    </row>
    <row r="1982" spans="1:17">
      <c r="A1982" t="s">
        <v>3466</v>
      </c>
      <c r="B1982" s="2">
        <v>44949</v>
      </c>
      <c r="C1982" t="s">
        <v>3467</v>
      </c>
      <c r="D1982" t="s">
        <v>3137</v>
      </c>
      <c r="E1982" t="s">
        <v>26</v>
      </c>
      <c r="F1982" t="s">
        <v>27</v>
      </c>
      <c r="G1982" t="s">
        <v>19</v>
      </c>
      <c r="H1982" t="s">
        <v>20</v>
      </c>
      <c r="I1982" s="3">
        <v>3</v>
      </c>
      <c r="J1982" s="4">
        <v>38571.69</v>
      </c>
      <c r="K1982" s="4">
        <v>115715.08</v>
      </c>
      <c r="L1982" t="s">
        <v>21</v>
      </c>
      <c r="M1982" t="s">
        <v>29</v>
      </c>
      <c r="N1982">
        <f>IF(COUNTIF($C$2:C1982,C1982)=1,1,0)</f>
        <v>1</v>
      </c>
      <c r="O1982">
        <f t="shared" si="60"/>
        <v>0</v>
      </c>
      <c r="P1982" t="str">
        <f t="shared" si="61"/>
        <v>2023-01</v>
      </c>
      <c r="Q1982" s="3">
        <f>IF(AND(IF(dashboard!$B$4="All",TRUE,$F1982=dashboard!$B$4),IF(dashboard!$B$5="All",TRUE,$E1982=dashboard!$B$5),IF(dashboard!$B$6="All",TRUE,$G1982=dashboard!$B$6),IF(dashboard!$B$7="All",TRUE,$M1982=dashboard!$B$7),$P1982&gt;=dashboard!$B$8,$P1982&lt;=dashboard!$B$9,COUNTIFS($C$2:C1982,$C1982,$F$2:F1982,IF(dashboard!$B$4="All","*",dashboard!$B$4),$E$2:E1982,IF(dashboard!$B$5="All","*",dashboard!$B$5),$G$2:G1982,IF(dashboard!$B$6="All","*",dashboard!$B$6),$M$2:M1982,IF(dashboard!$B$7="All","*",dashboard!$B$7),$P$2:P1982,"&gt;="&amp;dashboard!$B$8,$P$2:P1982,"&lt;="&amp;dashboard!$B$9)=1),1,0)</f>
        <v>0</v>
      </c>
    </row>
    <row r="1983" spans="1:17">
      <c r="A1983" t="s">
        <v>3468</v>
      </c>
      <c r="B1983" s="2">
        <v>45339</v>
      </c>
      <c r="C1983" t="s">
        <v>583</v>
      </c>
      <c r="D1983" t="s">
        <v>2751</v>
      </c>
      <c r="E1983" t="s">
        <v>61</v>
      </c>
      <c r="F1983" t="s">
        <v>18</v>
      </c>
      <c r="G1983" t="s">
        <v>42</v>
      </c>
      <c r="H1983" t="s">
        <v>20</v>
      </c>
      <c r="I1983" s="3">
        <v>4</v>
      </c>
      <c r="J1983" s="4">
        <v>38636.639999999999</v>
      </c>
      <c r="K1983" s="4">
        <v>154546.56</v>
      </c>
      <c r="L1983" t="s">
        <v>28</v>
      </c>
      <c r="M1983" t="s">
        <v>29</v>
      </c>
      <c r="N1983">
        <f>IF(COUNTIF($C$2:C1983,C1983)=1,1,0)</f>
        <v>0</v>
      </c>
      <c r="O1983">
        <f t="shared" si="60"/>
        <v>0</v>
      </c>
      <c r="P1983" t="str">
        <f t="shared" si="61"/>
        <v>2024-02</v>
      </c>
      <c r="Q1983" s="3">
        <f>IF(AND(IF(dashboard!$B$4="All",TRUE,$F1983=dashboard!$B$4),IF(dashboard!$B$5="All",TRUE,$E1983=dashboard!$B$5),IF(dashboard!$B$6="All",TRUE,$G1983=dashboard!$B$6),IF(dashboard!$B$7="All",TRUE,$M1983=dashboard!$B$7),$P1983&gt;=dashboard!$B$8,$P1983&lt;=dashboard!$B$9,COUNTIFS($C$2:C1983,$C1983,$F$2:F1983,IF(dashboard!$B$4="All","*",dashboard!$B$4),$E$2:E1983,IF(dashboard!$B$5="All","*",dashboard!$B$5),$G$2:G1983,IF(dashboard!$B$6="All","*",dashboard!$B$6),$M$2:M1983,IF(dashboard!$B$7="All","*",dashboard!$B$7),$P$2:P1983,"&gt;="&amp;dashboard!$B$8,$P$2:P1983,"&lt;="&amp;dashboard!$B$9)=1),1,0)</f>
        <v>0</v>
      </c>
    </row>
    <row r="1984" spans="1:17">
      <c r="A1984" t="s">
        <v>3469</v>
      </c>
      <c r="B1984" s="2">
        <v>44956</v>
      </c>
      <c r="C1984" t="s">
        <v>456</v>
      </c>
      <c r="D1984" t="s">
        <v>2882</v>
      </c>
      <c r="E1984" t="s">
        <v>61</v>
      </c>
      <c r="F1984" t="s">
        <v>46</v>
      </c>
      <c r="G1984" t="s">
        <v>42</v>
      </c>
      <c r="H1984" t="s">
        <v>20</v>
      </c>
      <c r="I1984" s="3">
        <v>5</v>
      </c>
      <c r="J1984" s="4">
        <v>36840.57</v>
      </c>
      <c r="K1984" s="4">
        <v>184202.85</v>
      </c>
      <c r="L1984" t="s">
        <v>28</v>
      </c>
      <c r="M1984" t="s">
        <v>22</v>
      </c>
      <c r="N1984">
        <f>IF(COUNTIF($C$2:C1984,C1984)=1,1,0)</f>
        <v>0</v>
      </c>
      <c r="O1984">
        <f t="shared" si="60"/>
        <v>1</v>
      </c>
      <c r="P1984" t="str">
        <f t="shared" si="61"/>
        <v>2023-01</v>
      </c>
      <c r="Q1984" s="3">
        <f>IF(AND(IF(dashboard!$B$4="All",TRUE,$F1984=dashboard!$B$4),IF(dashboard!$B$5="All",TRUE,$E1984=dashboard!$B$5),IF(dashboard!$B$6="All",TRUE,$G1984=dashboard!$B$6),IF(dashboard!$B$7="All",TRUE,$M1984=dashboard!$B$7),$P1984&gt;=dashboard!$B$8,$P1984&lt;=dashboard!$B$9,COUNTIFS($C$2:C1984,$C1984,$F$2:F1984,IF(dashboard!$B$4="All","*",dashboard!$B$4),$E$2:E1984,IF(dashboard!$B$5="All","*",dashboard!$B$5),$G$2:G1984,IF(dashboard!$B$6="All","*",dashboard!$B$6),$M$2:M1984,IF(dashboard!$B$7="All","*",dashboard!$B$7),$P$2:P1984,"&gt;="&amp;dashboard!$B$8,$P$2:P1984,"&lt;="&amp;dashboard!$B$9)=1),1,0)</f>
        <v>0</v>
      </c>
    </row>
    <row r="1985" spans="1:17">
      <c r="A1985" t="s">
        <v>3470</v>
      </c>
      <c r="B1985" s="2">
        <v>45034</v>
      </c>
      <c r="C1985" t="s">
        <v>2603</v>
      </c>
      <c r="D1985" t="s">
        <v>1546</v>
      </c>
      <c r="E1985" t="s">
        <v>17</v>
      </c>
      <c r="F1985" t="s">
        <v>18</v>
      </c>
      <c r="G1985" t="s">
        <v>19</v>
      </c>
      <c r="H1985" t="s">
        <v>50</v>
      </c>
      <c r="I1985" s="3">
        <v>4</v>
      </c>
      <c r="J1985" s="4">
        <v>2310.06</v>
      </c>
      <c r="K1985" s="4">
        <v>9240.25</v>
      </c>
      <c r="L1985" t="s">
        <v>21</v>
      </c>
      <c r="M1985" t="s">
        <v>29</v>
      </c>
      <c r="N1985">
        <f>IF(COUNTIF($C$2:C1985,C1985)=1,1,0)</f>
        <v>0</v>
      </c>
      <c r="O1985">
        <f t="shared" si="60"/>
        <v>0</v>
      </c>
      <c r="P1985" t="str">
        <f t="shared" si="61"/>
        <v>2023-04</v>
      </c>
      <c r="Q1985" s="3">
        <f>IF(AND(IF(dashboard!$B$4="All",TRUE,$F1985=dashboard!$B$4),IF(dashboard!$B$5="All",TRUE,$E1985=dashboard!$B$5),IF(dashboard!$B$6="All",TRUE,$G1985=dashboard!$B$6),IF(dashboard!$B$7="All",TRUE,$M1985=dashboard!$B$7),$P1985&gt;=dashboard!$B$8,$P1985&lt;=dashboard!$B$9,COUNTIFS($C$2:C1985,$C1985,$F$2:F1985,IF(dashboard!$B$4="All","*",dashboard!$B$4),$E$2:E1985,IF(dashboard!$B$5="All","*",dashboard!$B$5),$G$2:G1985,IF(dashboard!$B$6="All","*",dashboard!$B$6),$M$2:M1985,IF(dashboard!$B$7="All","*",dashboard!$B$7),$P$2:P1985,"&gt;="&amp;dashboard!$B$8,$P$2:P1985,"&lt;="&amp;dashboard!$B$9)=1),1,0)</f>
        <v>0</v>
      </c>
    </row>
    <row r="1986" spans="1:17">
      <c r="A1986" t="s">
        <v>3471</v>
      </c>
      <c r="B1986" s="2">
        <v>45293</v>
      </c>
      <c r="C1986" t="s">
        <v>1763</v>
      </c>
      <c r="D1986" t="s">
        <v>103</v>
      </c>
      <c r="E1986" t="s">
        <v>17</v>
      </c>
      <c r="F1986" t="s">
        <v>33</v>
      </c>
      <c r="G1986" t="s">
        <v>19</v>
      </c>
      <c r="H1986" t="s">
        <v>20</v>
      </c>
      <c r="I1986" s="3">
        <v>2</v>
      </c>
      <c r="J1986" s="4">
        <v>29952.81</v>
      </c>
      <c r="K1986" s="4">
        <v>59905.62</v>
      </c>
      <c r="L1986" t="s">
        <v>21</v>
      </c>
      <c r="M1986" t="s">
        <v>29</v>
      </c>
      <c r="N1986">
        <f>IF(COUNTIF($C$2:C1986,C1986)=1,1,0)</f>
        <v>0</v>
      </c>
      <c r="O1986">
        <f t="shared" ref="O1986:O2049" si="62">IF(OR(M1986="Yes",M1986="YES",M1986=TRUE,M1986=1),1,0)</f>
        <v>0</v>
      </c>
      <c r="P1986" t="str">
        <f t="shared" ref="P1986:P2049" si="63">TEXT(B1986,"yyyy-mm")</f>
        <v>2024-01</v>
      </c>
      <c r="Q1986" s="3">
        <f>IF(AND(IF(dashboard!$B$4="All",TRUE,$F1986=dashboard!$B$4),IF(dashboard!$B$5="All",TRUE,$E1986=dashboard!$B$5),IF(dashboard!$B$6="All",TRUE,$G1986=dashboard!$B$6),IF(dashboard!$B$7="All",TRUE,$M1986=dashboard!$B$7),$P1986&gt;=dashboard!$B$8,$P1986&lt;=dashboard!$B$9,COUNTIFS($C$2:C1986,$C1986,$F$2:F1986,IF(dashboard!$B$4="All","*",dashboard!$B$4),$E$2:E1986,IF(dashboard!$B$5="All","*",dashboard!$B$5),$G$2:G1986,IF(dashboard!$B$6="All","*",dashboard!$B$6),$M$2:M1986,IF(dashboard!$B$7="All","*",dashboard!$B$7),$P$2:P1986,"&gt;="&amp;dashboard!$B$8,$P$2:P1986,"&lt;="&amp;dashboard!$B$9)=1),1,0)</f>
        <v>0</v>
      </c>
    </row>
    <row r="1987" spans="1:17">
      <c r="A1987" t="s">
        <v>3472</v>
      </c>
      <c r="B1987" s="2">
        <v>45207</v>
      </c>
      <c r="C1987" t="s">
        <v>1943</v>
      </c>
      <c r="D1987" t="s">
        <v>399</v>
      </c>
      <c r="E1987" t="s">
        <v>26</v>
      </c>
      <c r="F1987" t="s">
        <v>18</v>
      </c>
      <c r="G1987" t="s">
        <v>19</v>
      </c>
      <c r="H1987" t="s">
        <v>34</v>
      </c>
      <c r="I1987" s="3">
        <v>4</v>
      </c>
      <c r="J1987" s="4">
        <v>1417.77</v>
      </c>
      <c r="K1987" s="4">
        <v>5671.1</v>
      </c>
      <c r="L1987" t="s">
        <v>21</v>
      </c>
      <c r="M1987" t="s">
        <v>29</v>
      </c>
      <c r="N1987">
        <f>IF(COUNTIF($C$2:C1987,C1987)=1,1,0)</f>
        <v>0</v>
      </c>
      <c r="O1987">
        <f t="shared" si="62"/>
        <v>0</v>
      </c>
      <c r="P1987" t="str">
        <f t="shared" si="63"/>
        <v>2023-10</v>
      </c>
      <c r="Q1987" s="3">
        <f>IF(AND(IF(dashboard!$B$4="All",TRUE,$F1987=dashboard!$B$4),IF(dashboard!$B$5="All",TRUE,$E1987=dashboard!$B$5),IF(dashboard!$B$6="All",TRUE,$G1987=dashboard!$B$6),IF(dashboard!$B$7="All",TRUE,$M1987=dashboard!$B$7),$P1987&gt;=dashboard!$B$8,$P1987&lt;=dashboard!$B$9,COUNTIFS($C$2:C1987,$C1987,$F$2:F1987,IF(dashboard!$B$4="All","*",dashboard!$B$4),$E$2:E1987,IF(dashboard!$B$5="All","*",dashboard!$B$5),$G$2:G1987,IF(dashboard!$B$6="All","*",dashboard!$B$6),$M$2:M1987,IF(dashboard!$B$7="All","*",dashboard!$B$7),$P$2:P1987,"&gt;="&amp;dashboard!$B$8,$P$2:P1987,"&lt;="&amp;dashboard!$B$9)=1),1,0)</f>
        <v>0</v>
      </c>
    </row>
    <row r="1988" spans="1:17">
      <c r="A1988" t="s">
        <v>3473</v>
      </c>
      <c r="B1988" s="2">
        <v>45054</v>
      </c>
      <c r="C1988" t="s">
        <v>989</v>
      </c>
      <c r="D1988" t="s">
        <v>2178</v>
      </c>
      <c r="E1988" t="s">
        <v>17</v>
      </c>
      <c r="F1988" t="s">
        <v>33</v>
      </c>
      <c r="G1988" t="s">
        <v>19</v>
      </c>
      <c r="H1988" t="s">
        <v>50</v>
      </c>
      <c r="I1988" s="3">
        <v>5</v>
      </c>
      <c r="J1988" s="4">
        <v>1924.08</v>
      </c>
      <c r="K1988" s="4">
        <v>9620.39</v>
      </c>
      <c r="L1988" t="s">
        <v>35</v>
      </c>
      <c r="M1988" t="s">
        <v>29</v>
      </c>
      <c r="N1988">
        <f>IF(COUNTIF($C$2:C1988,C1988)=1,1,0)</f>
        <v>0</v>
      </c>
      <c r="O1988">
        <f t="shared" si="62"/>
        <v>0</v>
      </c>
      <c r="P1988" t="str">
        <f t="shared" si="63"/>
        <v>2023-05</v>
      </c>
      <c r="Q1988" s="3">
        <f>IF(AND(IF(dashboard!$B$4="All",TRUE,$F1988=dashboard!$B$4),IF(dashboard!$B$5="All",TRUE,$E1988=dashboard!$B$5),IF(dashboard!$B$6="All",TRUE,$G1988=dashboard!$B$6),IF(dashboard!$B$7="All",TRUE,$M1988=dashboard!$B$7),$P1988&gt;=dashboard!$B$8,$P1988&lt;=dashboard!$B$9,COUNTIFS($C$2:C1988,$C1988,$F$2:F1988,IF(dashboard!$B$4="All","*",dashboard!$B$4),$E$2:E1988,IF(dashboard!$B$5="All","*",dashboard!$B$5),$G$2:G1988,IF(dashboard!$B$6="All","*",dashboard!$B$6),$M$2:M1988,IF(dashboard!$B$7="All","*",dashboard!$B$7),$P$2:P1988,"&gt;="&amp;dashboard!$B$8,$P$2:P1988,"&lt;="&amp;dashboard!$B$9)=1),1,0)</f>
        <v>1</v>
      </c>
    </row>
    <row r="1989" spans="1:17">
      <c r="A1989" t="s">
        <v>3474</v>
      </c>
      <c r="B1989" s="2">
        <v>45155</v>
      </c>
      <c r="C1989" t="s">
        <v>1083</v>
      </c>
      <c r="D1989" t="s">
        <v>60</v>
      </c>
      <c r="E1989" t="s">
        <v>17</v>
      </c>
      <c r="F1989" t="s">
        <v>46</v>
      </c>
      <c r="G1989" t="s">
        <v>19</v>
      </c>
      <c r="H1989" t="s">
        <v>20</v>
      </c>
      <c r="I1989" s="3">
        <v>4</v>
      </c>
      <c r="J1989" s="4">
        <v>25265.7</v>
      </c>
      <c r="K1989" s="4">
        <v>101062.78</v>
      </c>
      <c r="L1989" t="s">
        <v>35</v>
      </c>
      <c r="M1989" t="s">
        <v>29</v>
      </c>
      <c r="N1989">
        <f>IF(COUNTIF($C$2:C1989,C1989)=1,1,0)</f>
        <v>0</v>
      </c>
      <c r="O1989">
        <f t="shared" si="62"/>
        <v>0</v>
      </c>
      <c r="P1989" t="str">
        <f t="shared" si="63"/>
        <v>2023-08</v>
      </c>
      <c r="Q1989" s="3">
        <f>IF(AND(IF(dashboard!$B$4="All",TRUE,$F1989=dashboard!$B$4),IF(dashboard!$B$5="All",TRUE,$E1989=dashboard!$B$5),IF(dashboard!$B$6="All",TRUE,$G1989=dashboard!$B$6),IF(dashboard!$B$7="All",TRUE,$M1989=dashboard!$B$7),$P1989&gt;=dashboard!$B$8,$P1989&lt;=dashboard!$B$9,COUNTIFS($C$2:C1989,$C1989,$F$2:F1989,IF(dashboard!$B$4="All","*",dashboard!$B$4),$E$2:E1989,IF(dashboard!$B$5="All","*",dashboard!$B$5),$G$2:G1989,IF(dashboard!$B$6="All","*",dashboard!$B$6),$M$2:M1989,IF(dashboard!$B$7="All","*",dashboard!$B$7),$P$2:P1989,"&gt;="&amp;dashboard!$B$8,$P$2:P1989,"&lt;="&amp;dashboard!$B$9)=1),1,0)</f>
        <v>0</v>
      </c>
    </row>
    <row r="1990" spans="1:17">
      <c r="A1990" t="s">
        <v>3475</v>
      </c>
      <c r="B1990" s="2">
        <v>45037</v>
      </c>
      <c r="C1990" t="s">
        <v>247</v>
      </c>
      <c r="D1990" t="s">
        <v>371</v>
      </c>
      <c r="E1990" t="s">
        <v>61</v>
      </c>
      <c r="F1990" t="s">
        <v>33</v>
      </c>
      <c r="G1990" t="s">
        <v>19</v>
      </c>
      <c r="H1990" t="s">
        <v>34</v>
      </c>
      <c r="I1990" s="3">
        <v>1</v>
      </c>
      <c r="J1990" s="4">
        <v>845.48</v>
      </c>
      <c r="K1990" s="4">
        <v>845.48</v>
      </c>
      <c r="L1990" t="s">
        <v>28</v>
      </c>
      <c r="M1990" t="s">
        <v>22</v>
      </c>
      <c r="N1990">
        <f>IF(COUNTIF($C$2:C1990,C1990)=1,1,0)</f>
        <v>0</v>
      </c>
      <c r="O1990">
        <f t="shared" si="62"/>
        <v>1</v>
      </c>
      <c r="P1990" t="str">
        <f t="shared" si="63"/>
        <v>2023-04</v>
      </c>
      <c r="Q1990" s="3">
        <f>IF(AND(IF(dashboard!$B$4="All",TRUE,$F1990=dashboard!$B$4),IF(dashboard!$B$5="All",TRUE,$E1990=dashboard!$B$5),IF(dashboard!$B$6="All",TRUE,$G1990=dashboard!$B$6),IF(dashboard!$B$7="All",TRUE,$M1990=dashboard!$B$7),$P1990&gt;=dashboard!$B$8,$P1990&lt;=dashboard!$B$9,COUNTIFS($C$2:C1990,$C1990,$F$2:F1990,IF(dashboard!$B$4="All","*",dashboard!$B$4),$E$2:E1990,IF(dashboard!$B$5="All","*",dashboard!$B$5),$G$2:G1990,IF(dashboard!$B$6="All","*",dashboard!$B$6),$M$2:M1990,IF(dashboard!$B$7="All","*",dashboard!$B$7),$P$2:P1990,"&gt;="&amp;dashboard!$B$8,$P$2:P1990,"&lt;="&amp;dashboard!$B$9)=1),1,0)</f>
        <v>0</v>
      </c>
    </row>
    <row r="1991" spans="1:17">
      <c r="A1991" t="s">
        <v>3476</v>
      </c>
      <c r="B1991" s="2">
        <v>45062</v>
      </c>
      <c r="C1991" t="s">
        <v>2279</v>
      </c>
      <c r="D1991" t="s">
        <v>1483</v>
      </c>
      <c r="E1991" t="s">
        <v>17</v>
      </c>
      <c r="F1991" t="s">
        <v>18</v>
      </c>
      <c r="G1991" t="s">
        <v>19</v>
      </c>
      <c r="H1991" t="s">
        <v>34</v>
      </c>
      <c r="I1991" s="3">
        <v>5</v>
      </c>
      <c r="J1991" s="4">
        <v>1305.02</v>
      </c>
      <c r="K1991" s="4">
        <v>6525.08</v>
      </c>
      <c r="L1991" t="s">
        <v>21</v>
      </c>
      <c r="M1991" t="s">
        <v>29</v>
      </c>
      <c r="N1991">
        <f>IF(COUNTIF($C$2:C1991,C1991)=1,1,0)</f>
        <v>0</v>
      </c>
      <c r="O1991">
        <f t="shared" si="62"/>
        <v>0</v>
      </c>
      <c r="P1991" t="str">
        <f t="shared" si="63"/>
        <v>2023-05</v>
      </c>
      <c r="Q1991" s="3">
        <f>IF(AND(IF(dashboard!$B$4="All",TRUE,$F1991=dashboard!$B$4),IF(dashboard!$B$5="All",TRUE,$E1991=dashboard!$B$5),IF(dashboard!$B$6="All",TRUE,$G1991=dashboard!$B$6),IF(dashboard!$B$7="All",TRUE,$M1991=dashboard!$B$7),$P1991&gt;=dashboard!$B$8,$P1991&lt;=dashboard!$B$9,COUNTIFS($C$2:C1991,$C1991,$F$2:F1991,IF(dashboard!$B$4="All","*",dashboard!$B$4),$E$2:E1991,IF(dashboard!$B$5="All","*",dashboard!$B$5),$G$2:G1991,IF(dashboard!$B$6="All","*",dashboard!$B$6),$M$2:M1991,IF(dashboard!$B$7="All","*",dashboard!$B$7),$P$2:P1991,"&gt;="&amp;dashboard!$B$8,$P$2:P1991,"&lt;="&amp;dashboard!$B$9)=1),1,0)</f>
        <v>0</v>
      </c>
    </row>
    <row r="1992" spans="1:17">
      <c r="A1992" t="s">
        <v>3477</v>
      </c>
      <c r="B1992" s="2">
        <v>45288</v>
      </c>
      <c r="C1992" t="s">
        <v>1120</v>
      </c>
      <c r="D1992" t="s">
        <v>239</v>
      </c>
      <c r="E1992" t="s">
        <v>17</v>
      </c>
      <c r="F1992" t="s">
        <v>18</v>
      </c>
      <c r="G1992" t="s">
        <v>42</v>
      </c>
      <c r="H1992" t="s">
        <v>50</v>
      </c>
      <c r="I1992" s="3">
        <v>3</v>
      </c>
      <c r="J1992" s="4">
        <v>1820.88</v>
      </c>
      <c r="K1992" s="4">
        <v>5462.64</v>
      </c>
      <c r="L1992" t="s">
        <v>28</v>
      </c>
      <c r="M1992" t="s">
        <v>22</v>
      </c>
      <c r="N1992">
        <f>IF(COUNTIF($C$2:C1992,C1992)=1,1,0)</f>
        <v>0</v>
      </c>
      <c r="O1992">
        <f t="shared" si="62"/>
        <v>1</v>
      </c>
      <c r="P1992" t="str">
        <f t="shared" si="63"/>
        <v>2023-12</v>
      </c>
      <c r="Q1992" s="3">
        <f>IF(AND(IF(dashboard!$B$4="All",TRUE,$F1992=dashboard!$B$4),IF(dashboard!$B$5="All",TRUE,$E1992=dashboard!$B$5),IF(dashboard!$B$6="All",TRUE,$G1992=dashboard!$B$6),IF(dashboard!$B$7="All",TRUE,$M1992=dashboard!$B$7),$P1992&gt;=dashboard!$B$8,$P1992&lt;=dashboard!$B$9,COUNTIFS($C$2:C1992,$C1992,$F$2:F1992,IF(dashboard!$B$4="All","*",dashboard!$B$4),$E$2:E1992,IF(dashboard!$B$5="All","*",dashboard!$B$5),$G$2:G1992,IF(dashboard!$B$6="All","*",dashboard!$B$6),$M$2:M1992,IF(dashboard!$B$7="All","*",dashboard!$B$7),$P$2:P1992,"&gt;="&amp;dashboard!$B$8,$P$2:P1992,"&lt;="&amp;dashboard!$B$9)=1),1,0)</f>
        <v>0</v>
      </c>
    </row>
    <row r="1993" spans="1:17">
      <c r="A1993" t="s">
        <v>3478</v>
      </c>
      <c r="B1993" s="2">
        <v>45112</v>
      </c>
      <c r="C1993" t="s">
        <v>662</v>
      </c>
      <c r="D1993" t="s">
        <v>2218</v>
      </c>
      <c r="E1993" t="s">
        <v>17</v>
      </c>
      <c r="F1993" t="s">
        <v>46</v>
      </c>
      <c r="G1993" t="s">
        <v>19</v>
      </c>
      <c r="H1993" t="s">
        <v>50</v>
      </c>
      <c r="I1993" s="3">
        <v>4</v>
      </c>
      <c r="J1993" s="4">
        <v>2423.3000000000002</v>
      </c>
      <c r="K1993" s="4">
        <v>9693.2199999999993</v>
      </c>
      <c r="L1993" t="s">
        <v>21</v>
      </c>
      <c r="M1993" t="s">
        <v>29</v>
      </c>
      <c r="N1993">
        <f>IF(COUNTIF($C$2:C1993,C1993)=1,1,0)</f>
        <v>0</v>
      </c>
      <c r="O1993">
        <f t="shared" si="62"/>
        <v>0</v>
      </c>
      <c r="P1993" t="str">
        <f t="shared" si="63"/>
        <v>2023-07</v>
      </c>
      <c r="Q1993" s="3">
        <f>IF(AND(IF(dashboard!$B$4="All",TRUE,$F1993=dashboard!$B$4),IF(dashboard!$B$5="All",TRUE,$E1993=dashboard!$B$5),IF(dashboard!$B$6="All",TRUE,$G1993=dashboard!$B$6),IF(dashboard!$B$7="All",TRUE,$M1993=dashboard!$B$7),$P1993&gt;=dashboard!$B$8,$P1993&lt;=dashboard!$B$9,COUNTIFS($C$2:C1993,$C1993,$F$2:F1993,IF(dashboard!$B$4="All","*",dashboard!$B$4),$E$2:E1993,IF(dashboard!$B$5="All","*",dashboard!$B$5),$G$2:G1993,IF(dashboard!$B$6="All","*",dashboard!$B$6),$M$2:M1993,IF(dashboard!$B$7="All","*",dashboard!$B$7),$P$2:P1993,"&gt;="&amp;dashboard!$B$8,$P$2:P1993,"&lt;="&amp;dashboard!$B$9)=1),1,0)</f>
        <v>0</v>
      </c>
    </row>
    <row r="1994" spans="1:17">
      <c r="A1994" t="s">
        <v>3479</v>
      </c>
      <c r="B1994" s="2">
        <v>45055</v>
      </c>
      <c r="C1994" t="s">
        <v>904</v>
      </c>
      <c r="D1994" t="s">
        <v>678</v>
      </c>
      <c r="E1994" t="s">
        <v>26</v>
      </c>
      <c r="F1994" t="s">
        <v>18</v>
      </c>
      <c r="G1994" t="s">
        <v>42</v>
      </c>
      <c r="H1994" t="s">
        <v>34</v>
      </c>
      <c r="I1994" s="3">
        <v>2</v>
      </c>
      <c r="J1994" s="4">
        <v>1060.3800000000001</v>
      </c>
      <c r="K1994" s="4">
        <v>2120.75</v>
      </c>
      <c r="L1994" t="s">
        <v>21</v>
      </c>
      <c r="M1994" t="s">
        <v>29</v>
      </c>
      <c r="N1994">
        <f>IF(COUNTIF($C$2:C1994,C1994)=1,1,0)</f>
        <v>0</v>
      </c>
      <c r="O1994">
        <f t="shared" si="62"/>
        <v>0</v>
      </c>
      <c r="P1994" t="str">
        <f t="shared" si="63"/>
        <v>2023-05</v>
      </c>
      <c r="Q1994" s="3">
        <f>IF(AND(IF(dashboard!$B$4="All",TRUE,$F1994=dashboard!$B$4),IF(dashboard!$B$5="All",TRUE,$E1994=dashboard!$B$5),IF(dashboard!$B$6="All",TRUE,$G1994=dashboard!$B$6),IF(dashboard!$B$7="All",TRUE,$M1994=dashboard!$B$7),$P1994&gt;=dashboard!$B$8,$P1994&lt;=dashboard!$B$9,COUNTIFS($C$2:C1994,$C1994,$F$2:F1994,IF(dashboard!$B$4="All","*",dashboard!$B$4),$E$2:E1994,IF(dashboard!$B$5="All","*",dashboard!$B$5),$G$2:G1994,IF(dashboard!$B$6="All","*",dashboard!$B$6),$M$2:M1994,IF(dashboard!$B$7="All","*",dashboard!$B$7),$P$2:P1994,"&gt;="&amp;dashboard!$B$8,$P$2:P1994,"&lt;="&amp;dashboard!$B$9)=1),1,0)</f>
        <v>0</v>
      </c>
    </row>
    <row r="1995" spans="1:17">
      <c r="A1995" t="s">
        <v>3480</v>
      </c>
      <c r="B1995" s="2">
        <v>45187</v>
      </c>
      <c r="C1995" t="s">
        <v>2482</v>
      </c>
      <c r="D1995" t="s">
        <v>587</v>
      </c>
      <c r="E1995" t="s">
        <v>26</v>
      </c>
      <c r="F1995" t="s">
        <v>46</v>
      </c>
      <c r="G1995" t="s">
        <v>19</v>
      </c>
      <c r="H1995" t="s">
        <v>50</v>
      </c>
      <c r="I1995" s="3">
        <v>4</v>
      </c>
      <c r="J1995" s="4">
        <v>1933.63</v>
      </c>
      <c r="K1995" s="4">
        <v>7734.54</v>
      </c>
      <c r="L1995" t="s">
        <v>21</v>
      </c>
      <c r="M1995" t="s">
        <v>29</v>
      </c>
      <c r="N1995">
        <f>IF(COUNTIF($C$2:C1995,C1995)=1,1,0)</f>
        <v>0</v>
      </c>
      <c r="O1995">
        <f t="shared" si="62"/>
        <v>0</v>
      </c>
      <c r="P1995" t="str">
        <f t="shared" si="63"/>
        <v>2023-09</v>
      </c>
      <c r="Q1995" s="3">
        <f>IF(AND(IF(dashboard!$B$4="All",TRUE,$F1995=dashboard!$B$4),IF(dashboard!$B$5="All",TRUE,$E1995=dashboard!$B$5),IF(dashboard!$B$6="All",TRUE,$G1995=dashboard!$B$6),IF(dashboard!$B$7="All",TRUE,$M1995=dashboard!$B$7),$P1995&gt;=dashboard!$B$8,$P1995&lt;=dashboard!$B$9,COUNTIFS($C$2:C1995,$C1995,$F$2:F1995,IF(dashboard!$B$4="All","*",dashboard!$B$4),$E$2:E1995,IF(dashboard!$B$5="All","*",dashboard!$B$5),$G$2:G1995,IF(dashboard!$B$6="All","*",dashboard!$B$6),$M$2:M1995,IF(dashboard!$B$7="All","*",dashboard!$B$7),$P$2:P1995,"&gt;="&amp;dashboard!$B$8,$P$2:P1995,"&lt;="&amp;dashboard!$B$9)=1),1,0)</f>
        <v>0</v>
      </c>
    </row>
    <row r="1996" spans="1:17">
      <c r="A1996" t="s">
        <v>3481</v>
      </c>
      <c r="B1996" s="2">
        <v>45441</v>
      </c>
      <c r="C1996" t="s">
        <v>1696</v>
      </c>
      <c r="D1996" t="s">
        <v>2401</v>
      </c>
      <c r="E1996" t="s">
        <v>17</v>
      </c>
      <c r="F1996" t="s">
        <v>46</v>
      </c>
      <c r="G1996" t="s">
        <v>19</v>
      </c>
      <c r="H1996" t="s">
        <v>50</v>
      </c>
      <c r="I1996" s="3">
        <v>2</v>
      </c>
      <c r="J1996" s="4">
        <v>2675.74</v>
      </c>
      <c r="K1996" s="4">
        <v>5351.49</v>
      </c>
      <c r="L1996" t="s">
        <v>21</v>
      </c>
      <c r="M1996" t="s">
        <v>29</v>
      </c>
      <c r="N1996">
        <f>IF(COUNTIF($C$2:C1996,C1996)=1,1,0)</f>
        <v>0</v>
      </c>
      <c r="O1996">
        <f t="shared" si="62"/>
        <v>0</v>
      </c>
      <c r="P1996" t="str">
        <f t="shared" si="63"/>
        <v>2024-05</v>
      </c>
      <c r="Q1996" s="3">
        <f>IF(AND(IF(dashboard!$B$4="All",TRUE,$F1996=dashboard!$B$4),IF(dashboard!$B$5="All",TRUE,$E1996=dashboard!$B$5),IF(dashboard!$B$6="All",TRUE,$G1996=dashboard!$B$6),IF(dashboard!$B$7="All",TRUE,$M1996=dashboard!$B$7),$P1996&gt;=dashboard!$B$8,$P1996&lt;=dashboard!$B$9,COUNTIFS($C$2:C1996,$C1996,$F$2:F1996,IF(dashboard!$B$4="All","*",dashboard!$B$4),$E$2:E1996,IF(dashboard!$B$5="All","*",dashboard!$B$5),$G$2:G1996,IF(dashboard!$B$6="All","*",dashboard!$B$6),$M$2:M1996,IF(dashboard!$B$7="All","*",dashboard!$B$7),$P$2:P1996,"&gt;="&amp;dashboard!$B$8,$P$2:P1996,"&lt;="&amp;dashboard!$B$9)=1),1,0)</f>
        <v>0</v>
      </c>
    </row>
    <row r="1997" spans="1:17">
      <c r="A1997" t="s">
        <v>3482</v>
      </c>
      <c r="B1997" s="2">
        <v>45375</v>
      </c>
      <c r="C1997" t="s">
        <v>3483</v>
      </c>
      <c r="D1997" t="s">
        <v>1699</v>
      </c>
      <c r="E1997" t="s">
        <v>17</v>
      </c>
      <c r="F1997" t="s">
        <v>18</v>
      </c>
      <c r="G1997" t="s">
        <v>19</v>
      </c>
      <c r="H1997" t="s">
        <v>57</v>
      </c>
      <c r="I1997" s="3">
        <v>1</v>
      </c>
      <c r="J1997" s="4">
        <v>10912.55</v>
      </c>
      <c r="K1997" s="4">
        <v>10912.55</v>
      </c>
      <c r="L1997" t="s">
        <v>21</v>
      </c>
      <c r="M1997" t="s">
        <v>29</v>
      </c>
      <c r="N1997">
        <f>IF(COUNTIF($C$2:C1997,C1997)=1,1,0)</f>
        <v>1</v>
      </c>
      <c r="O1997">
        <f t="shared" si="62"/>
        <v>0</v>
      </c>
      <c r="P1997" t="str">
        <f t="shared" si="63"/>
        <v>2024-03</v>
      </c>
      <c r="Q1997" s="3">
        <f>IF(AND(IF(dashboard!$B$4="All",TRUE,$F1997=dashboard!$B$4),IF(dashboard!$B$5="All",TRUE,$E1997=dashboard!$B$5),IF(dashboard!$B$6="All",TRUE,$G1997=dashboard!$B$6),IF(dashboard!$B$7="All",TRUE,$M1997=dashboard!$B$7),$P1997&gt;=dashboard!$B$8,$P1997&lt;=dashboard!$B$9,COUNTIFS($C$2:C1997,$C1997,$F$2:F1997,IF(dashboard!$B$4="All","*",dashboard!$B$4),$E$2:E1997,IF(dashboard!$B$5="All","*",dashboard!$B$5),$G$2:G1997,IF(dashboard!$B$6="All","*",dashboard!$B$6),$M$2:M1997,IF(dashboard!$B$7="All","*",dashboard!$B$7),$P$2:P1997,"&gt;="&amp;dashboard!$B$8,$P$2:P1997,"&lt;="&amp;dashboard!$B$9)=1),1,0)</f>
        <v>0</v>
      </c>
    </row>
    <row r="1998" spans="1:17">
      <c r="A1998" t="s">
        <v>3484</v>
      </c>
      <c r="B1998" s="2">
        <v>45030</v>
      </c>
      <c r="C1998" t="s">
        <v>2058</v>
      </c>
      <c r="D1998" t="s">
        <v>2126</v>
      </c>
      <c r="E1998" t="s">
        <v>17</v>
      </c>
      <c r="F1998" t="s">
        <v>27</v>
      </c>
      <c r="G1998" t="s">
        <v>19</v>
      </c>
      <c r="H1998" t="s">
        <v>50</v>
      </c>
      <c r="I1998" s="3">
        <v>3</v>
      </c>
      <c r="J1998" s="4">
        <v>2147.9899999999998</v>
      </c>
      <c r="K1998" s="4">
        <v>6443.98</v>
      </c>
      <c r="L1998" t="s">
        <v>35</v>
      </c>
      <c r="M1998" t="s">
        <v>29</v>
      </c>
      <c r="N1998">
        <f>IF(COUNTIF($C$2:C1998,C1998)=1,1,0)</f>
        <v>0</v>
      </c>
      <c r="O1998">
        <f t="shared" si="62"/>
        <v>0</v>
      </c>
      <c r="P1998" t="str">
        <f t="shared" si="63"/>
        <v>2023-04</v>
      </c>
      <c r="Q1998" s="3">
        <f>IF(AND(IF(dashboard!$B$4="All",TRUE,$F1998=dashboard!$B$4),IF(dashboard!$B$5="All",TRUE,$E1998=dashboard!$B$5),IF(dashboard!$B$6="All",TRUE,$G1998=dashboard!$B$6),IF(dashboard!$B$7="All",TRUE,$M1998=dashboard!$B$7),$P1998&gt;=dashboard!$B$8,$P1998&lt;=dashboard!$B$9,COUNTIFS($C$2:C1998,$C1998,$F$2:F1998,IF(dashboard!$B$4="All","*",dashboard!$B$4),$E$2:E1998,IF(dashboard!$B$5="All","*",dashboard!$B$5),$G$2:G1998,IF(dashboard!$B$6="All","*",dashboard!$B$6),$M$2:M1998,IF(dashboard!$B$7="All","*",dashboard!$B$7),$P$2:P1998,"&gt;="&amp;dashboard!$B$8,$P$2:P1998,"&lt;="&amp;dashboard!$B$9)=1),1,0)</f>
        <v>0</v>
      </c>
    </row>
    <row r="1999" spans="1:17">
      <c r="A1999" t="s">
        <v>3485</v>
      </c>
      <c r="B1999" s="2">
        <v>45409</v>
      </c>
      <c r="C1999" t="s">
        <v>2116</v>
      </c>
      <c r="D1999" t="s">
        <v>404</v>
      </c>
      <c r="E1999" t="s">
        <v>26</v>
      </c>
      <c r="F1999" t="s">
        <v>33</v>
      </c>
      <c r="G1999" t="s">
        <v>19</v>
      </c>
      <c r="H1999" t="s">
        <v>57</v>
      </c>
      <c r="I1999" s="3">
        <v>5</v>
      </c>
      <c r="J1999" s="4">
        <v>14716.43</v>
      </c>
      <c r="K1999" s="4">
        <v>73582.17</v>
      </c>
      <c r="L1999" t="s">
        <v>28</v>
      </c>
      <c r="M1999" t="s">
        <v>29</v>
      </c>
      <c r="N1999">
        <f>IF(COUNTIF($C$2:C1999,C1999)=1,1,0)</f>
        <v>0</v>
      </c>
      <c r="O1999">
        <f t="shared" si="62"/>
        <v>0</v>
      </c>
      <c r="P1999" t="str">
        <f t="shared" si="63"/>
        <v>2024-04</v>
      </c>
      <c r="Q1999" s="3">
        <f>IF(AND(IF(dashboard!$B$4="All",TRUE,$F1999=dashboard!$B$4),IF(dashboard!$B$5="All",TRUE,$E1999=dashboard!$B$5),IF(dashboard!$B$6="All",TRUE,$G1999=dashboard!$B$6),IF(dashboard!$B$7="All",TRUE,$M1999=dashboard!$B$7),$P1999&gt;=dashboard!$B$8,$P1999&lt;=dashboard!$B$9,COUNTIFS($C$2:C1999,$C1999,$F$2:F1999,IF(dashboard!$B$4="All","*",dashboard!$B$4),$E$2:E1999,IF(dashboard!$B$5="All","*",dashboard!$B$5),$G$2:G1999,IF(dashboard!$B$6="All","*",dashboard!$B$6),$M$2:M1999,IF(dashboard!$B$7="All","*",dashboard!$B$7),$P$2:P1999,"&gt;="&amp;dashboard!$B$8,$P$2:P1999,"&lt;="&amp;dashboard!$B$9)=1),1,0)</f>
        <v>1</v>
      </c>
    </row>
    <row r="2000" spans="1:17">
      <c r="A2000" t="s">
        <v>3486</v>
      </c>
      <c r="B2000" s="2">
        <v>45150</v>
      </c>
      <c r="C2000" t="s">
        <v>730</v>
      </c>
      <c r="D2000" t="s">
        <v>132</v>
      </c>
      <c r="E2000" t="s">
        <v>17</v>
      </c>
      <c r="F2000" t="s">
        <v>27</v>
      </c>
      <c r="G2000" t="s">
        <v>42</v>
      </c>
      <c r="H2000" t="s">
        <v>50</v>
      </c>
      <c r="I2000" s="3">
        <v>5</v>
      </c>
      <c r="J2000" s="4">
        <v>2253.02</v>
      </c>
      <c r="K2000" s="4">
        <v>11265.1</v>
      </c>
      <c r="L2000" t="s">
        <v>21</v>
      </c>
      <c r="M2000" t="s">
        <v>29</v>
      </c>
      <c r="N2000">
        <f>IF(COUNTIF($C$2:C2000,C2000)=1,1,0)</f>
        <v>0</v>
      </c>
      <c r="O2000">
        <f t="shared" si="62"/>
        <v>0</v>
      </c>
      <c r="P2000" t="str">
        <f t="shared" si="63"/>
        <v>2023-08</v>
      </c>
      <c r="Q2000" s="3">
        <f>IF(AND(IF(dashboard!$B$4="All",TRUE,$F2000=dashboard!$B$4),IF(dashboard!$B$5="All",TRUE,$E2000=dashboard!$B$5),IF(dashboard!$B$6="All",TRUE,$G2000=dashboard!$B$6),IF(dashboard!$B$7="All",TRUE,$M2000=dashboard!$B$7),$P2000&gt;=dashboard!$B$8,$P2000&lt;=dashboard!$B$9,COUNTIFS($C$2:C2000,$C2000,$F$2:F2000,IF(dashboard!$B$4="All","*",dashboard!$B$4),$E$2:E2000,IF(dashboard!$B$5="All","*",dashboard!$B$5),$G$2:G2000,IF(dashboard!$B$6="All","*",dashboard!$B$6),$M$2:M2000,IF(dashboard!$B$7="All","*",dashboard!$B$7),$P$2:P2000,"&gt;="&amp;dashboard!$B$8,$P$2:P2000,"&lt;="&amp;dashboard!$B$9)=1),1,0)</f>
        <v>0</v>
      </c>
    </row>
    <row r="2001" spans="1:17">
      <c r="A2001" t="s">
        <v>3487</v>
      </c>
      <c r="B2001" s="2">
        <v>45417</v>
      </c>
      <c r="C2001" t="s">
        <v>2097</v>
      </c>
      <c r="D2001" t="s">
        <v>156</v>
      </c>
      <c r="E2001" t="s">
        <v>61</v>
      </c>
      <c r="F2001" t="s">
        <v>46</v>
      </c>
      <c r="G2001" t="s">
        <v>42</v>
      </c>
      <c r="H2001" t="s">
        <v>50</v>
      </c>
      <c r="I2001" s="3">
        <v>3</v>
      </c>
      <c r="J2001" s="4">
        <v>2073.94</v>
      </c>
      <c r="K2001" s="4">
        <v>6221.81</v>
      </c>
      <c r="L2001" t="s">
        <v>35</v>
      </c>
      <c r="M2001" t="s">
        <v>29</v>
      </c>
      <c r="N2001">
        <f>IF(COUNTIF($C$2:C2001,C2001)=1,1,0)</f>
        <v>0</v>
      </c>
      <c r="O2001">
        <f t="shared" si="62"/>
        <v>0</v>
      </c>
      <c r="P2001" t="str">
        <f t="shared" si="63"/>
        <v>2024-05</v>
      </c>
      <c r="Q2001" s="3">
        <f>IF(AND(IF(dashboard!$B$4="All",TRUE,$F2001=dashboard!$B$4),IF(dashboard!$B$5="All",TRUE,$E2001=dashboard!$B$5),IF(dashboard!$B$6="All",TRUE,$G2001=dashboard!$B$6),IF(dashboard!$B$7="All",TRUE,$M2001=dashboard!$B$7),$P2001&gt;=dashboard!$B$8,$P2001&lt;=dashboard!$B$9,COUNTIFS($C$2:C2001,$C2001,$F$2:F2001,IF(dashboard!$B$4="All","*",dashboard!$B$4),$E$2:E2001,IF(dashboard!$B$5="All","*",dashboard!$B$5),$G$2:G2001,IF(dashboard!$B$6="All","*",dashboard!$B$6),$M$2:M2001,IF(dashboard!$B$7="All","*",dashboard!$B$7),$P$2:P2001,"&gt;="&amp;dashboard!$B$8,$P$2:P2001,"&lt;="&amp;dashboard!$B$9)=1),1,0)</f>
        <v>0</v>
      </c>
    </row>
    <row r="2002" spans="1:17">
      <c r="A2002" t="s">
        <v>3488</v>
      </c>
      <c r="B2002" s="2">
        <v>45399</v>
      </c>
      <c r="C2002" t="s">
        <v>3489</v>
      </c>
      <c r="D2002" t="s">
        <v>1407</v>
      </c>
      <c r="E2002" t="s">
        <v>17</v>
      </c>
      <c r="F2002" t="s">
        <v>33</v>
      </c>
      <c r="G2002" t="s">
        <v>19</v>
      </c>
      <c r="H2002" t="s">
        <v>34</v>
      </c>
      <c r="I2002" s="3">
        <v>1</v>
      </c>
      <c r="J2002" s="4">
        <v>1395.6</v>
      </c>
      <c r="K2002" s="4">
        <v>1395.6</v>
      </c>
      <c r="L2002" t="s">
        <v>35</v>
      </c>
      <c r="M2002" t="s">
        <v>29</v>
      </c>
      <c r="N2002">
        <f>IF(COUNTIF($C$2:C2002,C2002)=1,1,0)</f>
        <v>1</v>
      </c>
      <c r="O2002">
        <f t="shared" si="62"/>
        <v>0</v>
      </c>
      <c r="P2002" t="str">
        <f t="shared" si="63"/>
        <v>2024-04</v>
      </c>
      <c r="Q2002" s="3">
        <f>IF(AND(IF(dashboard!$B$4="All",TRUE,$F2002=dashboard!$B$4),IF(dashboard!$B$5="All",TRUE,$E2002=dashboard!$B$5),IF(dashboard!$B$6="All",TRUE,$G2002=dashboard!$B$6),IF(dashboard!$B$7="All",TRUE,$M2002=dashboard!$B$7),$P2002&gt;=dashboard!$B$8,$P2002&lt;=dashboard!$B$9,COUNTIFS($C$2:C2002,$C2002,$F$2:F2002,IF(dashboard!$B$4="All","*",dashboard!$B$4),$E$2:E2002,IF(dashboard!$B$5="All","*",dashboard!$B$5),$G$2:G2002,IF(dashboard!$B$6="All","*",dashboard!$B$6),$M$2:M2002,IF(dashboard!$B$7="All","*",dashboard!$B$7),$P$2:P2002,"&gt;="&amp;dashboard!$B$8,$P$2:P2002,"&lt;="&amp;dashboard!$B$9)=1),1,0)</f>
        <v>1</v>
      </c>
    </row>
    <row r="2003" spans="1:17">
      <c r="A2003" t="s">
        <v>3490</v>
      </c>
      <c r="B2003" s="2">
        <v>44936</v>
      </c>
      <c r="C2003" t="s">
        <v>238</v>
      </c>
      <c r="D2003" t="s">
        <v>1639</v>
      </c>
      <c r="E2003" t="s">
        <v>61</v>
      </c>
      <c r="F2003" t="s">
        <v>27</v>
      </c>
      <c r="G2003" t="s">
        <v>19</v>
      </c>
      <c r="H2003" t="s">
        <v>57</v>
      </c>
      <c r="I2003" s="3">
        <v>1</v>
      </c>
      <c r="J2003" s="4">
        <v>17482.28</v>
      </c>
      <c r="K2003" s="4">
        <v>17482.28</v>
      </c>
      <c r="L2003" t="s">
        <v>21</v>
      </c>
      <c r="M2003" t="s">
        <v>29</v>
      </c>
      <c r="N2003">
        <f>IF(COUNTIF($C$2:C2003,C2003)=1,1,0)</f>
        <v>0</v>
      </c>
      <c r="O2003">
        <f t="shared" si="62"/>
        <v>0</v>
      </c>
      <c r="P2003" t="str">
        <f t="shared" si="63"/>
        <v>2023-01</v>
      </c>
      <c r="Q2003" s="3">
        <f>IF(AND(IF(dashboard!$B$4="All",TRUE,$F2003=dashboard!$B$4),IF(dashboard!$B$5="All",TRUE,$E2003=dashboard!$B$5),IF(dashboard!$B$6="All",TRUE,$G2003=dashboard!$B$6),IF(dashboard!$B$7="All",TRUE,$M2003=dashboard!$B$7),$P2003&gt;=dashboard!$B$8,$P2003&lt;=dashboard!$B$9,COUNTIFS($C$2:C2003,$C2003,$F$2:F2003,IF(dashboard!$B$4="All","*",dashboard!$B$4),$E$2:E2003,IF(dashboard!$B$5="All","*",dashboard!$B$5),$G$2:G2003,IF(dashboard!$B$6="All","*",dashboard!$B$6),$M$2:M2003,IF(dashboard!$B$7="All","*",dashboard!$B$7),$P$2:P2003,"&gt;="&amp;dashboard!$B$8,$P$2:P2003,"&lt;="&amp;dashboard!$B$9)=1),1,0)</f>
        <v>0</v>
      </c>
    </row>
    <row r="2004" spans="1:17">
      <c r="A2004" t="s">
        <v>3491</v>
      </c>
      <c r="B2004" s="2">
        <v>45331</v>
      </c>
      <c r="C2004" t="s">
        <v>1808</v>
      </c>
      <c r="D2004" t="s">
        <v>1445</v>
      </c>
      <c r="E2004" t="s">
        <v>17</v>
      </c>
      <c r="F2004" t="s">
        <v>18</v>
      </c>
      <c r="G2004" t="s">
        <v>42</v>
      </c>
      <c r="H2004" t="s">
        <v>50</v>
      </c>
      <c r="I2004" s="3">
        <v>4</v>
      </c>
      <c r="J2004" s="4">
        <v>2270.12</v>
      </c>
      <c r="K2004" s="4">
        <v>9080.4699999999993</v>
      </c>
      <c r="L2004" t="s">
        <v>21</v>
      </c>
      <c r="M2004" t="s">
        <v>29</v>
      </c>
      <c r="N2004">
        <f>IF(COUNTIF($C$2:C2004,C2004)=1,1,0)</f>
        <v>0</v>
      </c>
      <c r="O2004">
        <f t="shared" si="62"/>
        <v>0</v>
      </c>
      <c r="P2004" t="str">
        <f t="shared" si="63"/>
        <v>2024-02</v>
      </c>
      <c r="Q2004" s="3">
        <f>IF(AND(IF(dashboard!$B$4="All",TRUE,$F2004=dashboard!$B$4),IF(dashboard!$B$5="All",TRUE,$E2004=dashboard!$B$5),IF(dashboard!$B$6="All",TRUE,$G2004=dashboard!$B$6),IF(dashboard!$B$7="All",TRUE,$M2004=dashboard!$B$7),$P2004&gt;=dashboard!$B$8,$P2004&lt;=dashboard!$B$9,COUNTIFS($C$2:C2004,$C2004,$F$2:F2004,IF(dashboard!$B$4="All","*",dashboard!$B$4),$E$2:E2004,IF(dashboard!$B$5="All","*",dashboard!$B$5),$G$2:G2004,IF(dashboard!$B$6="All","*",dashboard!$B$6),$M$2:M2004,IF(dashboard!$B$7="All","*",dashboard!$B$7),$P$2:P2004,"&gt;="&amp;dashboard!$B$8,$P$2:P2004,"&lt;="&amp;dashboard!$B$9)=1),1,0)</f>
        <v>0</v>
      </c>
    </row>
    <row r="2005" spans="1:17">
      <c r="A2005" t="s">
        <v>3492</v>
      </c>
      <c r="B2005" s="2">
        <v>45228</v>
      </c>
      <c r="C2005" t="s">
        <v>3493</v>
      </c>
      <c r="D2005" t="s">
        <v>172</v>
      </c>
      <c r="E2005" t="s">
        <v>26</v>
      </c>
      <c r="F2005" t="s">
        <v>27</v>
      </c>
      <c r="G2005" t="s">
        <v>19</v>
      </c>
      <c r="H2005" t="s">
        <v>20</v>
      </c>
      <c r="I2005" s="3">
        <v>1</v>
      </c>
      <c r="J2005" s="4">
        <v>31390.53</v>
      </c>
      <c r="K2005" s="4">
        <v>31390.53</v>
      </c>
      <c r="L2005" t="s">
        <v>35</v>
      </c>
      <c r="M2005" t="s">
        <v>22</v>
      </c>
      <c r="N2005">
        <f>IF(COUNTIF($C$2:C2005,C2005)=1,1,0)</f>
        <v>1</v>
      </c>
      <c r="O2005">
        <f t="shared" si="62"/>
        <v>1</v>
      </c>
      <c r="P2005" t="str">
        <f t="shared" si="63"/>
        <v>2023-10</v>
      </c>
      <c r="Q2005" s="3">
        <f>IF(AND(IF(dashboard!$B$4="All",TRUE,$F2005=dashboard!$B$4),IF(dashboard!$B$5="All",TRUE,$E2005=dashboard!$B$5),IF(dashboard!$B$6="All",TRUE,$G2005=dashboard!$B$6),IF(dashboard!$B$7="All",TRUE,$M2005=dashboard!$B$7),$P2005&gt;=dashboard!$B$8,$P2005&lt;=dashboard!$B$9,COUNTIFS($C$2:C2005,$C2005,$F$2:F2005,IF(dashboard!$B$4="All","*",dashboard!$B$4),$E$2:E2005,IF(dashboard!$B$5="All","*",dashboard!$B$5),$G$2:G2005,IF(dashboard!$B$6="All","*",dashboard!$B$6),$M$2:M2005,IF(dashboard!$B$7="All","*",dashboard!$B$7),$P$2:P2005,"&gt;="&amp;dashboard!$B$8,$P$2:P2005,"&lt;="&amp;dashboard!$B$9)=1),1,0)</f>
        <v>0</v>
      </c>
    </row>
    <row r="2006" spans="1:17">
      <c r="A2006" t="s">
        <v>3494</v>
      </c>
      <c r="B2006" s="2">
        <v>45157</v>
      </c>
      <c r="C2006" t="s">
        <v>198</v>
      </c>
      <c r="D2006" t="s">
        <v>523</v>
      </c>
      <c r="E2006" t="s">
        <v>17</v>
      </c>
      <c r="F2006" t="s">
        <v>33</v>
      </c>
      <c r="G2006" t="s">
        <v>42</v>
      </c>
      <c r="H2006" t="s">
        <v>50</v>
      </c>
      <c r="I2006" s="3">
        <v>4</v>
      </c>
      <c r="J2006" s="4">
        <v>2134.23</v>
      </c>
      <c r="K2006" s="4">
        <v>8536.93</v>
      </c>
      <c r="L2006" t="s">
        <v>21</v>
      </c>
      <c r="M2006" t="s">
        <v>29</v>
      </c>
      <c r="N2006">
        <f>IF(COUNTIF($C$2:C2006,C2006)=1,1,0)</f>
        <v>0</v>
      </c>
      <c r="O2006">
        <f t="shared" si="62"/>
        <v>0</v>
      </c>
      <c r="P2006" t="str">
        <f t="shared" si="63"/>
        <v>2023-08</v>
      </c>
      <c r="Q2006" s="3">
        <f>IF(AND(IF(dashboard!$B$4="All",TRUE,$F2006=dashboard!$B$4),IF(dashboard!$B$5="All",TRUE,$E2006=dashboard!$B$5),IF(dashboard!$B$6="All",TRUE,$G2006=dashboard!$B$6),IF(dashboard!$B$7="All",TRUE,$M2006=dashboard!$B$7),$P2006&gt;=dashboard!$B$8,$P2006&lt;=dashboard!$B$9,COUNTIFS($C$2:C2006,$C2006,$F$2:F2006,IF(dashboard!$B$4="All","*",dashboard!$B$4),$E$2:E2006,IF(dashboard!$B$5="All","*",dashboard!$B$5),$G$2:G2006,IF(dashboard!$B$6="All","*",dashboard!$B$6),$M$2:M2006,IF(dashboard!$B$7="All","*",dashboard!$B$7),$P$2:P2006,"&gt;="&amp;dashboard!$B$8,$P$2:P2006,"&lt;="&amp;dashboard!$B$9)=1),1,0)</f>
        <v>1</v>
      </c>
    </row>
    <row r="2007" spans="1:17">
      <c r="A2007" t="s">
        <v>3495</v>
      </c>
      <c r="B2007" s="2">
        <v>44992</v>
      </c>
      <c r="C2007" t="s">
        <v>1776</v>
      </c>
      <c r="D2007" t="s">
        <v>1994</v>
      </c>
      <c r="E2007" t="s">
        <v>17</v>
      </c>
      <c r="F2007" t="s">
        <v>33</v>
      </c>
      <c r="G2007" t="s">
        <v>42</v>
      </c>
      <c r="H2007" t="s">
        <v>34</v>
      </c>
      <c r="I2007" s="3">
        <v>2</v>
      </c>
      <c r="J2007" s="4">
        <v>1353.45</v>
      </c>
      <c r="K2007" s="4">
        <v>2706.91</v>
      </c>
      <c r="L2007" t="s">
        <v>35</v>
      </c>
      <c r="M2007" t="s">
        <v>22</v>
      </c>
      <c r="N2007">
        <f>IF(COUNTIF($C$2:C2007,C2007)=1,1,0)</f>
        <v>0</v>
      </c>
      <c r="O2007">
        <f t="shared" si="62"/>
        <v>1</v>
      </c>
      <c r="P2007" t="str">
        <f t="shared" si="63"/>
        <v>2023-03</v>
      </c>
      <c r="Q2007" s="3">
        <f>IF(AND(IF(dashboard!$B$4="All",TRUE,$F2007=dashboard!$B$4),IF(dashboard!$B$5="All",TRUE,$E2007=dashboard!$B$5),IF(dashboard!$B$6="All",TRUE,$G2007=dashboard!$B$6),IF(dashboard!$B$7="All",TRUE,$M2007=dashboard!$B$7),$P2007&gt;=dashboard!$B$8,$P2007&lt;=dashboard!$B$9,COUNTIFS($C$2:C2007,$C2007,$F$2:F2007,IF(dashboard!$B$4="All","*",dashboard!$B$4),$E$2:E2007,IF(dashboard!$B$5="All","*",dashboard!$B$5),$G$2:G2007,IF(dashboard!$B$6="All","*",dashboard!$B$6),$M$2:M2007,IF(dashboard!$B$7="All","*",dashboard!$B$7),$P$2:P2007,"&gt;="&amp;dashboard!$B$8,$P$2:P2007,"&lt;="&amp;dashboard!$B$9)=1),1,0)</f>
        <v>0</v>
      </c>
    </row>
    <row r="2008" spans="1:17">
      <c r="A2008" t="s">
        <v>3496</v>
      </c>
      <c r="B2008" s="2">
        <v>45038</v>
      </c>
      <c r="C2008" t="s">
        <v>2348</v>
      </c>
      <c r="D2008" t="s">
        <v>2566</v>
      </c>
      <c r="E2008" t="s">
        <v>61</v>
      </c>
      <c r="F2008" t="s">
        <v>33</v>
      </c>
      <c r="G2008" t="s">
        <v>42</v>
      </c>
      <c r="H2008" t="s">
        <v>34</v>
      </c>
      <c r="I2008" s="3">
        <v>3</v>
      </c>
      <c r="J2008" s="4">
        <v>1180.75</v>
      </c>
      <c r="K2008" s="4">
        <v>3542.25</v>
      </c>
      <c r="L2008" t="s">
        <v>21</v>
      </c>
      <c r="M2008" t="s">
        <v>29</v>
      </c>
      <c r="N2008">
        <f>IF(COUNTIF($C$2:C2008,C2008)=1,1,0)</f>
        <v>0</v>
      </c>
      <c r="O2008">
        <f t="shared" si="62"/>
        <v>0</v>
      </c>
      <c r="P2008" t="str">
        <f t="shared" si="63"/>
        <v>2023-04</v>
      </c>
      <c r="Q2008" s="3">
        <f>IF(AND(IF(dashboard!$B$4="All",TRUE,$F2008=dashboard!$B$4),IF(dashboard!$B$5="All",TRUE,$E2008=dashboard!$B$5),IF(dashboard!$B$6="All",TRUE,$G2008=dashboard!$B$6),IF(dashboard!$B$7="All",TRUE,$M2008=dashboard!$B$7),$P2008&gt;=dashboard!$B$8,$P2008&lt;=dashboard!$B$9,COUNTIFS($C$2:C2008,$C2008,$F$2:F2008,IF(dashboard!$B$4="All","*",dashboard!$B$4),$E$2:E2008,IF(dashboard!$B$5="All","*",dashboard!$B$5),$G$2:G2008,IF(dashboard!$B$6="All","*",dashboard!$B$6),$M$2:M2008,IF(dashboard!$B$7="All","*",dashboard!$B$7),$P$2:P2008,"&gt;="&amp;dashboard!$B$8,$P$2:P2008,"&lt;="&amp;dashboard!$B$9)=1),1,0)</f>
        <v>0</v>
      </c>
    </row>
    <row r="2009" spans="1:17">
      <c r="A2009" t="s">
        <v>3497</v>
      </c>
      <c r="B2009" s="2">
        <v>44939</v>
      </c>
      <c r="C2009" t="s">
        <v>1049</v>
      </c>
      <c r="D2009" t="s">
        <v>587</v>
      </c>
      <c r="E2009" t="s">
        <v>61</v>
      </c>
      <c r="F2009" t="s">
        <v>33</v>
      </c>
      <c r="G2009" t="s">
        <v>19</v>
      </c>
      <c r="H2009" t="s">
        <v>34</v>
      </c>
      <c r="I2009" s="3">
        <v>2</v>
      </c>
      <c r="J2009" s="4">
        <v>893.71</v>
      </c>
      <c r="K2009" s="4">
        <v>1787.43</v>
      </c>
      <c r="L2009" t="s">
        <v>35</v>
      </c>
      <c r="M2009" t="s">
        <v>29</v>
      </c>
      <c r="N2009">
        <f>IF(COUNTIF($C$2:C2009,C2009)=1,1,0)</f>
        <v>0</v>
      </c>
      <c r="O2009">
        <f t="shared" si="62"/>
        <v>0</v>
      </c>
      <c r="P2009" t="str">
        <f t="shared" si="63"/>
        <v>2023-01</v>
      </c>
      <c r="Q2009" s="3">
        <f>IF(AND(IF(dashboard!$B$4="All",TRUE,$F2009=dashboard!$B$4),IF(dashboard!$B$5="All",TRUE,$E2009=dashboard!$B$5),IF(dashboard!$B$6="All",TRUE,$G2009=dashboard!$B$6),IF(dashboard!$B$7="All",TRUE,$M2009=dashboard!$B$7),$P2009&gt;=dashboard!$B$8,$P2009&lt;=dashboard!$B$9,COUNTIFS($C$2:C2009,$C2009,$F$2:F2009,IF(dashboard!$B$4="All","*",dashboard!$B$4),$E$2:E2009,IF(dashboard!$B$5="All","*",dashboard!$B$5),$G$2:G2009,IF(dashboard!$B$6="All","*",dashboard!$B$6),$M$2:M2009,IF(dashboard!$B$7="All","*",dashboard!$B$7),$P$2:P2009,"&gt;="&amp;dashboard!$B$8,$P$2:P2009,"&lt;="&amp;dashboard!$B$9)=1),1,0)</f>
        <v>0</v>
      </c>
    </row>
    <row r="2010" spans="1:17">
      <c r="A2010" t="s">
        <v>3498</v>
      </c>
      <c r="B2010" s="2">
        <v>45319</v>
      </c>
      <c r="C2010" t="s">
        <v>1427</v>
      </c>
      <c r="D2010" t="s">
        <v>1066</v>
      </c>
      <c r="E2010" t="s">
        <v>17</v>
      </c>
      <c r="F2010" t="s">
        <v>27</v>
      </c>
      <c r="G2010" t="s">
        <v>19</v>
      </c>
      <c r="H2010" t="s">
        <v>57</v>
      </c>
      <c r="I2010" s="3">
        <v>2</v>
      </c>
      <c r="J2010" s="4">
        <v>16899.91</v>
      </c>
      <c r="K2010" s="4">
        <v>33799.81</v>
      </c>
      <c r="L2010" t="s">
        <v>21</v>
      </c>
      <c r="M2010" t="s">
        <v>29</v>
      </c>
      <c r="N2010">
        <f>IF(COUNTIF($C$2:C2010,C2010)=1,1,0)</f>
        <v>0</v>
      </c>
      <c r="O2010">
        <f t="shared" si="62"/>
        <v>0</v>
      </c>
      <c r="P2010" t="str">
        <f t="shared" si="63"/>
        <v>2024-01</v>
      </c>
      <c r="Q2010" s="3">
        <f>IF(AND(IF(dashboard!$B$4="All",TRUE,$F2010=dashboard!$B$4),IF(dashboard!$B$5="All",TRUE,$E2010=dashboard!$B$5),IF(dashboard!$B$6="All",TRUE,$G2010=dashboard!$B$6),IF(dashboard!$B$7="All",TRUE,$M2010=dashboard!$B$7),$P2010&gt;=dashboard!$B$8,$P2010&lt;=dashboard!$B$9,COUNTIFS($C$2:C2010,$C2010,$F$2:F2010,IF(dashboard!$B$4="All","*",dashboard!$B$4),$E$2:E2010,IF(dashboard!$B$5="All","*",dashboard!$B$5),$G$2:G2010,IF(dashboard!$B$6="All","*",dashboard!$B$6),$M$2:M2010,IF(dashboard!$B$7="All","*",dashboard!$B$7),$P$2:P2010,"&gt;="&amp;dashboard!$B$8,$P$2:P2010,"&lt;="&amp;dashboard!$B$9)=1),1,0)</f>
        <v>0</v>
      </c>
    </row>
    <row r="2011" spans="1:17">
      <c r="A2011" t="s">
        <v>3499</v>
      </c>
      <c r="B2011" s="2">
        <v>45426</v>
      </c>
      <c r="C2011" t="s">
        <v>3500</v>
      </c>
      <c r="D2011" t="s">
        <v>3501</v>
      </c>
      <c r="E2011" t="s">
        <v>26</v>
      </c>
      <c r="F2011" t="s">
        <v>18</v>
      </c>
      <c r="G2011" t="s">
        <v>19</v>
      </c>
      <c r="H2011" t="s">
        <v>57</v>
      </c>
      <c r="I2011" s="3">
        <v>2</v>
      </c>
      <c r="J2011" s="4">
        <v>14511.65</v>
      </c>
      <c r="K2011" s="4">
        <v>29023.29</v>
      </c>
      <c r="L2011" t="s">
        <v>35</v>
      </c>
      <c r="M2011" t="s">
        <v>29</v>
      </c>
      <c r="N2011">
        <f>IF(COUNTIF($C$2:C2011,C2011)=1,1,0)</f>
        <v>1</v>
      </c>
      <c r="O2011">
        <f t="shared" si="62"/>
        <v>0</v>
      </c>
      <c r="P2011" t="str">
        <f t="shared" si="63"/>
        <v>2024-05</v>
      </c>
      <c r="Q2011" s="3">
        <f>IF(AND(IF(dashboard!$B$4="All",TRUE,$F2011=dashboard!$B$4),IF(dashboard!$B$5="All",TRUE,$E2011=dashboard!$B$5),IF(dashboard!$B$6="All",TRUE,$G2011=dashboard!$B$6),IF(dashboard!$B$7="All",TRUE,$M2011=dashboard!$B$7),$P2011&gt;=dashboard!$B$8,$P2011&lt;=dashboard!$B$9,COUNTIFS($C$2:C2011,$C2011,$F$2:F2011,IF(dashboard!$B$4="All","*",dashboard!$B$4),$E$2:E2011,IF(dashboard!$B$5="All","*",dashboard!$B$5),$G$2:G2011,IF(dashboard!$B$6="All","*",dashboard!$B$6),$M$2:M2011,IF(dashboard!$B$7="All","*",dashboard!$B$7),$P$2:P2011,"&gt;="&amp;dashboard!$B$8,$P$2:P2011,"&lt;="&amp;dashboard!$B$9)=1),1,0)</f>
        <v>0</v>
      </c>
    </row>
    <row r="2012" spans="1:17">
      <c r="A2012" t="s">
        <v>3502</v>
      </c>
      <c r="B2012" s="2">
        <v>45160</v>
      </c>
      <c r="C2012" t="s">
        <v>370</v>
      </c>
      <c r="D2012" t="s">
        <v>2033</v>
      </c>
      <c r="E2012" t="s">
        <v>26</v>
      </c>
      <c r="F2012" t="s">
        <v>18</v>
      </c>
      <c r="G2012" t="s">
        <v>42</v>
      </c>
      <c r="H2012" t="s">
        <v>57</v>
      </c>
      <c r="I2012" s="3">
        <v>2</v>
      </c>
      <c r="J2012" s="4">
        <v>13616.94</v>
      </c>
      <c r="K2012" s="4">
        <v>27233.88</v>
      </c>
      <c r="L2012" t="s">
        <v>28</v>
      </c>
      <c r="M2012" t="s">
        <v>22</v>
      </c>
      <c r="N2012">
        <f>IF(COUNTIF($C$2:C2012,C2012)=1,1,0)</f>
        <v>0</v>
      </c>
      <c r="O2012">
        <f t="shared" si="62"/>
        <v>1</v>
      </c>
      <c r="P2012" t="str">
        <f t="shared" si="63"/>
        <v>2023-08</v>
      </c>
      <c r="Q2012" s="3">
        <f>IF(AND(IF(dashboard!$B$4="All",TRUE,$F2012=dashboard!$B$4),IF(dashboard!$B$5="All",TRUE,$E2012=dashboard!$B$5),IF(dashboard!$B$6="All",TRUE,$G2012=dashboard!$B$6),IF(dashboard!$B$7="All",TRUE,$M2012=dashboard!$B$7),$P2012&gt;=dashboard!$B$8,$P2012&lt;=dashboard!$B$9,COUNTIFS($C$2:C2012,$C2012,$F$2:F2012,IF(dashboard!$B$4="All","*",dashboard!$B$4),$E$2:E2012,IF(dashboard!$B$5="All","*",dashboard!$B$5),$G$2:G2012,IF(dashboard!$B$6="All","*",dashboard!$B$6),$M$2:M2012,IF(dashboard!$B$7="All","*",dashboard!$B$7),$P$2:P2012,"&gt;="&amp;dashboard!$B$8,$P$2:P2012,"&lt;="&amp;dashboard!$B$9)=1),1,0)</f>
        <v>0</v>
      </c>
    </row>
    <row r="2013" spans="1:17">
      <c r="A2013" t="s">
        <v>3503</v>
      </c>
      <c r="B2013" s="2">
        <v>45240</v>
      </c>
      <c r="C2013" t="s">
        <v>1436</v>
      </c>
      <c r="D2013" t="s">
        <v>2050</v>
      </c>
      <c r="E2013" t="s">
        <v>61</v>
      </c>
      <c r="F2013" t="s">
        <v>33</v>
      </c>
      <c r="G2013" t="s">
        <v>42</v>
      </c>
      <c r="H2013" t="s">
        <v>20</v>
      </c>
      <c r="I2013" s="3">
        <v>5</v>
      </c>
      <c r="J2013" s="4">
        <v>30412.639999999999</v>
      </c>
      <c r="K2013" s="4">
        <v>152063.18</v>
      </c>
      <c r="L2013" t="s">
        <v>21</v>
      </c>
      <c r="M2013" t="s">
        <v>29</v>
      </c>
      <c r="N2013">
        <f>IF(COUNTIF($C$2:C2013,C2013)=1,1,0)</f>
        <v>0</v>
      </c>
      <c r="O2013">
        <f t="shared" si="62"/>
        <v>0</v>
      </c>
      <c r="P2013" t="str">
        <f t="shared" si="63"/>
        <v>2023-11</v>
      </c>
      <c r="Q2013" s="3">
        <f>IF(AND(IF(dashboard!$B$4="All",TRUE,$F2013=dashboard!$B$4),IF(dashboard!$B$5="All",TRUE,$E2013=dashboard!$B$5),IF(dashboard!$B$6="All",TRUE,$G2013=dashboard!$B$6),IF(dashboard!$B$7="All",TRUE,$M2013=dashboard!$B$7),$P2013&gt;=dashboard!$B$8,$P2013&lt;=dashboard!$B$9,COUNTIFS($C$2:C2013,$C2013,$F$2:F2013,IF(dashboard!$B$4="All","*",dashboard!$B$4),$E$2:E2013,IF(dashboard!$B$5="All","*",dashboard!$B$5),$G$2:G2013,IF(dashboard!$B$6="All","*",dashboard!$B$6),$M$2:M2013,IF(dashboard!$B$7="All","*",dashboard!$B$7),$P$2:P2013,"&gt;="&amp;dashboard!$B$8,$P$2:P2013,"&lt;="&amp;dashboard!$B$9)=1),1,0)</f>
        <v>0</v>
      </c>
    </row>
    <row r="2014" spans="1:17">
      <c r="A2014" t="s">
        <v>3504</v>
      </c>
      <c r="B2014" s="2">
        <v>44938</v>
      </c>
      <c r="C2014" t="s">
        <v>2955</v>
      </c>
      <c r="D2014" t="s">
        <v>530</v>
      </c>
      <c r="E2014" t="s">
        <v>17</v>
      </c>
      <c r="F2014" t="s">
        <v>18</v>
      </c>
      <c r="G2014" t="s">
        <v>42</v>
      </c>
      <c r="H2014" t="s">
        <v>57</v>
      </c>
      <c r="I2014" s="3">
        <v>1</v>
      </c>
      <c r="J2014" s="4">
        <v>11245.7</v>
      </c>
      <c r="K2014" s="4">
        <v>11245.7</v>
      </c>
      <c r="L2014" t="s">
        <v>21</v>
      </c>
      <c r="M2014" t="s">
        <v>29</v>
      </c>
      <c r="N2014">
        <f>IF(COUNTIF($C$2:C2014,C2014)=1,1,0)</f>
        <v>0</v>
      </c>
      <c r="O2014">
        <f t="shared" si="62"/>
        <v>0</v>
      </c>
      <c r="P2014" t="str">
        <f t="shared" si="63"/>
        <v>2023-01</v>
      </c>
      <c r="Q2014" s="3">
        <f>IF(AND(IF(dashboard!$B$4="All",TRUE,$F2014=dashboard!$B$4),IF(dashboard!$B$5="All",TRUE,$E2014=dashboard!$B$5),IF(dashboard!$B$6="All",TRUE,$G2014=dashboard!$B$6),IF(dashboard!$B$7="All",TRUE,$M2014=dashboard!$B$7),$P2014&gt;=dashboard!$B$8,$P2014&lt;=dashboard!$B$9,COUNTIFS($C$2:C2014,$C2014,$F$2:F2014,IF(dashboard!$B$4="All","*",dashboard!$B$4),$E$2:E2014,IF(dashboard!$B$5="All","*",dashboard!$B$5),$G$2:G2014,IF(dashboard!$B$6="All","*",dashboard!$B$6),$M$2:M2014,IF(dashboard!$B$7="All","*",dashboard!$B$7),$P$2:P2014,"&gt;="&amp;dashboard!$B$8,$P$2:P2014,"&lt;="&amp;dashboard!$B$9)=1),1,0)</f>
        <v>0</v>
      </c>
    </row>
    <row r="2015" spans="1:17">
      <c r="A2015" t="s">
        <v>3505</v>
      </c>
      <c r="B2015" s="2">
        <v>45135</v>
      </c>
      <c r="C2015" t="s">
        <v>462</v>
      </c>
      <c r="D2015" t="s">
        <v>498</v>
      </c>
      <c r="E2015" t="s">
        <v>17</v>
      </c>
      <c r="F2015" t="s">
        <v>27</v>
      </c>
      <c r="G2015" t="s">
        <v>42</v>
      </c>
      <c r="H2015" t="s">
        <v>34</v>
      </c>
      <c r="I2015" s="3">
        <v>3</v>
      </c>
      <c r="J2015" s="4">
        <v>1414.02</v>
      </c>
      <c r="K2015" s="4">
        <v>4242.0600000000004</v>
      </c>
      <c r="L2015" t="s">
        <v>35</v>
      </c>
      <c r="M2015" t="s">
        <v>29</v>
      </c>
      <c r="N2015">
        <f>IF(COUNTIF($C$2:C2015,C2015)=1,1,0)</f>
        <v>0</v>
      </c>
      <c r="O2015">
        <f t="shared" si="62"/>
        <v>0</v>
      </c>
      <c r="P2015" t="str">
        <f t="shared" si="63"/>
        <v>2023-07</v>
      </c>
      <c r="Q2015" s="3">
        <f>IF(AND(IF(dashboard!$B$4="All",TRUE,$F2015=dashboard!$B$4),IF(dashboard!$B$5="All",TRUE,$E2015=dashboard!$B$5),IF(dashboard!$B$6="All",TRUE,$G2015=dashboard!$B$6),IF(dashboard!$B$7="All",TRUE,$M2015=dashboard!$B$7),$P2015&gt;=dashboard!$B$8,$P2015&lt;=dashboard!$B$9,COUNTIFS($C$2:C2015,$C2015,$F$2:F2015,IF(dashboard!$B$4="All","*",dashboard!$B$4),$E$2:E2015,IF(dashboard!$B$5="All","*",dashboard!$B$5),$G$2:G2015,IF(dashboard!$B$6="All","*",dashboard!$B$6),$M$2:M2015,IF(dashboard!$B$7="All","*",dashboard!$B$7),$P$2:P2015,"&gt;="&amp;dashboard!$B$8,$P$2:P2015,"&lt;="&amp;dashboard!$B$9)=1),1,0)</f>
        <v>0</v>
      </c>
    </row>
    <row r="2016" spans="1:17">
      <c r="A2016" t="s">
        <v>3506</v>
      </c>
      <c r="B2016" s="2">
        <v>44940</v>
      </c>
      <c r="C2016" t="s">
        <v>1212</v>
      </c>
      <c r="D2016" t="s">
        <v>138</v>
      </c>
      <c r="E2016" t="s">
        <v>17</v>
      </c>
      <c r="F2016" t="s">
        <v>18</v>
      </c>
      <c r="G2016" t="s">
        <v>42</v>
      </c>
      <c r="H2016" t="s">
        <v>57</v>
      </c>
      <c r="I2016" s="3">
        <v>3</v>
      </c>
      <c r="J2016" s="4">
        <v>16059.33</v>
      </c>
      <c r="K2016" s="4">
        <v>48177.98</v>
      </c>
      <c r="L2016" t="s">
        <v>21</v>
      </c>
      <c r="M2016" t="s">
        <v>29</v>
      </c>
      <c r="N2016">
        <f>IF(COUNTIF($C$2:C2016,C2016)=1,1,0)</f>
        <v>0</v>
      </c>
      <c r="O2016">
        <f t="shared" si="62"/>
        <v>0</v>
      </c>
      <c r="P2016" t="str">
        <f t="shared" si="63"/>
        <v>2023-01</v>
      </c>
      <c r="Q2016" s="3">
        <f>IF(AND(IF(dashboard!$B$4="All",TRUE,$F2016=dashboard!$B$4),IF(dashboard!$B$5="All",TRUE,$E2016=dashboard!$B$5),IF(dashboard!$B$6="All",TRUE,$G2016=dashboard!$B$6),IF(dashboard!$B$7="All",TRUE,$M2016=dashboard!$B$7),$P2016&gt;=dashboard!$B$8,$P2016&lt;=dashboard!$B$9,COUNTIFS($C$2:C2016,$C2016,$F$2:F2016,IF(dashboard!$B$4="All","*",dashboard!$B$4),$E$2:E2016,IF(dashboard!$B$5="All","*",dashboard!$B$5),$G$2:G2016,IF(dashboard!$B$6="All","*",dashboard!$B$6),$M$2:M2016,IF(dashboard!$B$7="All","*",dashboard!$B$7),$P$2:P2016,"&gt;="&amp;dashboard!$B$8,$P$2:P2016,"&lt;="&amp;dashboard!$B$9)=1),1,0)</f>
        <v>0</v>
      </c>
    </row>
    <row r="2017" spans="1:17">
      <c r="A2017" t="s">
        <v>3507</v>
      </c>
      <c r="B2017" s="2">
        <v>45344</v>
      </c>
      <c r="C2017" t="s">
        <v>218</v>
      </c>
      <c r="D2017" t="s">
        <v>2287</v>
      </c>
      <c r="E2017" t="s">
        <v>17</v>
      </c>
      <c r="F2017" t="s">
        <v>46</v>
      </c>
      <c r="G2017" t="s">
        <v>42</v>
      </c>
      <c r="H2017" t="s">
        <v>57</v>
      </c>
      <c r="I2017" s="3">
        <v>2</v>
      </c>
      <c r="J2017" s="4">
        <v>11488.33</v>
      </c>
      <c r="K2017" s="4">
        <v>22976.66</v>
      </c>
      <c r="L2017" t="s">
        <v>28</v>
      </c>
      <c r="M2017" t="s">
        <v>29</v>
      </c>
      <c r="N2017">
        <f>IF(COUNTIF($C$2:C2017,C2017)=1,1,0)</f>
        <v>0</v>
      </c>
      <c r="O2017">
        <f t="shared" si="62"/>
        <v>0</v>
      </c>
      <c r="P2017" t="str">
        <f t="shared" si="63"/>
        <v>2024-02</v>
      </c>
      <c r="Q2017" s="3">
        <f>IF(AND(IF(dashboard!$B$4="All",TRUE,$F2017=dashboard!$B$4),IF(dashboard!$B$5="All",TRUE,$E2017=dashboard!$B$5),IF(dashboard!$B$6="All",TRUE,$G2017=dashboard!$B$6),IF(dashboard!$B$7="All",TRUE,$M2017=dashboard!$B$7),$P2017&gt;=dashboard!$B$8,$P2017&lt;=dashboard!$B$9,COUNTIFS($C$2:C2017,$C2017,$F$2:F2017,IF(dashboard!$B$4="All","*",dashboard!$B$4),$E$2:E2017,IF(dashboard!$B$5="All","*",dashboard!$B$5),$G$2:G2017,IF(dashboard!$B$6="All","*",dashboard!$B$6),$M$2:M2017,IF(dashboard!$B$7="All","*",dashboard!$B$7),$P$2:P2017,"&gt;="&amp;dashboard!$B$8,$P$2:P2017,"&lt;="&amp;dashboard!$B$9)=1),1,0)</f>
        <v>0</v>
      </c>
    </row>
    <row r="2018" spans="1:17">
      <c r="A2018" t="s">
        <v>3508</v>
      </c>
      <c r="B2018" s="2">
        <v>45363</v>
      </c>
      <c r="C2018" t="s">
        <v>3224</v>
      </c>
      <c r="D2018" t="s">
        <v>3005</v>
      </c>
      <c r="E2018" t="s">
        <v>61</v>
      </c>
      <c r="F2018" t="s">
        <v>18</v>
      </c>
      <c r="G2018" t="s">
        <v>42</v>
      </c>
      <c r="H2018" t="s">
        <v>50</v>
      </c>
      <c r="I2018" s="3">
        <v>3</v>
      </c>
      <c r="J2018" s="4">
        <v>2389.09</v>
      </c>
      <c r="K2018" s="4">
        <v>7167.26</v>
      </c>
      <c r="L2018" t="s">
        <v>28</v>
      </c>
      <c r="M2018" t="s">
        <v>29</v>
      </c>
      <c r="N2018">
        <f>IF(COUNTIF($C$2:C2018,C2018)=1,1,0)</f>
        <v>0</v>
      </c>
      <c r="O2018">
        <f t="shared" si="62"/>
        <v>0</v>
      </c>
      <c r="P2018" t="str">
        <f t="shared" si="63"/>
        <v>2024-03</v>
      </c>
      <c r="Q2018" s="3">
        <f>IF(AND(IF(dashboard!$B$4="All",TRUE,$F2018=dashboard!$B$4),IF(dashboard!$B$5="All",TRUE,$E2018=dashboard!$B$5),IF(dashboard!$B$6="All",TRUE,$G2018=dashboard!$B$6),IF(dashboard!$B$7="All",TRUE,$M2018=dashboard!$B$7),$P2018&gt;=dashboard!$B$8,$P2018&lt;=dashboard!$B$9,COUNTIFS($C$2:C2018,$C2018,$F$2:F2018,IF(dashboard!$B$4="All","*",dashboard!$B$4),$E$2:E2018,IF(dashboard!$B$5="All","*",dashboard!$B$5),$G$2:G2018,IF(dashboard!$B$6="All","*",dashboard!$B$6),$M$2:M2018,IF(dashboard!$B$7="All","*",dashboard!$B$7),$P$2:P2018,"&gt;="&amp;dashboard!$B$8,$P$2:P2018,"&lt;="&amp;dashboard!$B$9)=1),1,0)</f>
        <v>0</v>
      </c>
    </row>
    <row r="2019" spans="1:17">
      <c r="A2019" t="s">
        <v>3509</v>
      </c>
      <c r="B2019" s="2">
        <v>45303</v>
      </c>
      <c r="C2019" t="s">
        <v>253</v>
      </c>
      <c r="D2019" t="s">
        <v>2923</v>
      </c>
      <c r="E2019" t="s">
        <v>17</v>
      </c>
      <c r="F2019" t="s">
        <v>33</v>
      </c>
      <c r="G2019" t="s">
        <v>42</v>
      </c>
      <c r="H2019" t="s">
        <v>57</v>
      </c>
      <c r="I2019" s="3">
        <v>4</v>
      </c>
      <c r="J2019" s="4">
        <v>14666.81</v>
      </c>
      <c r="K2019" s="4">
        <v>58667.26</v>
      </c>
      <c r="L2019" t="s">
        <v>35</v>
      </c>
      <c r="M2019" t="s">
        <v>29</v>
      </c>
      <c r="N2019">
        <f>IF(COUNTIF($C$2:C2019,C2019)=1,1,0)</f>
        <v>0</v>
      </c>
      <c r="O2019">
        <f t="shared" si="62"/>
        <v>0</v>
      </c>
      <c r="P2019" t="str">
        <f t="shared" si="63"/>
        <v>2024-01</v>
      </c>
      <c r="Q2019" s="3">
        <f>IF(AND(IF(dashboard!$B$4="All",TRUE,$F2019=dashboard!$B$4),IF(dashboard!$B$5="All",TRUE,$E2019=dashboard!$B$5),IF(dashboard!$B$6="All",TRUE,$G2019=dashboard!$B$6),IF(dashboard!$B$7="All",TRUE,$M2019=dashboard!$B$7),$P2019&gt;=dashboard!$B$8,$P2019&lt;=dashboard!$B$9,COUNTIFS($C$2:C2019,$C2019,$F$2:F2019,IF(dashboard!$B$4="All","*",dashboard!$B$4),$E$2:E2019,IF(dashboard!$B$5="All","*",dashboard!$B$5),$G$2:G2019,IF(dashboard!$B$6="All","*",dashboard!$B$6),$M$2:M2019,IF(dashboard!$B$7="All","*",dashboard!$B$7),$P$2:P2019,"&gt;="&amp;dashboard!$B$8,$P$2:P2019,"&lt;="&amp;dashboard!$B$9)=1),1,0)</f>
        <v>0</v>
      </c>
    </row>
    <row r="2020" spans="1:17">
      <c r="A2020" t="s">
        <v>3510</v>
      </c>
      <c r="B2020" s="2">
        <v>44946</v>
      </c>
      <c r="C2020" t="s">
        <v>2281</v>
      </c>
      <c r="D2020" t="s">
        <v>1546</v>
      </c>
      <c r="E2020" t="s">
        <v>17</v>
      </c>
      <c r="F2020" t="s">
        <v>18</v>
      </c>
      <c r="G2020" t="s">
        <v>19</v>
      </c>
      <c r="H2020" t="s">
        <v>50</v>
      </c>
      <c r="I2020" s="3">
        <v>3</v>
      </c>
      <c r="J2020" s="4">
        <v>1959.86</v>
      </c>
      <c r="K2020" s="4">
        <v>5879.58</v>
      </c>
      <c r="L2020" t="s">
        <v>35</v>
      </c>
      <c r="M2020" t="s">
        <v>29</v>
      </c>
      <c r="N2020">
        <f>IF(COUNTIF($C$2:C2020,C2020)=1,1,0)</f>
        <v>0</v>
      </c>
      <c r="O2020">
        <f t="shared" si="62"/>
        <v>0</v>
      </c>
      <c r="P2020" t="str">
        <f t="shared" si="63"/>
        <v>2023-01</v>
      </c>
      <c r="Q2020" s="3">
        <f>IF(AND(IF(dashboard!$B$4="All",TRUE,$F2020=dashboard!$B$4),IF(dashboard!$B$5="All",TRUE,$E2020=dashboard!$B$5),IF(dashboard!$B$6="All",TRUE,$G2020=dashboard!$B$6),IF(dashboard!$B$7="All",TRUE,$M2020=dashboard!$B$7),$P2020&gt;=dashboard!$B$8,$P2020&lt;=dashboard!$B$9,COUNTIFS($C$2:C2020,$C2020,$F$2:F2020,IF(dashboard!$B$4="All","*",dashboard!$B$4),$E$2:E2020,IF(dashboard!$B$5="All","*",dashboard!$B$5),$G$2:G2020,IF(dashboard!$B$6="All","*",dashboard!$B$6),$M$2:M2020,IF(dashboard!$B$7="All","*",dashboard!$B$7),$P$2:P2020,"&gt;="&amp;dashboard!$B$8,$P$2:P2020,"&lt;="&amp;dashboard!$B$9)=1),1,0)</f>
        <v>0</v>
      </c>
    </row>
    <row r="2021" spans="1:17">
      <c r="A2021" t="s">
        <v>3511</v>
      </c>
      <c r="B2021" s="2">
        <v>44996</v>
      </c>
      <c r="C2021" t="s">
        <v>456</v>
      </c>
      <c r="D2021" t="s">
        <v>541</v>
      </c>
      <c r="E2021" t="s">
        <v>26</v>
      </c>
      <c r="F2021" t="s">
        <v>18</v>
      </c>
      <c r="G2021" t="s">
        <v>19</v>
      </c>
      <c r="H2021" t="s">
        <v>57</v>
      </c>
      <c r="I2021" s="3">
        <v>2</v>
      </c>
      <c r="J2021" s="4">
        <v>13704.16</v>
      </c>
      <c r="K2021" s="4">
        <v>27408.32</v>
      </c>
      <c r="L2021" t="s">
        <v>21</v>
      </c>
      <c r="M2021" t="s">
        <v>29</v>
      </c>
      <c r="N2021">
        <f>IF(COUNTIF($C$2:C2021,C2021)=1,1,0)</f>
        <v>0</v>
      </c>
      <c r="O2021">
        <f t="shared" si="62"/>
        <v>0</v>
      </c>
      <c r="P2021" t="str">
        <f t="shared" si="63"/>
        <v>2023-03</v>
      </c>
      <c r="Q2021" s="3">
        <f>IF(AND(IF(dashboard!$B$4="All",TRUE,$F2021=dashboard!$B$4),IF(dashboard!$B$5="All",TRUE,$E2021=dashboard!$B$5),IF(dashboard!$B$6="All",TRUE,$G2021=dashboard!$B$6),IF(dashboard!$B$7="All",TRUE,$M2021=dashboard!$B$7),$P2021&gt;=dashboard!$B$8,$P2021&lt;=dashboard!$B$9,COUNTIFS($C$2:C2021,$C2021,$F$2:F2021,IF(dashboard!$B$4="All","*",dashboard!$B$4),$E$2:E2021,IF(dashboard!$B$5="All","*",dashboard!$B$5),$G$2:G2021,IF(dashboard!$B$6="All","*",dashboard!$B$6),$M$2:M2021,IF(dashboard!$B$7="All","*",dashboard!$B$7),$P$2:P2021,"&gt;="&amp;dashboard!$B$8,$P$2:P2021,"&lt;="&amp;dashboard!$B$9)=1),1,0)</f>
        <v>0</v>
      </c>
    </row>
    <row r="2022" spans="1:17">
      <c r="A2022" t="s">
        <v>3512</v>
      </c>
      <c r="B2022" s="2">
        <v>45137</v>
      </c>
      <c r="C2022" t="s">
        <v>3437</v>
      </c>
      <c r="D2022" t="s">
        <v>248</v>
      </c>
      <c r="E2022" t="s">
        <v>26</v>
      </c>
      <c r="F2022" t="s">
        <v>18</v>
      </c>
      <c r="G2022" t="s">
        <v>42</v>
      </c>
      <c r="H2022" t="s">
        <v>50</v>
      </c>
      <c r="I2022" s="3">
        <v>3</v>
      </c>
      <c r="J2022" s="4">
        <v>2557.1799999999998</v>
      </c>
      <c r="K2022" s="4">
        <v>7671.55</v>
      </c>
      <c r="L2022" t="s">
        <v>35</v>
      </c>
      <c r="M2022" t="s">
        <v>29</v>
      </c>
      <c r="N2022">
        <f>IF(COUNTIF($C$2:C2022,C2022)=1,1,0)</f>
        <v>0</v>
      </c>
      <c r="O2022">
        <f t="shared" si="62"/>
        <v>0</v>
      </c>
      <c r="P2022" t="str">
        <f t="shared" si="63"/>
        <v>2023-07</v>
      </c>
      <c r="Q2022" s="3">
        <f>IF(AND(IF(dashboard!$B$4="All",TRUE,$F2022=dashboard!$B$4),IF(dashboard!$B$5="All",TRUE,$E2022=dashboard!$B$5),IF(dashboard!$B$6="All",TRUE,$G2022=dashboard!$B$6),IF(dashboard!$B$7="All",TRUE,$M2022=dashboard!$B$7),$P2022&gt;=dashboard!$B$8,$P2022&lt;=dashboard!$B$9,COUNTIFS($C$2:C2022,$C2022,$F$2:F2022,IF(dashboard!$B$4="All","*",dashboard!$B$4),$E$2:E2022,IF(dashboard!$B$5="All","*",dashboard!$B$5),$G$2:G2022,IF(dashboard!$B$6="All","*",dashboard!$B$6),$M$2:M2022,IF(dashboard!$B$7="All","*",dashboard!$B$7),$P$2:P2022,"&gt;="&amp;dashboard!$B$8,$P$2:P2022,"&lt;="&amp;dashboard!$B$9)=1),1,0)</f>
        <v>0</v>
      </c>
    </row>
    <row r="2023" spans="1:17">
      <c r="A2023" t="s">
        <v>3513</v>
      </c>
      <c r="B2023" s="2">
        <v>45027</v>
      </c>
      <c r="C2023" t="s">
        <v>1329</v>
      </c>
      <c r="D2023" t="s">
        <v>132</v>
      </c>
      <c r="E2023" t="s">
        <v>17</v>
      </c>
      <c r="F2023" t="s">
        <v>18</v>
      </c>
      <c r="G2023" t="s">
        <v>19</v>
      </c>
      <c r="H2023" t="s">
        <v>34</v>
      </c>
      <c r="I2023" s="3">
        <v>1</v>
      </c>
      <c r="J2023" s="4">
        <v>1010.41</v>
      </c>
      <c r="K2023" s="4">
        <v>1010.41</v>
      </c>
      <c r="L2023" t="s">
        <v>28</v>
      </c>
      <c r="M2023" t="s">
        <v>29</v>
      </c>
      <c r="N2023">
        <f>IF(COUNTIF($C$2:C2023,C2023)=1,1,0)</f>
        <v>0</v>
      </c>
      <c r="O2023">
        <f t="shared" si="62"/>
        <v>0</v>
      </c>
      <c r="P2023" t="str">
        <f t="shared" si="63"/>
        <v>2023-04</v>
      </c>
      <c r="Q2023" s="3">
        <f>IF(AND(IF(dashboard!$B$4="All",TRUE,$F2023=dashboard!$B$4),IF(dashboard!$B$5="All",TRUE,$E2023=dashboard!$B$5),IF(dashboard!$B$6="All",TRUE,$G2023=dashboard!$B$6),IF(dashboard!$B$7="All",TRUE,$M2023=dashboard!$B$7),$P2023&gt;=dashboard!$B$8,$P2023&lt;=dashboard!$B$9,COUNTIFS($C$2:C2023,$C2023,$F$2:F2023,IF(dashboard!$B$4="All","*",dashboard!$B$4),$E$2:E2023,IF(dashboard!$B$5="All","*",dashboard!$B$5),$G$2:G2023,IF(dashboard!$B$6="All","*",dashboard!$B$6),$M$2:M2023,IF(dashboard!$B$7="All","*",dashboard!$B$7),$P$2:P2023,"&gt;="&amp;dashboard!$B$8,$P$2:P2023,"&lt;="&amp;dashboard!$B$9)=1),1,0)</f>
        <v>0</v>
      </c>
    </row>
    <row r="2024" spans="1:17">
      <c r="A2024" t="s">
        <v>3514</v>
      </c>
      <c r="B2024" s="2">
        <v>45058</v>
      </c>
      <c r="C2024" t="s">
        <v>90</v>
      </c>
      <c r="D2024" t="s">
        <v>1136</v>
      </c>
      <c r="E2024" t="s">
        <v>17</v>
      </c>
      <c r="F2024" t="s">
        <v>46</v>
      </c>
      <c r="G2024" t="s">
        <v>19</v>
      </c>
      <c r="H2024" t="s">
        <v>57</v>
      </c>
      <c r="I2024" s="3">
        <v>2</v>
      </c>
      <c r="J2024" s="4">
        <v>12987.07</v>
      </c>
      <c r="K2024" s="4">
        <v>25974.13</v>
      </c>
      <c r="L2024" t="s">
        <v>28</v>
      </c>
      <c r="M2024" t="s">
        <v>29</v>
      </c>
      <c r="N2024">
        <f>IF(COUNTIF($C$2:C2024,C2024)=1,1,0)</f>
        <v>0</v>
      </c>
      <c r="O2024">
        <f t="shared" si="62"/>
        <v>0</v>
      </c>
      <c r="P2024" t="str">
        <f t="shared" si="63"/>
        <v>2023-05</v>
      </c>
      <c r="Q2024" s="3">
        <f>IF(AND(IF(dashboard!$B$4="All",TRUE,$F2024=dashboard!$B$4),IF(dashboard!$B$5="All",TRUE,$E2024=dashboard!$B$5),IF(dashboard!$B$6="All",TRUE,$G2024=dashboard!$B$6),IF(dashboard!$B$7="All",TRUE,$M2024=dashboard!$B$7),$P2024&gt;=dashboard!$B$8,$P2024&lt;=dashboard!$B$9,COUNTIFS($C$2:C2024,$C2024,$F$2:F2024,IF(dashboard!$B$4="All","*",dashboard!$B$4),$E$2:E2024,IF(dashboard!$B$5="All","*",dashboard!$B$5),$G$2:G2024,IF(dashboard!$B$6="All","*",dashboard!$B$6),$M$2:M2024,IF(dashboard!$B$7="All","*",dashboard!$B$7),$P$2:P2024,"&gt;="&amp;dashboard!$B$8,$P$2:P2024,"&lt;="&amp;dashboard!$B$9)=1),1,0)</f>
        <v>0</v>
      </c>
    </row>
    <row r="2025" spans="1:17">
      <c r="A2025" t="s">
        <v>3515</v>
      </c>
      <c r="B2025" s="2">
        <v>45307</v>
      </c>
      <c r="C2025" t="s">
        <v>917</v>
      </c>
      <c r="D2025" t="s">
        <v>2863</v>
      </c>
      <c r="E2025" t="s">
        <v>61</v>
      </c>
      <c r="F2025" t="s">
        <v>27</v>
      </c>
      <c r="G2025" t="s">
        <v>42</v>
      </c>
      <c r="H2025" t="s">
        <v>34</v>
      </c>
      <c r="I2025" s="3">
        <v>5</v>
      </c>
      <c r="J2025" s="4">
        <v>913.22</v>
      </c>
      <c r="K2025" s="4">
        <v>4566.09</v>
      </c>
      <c r="L2025" t="s">
        <v>21</v>
      </c>
      <c r="M2025" t="s">
        <v>29</v>
      </c>
      <c r="N2025">
        <f>IF(COUNTIF($C$2:C2025,C2025)=1,1,0)</f>
        <v>0</v>
      </c>
      <c r="O2025">
        <f t="shared" si="62"/>
        <v>0</v>
      </c>
      <c r="P2025" t="str">
        <f t="shared" si="63"/>
        <v>2024-01</v>
      </c>
      <c r="Q2025" s="3">
        <f>IF(AND(IF(dashboard!$B$4="All",TRUE,$F2025=dashboard!$B$4),IF(dashboard!$B$5="All",TRUE,$E2025=dashboard!$B$5),IF(dashboard!$B$6="All",TRUE,$G2025=dashboard!$B$6),IF(dashboard!$B$7="All",TRUE,$M2025=dashboard!$B$7),$P2025&gt;=dashboard!$B$8,$P2025&lt;=dashboard!$B$9,COUNTIFS($C$2:C2025,$C2025,$F$2:F2025,IF(dashboard!$B$4="All","*",dashboard!$B$4),$E$2:E2025,IF(dashboard!$B$5="All","*",dashboard!$B$5),$G$2:G2025,IF(dashboard!$B$6="All","*",dashboard!$B$6),$M$2:M2025,IF(dashboard!$B$7="All","*",dashboard!$B$7),$P$2:P2025,"&gt;="&amp;dashboard!$B$8,$P$2:P2025,"&lt;="&amp;dashboard!$B$9)=1),1,0)</f>
        <v>0</v>
      </c>
    </row>
    <row r="2026" spans="1:17">
      <c r="A2026" t="s">
        <v>3516</v>
      </c>
      <c r="B2026" s="2">
        <v>45058</v>
      </c>
      <c r="C2026" t="s">
        <v>1556</v>
      </c>
      <c r="D2026" t="s">
        <v>675</v>
      </c>
      <c r="E2026" t="s">
        <v>17</v>
      </c>
      <c r="F2026" t="s">
        <v>33</v>
      </c>
      <c r="G2026" t="s">
        <v>42</v>
      </c>
      <c r="H2026" t="s">
        <v>57</v>
      </c>
      <c r="I2026" s="3">
        <v>1</v>
      </c>
      <c r="J2026" s="4">
        <v>13599.3</v>
      </c>
      <c r="K2026" s="4">
        <v>13599.3</v>
      </c>
      <c r="L2026" t="s">
        <v>28</v>
      </c>
      <c r="M2026" t="s">
        <v>29</v>
      </c>
      <c r="N2026">
        <f>IF(COUNTIF($C$2:C2026,C2026)=1,1,0)</f>
        <v>0</v>
      </c>
      <c r="O2026">
        <f t="shared" si="62"/>
        <v>0</v>
      </c>
      <c r="P2026" t="str">
        <f t="shared" si="63"/>
        <v>2023-05</v>
      </c>
      <c r="Q2026" s="3">
        <f>IF(AND(IF(dashboard!$B$4="All",TRUE,$F2026=dashboard!$B$4),IF(dashboard!$B$5="All",TRUE,$E2026=dashboard!$B$5),IF(dashboard!$B$6="All",TRUE,$G2026=dashboard!$B$6),IF(dashboard!$B$7="All",TRUE,$M2026=dashboard!$B$7),$P2026&gt;=dashboard!$B$8,$P2026&lt;=dashboard!$B$9,COUNTIFS($C$2:C2026,$C2026,$F$2:F2026,IF(dashboard!$B$4="All","*",dashboard!$B$4),$E$2:E2026,IF(dashboard!$B$5="All","*",dashboard!$B$5),$G$2:G2026,IF(dashboard!$B$6="All","*",dashboard!$B$6),$M$2:M2026,IF(dashboard!$B$7="All","*",dashboard!$B$7),$P$2:P2026,"&gt;="&amp;dashboard!$B$8,$P$2:P2026,"&lt;="&amp;dashboard!$B$9)=1),1,0)</f>
        <v>1</v>
      </c>
    </row>
    <row r="2027" spans="1:17">
      <c r="A2027" t="s">
        <v>3517</v>
      </c>
      <c r="B2027" s="2">
        <v>44946</v>
      </c>
      <c r="C2027" t="s">
        <v>978</v>
      </c>
      <c r="D2027" t="s">
        <v>772</v>
      </c>
      <c r="E2027" t="s">
        <v>26</v>
      </c>
      <c r="F2027" t="s">
        <v>33</v>
      </c>
      <c r="G2027" t="s">
        <v>42</v>
      </c>
      <c r="H2027" t="s">
        <v>20</v>
      </c>
      <c r="I2027" s="3">
        <v>3</v>
      </c>
      <c r="J2027" s="4">
        <v>34717.5</v>
      </c>
      <c r="K2027" s="4">
        <v>104152.51</v>
      </c>
      <c r="L2027" t="s">
        <v>35</v>
      </c>
      <c r="M2027" t="s">
        <v>29</v>
      </c>
      <c r="N2027">
        <f>IF(COUNTIF($C$2:C2027,C2027)=1,1,0)</f>
        <v>0</v>
      </c>
      <c r="O2027">
        <f t="shared" si="62"/>
        <v>0</v>
      </c>
      <c r="P2027" t="str">
        <f t="shared" si="63"/>
        <v>2023-01</v>
      </c>
      <c r="Q2027" s="3">
        <f>IF(AND(IF(dashboard!$B$4="All",TRUE,$F2027=dashboard!$B$4),IF(dashboard!$B$5="All",TRUE,$E2027=dashboard!$B$5),IF(dashboard!$B$6="All",TRUE,$G2027=dashboard!$B$6),IF(dashboard!$B$7="All",TRUE,$M2027=dashboard!$B$7),$P2027&gt;=dashboard!$B$8,$P2027&lt;=dashboard!$B$9,COUNTIFS($C$2:C2027,$C2027,$F$2:F2027,IF(dashboard!$B$4="All","*",dashboard!$B$4),$E$2:E2027,IF(dashboard!$B$5="All","*",dashboard!$B$5),$G$2:G2027,IF(dashboard!$B$6="All","*",dashboard!$B$6),$M$2:M2027,IF(dashboard!$B$7="All","*",dashboard!$B$7),$P$2:P2027,"&gt;="&amp;dashboard!$B$8,$P$2:P2027,"&lt;="&amp;dashboard!$B$9)=1),1,0)</f>
        <v>0</v>
      </c>
    </row>
    <row r="2028" spans="1:17">
      <c r="A2028" t="s">
        <v>3518</v>
      </c>
      <c r="B2028" s="2">
        <v>45462</v>
      </c>
      <c r="C2028" t="s">
        <v>128</v>
      </c>
      <c r="D2028" t="s">
        <v>881</v>
      </c>
      <c r="E2028" t="s">
        <v>26</v>
      </c>
      <c r="F2028" t="s">
        <v>18</v>
      </c>
      <c r="G2028" t="s">
        <v>19</v>
      </c>
      <c r="H2028" t="s">
        <v>20</v>
      </c>
      <c r="I2028" s="3">
        <v>5</v>
      </c>
      <c r="J2028" s="4">
        <v>26539.200000000001</v>
      </c>
      <c r="K2028" s="4">
        <v>132695.98000000001</v>
      </c>
      <c r="L2028" t="s">
        <v>21</v>
      </c>
      <c r="M2028" t="s">
        <v>29</v>
      </c>
      <c r="N2028">
        <f>IF(COUNTIF($C$2:C2028,C2028)=1,1,0)</f>
        <v>0</v>
      </c>
      <c r="O2028">
        <f t="shared" si="62"/>
        <v>0</v>
      </c>
      <c r="P2028" t="str">
        <f t="shared" si="63"/>
        <v>2024-06</v>
      </c>
      <c r="Q2028" s="3">
        <f>IF(AND(IF(dashboard!$B$4="All",TRUE,$F2028=dashboard!$B$4),IF(dashboard!$B$5="All",TRUE,$E2028=dashboard!$B$5),IF(dashboard!$B$6="All",TRUE,$G2028=dashboard!$B$6),IF(dashboard!$B$7="All",TRUE,$M2028=dashboard!$B$7),$P2028&gt;=dashboard!$B$8,$P2028&lt;=dashboard!$B$9,COUNTIFS($C$2:C2028,$C2028,$F$2:F2028,IF(dashboard!$B$4="All","*",dashboard!$B$4),$E$2:E2028,IF(dashboard!$B$5="All","*",dashboard!$B$5),$G$2:G2028,IF(dashboard!$B$6="All","*",dashboard!$B$6),$M$2:M2028,IF(dashboard!$B$7="All","*",dashboard!$B$7),$P$2:P2028,"&gt;="&amp;dashboard!$B$8,$P$2:P2028,"&lt;="&amp;dashboard!$B$9)=1),1,0)</f>
        <v>0</v>
      </c>
    </row>
    <row r="2029" spans="1:17">
      <c r="A2029" t="s">
        <v>3519</v>
      </c>
      <c r="B2029" s="2">
        <v>45153</v>
      </c>
      <c r="C2029" t="s">
        <v>870</v>
      </c>
      <c r="D2029" t="s">
        <v>775</v>
      </c>
      <c r="E2029" t="s">
        <v>17</v>
      </c>
      <c r="F2029" t="s">
        <v>27</v>
      </c>
      <c r="G2029" t="s">
        <v>42</v>
      </c>
      <c r="H2029" t="s">
        <v>34</v>
      </c>
      <c r="I2029" s="3">
        <v>1</v>
      </c>
      <c r="J2029" s="4">
        <v>1208.8699999999999</v>
      </c>
      <c r="K2029" s="4">
        <v>1208.8699999999999</v>
      </c>
      <c r="L2029" t="s">
        <v>21</v>
      </c>
      <c r="M2029" t="s">
        <v>29</v>
      </c>
      <c r="N2029">
        <f>IF(COUNTIF($C$2:C2029,C2029)=1,1,0)</f>
        <v>0</v>
      </c>
      <c r="O2029">
        <f t="shared" si="62"/>
        <v>0</v>
      </c>
      <c r="P2029" t="str">
        <f t="shared" si="63"/>
        <v>2023-08</v>
      </c>
      <c r="Q2029" s="3">
        <f>IF(AND(IF(dashboard!$B$4="All",TRUE,$F2029=dashboard!$B$4),IF(dashboard!$B$5="All",TRUE,$E2029=dashboard!$B$5),IF(dashboard!$B$6="All",TRUE,$G2029=dashboard!$B$6),IF(dashboard!$B$7="All",TRUE,$M2029=dashboard!$B$7),$P2029&gt;=dashboard!$B$8,$P2029&lt;=dashboard!$B$9,COUNTIFS($C$2:C2029,$C2029,$F$2:F2029,IF(dashboard!$B$4="All","*",dashboard!$B$4),$E$2:E2029,IF(dashboard!$B$5="All","*",dashboard!$B$5),$G$2:G2029,IF(dashboard!$B$6="All","*",dashboard!$B$6),$M$2:M2029,IF(dashboard!$B$7="All","*",dashboard!$B$7),$P$2:P2029,"&gt;="&amp;dashboard!$B$8,$P$2:P2029,"&lt;="&amp;dashboard!$B$9)=1),1,0)</f>
        <v>0</v>
      </c>
    </row>
    <row r="2030" spans="1:17">
      <c r="A2030" t="s">
        <v>3520</v>
      </c>
      <c r="B2030" s="2">
        <v>45080</v>
      </c>
      <c r="C2030" t="s">
        <v>720</v>
      </c>
      <c r="D2030" t="s">
        <v>1620</v>
      </c>
      <c r="E2030" t="s">
        <v>61</v>
      </c>
      <c r="F2030" t="s">
        <v>18</v>
      </c>
      <c r="G2030" t="s">
        <v>19</v>
      </c>
      <c r="H2030" t="s">
        <v>34</v>
      </c>
      <c r="I2030" s="3">
        <v>4</v>
      </c>
      <c r="J2030" s="4">
        <v>1078.68</v>
      </c>
      <c r="K2030" s="4">
        <v>4314.7</v>
      </c>
      <c r="L2030" t="s">
        <v>21</v>
      </c>
      <c r="M2030" t="s">
        <v>29</v>
      </c>
      <c r="N2030">
        <f>IF(COUNTIF($C$2:C2030,C2030)=1,1,0)</f>
        <v>0</v>
      </c>
      <c r="O2030">
        <f t="shared" si="62"/>
        <v>0</v>
      </c>
      <c r="P2030" t="str">
        <f t="shared" si="63"/>
        <v>2023-06</v>
      </c>
      <c r="Q2030" s="3">
        <f>IF(AND(IF(dashboard!$B$4="All",TRUE,$F2030=dashboard!$B$4),IF(dashboard!$B$5="All",TRUE,$E2030=dashboard!$B$5),IF(dashboard!$B$6="All",TRUE,$G2030=dashboard!$B$6),IF(dashboard!$B$7="All",TRUE,$M2030=dashboard!$B$7),$P2030&gt;=dashboard!$B$8,$P2030&lt;=dashboard!$B$9,COUNTIFS($C$2:C2030,$C2030,$F$2:F2030,IF(dashboard!$B$4="All","*",dashboard!$B$4),$E$2:E2030,IF(dashboard!$B$5="All","*",dashboard!$B$5),$G$2:G2030,IF(dashboard!$B$6="All","*",dashboard!$B$6),$M$2:M2030,IF(dashboard!$B$7="All","*",dashboard!$B$7),$P$2:P2030,"&gt;="&amp;dashboard!$B$8,$P$2:P2030,"&lt;="&amp;dashboard!$B$9)=1),1,0)</f>
        <v>0</v>
      </c>
    </row>
    <row r="2031" spans="1:17">
      <c r="A2031" t="s">
        <v>3521</v>
      </c>
      <c r="B2031" s="2">
        <v>45395</v>
      </c>
      <c r="C2031" t="s">
        <v>1797</v>
      </c>
      <c r="D2031" t="s">
        <v>3522</v>
      </c>
      <c r="E2031" t="s">
        <v>26</v>
      </c>
      <c r="F2031" t="s">
        <v>46</v>
      </c>
      <c r="G2031" t="s">
        <v>42</v>
      </c>
      <c r="H2031" t="s">
        <v>20</v>
      </c>
      <c r="I2031" s="3">
        <v>1</v>
      </c>
      <c r="J2031" s="4">
        <v>36368.19</v>
      </c>
      <c r="K2031" s="4">
        <v>36368.19</v>
      </c>
      <c r="L2031" t="s">
        <v>35</v>
      </c>
      <c r="M2031" t="s">
        <v>29</v>
      </c>
      <c r="N2031">
        <f>IF(COUNTIF($C$2:C2031,C2031)=1,1,0)</f>
        <v>0</v>
      </c>
      <c r="O2031">
        <f t="shared" si="62"/>
        <v>0</v>
      </c>
      <c r="P2031" t="str">
        <f t="shared" si="63"/>
        <v>2024-04</v>
      </c>
      <c r="Q2031" s="3">
        <f>IF(AND(IF(dashboard!$B$4="All",TRUE,$F2031=dashboard!$B$4),IF(dashboard!$B$5="All",TRUE,$E2031=dashboard!$B$5),IF(dashboard!$B$6="All",TRUE,$G2031=dashboard!$B$6),IF(dashboard!$B$7="All",TRUE,$M2031=dashboard!$B$7),$P2031&gt;=dashboard!$B$8,$P2031&lt;=dashboard!$B$9,COUNTIFS($C$2:C2031,$C2031,$F$2:F2031,IF(dashboard!$B$4="All","*",dashboard!$B$4),$E$2:E2031,IF(dashboard!$B$5="All","*",dashboard!$B$5),$G$2:G2031,IF(dashboard!$B$6="All","*",dashboard!$B$6),$M$2:M2031,IF(dashboard!$B$7="All","*",dashboard!$B$7),$P$2:P2031,"&gt;="&amp;dashboard!$B$8,$P$2:P2031,"&lt;="&amp;dashboard!$B$9)=1),1,0)</f>
        <v>0</v>
      </c>
    </row>
    <row r="2032" spans="1:17">
      <c r="A2032" t="s">
        <v>3523</v>
      </c>
      <c r="B2032" s="2">
        <v>45331</v>
      </c>
      <c r="C2032" t="s">
        <v>685</v>
      </c>
      <c r="D2032" t="s">
        <v>970</v>
      </c>
      <c r="E2032" t="s">
        <v>17</v>
      </c>
      <c r="F2032" t="s">
        <v>27</v>
      </c>
      <c r="G2032" t="s">
        <v>19</v>
      </c>
      <c r="H2032" t="s">
        <v>20</v>
      </c>
      <c r="I2032" s="3">
        <v>5</v>
      </c>
      <c r="J2032" s="4">
        <v>30009.65</v>
      </c>
      <c r="K2032" s="4">
        <v>150048.24</v>
      </c>
      <c r="L2032" t="s">
        <v>21</v>
      </c>
      <c r="M2032" t="s">
        <v>29</v>
      </c>
      <c r="N2032">
        <f>IF(COUNTIF($C$2:C2032,C2032)=1,1,0)</f>
        <v>0</v>
      </c>
      <c r="O2032">
        <f t="shared" si="62"/>
        <v>0</v>
      </c>
      <c r="P2032" t="str">
        <f t="shared" si="63"/>
        <v>2024-02</v>
      </c>
      <c r="Q2032" s="3">
        <f>IF(AND(IF(dashboard!$B$4="All",TRUE,$F2032=dashboard!$B$4),IF(dashboard!$B$5="All",TRUE,$E2032=dashboard!$B$5),IF(dashboard!$B$6="All",TRUE,$G2032=dashboard!$B$6),IF(dashboard!$B$7="All",TRUE,$M2032=dashboard!$B$7),$P2032&gt;=dashboard!$B$8,$P2032&lt;=dashboard!$B$9,COUNTIFS($C$2:C2032,$C2032,$F$2:F2032,IF(dashboard!$B$4="All","*",dashboard!$B$4),$E$2:E2032,IF(dashboard!$B$5="All","*",dashboard!$B$5),$G$2:G2032,IF(dashboard!$B$6="All","*",dashboard!$B$6),$M$2:M2032,IF(dashboard!$B$7="All","*",dashboard!$B$7),$P$2:P2032,"&gt;="&amp;dashboard!$B$8,$P$2:P2032,"&lt;="&amp;dashboard!$B$9)=1),1,0)</f>
        <v>0</v>
      </c>
    </row>
    <row r="2033" spans="1:17">
      <c r="A2033" t="s">
        <v>3524</v>
      </c>
      <c r="B2033" s="2">
        <v>45128</v>
      </c>
      <c r="C2033" t="s">
        <v>1229</v>
      </c>
      <c r="D2033" t="s">
        <v>1916</v>
      </c>
      <c r="E2033" t="s">
        <v>26</v>
      </c>
      <c r="F2033" t="s">
        <v>27</v>
      </c>
      <c r="G2033" t="s">
        <v>42</v>
      </c>
      <c r="H2033" t="s">
        <v>50</v>
      </c>
      <c r="I2033" s="3">
        <v>4</v>
      </c>
      <c r="J2033" s="4">
        <v>2460.62</v>
      </c>
      <c r="K2033" s="4">
        <v>9842.5</v>
      </c>
      <c r="L2033" t="s">
        <v>21</v>
      </c>
      <c r="M2033" t="s">
        <v>22</v>
      </c>
      <c r="N2033">
        <f>IF(COUNTIF($C$2:C2033,C2033)=1,1,0)</f>
        <v>0</v>
      </c>
      <c r="O2033">
        <f t="shared" si="62"/>
        <v>1</v>
      </c>
      <c r="P2033" t="str">
        <f t="shared" si="63"/>
        <v>2023-07</v>
      </c>
      <c r="Q2033" s="3">
        <f>IF(AND(IF(dashboard!$B$4="All",TRUE,$F2033=dashboard!$B$4),IF(dashboard!$B$5="All",TRUE,$E2033=dashboard!$B$5),IF(dashboard!$B$6="All",TRUE,$G2033=dashboard!$B$6),IF(dashboard!$B$7="All",TRUE,$M2033=dashboard!$B$7),$P2033&gt;=dashboard!$B$8,$P2033&lt;=dashboard!$B$9,COUNTIFS($C$2:C2033,$C2033,$F$2:F2033,IF(dashboard!$B$4="All","*",dashboard!$B$4),$E$2:E2033,IF(dashboard!$B$5="All","*",dashboard!$B$5),$G$2:G2033,IF(dashboard!$B$6="All","*",dashboard!$B$6),$M$2:M2033,IF(dashboard!$B$7="All","*",dashboard!$B$7),$P$2:P2033,"&gt;="&amp;dashboard!$B$8,$P$2:P2033,"&lt;="&amp;dashboard!$B$9)=1),1,0)</f>
        <v>0</v>
      </c>
    </row>
    <row r="2034" spans="1:17">
      <c r="A2034" t="s">
        <v>3525</v>
      </c>
      <c r="B2034" s="2">
        <v>44964</v>
      </c>
      <c r="C2034" t="s">
        <v>2437</v>
      </c>
      <c r="D2034" t="s">
        <v>2406</v>
      </c>
      <c r="E2034" t="s">
        <v>26</v>
      </c>
      <c r="F2034" t="s">
        <v>27</v>
      </c>
      <c r="G2034" t="s">
        <v>42</v>
      </c>
      <c r="H2034" t="s">
        <v>57</v>
      </c>
      <c r="I2034" s="3">
        <v>3</v>
      </c>
      <c r="J2034" s="4">
        <v>15096.02</v>
      </c>
      <c r="K2034" s="4">
        <v>45288.06</v>
      </c>
      <c r="L2034" t="s">
        <v>28</v>
      </c>
      <c r="M2034" t="s">
        <v>29</v>
      </c>
      <c r="N2034">
        <f>IF(COUNTIF($C$2:C2034,C2034)=1,1,0)</f>
        <v>0</v>
      </c>
      <c r="O2034">
        <f t="shared" si="62"/>
        <v>0</v>
      </c>
      <c r="P2034" t="str">
        <f t="shared" si="63"/>
        <v>2023-02</v>
      </c>
      <c r="Q2034" s="3">
        <f>IF(AND(IF(dashboard!$B$4="All",TRUE,$F2034=dashboard!$B$4),IF(dashboard!$B$5="All",TRUE,$E2034=dashboard!$B$5),IF(dashboard!$B$6="All",TRUE,$G2034=dashboard!$B$6),IF(dashboard!$B$7="All",TRUE,$M2034=dashboard!$B$7),$P2034&gt;=dashboard!$B$8,$P2034&lt;=dashboard!$B$9,COUNTIFS($C$2:C2034,$C2034,$F$2:F2034,IF(dashboard!$B$4="All","*",dashboard!$B$4),$E$2:E2034,IF(dashboard!$B$5="All","*",dashboard!$B$5),$G$2:G2034,IF(dashboard!$B$6="All","*",dashboard!$B$6),$M$2:M2034,IF(dashboard!$B$7="All","*",dashboard!$B$7),$P$2:P2034,"&gt;="&amp;dashboard!$B$8,$P$2:P2034,"&lt;="&amp;dashboard!$B$9)=1),1,0)</f>
        <v>0</v>
      </c>
    </row>
    <row r="2035" spans="1:17">
      <c r="A2035" t="s">
        <v>3526</v>
      </c>
      <c r="B2035" s="2">
        <v>45114</v>
      </c>
      <c r="C2035" t="s">
        <v>3527</v>
      </c>
      <c r="D2035" t="s">
        <v>655</v>
      </c>
      <c r="E2035" t="s">
        <v>26</v>
      </c>
      <c r="F2035" t="s">
        <v>27</v>
      </c>
      <c r="G2035" t="s">
        <v>19</v>
      </c>
      <c r="H2035" t="s">
        <v>20</v>
      </c>
      <c r="I2035" s="3">
        <v>2</v>
      </c>
      <c r="J2035" s="4">
        <v>36583.879999999997</v>
      </c>
      <c r="K2035" s="4">
        <v>73167.759999999995</v>
      </c>
      <c r="L2035" t="s">
        <v>28</v>
      </c>
      <c r="M2035" t="s">
        <v>29</v>
      </c>
      <c r="N2035">
        <f>IF(COUNTIF($C$2:C2035,C2035)=1,1,0)</f>
        <v>1</v>
      </c>
      <c r="O2035">
        <f t="shared" si="62"/>
        <v>0</v>
      </c>
      <c r="P2035" t="str">
        <f t="shared" si="63"/>
        <v>2023-07</v>
      </c>
      <c r="Q2035" s="3">
        <f>IF(AND(IF(dashboard!$B$4="All",TRUE,$F2035=dashboard!$B$4),IF(dashboard!$B$5="All",TRUE,$E2035=dashboard!$B$5),IF(dashboard!$B$6="All",TRUE,$G2035=dashboard!$B$6),IF(dashboard!$B$7="All",TRUE,$M2035=dashboard!$B$7),$P2035&gt;=dashboard!$B$8,$P2035&lt;=dashboard!$B$9,COUNTIFS($C$2:C2035,$C2035,$F$2:F2035,IF(dashboard!$B$4="All","*",dashboard!$B$4),$E$2:E2035,IF(dashboard!$B$5="All","*",dashboard!$B$5),$G$2:G2035,IF(dashboard!$B$6="All","*",dashboard!$B$6),$M$2:M2035,IF(dashboard!$B$7="All","*",dashboard!$B$7),$P$2:P2035,"&gt;="&amp;dashboard!$B$8,$P$2:P2035,"&lt;="&amp;dashboard!$B$9)=1),1,0)</f>
        <v>0</v>
      </c>
    </row>
    <row r="2036" spans="1:17">
      <c r="A2036" t="s">
        <v>3528</v>
      </c>
      <c r="B2036" s="2">
        <v>44983</v>
      </c>
      <c r="C2036" t="s">
        <v>1719</v>
      </c>
      <c r="D2036" t="s">
        <v>2145</v>
      </c>
      <c r="E2036" t="s">
        <v>61</v>
      </c>
      <c r="F2036" t="s">
        <v>18</v>
      </c>
      <c r="G2036" t="s">
        <v>42</v>
      </c>
      <c r="H2036" t="s">
        <v>34</v>
      </c>
      <c r="I2036" s="3">
        <v>3</v>
      </c>
      <c r="J2036" s="4">
        <v>1294.1600000000001</v>
      </c>
      <c r="K2036" s="4">
        <v>3882.49</v>
      </c>
      <c r="L2036" t="s">
        <v>21</v>
      </c>
      <c r="M2036" t="s">
        <v>29</v>
      </c>
      <c r="N2036">
        <f>IF(COUNTIF($C$2:C2036,C2036)=1,1,0)</f>
        <v>0</v>
      </c>
      <c r="O2036">
        <f t="shared" si="62"/>
        <v>0</v>
      </c>
      <c r="P2036" t="str">
        <f t="shared" si="63"/>
        <v>2023-02</v>
      </c>
      <c r="Q2036" s="3">
        <f>IF(AND(IF(dashboard!$B$4="All",TRUE,$F2036=dashboard!$B$4),IF(dashboard!$B$5="All",TRUE,$E2036=dashboard!$B$5),IF(dashboard!$B$6="All",TRUE,$G2036=dashboard!$B$6),IF(dashboard!$B$7="All",TRUE,$M2036=dashboard!$B$7),$P2036&gt;=dashboard!$B$8,$P2036&lt;=dashboard!$B$9,COUNTIFS($C$2:C2036,$C2036,$F$2:F2036,IF(dashboard!$B$4="All","*",dashboard!$B$4),$E$2:E2036,IF(dashboard!$B$5="All","*",dashboard!$B$5),$G$2:G2036,IF(dashboard!$B$6="All","*",dashboard!$B$6),$M$2:M2036,IF(dashboard!$B$7="All","*",dashboard!$B$7),$P$2:P2036,"&gt;="&amp;dashboard!$B$8,$P$2:P2036,"&lt;="&amp;dashboard!$B$9)=1),1,0)</f>
        <v>0</v>
      </c>
    </row>
    <row r="2037" spans="1:17">
      <c r="A2037" t="s">
        <v>3529</v>
      </c>
      <c r="B2037" s="2">
        <v>44946</v>
      </c>
      <c r="C2037" t="s">
        <v>1059</v>
      </c>
      <c r="D2037" t="s">
        <v>2988</v>
      </c>
      <c r="E2037" t="s">
        <v>17</v>
      </c>
      <c r="F2037" t="s">
        <v>46</v>
      </c>
      <c r="G2037" t="s">
        <v>42</v>
      </c>
      <c r="H2037" t="s">
        <v>34</v>
      </c>
      <c r="I2037" s="3">
        <v>2</v>
      </c>
      <c r="J2037" s="4">
        <v>921.81</v>
      </c>
      <c r="K2037" s="4">
        <v>1843.62</v>
      </c>
      <c r="L2037" t="s">
        <v>35</v>
      </c>
      <c r="M2037" t="s">
        <v>29</v>
      </c>
      <c r="N2037">
        <f>IF(COUNTIF($C$2:C2037,C2037)=1,1,0)</f>
        <v>0</v>
      </c>
      <c r="O2037">
        <f t="shared" si="62"/>
        <v>0</v>
      </c>
      <c r="P2037" t="str">
        <f t="shared" si="63"/>
        <v>2023-01</v>
      </c>
      <c r="Q2037" s="3">
        <f>IF(AND(IF(dashboard!$B$4="All",TRUE,$F2037=dashboard!$B$4),IF(dashboard!$B$5="All",TRUE,$E2037=dashboard!$B$5),IF(dashboard!$B$6="All",TRUE,$G2037=dashboard!$B$6),IF(dashboard!$B$7="All",TRUE,$M2037=dashboard!$B$7),$P2037&gt;=dashboard!$B$8,$P2037&lt;=dashboard!$B$9,COUNTIFS($C$2:C2037,$C2037,$F$2:F2037,IF(dashboard!$B$4="All","*",dashboard!$B$4),$E$2:E2037,IF(dashboard!$B$5="All","*",dashboard!$B$5),$G$2:G2037,IF(dashboard!$B$6="All","*",dashboard!$B$6),$M$2:M2037,IF(dashboard!$B$7="All","*",dashboard!$B$7),$P$2:P2037,"&gt;="&amp;dashboard!$B$8,$P$2:P2037,"&lt;="&amp;dashboard!$B$9)=1),1,0)</f>
        <v>0</v>
      </c>
    </row>
    <row r="2038" spans="1:17">
      <c r="A2038" t="s">
        <v>3530</v>
      </c>
      <c r="B2038" s="2">
        <v>45199</v>
      </c>
      <c r="C2038" t="s">
        <v>953</v>
      </c>
      <c r="D2038" t="s">
        <v>3531</v>
      </c>
      <c r="E2038" t="s">
        <v>17</v>
      </c>
      <c r="F2038" t="s">
        <v>27</v>
      </c>
      <c r="G2038" t="s">
        <v>19</v>
      </c>
      <c r="H2038" t="s">
        <v>20</v>
      </c>
      <c r="I2038" s="3">
        <v>2</v>
      </c>
      <c r="J2038" s="4">
        <v>41391.75</v>
      </c>
      <c r="K2038" s="4">
        <v>82783.5</v>
      </c>
      <c r="L2038" t="s">
        <v>35</v>
      </c>
      <c r="M2038" t="s">
        <v>29</v>
      </c>
      <c r="N2038">
        <f>IF(COUNTIF($C$2:C2038,C2038)=1,1,0)</f>
        <v>0</v>
      </c>
      <c r="O2038">
        <f t="shared" si="62"/>
        <v>0</v>
      </c>
      <c r="P2038" t="str">
        <f t="shared" si="63"/>
        <v>2023-09</v>
      </c>
      <c r="Q2038" s="3">
        <f>IF(AND(IF(dashboard!$B$4="All",TRUE,$F2038=dashboard!$B$4),IF(dashboard!$B$5="All",TRUE,$E2038=dashboard!$B$5),IF(dashboard!$B$6="All",TRUE,$G2038=dashboard!$B$6),IF(dashboard!$B$7="All",TRUE,$M2038=dashboard!$B$7),$P2038&gt;=dashboard!$B$8,$P2038&lt;=dashboard!$B$9,COUNTIFS($C$2:C2038,$C2038,$F$2:F2038,IF(dashboard!$B$4="All","*",dashboard!$B$4),$E$2:E2038,IF(dashboard!$B$5="All","*",dashboard!$B$5),$G$2:G2038,IF(dashboard!$B$6="All","*",dashboard!$B$6),$M$2:M2038,IF(dashboard!$B$7="All","*",dashboard!$B$7),$P$2:P2038,"&gt;="&amp;dashboard!$B$8,$P$2:P2038,"&lt;="&amp;dashboard!$B$9)=1),1,0)</f>
        <v>0</v>
      </c>
    </row>
    <row r="2039" spans="1:17">
      <c r="A2039" t="s">
        <v>3532</v>
      </c>
      <c r="B2039" s="2">
        <v>45045</v>
      </c>
      <c r="C2039" t="s">
        <v>3533</v>
      </c>
      <c r="D2039" t="s">
        <v>1405</v>
      </c>
      <c r="E2039" t="s">
        <v>17</v>
      </c>
      <c r="F2039" t="s">
        <v>33</v>
      </c>
      <c r="G2039" t="s">
        <v>19</v>
      </c>
      <c r="H2039" t="s">
        <v>34</v>
      </c>
      <c r="I2039" s="3">
        <v>5</v>
      </c>
      <c r="J2039" s="4">
        <v>1346.19</v>
      </c>
      <c r="K2039" s="4">
        <v>6730.94</v>
      </c>
      <c r="L2039" t="s">
        <v>35</v>
      </c>
      <c r="M2039" t="s">
        <v>29</v>
      </c>
      <c r="N2039">
        <f>IF(COUNTIF($C$2:C2039,C2039)=1,1,0)</f>
        <v>1</v>
      </c>
      <c r="O2039">
        <f t="shared" si="62"/>
        <v>0</v>
      </c>
      <c r="P2039" t="str">
        <f t="shared" si="63"/>
        <v>2023-04</v>
      </c>
      <c r="Q2039" s="3">
        <f>IF(AND(IF(dashboard!$B$4="All",TRUE,$F2039=dashboard!$B$4),IF(dashboard!$B$5="All",TRUE,$E2039=dashboard!$B$5),IF(dashboard!$B$6="All",TRUE,$G2039=dashboard!$B$6),IF(dashboard!$B$7="All",TRUE,$M2039=dashboard!$B$7),$P2039&gt;=dashboard!$B$8,$P2039&lt;=dashboard!$B$9,COUNTIFS($C$2:C2039,$C2039,$F$2:F2039,IF(dashboard!$B$4="All","*",dashboard!$B$4),$E$2:E2039,IF(dashboard!$B$5="All","*",dashboard!$B$5),$G$2:G2039,IF(dashboard!$B$6="All","*",dashboard!$B$6),$M$2:M2039,IF(dashboard!$B$7="All","*",dashboard!$B$7),$P$2:P2039,"&gt;="&amp;dashboard!$B$8,$P$2:P2039,"&lt;="&amp;dashboard!$B$9)=1),1,0)</f>
        <v>1</v>
      </c>
    </row>
    <row r="2040" spans="1:17">
      <c r="A2040" t="s">
        <v>3534</v>
      </c>
      <c r="B2040" s="2">
        <v>45442</v>
      </c>
      <c r="C2040" t="s">
        <v>2440</v>
      </c>
      <c r="D2040" t="s">
        <v>672</v>
      </c>
      <c r="E2040" t="s">
        <v>17</v>
      </c>
      <c r="F2040" t="s">
        <v>33</v>
      </c>
      <c r="G2040" t="s">
        <v>19</v>
      </c>
      <c r="H2040" t="s">
        <v>57</v>
      </c>
      <c r="I2040" s="3">
        <v>4</v>
      </c>
      <c r="J2040" s="4">
        <v>14717.39</v>
      </c>
      <c r="K2040" s="4">
        <v>58869.56</v>
      </c>
      <c r="L2040" t="s">
        <v>35</v>
      </c>
      <c r="M2040" t="s">
        <v>29</v>
      </c>
      <c r="N2040">
        <f>IF(COUNTIF($C$2:C2040,C2040)=1,1,0)</f>
        <v>0</v>
      </c>
      <c r="O2040">
        <f t="shared" si="62"/>
        <v>0</v>
      </c>
      <c r="P2040" t="str">
        <f t="shared" si="63"/>
        <v>2024-05</v>
      </c>
      <c r="Q2040" s="3">
        <f>IF(AND(IF(dashboard!$B$4="All",TRUE,$F2040=dashboard!$B$4),IF(dashboard!$B$5="All",TRUE,$E2040=dashboard!$B$5),IF(dashboard!$B$6="All",TRUE,$G2040=dashboard!$B$6),IF(dashboard!$B$7="All",TRUE,$M2040=dashboard!$B$7),$P2040&gt;=dashboard!$B$8,$P2040&lt;=dashboard!$B$9,COUNTIFS($C$2:C2040,$C2040,$F$2:F2040,IF(dashboard!$B$4="All","*",dashboard!$B$4),$E$2:E2040,IF(dashboard!$B$5="All","*",dashboard!$B$5),$G$2:G2040,IF(dashboard!$B$6="All","*",dashboard!$B$6),$M$2:M2040,IF(dashboard!$B$7="All","*",dashboard!$B$7),$P$2:P2040,"&gt;="&amp;dashboard!$B$8,$P$2:P2040,"&lt;="&amp;dashboard!$B$9)=1),1,0)</f>
        <v>1</v>
      </c>
    </row>
    <row r="2041" spans="1:17">
      <c r="A2041" t="s">
        <v>3535</v>
      </c>
      <c r="B2041" s="2">
        <v>45147</v>
      </c>
      <c r="C2041" t="s">
        <v>836</v>
      </c>
      <c r="D2041" t="s">
        <v>1047</v>
      </c>
      <c r="E2041" t="s">
        <v>17</v>
      </c>
      <c r="F2041" t="s">
        <v>46</v>
      </c>
      <c r="G2041" t="s">
        <v>19</v>
      </c>
      <c r="H2041" t="s">
        <v>50</v>
      </c>
      <c r="I2041" s="3">
        <v>4</v>
      </c>
      <c r="J2041" s="4">
        <v>2862.95</v>
      </c>
      <c r="K2041" s="4">
        <v>11451.79</v>
      </c>
      <c r="L2041" t="s">
        <v>28</v>
      </c>
      <c r="M2041" t="s">
        <v>29</v>
      </c>
      <c r="N2041">
        <f>IF(COUNTIF($C$2:C2041,C2041)=1,1,0)</f>
        <v>0</v>
      </c>
      <c r="O2041">
        <f t="shared" si="62"/>
        <v>0</v>
      </c>
      <c r="P2041" t="str">
        <f t="shared" si="63"/>
        <v>2023-08</v>
      </c>
      <c r="Q2041" s="3">
        <f>IF(AND(IF(dashboard!$B$4="All",TRUE,$F2041=dashboard!$B$4),IF(dashboard!$B$5="All",TRUE,$E2041=dashboard!$B$5),IF(dashboard!$B$6="All",TRUE,$G2041=dashboard!$B$6),IF(dashboard!$B$7="All",TRUE,$M2041=dashboard!$B$7),$P2041&gt;=dashboard!$B$8,$P2041&lt;=dashboard!$B$9,COUNTIFS($C$2:C2041,$C2041,$F$2:F2041,IF(dashboard!$B$4="All","*",dashboard!$B$4),$E$2:E2041,IF(dashboard!$B$5="All","*",dashboard!$B$5),$G$2:G2041,IF(dashboard!$B$6="All","*",dashboard!$B$6),$M$2:M2041,IF(dashboard!$B$7="All","*",dashboard!$B$7),$P$2:P2041,"&gt;="&amp;dashboard!$B$8,$P$2:P2041,"&lt;="&amp;dashboard!$B$9)=1),1,0)</f>
        <v>0</v>
      </c>
    </row>
    <row r="2042" spans="1:17">
      <c r="A2042" t="s">
        <v>3536</v>
      </c>
      <c r="B2042" s="2">
        <v>45452</v>
      </c>
      <c r="C2042" t="s">
        <v>2371</v>
      </c>
      <c r="D2042" t="s">
        <v>587</v>
      </c>
      <c r="E2042" t="s">
        <v>61</v>
      </c>
      <c r="F2042" t="s">
        <v>33</v>
      </c>
      <c r="G2042" t="s">
        <v>42</v>
      </c>
      <c r="H2042" t="s">
        <v>57</v>
      </c>
      <c r="I2042" s="3">
        <v>1</v>
      </c>
      <c r="J2042" s="4">
        <v>13368.25</v>
      </c>
      <c r="K2042" s="4">
        <v>13368.25</v>
      </c>
      <c r="L2042" t="s">
        <v>35</v>
      </c>
      <c r="M2042" t="s">
        <v>29</v>
      </c>
      <c r="N2042">
        <f>IF(COUNTIF($C$2:C2042,C2042)=1,1,0)</f>
        <v>0</v>
      </c>
      <c r="O2042">
        <f t="shared" si="62"/>
        <v>0</v>
      </c>
      <c r="P2042" t="str">
        <f t="shared" si="63"/>
        <v>2024-06</v>
      </c>
      <c r="Q2042" s="3">
        <f>IF(AND(IF(dashboard!$B$4="All",TRUE,$F2042=dashboard!$B$4),IF(dashboard!$B$5="All",TRUE,$E2042=dashboard!$B$5),IF(dashboard!$B$6="All",TRUE,$G2042=dashboard!$B$6),IF(dashboard!$B$7="All",TRUE,$M2042=dashboard!$B$7),$P2042&gt;=dashboard!$B$8,$P2042&lt;=dashboard!$B$9,COUNTIFS($C$2:C2042,$C2042,$F$2:F2042,IF(dashboard!$B$4="All","*",dashboard!$B$4),$E$2:E2042,IF(dashboard!$B$5="All","*",dashboard!$B$5),$G$2:G2042,IF(dashboard!$B$6="All","*",dashboard!$B$6),$M$2:M2042,IF(dashboard!$B$7="All","*",dashboard!$B$7),$P$2:P2042,"&gt;="&amp;dashboard!$B$8,$P$2:P2042,"&lt;="&amp;dashboard!$B$9)=1),1,0)</f>
        <v>0</v>
      </c>
    </row>
    <row r="2043" spans="1:17">
      <c r="A2043" t="s">
        <v>3537</v>
      </c>
      <c r="B2043" s="2">
        <v>45441</v>
      </c>
      <c r="C2043" t="s">
        <v>583</v>
      </c>
      <c r="D2043" t="s">
        <v>1286</v>
      </c>
      <c r="E2043" t="s">
        <v>26</v>
      </c>
      <c r="F2043" t="s">
        <v>18</v>
      </c>
      <c r="G2043" t="s">
        <v>42</v>
      </c>
      <c r="H2043" t="s">
        <v>50</v>
      </c>
      <c r="I2043" s="3">
        <v>3</v>
      </c>
      <c r="J2043" s="4">
        <v>1792.86</v>
      </c>
      <c r="K2043" s="4">
        <v>5378.57</v>
      </c>
      <c r="L2043" t="s">
        <v>35</v>
      </c>
      <c r="M2043" t="s">
        <v>29</v>
      </c>
      <c r="N2043">
        <f>IF(COUNTIF($C$2:C2043,C2043)=1,1,0)</f>
        <v>0</v>
      </c>
      <c r="O2043">
        <f t="shared" si="62"/>
        <v>0</v>
      </c>
      <c r="P2043" t="str">
        <f t="shared" si="63"/>
        <v>2024-05</v>
      </c>
      <c r="Q2043" s="3">
        <f>IF(AND(IF(dashboard!$B$4="All",TRUE,$F2043=dashboard!$B$4),IF(dashboard!$B$5="All",TRUE,$E2043=dashboard!$B$5),IF(dashboard!$B$6="All",TRUE,$G2043=dashboard!$B$6),IF(dashboard!$B$7="All",TRUE,$M2043=dashboard!$B$7),$P2043&gt;=dashboard!$B$8,$P2043&lt;=dashboard!$B$9,COUNTIFS($C$2:C2043,$C2043,$F$2:F2043,IF(dashboard!$B$4="All","*",dashboard!$B$4),$E$2:E2043,IF(dashboard!$B$5="All","*",dashboard!$B$5),$G$2:G2043,IF(dashboard!$B$6="All","*",dashboard!$B$6),$M$2:M2043,IF(dashboard!$B$7="All","*",dashboard!$B$7),$P$2:P2043,"&gt;="&amp;dashboard!$B$8,$P$2:P2043,"&lt;="&amp;dashboard!$B$9)=1),1,0)</f>
        <v>0</v>
      </c>
    </row>
    <row r="2044" spans="1:17">
      <c r="A2044" t="s">
        <v>3538</v>
      </c>
      <c r="B2044" s="2">
        <v>45262</v>
      </c>
      <c r="C2044" t="s">
        <v>532</v>
      </c>
      <c r="D2044" t="s">
        <v>3338</v>
      </c>
      <c r="E2044" t="s">
        <v>26</v>
      </c>
      <c r="F2044" t="s">
        <v>18</v>
      </c>
      <c r="G2044" t="s">
        <v>19</v>
      </c>
      <c r="H2044" t="s">
        <v>50</v>
      </c>
      <c r="I2044" s="3">
        <v>5</v>
      </c>
      <c r="J2044" s="4">
        <v>2658.79</v>
      </c>
      <c r="K2044" s="4">
        <v>13293.95</v>
      </c>
      <c r="L2044" t="s">
        <v>21</v>
      </c>
      <c r="M2044" t="s">
        <v>29</v>
      </c>
      <c r="N2044">
        <f>IF(COUNTIF($C$2:C2044,C2044)=1,1,0)</f>
        <v>0</v>
      </c>
      <c r="O2044">
        <f t="shared" si="62"/>
        <v>0</v>
      </c>
      <c r="P2044" t="str">
        <f t="shared" si="63"/>
        <v>2023-12</v>
      </c>
      <c r="Q2044" s="3">
        <f>IF(AND(IF(dashboard!$B$4="All",TRUE,$F2044=dashboard!$B$4),IF(dashboard!$B$5="All",TRUE,$E2044=dashboard!$B$5),IF(dashboard!$B$6="All",TRUE,$G2044=dashboard!$B$6),IF(dashboard!$B$7="All",TRUE,$M2044=dashboard!$B$7),$P2044&gt;=dashboard!$B$8,$P2044&lt;=dashboard!$B$9,COUNTIFS($C$2:C2044,$C2044,$F$2:F2044,IF(dashboard!$B$4="All","*",dashboard!$B$4),$E$2:E2044,IF(dashboard!$B$5="All","*",dashboard!$B$5),$G$2:G2044,IF(dashboard!$B$6="All","*",dashboard!$B$6),$M$2:M2044,IF(dashboard!$B$7="All","*",dashboard!$B$7),$P$2:P2044,"&gt;="&amp;dashboard!$B$8,$P$2:P2044,"&lt;="&amp;dashboard!$B$9)=1),1,0)</f>
        <v>0</v>
      </c>
    </row>
    <row r="2045" spans="1:17">
      <c r="A2045" t="s">
        <v>3539</v>
      </c>
      <c r="B2045" s="2">
        <v>44981</v>
      </c>
      <c r="C2045" t="s">
        <v>3233</v>
      </c>
      <c r="D2045" t="s">
        <v>736</v>
      </c>
      <c r="E2045" t="s">
        <v>26</v>
      </c>
      <c r="F2045" t="s">
        <v>46</v>
      </c>
      <c r="G2045" t="s">
        <v>19</v>
      </c>
      <c r="H2045" t="s">
        <v>20</v>
      </c>
      <c r="I2045" s="3">
        <v>3</v>
      </c>
      <c r="J2045" s="4">
        <v>41008.519999999997</v>
      </c>
      <c r="K2045" s="4">
        <v>123025.57</v>
      </c>
      <c r="L2045" t="s">
        <v>35</v>
      </c>
      <c r="M2045" t="s">
        <v>29</v>
      </c>
      <c r="N2045">
        <f>IF(COUNTIF($C$2:C2045,C2045)=1,1,0)</f>
        <v>0</v>
      </c>
      <c r="O2045">
        <f t="shared" si="62"/>
        <v>0</v>
      </c>
      <c r="P2045" t="str">
        <f t="shared" si="63"/>
        <v>2023-02</v>
      </c>
      <c r="Q2045" s="3">
        <f>IF(AND(IF(dashboard!$B$4="All",TRUE,$F2045=dashboard!$B$4),IF(dashboard!$B$5="All",TRUE,$E2045=dashboard!$B$5),IF(dashboard!$B$6="All",TRUE,$G2045=dashboard!$B$6),IF(dashboard!$B$7="All",TRUE,$M2045=dashboard!$B$7),$P2045&gt;=dashboard!$B$8,$P2045&lt;=dashboard!$B$9,COUNTIFS($C$2:C2045,$C2045,$F$2:F2045,IF(dashboard!$B$4="All","*",dashboard!$B$4),$E$2:E2045,IF(dashboard!$B$5="All","*",dashboard!$B$5),$G$2:G2045,IF(dashboard!$B$6="All","*",dashboard!$B$6),$M$2:M2045,IF(dashboard!$B$7="All","*",dashboard!$B$7),$P$2:P2045,"&gt;="&amp;dashboard!$B$8,$P$2:P2045,"&lt;="&amp;dashboard!$B$9)=1),1,0)</f>
        <v>0</v>
      </c>
    </row>
    <row r="2046" spans="1:17">
      <c r="A2046" t="s">
        <v>3540</v>
      </c>
      <c r="B2046" s="2">
        <v>45426</v>
      </c>
      <c r="C2046" t="s">
        <v>904</v>
      </c>
      <c r="D2046" t="s">
        <v>2451</v>
      </c>
      <c r="E2046" t="s">
        <v>26</v>
      </c>
      <c r="F2046" t="s">
        <v>27</v>
      </c>
      <c r="G2046" t="s">
        <v>19</v>
      </c>
      <c r="H2046" t="s">
        <v>34</v>
      </c>
      <c r="I2046" s="3">
        <v>1</v>
      </c>
      <c r="J2046" s="4">
        <v>937.11</v>
      </c>
      <c r="K2046" s="4">
        <v>937.11</v>
      </c>
      <c r="L2046" t="s">
        <v>35</v>
      </c>
      <c r="M2046" t="s">
        <v>29</v>
      </c>
      <c r="N2046">
        <f>IF(COUNTIF($C$2:C2046,C2046)=1,1,0)</f>
        <v>0</v>
      </c>
      <c r="O2046">
        <f t="shared" si="62"/>
        <v>0</v>
      </c>
      <c r="P2046" t="str">
        <f t="shared" si="63"/>
        <v>2024-05</v>
      </c>
      <c r="Q2046" s="3">
        <f>IF(AND(IF(dashboard!$B$4="All",TRUE,$F2046=dashboard!$B$4),IF(dashboard!$B$5="All",TRUE,$E2046=dashboard!$B$5),IF(dashboard!$B$6="All",TRUE,$G2046=dashboard!$B$6),IF(dashboard!$B$7="All",TRUE,$M2046=dashboard!$B$7),$P2046&gt;=dashboard!$B$8,$P2046&lt;=dashboard!$B$9,COUNTIFS($C$2:C2046,$C2046,$F$2:F2046,IF(dashboard!$B$4="All","*",dashboard!$B$4),$E$2:E2046,IF(dashboard!$B$5="All","*",dashboard!$B$5),$G$2:G2046,IF(dashboard!$B$6="All","*",dashboard!$B$6),$M$2:M2046,IF(dashboard!$B$7="All","*",dashboard!$B$7),$P$2:P2046,"&gt;="&amp;dashboard!$B$8,$P$2:P2046,"&lt;="&amp;dashboard!$B$9)=1),1,0)</f>
        <v>0</v>
      </c>
    </row>
    <row r="2047" spans="1:17">
      <c r="A2047" t="s">
        <v>3541</v>
      </c>
      <c r="B2047" s="2">
        <v>45462</v>
      </c>
      <c r="C2047" t="s">
        <v>1347</v>
      </c>
      <c r="D2047" t="s">
        <v>3542</v>
      </c>
      <c r="E2047" t="s">
        <v>17</v>
      </c>
      <c r="F2047" t="s">
        <v>33</v>
      </c>
      <c r="G2047" t="s">
        <v>19</v>
      </c>
      <c r="H2047" t="s">
        <v>50</v>
      </c>
      <c r="I2047" s="3">
        <v>1</v>
      </c>
      <c r="J2047" s="4">
        <v>2554.84</v>
      </c>
      <c r="K2047" s="4">
        <v>2554.84</v>
      </c>
      <c r="L2047" t="s">
        <v>35</v>
      </c>
      <c r="M2047" t="s">
        <v>29</v>
      </c>
      <c r="N2047">
        <f>IF(COUNTIF($C$2:C2047,C2047)=1,1,0)</f>
        <v>0</v>
      </c>
      <c r="O2047">
        <f t="shared" si="62"/>
        <v>0</v>
      </c>
      <c r="P2047" t="str">
        <f t="shared" si="63"/>
        <v>2024-06</v>
      </c>
      <c r="Q2047" s="3">
        <f>IF(AND(IF(dashboard!$B$4="All",TRUE,$F2047=dashboard!$B$4),IF(dashboard!$B$5="All",TRUE,$E2047=dashboard!$B$5),IF(dashboard!$B$6="All",TRUE,$G2047=dashboard!$B$6),IF(dashboard!$B$7="All",TRUE,$M2047=dashboard!$B$7),$P2047&gt;=dashboard!$B$8,$P2047&lt;=dashboard!$B$9,COUNTIFS($C$2:C2047,$C2047,$F$2:F2047,IF(dashboard!$B$4="All","*",dashboard!$B$4),$E$2:E2047,IF(dashboard!$B$5="All","*",dashboard!$B$5),$G$2:G2047,IF(dashboard!$B$6="All","*",dashboard!$B$6),$M$2:M2047,IF(dashboard!$B$7="All","*",dashboard!$B$7),$P$2:P2047,"&gt;="&amp;dashboard!$B$8,$P$2:P2047,"&lt;="&amp;dashboard!$B$9)=1),1,0)</f>
        <v>0</v>
      </c>
    </row>
    <row r="2048" spans="1:17">
      <c r="A2048" t="s">
        <v>3543</v>
      </c>
      <c r="B2048" s="2">
        <v>45088</v>
      </c>
      <c r="C2048" t="s">
        <v>894</v>
      </c>
      <c r="D2048" t="s">
        <v>2935</v>
      </c>
      <c r="E2048" t="s">
        <v>61</v>
      </c>
      <c r="F2048" t="s">
        <v>33</v>
      </c>
      <c r="G2048" t="s">
        <v>19</v>
      </c>
      <c r="H2048" t="s">
        <v>20</v>
      </c>
      <c r="I2048" s="3">
        <v>5</v>
      </c>
      <c r="J2048" s="4">
        <v>38734.949999999997</v>
      </c>
      <c r="K2048" s="4">
        <v>193674.74</v>
      </c>
      <c r="L2048" t="s">
        <v>35</v>
      </c>
      <c r="M2048" t="s">
        <v>29</v>
      </c>
      <c r="N2048">
        <f>IF(COUNTIF($C$2:C2048,C2048)=1,1,0)</f>
        <v>0</v>
      </c>
      <c r="O2048">
        <f t="shared" si="62"/>
        <v>0</v>
      </c>
      <c r="P2048" t="str">
        <f t="shared" si="63"/>
        <v>2023-06</v>
      </c>
      <c r="Q2048" s="3">
        <f>IF(AND(IF(dashboard!$B$4="All",TRUE,$F2048=dashboard!$B$4),IF(dashboard!$B$5="All",TRUE,$E2048=dashboard!$B$5),IF(dashboard!$B$6="All",TRUE,$G2048=dashboard!$B$6),IF(dashboard!$B$7="All",TRUE,$M2048=dashboard!$B$7),$P2048&gt;=dashboard!$B$8,$P2048&lt;=dashboard!$B$9,COUNTIFS($C$2:C2048,$C2048,$F$2:F2048,IF(dashboard!$B$4="All","*",dashboard!$B$4),$E$2:E2048,IF(dashboard!$B$5="All","*",dashboard!$B$5),$G$2:G2048,IF(dashboard!$B$6="All","*",dashboard!$B$6),$M$2:M2048,IF(dashboard!$B$7="All","*",dashboard!$B$7),$P$2:P2048,"&gt;="&amp;dashboard!$B$8,$P$2:P2048,"&lt;="&amp;dashboard!$B$9)=1),1,0)</f>
        <v>0</v>
      </c>
    </row>
    <row r="2049" spans="1:17">
      <c r="A2049" t="s">
        <v>3544</v>
      </c>
      <c r="B2049" s="2">
        <v>45085</v>
      </c>
      <c r="C2049" t="s">
        <v>2400</v>
      </c>
      <c r="D2049" t="s">
        <v>2038</v>
      </c>
      <c r="E2049" t="s">
        <v>17</v>
      </c>
      <c r="F2049" t="s">
        <v>46</v>
      </c>
      <c r="G2049" t="s">
        <v>19</v>
      </c>
      <c r="H2049" t="s">
        <v>34</v>
      </c>
      <c r="I2049" s="3">
        <v>1</v>
      </c>
      <c r="J2049" s="4">
        <v>1383.04</v>
      </c>
      <c r="K2049" s="4">
        <v>1383.04</v>
      </c>
      <c r="L2049" t="s">
        <v>28</v>
      </c>
      <c r="M2049" t="s">
        <v>29</v>
      </c>
      <c r="N2049">
        <f>IF(COUNTIF($C$2:C2049,C2049)=1,1,0)</f>
        <v>0</v>
      </c>
      <c r="O2049">
        <f t="shared" si="62"/>
        <v>0</v>
      </c>
      <c r="P2049" t="str">
        <f t="shared" si="63"/>
        <v>2023-06</v>
      </c>
      <c r="Q2049" s="3">
        <f>IF(AND(IF(dashboard!$B$4="All",TRUE,$F2049=dashboard!$B$4),IF(dashboard!$B$5="All",TRUE,$E2049=dashboard!$B$5),IF(dashboard!$B$6="All",TRUE,$G2049=dashboard!$B$6),IF(dashboard!$B$7="All",TRUE,$M2049=dashboard!$B$7),$P2049&gt;=dashboard!$B$8,$P2049&lt;=dashboard!$B$9,COUNTIFS($C$2:C2049,$C2049,$F$2:F2049,IF(dashboard!$B$4="All","*",dashboard!$B$4),$E$2:E2049,IF(dashboard!$B$5="All","*",dashboard!$B$5),$G$2:G2049,IF(dashboard!$B$6="All","*",dashboard!$B$6),$M$2:M2049,IF(dashboard!$B$7="All","*",dashboard!$B$7),$P$2:P2049,"&gt;="&amp;dashboard!$B$8,$P$2:P2049,"&lt;="&amp;dashboard!$B$9)=1),1,0)</f>
        <v>0</v>
      </c>
    </row>
    <row r="2050" spans="1:17">
      <c r="A2050" t="s">
        <v>3545</v>
      </c>
      <c r="B2050" s="2">
        <v>45114</v>
      </c>
      <c r="C2050" t="s">
        <v>3247</v>
      </c>
      <c r="D2050" t="s">
        <v>251</v>
      </c>
      <c r="E2050" t="s">
        <v>61</v>
      </c>
      <c r="F2050" t="s">
        <v>46</v>
      </c>
      <c r="G2050" t="s">
        <v>19</v>
      </c>
      <c r="H2050" t="s">
        <v>34</v>
      </c>
      <c r="I2050" s="3">
        <v>5</v>
      </c>
      <c r="J2050" s="4">
        <v>1005.92</v>
      </c>
      <c r="K2050" s="4">
        <v>5029.58</v>
      </c>
      <c r="L2050" t="s">
        <v>21</v>
      </c>
      <c r="M2050" t="s">
        <v>29</v>
      </c>
      <c r="N2050">
        <f>IF(COUNTIF($C$2:C2050,C2050)=1,1,0)</f>
        <v>0</v>
      </c>
      <c r="O2050">
        <f t="shared" ref="O2050:O2113" si="64">IF(OR(M2050="Yes",M2050="YES",M2050=TRUE,M2050=1),1,0)</f>
        <v>0</v>
      </c>
      <c r="P2050" t="str">
        <f t="shared" ref="P2050:P2113" si="65">TEXT(B2050,"yyyy-mm")</f>
        <v>2023-07</v>
      </c>
      <c r="Q2050" s="3">
        <f>IF(AND(IF(dashboard!$B$4="All",TRUE,$F2050=dashboard!$B$4),IF(dashboard!$B$5="All",TRUE,$E2050=dashboard!$B$5),IF(dashboard!$B$6="All",TRUE,$G2050=dashboard!$B$6),IF(dashboard!$B$7="All",TRUE,$M2050=dashboard!$B$7),$P2050&gt;=dashboard!$B$8,$P2050&lt;=dashboard!$B$9,COUNTIFS($C$2:C2050,$C2050,$F$2:F2050,IF(dashboard!$B$4="All","*",dashboard!$B$4),$E$2:E2050,IF(dashboard!$B$5="All","*",dashboard!$B$5),$G$2:G2050,IF(dashboard!$B$6="All","*",dashboard!$B$6),$M$2:M2050,IF(dashboard!$B$7="All","*",dashboard!$B$7),$P$2:P2050,"&gt;="&amp;dashboard!$B$8,$P$2:P2050,"&lt;="&amp;dashboard!$B$9)=1),1,0)</f>
        <v>0</v>
      </c>
    </row>
    <row r="2051" spans="1:17">
      <c r="A2051" t="s">
        <v>3546</v>
      </c>
      <c r="B2051" s="2">
        <v>44986</v>
      </c>
      <c r="C2051" t="s">
        <v>1337</v>
      </c>
      <c r="D2051" t="s">
        <v>495</v>
      </c>
      <c r="E2051" t="s">
        <v>26</v>
      </c>
      <c r="F2051" t="s">
        <v>33</v>
      </c>
      <c r="G2051" t="s">
        <v>42</v>
      </c>
      <c r="H2051" t="s">
        <v>50</v>
      </c>
      <c r="I2051" s="3">
        <v>1</v>
      </c>
      <c r="J2051" s="4">
        <v>1910.92</v>
      </c>
      <c r="K2051" s="4">
        <v>1910.92</v>
      </c>
      <c r="L2051" t="s">
        <v>28</v>
      </c>
      <c r="M2051" t="s">
        <v>29</v>
      </c>
      <c r="N2051">
        <f>IF(COUNTIF($C$2:C2051,C2051)=1,1,0)</f>
        <v>0</v>
      </c>
      <c r="O2051">
        <f t="shared" si="64"/>
        <v>0</v>
      </c>
      <c r="P2051" t="str">
        <f t="shared" si="65"/>
        <v>2023-03</v>
      </c>
      <c r="Q2051" s="3">
        <f>IF(AND(IF(dashboard!$B$4="All",TRUE,$F2051=dashboard!$B$4),IF(dashboard!$B$5="All",TRUE,$E2051=dashboard!$B$5),IF(dashboard!$B$6="All",TRUE,$G2051=dashboard!$B$6),IF(dashboard!$B$7="All",TRUE,$M2051=dashboard!$B$7),$P2051&gt;=dashboard!$B$8,$P2051&lt;=dashboard!$B$9,COUNTIFS($C$2:C2051,$C2051,$F$2:F2051,IF(dashboard!$B$4="All","*",dashboard!$B$4),$E$2:E2051,IF(dashboard!$B$5="All","*",dashboard!$B$5),$G$2:G2051,IF(dashboard!$B$6="All","*",dashboard!$B$6),$M$2:M2051,IF(dashboard!$B$7="All","*",dashboard!$B$7),$P$2:P2051,"&gt;="&amp;dashboard!$B$8,$P$2:P2051,"&lt;="&amp;dashboard!$B$9)=1),1,0)</f>
        <v>0</v>
      </c>
    </row>
    <row r="2052" spans="1:17">
      <c r="A2052" t="s">
        <v>3547</v>
      </c>
      <c r="B2052" s="2">
        <v>45245</v>
      </c>
      <c r="C2052" t="s">
        <v>2309</v>
      </c>
      <c r="D2052" t="s">
        <v>1262</v>
      </c>
      <c r="E2052" t="s">
        <v>17</v>
      </c>
      <c r="F2052" t="s">
        <v>27</v>
      </c>
      <c r="G2052" t="s">
        <v>42</v>
      </c>
      <c r="H2052" t="s">
        <v>34</v>
      </c>
      <c r="I2052" s="3">
        <v>4</v>
      </c>
      <c r="J2052" s="4">
        <v>988.71</v>
      </c>
      <c r="K2052" s="4">
        <v>3954.84</v>
      </c>
      <c r="L2052" t="s">
        <v>21</v>
      </c>
      <c r="M2052" t="s">
        <v>29</v>
      </c>
      <c r="N2052">
        <f>IF(COUNTIF($C$2:C2052,C2052)=1,1,0)</f>
        <v>0</v>
      </c>
      <c r="O2052">
        <f t="shared" si="64"/>
        <v>0</v>
      </c>
      <c r="P2052" t="str">
        <f t="shared" si="65"/>
        <v>2023-11</v>
      </c>
      <c r="Q2052" s="3">
        <f>IF(AND(IF(dashboard!$B$4="All",TRUE,$F2052=dashboard!$B$4),IF(dashboard!$B$5="All",TRUE,$E2052=dashboard!$B$5),IF(dashboard!$B$6="All",TRUE,$G2052=dashboard!$B$6),IF(dashboard!$B$7="All",TRUE,$M2052=dashboard!$B$7),$P2052&gt;=dashboard!$B$8,$P2052&lt;=dashboard!$B$9,COUNTIFS($C$2:C2052,$C2052,$F$2:F2052,IF(dashboard!$B$4="All","*",dashboard!$B$4),$E$2:E2052,IF(dashboard!$B$5="All","*",dashboard!$B$5),$G$2:G2052,IF(dashboard!$B$6="All","*",dashboard!$B$6),$M$2:M2052,IF(dashboard!$B$7="All","*",dashboard!$B$7),$P$2:P2052,"&gt;="&amp;dashboard!$B$8,$P$2:P2052,"&lt;="&amp;dashboard!$B$9)=1),1,0)</f>
        <v>0</v>
      </c>
    </row>
    <row r="2053" spans="1:17">
      <c r="A2053" t="s">
        <v>3548</v>
      </c>
      <c r="B2053" s="2">
        <v>45137</v>
      </c>
      <c r="C2053" t="s">
        <v>1664</v>
      </c>
      <c r="D2053" t="s">
        <v>2552</v>
      </c>
      <c r="E2053" t="s">
        <v>26</v>
      </c>
      <c r="F2053" t="s">
        <v>46</v>
      </c>
      <c r="G2053" t="s">
        <v>19</v>
      </c>
      <c r="H2053" t="s">
        <v>57</v>
      </c>
      <c r="I2053" s="3">
        <v>5</v>
      </c>
      <c r="J2053" s="4">
        <v>14832.91</v>
      </c>
      <c r="K2053" s="4">
        <v>74164.56</v>
      </c>
      <c r="L2053" t="s">
        <v>21</v>
      </c>
      <c r="M2053" t="s">
        <v>29</v>
      </c>
      <c r="N2053">
        <f>IF(COUNTIF($C$2:C2053,C2053)=1,1,0)</f>
        <v>0</v>
      </c>
      <c r="O2053">
        <f t="shared" si="64"/>
        <v>0</v>
      </c>
      <c r="P2053" t="str">
        <f t="shared" si="65"/>
        <v>2023-07</v>
      </c>
      <c r="Q2053" s="3">
        <f>IF(AND(IF(dashboard!$B$4="All",TRUE,$F2053=dashboard!$B$4),IF(dashboard!$B$5="All",TRUE,$E2053=dashboard!$B$5),IF(dashboard!$B$6="All",TRUE,$G2053=dashboard!$B$6),IF(dashboard!$B$7="All",TRUE,$M2053=dashboard!$B$7),$P2053&gt;=dashboard!$B$8,$P2053&lt;=dashboard!$B$9,COUNTIFS($C$2:C2053,$C2053,$F$2:F2053,IF(dashboard!$B$4="All","*",dashboard!$B$4),$E$2:E2053,IF(dashboard!$B$5="All","*",dashboard!$B$5),$G$2:G2053,IF(dashboard!$B$6="All","*",dashboard!$B$6),$M$2:M2053,IF(dashboard!$B$7="All","*",dashboard!$B$7),$P$2:P2053,"&gt;="&amp;dashboard!$B$8,$P$2:P2053,"&lt;="&amp;dashboard!$B$9)=1),1,0)</f>
        <v>0</v>
      </c>
    </row>
    <row r="2054" spans="1:17">
      <c r="A2054" t="s">
        <v>3549</v>
      </c>
      <c r="B2054" s="2">
        <v>45332</v>
      </c>
      <c r="C2054" t="s">
        <v>256</v>
      </c>
      <c r="D2054" t="s">
        <v>355</v>
      </c>
      <c r="E2054" t="s">
        <v>17</v>
      </c>
      <c r="F2054" t="s">
        <v>18</v>
      </c>
      <c r="G2054" t="s">
        <v>42</v>
      </c>
      <c r="H2054" t="s">
        <v>34</v>
      </c>
      <c r="I2054" s="3">
        <v>4</v>
      </c>
      <c r="J2054" s="4">
        <v>1391.24</v>
      </c>
      <c r="K2054" s="4">
        <v>5564.95</v>
      </c>
      <c r="L2054" t="s">
        <v>21</v>
      </c>
      <c r="M2054" t="s">
        <v>29</v>
      </c>
      <c r="N2054">
        <f>IF(COUNTIF($C$2:C2054,C2054)=1,1,0)</f>
        <v>0</v>
      </c>
      <c r="O2054">
        <f t="shared" si="64"/>
        <v>0</v>
      </c>
      <c r="P2054" t="str">
        <f t="shared" si="65"/>
        <v>2024-02</v>
      </c>
      <c r="Q2054" s="3">
        <f>IF(AND(IF(dashboard!$B$4="All",TRUE,$F2054=dashboard!$B$4),IF(dashboard!$B$5="All",TRUE,$E2054=dashboard!$B$5),IF(dashboard!$B$6="All",TRUE,$G2054=dashboard!$B$6),IF(dashboard!$B$7="All",TRUE,$M2054=dashboard!$B$7),$P2054&gt;=dashboard!$B$8,$P2054&lt;=dashboard!$B$9,COUNTIFS($C$2:C2054,$C2054,$F$2:F2054,IF(dashboard!$B$4="All","*",dashboard!$B$4),$E$2:E2054,IF(dashboard!$B$5="All","*",dashboard!$B$5),$G$2:G2054,IF(dashboard!$B$6="All","*",dashboard!$B$6),$M$2:M2054,IF(dashboard!$B$7="All","*",dashboard!$B$7),$P$2:P2054,"&gt;="&amp;dashboard!$B$8,$P$2:P2054,"&lt;="&amp;dashboard!$B$9)=1),1,0)</f>
        <v>0</v>
      </c>
    </row>
    <row r="2055" spans="1:17">
      <c r="A2055" t="s">
        <v>3550</v>
      </c>
      <c r="B2055" s="2">
        <v>45035</v>
      </c>
      <c r="C2055" t="s">
        <v>3353</v>
      </c>
      <c r="D2055" t="s">
        <v>1150</v>
      </c>
      <c r="E2055" t="s">
        <v>17</v>
      </c>
      <c r="F2055" t="s">
        <v>33</v>
      </c>
      <c r="G2055" t="s">
        <v>42</v>
      </c>
      <c r="H2055" t="s">
        <v>57</v>
      </c>
      <c r="I2055" s="3">
        <v>4</v>
      </c>
      <c r="J2055" s="4">
        <v>14869.02</v>
      </c>
      <c r="K2055" s="4">
        <v>59476.07</v>
      </c>
      <c r="L2055" t="s">
        <v>21</v>
      </c>
      <c r="M2055" t="s">
        <v>22</v>
      </c>
      <c r="N2055">
        <f>IF(COUNTIF($C$2:C2055,C2055)=1,1,0)</f>
        <v>0</v>
      </c>
      <c r="O2055">
        <f t="shared" si="64"/>
        <v>1</v>
      </c>
      <c r="P2055" t="str">
        <f t="shared" si="65"/>
        <v>2023-04</v>
      </c>
      <c r="Q2055" s="3">
        <f>IF(AND(IF(dashboard!$B$4="All",TRUE,$F2055=dashboard!$B$4),IF(dashboard!$B$5="All",TRUE,$E2055=dashboard!$B$5),IF(dashboard!$B$6="All",TRUE,$G2055=dashboard!$B$6),IF(dashboard!$B$7="All",TRUE,$M2055=dashboard!$B$7),$P2055&gt;=dashboard!$B$8,$P2055&lt;=dashboard!$B$9,COUNTIFS($C$2:C2055,$C2055,$F$2:F2055,IF(dashboard!$B$4="All","*",dashboard!$B$4),$E$2:E2055,IF(dashboard!$B$5="All","*",dashboard!$B$5),$G$2:G2055,IF(dashboard!$B$6="All","*",dashboard!$B$6),$M$2:M2055,IF(dashboard!$B$7="All","*",dashboard!$B$7),$P$2:P2055,"&gt;="&amp;dashboard!$B$8,$P$2:P2055,"&lt;="&amp;dashboard!$B$9)=1),1,0)</f>
        <v>1</v>
      </c>
    </row>
    <row r="2056" spans="1:17">
      <c r="A2056" t="s">
        <v>3551</v>
      </c>
      <c r="B2056" s="2">
        <v>45002</v>
      </c>
      <c r="C2056" t="s">
        <v>819</v>
      </c>
      <c r="D2056" t="s">
        <v>3552</v>
      </c>
      <c r="E2056" t="s">
        <v>26</v>
      </c>
      <c r="F2056" t="s">
        <v>46</v>
      </c>
      <c r="G2056" t="s">
        <v>42</v>
      </c>
      <c r="H2056" t="s">
        <v>34</v>
      </c>
      <c r="I2056" s="3">
        <v>5</v>
      </c>
      <c r="J2056" s="4">
        <v>1391.77</v>
      </c>
      <c r="K2056" s="4">
        <v>6958.86</v>
      </c>
      <c r="L2056" t="s">
        <v>28</v>
      </c>
      <c r="M2056" t="s">
        <v>22</v>
      </c>
      <c r="N2056">
        <f>IF(COUNTIF($C$2:C2056,C2056)=1,1,0)</f>
        <v>0</v>
      </c>
      <c r="O2056">
        <f t="shared" si="64"/>
        <v>1</v>
      </c>
      <c r="P2056" t="str">
        <f t="shared" si="65"/>
        <v>2023-03</v>
      </c>
      <c r="Q2056" s="3">
        <f>IF(AND(IF(dashboard!$B$4="All",TRUE,$F2056=dashboard!$B$4),IF(dashboard!$B$5="All",TRUE,$E2056=dashboard!$B$5),IF(dashboard!$B$6="All",TRUE,$G2056=dashboard!$B$6),IF(dashboard!$B$7="All",TRUE,$M2056=dashboard!$B$7),$P2056&gt;=dashboard!$B$8,$P2056&lt;=dashboard!$B$9,COUNTIFS($C$2:C2056,$C2056,$F$2:F2056,IF(dashboard!$B$4="All","*",dashboard!$B$4),$E$2:E2056,IF(dashboard!$B$5="All","*",dashboard!$B$5),$G$2:G2056,IF(dashboard!$B$6="All","*",dashboard!$B$6),$M$2:M2056,IF(dashboard!$B$7="All","*",dashboard!$B$7),$P$2:P2056,"&gt;="&amp;dashboard!$B$8,$P$2:P2056,"&lt;="&amp;dashboard!$B$9)=1),1,0)</f>
        <v>0</v>
      </c>
    </row>
    <row r="2057" spans="1:17">
      <c r="A2057" t="s">
        <v>3553</v>
      </c>
      <c r="B2057" s="2">
        <v>45468</v>
      </c>
      <c r="C2057" t="s">
        <v>555</v>
      </c>
      <c r="D2057" t="s">
        <v>1241</v>
      </c>
      <c r="E2057" t="s">
        <v>17</v>
      </c>
      <c r="F2057" t="s">
        <v>46</v>
      </c>
      <c r="G2057" t="s">
        <v>19</v>
      </c>
      <c r="H2057" t="s">
        <v>50</v>
      </c>
      <c r="I2057" s="3">
        <v>3</v>
      </c>
      <c r="J2057" s="4">
        <v>2712.55</v>
      </c>
      <c r="K2057" s="4">
        <v>8137.64</v>
      </c>
      <c r="L2057" t="s">
        <v>21</v>
      </c>
      <c r="M2057" t="s">
        <v>29</v>
      </c>
      <c r="N2057">
        <f>IF(COUNTIF($C$2:C2057,C2057)=1,1,0)</f>
        <v>0</v>
      </c>
      <c r="O2057">
        <f t="shared" si="64"/>
        <v>0</v>
      </c>
      <c r="P2057" t="str">
        <f t="shared" si="65"/>
        <v>2024-06</v>
      </c>
      <c r="Q2057" s="3">
        <f>IF(AND(IF(dashboard!$B$4="All",TRUE,$F2057=dashboard!$B$4),IF(dashboard!$B$5="All",TRUE,$E2057=dashboard!$B$5),IF(dashboard!$B$6="All",TRUE,$G2057=dashboard!$B$6),IF(dashboard!$B$7="All",TRUE,$M2057=dashboard!$B$7),$P2057&gt;=dashboard!$B$8,$P2057&lt;=dashboard!$B$9,COUNTIFS($C$2:C2057,$C2057,$F$2:F2057,IF(dashboard!$B$4="All","*",dashboard!$B$4),$E$2:E2057,IF(dashboard!$B$5="All","*",dashboard!$B$5),$G$2:G2057,IF(dashboard!$B$6="All","*",dashboard!$B$6),$M$2:M2057,IF(dashboard!$B$7="All","*",dashboard!$B$7),$P$2:P2057,"&gt;="&amp;dashboard!$B$8,$P$2:P2057,"&lt;="&amp;dashboard!$B$9)=1),1,0)</f>
        <v>0</v>
      </c>
    </row>
    <row r="2058" spans="1:17">
      <c r="A2058" t="s">
        <v>3554</v>
      </c>
      <c r="B2058" s="2">
        <v>45240</v>
      </c>
      <c r="C2058" t="s">
        <v>1608</v>
      </c>
      <c r="D2058" t="s">
        <v>2971</v>
      </c>
      <c r="E2058" t="s">
        <v>17</v>
      </c>
      <c r="F2058" t="s">
        <v>46</v>
      </c>
      <c r="G2058" t="s">
        <v>42</v>
      </c>
      <c r="H2058" t="s">
        <v>50</v>
      </c>
      <c r="I2058" s="3">
        <v>2</v>
      </c>
      <c r="J2058" s="4">
        <v>2497.9899999999998</v>
      </c>
      <c r="K2058" s="4">
        <v>4995.97</v>
      </c>
      <c r="L2058" t="s">
        <v>35</v>
      </c>
      <c r="M2058" t="s">
        <v>29</v>
      </c>
      <c r="N2058">
        <f>IF(COUNTIF($C$2:C2058,C2058)=1,1,0)</f>
        <v>0</v>
      </c>
      <c r="O2058">
        <f t="shared" si="64"/>
        <v>0</v>
      </c>
      <c r="P2058" t="str">
        <f t="shared" si="65"/>
        <v>2023-11</v>
      </c>
      <c r="Q2058" s="3">
        <f>IF(AND(IF(dashboard!$B$4="All",TRUE,$F2058=dashboard!$B$4),IF(dashboard!$B$5="All",TRUE,$E2058=dashboard!$B$5),IF(dashboard!$B$6="All",TRUE,$G2058=dashboard!$B$6),IF(dashboard!$B$7="All",TRUE,$M2058=dashboard!$B$7),$P2058&gt;=dashboard!$B$8,$P2058&lt;=dashboard!$B$9,COUNTIFS($C$2:C2058,$C2058,$F$2:F2058,IF(dashboard!$B$4="All","*",dashboard!$B$4),$E$2:E2058,IF(dashboard!$B$5="All","*",dashboard!$B$5),$G$2:G2058,IF(dashboard!$B$6="All","*",dashboard!$B$6),$M$2:M2058,IF(dashboard!$B$7="All","*",dashboard!$B$7),$P$2:P2058,"&gt;="&amp;dashboard!$B$8,$P$2:P2058,"&lt;="&amp;dashboard!$B$9)=1),1,0)</f>
        <v>0</v>
      </c>
    </row>
    <row r="2059" spans="1:17">
      <c r="A2059" t="s">
        <v>3555</v>
      </c>
      <c r="B2059" s="2">
        <v>45043</v>
      </c>
      <c r="C2059" t="s">
        <v>1606</v>
      </c>
      <c r="D2059" t="s">
        <v>1812</v>
      </c>
      <c r="E2059" t="s">
        <v>61</v>
      </c>
      <c r="F2059" t="s">
        <v>33</v>
      </c>
      <c r="G2059" t="s">
        <v>42</v>
      </c>
      <c r="H2059" t="s">
        <v>20</v>
      </c>
      <c r="I2059" s="3">
        <v>1</v>
      </c>
      <c r="J2059" s="4">
        <v>24881.47</v>
      </c>
      <c r="K2059" s="4">
        <v>24881.47</v>
      </c>
      <c r="L2059" t="s">
        <v>35</v>
      </c>
      <c r="M2059" t="s">
        <v>29</v>
      </c>
      <c r="N2059">
        <f>IF(COUNTIF($C$2:C2059,C2059)=1,1,0)</f>
        <v>0</v>
      </c>
      <c r="O2059">
        <f t="shared" si="64"/>
        <v>0</v>
      </c>
      <c r="P2059" t="str">
        <f t="shared" si="65"/>
        <v>2023-04</v>
      </c>
      <c r="Q2059" s="3">
        <f>IF(AND(IF(dashboard!$B$4="All",TRUE,$F2059=dashboard!$B$4),IF(dashboard!$B$5="All",TRUE,$E2059=dashboard!$B$5),IF(dashboard!$B$6="All",TRUE,$G2059=dashboard!$B$6),IF(dashboard!$B$7="All",TRUE,$M2059=dashboard!$B$7),$P2059&gt;=dashboard!$B$8,$P2059&lt;=dashboard!$B$9,COUNTIFS($C$2:C2059,$C2059,$F$2:F2059,IF(dashboard!$B$4="All","*",dashboard!$B$4),$E$2:E2059,IF(dashboard!$B$5="All","*",dashboard!$B$5),$G$2:G2059,IF(dashboard!$B$6="All","*",dashboard!$B$6),$M$2:M2059,IF(dashboard!$B$7="All","*",dashboard!$B$7),$P$2:P2059,"&gt;="&amp;dashboard!$B$8,$P$2:P2059,"&lt;="&amp;dashboard!$B$9)=1),1,0)</f>
        <v>0</v>
      </c>
    </row>
    <row r="2060" spans="1:17">
      <c r="A2060" t="s">
        <v>3556</v>
      </c>
      <c r="B2060" s="2">
        <v>44945</v>
      </c>
      <c r="C2060" t="s">
        <v>1717</v>
      </c>
      <c r="D2060" t="s">
        <v>1379</v>
      </c>
      <c r="E2060" t="s">
        <v>26</v>
      </c>
      <c r="F2060" t="s">
        <v>18</v>
      </c>
      <c r="G2060" t="s">
        <v>19</v>
      </c>
      <c r="H2060" t="s">
        <v>57</v>
      </c>
      <c r="I2060" s="3">
        <v>1</v>
      </c>
      <c r="J2060" s="4">
        <v>12998.07</v>
      </c>
      <c r="K2060" s="4">
        <v>12998.07</v>
      </c>
      <c r="L2060" t="s">
        <v>21</v>
      </c>
      <c r="M2060" t="s">
        <v>29</v>
      </c>
      <c r="N2060">
        <f>IF(COUNTIF($C$2:C2060,C2060)=1,1,0)</f>
        <v>0</v>
      </c>
      <c r="O2060">
        <f t="shared" si="64"/>
        <v>0</v>
      </c>
      <c r="P2060" t="str">
        <f t="shared" si="65"/>
        <v>2023-01</v>
      </c>
      <c r="Q2060" s="3">
        <f>IF(AND(IF(dashboard!$B$4="All",TRUE,$F2060=dashboard!$B$4),IF(dashboard!$B$5="All",TRUE,$E2060=dashboard!$B$5),IF(dashboard!$B$6="All",TRUE,$G2060=dashboard!$B$6),IF(dashboard!$B$7="All",TRUE,$M2060=dashboard!$B$7),$P2060&gt;=dashboard!$B$8,$P2060&lt;=dashboard!$B$9,COUNTIFS($C$2:C2060,$C2060,$F$2:F2060,IF(dashboard!$B$4="All","*",dashboard!$B$4),$E$2:E2060,IF(dashboard!$B$5="All","*",dashboard!$B$5),$G$2:G2060,IF(dashboard!$B$6="All","*",dashboard!$B$6),$M$2:M2060,IF(dashboard!$B$7="All","*",dashboard!$B$7),$P$2:P2060,"&gt;="&amp;dashboard!$B$8,$P$2:P2060,"&lt;="&amp;dashboard!$B$9)=1),1,0)</f>
        <v>0</v>
      </c>
    </row>
    <row r="2061" spans="1:17">
      <c r="A2061" t="s">
        <v>3557</v>
      </c>
      <c r="B2061" s="2">
        <v>45358</v>
      </c>
      <c r="C2061" t="s">
        <v>1508</v>
      </c>
      <c r="D2061" t="s">
        <v>1609</v>
      </c>
      <c r="E2061" t="s">
        <v>61</v>
      </c>
      <c r="F2061" t="s">
        <v>18</v>
      </c>
      <c r="G2061" t="s">
        <v>19</v>
      </c>
      <c r="H2061" t="s">
        <v>57</v>
      </c>
      <c r="I2061" s="3">
        <v>3</v>
      </c>
      <c r="J2061" s="4">
        <v>10930.95</v>
      </c>
      <c r="K2061" s="4">
        <v>32792.839999999997</v>
      </c>
      <c r="L2061" t="s">
        <v>35</v>
      </c>
      <c r="M2061" t="s">
        <v>22</v>
      </c>
      <c r="N2061">
        <f>IF(COUNTIF($C$2:C2061,C2061)=1,1,0)</f>
        <v>0</v>
      </c>
      <c r="O2061">
        <f t="shared" si="64"/>
        <v>1</v>
      </c>
      <c r="P2061" t="str">
        <f t="shared" si="65"/>
        <v>2024-03</v>
      </c>
      <c r="Q2061" s="3">
        <f>IF(AND(IF(dashboard!$B$4="All",TRUE,$F2061=dashboard!$B$4),IF(dashboard!$B$5="All",TRUE,$E2061=dashboard!$B$5),IF(dashboard!$B$6="All",TRUE,$G2061=dashboard!$B$6),IF(dashboard!$B$7="All",TRUE,$M2061=dashboard!$B$7),$P2061&gt;=dashboard!$B$8,$P2061&lt;=dashboard!$B$9,COUNTIFS($C$2:C2061,$C2061,$F$2:F2061,IF(dashboard!$B$4="All","*",dashboard!$B$4),$E$2:E2061,IF(dashboard!$B$5="All","*",dashboard!$B$5),$G$2:G2061,IF(dashboard!$B$6="All","*",dashboard!$B$6),$M$2:M2061,IF(dashboard!$B$7="All","*",dashboard!$B$7),$P$2:P2061,"&gt;="&amp;dashboard!$B$8,$P$2:P2061,"&lt;="&amp;dashboard!$B$9)=1),1,0)</f>
        <v>0</v>
      </c>
    </row>
    <row r="2062" spans="1:17">
      <c r="A2062" t="s">
        <v>3558</v>
      </c>
      <c r="B2062" s="2">
        <v>45276</v>
      </c>
      <c r="C2062" t="s">
        <v>1646</v>
      </c>
      <c r="D2062" t="s">
        <v>587</v>
      </c>
      <c r="E2062" t="s">
        <v>26</v>
      </c>
      <c r="F2062" t="s">
        <v>33</v>
      </c>
      <c r="G2062" t="s">
        <v>42</v>
      </c>
      <c r="H2062" t="s">
        <v>50</v>
      </c>
      <c r="I2062" s="3">
        <v>2</v>
      </c>
      <c r="J2062" s="4">
        <v>2152.8000000000002</v>
      </c>
      <c r="K2062" s="4">
        <v>4305.6099999999997</v>
      </c>
      <c r="L2062" t="s">
        <v>35</v>
      </c>
      <c r="M2062" t="s">
        <v>29</v>
      </c>
      <c r="N2062">
        <f>IF(COUNTIF($C$2:C2062,C2062)=1,1,0)</f>
        <v>0</v>
      </c>
      <c r="O2062">
        <f t="shared" si="64"/>
        <v>0</v>
      </c>
      <c r="P2062" t="str">
        <f t="shared" si="65"/>
        <v>2023-12</v>
      </c>
      <c r="Q2062" s="3">
        <f>IF(AND(IF(dashboard!$B$4="All",TRUE,$F2062=dashboard!$B$4),IF(dashboard!$B$5="All",TRUE,$E2062=dashboard!$B$5),IF(dashboard!$B$6="All",TRUE,$G2062=dashboard!$B$6),IF(dashboard!$B$7="All",TRUE,$M2062=dashboard!$B$7),$P2062&gt;=dashboard!$B$8,$P2062&lt;=dashboard!$B$9,COUNTIFS($C$2:C2062,$C2062,$F$2:F2062,IF(dashboard!$B$4="All","*",dashboard!$B$4),$E$2:E2062,IF(dashboard!$B$5="All","*",dashboard!$B$5),$G$2:G2062,IF(dashboard!$B$6="All","*",dashboard!$B$6),$M$2:M2062,IF(dashboard!$B$7="All","*",dashboard!$B$7),$P$2:P2062,"&gt;="&amp;dashboard!$B$8,$P$2:P2062,"&lt;="&amp;dashboard!$B$9)=1),1,0)</f>
        <v>1</v>
      </c>
    </row>
    <row r="2063" spans="1:17">
      <c r="A2063" t="s">
        <v>3559</v>
      </c>
      <c r="B2063" s="2">
        <v>45109</v>
      </c>
      <c r="C2063" t="s">
        <v>40</v>
      </c>
      <c r="D2063" t="s">
        <v>691</v>
      </c>
      <c r="E2063" t="s">
        <v>17</v>
      </c>
      <c r="F2063" t="s">
        <v>46</v>
      </c>
      <c r="G2063" t="s">
        <v>42</v>
      </c>
      <c r="H2063" t="s">
        <v>50</v>
      </c>
      <c r="I2063" s="3">
        <v>3</v>
      </c>
      <c r="J2063" s="4">
        <v>1827.92</v>
      </c>
      <c r="K2063" s="4">
        <v>5483.75</v>
      </c>
      <c r="L2063" t="s">
        <v>21</v>
      </c>
      <c r="M2063" t="s">
        <v>22</v>
      </c>
      <c r="N2063">
        <f>IF(COUNTIF($C$2:C2063,C2063)=1,1,0)</f>
        <v>0</v>
      </c>
      <c r="O2063">
        <f t="shared" si="64"/>
        <v>1</v>
      </c>
      <c r="P2063" t="str">
        <f t="shared" si="65"/>
        <v>2023-07</v>
      </c>
      <c r="Q2063" s="3">
        <f>IF(AND(IF(dashboard!$B$4="All",TRUE,$F2063=dashboard!$B$4),IF(dashboard!$B$5="All",TRUE,$E2063=dashboard!$B$5),IF(dashboard!$B$6="All",TRUE,$G2063=dashboard!$B$6),IF(dashboard!$B$7="All",TRUE,$M2063=dashboard!$B$7),$P2063&gt;=dashboard!$B$8,$P2063&lt;=dashboard!$B$9,COUNTIFS($C$2:C2063,$C2063,$F$2:F2063,IF(dashboard!$B$4="All","*",dashboard!$B$4),$E$2:E2063,IF(dashboard!$B$5="All","*",dashboard!$B$5),$G$2:G2063,IF(dashboard!$B$6="All","*",dashboard!$B$6),$M$2:M2063,IF(dashboard!$B$7="All","*",dashboard!$B$7),$P$2:P2063,"&gt;="&amp;dashboard!$B$8,$P$2:P2063,"&lt;="&amp;dashboard!$B$9)=1),1,0)</f>
        <v>0</v>
      </c>
    </row>
    <row r="2064" spans="1:17">
      <c r="A2064" t="s">
        <v>3560</v>
      </c>
      <c r="B2064" s="2">
        <v>45039</v>
      </c>
      <c r="C2064" t="s">
        <v>3561</v>
      </c>
      <c r="D2064" t="s">
        <v>97</v>
      </c>
      <c r="E2064" t="s">
        <v>17</v>
      </c>
      <c r="F2064" t="s">
        <v>33</v>
      </c>
      <c r="G2064" t="s">
        <v>42</v>
      </c>
      <c r="H2064" t="s">
        <v>50</v>
      </c>
      <c r="I2064" s="3">
        <v>2</v>
      </c>
      <c r="J2064" s="4">
        <v>1959.77</v>
      </c>
      <c r="K2064" s="4">
        <v>3919.54</v>
      </c>
      <c r="L2064" t="s">
        <v>21</v>
      </c>
      <c r="M2064" t="s">
        <v>29</v>
      </c>
      <c r="N2064">
        <f>IF(COUNTIF($C$2:C2064,C2064)=1,1,0)</f>
        <v>1</v>
      </c>
      <c r="O2064">
        <f t="shared" si="64"/>
        <v>0</v>
      </c>
      <c r="P2064" t="str">
        <f t="shared" si="65"/>
        <v>2023-04</v>
      </c>
      <c r="Q2064" s="3">
        <f>IF(AND(IF(dashboard!$B$4="All",TRUE,$F2064=dashboard!$B$4),IF(dashboard!$B$5="All",TRUE,$E2064=dashboard!$B$5),IF(dashboard!$B$6="All",TRUE,$G2064=dashboard!$B$6),IF(dashboard!$B$7="All",TRUE,$M2064=dashboard!$B$7),$P2064&gt;=dashboard!$B$8,$P2064&lt;=dashboard!$B$9,COUNTIFS($C$2:C2064,$C2064,$F$2:F2064,IF(dashboard!$B$4="All","*",dashboard!$B$4),$E$2:E2064,IF(dashboard!$B$5="All","*",dashboard!$B$5),$G$2:G2064,IF(dashboard!$B$6="All","*",dashboard!$B$6),$M$2:M2064,IF(dashboard!$B$7="All","*",dashboard!$B$7),$P$2:P2064,"&gt;="&amp;dashboard!$B$8,$P$2:P2064,"&lt;="&amp;dashboard!$B$9)=1),1,0)</f>
        <v>1</v>
      </c>
    </row>
    <row r="2065" spans="1:17">
      <c r="A2065" t="s">
        <v>3562</v>
      </c>
      <c r="B2065" s="2">
        <v>45109</v>
      </c>
      <c r="C2065" t="s">
        <v>3563</v>
      </c>
      <c r="D2065" t="s">
        <v>946</v>
      </c>
      <c r="E2065" t="s">
        <v>26</v>
      </c>
      <c r="F2065" t="s">
        <v>33</v>
      </c>
      <c r="G2065" t="s">
        <v>42</v>
      </c>
      <c r="H2065" t="s">
        <v>57</v>
      </c>
      <c r="I2065" s="3">
        <v>5</v>
      </c>
      <c r="J2065" s="4">
        <v>13580.14</v>
      </c>
      <c r="K2065" s="4">
        <v>67900.72</v>
      </c>
      <c r="L2065" t="s">
        <v>21</v>
      </c>
      <c r="M2065" t="s">
        <v>22</v>
      </c>
      <c r="N2065">
        <f>IF(COUNTIF($C$2:C2065,C2065)=1,1,0)</f>
        <v>1</v>
      </c>
      <c r="O2065">
        <f t="shared" si="64"/>
        <v>1</v>
      </c>
      <c r="P2065" t="str">
        <f t="shared" si="65"/>
        <v>2023-07</v>
      </c>
      <c r="Q2065" s="3">
        <f>IF(AND(IF(dashboard!$B$4="All",TRUE,$F2065=dashboard!$B$4),IF(dashboard!$B$5="All",TRUE,$E2065=dashboard!$B$5),IF(dashboard!$B$6="All",TRUE,$G2065=dashboard!$B$6),IF(dashboard!$B$7="All",TRUE,$M2065=dashboard!$B$7),$P2065&gt;=dashboard!$B$8,$P2065&lt;=dashboard!$B$9,COUNTIFS($C$2:C2065,$C2065,$F$2:F2065,IF(dashboard!$B$4="All","*",dashboard!$B$4),$E$2:E2065,IF(dashboard!$B$5="All","*",dashboard!$B$5),$G$2:G2065,IF(dashboard!$B$6="All","*",dashboard!$B$6),$M$2:M2065,IF(dashboard!$B$7="All","*",dashboard!$B$7),$P$2:P2065,"&gt;="&amp;dashboard!$B$8,$P$2:P2065,"&lt;="&amp;dashboard!$B$9)=1),1,0)</f>
        <v>1</v>
      </c>
    </row>
    <row r="2066" spans="1:17">
      <c r="A2066" t="s">
        <v>3564</v>
      </c>
      <c r="B2066" s="2">
        <v>45407</v>
      </c>
      <c r="C2066" t="s">
        <v>532</v>
      </c>
      <c r="D2066" t="s">
        <v>1930</v>
      </c>
      <c r="E2066" t="s">
        <v>61</v>
      </c>
      <c r="F2066" t="s">
        <v>46</v>
      </c>
      <c r="G2066" t="s">
        <v>42</v>
      </c>
      <c r="H2066" t="s">
        <v>20</v>
      </c>
      <c r="I2066" s="3">
        <v>5</v>
      </c>
      <c r="J2066" s="4">
        <v>33510.480000000003</v>
      </c>
      <c r="K2066" s="4">
        <v>167552.42000000001</v>
      </c>
      <c r="L2066" t="s">
        <v>28</v>
      </c>
      <c r="M2066" t="s">
        <v>29</v>
      </c>
      <c r="N2066">
        <f>IF(COUNTIF($C$2:C2066,C2066)=1,1,0)</f>
        <v>0</v>
      </c>
      <c r="O2066">
        <f t="shared" si="64"/>
        <v>0</v>
      </c>
      <c r="P2066" t="str">
        <f t="shared" si="65"/>
        <v>2024-04</v>
      </c>
      <c r="Q2066" s="3">
        <f>IF(AND(IF(dashboard!$B$4="All",TRUE,$F2066=dashboard!$B$4),IF(dashboard!$B$5="All",TRUE,$E2066=dashboard!$B$5),IF(dashboard!$B$6="All",TRUE,$G2066=dashboard!$B$6),IF(dashboard!$B$7="All",TRUE,$M2066=dashboard!$B$7),$P2066&gt;=dashboard!$B$8,$P2066&lt;=dashboard!$B$9,COUNTIFS($C$2:C2066,$C2066,$F$2:F2066,IF(dashboard!$B$4="All","*",dashboard!$B$4),$E$2:E2066,IF(dashboard!$B$5="All","*",dashboard!$B$5),$G$2:G2066,IF(dashboard!$B$6="All","*",dashboard!$B$6),$M$2:M2066,IF(dashboard!$B$7="All","*",dashboard!$B$7),$P$2:P2066,"&gt;="&amp;dashboard!$B$8,$P$2:P2066,"&lt;="&amp;dashboard!$B$9)=1),1,0)</f>
        <v>0</v>
      </c>
    </row>
    <row r="2067" spans="1:17">
      <c r="A2067" t="s">
        <v>3565</v>
      </c>
      <c r="B2067" s="2">
        <v>45072</v>
      </c>
      <c r="C2067" t="s">
        <v>2811</v>
      </c>
      <c r="D2067" t="s">
        <v>634</v>
      </c>
      <c r="E2067" t="s">
        <v>17</v>
      </c>
      <c r="F2067" t="s">
        <v>33</v>
      </c>
      <c r="G2067" t="s">
        <v>19</v>
      </c>
      <c r="H2067" t="s">
        <v>57</v>
      </c>
      <c r="I2067" s="3">
        <v>4</v>
      </c>
      <c r="J2067" s="4">
        <v>12128.56</v>
      </c>
      <c r="K2067" s="4">
        <v>48514.25</v>
      </c>
      <c r="L2067" t="s">
        <v>21</v>
      </c>
      <c r="M2067" t="s">
        <v>29</v>
      </c>
      <c r="N2067">
        <f>IF(COUNTIF($C$2:C2067,C2067)=1,1,0)</f>
        <v>0</v>
      </c>
      <c r="O2067">
        <f t="shared" si="64"/>
        <v>0</v>
      </c>
      <c r="P2067" t="str">
        <f t="shared" si="65"/>
        <v>2023-05</v>
      </c>
      <c r="Q2067" s="3">
        <f>IF(AND(IF(dashboard!$B$4="All",TRUE,$F2067=dashboard!$B$4),IF(dashboard!$B$5="All",TRUE,$E2067=dashboard!$B$5),IF(dashboard!$B$6="All",TRUE,$G2067=dashboard!$B$6),IF(dashboard!$B$7="All",TRUE,$M2067=dashboard!$B$7),$P2067&gt;=dashboard!$B$8,$P2067&lt;=dashboard!$B$9,COUNTIFS($C$2:C2067,$C2067,$F$2:F2067,IF(dashboard!$B$4="All","*",dashboard!$B$4),$E$2:E2067,IF(dashboard!$B$5="All","*",dashboard!$B$5),$G$2:G2067,IF(dashboard!$B$6="All","*",dashboard!$B$6),$M$2:M2067,IF(dashboard!$B$7="All","*",dashboard!$B$7),$P$2:P2067,"&gt;="&amp;dashboard!$B$8,$P$2:P2067,"&lt;="&amp;dashboard!$B$9)=1),1,0)</f>
        <v>1</v>
      </c>
    </row>
    <row r="2068" spans="1:17">
      <c r="A2068" t="s">
        <v>3566</v>
      </c>
      <c r="B2068" s="2">
        <v>45039</v>
      </c>
      <c r="C2068" t="s">
        <v>3567</v>
      </c>
      <c r="D2068" t="s">
        <v>2093</v>
      </c>
      <c r="E2068" t="s">
        <v>61</v>
      </c>
      <c r="F2068" t="s">
        <v>27</v>
      </c>
      <c r="G2068" t="s">
        <v>19</v>
      </c>
      <c r="H2068" t="s">
        <v>50</v>
      </c>
      <c r="I2068" s="3">
        <v>4</v>
      </c>
      <c r="J2068" s="4">
        <v>2665.72</v>
      </c>
      <c r="K2068" s="4">
        <v>10662.89</v>
      </c>
      <c r="L2068" t="s">
        <v>21</v>
      </c>
      <c r="M2068" t="s">
        <v>29</v>
      </c>
      <c r="N2068">
        <f>IF(COUNTIF($C$2:C2068,C2068)=1,1,0)</f>
        <v>1</v>
      </c>
      <c r="O2068">
        <f t="shared" si="64"/>
        <v>0</v>
      </c>
      <c r="P2068" t="str">
        <f t="shared" si="65"/>
        <v>2023-04</v>
      </c>
      <c r="Q2068" s="3">
        <f>IF(AND(IF(dashboard!$B$4="All",TRUE,$F2068=dashboard!$B$4),IF(dashboard!$B$5="All",TRUE,$E2068=dashboard!$B$5),IF(dashboard!$B$6="All",TRUE,$G2068=dashboard!$B$6),IF(dashboard!$B$7="All",TRUE,$M2068=dashboard!$B$7),$P2068&gt;=dashboard!$B$8,$P2068&lt;=dashboard!$B$9,COUNTIFS($C$2:C2068,$C2068,$F$2:F2068,IF(dashboard!$B$4="All","*",dashboard!$B$4),$E$2:E2068,IF(dashboard!$B$5="All","*",dashboard!$B$5),$G$2:G2068,IF(dashboard!$B$6="All","*",dashboard!$B$6),$M$2:M2068,IF(dashboard!$B$7="All","*",dashboard!$B$7),$P$2:P2068,"&gt;="&amp;dashboard!$B$8,$P$2:P2068,"&lt;="&amp;dashboard!$B$9)=1),1,0)</f>
        <v>0</v>
      </c>
    </row>
    <row r="2069" spans="1:17">
      <c r="A2069" t="s">
        <v>3568</v>
      </c>
      <c r="B2069" s="2">
        <v>45402</v>
      </c>
      <c r="C2069" t="s">
        <v>406</v>
      </c>
      <c r="D2069" t="s">
        <v>3569</v>
      </c>
      <c r="E2069" t="s">
        <v>61</v>
      </c>
      <c r="F2069" t="s">
        <v>18</v>
      </c>
      <c r="G2069" t="s">
        <v>42</v>
      </c>
      <c r="H2069" t="s">
        <v>20</v>
      </c>
      <c r="I2069" s="3">
        <v>5</v>
      </c>
      <c r="J2069" s="4">
        <v>34831.379999999997</v>
      </c>
      <c r="K2069" s="4">
        <v>174156.9</v>
      </c>
      <c r="L2069" t="s">
        <v>28</v>
      </c>
      <c r="M2069" t="s">
        <v>29</v>
      </c>
      <c r="N2069">
        <f>IF(COUNTIF($C$2:C2069,C2069)=1,1,0)</f>
        <v>0</v>
      </c>
      <c r="O2069">
        <f t="shared" si="64"/>
        <v>0</v>
      </c>
      <c r="P2069" t="str">
        <f t="shared" si="65"/>
        <v>2024-04</v>
      </c>
      <c r="Q2069" s="3">
        <f>IF(AND(IF(dashboard!$B$4="All",TRUE,$F2069=dashboard!$B$4),IF(dashboard!$B$5="All",TRUE,$E2069=dashboard!$B$5),IF(dashboard!$B$6="All",TRUE,$G2069=dashboard!$B$6),IF(dashboard!$B$7="All",TRUE,$M2069=dashboard!$B$7),$P2069&gt;=dashboard!$B$8,$P2069&lt;=dashboard!$B$9,COUNTIFS($C$2:C2069,$C2069,$F$2:F2069,IF(dashboard!$B$4="All","*",dashboard!$B$4),$E$2:E2069,IF(dashboard!$B$5="All","*",dashboard!$B$5),$G$2:G2069,IF(dashboard!$B$6="All","*",dashboard!$B$6),$M$2:M2069,IF(dashboard!$B$7="All","*",dashboard!$B$7),$P$2:P2069,"&gt;="&amp;dashboard!$B$8,$P$2:P2069,"&lt;="&amp;dashboard!$B$9)=1),1,0)</f>
        <v>0</v>
      </c>
    </row>
    <row r="2070" spans="1:17">
      <c r="A2070" t="s">
        <v>3570</v>
      </c>
      <c r="B2070" s="2">
        <v>45229</v>
      </c>
      <c r="C2070" t="s">
        <v>195</v>
      </c>
      <c r="D2070" t="s">
        <v>2692</v>
      </c>
      <c r="E2070" t="s">
        <v>26</v>
      </c>
      <c r="F2070" t="s">
        <v>27</v>
      </c>
      <c r="G2070" t="s">
        <v>19</v>
      </c>
      <c r="H2070" t="s">
        <v>34</v>
      </c>
      <c r="I2070" s="3">
        <v>4</v>
      </c>
      <c r="J2070" s="4">
        <v>1255.06</v>
      </c>
      <c r="K2070" s="4">
        <v>5020.2299999999996</v>
      </c>
      <c r="L2070" t="s">
        <v>35</v>
      </c>
      <c r="M2070" t="s">
        <v>29</v>
      </c>
      <c r="N2070">
        <f>IF(COUNTIF($C$2:C2070,C2070)=1,1,0)</f>
        <v>0</v>
      </c>
      <c r="O2070">
        <f t="shared" si="64"/>
        <v>0</v>
      </c>
      <c r="P2070" t="str">
        <f t="shared" si="65"/>
        <v>2023-10</v>
      </c>
      <c r="Q2070" s="3">
        <f>IF(AND(IF(dashboard!$B$4="All",TRUE,$F2070=dashboard!$B$4),IF(dashboard!$B$5="All",TRUE,$E2070=dashboard!$B$5),IF(dashboard!$B$6="All",TRUE,$G2070=dashboard!$B$6),IF(dashboard!$B$7="All",TRUE,$M2070=dashboard!$B$7),$P2070&gt;=dashboard!$B$8,$P2070&lt;=dashboard!$B$9,COUNTIFS($C$2:C2070,$C2070,$F$2:F2070,IF(dashboard!$B$4="All","*",dashboard!$B$4),$E$2:E2070,IF(dashboard!$B$5="All","*",dashboard!$B$5),$G$2:G2070,IF(dashboard!$B$6="All","*",dashboard!$B$6),$M$2:M2070,IF(dashboard!$B$7="All","*",dashboard!$B$7),$P$2:P2070,"&gt;="&amp;dashboard!$B$8,$P$2:P2070,"&lt;="&amp;dashboard!$B$9)=1),1,0)</f>
        <v>0</v>
      </c>
    </row>
    <row r="2071" spans="1:17">
      <c r="A2071" t="s">
        <v>3571</v>
      </c>
      <c r="B2071" s="2">
        <v>45044</v>
      </c>
      <c r="C2071" t="s">
        <v>1719</v>
      </c>
      <c r="D2071" t="s">
        <v>2380</v>
      </c>
      <c r="E2071" t="s">
        <v>61</v>
      </c>
      <c r="F2071" t="s">
        <v>27</v>
      </c>
      <c r="G2071" t="s">
        <v>19</v>
      </c>
      <c r="H2071" t="s">
        <v>34</v>
      </c>
      <c r="I2071" s="3">
        <v>5</v>
      </c>
      <c r="J2071" s="4">
        <v>1279.6600000000001</v>
      </c>
      <c r="K2071" s="4">
        <v>6398.3</v>
      </c>
      <c r="L2071" t="s">
        <v>28</v>
      </c>
      <c r="M2071" t="s">
        <v>29</v>
      </c>
      <c r="N2071">
        <f>IF(COUNTIF($C$2:C2071,C2071)=1,1,0)</f>
        <v>0</v>
      </c>
      <c r="O2071">
        <f t="shared" si="64"/>
        <v>0</v>
      </c>
      <c r="P2071" t="str">
        <f t="shared" si="65"/>
        <v>2023-04</v>
      </c>
      <c r="Q2071" s="3">
        <f>IF(AND(IF(dashboard!$B$4="All",TRUE,$F2071=dashboard!$B$4),IF(dashboard!$B$5="All",TRUE,$E2071=dashboard!$B$5),IF(dashboard!$B$6="All",TRUE,$G2071=dashboard!$B$6),IF(dashboard!$B$7="All",TRUE,$M2071=dashboard!$B$7),$P2071&gt;=dashboard!$B$8,$P2071&lt;=dashboard!$B$9,COUNTIFS($C$2:C2071,$C2071,$F$2:F2071,IF(dashboard!$B$4="All","*",dashboard!$B$4),$E$2:E2071,IF(dashboard!$B$5="All","*",dashboard!$B$5),$G$2:G2071,IF(dashboard!$B$6="All","*",dashboard!$B$6),$M$2:M2071,IF(dashboard!$B$7="All","*",dashboard!$B$7),$P$2:P2071,"&gt;="&amp;dashboard!$B$8,$P$2:P2071,"&lt;="&amp;dashboard!$B$9)=1),1,0)</f>
        <v>0</v>
      </c>
    </row>
    <row r="2072" spans="1:17">
      <c r="A2072" t="s">
        <v>3572</v>
      </c>
      <c r="B2072" s="2">
        <v>45087</v>
      </c>
      <c r="C2072" t="s">
        <v>2332</v>
      </c>
      <c r="D2072" t="s">
        <v>2145</v>
      </c>
      <c r="E2072" t="s">
        <v>17</v>
      </c>
      <c r="F2072" t="s">
        <v>27</v>
      </c>
      <c r="G2072" t="s">
        <v>42</v>
      </c>
      <c r="H2072" t="s">
        <v>50</v>
      </c>
      <c r="I2072" s="3">
        <v>3</v>
      </c>
      <c r="J2072" s="4">
        <v>2658.65</v>
      </c>
      <c r="K2072" s="4">
        <v>7975.95</v>
      </c>
      <c r="L2072" t="s">
        <v>35</v>
      </c>
      <c r="M2072" t="s">
        <v>29</v>
      </c>
      <c r="N2072">
        <f>IF(COUNTIF($C$2:C2072,C2072)=1,1,0)</f>
        <v>0</v>
      </c>
      <c r="O2072">
        <f t="shared" si="64"/>
        <v>0</v>
      </c>
      <c r="P2072" t="str">
        <f t="shared" si="65"/>
        <v>2023-06</v>
      </c>
      <c r="Q2072" s="3">
        <f>IF(AND(IF(dashboard!$B$4="All",TRUE,$F2072=dashboard!$B$4),IF(dashboard!$B$5="All",TRUE,$E2072=dashboard!$B$5),IF(dashboard!$B$6="All",TRUE,$G2072=dashboard!$B$6),IF(dashboard!$B$7="All",TRUE,$M2072=dashboard!$B$7),$P2072&gt;=dashboard!$B$8,$P2072&lt;=dashboard!$B$9,COUNTIFS($C$2:C2072,$C2072,$F$2:F2072,IF(dashboard!$B$4="All","*",dashboard!$B$4),$E$2:E2072,IF(dashboard!$B$5="All","*",dashboard!$B$5),$G$2:G2072,IF(dashboard!$B$6="All","*",dashboard!$B$6),$M$2:M2072,IF(dashboard!$B$7="All","*",dashboard!$B$7),$P$2:P2072,"&gt;="&amp;dashboard!$B$8,$P$2:P2072,"&lt;="&amp;dashboard!$B$9)=1),1,0)</f>
        <v>0</v>
      </c>
    </row>
    <row r="2073" spans="1:17">
      <c r="A2073" t="s">
        <v>3573</v>
      </c>
      <c r="B2073" s="2">
        <v>45327</v>
      </c>
      <c r="C2073" t="s">
        <v>1388</v>
      </c>
      <c r="D2073" t="s">
        <v>288</v>
      </c>
      <c r="E2073" t="s">
        <v>61</v>
      </c>
      <c r="F2073" t="s">
        <v>33</v>
      </c>
      <c r="G2073" t="s">
        <v>42</v>
      </c>
      <c r="H2073" t="s">
        <v>20</v>
      </c>
      <c r="I2073" s="3">
        <v>1</v>
      </c>
      <c r="J2073" s="4">
        <v>40884.089999999997</v>
      </c>
      <c r="K2073" s="4">
        <v>40884.089999999997</v>
      </c>
      <c r="L2073" t="s">
        <v>28</v>
      </c>
      <c r="M2073" t="s">
        <v>29</v>
      </c>
      <c r="N2073">
        <f>IF(COUNTIF($C$2:C2073,C2073)=1,1,0)</f>
        <v>0</v>
      </c>
      <c r="O2073">
        <f t="shared" si="64"/>
        <v>0</v>
      </c>
      <c r="P2073" t="str">
        <f t="shared" si="65"/>
        <v>2024-02</v>
      </c>
      <c r="Q2073" s="3">
        <f>IF(AND(IF(dashboard!$B$4="All",TRUE,$F2073=dashboard!$B$4),IF(dashboard!$B$5="All",TRUE,$E2073=dashboard!$B$5),IF(dashboard!$B$6="All",TRUE,$G2073=dashboard!$B$6),IF(dashboard!$B$7="All",TRUE,$M2073=dashboard!$B$7),$P2073&gt;=dashboard!$B$8,$P2073&lt;=dashboard!$B$9,COUNTIFS($C$2:C2073,$C2073,$F$2:F2073,IF(dashboard!$B$4="All","*",dashboard!$B$4),$E$2:E2073,IF(dashboard!$B$5="All","*",dashboard!$B$5),$G$2:G2073,IF(dashboard!$B$6="All","*",dashboard!$B$6),$M$2:M2073,IF(dashboard!$B$7="All","*",dashboard!$B$7),$P$2:P2073,"&gt;="&amp;dashboard!$B$8,$P$2:P2073,"&lt;="&amp;dashboard!$B$9)=1),1,0)</f>
        <v>1</v>
      </c>
    </row>
    <row r="2074" spans="1:17">
      <c r="A2074" t="s">
        <v>3574</v>
      </c>
      <c r="B2074" s="2">
        <v>45124</v>
      </c>
      <c r="C2074" t="s">
        <v>3023</v>
      </c>
      <c r="D2074" t="s">
        <v>1604</v>
      </c>
      <c r="E2074" t="s">
        <v>26</v>
      </c>
      <c r="F2074" t="s">
        <v>46</v>
      </c>
      <c r="G2074" t="s">
        <v>19</v>
      </c>
      <c r="H2074" t="s">
        <v>50</v>
      </c>
      <c r="I2074" s="3">
        <v>5</v>
      </c>
      <c r="J2074" s="4">
        <v>2046.53</v>
      </c>
      <c r="K2074" s="4">
        <v>10232.629999999999</v>
      </c>
      <c r="L2074" t="s">
        <v>21</v>
      </c>
      <c r="M2074" t="s">
        <v>29</v>
      </c>
      <c r="N2074">
        <f>IF(COUNTIF($C$2:C2074,C2074)=1,1,0)</f>
        <v>0</v>
      </c>
      <c r="O2074">
        <f t="shared" si="64"/>
        <v>0</v>
      </c>
      <c r="P2074" t="str">
        <f t="shared" si="65"/>
        <v>2023-07</v>
      </c>
      <c r="Q2074" s="3">
        <f>IF(AND(IF(dashboard!$B$4="All",TRUE,$F2074=dashboard!$B$4),IF(dashboard!$B$5="All",TRUE,$E2074=dashboard!$B$5),IF(dashboard!$B$6="All",TRUE,$G2074=dashboard!$B$6),IF(dashboard!$B$7="All",TRUE,$M2074=dashboard!$B$7),$P2074&gt;=dashboard!$B$8,$P2074&lt;=dashboard!$B$9,COUNTIFS($C$2:C2074,$C2074,$F$2:F2074,IF(dashboard!$B$4="All","*",dashboard!$B$4),$E$2:E2074,IF(dashboard!$B$5="All","*",dashboard!$B$5),$G$2:G2074,IF(dashboard!$B$6="All","*",dashboard!$B$6),$M$2:M2074,IF(dashboard!$B$7="All","*",dashboard!$B$7),$P$2:P2074,"&gt;="&amp;dashboard!$B$8,$P$2:P2074,"&lt;="&amp;dashboard!$B$9)=1),1,0)</f>
        <v>0</v>
      </c>
    </row>
    <row r="2075" spans="1:17">
      <c r="A2075" t="s">
        <v>3575</v>
      </c>
      <c r="B2075" s="2">
        <v>45186</v>
      </c>
      <c r="C2075" t="s">
        <v>99</v>
      </c>
      <c r="D2075" t="s">
        <v>2627</v>
      </c>
      <c r="E2075" t="s">
        <v>17</v>
      </c>
      <c r="F2075" t="s">
        <v>33</v>
      </c>
      <c r="G2075" t="s">
        <v>19</v>
      </c>
      <c r="H2075" t="s">
        <v>57</v>
      </c>
      <c r="I2075" s="3">
        <v>5</v>
      </c>
      <c r="J2075" s="4">
        <v>12526.17</v>
      </c>
      <c r="K2075" s="4">
        <v>62630.84</v>
      </c>
      <c r="L2075" t="s">
        <v>28</v>
      </c>
      <c r="M2075" t="s">
        <v>29</v>
      </c>
      <c r="N2075">
        <f>IF(COUNTIF($C$2:C2075,C2075)=1,1,0)</f>
        <v>0</v>
      </c>
      <c r="O2075">
        <f t="shared" si="64"/>
        <v>0</v>
      </c>
      <c r="P2075" t="str">
        <f t="shared" si="65"/>
        <v>2023-09</v>
      </c>
      <c r="Q2075" s="3">
        <f>IF(AND(IF(dashboard!$B$4="All",TRUE,$F2075=dashboard!$B$4),IF(dashboard!$B$5="All",TRUE,$E2075=dashboard!$B$5),IF(dashboard!$B$6="All",TRUE,$G2075=dashboard!$B$6),IF(dashboard!$B$7="All",TRUE,$M2075=dashboard!$B$7),$P2075&gt;=dashboard!$B$8,$P2075&lt;=dashboard!$B$9,COUNTIFS($C$2:C2075,$C2075,$F$2:F2075,IF(dashboard!$B$4="All","*",dashboard!$B$4),$E$2:E2075,IF(dashboard!$B$5="All","*",dashboard!$B$5),$G$2:G2075,IF(dashboard!$B$6="All","*",dashboard!$B$6),$M$2:M2075,IF(dashboard!$B$7="All","*",dashboard!$B$7),$P$2:P2075,"&gt;="&amp;dashboard!$B$8,$P$2:P2075,"&lt;="&amp;dashboard!$B$9)=1),1,0)</f>
        <v>0</v>
      </c>
    </row>
    <row r="2076" spans="1:17">
      <c r="A2076" t="s">
        <v>3576</v>
      </c>
      <c r="B2076" s="2">
        <v>44973</v>
      </c>
      <c r="C2076" t="s">
        <v>1447</v>
      </c>
      <c r="D2076" t="s">
        <v>1804</v>
      </c>
      <c r="E2076" t="s">
        <v>61</v>
      </c>
      <c r="F2076" t="s">
        <v>18</v>
      </c>
      <c r="G2076" t="s">
        <v>19</v>
      </c>
      <c r="H2076" t="s">
        <v>57</v>
      </c>
      <c r="I2076" s="3">
        <v>5</v>
      </c>
      <c r="J2076" s="4">
        <v>11206.51</v>
      </c>
      <c r="K2076" s="4">
        <v>56032.54</v>
      </c>
      <c r="L2076" t="s">
        <v>21</v>
      </c>
      <c r="M2076" t="s">
        <v>29</v>
      </c>
      <c r="N2076">
        <f>IF(COUNTIF($C$2:C2076,C2076)=1,1,0)</f>
        <v>0</v>
      </c>
      <c r="O2076">
        <f t="shared" si="64"/>
        <v>0</v>
      </c>
      <c r="P2076" t="str">
        <f t="shared" si="65"/>
        <v>2023-02</v>
      </c>
      <c r="Q2076" s="3">
        <f>IF(AND(IF(dashboard!$B$4="All",TRUE,$F2076=dashboard!$B$4),IF(dashboard!$B$5="All",TRUE,$E2076=dashboard!$B$5),IF(dashboard!$B$6="All",TRUE,$G2076=dashboard!$B$6),IF(dashboard!$B$7="All",TRUE,$M2076=dashboard!$B$7),$P2076&gt;=dashboard!$B$8,$P2076&lt;=dashboard!$B$9,COUNTIFS($C$2:C2076,$C2076,$F$2:F2076,IF(dashboard!$B$4="All","*",dashboard!$B$4),$E$2:E2076,IF(dashboard!$B$5="All","*",dashboard!$B$5),$G$2:G2076,IF(dashboard!$B$6="All","*",dashboard!$B$6),$M$2:M2076,IF(dashboard!$B$7="All","*",dashboard!$B$7),$P$2:P2076,"&gt;="&amp;dashboard!$B$8,$P$2:P2076,"&lt;="&amp;dashboard!$B$9)=1),1,0)</f>
        <v>0</v>
      </c>
    </row>
    <row r="2077" spans="1:17">
      <c r="A2077" t="s">
        <v>3577</v>
      </c>
      <c r="B2077" s="2">
        <v>45325</v>
      </c>
      <c r="C2077" t="s">
        <v>3578</v>
      </c>
      <c r="D2077" t="s">
        <v>2187</v>
      </c>
      <c r="E2077" t="s">
        <v>17</v>
      </c>
      <c r="F2077" t="s">
        <v>33</v>
      </c>
      <c r="G2077" t="s">
        <v>19</v>
      </c>
      <c r="H2077" t="s">
        <v>20</v>
      </c>
      <c r="I2077" s="3">
        <v>4</v>
      </c>
      <c r="J2077" s="4">
        <v>34870.26</v>
      </c>
      <c r="K2077" s="4">
        <v>139481.04999999999</v>
      </c>
      <c r="L2077" t="s">
        <v>35</v>
      </c>
      <c r="M2077" t="s">
        <v>22</v>
      </c>
      <c r="N2077">
        <f>IF(COUNTIF($C$2:C2077,C2077)=1,1,0)</f>
        <v>1</v>
      </c>
      <c r="O2077">
        <f t="shared" si="64"/>
        <v>1</v>
      </c>
      <c r="P2077" t="str">
        <f t="shared" si="65"/>
        <v>2024-02</v>
      </c>
      <c r="Q2077" s="3">
        <f>IF(AND(IF(dashboard!$B$4="All",TRUE,$F2077=dashboard!$B$4),IF(dashboard!$B$5="All",TRUE,$E2077=dashboard!$B$5),IF(dashboard!$B$6="All",TRUE,$G2077=dashboard!$B$6),IF(dashboard!$B$7="All",TRUE,$M2077=dashboard!$B$7),$P2077&gt;=dashboard!$B$8,$P2077&lt;=dashboard!$B$9,COUNTIFS($C$2:C2077,$C2077,$F$2:F2077,IF(dashboard!$B$4="All","*",dashboard!$B$4),$E$2:E2077,IF(dashboard!$B$5="All","*",dashboard!$B$5),$G$2:G2077,IF(dashboard!$B$6="All","*",dashboard!$B$6),$M$2:M2077,IF(dashboard!$B$7="All","*",dashboard!$B$7),$P$2:P2077,"&gt;="&amp;dashboard!$B$8,$P$2:P2077,"&lt;="&amp;dashboard!$B$9)=1),1,0)</f>
        <v>1</v>
      </c>
    </row>
    <row r="2078" spans="1:17">
      <c r="A2078" t="s">
        <v>3579</v>
      </c>
      <c r="B2078" s="2">
        <v>45004</v>
      </c>
      <c r="C2078" t="s">
        <v>341</v>
      </c>
      <c r="D2078" t="s">
        <v>2585</v>
      </c>
      <c r="E2078" t="s">
        <v>17</v>
      </c>
      <c r="F2078" t="s">
        <v>33</v>
      </c>
      <c r="G2078" t="s">
        <v>42</v>
      </c>
      <c r="H2078" t="s">
        <v>50</v>
      </c>
      <c r="I2078" s="3">
        <v>4</v>
      </c>
      <c r="J2078" s="4">
        <v>2243.98</v>
      </c>
      <c r="K2078" s="4">
        <v>8975.93</v>
      </c>
      <c r="L2078" t="s">
        <v>21</v>
      </c>
      <c r="M2078" t="s">
        <v>29</v>
      </c>
      <c r="N2078">
        <f>IF(COUNTIF($C$2:C2078,C2078)=1,1,0)</f>
        <v>0</v>
      </c>
      <c r="O2078">
        <f t="shared" si="64"/>
        <v>0</v>
      </c>
      <c r="P2078" t="str">
        <f t="shared" si="65"/>
        <v>2023-03</v>
      </c>
      <c r="Q2078" s="3">
        <f>IF(AND(IF(dashboard!$B$4="All",TRUE,$F2078=dashboard!$B$4),IF(dashboard!$B$5="All",TRUE,$E2078=dashboard!$B$5),IF(dashboard!$B$6="All",TRUE,$G2078=dashboard!$B$6),IF(dashboard!$B$7="All",TRUE,$M2078=dashboard!$B$7),$P2078&gt;=dashboard!$B$8,$P2078&lt;=dashboard!$B$9,COUNTIFS($C$2:C2078,$C2078,$F$2:F2078,IF(dashboard!$B$4="All","*",dashboard!$B$4),$E$2:E2078,IF(dashboard!$B$5="All","*",dashboard!$B$5),$G$2:G2078,IF(dashboard!$B$6="All","*",dashboard!$B$6),$M$2:M2078,IF(dashboard!$B$7="All","*",dashboard!$B$7),$P$2:P2078,"&gt;="&amp;dashboard!$B$8,$P$2:P2078,"&lt;="&amp;dashboard!$B$9)=1),1,0)</f>
        <v>0</v>
      </c>
    </row>
    <row r="2079" spans="1:17">
      <c r="A2079" t="s">
        <v>3580</v>
      </c>
      <c r="B2079" s="2">
        <v>45050</v>
      </c>
      <c r="C2079" t="s">
        <v>87</v>
      </c>
      <c r="D2079" t="s">
        <v>915</v>
      </c>
      <c r="E2079" t="s">
        <v>26</v>
      </c>
      <c r="F2079" t="s">
        <v>33</v>
      </c>
      <c r="G2079" t="s">
        <v>19</v>
      </c>
      <c r="H2079" t="s">
        <v>50</v>
      </c>
      <c r="I2079" s="3">
        <v>4</v>
      </c>
      <c r="J2079" s="4">
        <v>2370.25</v>
      </c>
      <c r="K2079" s="4">
        <v>9480.99</v>
      </c>
      <c r="L2079" t="s">
        <v>28</v>
      </c>
      <c r="M2079" t="s">
        <v>22</v>
      </c>
      <c r="N2079">
        <f>IF(COUNTIF($C$2:C2079,C2079)=1,1,0)</f>
        <v>0</v>
      </c>
      <c r="O2079">
        <f t="shared" si="64"/>
        <v>1</v>
      </c>
      <c r="P2079" t="str">
        <f t="shared" si="65"/>
        <v>2023-05</v>
      </c>
      <c r="Q2079" s="3">
        <f>IF(AND(IF(dashboard!$B$4="All",TRUE,$F2079=dashboard!$B$4),IF(dashboard!$B$5="All",TRUE,$E2079=dashboard!$B$5),IF(dashboard!$B$6="All",TRUE,$G2079=dashboard!$B$6),IF(dashboard!$B$7="All",TRUE,$M2079=dashboard!$B$7),$P2079&gt;=dashboard!$B$8,$P2079&lt;=dashboard!$B$9,COUNTIFS($C$2:C2079,$C2079,$F$2:F2079,IF(dashboard!$B$4="All","*",dashboard!$B$4),$E$2:E2079,IF(dashboard!$B$5="All","*",dashboard!$B$5),$G$2:G2079,IF(dashboard!$B$6="All","*",dashboard!$B$6),$M$2:M2079,IF(dashboard!$B$7="All","*",dashboard!$B$7),$P$2:P2079,"&gt;="&amp;dashboard!$B$8,$P$2:P2079,"&lt;="&amp;dashboard!$B$9)=1),1,0)</f>
        <v>1</v>
      </c>
    </row>
    <row r="2080" spans="1:17">
      <c r="A2080" t="s">
        <v>3581</v>
      </c>
      <c r="B2080" s="2">
        <v>45001</v>
      </c>
      <c r="C2080" t="s">
        <v>1019</v>
      </c>
      <c r="D2080" t="s">
        <v>1770</v>
      </c>
      <c r="E2080" t="s">
        <v>17</v>
      </c>
      <c r="F2080" t="s">
        <v>33</v>
      </c>
      <c r="G2080" t="s">
        <v>42</v>
      </c>
      <c r="H2080" t="s">
        <v>34</v>
      </c>
      <c r="I2080" s="3">
        <v>4</v>
      </c>
      <c r="J2080" s="4">
        <v>941.89</v>
      </c>
      <c r="K2080" s="4">
        <v>3767.57</v>
      </c>
      <c r="L2080" t="s">
        <v>28</v>
      </c>
      <c r="M2080" t="s">
        <v>29</v>
      </c>
      <c r="N2080">
        <f>IF(COUNTIF($C$2:C2080,C2080)=1,1,0)</f>
        <v>0</v>
      </c>
      <c r="O2080">
        <f t="shared" si="64"/>
        <v>0</v>
      </c>
      <c r="P2080" t="str">
        <f t="shared" si="65"/>
        <v>2023-03</v>
      </c>
      <c r="Q2080" s="3">
        <f>IF(AND(IF(dashboard!$B$4="All",TRUE,$F2080=dashboard!$B$4),IF(dashboard!$B$5="All",TRUE,$E2080=dashboard!$B$5),IF(dashboard!$B$6="All",TRUE,$G2080=dashboard!$B$6),IF(dashboard!$B$7="All",TRUE,$M2080=dashboard!$B$7),$P2080&gt;=dashboard!$B$8,$P2080&lt;=dashboard!$B$9,COUNTIFS($C$2:C2080,$C2080,$F$2:F2080,IF(dashboard!$B$4="All","*",dashboard!$B$4),$E$2:E2080,IF(dashboard!$B$5="All","*",dashboard!$B$5),$G$2:G2080,IF(dashboard!$B$6="All","*",dashboard!$B$6),$M$2:M2080,IF(dashboard!$B$7="All","*",dashboard!$B$7),$P$2:P2080,"&gt;="&amp;dashboard!$B$8,$P$2:P2080,"&lt;="&amp;dashboard!$B$9)=1),1,0)</f>
        <v>1</v>
      </c>
    </row>
    <row r="2081" spans="1:17">
      <c r="A2081" t="s">
        <v>3582</v>
      </c>
      <c r="B2081" s="2">
        <v>45063</v>
      </c>
      <c r="C2081" t="s">
        <v>326</v>
      </c>
      <c r="D2081" t="s">
        <v>374</v>
      </c>
      <c r="E2081" t="s">
        <v>17</v>
      </c>
      <c r="F2081" t="s">
        <v>27</v>
      </c>
      <c r="G2081" t="s">
        <v>42</v>
      </c>
      <c r="H2081" t="s">
        <v>20</v>
      </c>
      <c r="I2081" s="3">
        <v>3</v>
      </c>
      <c r="J2081" s="4">
        <v>35858.550000000003</v>
      </c>
      <c r="K2081" s="4">
        <v>107575.66</v>
      </c>
      <c r="L2081" t="s">
        <v>35</v>
      </c>
      <c r="M2081" t="s">
        <v>22</v>
      </c>
      <c r="N2081">
        <f>IF(COUNTIF($C$2:C2081,C2081)=1,1,0)</f>
        <v>0</v>
      </c>
      <c r="O2081">
        <f t="shared" si="64"/>
        <v>1</v>
      </c>
      <c r="P2081" t="str">
        <f t="shared" si="65"/>
        <v>2023-05</v>
      </c>
      <c r="Q2081" s="3">
        <f>IF(AND(IF(dashboard!$B$4="All",TRUE,$F2081=dashboard!$B$4),IF(dashboard!$B$5="All",TRUE,$E2081=dashboard!$B$5),IF(dashboard!$B$6="All",TRUE,$G2081=dashboard!$B$6),IF(dashboard!$B$7="All",TRUE,$M2081=dashboard!$B$7),$P2081&gt;=dashboard!$B$8,$P2081&lt;=dashboard!$B$9,COUNTIFS($C$2:C2081,$C2081,$F$2:F2081,IF(dashboard!$B$4="All","*",dashboard!$B$4),$E$2:E2081,IF(dashboard!$B$5="All","*",dashboard!$B$5),$G$2:G2081,IF(dashboard!$B$6="All","*",dashboard!$B$6),$M$2:M2081,IF(dashboard!$B$7="All","*",dashboard!$B$7),$P$2:P2081,"&gt;="&amp;dashboard!$B$8,$P$2:P2081,"&lt;="&amp;dashboard!$B$9)=1),1,0)</f>
        <v>0</v>
      </c>
    </row>
    <row r="2082" spans="1:17">
      <c r="A2082" t="s">
        <v>3583</v>
      </c>
      <c r="B2082" s="2">
        <v>45326</v>
      </c>
      <c r="C2082" t="s">
        <v>784</v>
      </c>
      <c r="D2082" t="s">
        <v>76</v>
      </c>
      <c r="E2082" t="s">
        <v>26</v>
      </c>
      <c r="F2082" t="s">
        <v>46</v>
      </c>
      <c r="G2082" t="s">
        <v>42</v>
      </c>
      <c r="H2082" t="s">
        <v>50</v>
      </c>
      <c r="I2082" s="3">
        <v>5</v>
      </c>
      <c r="J2082" s="4">
        <v>2523.77</v>
      </c>
      <c r="K2082" s="4">
        <v>12618.87</v>
      </c>
      <c r="L2082" t="s">
        <v>21</v>
      </c>
      <c r="M2082" t="s">
        <v>29</v>
      </c>
      <c r="N2082">
        <f>IF(COUNTIF($C$2:C2082,C2082)=1,1,0)</f>
        <v>0</v>
      </c>
      <c r="O2082">
        <f t="shared" si="64"/>
        <v>0</v>
      </c>
      <c r="P2082" t="str">
        <f t="shared" si="65"/>
        <v>2024-02</v>
      </c>
      <c r="Q2082" s="3">
        <f>IF(AND(IF(dashboard!$B$4="All",TRUE,$F2082=dashboard!$B$4),IF(dashboard!$B$5="All",TRUE,$E2082=dashboard!$B$5),IF(dashboard!$B$6="All",TRUE,$G2082=dashboard!$B$6),IF(dashboard!$B$7="All",TRUE,$M2082=dashboard!$B$7),$P2082&gt;=dashboard!$B$8,$P2082&lt;=dashboard!$B$9,COUNTIFS($C$2:C2082,$C2082,$F$2:F2082,IF(dashboard!$B$4="All","*",dashboard!$B$4),$E$2:E2082,IF(dashboard!$B$5="All","*",dashboard!$B$5),$G$2:G2082,IF(dashboard!$B$6="All","*",dashboard!$B$6),$M$2:M2082,IF(dashboard!$B$7="All","*",dashboard!$B$7),$P$2:P2082,"&gt;="&amp;dashboard!$B$8,$P$2:P2082,"&lt;="&amp;dashboard!$B$9)=1),1,0)</f>
        <v>0</v>
      </c>
    </row>
    <row r="2083" spans="1:17">
      <c r="A2083" t="s">
        <v>3584</v>
      </c>
      <c r="B2083" s="2">
        <v>45431</v>
      </c>
      <c r="C2083" t="s">
        <v>1616</v>
      </c>
      <c r="D2083" t="s">
        <v>1243</v>
      </c>
      <c r="E2083" t="s">
        <v>17</v>
      </c>
      <c r="F2083" t="s">
        <v>18</v>
      </c>
      <c r="G2083" t="s">
        <v>19</v>
      </c>
      <c r="H2083" t="s">
        <v>57</v>
      </c>
      <c r="I2083" s="3">
        <v>3</v>
      </c>
      <c r="J2083" s="4">
        <v>12485.88</v>
      </c>
      <c r="K2083" s="4">
        <v>37457.65</v>
      </c>
      <c r="L2083" t="s">
        <v>35</v>
      </c>
      <c r="M2083" t="s">
        <v>29</v>
      </c>
      <c r="N2083">
        <f>IF(COUNTIF($C$2:C2083,C2083)=1,1,0)</f>
        <v>0</v>
      </c>
      <c r="O2083">
        <f t="shared" si="64"/>
        <v>0</v>
      </c>
      <c r="P2083" t="str">
        <f t="shared" si="65"/>
        <v>2024-05</v>
      </c>
      <c r="Q2083" s="3">
        <f>IF(AND(IF(dashboard!$B$4="All",TRUE,$F2083=dashboard!$B$4),IF(dashboard!$B$5="All",TRUE,$E2083=dashboard!$B$5),IF(dashboard!$B$6="All",TRUE,$G2083=dashboard!$B$6),IF(dashboard!$B$7="All",TRUE,$M2083=dashboard!$B$7),$P2083&gt;=dashboard!$B$8,$P2083&lt;=dashboard!$B$9,COUNTIFS($C$2:C2083,$C2083,$F$2:F2083,IF(dashboard!$B$4="All","*",dashboard!$B$4),$E$2:E2083,IF(dashboard!$B$5="All","*",dashboard!$B$5),$G$2:G2083,IF(dashboard!$B$6="All","*",dashboard!$B$6),$M$2:M2083,IF(dashboard!$B$7="All","*",dashboard!$B$7),$P$2:P2083,"&gt;="&amp;dashboard!$B$8,$P$2:P2083,"&lt;="&amp;dashboard!$B$9)=1),1,0)</f>
        <v>0</v>
      </c>
    </row>
    <row r="2084" spans="1:17">
      <c r="A2084" t="s">
        <v>3585</v>
      </c>
      <c r="B2084" s="2">
        <v>45426</v>
      </c>
      <c r="C2084" t="s">
        <v>235</v>
      </c>
      <c r="D2084" t="s">
        <v>3355</v>
      </c>
      <c r="E2084" t="s">
        <v>17</v>
      </c>
      <c r="F2084" t="s">
        <v>18</v>
      </c>
      <c r="G2084" t="s">
        <v>19</v>
      </c>
      <c r="H2084" t="s">
        <v>50</v>
      </c>
      <c r="I2084" s="3">
        <v>4</v>
      </c>
      <c r="J2084" s="4">
        <v>2331.77</v>
      </c>
      <c r="K2084" s="4">
        <v>9327.08</v>
      </c>
      <c r="L2084" t="s">
        <v>21</v>
      </c>
      <c r="M2084" t="s">
        <v>29</v>
      </c>
      <c r="N2084">
        <f>IF(COUNTIF($C$2:C2084,C2084)=1,1,0)</f>
        <v>0</v>
      </c>
      <c r="O2084">
        <f t="shared" si="64"/>
        <v>0</v>
      </c>
      <c r="P2084" t="str">
        <f t="shared" si="65"/>
        <v>2024-05</v>
      </c>
      <c r="Q2084" s="3">
        <f>IF(AND(IF(dashboard!$B$4="All",TRUE,$F2084=dashboard!$B$4),IF(dashboard!$B$5="All",TRUE,$E2084=dashboard!$B$5),IF(dashboard!$B$6="All",TRUE,$G2084=dashboard!$B$6),IF(dashboard!$B$7="All",TRUE,$M2084=dashboard!$B$7),$P2084&gt;=dashboard!$B$8,$P2084&lt;=dashboard!$B$9,COUNTIFS($C$2:C2084,$C2084,$F$2:F2084,IF(dashboard!$B$4="All","*",dashboard!$B$4),$E$2:E2084,IF(dashboard!$B$5="All","*",dashboard!$B$5),$G$2:G2084,IF(dashboard!$B$6="All","*",dashboard!$B$6),$M$2:M2084,IF(dashboard!$B$7="All","*",dashboard!$B$7),$P$2:P2084,"&gt;="&amp;dashboard!$B$8,$P$2:P2084,"&lt;="&amp;dashboard!$B$9)=1),1,0)</f>
        <v>0</v>
      </c>
    </row>
    <row r="2085" spans="1:17">
      <c r="A2085" t="s">
        <v>3586</v>
      </c>
      <c r="B2085" s="2">
        <v>45064</v>
      </c>
      <c r="C2085" t="s">
        <v>235</v>
      </c>
      <c r="D2085" t="s">
        <v>1139</v>
      </c>
      <c r="E2085" t="s">
        <v>17</v>
      </c>
      <c r="F2085" t="s">
        <v>18</v>
      </c>
      <c r="G2085" t="s">
        <v>19</v>
      </c>
      <c r="H2085" t="s">
        <v>50</v>
      </c>
      <c r="I2085" s="3">
        <v>3</v>
      </c>
      <c r="J2085" s="4">
        <v>2867.88</v>
      </c>
      <c r="K2085" s="4">
        <v>8603.6299999999992</v>
      </c>
      <c r="L2085" t="s">
        <v>21</v>
      </c>
      <c r="M2085" t="s">
        <v>29</v>
      </c>
      <c r="N2085">
        <f>IF(COUNTIF($C$2:C2085,C2085)=1,1,0)</f>
        <v>0</v>
      </c>
      <c r="O2085">
        <f t="shared" si="64"/>
        <v>0</v>
      </c>
      <c r="P2085" t="str">
        <f t="shared" si="65"/>
        <v>2023-05</v>
      </c>
      <c r="Q2085" s="3">
        <f>IF(AND(IF(dashboard!$B$4="All",TRUE,$F2085=dashboard!$B$4),IF(dashboard!$B$5="All",TRUE,$E2085=dashboard!$B$5),IF(dashboard!$B$6="All",TRUE,$G2085=dashboard!$B$6),IF(dashboard!$B$7="All",TRUE,$M2085=dashboard!$B$7),$P2085&gt;=dashboard!$B$8,$P2085&lt;=dashboard!$B$9,COUNTIFS($C$2:C2085,$C2085,$F$2:F2085,IF(dashboard!$B$4="All","*",dashboard!$B$4),$E$2:E2085,IF(dashboard!$B$5="All","*",dashboard!$B$5),$G$2:G2085,IF(dashboard!$B$6="All","*",dashboard!$B$6),$M$2:M2085,IF(dashboard!$B$7="All","*",dashboard!$B$7),$P$2:P2085,"&gt;="&amp;dashboard!$B$8,$P$2:P2085,"&lt;="&amp;dashboard!$B$9)=1),1,0)</f>
        <v>0</v>
      </c>
    </row>
    <row r="2086" spans="1:17">
      <c r="A2086" t="s">
        <v>3587</v>
      </c>
      <c r="B2086" s="2">
        <v>44976</v>
      </c>
      <c r="C2086" t="s">
        <v>2893</v>
      </c>
      <c r="D2086" t="s">
        <v>1934</v>
      </c>
      <c r="E2086" t="s">
        <v>17</v>
      </c>
      <c r="F2086" t="s">
        <v>33</v>
      </c>
      <c r="G2086" t="s">
        <v>19</v>
      </c>
      <c r="H2086" t="s">
        <v>57</v>
      </c>
      <c r="I2086" s="3">
        <v>5</v>
      </c>
      <c r="J2086" s="4">
        <v>16301.24</v>
      </c>
      <c r="K2086" s="4">
        <v>81506.210000000006</v>
      </c>
      <c r="L2086" t="s">
        <v>35</v>
      </c>
      <c r="M2086" t="s">
        <v>29</v>
      </c>
      <c r="N2086">
        <f>IF(COUNTIF($C$2:C2086,C2086)=1,1,0)</f>
        <v>0</v>
      </c>
      <c r="O2086">
        <f t="shared" si="64"/>
        <v>0</v>
      </c>
      <c r="P2086" t="str">
        <f t="shared" si="65"/>
        <v>2023-02</v>
      </c>
      <c r="Q2086" s="3">
        <f>IF(AND(IF(dashboard!$B$4="All",TRUE,$F2086=dashboard!$B$4),IF(dashboard!$B$5="All",TRUE,$E2086=dashboard!$B$5),IF(dashboard!$B$6="All",TRUE,$G2086=dashboard!$B$6),IF(dashboard!$B$7="All",TRUE,$M2086=dashboard!$B$7),$P2086&gt;=dashboard!$B$8,$P2086&lt;=dashboard!$B$9,COUNTIFS($C$2:C2086,$C2086,$F$2:F2086,IF(dashboard!$B$4="All","*",dashboard!$B$4),$E$2:E2086,IF(dashboard!$B$5="All","*",dashboard!$B$5),$G$2:G2086,IF(dashboard!$B$6="All","*",dashboard!$B$6),$M$2:M2086,IF(dashboard!$B$7="All","*",dashboard!$B$7),$P$2:P2086,"&gt;="&amp;dashboard!$B$8,$P$2:P2086,"&lt;="&amp;dashboard!$B$9)=1),1,0)</f>
        <v>0</v>
      </c>
    </row>
    <row r="2087" spans="1:17">
      <c r="A2087" t="s">
        <v>3588</v>
      </c>
      <c r="B2087" s="2">
        <v>45180</v>
      </c>
      <c r="C2087" t="s">
        <v>267</v>
      </c>
      <c r="D2087" t="s">
        <v>2228</v>
      </c>
      <c r="E2087" t="s">
        <v>26</v>
      </c>
      <c r="F2087" t="s">
        <v>18</v>
      </c>
      <c r="G2087" t="s">
        <v>42</v>
      </c>
      <c r="H2087" t="s">
        <v>57</v>
      </c>
      <c r="I2087" s="3">
        <v>5</v>
      </c>
      <c r="J2087" s="4">
        <v>12202.08</v>
      </c>
      <c r="K2087" s="4">
        <v>61010.400000000001</v>
      </c>
      <c r="L2087" t="s">
        <v>35</v>
      </c>
      <c r="M2087" t="s">
        <v>29</v>
      </c>
      <c r="N2087">
        <f>IF(COUNTIF($C$2:C2087,C2087)=1,1,0)</f>
        <v>0</v>
      </c>
      <c r="O2087">
        <f t="shared" si="64"/>
        <v>0</v>
      </c>
      <c r="P2087" t="str">
        <f t="shared" si="65"/>
        <v>2023-09</v>
      </c>
      <c r="Q2087" s="3">
        <f>IF(AND(IF(dashboard!$B$4="All",TRUE,$F2087=dashboard!$B$4),IF(dashboard!$B$5="All",TRUE,$E2087=dashboard!$B$5),IF(dashboard!$B$6="All",TRUE,$G2087=dashboard!$B$6),IF(dashboard!$B$7="All",TRUE,$M2087=dashboard!$B$7),$P2087&gt;=dashboard!$B$8,$P2087&lt;=dashboard!$B$9,COUNTIFS($C$2:C2087,$C2087,$F$2:F2087,IF(dashboard!$B$4="All","*",dashboard!$B$4),$E$2:E2087,IF(dashboard!$B$5="All","*",dashboard!$B$5),$G$2:G2087,IF(dashboard!$B$6="All","*",dashboard!$B$6),$M$2:M2087,IF(dashboard!$B$7="All","*",dashboard!$B$7),$P$2:P2087,"&gt;="&amp;dashboard!$B$8,$P$2:P2087,"&lt;="&amp;dashboard!$B$9)=1),1,0)</f>
        <v>0</v>
      </c>
    </row>
    <row r="2088" spans="1:17">
      <c r="A2088" t="s">
        <v>3589</v>
      </c>
      <c r="B2088" s="2">
        <v>45352</v>
      </c>
      <c r="C2088" t="s">
        <v>735</v>
      </c>
      <c r="D2088" t="s">
        <v>2377</v>
      </c>
      <c r="E2088" t="s">
        <v>26</v>
      </c>
      <c r="F2088" t="s">
        <v>27</v>
      </c>
      <c r="G2088" t="s">
        <v>19</v>
      </c>
      <c r="H2088" t="s">
        <v>50</v>
      </c>
      <c r="I2088" s="3">
        <v>4</v>
      </c>
      <c r="J2088" s="4">
        <v>2848.57</v>
      </c>
      <c r="K2088" s="4">
        <v>11394.27</v>
      </c>
      <c r="L2088" t="s">
        <v>21</v>
      </c>
      <c r="M2088" t="s">
        <v>29</v>
      </c>
      <c r="N2088">
        <f>IF(COUNTIF($C$2:C2088,C2088)=1,1,0)</f>
        <v>0</v>
      </c>
      <c r="O2088">
        <f t="shared" si="64"/>
        <v>0</v>
      </c>
      <c r="P2088" t="str">
        <f t="shared" si="65"/>
        <v>2024-03</v>
      </c>
      <c r="Q2088" s="3">
        <f>IF(AND(IF(dashboard!$B$4="All",TRUE,$F2088=dashboard!$B$4),IF(dashboard!$B$5="All",TRUE,$E2088=dashboard!$B$5),IF(dashboard!$B$6="All",TRUE,$G2088=dashboard!$B$6),IF(dashboard!$B$7="All",TRUE,$M2088=dashboard!$B$7),$P2088&gt;=dashboard!$B$8,$P2088&lt;=dashboard!$B$9,COUNTIFS($C$2:C2088,$C2088,$F$2:F2088,IF(dashboard!$B$4="All","*",dashboard!$B$4),$E$2:E2088,IF(dashboard!$B$5="All","*",dashboard!$B$5),$G$2:G2088,IF(dashboard!$B$6="All","*",dashboard!$B$6),$M$2:M2088,IF(dashboard!$B$7="All","*",dashboard!$B$7),$P$2:P2088,"&gt;="&amp;dashboard!$B$8,$P$2:P2088,"&lt;="&amp;dashboard!$B$9)=1),1,0)</f>
        <v>0</v>
      </c>
    </row>
    <row r="2089" spans="1:17">
      <c r="A2089" t="s">
        <v>3590</v>
      </c>
      <c r="B2089" s="2">
        <v>45473</v>
      </c>
      <c r="C2089" t="s">
        <v>326</v>
      </c>
      <c r="D2089" t="s">
        <v>2456</v>
      </c>
      <c r="E2089" t="s">
        <v>61</v>
      </c>
      <c r="F2089" t="s">
        <v>46</v>
      </c>
      <c r="G2089" t="s">
        <v>42</v>
      </c>
      <c r="H2089" t="s">
        <v>57</v>
      </c>
      <c r="I2089" s="3">
        <v>5</v>
      </c>
      <c r="J2089" s="4">
        <v>11004.85</v>
      </c>
      <c r="K2089" s="4">
        <v>55024.24</v>
      </c>
      <c r="L2089" t="s">
        <v>35</v>
      </c>
      <c r="M2089" t="s">
        <v>22</v>
      </c>
      <c r="N2089">
        <f>IF(COUNTIF($C$2:C2089,C2089)=1,1,0)</f>
        <v>0</v>
      </c>
      <c r="O2089">
        <f t="shared" si="64"/>
        <v>1</v>
      </c>
      <c r="P2089" t="str">
        <f t="shared" si="65"/>
        <v>2024-06</v>
      </c>
      <c r="Q2089" s="3">
        <f>IF(AND(IF(dashboard!$B$4="All",TRUE,$F2089=dashboard!$B$4),IF(dashboard!$B$5="All",TRUE,$E2089=dashboard!$B$5),IF(dashboard!$B$6="All",TRUE,$G2089=dashboard!$B$6),IF(dashboard!$B$7="All",TRUE,$M2089=dashboard!$B$7),$P2089&gt;=dashboard!$B$8,$P2089&lt;=dashboard!$B$9,COUNTIFS($C$2:C2089,$C2089,$F$2:F2089,IF(dashboard!$B$4="All","*",dashboard!$B$4),$E$2:E2089,IF(dashboard!$B$5="All","*",dashboard!$B$5),$G$2:G2089,IF(dashboard!$B$6="All","*",dashboard!$B$6),$M$2:M2089,IF(dashboard!$B$7="All","*",dashboard!$B$7),$P$2:P2089,"&gt;="&amp;dashboard!$B$8,$P$2:P2089,"&lt;="&amp;dashboard!$B$9)=1),1,0)</f>
        <v>0</v>
      </c>
    </row>
    <row r="2090" spans="1:17">
      <c r="A2090" t="s">
        <v>3591</v>
      </c>
      <c r="B2090" s="2">
        <v>45228</v>
      </c>
      <c r="C2090" t="s">
        <v>1661</v>
      </c>
      <c r="D2090" t="s">
        <v>1458</v>
      </c>
      <c r="E2090" t="s">
        <v>26</v>
      </c>
      <c r="F2090" t="s">
        <v>33</v>
      </c>
      <c r="G2090" t="s">
        <v>19</v>
      </c>
      <c r="H2090" t="s">
        <v>34</v>
      </c>
      <c r="I2090" s="3">
        <v>3</v>
      </c>
      <c r="J2090" s="4">
        <v>1088.3599999999999</v>
      </c>
      <c r="K2090" s="4">
        <v>3265.07</v>
      </c>
      <c r="L2090" t="s">
        <v>21</v>
      </c>
      <c r="M2090" t="s">
        <v>29</v>
      </c>
      <c r="N2090">
        <f>IF(COUNTIF($C$2:C2090,C2090)=1,1,0)</f>
        <v>0</v>
      </c>
      <c r="O2090">
        <f t="shared" si="64"/>
        <v>0</v>
      </c>
      <c r="P2090" t="str">
        <f t="shared" si="65"/>
        <v>2023-10</v>
      </c>
      <c r="Q2090" s="3">
        <f>IF(AND(IF(dashboard!$B$4="All",TRUE,$F2090=dashboard!$B$4),IF(dashboard!$B$5="All",TRUE,$E2090=dashboard!$B$5),IF(dashboard!$B$6="All",TRUE,$G2090=dashboard!$B$6),IF(dashboard!$B$7="All",TRUE,$M2090=dashboard!$B$7),$P2090&gt;=dashboard!$B$8,$P2090&lt;=dashboard!$B$9,COUNTIFS($C$2:C2090,$C2090,$F$2:F2090,IF(dashboard!$B$4="All","*",dashboard!$B$4),$E$2:E2090,IF(dashboard!$B$5="All","*",dashboard!$B$5),$G$2:G2090,IF(dashboard!$B$6="All","*",dashboard!$B$6),$M$2:M2090,IF(dashboard!$B$7="All","*",dashboard!$B$7),$P$2:P2090,"&gt;="&amp;dashboard!$B$8,$P$2:P2090,"&lt;="&amp;dashboard!$B$9)=1),1,0)</f>
        <v>1</v>
      </c>
    </row>
    <row r="2091" spans="1:17">
      <c r="A2091" t="s">
        <v>3592</v>
      </c>
      <c r="B2091" s="2">
        <v>45275</v>
      </c>
      <c r="C2091" t="s">
        <v>891</v>
      </c>
      <c r="D2091" t="s">
        <v>3593</v>
      </c>
      <c r="E2091" t="s">
        <v>17</v>
      </c>
      <c r="F2091" t="s">
        <v>33</v>
      </c>
      <c r="G2091" t="s">
        <v>19</v>
      </c>
      <c r="H2091" t="s">
        <v>34</v>
      </c>
      <c r="I2091" s="3">
        <v>2</v>
      </c>
      <c r="J2091" s="4">
        <v>888.07</v>
      </c>
      <c r="K2091" s="4">
        <v>1776.14</v>
      </c>
      <c r="L2091" t="s">
        <v>35</v>
      </c>
      <c r="M2091" t="s">
        <v>29</v>
      </c>
      <c r="N2091">
        <f>IF(COUNTIF($C$2:C2091,C2091)=1,1,0)</f>
        <v>0</v>
      </c>
      <c r="O2091">
        <f t="shared" si="64"/>
        <v>0</v>
      </c>
      <c r="P2091" t="str">
        <f t="shared" si="65"/>
        <v>2023-12</v>
      </c>
      <c r="Q2091" s="3">
        <f>IF(AND(IF(dashboard!$B$4="All",TRUE,$F2091=dashboard!$B$4),IF(dashboard!$B$5="All",TRUE,$E2091=dashboard!$B$5),IF(dashboard!$B$6="All",TRUE,$G2091=dashboard!$B$6),IF(dashboard!$B$7="All",TRUE,$M2091=dashboard!$B$7),$P2091&gt;=dashboard!$B$8,$P2091&lt;=dashboard!$B$9,COUNTIFS($C$2:C2091,$C2091,$F$2:F2091,IF(dashboard!$B$4="All","*",dashboard!$B$4),$E$2:E2091,IF(dashboard!$B$5="All","*",dashboard!$B$5),$G$2:G2091,IF(dashboard!$B$6="All","*",dashboard!$B$6),$M$2:M2091,IF(dashboard!$B$7="All","*",dashboard!$B$7),$P$2:P2091,"&gt;="&amp;dashboard!$B$8,$P$2:P2091,"&lt;="&amp;dashboard!$B$9)=1),1,0)</f>
        <v>1</v>
      </c>
    </row>
    <row r="2092" spans="1:17">
      <c r="A2092" t="s">
        <v>3594</v>
      </c>
      <c r="B2092" s="2">
        <v>44975</v>
      </c>
      <c r="C2092" t="s">
        <v>865</v>
      </c>
      <c r="D2092" t="s">
        <v>169</v>
      </c>
      <c r="E2092" t="s">
        <v>61</v>
      </c>
      <c r="F2092" t="s">
        <v>27</v>
      </c>
      <c r="G2092" t="s">
        <v>42</v>
      </c>
      <c r="H2092" t="s">
        <v>34</v>
      </c>
      <c r="I2092" s="3">
        <v>5</v>
      </c>
      <c r="J2092" s="4">
        <v>1394.53</v>
      </c>
      <c r="K2092" s="4">
        <v>6972.64</v>
      </c>
      <c r="L2092" t="s">
        <v>35</v>
      </c>
      <c r="M2092" t="s">
        <v>29</v>
      </c>
      <c r="N2092">
        <f>IF(COUNTIF($C$2:C2092,C2092)=1,1,0)</f>
        <v>0</v>
      </c>
      <c r="O2092">
        <f t="shared" si="64"/>
        <v>0</v>
      </c>
      <c r="P2092" t="str">
        <f t="shared" si="65"/>
        <v>2023-02</v>
      </c>
      <c r="Q2092" s="3">
        <f>IF(AND(IF(dashboard!$B$4="All",TRUE,$F2092=dashboard!$B$4),IF(dashboard!$B$5="All",TRUE,$E2092=dashboard!$B$5),IF(dashboard!$B$6="All",TRUE,$G2092=dashboard!$B$6),IF(dashboard!$B$7="All",TRUE,$M2092=dashboard!$B$7),$P2092&gt;=dashboard!$B$8,$P2092&lt;=dashboard!$B$9,COUNTIFS($C$2:C2092,$C2092,$F$2:F2092,IF(dashboard!$B$4="All","*",dashboard!$B$4),$E$2:E2092,IF(dashboard!$B$5="All","*",dashboard!$B$5),$G$2:G2092,IF(dashboard!$B$6="All","*",dashboard!$B$6),$M$2:M2092,IF(dashboard!$B$7="All","*",dashboard!$B$7),$P$2:P2092,"&gt;="&amp;dashboard!$B$8,$P$2:P2092,"&lt;="&amp;dashboard!$B$9)=1),1,0)</f>
        <v>0</v>
      </c>
    </row>
    <row r="2093" spans="1:17">
      <c r="A2093" t="s">
        <v>3595</v>
      </c>
      <c r="B2093" s="2">
        <v>45000</v>
      </c>
      <c r="C2093" t="s">
        <v>1719</v>
      </c>
      <c r="D2093" t="s">
        <v>1731</v>
      </c>
      <c r="E2093" t="s">
        <v>26</v>
      </c>
      <c r="F2093" t="s">
        <v>18</v>
      </c>
      <c r="G2093" t="s">
        <v>19</v>
      </c>
      <c r="H2093" t="s">
        <v>57</v>
      </c>
      <c r="I2093" s="3">
        <v>3</v>
      </c>
      <c r="J2093" s="4">
        <v>10805.27</v>
      </c>
      <c r="K2093" s="4">
        <v>32415.8</v>
      </c>
      <c r="L2093" t="s">
        <v>35</v>
      </c>
      <c r="M2093" t="s">
        <v>29</v>
      </c>
      <c r="N2093">
        <f>IF(COUNTIF($C$2:C2093,C2093)=1,1,0)</f>
        <v>0</v>
      </c>
      <c r="O2093">
        <f t="shared" si="64"/>
        <v>0</v>
      </c>
      <c r="P2093" t="str">
        <f t="shared" si="65"/>
        <v>2023-03</v>
      </c>
      <c r="Q2093" s="3">
        <f>IF(AND(IF(dashboard!$B$4="All",TRUE,$F2093=dashboard!$B$4),IF(dashboard!$B$5="All",TRUE,$E2093=dashboard!$B$5),IF(dashboard!$B$6="All",TRUE,$G2093=dashboard!$B$6),IF(dashboard!$B$7="All",TRUE,$M2093=dashboard!$B$7),$P2093&gt;=dashboard!$B$8,$P2093&lt;=dashboard!$B$9,COUNTIFS($C$2:C2093,$C2093,$F$2:F2093,IF(dashboard!$B$4="All","*",dashboard!$B$4),$E$2:E2093,IF(dashboard!$B$5="All","*",dashboard!$B$5),$G$2:G2093,IF(dashboard!$B$6="All","*",dashboard!$B$6),$M$2:M2093,IF(dashboard!$B$7="All","*",dashboard!$B$7),$P$2:P2093,"&gt;="&amp;dashboard!$B$8,$P$2:P2093,"&lt;="&amp;dashboard!$B$9)=1),1,0)</f>
        <v>0</v>
      </c>
    </row>
    <row r="2094" spans="1:17">
      <c r="A2094" t="s">
        <v>3596</v>
      </c>
      <c r="B2094" s="2">
        <v>45187</v>
      </c>
      <c r="C2094" t="s">
        <v>2015</v>
      </c>
      <c r="D2094" t="s">
        <v>3597</v>
      </c>
      <c r="E2094" t="s">
        <v>26</v>
      </c>
      <c r="F2094" t="s">
        <v>33</v>
      </c>
      <c r="G2094" t="s">
        <v>19</v>
      </c>
      <c r="H2094" t="s">
        <v>57</v>
      </c>
      <c r="I2094" s="3">
        <v>3</v>
      </c>
      <c r="J2094" s="4">
        <v>11634.3</v>
      </c>
      <c r="K2094" s="4">
        <v>34902.910000000003</v>
      </c>
      <c r="L2094" t="s">
        <v>28</v>
      </c>
      <c r="M2094" t="s">
        <v>29</v>
      </c>
      <c r="N2094">
        <f>IF(COUNTIF($C$2:C2094,C2094)=1,1,0)</f>
        <v>0</v>
      </c>
      <c r="O2094">
        <f t="shared" si="64"/>
        <v>0</v>
      </c>
      <c r="P2094" t="str">
        <f t="shared" si="65"/>
        <v>2023-09</v>
      </c>
      <c r="Q2094" s="3">
        <f>IF(AND(IF(dashboard!$B$4="All",TRUE,$F2094=dashboard!$B$4),IF(dashboard!$B$5="All",TRUE,$E2094=dashboard!$B$5),IF(dashboard!$B$6="All",TRUE,$G2094=dashboard!$B$6),IF(dashboard!$B$7="All",TRUE,$M2094=dashboard!$B$7),$P2094&gt;=dashboard!$B$8,$P2094&lt;=dashboard!$B$9,COUNTIFS($C$2:C2094,$C2094,$F$2:F2094,IF(dashboard!$B$4="All","*",dashboard!$B$4),$E$2:E2094,IF(dashboard!$B$5="All","*",dashboard!$B$5),$G$2:G2094,IF(dashboard!$B$6="All","*",dashboard!$B$6),$M$2:M2094,IF(dashboard!$B$7="All","*",dashboard!$B$7),$P$2:P2094,"&gt;="&amp;dashboard!$B$8,$P$2:P2094,"&lt;="&amp;dashboard!$B$9)=1),1,0)</f>
        <v>1</v>
      </c>
    </row>
    <row r="2095" spans="1:17">
      <c r="A2095" t="s">
        <v>3598</v>
      </c>
      <c r="B2095" s="2">
        <v>45282</v>
      </c>
      <c r="C2095" t="s">
        <v>1229</v>
      </c>
      <c r="D2095" t="s">
        <v>1130</v>
      </c>
      <c r="E2095" t="s">
        <v>26</v>
      </c>
      <c r="F2095" t="s">
        <v>33</v>
      </c>
      <c r="G2095" t="s">
        <v>19</v>
      </c>
      <c r="H2095" t="s">
        <v>57</v>
      </c>
      <c r="I2095" s="3">
        <v>3</v>
      </c>
      <c r="J2095" s="4">
        <v>17362.8</v>
      </c>
      <c r="K2095" s="4">
        <v>52088.4</v>
      </c>
      <c r="L2095" t="s">
        <v>35</v>
      </c>
      <c r="M2095" t="s">
        <v>29</v>
      </c>
      <c r="N2095">
        <f>IF(COUNTIF($C$2:C2095,C2095)=1,1,0)</f>
        <v>0</v>
      </c>
      <c r="O2095">
        <f t="shared" si="64"/>
        <v>0</v>
      </c>
      <c r="P2095" t="str">
        <f t="shared" si="65"/>
        <v>2023-12</v>
      </c>
      <c r="Q2095" s="3">
        <f>IF(AND(IF(dashboard!$B$4="All",TRUE,$F2095=dashboard!$B$4),IF(dashboard!$B$5="All",TRUE,$E2095=dashboard!$B$5),IF(dashboard!$B$6="All",TRUE,$G2095=dashboard!$B$6),IF(dashboard!$B$7="All",TRUE,$M2095=dashboard!$B$7),$P2095&gt;=dashboard!$B$8,$P2095&lt;=dashboard!$B$9,COUNTIFS($C$2:C2095,$C2095,$F$2:F2095,IF(dashboard!$B$4="All","*",dashboard!$B$4),$E$2:E2095,IF(dashboard!$B$5="All","*",dashboard!$B$5),$G$2:G2095,IF(dashboard!$B$6="All","*",dashboard!$B$6),$M$2:M2095,IF(dashboard!$B$7="All","*",dashboard!$B$7),$P$2:P2095,"&gt;="&amp;dashboard!$B$8,$P$2:P2095,"&lt;="&amp;dashboard!$B$9)=1),1,0)</f>
        <v>0</v>
      </c>
    </row>
    <row r="2096" spans="1:17">
      <c r="A2096" t="s">
        <v>3599</v>
      </c>
      <c r="B2096" s="2">
        <v>45186</v>
      </c>
      <c r="C2096" t="s">
        <v>1041</v>
      </c>
      <c r="D2096" t="s">
        <v>2971</v>
      </c>
      <c r="E2096" t="s">
        <v>61</v>
      </c>
      <c r="F2096" t="s">
        <v>27</v>
      </c>
      <c r="G2096" t="s">
        <v>19</v>
      </c>
      <c r="H2096" t="s">
        <v>20</v>
      </c>
      <c r="I2096" s="3">
        <v>5</v>
      </c>
      <c r="J2096" s="4">
        <v>34687.760000000002</v>
      </c>
      <c r="K2096" s="4">
        <v>173438.79</v>
      </c>
      <c r="L2096" t="s">
        <v>28</v>
      </c>
      <c r="M2096" t="s">
        <v>29</v>
      </c>
      <c r="N2096">
        <f>IF(COUNTIF($C$2:C2096,C2096)=1,1,0)</f>
        <v>0</v>
      </c>
      <c r="O2096">
        <f t="shared" si="64"/>
        <v>0</v>
      </c>
      <c r="P2096" t="str">
        <f t="shared" si="65"/>
        <v>2023-09</v>
      </c>
      <c r="Q2096" s="3">
        <f>IF(AND(IF(dashboard!$B$4="All",TRUE,$F2096=dashboard!$B$4),IF(dashboard!$B$5="All",TRUE,$E2096=dashboard!$B$5),IF(dashboard!$B$6="All",TRUE,$G2096=dashboard!$B$6),IF(dashboard!$B$7="All",TRUE,$M2096=dashboard!$B$7),$P2096&gt;=dashboard!$B$8,$P2096&lt;=dashboard!$B$9,COUNTIFS($C$2:C2096,$C2096,$F$2:F2096,IF(dashboard!$B$4="All","*",dashboard!$B$4),$E$2:E2096,IF(dashboard!$B$5="All","*",dashboard!$B$5),$G$2:G2096,IF(dashboard!$B$6="All","*",dashboard!$B$6),$M$2:M2096,IF(dashboard!$B$7="All","*",dashboard!$B$7),$P$2:P2096,"&gt;="&amp;dashboard!$B$8,$P$2:P2096,"&lt;="&amp;dashboard!$B$9)=1),1,0)</f>
        <v>0</v>
      </c>
    </row>
    <row r="2097" spans="1:17">
      <c r="A2097" t="s">
        <v>3600</v>
      </c>
      <c r="B2097" s="2">
        <v>45221</v>
      </c>
      <c r="C2097" t="s">
        <v>1094</v>
      </c>
      <c r="D2097" t="s">
        <v>1409</v>
      </c>
      <c r="E2097" t="s">
        <v>26</v>
      </c>
      <c r="F2097" t="s">
        <v>27</v>
      </c>
      <c r="G2097" t="s">
        <v>42</v>
      </c>
      <c r="H2097" t="s">
        <v>57</v>
      </c>
      <c r="I2097" s="3">
        <v>2</v>
      </c>
      <c r="J2097" s="4">
        <v>16463.91</v>
      </c>
      <c r="K2097" s="4">
        <v>32927.82</v>
      </c>
      <c r="L2097" t="s">
        <v>21</v>
      </c>
      <c r="M2097" t="s">
        <v>29</v>
      </c>
      <c r="N2097">
        <f>IF(COUNTIF($C$2:C2097,C2097)=1,1,0)</f>
        <v>0</v>
      </c>
      <c r="O2097">
        <f t="shared" si="64"/>
        <v>0</v>
      </c>
      <c r="P2097" t="str">
        <f t="shared" si="65"/>
        <v>2023-10</v>
      </c>
      <c r="Q2097" s="3">
        <f>IF(AND(IF(dashboard!$B$4="All",TRUE,$F2097=dashboard!$B$4),IF(dashboard!$B$5="All",TRUE,$E2097=dashboard!$B$5),IF(dashboard!$B$6="All",TRUE,$G2097=dashboard!$B$6),IF(dashboard!$B$7="All",TRUE,$M2097=dashboard!$B$7),$P2097&gt;=dashboard!$B$8,$P2097&lt;=dashboard!$B$9,COUNTIFS($C$2:C2097,$C2097,$F$2:F2097,IF(dashboard!$B$4="All","*",dashboard!$B$4),$E$2:E2097,IF(dashboard!$B$5="All","*",dashboard!$B$5),$G$2:G2097,IF(dashboard!$B$6="All","*",dashboard!$B$6),$M$2:M2097,IF(dashboard!$B$7="All","*",dashboard!$B$7),$P$2:P2097,"&gt;="&amp;dashboard!$B$8,$P$2:P2097,"&lt;="&amp;dashboard!$B$9)=1),1,0)</f>
        <v>0</v>
      </c>
    </row>
    <row r="2098" spans="1:17">
      <c r="A2098" t="s">
        <v>3601</v>
      </c>
      <c r="B2098" s="2">
        <v>45239</v>
      </c>
      <c r="C2098" t="s">
        <v>1270</v>
      </c>
      <c r="D2098" t="s">
        <v>2098</v>
      </c>
      <c r="E2098" t="s">
        <v>17</v>
      </c>
      <c r="F2098" t="s">
        <v>18</v>
      </c>
      <c r="G2098" t="s">
        <v>19</v>
      </c>
      <c r="H2098" t="s">
        <v>34</v>
      </c>
      <c r="I2098" s="3">
        <v>4</v>
      </c>
      <c r="J2098" s="4">
        <v>849.84</v>
      </c>
      <c r="K2098" s="4">
        <v>3399.38</v>
      </c>
      <c r="L2098" t="s">
        <v>21</v>
      </c>
      <c r="M2098" t="s">
        <v>29</v>
      </c>
      <c r="N2098">
        <f>IF(COUNTIF($C$2:C2098,C2098)=1,1,0)</f>
        <v>0</v>
      </c>
      <c r="O2098">
        <f t="shared" si="64"/>
        <v>0</v>
      </c>
      <c r="P2098" t="str">
        <f t="shared" si="65"/>
        <v>2023-11</v>
      </c>
      <c r="Q2098" s="3">
        <f>IF(AND(IF(dashboard!$B$4="All",TRUE,$F2098=dashboard!$B$4),IF(dashboard!$B$5="All",TRUE,$E2098=dashboard!$B$5),IF(dashboard!$B$6="All",TRUE,$G2098=dashboard!$B$6),IF(dashboard!$B$7="All",TRUE,$M2098=dashboard!$B$7),$P2098&gt;=dashboard!$B$8,$P2098&lt;=dashboard!$B$9,COUNTIFS($C$2:C2098,$C2098,$F$2:F2098,IF(dashboard!$B$4="All","*",dashboard!$B$4),$E$2:E2098,IF(dashboard!$B$5="All","*",dashboard!$B$5),$G$2:G2098,IF(dashboard!$B$6="All","*",dashboard!$B$6),$M$2:M2098,IF(dashboard!$B$7="All","*",dashboard!$B$7),$P$2:P2098,"&gt;="&amp;dashboard!$B$8,$P$2:P2098,"&lt;="&amp;dashboard!$B$9)=1),1,0)</f>
        <v>0</v>
      </c>
    </row>
    <row r="2099" spans="1:17">
      <c r="A2099" t="s">
        <v>3602</v>
      </c>
      <c r="B2099" s="2">
        <v>45108</v>
      </c>
      <c r="C2099" t="s">
        <v>834</v>
      </c>
      <c r="D2099" t="s">
        <v>88</v>
      </c>
      <c r="E2099" t="s">
        <v>26</v>
      </c>
      <c r="F2099" t="s">
        <v>46</v>
      </c>
      <c r="G2099" t="s">
        <v>19</v>
      </c>
      <c r="H2099" t="s">
        <v>34</v>
      </c>
      <c r="I2099" s="3">
        <v>4</v>
      </c>
      <c r="J2099" s="4">
        <v>1091.46</v>
      </c>
      <c r="K2099" s="4">
        <v>4365.83</v>
      </c>
      <c r="L2099" t="s">
        <v>35</v>
      </c>
      <c r="M2099" t="s">
        <v>22</v>
      </c>
      <c r="N2099">
        <f>IF(COUNTIF($C$2:C2099,C2099)=1,1,0)</f>
        <v>0</v>
      </c>
      <c r="O2099">
        <f t="shared" si="64"/>
        <v>1</v>
      </c>
      <c r="P2099" t="str">
        <f t="shared" si="65"/>
        <v>2023-07</v>
      </c>
      <c r="Q2099" s="3">
        <f>IF(AND(IF(dashboard!$B$4="All",TRUE,$F2099=dashboard!$B$4),IF(dashboard!$B$5="All",TRUE,$E2099=dashboard!$B$5),IF(dashboard!$B$6="All",TRUE,$G2099=dashboard!$B$6),IF(dashboard!$B$7="All",TRUE,$M2099=dashboard!$B$7),$P2099&gt;=dashboard!$B$8,$P2099&lt;=dashboard!$B$9,COUNTIFS($C$2:C2099,$C2099,$F$2:F2099,IF(dashboard!$B$4="All","*",dashboard!$B$4),$E$2:E2099,IF(dashboard!$B$5="All","*",dashboard!$B$5),$G$2:G2099,IF(dashboard!$B$6="All","*",dashboard!$B$6),$M$2:M2099,IF(dashboard!$B$7="All","*",dashboard!$B$7),$P$2:P2099,"&gt;="&amp;dashboard!$B$8,$P$2:P2099,"&lt;="&amp;dashboard!$B$9)=1),1,0)</f>
        <v>0</v>
      </c>
    </row>
    <row r="2100" spans="1:17">
      <c r="A2100" t="s">
        <v>3603</v>
      </c>
      <c r="B2100" s="2">
        <v>45290</v>
      </c>
      <c r="C2100" t="s">
        <v>2530</v>
      </c>
      <c r="D2100" t="s">
        <v>2731</v>
      </c>
      <c r="E2100" t="s">
        <v>17</v>
      </c>
      <c r="F2100" t="s">
        <v>46</v>
      </c>
      <c r="G2100" t="s">
        <v>19</v>
      </c>
      <c r="H2100" t="s">
        <v>34</v>
      </c>
      <c r="I2100" s="3">
        <v>5</v>
      </c>
      <c r="J2100" s="4">
        <v>1430.68</v>
      </c>
      <c r="K2100" s="4">
        <v>7153.4</v>
      </c>
      <c r="L2100" t="s">
        <v>28</v>
      </c>
      <c r="M2100" t="s">
        <v>29</v>
      </c>
      <c r="N2100">
        <f>IF(COUNTIF($C$2:C2100,C2100)=1,1,0)</f>
        <v>0</v>
      </c>
      <c r="O2100">
        <f t="shared" si="64"/>
        <v>0</v>
      </c>
      <c r="P2100" t="str">
        <f t="shared" si="65"/>
        <v>2023-12</v>
      </c>
      <c r="Q2100" s="3">
        <f>IF(AND(IF(dashboard!$B$4="All",TRUE,$F2100=dashboard!$B$4),IF(dashboard!$B$5="All",TRUE,$E2100=dashboard!$B$5),IF(dashboard!$B$6="All",TRUE,$G2100=dashboard!$B$6),IF(dashboard!$B$7="All",TRUE,$M2100=dashboard!$B$7),$P2100&gt;=dashboard!$B$8,$P2100&lt;=dashboard!$B$9,COUNTIFS($C$2:C2100,$C2100,$F$2:F2100,IF(dashboard!$B$4="All","*",dashboard!$B$4),$E$2:E2100,IF(dashboard!$B$5="All","*",dashboard!$B$5),$G$2:G2100,IF(dashboard!$B$6="All","*",dashboard!$B$6),$M$2:M2100,IF(dashboard!$B$7="All","*",dashboard!$B$7),$P$2:P2100,"&gt;="&amp;dashboard!$B$8,$P$2:P2100,"&lt;="&amp;dashboard!$B$9)=1),1,0)</f>
        <v>0</v>
      </c>
    </row>
    <row r="2101" spans="1:17">
      <c r="A2101" t="s">
        <v>3604</v>
      </c>
      <c r="B2101" s="2">
        <v>45114</v>
      </c>
      <c r="C2101" t="s">
        <v>1756</v>
      </c>
      <c r="D2101" t="s">
        <v>2276</v>
      </c>
      <c r="E2101" t="s">
        <v>17</v>
      </c>
      <c r="F2101" t="s">
        <v>18</v>
      </c>
      <c r="G2101" t="s">
        <v>42</v>
      </c>
      <c r="H2101" t="s">
        <v>20</v>
      </c>
      <c r="I2101" s="3">
        <v>5</v>
      </c>
      <c r="J2101" s="4">
        <v>34646.83</v>
      </c>
      <c r="K2101" s="4">
        <v>173234.17</v>
      </c>
      <c r="L2101" t="s">
        <v>21</v>
      </c>
      <c r="M2101" t="s">
        <v>29</v>
      </c>
      <c r="N2101">
        <f>IF(COUNTIF($C$2:C2101,C2101)=1,1,0)</f>
        <v>0</v>
      </c>
      <c r="O2101">
        <f t="shared" si="64"/>
        <v>0</v>
      </c>
      <c r="P2101" t="str">
        <f t="shared" si="65"/>
        <v>2023-07</v>
      </c>
      <c r="Q2101" s="3">
        <f>IF(AND(IF(dashboard!$B$4="All",TRUE,$F2101=dashboard!$B$4),IF(dashboard!$B$5="All",TRUE,$E2101=dashboard!$B$5),IF(dashboard!$B$6="All",TRUE,$G2101=dashboard!$B$6),IF(dashboard!$B$7="All",TRUE,$M2101=dashboard!$B$7),$P2101&gt;=dashboard!$B$8,$P2101&lt;=dashboard!$B$9,COUNTIFS($C$2:C2101,$C2101,$F$2:F2101,IF(dashboard!$B$4="All","*",dashboard!$B$4),$E$2:E2101,IF(dashboard!$B$5="All","*",dashboard!$B$5),$G$2:G2101,IF(dashboard!$B$6="All","*",dashboard!$B$6),$M$2:M2101,IF(dashboard!$B$7="All","*",dashboard!$B$7),$P$2:P2101,"&gt;="&amp;dashboard!$B$8,$P$2:P2101,"&lt;="&amp;dashboard!$B$9)=1),1,0)</f>
        <v>0</v>
      </c>
    </row>
    <row r="2102" spans="1:17">
      <c r="A2102" t="s">
        <v>3605</v>
      </c>
      <c r="B2102" s="2">
        <v>45469</v>
      </c>
      <c r="C2102" t="s">
        <v>488</v>
      </c>
      <c r="D2102" t="s">
        <v>1335</v>
      </c>
      <c r="E2102" t="s">
        <v>17</v>
      </c>
      <c r="F2102" t="s">
        <v>46</v>
      </c>
      <c r="G2102" t="s">
        <v>19</v>
      </c>
      <c r="H2102" t="s">
        <v>50</v>
      </c>
      <c r="I2102" s="3">
        <v>1</v>
      </c>
      <c r="J2102" s="4">
        <v>2812.1</v>
      </c>
      <c r="K2102" s="4">
        <v>2812.1</v>
      </c>
      <c r="L2102" t="s">
        <v>28</v>
      </c>
      <c r="M2102" t="s">
        <v>29</v>
      </c>
      <c r="N2102">
        <f>IF(COUNTIF($C$2:C2102,C2102)=1,1,0)</f>
        <v>0</v>
      </c>
      <c r="O2102">
        <f t="shared" si="64"/>
        <v>0</v>
      </c>
      <c r="P2102" t="str">
        <f t="shared" si="65"/>
        <v>2024-06</v>
      </c>
      <c r="Q2102" s="3">
        <f>IF(AND(IF(dashboard!$B$4="All",TRUE,$F2102=dashboard!$B$4),IF(dashboard!$B$5="All",TRUE,$E2102=dashboard!$B$5),IF(dashboard!$B$6="All",TRUE,$G2102=dashboard!$B$6),IF(dashboard!$B$7="All",TRUE,$M2102=dashboard!$B$7),$P2102&gt;=dashboard!$B$8,$P2102&lt;=dashboard!$B$9,COUNTIFS($C$2:C2102,$C2102,$F$2:F2102,IF(dashboard!$B$4="All","*",dashboard!$B$4),$E$2:E2102,IF(dashboard!$B$5="All","*",dashboard!$B$5),$G$2:G2102,IF(dashboard!$B$6="All","*",dashboard!$B$6),$M$2:M2102,IF(dashboard!$B$7="All","*",dashboard!$B$7),$P$2:P2102,"&gt;="&amp;dashboard!$B$8,$P$2:P2102,"&lt;="&amp;dashboard!$B$9)=1),1,0)</f>
        <v>0</v>
      </c>
    </row>
    <row r="2103" spans="1:17">
      <c r="A2103" t="s">
        <v>3606</v>
      </c>
      <c r="B2103" s="2">
        <v>45334</v>
      </c>
      <c r="C2103" t="s">
        <v>3607</v>
      </c>
      <c r="D2103" t="s">
        <v>2232</v>
      </c>
      <c r="E2103" t="s">
        <v>17</v>
      </c>
      <c r="F2103" t="s">
        <v>27</v>
      </c>
      <c r="G2103" t="s">
        <v>19</v>
      </c>
      <c r="H2103" t="s">
        <v>34</v>
      </c>
      <c r="I2103" s="3">
        <v>2</v>
      </c>
      <c r="J2103" s="4">
        <v>1418.14</v>
      </c>
      <c r="K2103" s="4">
        <v>2836.27</v>
      </c>
      <c r="L2103" t="s">
        <v>28</v>
      </c>
      <c r="M2103" t="s">
        <v>29</v>
      </c>
      <c r="N2103">
        <f>IF(COUNTIF($C$2:C2103,C2103)=1,1,0)</f>
        <v>1</v>
      </c>
      <c r="O2103">
        <f t="shared" si="64"/>
        <v>0</v>
      </c>
      <c r="P2103" t="str">
        <f t="shared" si="65"/>
        <v>2024-02</v>
      </c>
      <c r="Q2103" s="3">
        <f>IF(AND(IF(dashboard!$B$4="All",TRUE,$F2103=dashboard!$B$4),IF(dashboard!$B$5="All",TRUE,$E2103=dashboard!$B$5),IF(dashboard!$B$6="All",TRUE,$G2103=dashboard!$B$6),IF(dashboard!$B$7="All",TRUE,$M2103=dashboard!$B$7),$P2103&gt;=dashboard!$B$8,$P2103&lt;=dashboard!$B$9,COUNTIFS($C$2:C2103,$C2103,$F$2:F2103,IF(dashboard!$B$4="All","*",dashboard!$B$4),$E$2:E2103,IF(dashboard!$B$5="All","*",dashboard!$B$5),$G$2:G2103,IF(dashboard!$B$6="All","*",dashboard!$B$6),$M$2:M2103,IF(dashboard!$B$7="All","*",dashboard!$B$7),$P$2:P2103,"&gt;="&amp;dashboard!$B$8,$P$2:P2103,"&lt;="&amp;dashboard!$B$9)=1),1,0)</f>
        <v>0</v>
      </c>
    </row>
    <row r="2104" spans="1:17">
      <c r="A2104" t="s">
        <v>3608</v>
      </c>
      <c r="B2104" s="2">
        <v>45340</v>
      </c>
      <c r="C2104" t="s">
        <v>221</v>
      </c>
      <c r="D2104" t="s">
        <v>2038</v>
      </c>
      <c r="E2104" t="s">
        <v>17</v>
      </c>
      <c r="F2104" t="s">
        <v>27</v>
      </c>
      <c r="G2104" t="s">
        <v>19</v>
      </c>
      <c r="H2104" t="s">
        <v>20</v>
      </c>
      <c r="I2104" s="3">
        <v>3</v>
      </c>
      <c r="J2104" s="4">
        <v>36488.21</v>
      </c>
      <c r="K2104" s="4">
        <v>109464.63</v>
      </c>
      <c r="L2104" t="s">
        <v>21</v>
      </c>
      <c r="M2104" t="s">
        <v>29</v>
      </c>
      <c r="N2104">
        <f>IF(COUNTIF($C$2:C2104,C2104)=1,1,0)</f>
        <v>0</v>
      </c>
      <c r="O2104">
        <f t="shared" si="64"/>
        <v>0</v>
      </c>
      <c r="P2104" t="str">
        <f t="shared" si="65"/>
        <v>2024-02</v>
      </c>
      <c r="Q2104" s="3">
        <f>IF(AND(IF(dashboard!$B$4="All",TRUE,$F2104=dashboard!$B$4),IF(dashboard!$B$5="All",TRUE,$E2104=dashboard!$B$5),IF(dashboard!$B$6="All",TRUE,$G2104=dashboard!$B$6),IF(dashboard!$B$7="All",TRUE,$M2104=dashboard!$B$7),$P2104&gt;=dashboard!$B$8,$P2104&lt;=dashboard!$B$9,COUNTIFS($C$2:C2104,$C2104,$F$2:F2104,IF(dashboard!$B$4="All","*",dashboard!$B$4),$E$2:E2104,IF(dashboard!$B$5="All","*",dashboard!$B$5),$G$2:G2104,IF(dashboard!$B$6="All","*",dashboard!$B$6),$M$2:M2104,IF(dashboard!$B$7="All","*",dashboard!$B$7),$P$2:P2104,"&gt;="&amp;dashboard!$B$8,$P$2:P2104,"&lt;="&amp;dashboard!$B$9)=1),1,0)</f>
        <v>0</v>
      </c>
    </row>
    <row r="2105" spans="1:17">
      <c r="A2105" t="s">
        <v>3609</v>
      </c>
      <c r="B2105" s="2">
        <v>45268</v>
      </c>
      <c r="C2105" t="s">
        <v>2320</v>
      </c>
      <c r="D2105" t="s">
        <v>1112</v>
      </c>
      <c r="E2105" t="s">
        <v>17</v>
      </c>
      <c r="F2105" t="s">
        <v>27</v>
      </c>
      <c r="G2105" t="s">
        <v>19</v>
      </c>
      <c r="H2105" t="s">
        <v>50</v>
      </c>
      <c r="I2105" s="3">
        <v>3</v>
      </c>
      <c r="J2105" s="4">
        <v>2159.54</v>
      </c>
      <c r="K2105" s="4">
        <v>6478.61</v>
      </c>
      <c r="L2105" t="s">
        <v>28</v>
      </c>
      <c r="M2105" t="s">
        <v>29</v>
      </c>
      <c r="N2105">
        <f>IF(COUNTIF($C$2:C2105,C2105)=1,1,0)</f>
        <v>0</v>
      </c>
      <c r="O2105">
        <f t="shared" si="64"/>
        <v>0</v>
      </c>
      <c r="P2105" t="str">
        <f t="shared" si="65"/>
        <v>2023-12</v>
      </c>
      <c r="Q2105" s="3">
        <f>IF(AND(IF(dashboard!$B$4="All",TRUE,$F2105=dashboard!$B$4),IF(dashboard!$B$5="All",TRUE,$E2105=dashboard!$B$5),IF(dashboard!$B$6="All",TRUE,$G2105=dashboard!$B$6),IF(dashboard!$B$7="All",TRUE,$M2105=dashboard!$B$7),$P2105&gt;=dashboard!$B$8,$P2105&lt;=dashboard!$B$9,COUNTIFS($C$2:C2105,$C2105,$F$2:F2105,IF(dashboard!$B$4="All","*",dashboard!$B$4),$E$2:E2105,IF(dashboard!$B$5="All","*",dashboard!$B$5),$G$2:G2105,IF(dashboard!$B$6="All","*",dashboard!$B$6),$M$2:M2105,IF(dashboard!$B$7="All","*",dashboard!$B$7),$P$2:P2105,"&gt;="&amp;dashboard!$B$8,$P$2:P2105,"&lt;="&amp;dashboard!$B$9)=1),1,0)</f>
        <v>0</v>
      </c>
    </row>
    <row r="2106" spans="1:17">
      <c r="A2106" t="s">
        <v>3610</v>
      </c>
      <c r="B2106" s="2">
        <v>45146</v>
      </c>
      <c r="C2106" t="s">
        <v>1107</v>
      </c>
      <c r="D2106" t="s">
        <v>1930</v>
      </c>
      <c r="E2106" t="s">
        <v>26</v>
      </c>
      <c r="F2106" t="s">
        <v>46</v>
      </c>
      <c r="G2106" t="s">
        <v>19</v>
      </c>
      <c r="H2106" t="s">
        <v>20</v>
      </c>
      <c r="I2106" s="3">
        <v>4</v>
      </c>
      <c r="J2106" s="4">
        <v>29900.62</v>
      </c>
      <c r="K2106" s="4">
        <v>119602.49</v>
      </c>
      <c r="L2106" t="s">
        <v>28</v>
      </c>
      <c r="M2106" t="s">
        <v>29</v>
      </c>
      <c r="N2106">
        <f>IF(COUNTIF($C$2:C2106,C2106)=1,1,0)</f>
        <v>0</v>
      </c>
      <c r="O2106">
        <f t="shared" si="64"/>
        <v>0</v>
      </c>
      <c r="P2106" t="str">
        <f t="shared" si="65"/>
        <v>2023-08</v>
      </c>
      <c r="Q2106" s="3">
        <f>IF(AND(IF(dashboard!$B$4="All",TRUE,$F2106=dashboard!$B$4),IF(dashboard!$B$5="All",TRUE,$E2106=dashboard!$B$5),IF(dashboard!$B$6="All",TRUE,$G2106=dashboard!$B$6),IF(dashboard!$B$7="All",TRUE,$M2106=dashboard!$B$7),$P2106&gt;=dashboard!$B$8,$P2106&lt;=dashboard!$B$9,COUNTIFS($C$2:C2106,$C2106,$F$2:F2106,IF(dashboard!$B$4="All","*",dashboard!$B$4),$E$2:E2106,IF(dashboard!$B$5="All","*",dashboard!$B$5),$G$2:G2106,IF(dashboard!$B$6="All","*",dashboard!$B$6),$M$2:M2106,IF(dashboard!$B$7="All","*",dashboard!$B$7),$P$2:P2106,"&gt;="&amp;dashboard!$B$8,$P$2:P2106,"&lt;="&amp;dashboard!$B$9)=1),1,0)</f>
        <v>0</v>
      </c>
    </row>
    <row r="2107" spans="1:17">
      <c r="A2107" t="s">
        <v>3611</v>
      </c>
      <c r="B2107" s="2">
        <v>45089</v>
      </c>
      <c r="C2107" t="s">
        <v>1659</v>
      </c>
      <c r="D2107" t="s">
        <v>736</v>
      </c>
      <c r="E2107" t="s">
        <v>26</v>
      </c>
      <c r="F2107" t="s">
        <v>46</v>
      </c>
      <c r="G2107" t="s">
        <v>19</v>
      </c>
      <c r="H2107" t="s">
        <v>20</v>
      </c>
      <c r="I2107" s="3">
        <v>5</v>
      </c>
      <c r="J2107" s="4">
        <v>25747.35</v>
      </c>
      <c r="K2107" s="4">
        <v>128736.77</v>
      </c>
      <c r="L2107" t="s">
        <v>21</v>
      </c>
      <c r="M2107" t="s">
        <v>29</v>
      </c>
      <c r="N2107">
        <f>IF(COUNTIF($C$2:C2107,C2107)=1,1,0)</f>
        <v>0</v>
      </c>
      <c r="O2107">
        <f t="shared" si="64"/>
        <v>0</v>
      </c>
      <c r="P2107" t="str">
        <f t="shared" si="65"/>
        <v>2023-06</v>
      </c>
      <c r="Q2107" s="3">
        <f>IF(AND(IF(dashboard!$B$4="All",TRUE,$F2107=dashboard!$B$4),IF(dashboard!$B$5="All",TRUE,$E2107=dashboard!$B$5),IF(dashboard!$B$6="All",TRUE,$G2107=dashboard!$B$6),IF(dashboard!$B$7="All",TRUE,$M2107=dashboard!$B$7),$P2107&gt;=dashboard!$B$8,$P2107&lt;=dashboard!$B$9,COUNTIFS($C$2:C2107,$C2107,$F$2:F2107,IF(dashboard!$B$4="All","*",dashboard!$B$4),$E$2:E2107,IF(dashboard!$B$5="All","*",dashboard!$B$5),$G$2:G2107,IF(dashboard!$B$6="All","*",dashboard!$B$6),$M$2:M2107,IF(dashboard!$B$7="All","*",dashboard!$B$7),$P$2:P2107,"&gt;="&amp;dashboard!$B$8,$P$2:P2107,"&lt;="&amp;dashboard!$B$9)=1),1,0)</f>
        <v>0</v>
      </c>
    </row>
    <row r="2108" spans="1:17">
      <c r="A2108" t="s">
        <v>3612</v>
      </c>
      <c r="B2108" s="2">
        <v>45146</v>
      </c>
      <c r="C2108" t="s">
        <v>984</v>
      </c>
      <c r="D2108" t="s">
        <v>755</v>
      </c>
      <c r="E2108" t="s">
        <v>61</v>
      </c>
      <c r="F2108" t="s">
        <v>33</v>
      </c>
      <c r="G2108" t="s">
        <v>19</v>
      </c>
      <c r="H2108" t="s">
        <v>50</v>
      </c>
      <c r="I2108" s="3">
        <v>2</v>
      </c>
      <c r="J2108" s="4">
        <v>2284.7199999999998</v>
      </c>
      <c r="K2108" s="4">
        <v>4569.43</v>
      </c>
      <c r="L2108" t="s">
        <v>35</v>
      </c>
      <c r="M2108" t="s">
        <v>29</v>
      </c>
      <c r="N2108">
        <f>IF(COUNTIF($C$2:C2108,C2108)=1,1,0)</f>
        <v>0</v>
      </c>
      <c r="O2108">
        <f t="shared" si="64"/>
        <v>0</v>
      </c>
      <c r="P2108" t="str">
        <f t="shared" si="65"/>
        <v>2023-08</v>
      </c>
      <c r="Q2108" s="3">
        <f>IF(AND(IF(dashboard!$B$4="All",TRUE,$F2108=dashboard!$B$4),IF(dashboard!$B$5="All",TRUE,$E2108=dashboard!$B$5),IF(dashboard!$B$6="All",TRUE,$G2108=dashboard!$B$6),IF(dashboard!$B$7="All",TRUE,$M2108=dashboard!$B$7),$P2108&gt;=dashboard!$B$8,$P2108&lt;=dashboard!$B$9,COUNTIFS($C$2:C2108,$C2108,$F$2:F2108,IF(dashboard!$B$4="All","*",dashboard!$B$4),$E$2:E2108,IF(dashboard!$B$5="All","*",dashboard!$B$5),$G$2:G2108,IF(dashboard!$B$6="All","*",dashboard!$B$6),$M$2:M2108,IF(dashboard!$B$7="All","*",dashboard!$B$7),$P$2:P2108,"&gt;="&amp;dashboard!$B$8,$P$2:P2108,"&lt;="&amp;dashboard!$B$9)=1),1,0)</f>
        <v>1</v>
      </c>
    </row>
    <row r="2109" spans="1:17">
      <c r="A2109" t="s">
        <v>3613</v>
      </c>
      <c r="B2109" s="2">
        <v>45196</v>
      </c>
      <c r="C2109" t="s">
        <v>232</v>
      </c>
      <c r="D2109" t="s">
        <v>1812</v>
      </c>
      <c r="E2109" t="s">
        <v>17</v>
      </c>
      <c r="F2109" t="s">
        <v>33</v>
      </c>
      <c r="G2109" t="s">
        <v>19</v>
      </c>
      <c r="H2109" t="s">
        <v>57</v>
      </c>
      <c r="I2109" s="3">
        <v>4</v>
      </c>
      <c r="J2109" s="4">
        <v>17365.419999999998</v>
      </c>
      <c r="K2109" s="4">
        <v>69461.679999999993</v>
      </c>
      <c r="L2109" t="s">
        <v>35</v>
      </c>
      <c r="M2109" t="s">
        <v>29</v>
      </c>
      <c r="N2109">
        <f>IF(COUNTIF($C$2:C2109,C2109)=1,1,0)</f>
        <v>0</v>
      </c>
      <c r="O2109">
        <f t="shared" si="64"/>
        <v>0</v>
      </c>
      <c r="P2109" t="str">
        <f t="shared" si="65"/>
        <v>2023-09</v>
      </c>
      <c r="Q2109" s="3">
        <f>IF(AND(IF(dashboard!$B$4="All",TRUE,$F2109=dashboard!$B$4),IF(dashboard!$B$5="All",TRUE,$E2109=dashboard!$B$5),IF(dashboard!$B$6="All",TRUE,$G2109=dashboard!$B$6),IF(dashboard!$B$7="All",TRUE,$M2109=dashboard!$B$7),$P2109&gt;=dashboard!$B$8,$P2109&lt;=dashboard!$B$9,COUNTIFS($C$2:C2109,$C2109,$F$2:F2109,IF(dashboard!$B$4="All","*",dashboard!$B$4),$E$2:E2109,IF(dashboard!$B$5="All","*",dashboard!$B$5),$G$2:G2109,IF(dashboard!$B$6="All","*",dashboard!$B$6),$M$2:M2109,IF(dashboard!$B$7="All","*",dashboard!$B$7),$P$2:P2109,"&gt;="&amp;dashboard!$B$8,$P$2:P2109,"&lt;="&amp;dashboard!$B$9)=1),1,0)</f>
        <v>1</v>
      </c>
    </row>
    <row r="2110" spans="1:17">
      <c r="A2110" t="s">
        <v>3614</v>
      </c>
      <c r="B2110" s="2">
        <v>45326</v>
      </c>
      <c r="C2110" t="s">
        <v>2555</v>
      </c>
      <c r="D2110" t="s">
        <v>768</v>
      </c>
      <c r="E2110" t="s">
        <v>26</v>
      </c>
      <c r="F2110" t="s">
        <v>33</v>
      </c>
      <c r="G2110" t="s">
        <v>19</v>
      </c>
      <c r="H2110" t="s">
        <v>57</v>
      </c>
      <c r="I2110" s="3">
        <v>2</v>
      </c>
      <c r="J2110" s="4">
        <v>14085.47</v>
      </c>
      <c r="K2110" s="4">
        <v>28170.94</v>
      </c>
      <c r="L2110" t="s">
        <v>28</v>
      </c>
      <c r="M2110" t="s">
        <v>29</v>
      </c>
      <c r="N2110">
        <f>IF(COUNTIF($C$2:C2110,C2110)=1,1,0)</f>
        <v>0</v>
      </c>
      <c r="O2110">
        <f t="shared" si="64"/>
        <v>0</v>
      </c>
      <c r="P2110" t="str">
        <f t="shared" si="65"/>
        <v>2024-02</v>
      </c>
      <c r="Q2110" s="3">
        <f>IF(AND(IF(dashboard!$B$4="All",TRUE,$F2110=dashboard!$B$4),IF(dashboard!$B$5="All",TRUE,$E2110=dashboard!$B$5),IF(dashboard!$B$6="All",TRUE,$G2110=dashboard!$B$6),IF(dashboard!$B$7="All",TRUE,$M2110=dashboard!$B$7),$P2110&gt;=dashboard!$B$8,$P2110&lt;=dashboard!$B$9,COUNTIFS($C$2:C2110,$C2110,$F$2:F2110,IF(dashboard!$B$4="All","*",dashboard!$B$4),$E$2:E2110,IF(dashboard!$B$5="All","*",dashboard!$B$5),$G$2:G2110,IF(dashboard!$B$6="All","*",dashboard!$B$6),$M$2:M2110,IF(dashboard!$B$7="All","*",dashboard!$B$7),$P$2:P2110,"&gt;="&amp;dashboard!$B$8,$P$2:P2110,"&lt;="&amp;dashboard!$B$9)=1),1,0)</f>
        <v>1</v>
      </c>
    </row>
    <row r="2111" spans="1:17">
      <c r="A2111" t="s">
        <v>3615</v>
      </c>
      <c r="B2111" s="2">
        <v>45108</v>
      </c>
      <c r="C2111" t="s">
        <v>552</v>
      </c>
      <c r="D2111" t="s">
        <v>1668</v>
      </c>
      <c r="E2111" t="s">
        <v>61</v>
      </c>
      <c r="F2111" t="s">
        <v>46</v>
      </c>
      <c r="G2111" t="s">
        <v>42</v>
      </c>
      <c r="H2111" t="s">
        <v>34</v>
      </c>
      <c r="I2111" s="3">
        <v>5</v>
      </c>
      <c r="J2111" s="4">
        <v>1386.6</v>
      </c>
      <c r="K2111" s="4">
        <v>6932.98</v>
      </c>
      <c r="L2111" t="s">
        <v>35</v>
      </c>
      <c r="M2111" t="s">
        <v>29</v>
      </c>
      <c r="N2111">
        <f>IF(COUNTIF($C$2:C2111,C2111)=1,1,0)</f>
        <v>0</v>
      </c>
      <c r="O2111">
        <f t="shared" si="64"/>
        <v>0</v>
      </c>
      <c r="P2111" t="str">
        <f t="shared" si="65"/>
        <v>2023-07</v>
      </c>
      <c r="Q2111" s="3">
        <f>IF(AND(IF(dashboard!$B$4="All",TRUE,$F2111=dashboard!$B$4),IF(dashboard!$B$5="All",TRUE,$E2111=dashboard!$B$5),IF(dashboard!$B$6="All",TRUE,$G2111=dashboard!$B$6),IF(dashboard!$B$7="All",TRUE,$M2111=dashboard!$B$7),$P2111&gt;=dashboard!$B$8,$P2111&lt;=dashboard!$B$9,COUNTIFS($C$2:C2111,$C2111,$F$2:F2111,IF(dashboard!$B$4="All","*",dashboard!$B$4),$E$2:E2111,IF(dashboard!$B$5="All","*",dashboard!$B$5),$G$2:G2111,IF(dashboard!$B$6="All","*",dashboard!$B$6),$M$2:M2111,IF(dashboard!$B$7="All","*",dashboard!$B$7),$P$2:P2111,"&gt;="&amp;dashboard!$B$8,$P$2:P2111,"&lt;="&amp;dashboard!$B$9)=1),1,0)</f>
        <v>0</v>
      </c>
    </row>
    <row r="2112" spans="1:17">
      <c r="A2112" t="s">
        <v>3616</v>
      </c>
      <c r="B2112" s="2">
        <v>45131</v>
      </c>
      <c r="C2112" t="s">
        <v>304</v>
      </c>
      <c r="D2112" t="s">
        <v>913</v>
      </c>
      <c r="E2112" t="s">
        <v>17</v>
      </c>
      <c r="F2112" t="s">
        <v>33</v>
      </c>
      <c r="G2112" t="s">
        <v>42</v>
      </c>
      <c r="H2112" t="s">
        <v>50</v>
      </c>
      <c r="I2112" s="3">
        <v>3</v>
      </c>
      <c r="J2112" s="4">
        <v>2771.43</v>
      </c>
      <c r="K2112" s="4">
        <v>8314.2800000000007</v>
      </c>
      <c r="L2112" t="s">
        <v>21</v>
      </c>
      <c r="M2112" t="s">
        <v>29</v>
      </c>
      <c r="N2112">
        <f>IF(COUNTIF($C$2:C2112,C2112)=1,1,0)</f>
        <v>0</v>
      </c>
      <c r="O2112">
        <f t="shared" si="64"/>
        <v>0</v>
      </c>
      <c r="P2112" t="str">
        <f t="shared" si="65"/>
        <v>2023-07</v>
      </c>
      <c r="Q2112" s="3">
        <f>IF(AND(IF(dashboard!$B$4="All",TRUE,$F2112=dashboard!$B$4),IF(dashboard!$B$5="All",TRUE,$E2112=dashboard!$B$5),IF(dashboard!$B$6="All",TRUE,$G2112=dashboard!$B$6),IF(dashboard!$B$7="All",TRUE,$M2112=dashboard!$B$7),$P2112&gt;=dashboard!$B$8,$P2112&lt;=dashboard!$B$9,COUNTIFS($C$2:C2112,$C2112,$F$2:F2112,IF(dashboard!$B$4="All","*",dashboard!$B$4),$E$2:E2112,IF(dashboard!$B$5="All","*",dashboard!$B$5),$G$2:G2112,IF(dashboard!$B$6="All","*",dashboard!$B$6),$M$2:M2112,IF(dashboard!$B$7="All","*",dashboard!$B$7),$P$2:P2112,"&gt;="&amp;dashboard!$B$8,$P$2:P2112,"&lt;="&amp;dashboard!$B$9)=1),1,0)</f>
        <v>0</v>
      </c>
    </row>
    <row r="2113" spans="1:17">
      <c r="A2113" t="s">
        <v>3617</v>
      </c>
      <c r="B2113" s="2">
        <v>45154</v>
      </c>
      <c r="C2113" t="s">
        <v>2258</v>
      </c>
      <c r="D2113" t="s">
        <v>1770</v>
      </c>
      <c r="E2113" t="s">
        <v>26</v>
      </c>
      <c r="F2113" t="s">
        <v>27</v>
      </c>
      <c r="G2113" t="s">
        <v>19</v>
      </c>
      <c r="H2113" t="s">
        <v>34</v>
      </c>
      <c r="I2113" s="3">
        <v>1</v>
      </c>
      <c r="J2113" s="4">
        <v>1430.51</v>
      </c>
      <c r="K2113" s="4">
        <v>1430.51</v>
      </c>
      <c r="L2113" t="s">
        <v>21</v>
      </c>
      <c r="M2113" t="s">
        <v>29</v>
      </c>
      <c r="N2113">
        <f>IF(COUNTIF($C$2:C2113,C2113)=1,1,0)</f>
        <v>0</v>
      </c>
      <c r="O2113">
        <f t="shared" si="64"/>
        <v>0</v>
      </c>
      <c r="P2113" t="str">
        <f t="shared" si="65"/>
        <v>2023-08</v>
      </c>
      <c r="Q2113" s="3">
        <f>IF(AND(IF(dashboard!$B$4="All",TRUE,$F2113=dashboard!$B$4),IF(dashboard!$B$5="All",TRUE,$E2113=dashboard!$B$5),IF(dashboard!$B$6="All",TRUE,$G2113=dashboard!$B$6),IF(dashboard!$B$7="All",TRUE,$M2113=dashboard!$B$7),$P2113&gt;=dashboard!$B$8,$P2113&lt;=dashboard!$B$9,COUNTIFS($C$2:C2113,$C2113,$F$2:F2113,IF(dashboard!$B$4="All","*",dashboard!$B$4),$E$2:E2113,IF(dashboard!$B$5="All","*",dashboard!$B$5),$G$2:G2113,IF(dashboard!$B$6="All","*",dashboard!$B$6),$M$2:M2113,IF(dashboard!$B$7="All","*",dashboard!$B$7),$P$2:P2113,"&gt;="&amp;dashboard!$B$8,$P$2:P2113,"&lt;="&amp;dashboard!$B$9)=1),1,0)</f>
        <v>0</v>
      </c>
    </row>
    <row r="2114" spans="1:17">
      <c r="A2114" t="s">
        <v>3618</v>
      </c>
      <c r="B2114" s="2">
        <v>45176</v>
      </c>
      <c r="C2114" t="s">
        <v>1943</v>
      </c>
      <c r="D2114" t="s">
        <v>1562</v>
      </c>
      <c r="E2114" t="s">
        <v>26</v>
      </c>
      <c r="F2114" t="s">
        <v>46</v>
      </c>
      <c r="G2114" t="s">
        <v>19</v>
      </c>
      <c r="H2114" t="s">
        <v>20</v>
      </c>
      <c r="I2114" s="3">
        <v>2</v>
      </c>
      <c r="J2114" s="4">
        <v>41084.67</v>
      </c>
      <c r="K2114" s="4">
        <v>82169.33</v>
      </c>
      <c r="L2114" t="s">
        <v>21</v>
      </c>
      <c r="M2114" t="s">
        <v>29</v>
      </c>
      <c r="N2114">
        <f>IF(COUNTIF($C$2:C2114,C2114)=1,1,0)</f>
        <v>0</v>
      </c>
      <c r="O2114">
        <f t="shared" ref="O2114:O2177" si="66">IF(OR(M2114="Yes",M2114="YES",M2114=TRUE,M2114=1),1,0)</f>
        <v>0</v>
      </c>
      <c r="P2114" t="str">
        <f t="shared" ref="P2114:P2177" si="67">TEXT(B2114,"yyyy-mm")</f>
        <v>2023-09</v>
      </c>
      <c r="Q2114" s="3">
        <f>IF(AND(IF(dashboard!$B$4="All",TRUE,$F2114=dashboard!$B$4),IF(dashboard!$B$5="All",TRUE,$E2114=dashboard!$B$5),IF(dashboard!$B$6="All",TRUE,$G2114=dashboard!$B$6),IF(dashboard!$B$7="All",TRUE,$M2114=dashboard!$B$7),$P2114&gt;=dashboard!$B$8,$P2114&lt;=dashboard!$B$9,COUNTIFS($C$2:C2114,$C2114,$F$2:F2114,IF(dashboard!$B$4="All","*",dashboard!$B$4),$E$2:E2114,IF(dashboard!$B$5="All","*",dashboard!$B$5),$G$2:G2114,IF(dashboard!$B$6="All","*",dashboard!$B$6),$M$2:M2114,IF(dashboard!$B$7="All","*",dashboard!$B$7),$P$2:P2114,"&gt;="&amp;dashboard!$B$8,$P$2:P2114,"&lt;="&amp;dashboard!$B$9)=1),1,0)</f>
        <v>0</v>
      </c>
    </row>
    <row r="2115" spans="1:17">
      <c r="A2115" t="s">
        <v>3619</v>
      </c>
      <c r="B2115" s="2">
        <v>45367</v>
      </c>
      <c r="C2115" t="s">
        <v>2165</v>
      </c>
      <c r="D2115" t="s">
        <v>2156</v>
      </c>
      <c r="E2115" t="s">
        <v>17</v>
      </c>
      <c r="F2115" t="s">
        <v>18</v>
      </c>
      <c r="G2115" t="s">
        <v>42</v>
      </c>
      <c r="H2115" t="s">
        <v>57</v>
      </c>
      <c r="I2115" s="3">
        <v>3</v>
      </c>
      <c r="J2115" s="4">
        <v>15798.62</v>
      </c>
      <c r="K2115" s="4">
        <v>47395.87</v>
      </c>
      <c r="L2115" t="s">
        <v>28</v>
      </c>
      <c r="M2115" t="s">
        <v>29</v>
      </c>
      <c r="N2115">
        <f>IF(COUNTIF($C$2:C2115,C2115)=1,1,0)</f>
        <v>0</v>
      </c>
      <c r="O2115">
        <f t="shared" si="66"/>
        <v>0</v>
      </c>
      <c r="P2115" t="str">
        <f t="shared" si="67"/>
        <v>2024-03</v>
      </c>
      <c r="Q2115" s="3">
        <f>IF(AND(IF(dashboard!$B$4="All",TRUE,$F2115=dashboard!$B$4),IF(dashboard!$B$5="All",TRUE,$E2115=dashboard!$B$5),IF(dashboard!$B$6="All",TRUE,$G2115=dashboard!$B$6),IF(dashboard!$B$7="All",TRUE,$M2115=dashboard!$B$7),$P2115&gt;=dashboard!$B$8,$P2115&lt;=dashboard!$B$9,COUNTIFS($C$2:C2115,$C2115,$F$2:F2115,IF(dashboard!$B$4="All","*",dashboard!$B$4),$E$2:E2115,IF(dashboard!$B$5="All","*",dashboard!$B$5),$G$2:G2115,IF(dashboard!$B$6="All","*",dashboard!$B$6),$M$2:M2115,IF(dashboard!$B$7="All","*",dashboard!$B$7),$P$2:P2115,"&gt;="&amp;dashboard!$B$8,$P$2:P2115,"&lt;="&amp;dashboard!$B$9)=1),1,0)</f>
        <v>0</v>
      </c>
    </row>
    <row r="2116" spans="1:17">
      <c r="A2116" t="s">
        <v>3620</v>
      </c>
      <c r="B2116" s="2">
        <v>45459</v>
      </c>
      <c r="C2116" t="s">
        <v>354</v>
      </c>
      <c r="D2116" t="s">
        <v>2540</v>
      </c>
      <c r="E2116" t="s">
        <v>61</v>
      </c>
      <c r="F2116" t="s">
        <v>46</v>
      </c>
      <c r="G2116" t="s">
        <v>42</v>
      </c>
      <c r="H2116" t="s">
        <v>34</v>
      </c>
      <c r="I2116" s="3">
        <v>2</v>
      </c>
      <c r="J2116" s="4">
        <v>1362.73</v>
      </c>
      <c r="K2116" s="4">
        <v>2725.46</v>
      </c>
      <c r="L2116" t="s">
        <v>21</v>
      </c>
      <c r="M2116" t="s">
        <v>29</v>
      </c>
      <c r="N2116">
        <f>IF(COUNTIF($C$2:C2116,C2116)=1,1,0)</f>
        <v>0</v>
      </c>
      <c r="O2116">
        <f t="shared" si="66"/>
        <v>0</v>
      </c>
      <c r="P2116" t="str">
        <f t="shared" si="67"/>
        <v>2024-06</v>
      </c>
      <c r="Q2116" s="3">
        <f>IF(AND(IF(dashboard!$B$4="All",TRUE,$F2116=dashboard!$B$4),IF(dashboard!$B$5="All",TRUE,$E2116=dashboard!$B$5),IF(dashboard!$B$6="All",TRUE,$G2116=dashboard!$B$6),IF(dashboard!$B$7="All",TRUE,$M2116=dashboard!$B$7),$P2116&gt;=dashboard!$B$8,$P2116&lt;=dashboard!$B$9,COUNTIFS($C$2:C2116,$C2116,$F$2:F2116,IF(dashboard!$B$4="All","*",dashboard!$B$4),$E$2:E2116,IF(dashboard!$B$5="All","*",dashboard!$B$5),$G$2:G2116,IF(dashboard!$B$6="All","*",dashboard!$B$6),$M$2:M2116,IF(dashboard!$B$7="All","*",dashboard!$B$7),$P$2:P2116,"&gt;="&amp;dashboard!$B$8,$P$2:P2116,"&lt;="&amp;dashboard!$B$9)=1),1,0)</f>
        <v>0</v>
      </c>
    </row>
    <row r="2117" spans="1:17">
      <c r="A2117" t="s">
        <v>3621</v>
      </c>
      <c r="B2117" s="2">
        <v>45122</v>
      </c>
      <c r="C2117" t="s">
        <v>3622</v>
      </c>
      <c r="D2117" t="s">
        <v>1289</v>
      </c>
      <c r="E2117" t="s">
        <v>26</v>
      </c>
      <c r="F2117" t="s">
        <v>33</v>
      </c>
      <c r="G2117" t="s">
        <v>19</v>
      </c>
      <c r="H2117" t="s">
        <v>34</v>
      </c>
      <c r="I2117" s="3">
        <v>2</v>
      </c>
      <c r="J2117" s="4">
        <v>1288.8499999999999</v>
      </c>
      <c r="K2117" s="4">
        <v>2577.69</v>
      </c>
      <c r="L2117" t="s">
        <v>28</v>
      </c>
      <c r="M2117" t="s">
        <v>29</v>
      </c>
      <c r="N2117">
        <f>IF(COUNTIF($C$2:C2117,C2117)=1,1,0)</f>
        <v>1</v>
      </c>
      <c r="O2117">
        <f t="shared" si="66"/>
        <v>0</v>
      </c>
      <c r="P2117" t="str">
        <f t="shared" si="67"/>
        <v>2023-07</v>
      </c>
      <c r="Q2117" s="3">
        <f>IF(AND(IF(dashboard!$B$4="All",TRUE,$F2117=dashboard!$B$4),IF(dashboard!$B$5="All",TRUE,$E2117=dashboard!$B$5),IF(dashboard!$B$6="All",TRUE,$G2117=dashboard!$B$6),IF(dashboard!$B$7="All",TRUE,$M2117=dashboard!$B$7),$P2117&gt;=dashboard!$B$8,$P2117&lt;=dashboard!$B$9,COUNTIFS($C$2:C2117,$C2117,$F$2:F2117,IF(dashboard!$B$4="All","*",dashboard!$B$4),$E$2:E2117,IF(dashboard!$B$5="All","*",dashboard!$B$5),$G$2:G2117,IF(dashboard!$B$6="All","*",dashboard!$B$6),$M$2:M2117,IF(dashboard!$B$7="All","*",dashboard!$B$7),$P$2:P2117,"&gt;="&amp;dashboard!$B$8,$P$2:P2117,"&lt;="&amp;dashboard!$B$9)=1),1,0)</f>
        <v>1</v>
      </c>
    </row>
    <row r="2118" spans="1:17">
      <c r="A2118" t="s">
        <v>3623</v>
      </c>
      <c r="B2118" s="2">
        <v>45445</v>
      </c>
      <c r="C2118" t="s">
        <v>505</v>
      </c>
      <c r="D2118" t="s">
        <v>1407</v>
      </c>
      <c r="E2118" t="s">
        <v>17</v>
      </c>
      <c r="F2118" t="s">
        <v>46</v>
      </c>
      <c r="G2118" t="s">
        <v>42</v>
      </c>
      <c r="H2118" t="s">
        <v>57</v>
      </c>
      <c r="I2118" s="3">
        <v>2</v>
      </c>
      <c r="J2118" s="4">
        <v>15775.46</v>
      </c>
      <c r="K2118" s="4">
        <v>31550.92</v>
      </c>
      <c r="L2118" t="s">
        <v>28</v>
      </c>
      <c r="M2118" t="s">
        <v>29</v>
      </c>
      <c r="N2118">
        <f>IF(COUNTIF($C$2:C2118,C2118)=1,1,0)</f>
        <v>0</v>
      </c>
      <c r="O2118">
        <f t="shared" si="66"/>
        <v>0</v>
      </c>
      <c r="P2118" t="str">
        <f t="shared" si="67"/>
        <v>2024-06</v>
      </c>
      <c r="Q2118" s="3">
        <f>IF(AND(IF(dashboard!$B$4="All",TRUE,$F2118=dashboard!$B$4),IF(dashboard!$B$5="All",TRUE,$E2118=dashboard!$B$5),IF(dashboard!$B$6="All",TRUE,$G2118=dashboard!$B$6),IF(dashboard!$B$7="All",TRUE,$M2118=dashboard!$B$7),$P2118&gt;=dashboard!$B$8,$P2118&lt;=dashboard!$B$9,COUNTIFS($C$2:C2118,$C2118,$F$2:F2118,IF(dashboard!$B$4="All","*",dashboard!$B$4),$E$2:E2118,IF(dashboard!$B$5="All","*",dashboard!$B$5),$G$2:G2118,IF(dashboard!$B$6="All","*",dashboard!$B$6),$M$2:M2118,IF(dashboard!$B$7="All","*",dashboard!$B$7),$P$2:P2118,"&gt;="&amp;dashboard!$B$8,$P$2:P2118,"&lt;="&amp;dashboard!$B$9)=1),1,0)</f>
        <v>0</v>
      </c>
    </row>
    <row r="2119" spans="1:17">
      <c r="A2119" t="s">
        <v>3624</v>
      </c>
      <c r="B2119" s="2">
        <v>44996</v>
      </c>
      <c r="C2119" t="s">
        <v>78</v>
      </c>
      <c r="D2119" t="s">
        <v>150</v>
      </c>
      <c r="E2119" t="s">
        <v>17</v>
      </c>
      <c r="F2119" t="s">
        <v>33</v>
      </c>
      <c r="G2119" t="s">
        <v>19</v>
      </c>
      <c r="H2119" t="s">
        <v>20</v>
      </c>
      <c r="I2119" s="3">
        <v>5</v>
      </c>
      <c r="J2119" s="4">
        <v>37022.29</v>
      </c>
      <c r="K2119" s="4">
        <v>185111.46</v>
      </c>
      <c r="L2119" t="s">
        <v>21</v>
      </c>
      <c r="M2119" t="s">
        <v>29</v>
      </c>
      <c r="N2119">
        <f>IF(COUNTIF($C$2:C2119,C2119)=1,1,0)</f>
        <v>0</v>
      </c>
      <c r="O2119">
        <f t="shared" si="66"/>
        <v>0</v>
      </c>
      <c r="P2119" t="str">
        <f t="shared" si="67"/>
        <v>2023-03</v>
      </c>
      <c r="Q2119" s="3">
        <f>IF(AND(IF(dashboard!$B$4="All",TRUE,$F2119=dashboard!$B$4),IF(dashboard!$B$5="All",TRUE,$E2119=dashboard!$B$5),IF(dashboard!$B$6="All",TRUE,$G2119=dashboard!$B$6),IF(dashboard!$B$7="All",TRUE,$M2119=dashboard!$B$7),$P2119&gt;=dashboard!$B$8,$P2119&lt;=dashboard!$B$9,COUNTIFS($C$2:C2119,$C2119,$F$2:F2119,IF(dashboard!$B$4="All","*",dashboard!$B$4),$E$2:E2119,IF(dashboard!$B$5="All","*",dashboard!$B$5),$G$2:G2119,IF(dashboard!$B$6="All","*",dashboard!$B$6),$M$2:M2119,IF(dashboard!$B$7="All","*",dashboard!$B$7),$P$2:P2119,"&gt;="&amp;dashboard!$B$8,$P$2:P2119,"&lt;="&amp;dashboard!$B$9)=1),1,0)</f>
        <v>0</v>
      </c>
    </row>
    <row r="2120" spans="1:17">
      <c r="A2120" t="s">
        <v>3625</v>
      </c>
      <c r="B2120" s="2">
        <v>45325</v>
      </c>
      <c r="C2120" t="s">
        <v>2922</v>
      </c>
      <c r="D2120" t="s">
        <v>3384</v>
      </c>
      <c r="E2120" t="s">
        <v>17</v>
      </c>
      <c r="F2120" t="s">
        <v>33</v>
      </c>
      <c r="G2120" t="s">
        <v>19</v>
      </c>
      <c r="H2120" t="s">
        <v>34</v>
      </c>
      <c r="I2120" s="3">
        <v>4</v>
      </c>
      <c r="J2120" s="4">
        <v>1272.6300000000001</v>
      </c>
      <c r="K2120" s="4">
        <v>5090.5</v>
      </c>
      <c r="L2120" t="s">
        <v>21</v>
      </c>
      <c r="M2120" t="s">
        <v>29</v>
      </c>
      <c r="N2120">
        <f>IF(COUNTIF($C$2:C2120,C2120)=1,1,0)</f>
        <v>0</v>
      </c>
      <c r="O2120">
        <f t="shared" si="66"/>
        <v>0</v>
      </c>
      <c r="P2120" t="str">
        <f t="shared" si="67"/>
        <v>2024-02</v>
      </c>
      <c r="Q2120" s="3">
        <f>IF(AND(IF(dashboard!$B$4="All",TRUE,$F2120=dashboard!$B$4),IF(dashboard!$B$5="All",TRUE,$E2120=dashboard!$B$5),IF(dashboard!$B$6="All",TRUE,$G2120=dashboard!$B$6),IF(dashboard!$B$7="All",TRUE,$M2120=dashboard!$B$7),$P2120&gt;=dashboard!$B$8,$P2120&lt;=dashboard!$B$9,COUNTIFS($C$2:C2120,$C2120,$F$2:F2120,IF(dashboard!$B$4="All","*",dashboard!$B$4),$E$2:E2120,IF(dashboard!$B$5="All","*",dashboard!$B$5),$G$2:G2120,IF(dashboard!$B$6="All","*",dashboard!$B$6),$M$2:M2120,IF(dashboard!$B$7="All","*",dashboard!$B$7),$P$2:P2120,"&gt;="&amp;dashboard!$B$8,$P$2:P2120,"&lt;="&amp;dashboard!$B$9)=1),1,0)</f>
        <v>1</v>
      </c>
    </row>
    <row r="2121" spans="1:17">
      <c r="A2121" t="s">
        <v>3626</v>
      </c>
      <c r="B2121" s="2">
        <v>45129</v>
      </c>
      <c r="C2121" t="s">
        <v>1499</v>
      </c>
      <c r="D2121" t="s">
        <v>199</v>
      </c>
      <c r="E2121" t="s">
        <v>17</v>
      </c>
      <c r="F2121" t="s">
        <v>18</v>
      </c>
      <c r="G2121" t="s">
        <v>42</v>
      </c>
      <c r="H2121" t="s">
        <v>34</v>
      </c>
      <c r="I2121" s="3">
        <v>2</v>
      </c>
      <c r="J2121" s="4">
        <v>1067.6500000000001</v>
      </c>
      <c r="K2121" s="4">
        <v>2135.3000000000002</v>
      </c>
      <c r="L2121" t="s">
        <v>28</v>
      </c>
      <c r="M2121" t="s">
        <v>29</v>
      </c>
      <c r="N2121">
        <f>IF(COUNTIF($C$2:C2121,C2121)=1,1,0)</f>
        <v>0</v>
      </c>
      <c r="O2121">
        <f t="shared" si="66"/>
        <v>0</v>
      </c>
      <c r="P2121" t="str">
        <f t="shared" si="67"/>
        <v>2023-07</v>
      </c>
      <c r="Q2121" s="3">
        <f>IF(AND(IF(dashboard!$B$4="All",TRUE,$F2121=dashboard!$B$4),IF(dashboard!$B$5="All",TRUE,$E2121=dashboard!$B$5),IF(dashboard!$B$6="All",TRUE,$G2121=dashboard!$B$6),IF(dashboard!$B$7="All",TRUE,$M2121=dashboard!$B$7),$P2121&gt;=dashboard!$B$8,$P2121&lt;=dashboard!$B$9,COUNTIFS($C$2:C2121,$C2121,$F$2:F2121,IF(dashboard!$B$4="All","*",dashboard!$B$4),$E$2:E2121,IF(dashboard!$B$5="All","*",dashboard!$B$5),$G$2:G2121,IF(dashboard!$B$6="All","*",dashboard!$B$6),$M$2:M2121,IF(dashboard!$B$7="All","*",dashboard!$B$7),$P$2:P2121,"&gt;="&amp;dashboard!$B$8,$P$2:P2121,"&lt;="&amp;dashboard!$B$9)=1),1,0)</f>
        <v>0</v>
      </c>
    </row>
    <row r="2122" spans="1:17">
      <c r="A2122" t="s">
        <v>3627</v>
      </c>
      <c r="B2122" s="2">
        <v>45074</v>
      </c>
      <c r="C2122" t="s">
        <v>1427</v>
      </c>
      <c r="D2122" t="s">
        <v>1405</v>
      </c>
      <c r="E2122" t="s">
        <v>17</v>
      </c>
      <c r="F2122" t="s">
        <v>18</v>
      </c>
      <c r="G2122" t="s">
        <v>42</v>
      </c>
      <c r="H2122" t="s">
        <v>50</v>
      </c>
      <c r="I2122" s="3">
        <v>5</v>
      </c>
      <c r="J2122" s="4">
        <v>2279.4499999999998</v>
      </c>
      <c r="K2122" s="4">
        <v>11397.27</v>
      </c>
      <c r="L2122" t="s">
        <v>21</v>
      </c>
      <c r="M2122" t="s">
        <v>29</v>
      </c>
      <c r="N2122">
        <f>IF(COUNTIF($C$2:C2122,C2122)=1,1,0)</f>
        <v>0</v>
      </c>
      <c r="O2122">
        <f t="shared" si="66"/>
        <v>0</v>
      </c>
      <c r="P2122" t="str">
        <f t="shared" si="67"/>
        <v>2023-05</v>
      </c>
      <c r="Q2122" s="3">
        <f>IF(AND(IF(dashboard!$B$4="All",TRUE,$F2122=dashboard!$B$4),IF(dashboard!$B$5="All",TRUE,$E2122=dashboard!$B$5),IF(dashboard!$B$6="All",TRUE,$G2122=dashboard!$B$6),IF(dashboard!$B$7="All",TRUE,$M2122=dashboard!$B$7),$P2122&gt;=dashboard!$B$8,$P2122&lt;=dashboard!$B$9,COUNTIFS($C$2:C2122,$C2122,$F$2:F2122,IF(dashboard!$B$4="All","*",dashboard!$B$4),$E$2:E2122,IF(dashboard!$B$5="All","*",dashboard!$B$5),$G$2:G2122,IF(dashboard!$B$6="All","*",dashboard!$B$6),$M$2:M2122,IF(dashboard!$B$7="All","*",dashboard!$B$7),$P$2:P2122,"&gt;="&amp;dashboard!$B$8,$P$2:P2122,"&lt;="&amp;dashboard!$B$9)=1),1,0)</f>
        <v>0</v>
      </c>
    </row>
    <row r="2123" spans="1:17">
      <c r="A2123" t="s">
        <v>3628</v>
      </c>
      <c r="B2123" s="2">
        <v>45398</v>
      </c>
      <c r="C2123" t="s">
        <v>1588</v>
      </c>
      <c r="D2123" t="s">
        <v>3245</v>
      </c>
      <c r="E2123" t="s">
        <v>17</v>
      </c>
      <c r="F2123" t="s">
        <v>27</v>
      </c>
      <c r="G2123" t="s">
        <v>42</v>
      </c>
      <c r="H2123" t="s">
        <v>50</v>
      </c>
      <c r="I2123" s="3">
        <v>1</v>
      </c>
      <c r="J2123" s="4">
        <v>2117.59</v>
      </c>
      <c r="K2123" s="4">
        <v>2117.59</v>
      </c>
      <c r="L2123" t="s">
        <v>35</v>
      </c>
      <c r="M2123" t="s">
        <v>29</v>
      </c>
      <c r="N2123">
        <f>IF(COUNTIF($C$2:C2123,C2123)=1,1,0)</f>
        <v>0</v>
      </c>
      <c r="O2123">
        <f t="shared" si="66"/>
        <v>0</v>
      </c>
      <c r="P2123" t="str">
        <f t="shared" si="67"/>
        <v>2024-04</v>
      </c>
      <c r="Q2123" s="3">
        <f>IF(AND(IF(dashboard!$B$4="All",TRUE,$F2123=dashboard!$B$4),IF(dashboard!$B$5="All",TRUE,$E2123=dashboard!$B$5),IF(dashboard!$B$6="All",TRUE,$G2123=dashboard!$B$6),IF(dashboard!$B$7="All",TRUE,$M2123=dashboard!$B$7),$P2123&gt;=dashboard!$B$8,$P2123&lt;=dashboard!$B$9,COUNTIFS($C$2:C2123,$C2123,$F$2:F2123,IF(dashboard!$B$4="All","*",dashboard!$B$4),$E$2:E2123,IF(dashboard!$B$5="All","*",dashboard!$B$5),$G$2:G2123,IF(dashboard!$B$6="All","*",dashboard!$B$6),$M$2:M2123,IF(dashboard!$B$7="All","*",dashboard!$B$7),$P$2:P2123,"&gt;="&amp;dashboard!$B$8,$P$2:P2123,"&lt;="&amp;dashboard!$B$9)=1),1,0)</f>
        <v>0</v>
      </c>
    </row>
    <row r="2124" spans="1:17">
      <c r="A2124" t="s">
        <v>3629</v>
      </c>
      <c r="B2124" s="2">
        <v>45125</v>
      </c>
      <c r="C2124" t="s">
        <v>875</v>
      </c>
      <c r="D2124" t="s">
        <v>1971</v>
      </c>
      <c r="E2124" t="s">
        <v>17</v>
      </c>
      <c r="F2124" t="s">
        <v>33</v>
      </c>
      <c r="G2124" t="s">
        <v>19</v>
      </c>
      <c r="H2124" t="s">
        <v>57</v>
      </c>
      <c r="I2124" s="3">
        <v>4</v>
      </c>
      <c r="J2124" s="4">
        <v>11611.95</v>
      </c>
      <c r="K2124" s="4">
        <v>46447.82</v>
      </c>
      <c r="L2124" t="s">
        <v>28</v>
      </c>
      <c r="M2124" t="s">
        <v>29</v>
      </c>
      <c r="N2124">
        <f>IF(COUNTIF($C$2:C2124,C2124)=1,1,0)</f>
        <v>0</v>
      </c>
      <c r="O2124">
        <f t="shared" si="66"/>
        <v>0</v>
      </c>
      <c r="P2124" t="str">
        <f t="shared" si="67"/>
        <v>2023-07</v>
      </c>
      <c r="Q2124" s="3">
        <f>IF(AND(IF(dashboard!$B$4="All",TRUE,$F2124=dashboard!$B$4),IF(dashboard!$B$5="All",TRUE,$E2124=dashboard!$B$5),IF(dashboard!$B$6="All",TRUE,$G2124=dashboard!$B$6),IF(dashboard!$B$7="All",TRUE,$M2124=dashboard!$B$7),$P2124&gt;=dashboard!$B$8,$P2124&lt;=dashboard!$B$9,COUNTIFS($C$2:C2124,$C2124,$F$2:F2124,IF(dashboard!$B$4="All","*",dashboard!$B$4),$E$2:E2124,IF(dashboard!$B$5="All","*",dashboard!$B$5),$G$2:G2124,IF(dashboard!$B$6="All","*",dashboard!$B$6),$M$2:M2124,IF(dashboard!$B$7="All","*",dashboard!$B$7),$P$2:P2124,"&gt;="&amp;dashboard!$B$8,$P$2:P2124,"&lt;="&amp;dashboard!$B$9)=1),1,0)</f>
        <v>0</v>
      </c>
    </row>
    <row r="2125" spans="1:17">
      <c r="A2125" t="s">
        <v>3630</v>
      </c>
      <c r="B2125" s="2">
        <v>45352</v>
      </c>
      <c r="C2125" t="s">
        <v>3631</v>
      </c>
      <c r="D2125" t="s">
        <v>1887</v>
      </c>
      <c r="E2125" t="s">
        <v>61</v>
      </c>
      <c r="F2125" t="s">
        <v>46</v>
      </c>
      <c r="G2125" t="s">
        <v>19</v>
      </c>
      <c r="H2125" t="s">
        <v>57</v>
      </c>
      <c r="I2125" s="3">
        <v>5</v>
      </c>
      <c r="J2125" s="4">
        <v>13938.33</v>
      </c>
      <c r="K2125" s="4">
        <v>69691.63</v>
      </c>
      <c r="L2125" t="s">
        <v>28</v>
      </c>
      <c r="M2125" t="s">
        <v>22</v>
      </c>
      <c r="N2125">
        <f>IF(COUNTIF($C$2:C2125,C2125)=1,1,0)</f>
        <v>1</v>
      </c>
      <c r="O2125">
        <f t="shared" si="66"/>
        <v>1</v>
      </c>
      <c r="P2125" t="str">
        <f t="shared" si="67"/>
        <v>2024-03</v>
      </c>
      <c r="Q2125" s="3">
        <f>IF(AND(IF(dashboard!$B$4="All",TRUE,$F2125=dashboard!$B$4),IF(dashboard!$B$5="All",TRUE,$E2125=dashboard!$B$5),IF(dashboard!$B$6="All",TRUE,$G2125=dashboard!$B$6),IF(dashboard!$B$7="All",TRUE,$M2125=dashboard!$B$7),$P2125&gt;=dashboard!$B$8,$P2125&lt;=dashboard!$B$9,COUNTIFS($C$2:C2125,$C2125,$F$2:F2125,IF(dashboard!$B$4="All","*",dashboard!$B$4),$E$2:E2125,IF(dashboard!$B$5="All","*",dashboard!$B$5),$G$2:G2125,IF(dashboard!$B$6="All","*",dashboard!$B$6),$M$2:M2125,IF(dashboard!$B$7="All","*",dashboard!$B$7),$P$2:P2125,"&gt;="&amp;dashboard!$B$8,$P$2:P2125,"&lt;="&amp;dashboard!$B$9)=1),1,0)</f>
        <v>0</v>
      </c>
    </row>
    <row r="2126" spans="1:17">
      <c r="A2126" t="s">
        <v>3632</v>
      </c>
      <c r="B2126" s="2">
        <v>45418</v>
      </c>
      <c r="C2126" t="s">
        <v>708</v>
      </c>
      <c r="D2126" t="s">
        <v>2130</v>
      </c>
      <c r="E2126" t="s">
        <v>17</v>
      </c>
      <c r="F2126" t="s">
        <v>18</v>
      </c>
      <c r="G2126" t="s">
        <v>42</v>
      </c>
      <c r="H2126" t="s">
        <v>20</v>
      </c>
      <c r="I2126" s="3">
        <v>1</v>
      </c>
      <c r="J2126" s="4">
        <v>40249.11</v>
      </c>
      <c r="K2126" s="4">
        <v>40249.11</v>
      </c>
      <c r="L2126" t="s">
        <v>21</v>
      </c>
      <c r="M2126" t="s">
        <v>29</v>
      </c>
      <c r="N2126">
        <f>IF(COUNTIF($C$2:C2126,C2126)=1,1,0)</f>
        <v>0</v>
      </c>
      <c r="O2126">
        <f t="shared" si="66"/>
        <v>0</v>
      </c>
      <c r="P2126" t="str">
        <f t="shared" si="67"/>
        <v>2024-05</v>
      </c>
      <c r="Q2126" s="3">
        <f>IF(AND(IF(dashboard!$B$4="All",TRUE,$F2126=dashboard!$B$4),IF(dashboard!$B$5="All",TRUE,$E2126=dashboard!$B$5),IF(dashboard!$B$6="All",TRUE,$G2126=dashboard!$B$6),IF(dashboard!$B$7="All",TRUE,$M2126=dashboard!$B$7),$P2126&gt;=dashboard!$B$8,$P2126&lt;=dashboard!$B$9,COUNTIFS($C$2:C2126,$C2126,$F$2:F2126,IF(dashboard!$B$4="All","*",dashboard!$B$4),$E$2:E2126,IF(dashboard!$B$5="All","*",dashboard!$B$5),$G$2:G2126,IF(dashboard!$B$6="All","*",dashboard!$B$6),$M$2:M2126,IF(dashboard!$B$7="All","*",dashboard!$B$7),$P$2:P2126,"&gt;="&amp;dashboard!$B$8,$P$2:P2126,"&lt;="&amp;dashboard!$B$9)=1),1,0)</f>
        <v>0</v>
      </c>
    </row>
    <row r="2127" spans="1:17">
      <c r="A2127" t="s">
        <v>3633</v>
      </c>
      <c r="B2127" s="2">
        <v>45068</v>
      </c>
      <c r="C2127" t="s">
        <v>2683</v>
      </c>
      <c r="D2127" t="s">
        <v>962</v>
      </c>
      <c r="E2127" t="s">
        <v>17</v>
      </c>
      <c r="F2127" t="s">
        <v>18</v>
      </c>
      <c r="G2127" t="s">
        <v>19</v>
      </c>
      <c r="H2127" t="s">
        <v>20</v>
      </c>
      <c r="I2127" s="3">
        <v>4</v>
      </c>
      <c r="J2127" s="4">
        <v>35897.129999999997</v>
      </c>
      <c r="K2127" s="4">
        <v>143588.53</v>
      </c>
      <c r="L2127" t="s">
        <v>21</v>
      </c>
      <c r="M2127" t="s">
        <v>29</v>
      </c>
      <c r="N2127">
        <f>IF(COUNTIF($C$2:C2127,C2127)=1,1,0)</f>
        <v>0</v>
      </c>
      <c r="O2127">
        <f t="shared" si="66"/>
        <v>0</v>
      </c>
      <c r="P2127" t="str">
        <f t="shared" si="67"/>
        <v>2023-05</v>
      </c>
      <c r="Q2127" s="3">
        <f>IF(AND(IF(dashboard!$B$4="All",TRUE,$F2127=dashboard!$B$4),IF(dashboard!$B$5="All",TRUE,$E2127=dashboard!$B$5),IF(dashboard!$B$6="All",TRUE,$G2127=dashboard!$B$6),IF(dashboard!$B$7="All",TRUE,$M2127=dashboard!$B$7),$P2127&gt;=dashboard!$B$8,$P2127&lt;=dashboard!$B$9,COUNTIFS($C$2:C2127,$C2127,$F$2:F2127,IF(dashboard!$B$4="All","*",dashboard!$B$4),$E$2:E2127,IF(dashboard!$B$5="All","*",dashboard!$B$5),$G$2:G2127,IF(dashboard!$B$6="All","*",dashboard!$B$6),$M$2:M2127,IF(dashboard!$B$7="All","*",dashboard!$B$7),$P$2:P2127,"&gt;="&amp;dashboard!$B$8,$P$2:P2127,"&lt;="&amp;dashboard!$B$9)=1),1,0)</f>
        <v>0</v>
      </c>
    </row>
    <row r="2128" spans="1:17">
      <c r="A2128" t="s">
        <v>3634</v>
      </c>
      <c r="B2128" s="2">
        <v>45239</v>
      </c>
      <c r="C2128" t="s">
        <v>2770</v>
      </c>
      <c r="D2128" t="s">
        <v>1461</v>
      </c>
      <c r="E2128" t="s">
        <v>17</v>
      </c>
      <c r="F2128" t="s">
        <v>33</v>
      </c>
      <c r="G2128" t="s">
        <v>19</v>
      </c>
      <c r="H2128" t="s">
        <v>34</v>
      </c>
      <c r="I2128" s="3">
        <v>5</v>
      </c>
      <c r="J2128" s="4">
        <v>873.71</v>
      </c>
      <c r="K2128" s="4">
        <v>4368.54</v>
      </c>
      <c r="L2128" t="s">
        <v>28</v>
      </c>
      <c r="M2128" t="s">
        <v>29</v>
      </c>
      <c r="N2128">
        <f>IF(COUNTIF($C$2:C2128,C2128)=1,1,0)</f>
        <v>0</v>
      </c>
      <c r="O2128">
        <f t="shared" si="66"/>
        <v>0</v>
      </c>
      <c r="P2128" t="str">
        <f t="shared" si="67"/>
        <v>2023-11</v>
      </c>
      <c r="Q2128" s="3">
        <f>IF(AND(IF(dashboard!$B$4="All",TRUE,$F2128=dashboard!$B$4),IF(dashboard!$B$5="All",TRUE,$E2128=dashboard!$B$5),IF(dashboard!$B$6="All",TRUE,$G2128=dashboard!$B$6),IF(dashboard!$B$7="All",TRUE,$M2128=dashboard!$B$7),$P2128&gt;=dashboard!$B$8,$P2128&lt;=dashboard!$B$9,COUNTIFS($C$2:C2128,$C2128,$F$2:F2128,IF(dashboard!$B$4="All","*",dashboard!$B$4),$E$2:E2128,IF(dashboard!$B$5="All","*",dashboard!$B$5),$G$2:G2128,IF(dashboard!$B$6="All","*",dashboard!$B$6),$M$2:M2128,IF(dashboard!$B$7="All","*",dashboard!$B$7),$P$2:P2128,"&gt;="&amp;dashboard!$B$8,$P$2:P2128,"&lt;="&amp;dashboard!$B$9)=1),1,0)</f>
        <v>1</v>
      </c>
    </row>
    <row r="2129" spans="1:17">
      <c r="A2129" t="s">
        <v>3635</v>
      </c>
      <c r="B2129" s="2">
        <v>45091</v>
      </c>
      <c r="C2129" t="s">
        <v>1386</v>
      </c>
      <c r="D2129" t="s">
        <v>3636</v>
      </c>
      <c r="E2129" t="s">
        <v>17</v>
      </c>
      <c r="F2129" t="s">
        <v>46</v>
      </c>
      <c r="G2129" t="s">
        <v>19</v>
      </c>
      <c r="H2129" t="s">
        <v>50</v>
      </c>
      <c r="I2129" s="3">
        <v>1</v>
      </c>
      <c r="J2129" s="4">
        <v>2764</v>
      </c>
      <c r="K2129" s="4">
        <v>2764</v>
      </c>
      <c r="L2129" t="s">
        <v>28</v>
      </c>
      <c r="M2129" t="s">
        <v>29</v>
      </c>
      <c r="N2129">
        <f>IF(COUNTIF($C$2:C2129,C2129)=1,1,0)</f>
        <v>0</v>
      </c>
      <c r="O2129">
        <f t="shared" si="66"/>
        <v>0</v>
      </c>
      <c r="P2129" t="str">
        <f t="shared" si="67"/>
        <v>2023-06</v>
      </c>
      <c r="Q2129" s="3">
        <f>IF(AND(IF(dashboard!$B$4="All",TRUE,$F2129=dashboard!$B$4),IF(dashboard!$B$5="All",TRUE,$E2129=dashboard!$B$5),IF(dashboard!$B$6="All",TRUE,$G2129=dashboard!$B$6),IF(dashboard!$B$7="All",TRUE,$M2129=dashboard!$B$7),$P2129&gt;=dashboard!$B$8,$P2129&lt;=dashboard!$B$9,COUNTIFS($C$2:C2129,$C2129,$F$2:F2129,IF(dashboard!$B$4="All","*",dashboard!$B$4),$E$2:E2129,IF(dashboard!$B$5="All","*",dashboard!$B$5),$G$2:G2129,IF(dashboard!$B$6="All","*",dashboard!$B$6),$M$2:M2129,IF(dashboard!$B$7="All","*",dashboard!$B$7),$P$2:P2129,"&gt;="&amp;dashboard!$B$8,$P$2:P2129,"&lt;="&amp;dashboard!$B$9)=1),1,0)</f>
        <v>0</v>
      </c>
    </row>
    <row r="2130" spans="1:17">
      <c r="A2130" t="s">
        <v>3637</v>
      </c>
      <c r="B2130" s="2">
        <v>45240</v>
      </c>
      <c r="C2130" t="s">
        <v>1752</v>
      </c>
      <c r="D2130" t="s">
        <v>1430</v>
      </c>
      <c r="E2130" t="s">
        <v>17</v>
      </c>
      <c r="F2130" t="s">
        <v>18</v>
      </c>
      <c r="G2130" t="s">
        <v>19</v>
      </c>
      <c r="H2130" t="s">
        <v>20</v>
      </c>
      <c r="I2130" s="3">
        <v>5</v>
      </c>
      <c r="J2130" s="4">
        <v>40869.53</v>
      </c>
      <c r="K2130" s="4">
        <v>204347.63</v>
      </c>
      <c r="L2130" t="s">
        <v>28</v>
      </c>
      <c r="M2130" t="s">
        <v>22</v>
      </c>
      <c r="N2130">
        <f>IF(COUNTIF($C$2:C2130,C2130)=1,1,0)</f>
        <v>0</v>
      </c>
      <c r="O2130">
        <f t="shared" si="66"/>
        <v>1</v>
      </c>
      <c r="P2130" t="str">
        <f t="shared" si="67"/>
        <v>2023-11</v>
      </c>
      <c r="Q2130" s="3">
        <f>IF(AND(IF(dashboard!$B$4="All",TRUE,$F2130=dashboard!$B$4),IF(dashboard!$B$5="All",TRUE,$E2130=dashboard!$B$5),IF(dashboard!$B$6="All",TRUE,$G2130=dashboard!$B$6),IF(dashboard!$B$7="All",TRUE,$M2130=dashboard!$B$7),$P2130&gt;=dashboard!$B$8,$P2130&lt;=dashboard!$B$9,COUNTIFS($C$2:C2130,$C2130,$F$2:F2130,IF(dashboard!$B$4="All","*",dashboard!$B$4),$E$2:E2130,IF(dashboard!$B$5="All","*",dashboard!$B$5),$G$2:G2130,IF(dashboard!$B$6="All","*",dashboard!$B$6),$M$2:M2130,IF(dashboard!$B$7="All","*",dashboard!$B$7),$P$2:P2130,"&gt;="&amp;dashboard!$B$8,$P$2:P2130,"&lt;="&amp;dashboard!$B$9)=1),1,0)</f>
        <v>0</v>
      </c>
    </row>
    <row r="2131" spans="1:17">
      <c r="A2131" t="s">
        <v>3638</v>
      </c>
      <c r="B2131" s="2">
        <v>44947</v>
      </c>
      <c r="C2131" t="s">
        <v>1231</v>
      </c>
      <c r="D2131" t="s">
        <v>1686</v>
      </c>
      <c r="E2131" t="s">
        <v>17</v>
      </c>
      <c r="F2131" t="s">
        <v>18</v>
      </c>
      <c r="G2131" t="s">
        <v>19</v>
      </c>
      <c r="H2131" t="s">
        <v>34</v>
      </c>
      <c r="I2131" s="3">
        <v>1</v>
      </c>
      <c r="J2131" s="4">
        <v>1337.65</v>
      </c>
      <c r="K2131" s="4">
        <v>1337.65</v>
      </c>
      <c r="L2131" t="s">
        <v>21</v>
      </c>
      <c r="M2131" t="s">
        <v>29</v>
      </c>
      <c r="N2131">
        <f>IF(COUNTIF($C$2:C2131,C2131)=1,1,0)</f>
        <v>0</v>
      </c>
      <c r="O2131">
        <f t="shared" si="66"/>
        <v>0</v>
      </c>
      <c r="P2131" t="str">
        <f t="shared" si="67"/>
        <v>2023-01</v>
      </c>
      <c r="Q2131" s="3">
        <f>IF(AND(IF(dashboard!$B$4="All",TRUE,$F2131=dashboard!$B$4),IF(dashboard!$B$5="All",TRUE,$E2131=dashboard!$B$5),IF(dashboard!$B$6="All",TRUE,$G2131=dashboard!$B$6),IF(dashboard!$B$7="All",TRUE,$M2131=dashboard!$B$7),$P2131&gt;=dashboard!$B$8,$P2131&lt;=dashboard!$B$9,COUNTIFS($C$2:C2131,$C2131,$F$2:F2131,IF(dashboard!$B$4="All","*",dashboard!$B$4),$E$2:E2131,IF(dashboard!$B$5="All","*",dashboard!$B$5),$G$2:G2131,IF(dashboard!$B$6="All","*",dashboard!$B$6),$M$2:M2131,IF(dashboard!$B$7="All","*",dashboard!$B$7),$P$2:P2131,"&gt;="&amp;dashboard!$B$8,$P$2:P2131,"&lt;="&amp;dashboard!$B$9)=1),1,0)</f>
        <v>0</v>
      </c>
    </row>
    <row r="2132" spans="1:17">
      <c r="A2132" t="s">
        <v>3639</v>
      </c>
      <c r="B2132" s="2">
        <v>45008</v>
      </c>
      <c r="C2132" t="s">
        <v>3373</v>
      </c>
      <c r="D2132" t="s">
        <v>1651</v>
      </c>
      <c r="E2132" t="s">
        <v>17</v>
      </c>
      <c r="F2132" t="s">
        <v>46</v>
      </c>
      <c r="G2132" t="s">
        <v>42</v>
      </c>
      <c r="H2132" t="s">
        <v>34</v>
      </c>
      <c r="I2132" s="3">
        <v>2</v>
      </c>
      <c r="J2132" s="4">
        <v>1276.52</v>
      </c>
      <c r="K2132" s="4">
        <v>2553.0500000000002</v>
      </c>
      <c r="L2132" t="s">
        <v>28</v>
      </c>
      <c r="M2132" t="s">
        <v>29</v>
      </c>
      <c r="N2132">
        <f>IF(COUNTIF($C$2:C2132,C2132)=1,1,0)</f>
        <v>0</v>
      </c>
      <c r="O2132">
        <f t="shared" si="66"/>
        <v>0</v>
      </c>
      <c r="P2132" t="str">
        <f t="shared" si="67"/>
        <v>2023-03</v>
      </c>
      <c r="Q2132" s="3">
        <f>IF(AND(IF(dashboard!$B$4="All",TRUE,$F2132=dashboard!$B$4),IF(dashboard!$B$5="All",TRUE,$E2132=dashboard!$B$5),IF(dashboard!$B$6="All",TRUE,$G2132=dashboard!$B$6),IF(dashboard!$B$7="All",TRUE,$M2132=dashboard!$B$7),$P2132&gt;=dashboard!$B$8,$P2132&lt;=dashboard!$B$9,COUNTIFS($C$2:C2132,$C2132,$F$2:F2132,IF(dashboard!$B$4="All","*",dashboard!$B$4),$E$2:E2132,IF(dashboard!$B$5="All","*",dashboard!$B$5),$G$2:G2132,IF(dashboard!$B$6="All","*",dashboard!$B$6),$M$2:M2132,IF(dashboard!$B$7="All","*",dashboard!$B$7),$P$2:P2132,"&gt;="&amp;dashboard!$B$8,$P$2:P2132,"&lt;="&amp;dashboard!$B$9)=1),1,0)</f>
        <v>0</v>
      </c>
    </row>
    <row r="2133" spans="1:17">
      <c r="A2133" t="s">
        <v>3640</v>
      </c>
      <c r="B2133" s="2">
        <v>45057</v>
      </c>
      <c r="C2133" t="s">
        <v>514</v>
      </c>
      <c r="D2133" t="s">
        <v>3641</v>
      </c>
      <c r="E2133" t="s">
        <v>26</v>
      </c>
      <c r="F2133" t="s">
        <v>18</v>
      </c>
      <c r="G2133" t="s">
        <v>42</v>
      </c>
      <c r="H2133" t="s">
        <v>57</v>
      </c>
      <c r="I2133" s="3">
        <v>2</v>
      </c>
      <c r="J2133" s="4">
        <v>11625.9</v>
      </c>
      <c r="K2133" s="4">
        <v>23251.81</v>
      </c>
      <c r="L2133" t="s">
        <v>35</v>
      </c>
      <c r="M2133" t="s">
        <v>29</v>
      </c>
      <c r="N2133">
        <f>IF(COUNTIF($C$2:C2133,C2133)=1,1,0)</f>
        <v>0</v>
      </c>
      <c r="O2133">
        <f t="shared" si="66"/>
        <v>0</v>
      </c>
      <c r="P2133" t="str">
        <f t="shared" si="67"/>
        <v>2023-05</v>
      </c>
      <c r="Q2133" s="3">
        <f>IF(AND(IF(dashboard!$B$4="All",TRUE,$F2133=dashboard!$B$4),IF(dashboard!$B$5="All",TRUE,$E2133=dashboard!$B$5),IF(dashboard!$B$6="All",TRUE,$G2133=dashboard!$B$6),IF(dashboard!$B$7="All",TRUE,$M2133=dashboard!$B$7),$P2133&gt;=dashboard!$B$8,$P2133&lt;=dashboard!$B$9,COUNTIFS($C$2:C2133,$C2133,$F$2:F2133,IF(dashboard!$B$4="All","*",dashboard!$B$4),$E$2:E2133,IF(dashboard!$B$5="All","*",dashboard!$B$5),$G$2:G2133,IF(dashboard!$B$6="All","*",dashboard!$B$6),$M$2:M2133,IF(dashboard!$B$7="All","*",dashboard!$B$7),$P$2:P2133,"&gt;="&amp;dashboard!$B$8,$P$2:P2133,"&lt;="&amp;dashboard!$B$9)=1),1,0)</f>
        <v>0</v>
      </c>
    </row>
    <row r="2134" spans="1:17">
      <c r="A2134" t="s">
        <v>3642</v>
      </c>
      <c r="B2134" s="2">
        <v>45231</v>
      </c>
      <c r="C2134" t="s">
        <v>1800</v>
      </c>
      <c r="D2134" t="s">
        <v>2692</v>
      </c>
      <c r="E2134" t="s">
        <v>61</v>
      </c>
      <c r="F2134" t="s">
        <v>46</v>
      </c>
      <c r="G2134" t="s">
        <v>19</v>
      </c>
      <c r="H2134" t="s">
        <v>50</v>
      </c>
      <c r="I2134" s="3">
        <v>4</v>
      </c>
      <c r="J2134" s="4">
        <v>2186.25</v>
      </c>
      <c r="K2134" s="4">
        <v>8745</v>
      </c>
      <c r="L2134" t="s">
        <v>35</v>
      </c>
      <c r="M2134" t="s">
        <v>22</v>
      </c>
      <c r="N2134">
        <f>IF(COUNTIF($C$2:C2134,C2134)=1,1,0)</f>
        <v>0</v>
      </c>
      <c r="O2134">
        <f t="shared" si="66"/>
        <v>1</v>
      </c>
      <c r="P2134" t="str">
        <f t="shared" si="67"/>
        <v>2023-11</v>
      </c>
      <c r="Q2134" s="3">
        <f>IF(AND(IF(dashboard!$B$4="All",TRUE,$F2134=dashboard!$B$4),IF(dashboard!$B$5="All",TRUE,$E2134=dashboard!$B$5),IF(dashboard!$B$6="All",TRUE,$G2134=dashboard!$B$6),IF(dashboard!$B$7="All",TRUE,$M2134=dashboard!$B$7),$P2134&gt;=dashboard!$B$8,$P2134&lt;=dashboard!$B$9,COUNTIFS($C$2:C2134,$C2134,$F$2:F2134,IF(dashboard!$B$4="All","*",dashboard!$B$4),$E$2:E2134,IF(dashboard!$B$5="All","*",dashboard!$B$5),$G$2:G2134,IF(dashboard!$B$6="All","*",dashboard!$B$6),$M$2:M2134,IF(dashboard!$B$7="All","*",dashboard!$B$7),$P$2:P2134,"&gt;="&amp;dashboard!$B$8,$P$2:P2134,"&lt;="&amp;dashboard!$B$9)=1),1,0)</f>
        <v>0</v>
      </c>
    </row>
    <row r="2135" spans="1:17">
      <c r="A2135" t="s">
        <v>3643</v>
      </c>
      <c r="B2135" s="2">
        <v>45297</v>
      </c>
      <c r="C2135" t="s">
        <v>1666</v>
      </c>
      <c r="D2135" t="s">
        <v>2048</v>
      </c>
      <c r="E2135" t="s">
        <v>17</v>
      </c>
      <c r="F2135" t="s">
        <v>33</v>
      </c>
      <c r="G2135" t="s">
        <v>42</v>
      </c>
      <c r="H2135" t="s">
        <v>34</v>
      </c>
      <c r="I2135" s="3">
        <v>1</v>
      </c>
      <c r="J2135" s="4">
        <v>1179.17</v>
      </c>
      <c r="K2135" s="4">
        <v>1179.17</v>
      </c>
      <c r="L2135" t="s">
        <v>21</v>
      </c>
      <c r="M2135" t="s">
        <v>29</v>
      </c>
      <c r="N2135">
        <f>IF(COUNTIF($C$2:C2135,C2135)=1,1,0)</f>
        <v>0</v>
      </c>
      <c r="O2135">
        <f t="shared" si="66"/>
        <v>0</v>
      </c>
      <c r="P2135" t="str">
        <f t="shared" si="67"/>
        <v>2024-01</v>
      </c>
      <c r="Q2135" s="3">
        <f>IF(AND(IF(dashboard!$B$4="All",TRUE,$F2135=dashboard!$B$4),IF(dashboard!$B$5="All",TRUE,$E2135=dashboard!$B$5),IF(dashboard!$B$6="All",TRUE,$G2135=dashboard!$B$6),IF(dashboard!$B$7="All",TRUE,$M2135=dashboard!$B$7),$P2135&gt;=dashboard!$B$8,$P2135&lt;=dashboard!$B$9,COUNTIFS($C$2:C2135,$C2135,$F$2:F2135,IF(dashboard!$B$4="All","*",dashboard!$B$4),$E$2:E2135,IF(dashboard!$B$5="All","*",dashboard!$B$5),$G$2:G2135,IF(dashboard!$B$6="All","*",dashboard!$B$6),$M$2:M2135,IF(dashboard!$B$7="All","*",dashboard!$B$7),$P$2:P2135,"&gt;="&amp;dashboard!$B$8,$P$2:P2135,"&lt;="&amp;dashboard!$B$9)=1),1,0)</f>
        <v>1</v>
      </c>
    </row>
    <row r="2136" spans="1:17">
      <c r="A2136" t="s">
        <v>3644</v>
      </c>
      <c r="B2136" s="2">
        <v>45310</v>
      </c>
      <c r="C2136" t="s">
        <v>40</v>
      </c>
      <c r="D2136" t="s">
        <v>445</v>
      </c>
      <c r="E2136" t="s">
        <v>17</v>
      </c>
      <c r="F2136" t="s">
        <v>18</v>
      </c>
      <c r="G2136" t="s">
        <v>19</v>
      </c>
      <c r="H2136" t="s">
        <v>57</v>
      </c>
      <c r="I2136" s="3">
        <v>2</v>
      </c>
      <c r="J2136" s="4">
        <v>11076.46</v>
      </c>
      <c r="K2136" s="4">
        <v>22152.91</v>
      </c>
      <c r="L2136" t="s">
        <v>28</v>
      </c>
      <c r="M2136" t="s">
        <v>29</v>
      </c>
      <c r="N2136">
        <f>IF(COUNTIF($C$2:C2136,C2136)=1,1,0)</f>
        <v>0</v>
      </c>
      <c r="O2136">
        <f t="shared" si="66"/>
        <v>0</v>
      </c>
      <c r="P2136" t="str">
        <f t="shared" si="67"/>
        <v>2024-01</v>
      </c>
      <c r="Q2136" s="3">
        <f>IF(AND(IF(dashboard!$B$4="All",TRUE,$F2136=dashboard!$B$4),IF(dashboard!$B$5="All",TRUE,$E2136=dashboard!$B$5),IF(dashboard!$B$6="All",TRUE,$G2136=dashboard!$B$6),IF(dashboard!$B$7="All",TRUE,$M2136=dashboard!$B$7),$P2136&gt;=dashboard!$B$8,$P2136&lt;=dashboard!$B$9,COUNTIFS($C$2:C2136,$C2136,$F$2:F2136,IF(dashboard!$B$4="All","*",dashboard!$B$4),$E$2:E2136,IF(dashboard!$B$5="All","*",dashboard!$B$5),$G$2:G2136,IF(dashboard!$B$6="All","*",dashboard!$B$6),$M$2:M2136,IF(dashboard!$B$7="All","*",dashboard!$B$7),$P$2:P2136,"&gt;="&amp;dashboard!$B$8,$P$2:P2136,"&lt;="&amp;dashboard!$B$9)=1),1,0)</f>
        <v>0</v>
      </c>
    </row>
    <row r="2137" spans="1:17">
      <c r="A2137" t="s">
        <v>3645</v>
      </c>
      <c r="B2137" s="2">
        <v>45371</v>
      </c>
      <c r="C2137" t="s">
        <v>991</v>
      </c>
      <c r="D2137" t="s">
        <v>1493</v>
      </c>
      <c r="E2137" t="s">
        <v>26</v>
      </c>
      <c r="F2137" t="s">
        <v>33</v>
      </c>
      <c r="G2137" t="s">
        <v>42</v>
      </c>
      <c r="H2137" t="s">
        <v>34</v>
      </c>
      <c r="I2137" s="3">
        <v>4</v>
      </c>
      <c r="J2137" s="4">
        <v>903.76</v>
      </c>
      <c r="K2137" s="4">
        <v>3615.05</v>
      </c>
      <c r="L2137" t="s">
        <v>28</v>
      </c>
      <c r="M2137" t="s">
        <v>29</v>
      </c>
      <c r="N2137">
        <f>IF(COUNTIF($C$2:C2137,C2137)=1,1,0)</f>
        <v>0</v>
      </c>
      <c r="O2137">
        <f t="shared" si="66"/>
        <v>0</v>
      </c>
      <c r="P2137" t="str">
        <f t="shared" si="67"/>
        <v>2024-03</v>
      </c>
      <c r="Q2137" s="3">
        <f>IF(AND(IF(dashboard!$B$4="All",TRUE,$F2137=dashboard!$B$4),IF(dashboard!$B$5="All",TRUE,$E2137=dashboard!$B$5),IF(dashboard!$B$6="All",TRUE,$G2137=dashboard!$B$6),IF(dashboard!$B$7="All",TRUE,$M2137=dashboard!$B$7),$P2137&gt;=dashboard!$B$8,$P2137&lt;=dashboard!$B$9,COUNTIFS($C$2:C2137,$C2137,$F$2:F2137,IF(dashboard!$B$4="All","*",dashboard!$B$4),$E$2:E2137,IF(dashboard!$B$5="All","*",dashboard!$B$5),$G$2:G2137,IF(dashboard!$B$6="All","*",dashboard!$B$6),$M$2:M2137,IF(dashboard!$B$7="All","*",dashboard!$B$7),$P$2:P2137,"&gt;="&amp;dashboard!$B$8,$P$2:P2137,"&lt;="&amp;dashboard!$B$9)=1),1,0)</f>
        <v>1</v>
      </c>
    </row>
    <row r="2138" spans="1:17">
      <c r="A2138" t="s">
        <v>3646</v>
      </c>
      <c r="B2138" s="2">
        <v>45351</v>
      </c>
      <c r="C2138" t="s">
        <v>137</v>
      </c>
      <c r="D2138" t="s">
        <v>544</v>
      </c>
      <c r="E2138" t="s">
        <v>26</v>
      </c>
      <c r="F2138" t="s">
        <v>46</v>
      </c>
      <c r="G2138" t="s">
        <v>19</v>
      </c>
      <c r="H2138" t="s">
        <v>50</v>
      </c>
      <c r="I2138" s="3">
        <v>3</v>
      </c>
      <c r="J2138" s="4">
        <v>2917.82</v>
      </c>
      <c r="K2138" s="4">
        <v>8753.4500000000007</v>
      </c>
      <c r="L2138" t="s">
        <v>35</v>
      </c>
      <c r="M2138" t="s">
        <v>29</v>
      </c>
      <c r="N2138">
        <f>IF(COUNTIF($C$2:C2138,C2138)=1,1,0)</f>
        <v>0</v>
      </c>
      <c r="O2138">
        <f t="shared" si="66"/>
        <v>0</v>
      </c>
      <c r="P2138" t="str">
        <f t="shared" si="67"/>
        <v>2024-02</v>
      </c>
      <c r="Q2138" s="3">
        <f>IF(AND(IF(dashboard!$B$4="All",TRUE,$F2138=dashboard!$B$4),IF(dashboard!$B$5="All",TRUE,$E2138=dashboard!$B$5),IF(dashboard!$B$6="All",TRUE,$G2138=dashboard!$B$6),IF(dashboard!$B$7="All",TRUE,$M2138=dashboard!$B$7),$P2138&gt;=dashboard!$B$8,$P2138&lt;=dashboard!$B$9,COUNTIFS($C$2:C2138,$C2138,$F$2:F2138,IF(dashboard!$B$4="All","*",dashboard!$B$4),$E$2:E2138,IF(dashboard!$B$5="All","*",dashboard!$B$5),$G$2:G2138,IF(dashboard!$B$6="All","*",dashboard!$B$6),$M$2:M2138,IF(dashboard!$B$7="All","*",dashboard!$B$7),$P$2:P2138,"&gt;="&amp;dashboard!$B$8,$P$2:P2138,"&lt;="&amp;dashboard!$B$9)=1),1,0)</f>
        <v>0</v>
      </c>
    </row>
    <row r="2139" spans="1:17">
      <c r="A2139" t="s">
        <v>3647</v>
      </c>
      <c r="B2139" s="2">
        <v>45087</v>
      </c>
      <c r="C2139" t="s">
        <v>1219</v>
      </c>
      <c r="D2139" t="s">
        <v>106</v>
      </c>
      <c r="E2139" t="s">
        <v>17</v>
      </c>
      <c r="F2139" t="s">
        <v>33</v>
      </c>
      <c r="G2139" t="s">
        <v>42</v>
      </c>
      <c r="H2139" t="s">
        <v>34</v>
      </c>
      <c r="I2139" s="3">
        <v>2</v>
      </c>
      <c r="J2139" s="4">
        <v>1261.6099999999999</v>
      </c>
      <c r="K2139" s="4">
        <v>2523.23</v>
      </c>
      <c r="L2139" t="s">
        <v>28</v>
      </c>
      <c r="M2139" t="s">
        <v>29</v>
      </c>
      <c r="N2139">
        <f>IF(COUNTIF($C$2:C2139,C2139)=1,1,0)</f>
        <v>0</v>
      </c>
      <c r="O2139">
        <f t="shared" si="66"/>
        <v>0</v>
      </c>
      <c r="P2139" t="str">
        <f t="shared" si="67"/>
        <v>2023-06</v>
      </c>
      <c r="Q2139" s="3">
        <f>IF(AND(IF(dashboard!$B$4="All",TRUE,$F2139=dashboard!$B$4),IF(dashboard!$B$5="All",TRUE,$E2139=dashboard!$B$5),IF(dashboard!$B$6="All",TRUE,$G2139=dashboard!$B$6),IF(dashboard!$B$7="All",TRUE,$M2139=dashboard!$B$7),$P2139&gt;=dashboard!$B$8,$P2139&lt;=dashboard!$B$9,COUNTIFS($C$2:C2139,$C2139,$F$2:F2139,IF(dashboard!$B$4="All","*",dashboard!$B$4),$E$2:E2139,IF(dashboard!$B$5="All","*",dashboard!$B$5),$G$2:G2139,IF(dashboard!$B$6="All","*",dashboard!$B$6),$M$2:M2139,IF(dashboard!$B$7="All","*",dashboard!$B$7),$P$2:P2139,"&gt;="&amp;dashboard!$B$8,$P$2:P2139,"&lt;="&amp;dashboard!$B$9)=1),1,0)</f>
        <v>1</v>
      </c>
    </row>
    <row r="2140" spans="1:17">
      <c r="A2140" t="s">
        <v>3648</v>
      </c>
      <c r="B2140" s="2">
        <v>45104</v>
      </c>
      <c r="C2140" t="s">
        <v>784</v>
      </c>
      <c r="D2140" t="s">
        <v>1731</v>
      </c>
      <c r="E2140" t="s">
        <v>61</v>
      </c>
      <c r="F2140" t="s">
        <v>33</v>
      </c>
      <c r="G2140" t="s">
        <v>42</v>
      </c>
      <c r="H2140" t="s">
        <v>34</v>
      </c>
      <c r="I2140" s="3">
        <v>2</v>
      </c>
      <c r="J2140" s="4">
        <v>1005.05</v>
      </c>
      <c r="K2140" s="4">
        <v>2010.1</v>
      </c>
      <c r="L2140" t="s">
        <v>21</v>
      </c>
      <c r="M2140" t="s">
        <v>22</v>
      </c>
      <c r="N2140">
        <f>IF(COUNTIF($C$2:C2140,C2140)=1,1,0)</f>
        <v>0</v>
      </c>
      <c r="O2140">
        <f t="shared" si="66"/>
        <v>1</v>
      </c>
      <c r="P2140" t="str">
        <f t="shared" si="67"/>
        <v>2023-06</v>
      </c>
      <c r="Q2140" s="3">
        <f>IF(AND(IF(dashboard!$B$4="All",TRUE,$F2140=dashboard!$B$4),IF(dashboard!$B$5="All",TRUE,$E2140=dashboard!$B$5),IF(dashboard!$B$6="All",TRUE,$G2140=dashboard!$B$6),IF(dashboard!$B$7="All",TRUE,$M2140=dashboard!$B$7),$P2140&gt;=dashboard!$B$8,$P2140&lt;=dashboard!$B$9,COUNTIFS($C$2:C2140,$C2140,$F$2:F2140,IF(dashboard!$B$4="All","*",dashboard!$B$4),$E$2:E2140,IF(dashboard!$B$5="All","*",dashboard!$B$5),$G$2:G2140,IF(dashboard!$B$6="All","*",dashboard!$B$6),$M$2:M2140,IF(dashboard!$B$7="All","*",dashboard!$B$7),$P$2:P2140,"&gt;="&amp;dashboard!$B$8,$P$2:P2140,"&lt;="&amp;dashboard!$B$9)=1),1,0)</f>
        <v>0</v>
      </c>
    </row>
    <row r="2141" spans="1:17">
      <c r="A2141" t="s">
        <v>3649</v>
      </c>
      <c r="B2141" s="2">
        <v>45416</v>
      </c>
      <c r="C2141" t="s">
        <v>2488</v>
      </c>
      <c r="D2141" t="s">
        <v>2416</v>
      </c>
      <c r="E2141" t="s">
        <v>26</v>
      </c>
      <c r="F2141" t="s">
        <v>33</v>
      </c>
      <c r="G2141" t="s">
        <v>19</v>
      </c>
      <c r="H2141" t="s">
        <v>20</v>
      </c>
      <c r="I2141" s="3">
        <v>5</v>
      </c>
      <c r="J2141" s="4">
        <v>30228.81</v>
      </c>
      <c r="K2141" s="4">
        <v>151144.03</v>
      </c>
      <c r="L2141" t="s">
        <v>21</v>
      </c>
      <c r="M2141" t="s">
        <v>29</v>
      </c>
      <c r="N2141">
        <f>IF(COUNTIF($C$2:C2141,C2141)=1,1,0)</f>
        <v>0</v>
      </c>
      <c r="O2141">
        <f t="shared" si="66"/>
        <v>0</v>
      </c>
      <c r="P2141" t="str">
        <f t="shared" si="67"/>
        <v>2024-05</v>
      </c>
      <c r="Q2141" s="3">
        <f>IF(AND(IF(dashboard!$B$4="All",TRUE,$F2141=dashboard!$B$4),IF(dashboard!$B$5="All",TRUE,$E2141=dashboard!$B$5),IF(dashboard!$B$6="All",TRUE,$G2141=dashboard!$B$6),IF(dashboard!$B$7="All",TRUE,$M2141=dashboard!$B$7),$P2141&gt;=dashboard!$B$8,$P2141&lt;=dashboard!$B$9,COUNTIFS($C$2:C2141,$C2141,$F$2:F2141,IF(dashboard!$B$4="All","*",dashboard!$B$4),$E$2:E2141,IF(dashboard!$B$5="All","*",dashboard!$B$5),$G$2:G2141,IF(dashboard!$B$6="All","*",dashboard!$B$6),$M$2:M2141,IF(dashboard!$B$7="All","*",dashboard!$B$7),$P$2:P2141,"&gt;="&amp;dashboard!$B$8,$P$2:P2141,"&lt;="&amp;dashboard!$B$9)=1),1,0)</f>
        <v>1</v>
      </c>
    </row>
    <row r="2142" spans="1:17">
      <c r="A2142" t="s">
        <v>3650</v>
      </c>
      <c r="B2142" s="2">
        <v>45253</v>
      </c>
      <c r="C2142" t="s">
        <v>978</v>
      </c>
      <c r="D2142" t="s">
        <v>2351</v>
      </c>
      <c r="E2142" t="s">
        <v>17</v>
      </c>
      <c r="F2142" t="s">
        <v>27</v>
      </c>
      <c r="G2142" t="s">
        <v>19</v>
      </c>
      <c r="H2142" t="s">
        <v>20</v>
      </c>
      <c r="I2142" s="3">
        <v>3</v>
      </c>
      <c r="J2142" s="4">
        <v>31227.51</v>
      </c>
      <c r="K2142" s="4">
        <v>93682.54</v>
      </c>
      <c r="L2142" t="s">
        <v>21</v>
      </c>
      <c r="M2142" t="s">
        <v>29</v>
      </c>
      <c r="N2142">
        <f>IF(COUNTIF($C$2:C2142,C2142)=1,1,0)</f>
        <v>0</v>
      </c>
      <c r="O2142">
        <f t="shared" si="66"/>
        <v>0</v>
      </c>
      <c r="P2142" t="str">
        <f t="shared" si="67"/>
        <v>2023-11</v>
      </c>
      <c r="Q2142" s="3">
        <f>IF(AND(IF(dashboard!$B$4="All",TRUE,$F2142=dashboard!$B$4),IF(dashboard!$B$5="All",TRUE,$E2142=dashboard!$B$5),IF(dashboard!$B$6="All",TRUE,$G2142=dashboard!$B$6),IF(dashboard!$B$7="All",TRUE,$M2142=dashboard!$B$7),$P2142&gt;=dashboard!$B$8,$P2142&lt;=dashboard!$B$9,COUNTIFS($C$2:C2142,$C2142,$F$2:F2142,IF(dashboard!$B$4="All","*",dashboard!$B$4),$E$2:E2142,IF(dashboard!$B$5="All","*",dashboard!$B$5),$G$2:G2142,IF(dashboard!$B$6="All","*",dashboard!$B$6),$M$2:M2142,IF(dashboard!$B$7="All","*",dashboard!$B$7),$P$2:P2142,"&gt;="&amp;dashboard!$B$8,$P$2:P2142,"&lt;="&amp;dashboard!$B$9)=1),1,0)</f>
        <v>0</v>
      </c>
    </row>
    <row r="2143" spans="1:17">
      <c r="A2143" t="s">
        <v>3651</v>
      </c>
      <c r="B2143" s="2">
        <v>45215</v>
      </c>
      <c r="C2143" t="s">
        <v>3373</v>
      </c>
      <c r="D2143" t="s">
        <v>1458</v>
      </c>
      <c r="E2143" t="s">
        <v>26</v>
      </c>
      <c r="F2143" t="s">
        <v>46</v>
      </c>
      <c r="G2143" t="s">
        <v>42</v>
      </c>
      <c r="H2143" t="s">
        <v>57</v>
      </c>
      <c r="I2143" s="3">
        <v>1</v>
      </c>
      <c r="J2143" s="4">
        <v>11063.03</v>
      </c>
      <c r="K2143" s="4">
        <v>11063.03</v>
      </c>
      <c r="L2143" t="s">
        <v>28</v>
      </c>
      <c r="M2143" t="s">
        <v>29</v>
      </c>
      <c r="N2143">
        <f>IF(COUNTIF($C$2:C2143,C2143)=1,1,0)</f>
        <v>0</v>
      </c>
      <c r="O2143">
        <f t="shared" si="66"/>
        <v>0</v>
      </c>
      <c r="P2143" t="str">
        <f t="shared" si="67"/>
        <v>2023-10</v>
      </c>
      <c r="Q2143" s="3">
        <f>IF(AND(IF(dashboard!$B$4="All",TRUE,$F2143=dashboard!$B$4),IF(dashboard!$B$5="All",TRUE,$E2143=dashboard!$B$5),IF(dashboard!$B$6="All",TRUE,$G2143=dashboard!$B$6),IF(dashboard!$B$7="All",TRUE,$M2143=dashboard!$B$7),$P2143&gt;=dashboard!$B$8,$P2143&lt;=dashboard!$B$9,COUNTIFS($C$2:C2143,$C2143,$F$2:F2143,IF(dashboard!$B$4="All","*",dashboard!$B$4),$E$2:E2143,IF(dashboard!$B$5="All","*",dashboard!$B$5),$G$2:G2143,IF(dashboard!$B$6="All","*",dashboard!$B$6),$M$2:M2143,IF(dashboard!$B$7="All","*",dashboard!$B$7),$P$2:P2143,"&gt;="&amp;dashboard!$B$8,$P$2:P2143,"&lt;="&amp;dashboard!$B$9)=1),1,0)</f>
        <v>0</v>
      </c>
    </row>
    <row r="2144" spans="1:17">
      <c r="A2144" t="s">
        <v>3652</v>
      </c>
      <c r="B2144" s="2">
        <v>45280</v>
      </c>
      <c r="C2144" t="s">
        <v>1063</v>
      </c>
      <c r="D2144" t="s">
        <v>2061</v>
      </c>
      <c r="E2144" t="s">
        <v>61</v>
      </c>
      <c r="F2144" t="s">
        <v>46</v>
      </c>
      <c r="G2144" t="s">
        <v>19</v>
      </c>
      <c r="H2144" t="s">
        <v>34</v>
      </c>
      <c r="I2144" s="3">
        <v>4</v>
      </c>
      <c r="J2144" s="4">
        <v>1283.51</v>
      </c>
      <c r="K2144" s="4">
        <v>5134.0200000000004</v>
      </c>
      <c r="L2144" t="s">
        <v>28</v>
      </c>
      <c r="M2144" t="s">
        <v>29</v>
      </c>
      <c r="N2144">
        <f>IF(COUNTIF($C$2:C2144,C2144)=1,1,0)</f>
        <v>0</v>
      </c>
      <c r="O2144">
        <f t="shared" si="66"/>
        <v>0</v>
      </c>
      <c r="P2144" t="str">
        <f t="shared" si="67"/>
        <v>2023-12</v>
      </c>
      <c r="Q2144" s="3">
        <f>IF(AND(IF(dashboard!$B$4="All",TRUE,$F2144=dashboard!$B$4),IF(dashboard!$B$5="All",TRUE,$E2144=dashboard!$B$5),IF(dashboard!$B$6="All",TRUE,$G2144=dashboard!$B$6),IF(dashboard!$B$7="All",TRUE,$M2144=dashboard!$B$7),$P2144&gt;=dashboard!$B$8,$P2144&lt;=dashboard!$B$9,COUNTIFS($C$2:C2144,$C2144,$F$2:F2144,IF(dashboard!$B$4="All","*",dashboard!$B$4),$E$2:E2144,IF(dashboard!$B$5="All","*",dashboard!$B$5),$G$2:G2144,IF(dashboard!$B$6="All","*",dashboard!$B$6),$M$2:M2144,IF(dashboard!$B$7="All","*",dashboard!$B$7),$P$2:P2144,"&gt;="&amp;dashboard!$B$8,$P$2:P2144,"&lt;="&amp;dashboard!$B$9)=1),1,0)</f>
        <v>0</v>
      </c>
    </row>
    <row r="2145" spans="1:17">
      <c r="A2145" t="s">
        <v>3653</v>
      </c>
      <c r="B2145" s="2">
        <v>44954</v>
      </c>
      <c r="C2145" t="s">
        <v>1190</v>
      </c>
      <c r="D2145" t="s">
        <v>1679</v>
      </c>
      <c r="E2145" t="s">
        <v>26</v>
      </c>
      <c r="F2145" t="s">
        <v>46</v>
      </c>
      <c r="G2145" t="s">
        <v>42</v>
      </c>
      <c r="H2145" t="s">
        <v>57</v>
      </c>
      <c r="I2145" s="3">
        <v>3</v>
      </c>
      <c r="J2145" s="4">
        <v>11826.26</v>
      </c>
      <c r="K2145" s="4">
        <v>35478.769999999997</v>
      </c>
      <c r="L2145" t="s">
        <v>35</v>
      </c>
      <c r="M2145" t="s">
        <v>29</v>
      </c>
      <c r="N2145">
        <f>IF(COUNTIF($C$2:C2145,C2145)=1,1,0)</f>
        <v>0</v>
      </c>
      <c r="O2145">
        <f t="shared" si="66"/>
        <v>0</v>
      </c>
      <c r="P2145" t="str">
        <f t="shared" si="67"/>
        <v>2023-01</v>
      </c>
      <c r="Q2145" s="3">
        <f>IF(AND(IF(dashboard!$B$4="All",TRUE,$F2145=dashboard!$B$4),IF(dashboard!$B$5="All",TRUE,$E2145=dashboard!$B$5),IF(dashboard!$B$6="All",TRUE,$G2145=dashboard!$B$6),IF(dashboard!$B$7="All",TRUE,$M2145=dashboard!$B$7),$P2145&gt;=dashboard!$B$8,$P2145&lt;=dashboard!$B$9,COUNTIFS($C$2:C2145,$C2145,$F$2:F2145,IF(dashboard!$B$4="All","*",dashboard!$B$4),$E$2:E2145,IF(dashboard!$B$5="All","*",dashboard!$B$5),$G$2:G2145,IF(dashboard!$B$6="All","*",dashboard!$B$6),$M$2:M2145,IF(dashboard!$B$7="All","*",dashboard!$B$7),$P$2:P2145,"&gt;="&amp;dashboard!$B$8,$P$2:P2145,"&lt;="&amp;dashboard!$B$9)=1),1,0)</f>
        <v>0</v>
      </c>
    </row>
    <row r="2146" spans="1:17">
      <c r="A2146" t="s">
        <v>3654</v>
      </c>
      <c r="B2146" s="2">
        <v>44969</v>
      </c>
      <c r="C2146" t="s">
        <v>344</v>
      </c>
      <c r="D2146" t="s">
        <v>3253</v>
      </c>
      <c r="E2146" t="s">
        <v>17</v>
      </c>
      <c r="F2146" t="s">
        <v>46</v>
      </c>
      <c r="G2146" t="s">
        <v>42</v>
      </c>
      <c r="H2146" t="s">
        <v>50</v>
      </c>
      <c r="I2146" s="3">
        <v>1</v>
      </c>
      <c r="J2146" s="4">
        <v>2756.4</v>
      </c>
      <c r="K2146" s="4">
        <v>2756.4</v>
      </c>
      <c r="L2146" t="s">
        <v>35</v>
      </c>
      <c r="M2146" t="s">
        <v>29</v>
      </c>
      <c r="N2146">
        <f>IF(COUNTIF($C$2:C2146,C2146)=1,1,0)</f>
        <v>0</v>
      </c>
      <c r="O2146">
        <f t="shared" si="66"/>
        <v>0</v>
      </c>
      <c r="P2146" t="str">
        <f t="shared" si="67"/>
        <v>2023-02</v>
      </c>
      <c r="Q2146" s="3">
        <f>IF(AND(IF(dashboard!$B$4="All",TRUE,$F2146=dashboard!$B$4),IF(dashboard!$B$5="All",TRUE,$E2146=dashboard!$B$5),IF(dashboard!$B$6="All",TRUE,$G2146=dashboard!$B$6),IF(dashboard!$B$7="All",TRUE,$M2146=dashboard!$B$7),$P2146&gt;=dashboard!$B$8,$P2146&lt;=dashboard!$B$9,COUNTIFS($C$2:C2146,$C2146,$F$2:F2146,IF(dashboard!$B$4="All","*",dashboard!$B$4),$E$2:E2146,IF(dashboard!$B$5="All","*",dashboard!$B$5),$G$2:G2146,IF(dashboard!$B$6="All","*",dashboard!$B$6),$M$2:M2146,IF(dashboard!$B$7="All","*",dashboard!$B$7),$P$2:P2146,"&gt;="&amp;dashboard!$B$8,$P$2:P2146,"&lt;="&amp;dashboard!$B$9)=1),1,0)</f>
        <v>0</v>
      </c>
    </row>
    <row r="2147" spans="1:17">
      <c r="A2147" t="s">
        <v>3655</v>
      </c>
      <c r="B2147" s="2">
        <v>45349</v>
      </c>
      <c r="C2147" t="s">
        <v>497</v>
      </c>
      <c r="D2147" t="s">
        <v>913</v>
      </c>
      <c r="E2147" t="s">
        <v>17</v>
      </c>
      <c r="F2147" t="s">
        <v>46</v>
      </c>
      <c r="G2147" t="s">
        <v>19</v>
      </c>
      <c r="H2147" t="s">
        <v>57</v>
      </c>
      <c r="I2147" s="3">
        <v>2</v>
      </c>
      <c r="J2147" s="4">
        <v>16844.04</v>
      </c>
      <c r="K2147" s="4">
        <v>33688.089999999997</v>
      </c>
      <c r="L2147" t="s">
        <v>21</v>
      </c>
      <c r="M2147" t="s">
        <v>22</v>
      </c>
      <c r="N2147">
        <f>IF(COUNTIF($C$2:C2147,C2147)=1,1,0)</f>
        <v>0</v>
      </c>
      <c r="O2147">
        <f t="shared" si="66"/>
        <v>1</v>
      </c>
      <c r="P2147" t="str">
        <f t="shared" si="67"/>
        <v>2024-02</v>
      </c>
      <c r="Q2147" s="3">
        <f>IF(AND(IF(dashboard!$B$4="All",TRUE,$F2147=dashboard!$B$4),IF(dashboard!$B$5="All",TRUE,$E2147=dashboard!$B$5),IF(dashboard!$B$6="All",TRUE,$G2147=dashboard!$B$6),IF(dashboard!$B$7="All",TRUE,$M2147=dashboard!$B$7),$P2147&gt;=dashboard!$B$8,$P2147&lt;=dashboard!$B$9,COUNTIFS($C$2:C2147,$C2147,$F$2:F2147,IF(dashboard!$B$4="All","*",dashboard!$B$4),$E$2:E2147,IF(dashboard!$B$5="All","*",dashboard!$B$5),$G$2:G2147,IF(dashboard!$B$6="All","*",dashboard!$B$6),$M$2:M2147,IF(dashboard!$B$7="All","*",dashboard!$B$7),$P$2:P2147,"&gt;="&amp;dashboard!$B$8,$P$2:P2147,"&lt;="&amp;dashboard!$B$9)=1),1,0)</f>
        <v>0</v>
      </c>
    </row>
    <row r="2148" spans="1:17">
      <c r="A2148" t="s">
        <v>3656</v>
      </c>
      <c r="B2148" s="2">
        <v>45103</v>
      </c>
      <c r="C2148" t="s">
        <v>1516</v>
      </c>
      <c r="D2148" t="s">
        <v>2401</v>
      </c>
      <c r="E2148" t="s">
        <v>17</v>
      </c>
      <c r="F2148" t="s">
        <v>18</v>
      </c>
      <c r="G2148" t="s">
        <v>42</v>
      </c>
      <c r="H2148" t="s">
        <v>34</v>
      </c>
      <c r="I2148" s="3">
        <v>4</v>
      </c>
      <c r="J2148" s="4">
        <v>1223.06</v>
      </c>
      <c r="K2148" s="4">
        <v>4892.24</v>
      </c>
      <c r="L2148" t="s">
        <v>28</v>
      </c>
      <c r="M2148" t="s">
        <v>29</v>
      </c>
      <c r="N2148">
        <f>IF(COUNTIF($C$2:C2148,C2148)=1,1,0)</f>
        <v>0</v>
      </c>
      <c r="O2148">
        <f t="shared" si="66"/>
        <v>0</v>
      </c>
      <c r="P2148" t="str">
        <f t="shared" si="67"/>
        <v>2023-06</v>
      </c>
      <c r="Q2148" s="3">
        <f>IF(AND(IF(dashboard!$B$4="All",TRUE,$F2148=dashboard!$B$4),IF(dashboard!$B$5="All",TRUE,$E2148=dashboard!$B$5),IF(dashboard!$B$6="All",TRUE,$G2148=dashboard!$B$6),IF(dashboard!$B$7="All",TRUE,$M2148=dashboard!$B$7),$P2148&gt;=dashboard!$B$8,$P2148&lt;=dashboard!$B$9,COUNTIFS($C$2:C2148,$C2148,$F$2:F2148,IF(dashboard!$B$4="All","*",dashboard!$B$4),$E$2:E2148,IF(dashboard!$B$5="All","*",dashboard!$B$5),$G$2:G2148,IF(dashboard!$B$6="All","*",dashboard!$B$6),$M$2:M2148,IF(dashboard!$B$7="All","*",dashboard!$B$7),$P$2:P2148,"&gt;="&amp;dashboard!$B$8,$P$2:P2148,"&lt;="&amp;dashboard!$B$9)=1),1,0)</f>
        <v>0</v>
      </c>
    </row>
    <row r="2149" spans="1:17">
      <c r="A2149" t="s">
        <v>3657</v>
      </c>
      <c r="B2149" s="2">
        <v>45455</v>
      </c>
      <c r="C2149" t="s">
        <v>315</v>
      </c>
      <c r="D2149" t="s">
        <v>3658</v>
      </c>
      <c r="E2149" t="s">
        <v>17</v>
      </c>
      <c r="F2149" t="s">
        <v>18</v>
      </c>
      <c r="G2149" t="s">
        <v>42</v>
      </c>
      <c r="H2149" t="s">
        <v>20</v>
      </c>
      <c r="I2149" s="3">
        <v>4</v>
      </c>
      <c r="J2149" s="4">
        <v>37972.46</v>
      </c>
      <c r="K2149" s="4">
        <v>151889.85</v>
      </c>
      <c r="L2149" t="s">
        <v>28</v>
      </c>
      <c r="M2149" t="s">
        <v>22</v>
      </c>
      <c r="N2149">
        <f>IF(COUNTIF($C$2:C2149,C2149)=1,1,0)</f>
        <v>0</v>
      </c>
      <c r="O2149">
        <f t="shared" si="66"/>
        <v>1</v>
      </c>
      <c r="P2149" t="str">
        <f t="shared" si="67"/>
        <v>2024-06</v>
      </c>
      <c r="Q2149" s="3">
        <f>IF(AND(IF(dashboard!$B$4="All",TRUE,$F2149=dashboard!$B$4),IF(dashboard!$B$5="All",TRUE,$E2149=dashboard!$B$5),IF(dashboard!$B$6="All",TRUE,$G2149=dashboard!$B$6),IF(dashboard!$B$7="All",TRUE,$M2149=dashboard!$B$7),$P2149&gt;=dashboard!$B$8,$P2149&lt;=dashboard!$B$9,COUNTIFS($C$2:C2149,$C2149,$F$2:F2149,IF(dashboard!$B$4="All","*",dashboard!$B$4),$E$2:E2149,IF(dashboard!$B$5="All","*",dashboard!$B$5),$G$2:G2149,IF(dashboard!$B$6="All","*",dashboard!$B$6),$M$2:M2149,IF(dashboard!$B$7="All","*",dashboard!$B$7),$P$2:P2149,"&gt;="&amp;dashboard!$B$8,$P$2:P2149,"&lt;="&amp;dashboard!$B$9)=1),1,0)</f>
        <v>0</v>
      </c>
    </row>
    <row r="2150" spans="1:17">
      <c r="A2150" t="s">
        <v>3659</v>
      </c>
      <c r="B2150" s="2">
        <v>45420</v>
      </c>
      <c r="C2150" t="s">
        <v>1138</v>
      </c>
      <c r="D2150" t="s">
        <v>387</v>
      </c>
      <c r="E2150" t="s">
        <v>26</v>
      </c>
      <c r="F2150" t="s">
        <v>18</v>
      </c>
      <c r="G2150" t="s">
        <v>42</v>
      </c>
      <c r="H2150" t="s">
        <v>20</v>
      </c>
      <c r="I2150" s="3">
        <v>3</v>
      </c>
      <c r="J2150" s="4">
        <v>27507.119999999999</v>
      </c>
      <c r="K2150" s="4">
        <v>82521.350000000006</v>
      </c>
      <c r="L2150" t="s">
        <v>21</v>
      </c>
      <c r="M2150" t="s">
        <v>29</v>
      </c>
      <c r="N2150">
        <f>IF(COUNTIF($C$2:C2150,C2150)=1,1,0)</f>
        <v>0</v>
      </c>
      <c r="O2150">
        <f t="shared" si="66"/>
        <v>0</v>
      </c>
      <c r="P2150" t="str">
        <f t="shared" si="67"/>
        <v>2024-05</v>
      </c>
      <c r="Q2150" s="3">
        <f>IF(AND(IF(dashboard!$B$4="All",TRUE,$F2150=dashboard!$B$4),IF(dashboard!$B$5="All",TRUE,$E2150=dashboard!$B$5),IF(dashboard!$B$6="All",TRUE,$G2150=dashboard!$B$6),IF(dashboard!$B$7="All",TRUE,$M2150=dashboard!$B$7),$P2150&gt;=dashboard!$B$8,$P2150&lt;=dashboard!$B$9,COUNTIFS($C$2:C2150,$C2150,$F$2:F2150,IF(dashboard!$B$4="All","*",dashboard!$B$4),$E$2:E2150,IF(dashboard!$B$5="All","*",dashboard!$B$5),$G$2:G2150,IF(dashboard!$B$6="All","*",dashboard!$B$6),$M$2:M2150,IF(dashboard!$B$7="All","*",dashboard!$B$7),$P$2:P2150,"&gt;="&amp;dashboard!$B$8,$P$2:P2150,"&lt;="&amp;dashboard!$B$9)=1),1,0)</f>
        <v>0</v>
      </c>
    </row>
    <row r="2151" spans="1:17">
      <c r="A2151" t="s">
        <v>3660</v>
      </c>
      <c r="B2151" s="2">
        <v>45124</v>
      </c>
      <c r="C2151" t="s">
        <v>1752</v>
      </c>
      <c r="D2151" t="s">
        <v>503</v>
      </c>
      <c r="E2151" t="s">
        <v>26</v>
      </c>
      <c r="F2151" t="s">
        <v>33</v>
      </c>
      <c r="G2151" t="s">
        <v>19</v>
      </c>
      <c r="H2151" t="s">
        <v>57</v>
      </c>
      <c r="I2151" s="3">
        <v>5</v>
      </c>
      <c r="J2151" s="4">
        <v>14819.54</v>
      </c>
      <c r="K2151" s="4">
        <v>74097.710000000006</v>
      </c>
      <c r="L2151" t="s">
        <v>21</v>
      </c>
      <c r="M2151" t="s">
        <v>29</v>
      </c>
      <c r="N2151">
        <f>IF(COUNTIF($C$2:C2151,C2151)=1,1,0)</f>
        <v>0</v>
      </c>
      <c r="O2151">
        <f t="shared" si="66"/>
        <v>0</v>
      </c>
      <c r="P2151" t="str">
        <f t="shared" si="67"/>
        <v>2023-07</v>
      </c>
      <c r="Q2151" s="3">
        <f>IF(AND(IF(dashboard!$B$4="All",TRUE,$F2151=dashboard!$B$4),IF(dashboard!$B$5="All",TRUE,$E2151=dashboard!$B$5),IF(dashboard!$B$6="All",TRUE,$G2151=dashboard!$B$6),IF(dashboard!$B$7="All",TRUE,$M2151=dashboard!$B$7),$P2151&gt;=dashboard!$B$8,$P2151&lt;=dashboard!$B$9,COUNTIFS($C$2:C2151,$C2151,$F$2:F2151,IF(dashboard!$B$4="All","*",dashboard!$B$4),$E$2:E2151,IF(dashboard!$B$5="All","*",dashboard!$B$5),$G$2:G2151,IF(dashboard!$B$6="All","*",dashboard!$B$6),$M$2:M2151,IF(dashboard!$B$7="All","*",dashboard!$B$7),$P$2:P2151,"&gt;="&amp;dashboard!$B$8,$P$2:P2151,"&lt;="&amp;dashboard!$B$9)=1),1,0)</f>
        <v>0</v>
      </c>
    </row>
    <row r="2152" spans="1:17">
      <c r="A2152" t="s">
        <v>3661</v>
      </c>
      <c r="B2152" s="2">
        <v>45443</v>
      </c>
      <c r="C2152" t="s">
        <v>2320</v>
      </c>
      <c r="D2152" t="s">
        <v>2271</v>
      </c>
      <c r="E2152" t="s">
        <v>26</v>
      </c>
      <c r="F2152" t="s">
        <v>33</v>
      </c>
      <c r="G2152" t="s">
        <v>19</v>
      </c>
      <c r="H2152" t="s">
        <v>20</v>
      </c>
      <c r="I2152" s="3">
        <v>1</v>
      </c>
      <c r="J2152" s="4">
        <v>36343.99</v>
      </c>
      <c r="K2152" s="4">
        <v>36343.99</v>
      </c>
      <c r="L2152" t="s">
        <v>35</v>
      </c>
      <c r="M2152" t="s">
        <v>29</v>
      </c>
      <c r="N2152">
        <f>IF(COUNTIF($C$2:C2152,C2152)=1,1,0)</f>
        <v>0</v>
      </c>
      <c r="O2152">
        <f t="shared" si="66"/>
        <v>0</v>
      </c>
      <c r="P2152" t="str">
        <f t="shared" si="67"/>
        <v>2024-05</v>
      </c>
      <c r="Q2152" s="3">
        <f>IF(AND(IF(dashboard!$B$4="All",TRUE,$F2152=dashboard!$B$4),IF(dashboard!$B$5="All",TRUE,$E2152=dashboard!$B$5),IF(dashboard!$B$6="All",TRUE,$G2152=dashboard!$B$6),IF(dashboard!$B$7="All",TRUE,$M2152=dashboard!$B$7),$P2152&gt;=dashboard!$B$8,$P2152&lt;=dashboard!$B$9,COUNTIFS($C$2:C2152,$C2152,$F$2:F2152,IF(dashboard!$B$4="All","*",dashboard!$B$4),$E$2:E2152,IF(dashboard!$B$5="All","*",dashboard!$B$5),$G$2:G2152,IF(dashboard!$B$6="All","*",dashboard!$B$6),$M$2:M2152,IF(dashboard!$B$7="All","*",dashboard!$B$7),$P$2:P2152,"&gt;="&amp;dashboard!$B$8,$P$2:P2152,"&lt;="&amp;dashboard!$B$9)=1),1,0)</f>
        <v>0</v>
      </c>
    </row>
    <row r="2153" spans="1:17">
      <c r="A2153" t="s">
        <v>3662</v>
      </c>
      <c r="B2153" s="2">
        <v>45440</v>
      </c>
      <c r="C2153" t="s">
        <v>3008</v>
      </c>
      <c r="D2153" t="s">
        <v>396</v>
      </c>
      <c r="E2153" t="s">
        <v>61</v>
      </c>
      <c r="F2153" t="s">
        <v>46</v>
      </c>
      <c r="G2153" t="s">
        <v>19</v>
      </c>
      <c r="H2153" t="s">
        <v>34</v>
      </c>
      <c r="I2153" s="3">
        <v>3</v>
      </c>
      <c r="J2153" s="4">
        <v>1236.94</v>
      </c>
      <c r="K2153" s="4">
        <v>3710.81</v>
      </c>
      <c r="L2153" t="s">
        <v>35</v>
      </c>
      <c r="M2153" t="s">
        <v>29</v>
      </c>
      <c r="N2153">
        <f>IF(COUNTIF($C$2:C2153,C2153)=1,1,0)</f>
        <v>0</v>
      </c>
      <c r="O2153">
        <f t="shared" si="66"/>
        <v>0</v>
      </c>
      <c r="P2153" t="str">
        <f t="shared" si="67"/>
        <v>2024-05</v>
      </c>
      <c r="Q2153" s="3">
        <f>IF(AND(IF(dashboard!$B$4="All",TRUE,$F2153=dashboard!$B$4),IF(dashboard!$B$5="All",TRUE,$E2153=dashboard!$B$5),IF(dashboard!$B$6="All",TRUE,$G2153=dashboard!$B$6),IF(dashboard!$B$7="All",TRUE,$M2153=dashboard!$B$7),$P2153&gt;=dashboard!$B$8,$P2153&lt;=dashboard!$B$9,COUNTIFS($C$2:C2153,$C2153,$F$2:F2153,IF(dashboard!$B$4="All","*",dashboard!$B$4),$E$2:E2153,IF(dashboard!$B$5="All","*",dashboard!$B$5),$G$2:G2153,IF(dashboard!$B$6="All","*",dashboard!$B$6),$M$2:M2153,IF(dashboard!$B$7="All","*",dashboard!$B$7),$P$2:P2153,"&gt;="&amp;dashboard!$B$8,$P$2:P2153,"&lt;="&amp;dashboard!$B$9)=1),1,0)</f>
        <v>0</v>
      </c>
    </row>
    <row r="2154" spans="1:17">
      <c r="A2154" t="s">
        <v>3663</v>
      </c>
      <c r="B2154" s="2">
        <v>44948</v>
      </c>
      <c r="C2154" t="s">
        <v>2058</v>
      </c>
      <c r="D2154" t="s">
        <v>3188</v>
      </c>
      <c r="E2154" t="s">
        <v>17</v>
      </c>
      <c r="F2154" t="s">
        <v>27</v>
      </c>
      <c r="G2154" t="s">
        <v>42</v>
      </c>
      <c r="H2154" t="s">
        <v>34</v>
      </c>
      <c r="I2154" s="3">
        <v>5</v>
      </c>
      <c r="J2154" s="4">
        <v>910.37</v>
      </c>
      <c r="K2154" s="4">
        <v>4551.87</v>
      </c>
      <c r="L2154" t="s">
        <v>21</v>
      </c>
      <c r="M2154" t="s">
        <v>29</v>
      </c>
      <c r="N2154">
        <f>IF(COUNTIF($C$2:C2154,C2154)=1,1,0)</f>
        <v>0</v>
      </c>
      <c r="O2154">
        <f t="shared" si="66"/>
        <v>0</v>
      </c>
      <c r="P2154" t="str">
        <f t="shared" si="67"/>
        <v>2023-01</v>
      </c>
      <c r="Q2154" s="3">
        <f>IF(AND(IF(dashboard!$B$4="All",TRUE,$F2154=dashboard!$B$4),IF(dashboard!$B$5="All",TRUE,$E2154=dashboard!$B$5),IF(dashboard!$B$6="All",TRUE,$G2154=dashboard!$B$6),IF(dashboard!$B$7="All",TRUE,$M2154=dashboard!$B$7),$P2154&gt;=dashboard!$B$8,$P2154&lt;=dashboard!$B$9,COUNTIFS($C$2:C2154,$C2154,$F$2:F2154,IF(dashboard!$B$4="All","*",dashboard!$B$4),$E$2:E2154,IF(dashboard!$B$5="All","*",dashboard!$B$5),$G$2:G2154,IF(dashboard!$B$6="All","*",dashboard!$B$6),$M$2:M2154,IF(dashboard!$B$7="All","*",dashboard!$B$7),$P$2:P2154,"&gt;="&amp;dashboard!$B$8,$P$2:P2154,"&lt;="&amp;dashboard!$B$9)=1),1,0)</f>
        <v>0</v>
      </c>
    </row>
    <row r="2155" spans="1:17">
      <c r="A2155" t="s">
        <v>3664</v>
      </c>
      <c r="B2155" s="2">
        <v>45038</v>
      </c>
      <c r="C2155" t="s">
        <v>301</v>
      </c>
      <c r="D2155" t="s">
        <v>211</v>
      </c>
      <c r="E2155" t="s">
        <v>61</v>
      </c>
      <c r="F2155" t="s">
        <v>46</v>
      </c>
      <c r="G2155" t="s">
        <v>42</v>
      </c>
      <c r="H2155" t="s">
        <v>50</v>
      </c>
      <c r="I2155" s="3">
        <v>5</v>
      </c>
      <c r="J2155" s="4">
        <v>2180.48</v>
      </c>
      <c r="K2155" s="4">
        <v>10902.39</v>
      </c>
      <c r="L2155" t="s">
        <v>28</v>
      </c>
      <c r="M2155" t="s">
        <v>22</v>
      </c>
      <c r="N2155">
        <f>IF(COUNTIF($C$2:C2155,C2155)=1,1,0)</f>
        <v>0</v>
      </c>
      <c r="O2155">
        <f t="shared" si="66"/>
        <v>1</v>
      </c>
      <c r="P2155" t="str">
        <f t="shared" si="67"/>
        <v>2023-04</v>
      </c>
      <c r="Q2155" s="3">
        <f>IF(AND(IF(dashboard!$B$4="All",TRUE,$F2155=dashboard!$B$4),IF(dashboard!$B$5="All",TRUE,$E2155=dashboard!$B$5),IF(dashboard!$B$6="All",TRUE,$G2155=dashboard!$B$6),IF(dashboard!$B$7="All",TRUE,$M2155=dashboard!$B$7),$P2155&gt;=dashboard!$B$8,$P2155&lt;=dashboard!$B$9,COUNTIFS($C$2:C2155,$C2155,$F$2:F2155,IF(dashboard!$B$4="All","*",dashboard!$B$4),$E$2:E2155,IF(dashboard!$B$5="All","*",dashboard!$B$5),$G$2:G2155,IF(dashboard!$B$6="All","*",dashboard!$B$6),$M$2:M2155,IF(dashboard!$B$7="All","*",dashboard!$B$7),$P$2:P2155,"&gt;="&amp;dashboard!$B$8,$P$2:P2155,"&lt;="&amp;dashboard!$B$9)=1),1,0)</f>
        <v>0</v>
      </c>
    </row>
    <row r="2156" spans="1:17">
      <c r="A2156" t="s">
        <v>3665</v>
      </c>
      <c r="B2156" s="2">
        <v>44983</v>
      </c>
      <c r="C2156" t="s">
        <v>3666</v>
      </c>
      <c r="D2156" t="s">
        <v>1144</v>
      </c>
      <c r="E2156" t="s">
        <v>26</v>
      </c>
      <c r="F2156" t="s">
        <v>18</v>
      </c>
      <c r="G2156" t="s">
        <v>42</v>
      </c>
      <c r="H2156" t="s">
        <v>20</v>
      </c>
      <c r="I2156" s="3">
        <v>5</v>
      </c>
      <c r="J2156" s="4">
        <v>30188.16</v>
      </c>
      <c r="K2156" s="4">
        <v>150940.78</v>
      </c>
      <c r="L2156" t="s">
        <v>35</v>
      </c>
      <c r="M2156" t="s">
        <v>29</v>
      </c>
      <c r="N2156">
        <f>IF(COUNTIF($C$2:C2156,C2156)=1,1,0)</f>
        <v>1</v>
      </c>
      <c r="O2156">
        <f t="shared" si="66"/>
        <v>0</v>
      </c>
      <c r="P2156" t="str">
        <f t="shared" si="67"/>
        <v>2023-02</v>
      </c>
      <c r="Q2156" s="3">
        <f>IF(AND(IF(dashboard!$B$4="All",TRUE,$F2156=dashboard!$B$4),IF(dashboard!$B$5="All",TRUE,$E2156=dashboard!$B$5),IF(dashboard!$B$6="All",TRUE,$G2156=dashboard!$B$6),IF(dashboard!$B$7="All",TRUE,$M2156=dashboard!$B$7),$P2156&gt;=dashboard!$B$8,$P2156&lt;=dashboard!$B$9,COUNTIFS($C$2:C2156,$C2156,$F$2:F2156,IF(dashboard!$B$4="All","*",dashboard!$B$4),$E$2:E2156,IF(dashboard!$B$5="All","*",dashboard!$B$5),$G$2:G2156,IF(dashboard!$B$6="All","*",dashboard!$B$6),$M$2:M2156,IF(dashboard!$B$7="All","*",dashboard!$B$7),$P$2:P2156,"&gt;="&amp;dashboard!$B$8,$P$2:P2156,"&lt;="&amp;dashboard!$B$9)=1),1,0)</f>
        <v>0</v>
      </c>
    </row>
    <row r="2157" spans="1:17">
      <c r="A2157" t="s">
        <v>3667</v>
      </c>
      <c r="B2157" s="2">
        <v>44992</v>
      </c>
      <c r="C2157" t="s">
        <v>671</v>
      </c>
      <c r="D2157" t="s">
        <v>915</v>
      </c>
      <c r="E2157" t="s">
        <v>17</v>
      </c>
      <c r="F2157" t="s">
        <v>46</v>
      </c>
      <c r="G2157" t="s">
        <v>19</v>
      </c>
      <c r="H2157" t="s">
        <v>20</v>
      </c>
      <c r="I2157" s="3">
        <v>4</v>
      </c>
      <c r="J2157" s="4">
        <v>34519.22</v>
      </c>
      <c r="K2157" s="4">
        <v>138076.88</v>
      </c>
      <c r="L2157" t="s">
        <v>21</v>
      </c>
      <c r="M2157" t="s">
        <v>29</v>
      </c>
      <c r="N2157">
        <f>IF(COUNTIF($C$2:C2157,C2157)=1,1,0)</f>
        <v>0</v>
      </c>
      <c r="O2157">
        <f t="shared" si="66"/>
        <v>0</v>
      </c>
      <c r="P2157" t="str">
        <f t="shared" si="67"/>
        <v>2023-03</v>
      </c>
      <c r="Q2157" s="3">
        <f>IF(AND(IF(dashboard!$B$4="All",TRUE,$F2157=dashboard!$B$4),IF(dashboard!$B$5="All",TRUE,$E2157=dashboard!$B$5),IF(dashboard!$B$6="All",TRUE,$G2157=dashboard!$B$6),IF(dashboard!$B$7="All",TRUE,$M2157=dashboard!$B$7),$P2157&gt;=dashboard!$B$8,$P2157&lt;=dashboard!$B$9,COUNTIFS($C$2:C2157,$C2157,$F$2:F2157,IF(dashboard!$B$4="All","*",dashboard!$B$4),$E$2:E2157,IF(dashboard!$B$5="All","*",dashboard!$B$5),$G$2:G2157,IF(dashboard!$B$6="All","*",dashboard!$B$6),$M$2:M2157,IF(dashboard!$B$7="All","*",dashboard!$B$7),$P$2:P2157,"&gt;="&amp;dashboard!$B$8,$P$2:P2157,"&lt;="&amp;dashboard!$B$9)=1),1,0)</f>
        <v>0</v>
      </c>
    </row>
    <row r="2158" spans="1:17">
      <c r="A2158" t="s">
        <v>3668</v>
      </c>
      <c r="B2158" s="2">
        <v>45024</v>
      </c>
      <c r="C2158" t="s">
        <v>3669</v>
      </c>
      <c r="D2158" t="s">
        <v>3105</v>
      </c>
      <c r="E2158" t="s">
        <v>26</v>
      </c>
      <c r="F2158" t="s">
        <v>33</v>
      </c>
      <c r="G2158" t="s">
        <v>19</v>
      </c>
      <c r="H2158" t="s">
        <v>50</v>
      </c>
      <c r="I2158" s="3">
        <v>1</v>
      </c>
      <c r="J2158" s="4">
        <v>2706.55</v>
      </c>
      <c r="K2158" s="4">
        <v>2706.55</v>
      </c>
      <c r="L2158" t="s">
        <v>28</v>
      </c>
      <c r="M2158" t="s">
        <v>29</v>
      </c>
      <c r="N2158">
        <f>IF(COUNTIF($C$2:C2158,C2158)=1,1,0)</f>
        <v>1</v>
      </c>
      <c r="O2158">
        <f t="shared" si="66"/>
        <v>0</v>
      </c>
      <c r="P2158" t="str">
        <f t="shared" si="67"/>
        <v>2023-04</v>
      </c>
      <c r="Q2158" s="3">
        <f>IF(AND(IF(dashboard!$B$4="All",TRUE,$F2158=dashboard!$B$4),IF(dashboard!$B$5="All",TRUE,$E2158=dashboard!$B$5),IF(dashboard!$B$6="All",TRUE,$G2158=dashboard!$B$6),IF(dashboard!$B$7="All",TRUE,$M2158=dashboard!$B$7),$P2158&gt;=dashboard!$B$8,$P2158&lt;=dashboard!$B$9,COUNTIFS($C$2:C2158,$C2158,$F$2:F2158,IF(dashboard!$B$4="All","*",dashboard!$B$4),$E$2:E2158,IF(dashboard!$B$5="All","*",dashboard!$B$5),$G$2:G2158,IF(dashboard!$B$6="All","*",dashboard!$B$6),$M$2:M2158,IF(dashboard!$B$7="All","*",dashboard!$B$7),$P$2:P2158,"&gt;="&amp;dashboard!$B$8,$P$2:P2158,"&lt;="&amp;dashboard!$B$9)=1),1,0)</f>
        <v>1</v>
      </c>
    </row>
    <row r="2159" spans="1:17">
      <c r="A2159" t="s">
        <v>3670</v>
      </c>
      <c r="B2159" s="2">
        <v>45070</v>
      </c>
      <c r="C2159" t="s">
        <v>1943</v>
      </c>
      <c r="D2159" t="s">
        <v>845</v>
      </c>
      <c r="E2159" t="s">
        <v>17</v>
      </c>
      <c r="F2159" t="s">
        <v>46</v>
      </c>
      <c r="G2159" t="s">
        <v>42</v>
      </c>
      <c r="H2159" t="s">
        <v>57</v>
      </c>
      <c r="I2159" s="3">
        <v>1</v>
      </c>
      <c r="J2159" s="4">
        <v>14779.43</v>
      </c>
      <c r="K2159" s="4">
        <v>14779.43</v>
      </c>
      <c r="L2159" t="s">
        <v>21</v>
      </c>
      <c r="M2159" t="s">
        <v>22</v>
      </c>
      <c r="N2159">
        <f>IF(COUNTIF($C$2:C2159,C2159)=1,1,0)</f>
        <v>0</v>
      </c>
      <c r="O2159">
        <f t="shared" si="66"/>
        <v>1</v>
      </c>
      <c r="P2159" t="str">
        <f t="shared" si="67"/>
        <v>2023-05</v>
      </c>
      <c r="Q2159" s="3">
        <f>IF(AND(IF(dashboard!$B$4="All",TRUE,$F2159=dashboard!$B$4),IF(dashboard!$B$5="All",TRUE,$E2159=dashboard!$B$5),IF(dashboard!$B$6="All",TRUE,$G2159=dashboard!$B$6),IF(dashboard!$B$7="All",TRUE,$M2159=dashboard!$B$7),$P2159&gt;=dashboard!$B$8,$P2159&lt;=dashboard!$B$9,COUNTIFS($C$2:C2159,$C2159,$F$2:F2159,IF(dashboard!$B$4="All","*",dashboard!$B$4),$E$2:E2159,IF(dashboard!$B$5="All","*",dashboard!$B$5),$G$2:G2159,IF(dashboard!$B$6="All","*",dashboard!$B$6),$M$2:M2159,IF(dashboard!$B$7="All","*",dashboard!$B$7),$P$2:P2159,"&gt;="&amp;dashboard!$B$8,$P$2:P2159,"&lt;="&amp;dashboard!$B$9)=1),1,0)</f>
        <v>0</v>
      </c>
    </row>
    <row r="2160" spans="1:17">
      <c r="A2160" t="s">
        <v>3671</v>
      </c>
      <c r="B2160" s="2">
        <v>45361</v>
      </c>
      <c r="C2160" t="s">
        <v>2770</v>
      </c>
      <c r="D2160" t="s">
        <v>3338</v>
      </c>
      <c r="E2160" t="s">
        <v>26</v>
      </c>
      <c r="F2160" t="s">
        <v>18</v>
      </c>
      <c r="G2160" t="s">
        <v>42</v>
      </c>
      <c r="H2160" t="s">
        <v>50</v>
      </c>
      <c r="I2160" s="3">
        <v>3</v>
      </c>
      <c r="J2160" s="4">
        <v>2693.53</v>
      </c>
      <c r="K2160" s="4">
        <v>8080.6</v>
      </c>
      <c r="L2160" t="s">
        <v>28</v>
      </c>
      <c r="M2160" t="s">
        <v>29</v>
      </c>
      <c r="N2160">
        <f>IF(COUNTIF($C$2:C2160,C2160)=1,1,0)</f>
        <v>0</v>
      </c>
      <c r="O2160">
        <f t="shared" si="66"/>
        <v>0</v>
      </c>
      <c r="P2160" t="str">
        <f t="shared" si="67"/>
        <v>2024-03</v>
      </c>
      <c r="Q2160" s="3">
        <f>IF(AND(IF(dashboard!$B$4="All",TRUE,$F2160=dashboard!$B$4),IF(dashboard!$B$5="All",TRUE,$E2160=dashboard!$B$5),IF(dashboard!$B$6="All",TRUE,$G2160=dashboard!$B$6),IF(dashboard!$B$7="All",TRUE,$M2160=dashboard!$B$7),$P2160&gt;=dashboard!$B$8,$P2160&lt;=dashboard!$B$9,COUNTIFS($C$2:C2160,$C2160,$F$2:F2160,IF(dashboard!$B$4="All","*",dashboard!$B$4),$E$2:E2160,IF(dashboard!$B$5="All","*",dashboard!$B$5),$G$2:G2160,IF(dashboard!$B$6="All","*",dashboard!$B$6),$M$2:M2160,IF(dashboard!$B$7="All","*",dashboard!$B$7),$P$2:P2160,"&gt;="&amp;dashboard!$B$8,$P$2:P2160,"&lt;="&amp;dashboard!$B$9)=1),1,0)</f>
        <v>0</v>
      </c>
    </row>
    <row r="2161" spans="1:17">
      <c r="A2161" t="s">
        <v>3672</v>
      </c>
      <c r="B2161" s="2">
        <v>45012</v>
      </c>
      <c r="C2161" t="s">
        <v>950</v>
      </c>
      <c r="D2161" t="s">
        <v>2574</v>
      </c>
      <c r="E2161" t="s">
        <v>17</v>
      </c>
      <c r="F2161" t="s">
        <v>46</v>
      </c>
      <c r="G2161" t="s">
        <v>42</v>
      </c>
      <c r="H2161" t="s">
        <v>20</v>
      </c>
      <c r="I2161" s="3">
        <v>2</v>
      </c>
      <c r="J2161" s="4">
        <v>26231.93</v>
      </c>
      <c r="K2161" s="4">
        <v>52463.87</v>
      </c>
      <c r="L2161" t="s">
        <v>35</v>
      </c>
      <c r="M2161" t="s">
        <v>29</v>
      </c>
      <c r="N2161">
        <f>IF(COUNTIF($C$2:C2161,C2161)=1,1,0)</f>
        <v>0</v>
      </c>
      <c r="O2161">
        <f t="shared" si="66"/>
        <v>0</v>
      </c>
      <c r="P2161" t="str">
        <f t="shared" si="67"/>
        <v>2023-03</v>
      </c>
      <c r="Q2161" s="3">
        <f>IF(AND(IF(dashboard!$B$4="All",TRUE,$F2161=dashboard!$B$4),IF(dashboard!$B$5="All",TRUE,$E2161=dashboard!$B$5),IF(dashboard!$B$6="All",TRUE,$G2161=dashboard!$B$6),IF(dashboard!$B$7="All",TRUE,$M2161=dashboard!$B$7),$P2161&gt;=dashboard!$B$8,$P2161&lt;=dashboard!$B$9,COUNTIFS($C$2:C2161,$C2161,$F$2:F2161,IF(dashboard!$B$4="All","*",dashboard!$B$4),$E$2:E2161,IF(dashboard!$B$5="All","*",dashboard!$B$5),$G$2:G2161,IF(dashboard!$B$6="All","*",dashboard!$B$6),$M$2:M2161,IF(dashboard!$B$7="All","*",dashboard!$B$7),$P$2:P2161,"&gt;="&amp;dashboard!$B$8,$P$2:P2161,"&lt;="&amp;dashboard!$B$9)=1),1,0)</f>
        <v>0</v>
      </c>
    </row>
    <row r="2162" spans="1:17">
      <c r="A2162" t="s">
        <v>3673</v>
      </c>
      <c r="B2162" s="2">
        <v>45270</v>
      </c>
      <c r="C2162" t="s">
        <v>1945</v>
      </c>
      <c r="D2162" t="s">
        <v>1768</v>
      </c>
      <c r="E2162" t="s">
        <v>17</v>
      </c>
      <c r="F2162" t="s">
        <v>33</v>
      </c>
      <c r="G2162" t="s">
        <v>42</v>
      </c>
      <c r="H2162" t="s">
        <v>57</v>
      </c>
      <c r="I2162" s="3">
        <v>3</v>
      </c>
      <c r="J2162" s="4">
        <v>17086.04</v>
      </c>
      <c r="K2162" s="4">
        <v>51258.12</v>
      </c>
      <c r="L2162" t="s">
        <v>28</v>
      </c>
      <c r="M2162" t="s">
        <v>29</v>
      </c>
      <c r="N2162">
        <f>IF(COUNTIF($C$2:C2162,C2162)=1,1,0)</f>
        <v>0</v>
      </c>
      <c r="O2162">
        <f t="shared" si="66"/>
        <v>0</v>
      </c>
      <c r="P2162" t="str">
        <f t="shared" si="67"/>
        <v>2023-12</v>
      </c>
      <c r="Q2162" s="3">
        <f>IF(AND(IF(dashboard!$B$4="All",TRUE,$F2162=dashboard!$B$4),IF(dashboard!$B$5="All",TRUE,$E2162=dashboard!$B$5),IF(dashboard!$B$6="All",TRUE,$G2162=dashboard!$B$6),IF(dashboard!$B$7="All",TRUE,$M2162=dashboard!$B$7),$P2162&gt;=dashboard!$B$8,$P2162&lt;=dashboard!$B$9,COUNTIFS($C$2:C2162,$C2162,$F$2:F2162,IF(dashboard!$B$4="All","*",dashboard!$B$4),$E$2:E2162,IF(dashboard!$B$5="All","*",dashboard!$B$5),$G$2:G2162,IF(dashboard!$B$6="All","*",dashboard!$B$6),$M$2:M2162,IF(dashboard!$B$7="All","*",dashboard!$B$7),$P$2:P2162,"&gt;="&amp;dashboard!$B$8,$P$2:P2162,"&lt;="&amp;dashboard!$B$9)=1),1,0)</f>
        <v>1</v>
      </c>
    </row>
    <row r="2163" spans="1:17">
      <c r="A2163" t="s">
        <v>3674</v>
      </c>
      <c r="B2163" s="2">
        <v>45220</v>
      </c>
      <c r="C2163" t="s">
        <v>1719</v>
      </c>
      <c r="D2163" t="s">
        <v>97</v>
      </c>
      <c r="E2163" t="s">
        <v>26</v>
      </c>
      <c r="F2163" t="s">
        <v>27</v>
      </c>
      <c r="G2163" t="s">
        <v>42</v>
      </c>
      <c r="H2163" t="s">
        <v>34</v>
      </c>
      <c r="I2163" s="3">
        <v>1</v>
      </c>
      <c r="J2163" s="4">
        <v>1161.97</v>
      </c>
      <c r="K2163" s="4">
        <v>1161.97</v>
      </c>
      <c r="L2163" t="s">
        <v>28</v>
      </c>
      <c r="M2163" t="s">
        <v>22</v>
      </c>
      <c r="N2163">
        <f>IF(COUNTIF($C$2:C2163,C2163)=1,1,0)</f>
        <v>0</v>
      </c>
      <c r="O2163">
        <f t="shared" si="66"/>
        <v>1</v>
      </c>
      <c r="P2163" t="str">
        <f t="shared" si="67"/>
        <v>2023-10</v>
      </c>
      <c r="Q2163" s="3">
        <f>IF(AND(IF(dashboard!$B$4="All",TRUE,$F2163=dashboard!$B$4),IF(dashboard!$B$5="All",TRUE,$E2163=dashboard!$B$5),IF(dashboard!$B$6="All",TRUE,$G2163=dashboard!$B$6),IF(dashboard!$B$7="All",TRUE,$M2163=dashboard!$B$7),$P2163&gt;=dashboard!$B$8,$P2163&lt;=dashboard!$B$9,COUNTIFS($C$2:C2163,$C2163,$F$2:F2163,IF(dashboard!$B$4="All","*",dashboard!$B$4),$E$2:E2163,IF(dashboard!$B$5="All","*",dashboard!$B$5),$G$2:G2163,IF(dashboard!$B$6="All","*",dashboard!$B$6),$M$2:M2163,IF(dashboard!$B$7="All","*",dashboard!$B$7),$P$2:P2163,"&gt;="&amp;dashboard!$B$8,$P$2:P2163,"&lt;="&amp;dashboard!$B$9)=1),1,0)</f>
        <v>0</v>
      </c>
    </row>
    <row r="2164" spans="1:17">
      <c r="A2164" t="s">
        <v>3675</v>
      </c>
      <c r="B2164" s="2">
        <v>45169</v>
      </c>
      <c r="C2164" t="s">
        <v>229</v>
      </c>
      <c r="D2164" t="s">
        <v>2713</v>
      </c>
      <c r="E2164" t="s">
        <v>26</v>
      </c>
      <c r="F2164" t="s">
        <v>18</v>
      </c>
      <c r="G2164" t="s">
        <v>42</v>
      </c>
      <c r="H2164" t="s">
        <v>34</v>
      </c>
      <c r="I2164" s="3">
        <v>4</v>
      </c>
      <c r="J2164" s="4">
        <v>862.5</v>
      </c>
      <c r="K2164" s="4">
        <v>3450</v>
      </c>
      <c r="L2164" t="s">
        <v>21</v>
      </c>
      <c r="M2164" t="s">
        <v>29</v>
      </c>
      <c r="N2164">
        <f>IF(COUNTIF($C$2:C2164,C2164)=1,1,0)</f>
        <v>0</v>
      </c>
      <c r="O2164">
        <f t="shared" si="66"/>
        <v>0</v>
      </c>
      <c r="P2164" t="str">
        <f t="shared" si="67"/>
        <v>2023-08</v>
      </c>
      <c r="Q2164" s="3">
        <f>IF(AND(IF(dashboard!$B$4="All",TRUE,$F2164=dashboard!$B$4),IF(dashboard!$B$5="All",TRUE,$E2164=dashboard!$B$5),IF(dashboard!$B$6="All",TRUE,$G2164=dashboard!$B$6),IF(dashboard!$B$7="All",TRUE,$M2164=dashboard!$B$7),$P2164&gt;=dashboard!$B$8,$P2164&lt;=dashboard!$B$9,COUNTIFS($C$2:C2164,$C2164,$F$2:F2164,IF(dashboard!$B$4="All","*",dashboard!$B$4),$E$2:E2164,IF(dashboard!$B$5="All","*",dashboard!$B$5),$G$2:G2164,IF(dashboard!$B$6="All","*",dashboard!$B$6),$M$2:M2164,IF(dashboard!$B$7="All","*",dashboard!$B$7),$P$2:P2164,"&gt;="&amp;dashboard!$B$8,$P$2:P2164,"&lt;="&amp;dashboard!$B$9)=1),1,0)</f>
        <v>0</v>
      </c>
    </row>
    <row r="2165" spans="1:17">
      <c r="A2165" t="s">
        <v>3676</v>
      </c>
      <c r="B2165" s="2">
        <v>44958</v>
      </c>
      <c r="C2165" t="s">
        <v>2415</v>
      </c>
      <c r="D2165" t="s">
        <v>1068</v>
      </c>
      <c r="E2165" t="s">
        <v>17</v>
      </c>
      <c r="F2165" t="s">
        <v>46</v>
      </c>
      <c r="G2165" t="s">
        <v>42</v>
      </c>
      <c r="H2165" t="s">
        <v>50</v>
      </c>
      <c r="I2165" s="3">
        <v>3</v>
      </c>
      <c r="J2165" s="4">
        <v>2554.02</v>
      </c>
      <c r="K2165" s="4">
        <v>7662.05</v>
      </c>
      <c r="L2165" t="s">
        <v>28</v>
      </c>
      <c r="M2165" t="s">
        <v>29</v>
      </c>
      <c r="N2165">
        <f>IF(COUNTIF($C$2:C2165,C2165)=1,1,0)</f>
        <v>0</v>
      </c>
      <c r="O2165">
        <f t="shared" si="66"/>
        <v>0</v>
      </c>
      <c r="P2165" t="str">
        <f t="shared" si="67"/>
        <v>2023-02</v>
      </c>
      <c r="Q2165" s="3">
        <f>IF(AND(IF(dashboard!$B$4="All",TRUE,$F2165=dashboard!$B$4),IF(dashboard!$B$5="All",TRUE,$E2165=dashboard!$B$5),IF(dashboard!$B$6="All",TRUE,$G2165=dashboard!$B$6),IF(dashboard!$B$7="All",TRUE,$M2165=dashboard!$B$7),$P2165&gt;=dashboard!$B$8,$P2165&lt;=dashboard!$B$9,COUNTIFS($C$2:C2165,$C2165,$F$2:F2165,IF(dashboard!$B$4="All","*",dashboard!$B$4),$E$2:E2165,IF(dashboard!$B$5="All","*",dashboard!$B$5),$G$2:G2165,IF(dashboard!$B$6="All","*",dashboard!$B$6),$M$2:M2165,IF(dashboard!$B$7="All","*",dashboard!$B$7),$P$2:P2165,"&gt;="&amp;dashboard!$B$8,$P$2:P2165,"&lt;="&amp;dashboard!$B$9)=1),1,0)</f>
        <v>0</v>
      </c>
    </row>
    <row r="2166" spans="1:17">
      <c r="A2166" t="s">
        <v>3677</v>
      </c>
      <c r="B2166" s="2">
        <v>45317</v>
      </c>
      <c r="C2166" t="s">
        <v>1417</v>
      </c>
      <c r="D2166" t="s">
        <v>1438</v>
      </c>
      <c r="E2166" t="s">
        <v>17</v>
      </c>
      <c r="F2166" t="s">
        <v>33</v>
      </c>
      <c r="G2166" t="s">
        <v>19</v>
      </c>
      <c r="H2166" t="s">
        <v>34</v>
      </c>
      <c r="I2166" s="3">
        <v>2</v>
      </c>
      <c r="J2166" s="4">
        <v>1150.4100000000001</v>
      </c>
      <c r="K2166" s="4">
        <v>2300.8200000000002</v>
      </c>
      <c r="L2166" t="s">
        <v>35</v>
      </c>
      <c r="M2166" t="s">
        <v>29</v>
      </c>
      <c r="N2166">
        <f>IF(COUNTIF($C$2:C2166,C2166)=1,1,0)</f>
        <v>0</v>
      </c>
      <c r="O2166">
        <f t="shared" si="66"/>
        <v>0</v>
      </c>
      <c r="P2166" t="str">
        <f t="shared" si="67"/>
        <v>2024-01</v>
      </c>
      <c r="Q2166" s="3">
        <f>IF(AND(IF(dashboard!$B$4="All",TRUE,$F2166=dashboard!$B$4),IF(dashboard!$B$5="All",TRUE,$E2166=dashboard!$B$5),IF(dashboard!$B$6="All",TRUE,$G2166=dashboard!$B$6),IF(dashboard!$B$7="All",TRUE,$M2166=dashboard!$B$7),$P2166&gt;=dashboard!$B$8,$P2166&lt;=dashboard!$B$9,COUNTIFS($C$2:C2166,$C2166,$F$2:F2166,IF(dashboard!$B$4="All","*",dashboard!$B$4),$E$2:E2166,IF(dashboard!$B$5="All","*",dashboard!$B$5),$G$2:G2166,IF(dashboard!$B$6="All","*",dashboard!$B$6),$M$2:M2166,IF(dashboard!$B$7="All","*",dashboard!$B$7),$P$2:P2166,"&gt;="&amp;dashboard!$B$8,$P$2:P2166,"&lt;="&amp;dashboard!$B$9)=1),1,0)</f>
        <v>0</v>
      </c>
    </row>
    <row r="2167" spans="1:17">
      <c r="A2167" t="s">
        <v>3678</v>
      </c>
      <c r="B2167" s="2">
        <v>45203</v>
      </c>
      <c r="C2167" t="s">
        <v>2211</v>
      </c>
      <c r="D2167" t="s">
        <v>606</v>
      </c>
      <c r="E2167" t="s">
        <v>17</v>
      </c>
      <c r="F2167" t="s">
        <v>18</v>
      </c>
      <c r="G2167" t="s">
        <v>42</v>
      </c>
      <c r="H2167" t="s">
        <v>20</v>
      </c>
      <c r="I2167" s="3">
        <v>3</v>
      </c>
      <c r="J2167" s="4">
        <v>28356.47</v>
      </c>
      <c r="K2167" s="4">
        <v>85069.4</v>
      </c>
      <c r="L2167" t="s">
        <v>21</v>
      </c>
      <c r="M2167" t="s">
        <v>29</v>
      </c>
      <c r="N2167">
        <f>IF(COUNTIF($C$2:C2167,C2167)=1,1,0)</f>
        <v>0</v>
      </c>
      <c r="O2167">
        <f t="shared" si="66"/>
        <v>0</v>
      </c>
      <c r="P2167" t="str">
        <f t="shared" si="67"/>
        <v>2023-10</v>
      </c>
      <c r="Q2167" s="3">
        <f>IF(AND(IF(dashboard!$B$4="All",TRUE,$F2167=dashboard!$B$4),IF(dashboard!$B$5="All",TRUE,$E2167=dashboard!$B$5),IF(dashboard!$B$6="All",TRUE,$G2167=dashboard!$B$6),IF(dashboard!$B$7="All",TRUE,$M2167=dashboard!$B$7),$P2167&gt;=dashboard!$B$8,$P2167&lt;=dashboard!$B$9,COUNTIFS($C$2:C2167,$C2167,$F$2:F2167,IF(dashboard!$B$4="All","*",dashboard!$B$4),$E$2:E2167,IF(dashboard!$B$5="All","*",dashboard!$B$5),$G$2:G2167,IF(dashboard!$B$6="All","*",dashboard!$B$6),$M$2:M2167,IF(dashboard!$B$7="All","*",dashboard!$B$7),$P$2:P2167,"&gt;="&amp;dashboard!$B$8,$P$2:P2167,"&lt;="&amp;dashboard!$B$9)=1),1,0)</f>
        <v>0</v>
      </c>
    </row>
    <row r="2168" spans="1:17">
      <c r="A2168" t="s">
        <v>3679</v>
      </c>
      <c r="B2168" s="2">
        <v>45458</v>
      </c>
      <c r="C2168" t="s">
        <v>2175</v>
      </c>
      <c r="D2168" t="s">
        <v>1768</v>
      </c>
      <c r="E2168" t="s">
        <v>26</v>
      </c>
      <c r="F2168" t="s">
        <v>18</v>
      </c>
      <c r="G2168" t="s">
        <v>42</v>
      </c>
      <c r="H2168" t="s">
        <v>50</v>
      </c>
      <c r="I2168" s="3">
        <v>5</v>
      </c>
      <c r="J2168" s="4">
        <v>2705.53</v>
      </c>
      <c r="K2168" s="4">
        <v>13527.66</v>
      </c>
      <c r="L2168" t="s">
        <v>21</v>
      </c>
      <c r="M2168" t="s">
        <v>29</v>
      </c>
      <c r="N2168">
        <f>IF(COUNTIF($C$2:C2168,C2168)=1,1,0)</f>
        <v>0</v>
      </c>
      <c r="O2168">
        <f t="shared" si="66"/>
        <v>0</v>
      </c>
      <c r="P2168" t="str">
        <f t="shared" si="67"/>
        <v>2024-06</v>
      </c>
      <c r="Q2168" s="3">
        <f>IF(AND(IF(dashboard!$B$4="All",TRUE,$F2168=dashboard!$B$4),IF(dashboard!$B$5="All",TRUE,$E2168=dashboard!$B$5),IF(dashboard!$B$6="All",TRUE,$G2168=dashboard!$B$6),IF(dashboard!$B$7="All",TRUE,$M2168=dashboard!$B$7),$P2168&gt;=dashboard!$B$8,$P2168&lt;=dashboard!$B$9,COUNTIFS($C$2:C2168,$C2168,$F$2:F2168,IF(dashboard!$B$4="All","*",dashboard!$B$4),$E$2:E2168,IF(dashboard!$B$5="All","*",dashboard!$B$5),$G$2:G2168,IF(dashboard!$B$6="All","*",dashboard!$B$6),$M$2:M2168,IF(dashboard!$B$7="All","*",dashboard!$B$7),$P$2:P2168,"&gt;="&amp;dashboard!$B$8,$P$2:P2168,"&lt;="&amp;dashboard!$B$9)=1),1,0)</f>
        <v>0</v>
      </c>
    </row>
    <row r="2169" spans="1:17">
      <c r="A2169" t="s">
        <v>3680</v>
      </c>
      <c r="B2169" s="2">
        <v>45080</v>
      </c>
      <c r="C2169" t="s">
        <v>1041</v>
      </c>
      <c r="D2169" t="s">
        <v>2495</v>
      </c>
      <c r="E2169" t="s">
        <v>61</v>
      </c>
      <c r="F2169" t="s">
        <v>33</v>
      </c>
      <c r="G2169" t="s">
        <v>19</v>
      </c>
      <c r="H2169" t="s">
        <v>20</v>
      </c>
      <c r="I2169" s="3">
        <v>2</v>
      </c>
      <c r="J2169" s="4">
        <v>40837.440000000002</v>
      </c>
      <c r="K2169" s="4">
        <v>81674.89</v>
      </c>
      <c r="L2169" t="s">
        <v>21</v>
      </c>
      <c r="M2169" t="s">
        <v>29</v>
      </c>
      <c r="N2169">
        <f>IF(COUNTIF($C$2:C2169,C2169)=1,1,0)</f>
        <v>0</v>
      </c>
      <c r="O2169">
        <f t="shared" si="66"/>
        <v>0</v>
      </c>
      <c r="P2169" t="str">
        <f t="shared" si="67"/>
        <v>2023-06</v>
      </c>
      <c r="Q2169" s="3">
        <f>IF(AND(IF(dashboard!$B$4="All",TRUE,$F2169=dashboard!$B$4),IF(dashboard!$B$5="All",TRUE,$E2169=dashboard!$B$5),IF(dashboard!$B$6="All",TRUE,$G2169=dashboard!$B$6),IF(dashboard!$B$7="All",TRUE,$M2169=dashboard!$B$7),$P2169&gt;=dashboard!$B$8,$P2169&lt;=dashboard!$B$9,COUNTIFS($C$2:C2169,$C2169,$F$2:F2169,IF(dashboard!$B$4="All","*",dashboard!$B$4),$E$2:E2169,IF(dashboard!$B$5="All","*",dashboard!$B$5),$G$2:G2169,IF(dashboard!$B$6="All","*",dashboard!$B$6),$M$2:M2169,IF(dashboard!$B$7="All","*",dashboard!$B$7),$P$2:P2169,"&gt;="&amp;dashboard!$B$8,$P$2:P2169,"&lt;="&amp;dashboard!$B$9)=1),1,0)</f>
        <v>0</v>
      </c>
    </row>
    <row r="2170" spans="1:17">
      <c r="A2170" t="s">
        <v>3681</v>
      </c>
      <c r="B2170" s="2">
        <v>45309</v>
      </c>
      <c r="C2170" t="s">
        <v>1059</v>
      </c>
      <c r="D2170" t="s">
        <v>812</v>
      </c>
      <c r="E2170" t="s">
        <v>61</v>
      </c>
      <c r="F2170" t="s">
        <v>46</v>
      </c>
      <c r="G2170" t="s">
        <v>19</v>
      </c>
      <c r="H2170" t="s">
        <v>20</v>
      </c>
      <c r="I2170" s="3">
        <v>5</v>
      </c>
      <c r="J2170" s="4">
        <v>30146.959999999999</v>
      </c>
      <c r="K2170" s="4">
        <v>150734.79999999999</v>
      </c>
      <c r="L2170" t="s">
        <v>21</v>
      </c>
      <c r="M2170" t="s">
        <v>29</v>
      </c>
      <c r="N2170">
        <f>IF(COUNTIF($C$2:C2170,C2170)=1,1,0)</f>
        <v>0</v>
      </c>
      <c r="O2170">
        <f t="shared" si="66"/>
        <v>0</v>
      </c>
      <c r="P2170" t="str">
        <f t="shared" si="67"/>
        <v>2024-01</v>
      </c>
      <c r="Q2170" s="3">
        <f>IF(AND(IF(dashboard!$B$4="All",TRUE,$F2170=dashboard!$B$4),IF(dashboard!$B$5="All",TRUE,$E2170=dashboard!$B$5),IF(dashboard!$B$6="All",TRUE,$G2170=dashboard!$B$6),IF(dashboard!$B$7="All",TRUE,$M2170=dashboard!$B$7),$P2170&gt;=dashboard!$B$8,$P2170&lt;=dashboard!$B$9,COUNTIFS($C$2:C2170,$C2170,$F$2:F2170,IF(dashboard!$B$4="All","*",dashboard!$B$4),$E$2:E2170,IF(dashboard!$B$5="All","*",dashboard!$B$5),$G$2:G2170,IF(dashboard!$B$6="All","*",dashboard!$B$6),$M$2:M2170,IF(dashboard!$B$7="All","*",dashboard!$B$7),$P$2:P2170,"&gt;="&amp;dashboard!$B$8,$P$2:P2170,"&lt;="&amp;dashboard!$B$9)=1),1,0)</f>
        <v>0</v>
      </c>
    </row>
    <row r="2171" spans="1:17">
      <c r="A2171" t="s">
        <v>3682</v>
      </c>
      <c r="B2171" s="2">
        <v>44994</v>
      </c>
      <c r="C2171" t="s">
        <v>2620</v>
      </c>
      <c r="D2171" t="s">
        <v>428</v>
      </c>
      <c r="E2171" t="s">
        <v>17</v>
      </c>
      <c r="F2171" t="s">
        <v>46</v>
      </c>
      <c r="G2171" t="s">
        <v>19</v>
      </c>
      <c r="H2171" t="s">
        <v>57</v>
      </c>
      <c r="I2171" s="3">
        <v>4</v>
      </c>
      <c r="J2171" s="4">
        <v>14204.37</v>
      </c>
      <c r="K2171" s="4">
        <v>56817.47</v>
      </c>
      <c r="L2171" t="s">
        <v>21</v>
      </c>
      <c r="M2171" t="s">
        <v>29</v>
      </c>
      <c r="N2171">
        <f>IF(COUNTIF($C$2:C2171,C2171)=1,1,0)</f>
        <v>0</v>
      </c>
      <c r="O2171">
        <f t="shared" si="66"/>
        <v>0</v>
      </c>
      <c r="P2171" t="str">
        <f t="shared" si="67"/>
        <v>2023-03</v>
      </c>
      <c r="Q2171" s="3">
        <f>IF(AND(IF(dashboard!$B$4="All",TRUE,$F2171=dashboard!$B$4),IF(dashboard!$B$5="All",TRUE,$E2171=dashboard!$B$5),IF(dashboard!$B$6="All",TRUE,$G2171=dashboard!$B$6),IF(dashboard!$B$7="All",TRUE,$M2171=dashboard!$B$7),$P2171&gt;=dashboard!$B$8,$P2171&lt;=dashboard!$B$9,COUNTIFS($C$2:C2171,$C2171,$F$2:F2171,IF(dashboard!$B$4="All","*",dashboard!$B$4),$E$2:E2171,IF(dashboard!$B$5="All","*",dashboard!$B$5),$G$2:G2171,IF(dashboard!$B$6="All","*",dashboard!$B$6),$M$2:M2171,IF(dashboard!$B$7="All","*",dashboard!$B$7),$P$2:P2171,"&gt;="&amp;dashboard!$B$8,$P$2:P2171,"&lt;="&amp;dashboard!$B$9)=1),1,0)</f>
        <v>0</v>
      </c>
    </row>
    <row r="2172" spans="1:17">
      <c r="A2172" t="s">
        <v>3683</v>
      </c>
      <c r="B2172" s="2">
        <v>45140</v>
      </c>
      <c r="C2172" t="s">
        <v>482</v>
      </c>
      <c r="D2172" t="s">
        <v>1289</v>
      </c>
      <c r="E2172" t="s">
        <v>26</v>
      </c>
      <c r="F2172" t="s">
        <v>46</v>
      </c>
      <c r="G2172" t="s">
        <v>19</v>
      </c>
      <c r="H2172" t="s">
        <v>57</v>
      </c>
      <c r="I2172" s="3">
        <v>1</v>
      </c>
      <c r="J2172" s="4">
        <v>11461.31</v>
      </c>
      <c r="K2172" s="4">
        <v>11461.31</v>
      </c>
      <c r="L2172" t="s">
        <v>21</v>
      </c>
      <c r="M2172" t="s">
        <v>29</v>
      </c>
      <c r="N2172">
        <f>IF(COUNTIF($C$2:C2172,C2172)=1,1,0)</f>
        <v>0</v>
      </c>
      <c r="O2172">
        <f t="shared" si="66"/>
        <v>0</v>
      </c>
      <c r="P2172" t="str">
        <f t="shared" si="67"/>
        <v>2023-08</v>
      </c>
      <c r="Q2172" s="3">
        <f>IF(AND(IF(dashboard!$B$4="All",TRUE,$F2172=dashboard!$B$4),IF(dashboard!$B$5="All",TRUE,$E2172=dashboard!$B$5),IF(dashboard!$B$6="All",TRUE,$G2172=dashboard!$B$6),IF(dashboard!$B$7="All",TRUE,$M2172=dashboard!$B$7),$P2172&gt;=dashboard!$B$8,$P2172&lt;=dashboard!$B$9,COUNTIFS($C$2:C2172,$C2172,$F$2:F2172,IF(dashboard!$B$4="All","*",dashboard!$B$4),$E$2:E2172,IF(dashboard!$B$5="All","*",dashboard!$B$5),$G$2:G2172,IF(dashboard!$B$6="All","*",dashboard!$B$6),$M$2:M2172,IF(dashboard!$B$7="All","*",dashboard!$B$7),$P$2:P2172,"&gt;="&amp;dashboard!$B$8,$P$2:P2172,"&lt;="&amp;dashboard!$B$9)=1),1,0)</f>
        <v>0</v>
      </c>
    </row>
    <row r="2173" spans="1:17">
      <c r="A2173" t="s">
        <v>3684</v>
      </c>
      <c r="B2173" s="2">
        <v>45302</v>
      </c>
      <c r="C2173" t="s">
        <v>3237</v>
      </c>
      <c r="D2173" t="s">
        <v>1543</v>
      </c>
      <c r="E2173" t="s">
        <v>17</v>
      </c>
      <c r="F2173" t="s">
        <v>18</v>
      </c>
      <c r="G2173" t="s">
        <v>19</v>
      </c>
      <c r="H2173" t="s">
        <v>57</v>
      </c>
      <c r="I2173" s="3">
        <v>3</v>
      </c>
      <c r="J2173" s="4">
        <v>17473.5</v>
      </c>
      <c r="K2173" s="4">
        <v>52420.49</v>
      </c>
      <c r="L2173" t="s">
        <v>21</v>
      </c>
      <c r="M2173" t="s">
        <v>29</v>
      </c>
      <c r="N2173">
        <f>IF(COUNTIF($C$2:C2173,C2173)=1,1,0)</f>
        <v>0</v>
      </c>
      <c r="O2173">
        <f t="shared" si="66"/>
        <v>0</v>
      </c>
      <c r="P2173" t="str">
        <f t="shared" si="67"/>
        <v>2024-01</v>
      </c>
      <c r="Q2173" s="3">
        <f>IF(AND(IF(dashboard!$B$4="All",TRUE,$F2173=dashboard!$B$4),IF(dashboard!$B$5="All",TRUE,$E2173=dashboard!$B$5),IF(dashboard!$B$6="All",TRUE,$G2173=dashboard!$B$6),IF(dashboard!$B$7="All",TRUE,$M2173=dashboard!$B$7),$P2173&gt;=dashboard!$B$8,$P2173&lt;=dashboard!$B$9,COUNTIFS($C$2:C2173,$C2173,$F$2:F2173,IF(dashboard!$B$4="All","*",dashboard!$B$4),$E$2:E2173,IF(dashboard!$B$5="All","*",dashboard!$B$5),$G$2:G2173,IF(dashboard!$B$6="All","*",dashboard!$B$6),$M$2:M2173,IF(dashboard!$B$7="All","*",dashboard!$B$7),$P$2:P2173,"&gt;="&amp;dashboard!$B$8,$P$2:P2173,"&lt;="&amp;dashboard!$B$9)=1),1,0)</f>
        <v>0</v>
      </c>
    </row>
    <row r="2174" spans="1:17">
      <c r="A2174" t="s">
        <v>3685</v>
      </c>
      <c r="B2174" s="2">
        <v>45139</v>
      </c>
      <c r="C2174" t="s">
        <v>1624</v>
      </c>
      <c r="D2174" t="s">
        <v>336</v>
      </c>
      <c r="E2174" t="s">
        <v>26</v>
      </c>
      <c r="F2174" t="s">
        <v>27</v>
      </c>
      <c r="G2174" t="s">
        <v>19</v>
      </c>
      <c r="H2174" t="s">
        <v>34</v>
      </c>
      <c r="I2174" s="3">
        <v>3</v>
      </c>
      <c r="J2174" s="4">
        <v>1031.28</v>
      </c>
      <c r="K2174" s="4">
        <v>3093.83</v>
      </c>
      <c r="L2174" t="s">
        <v>35</v>
      </c>
      <c r="M2174" t="s">
        <v>29</v>
      </c>
      <c r="N2174">
        <f>IF(COUNTIF($C$2:C2174,C2174)=1,1,0)</f>
        <v>0</v>
      </c>
      <c r="O2174">
        <f t="shared" si="66"/>
        <v>0</v>
      </c>
      <c r="P2174" t="str">
        <f t="shared" si="67"/>
        <v>2023-08</v>
      </c>
      <c r="Q2174" s="3">
        <f>IF(AND(IF(dashboard!$B$4="All",TRUE,$F2174=dashboard!$B$4),IF(dashboard!$B$5="All",TRUE,$E2174=dashboard!$B$5),IF(dashboard!$B$6="All",TRUE,$G2174=dashboard!$B$6),IF(dashboard!$B$7="All",TRUE,$M2174=dashboard!$B$7),$P2174&gt;=dashboard!$B$8,$P2174&lt;=dashboard!$B$9,COUNTIFS($C$2:C2174,$C2174,$F$2:F2174,IF(dashboard!$B$4="All","*",dashboard!$B$4),$E$2:E2174,IF(dashboard!$B$5="All","*",dashboard!$B$5),$G$2:G2174,IF(dashboard!$B$6="All","*",dashboard!$B$6),$M$2:M2174,IF(dashboard!$B$7="All","*",dashboard!$B$7),$P$2:P2174,"&gt;="&amp;dashboard!$B$8,$P$2:P2174,"&lt;="&amp;dashboard!$B$9)=1),1,0)</f>
        <v>0</v>
      </c>
    </row>
    <row r="2175" spans="1:17">
      <c r="A2175" t="s">
        <v>3686</v>
      </c>
      <c r="B2175" s="2">
        <v>45005</v>
      </c>
      <c r="C2175" t="s">
        <v>3687</v>
      </c>
      <c r="D2175" t="s">
        <v>1371</v>
      </c>
      <c r="E2175" t="s">
        <v>17</v>
      </c>
      <c r="F2175" t="s">
        <v>18</v>
      </c>
      <c r="G2175" t="s">
        <v>19</v>
      </c>
      <c r="H2175" t="s">
        <v>57</v>
      </c>
      <c r="I2175" s="3">
        <v>5</v>
      </c>
      <c r="J2175" s="4">
        <v>11960.89</v>
      </c>
      <c r="K2175" s="4">
        <v>59804.43</v>
      </c>
      <c r="L2175" t="s">
        <v>35</v>
      </c>
      <c r="M2175" t="s">
        <v>29</v>
      </c>
      <c r="N2175">
        <f>IF(COUNTIF($C$2:C2175,C2175)=1,1,0)</f>
        <v>1</v>
      </c>
      <c r="O2175">
        <f t="shared" si="66"/>
        <v>0</v>
      </c>
      <c r="P2175" t="str">
        <f t="shared" si="67"/>
        <v>2023-03</v>
      </c>
      <c r="Q2175" s="3">
        <f>IF(AND(IF(dashboard!$B$4="All",TRUE,$F2175=dashboard!$B$4),IF(dashboard!$B$5="All",TRUE,$E2175=dashboard!$B$5),IF(dashboard!$B$6="All",TRUE,$G2175=dashboard!$B$6),IF(dashboard!$B$7="All",TRUE,$M2175=dashboard!$B$7),$P2175&gt;=dashboard!$B$8,$P2175&lt;=dashboard!$B$9,COUNTIFS($C$2:C2175,$C2175,$F$2:F2175,IF(dashboard!$B$4="All","*",dashboard!$B$4),$E$2:E2175,IF(dashboard!$B$5="All","*",dashboard!$B$5),$G$2:G2175,IF(dashboard!$B$6="All","*",dashboard!$B$6),$M$2:M2175,IF(dashboard!$B$7="All","*",dashboard!$B$7),$P$2:P2175,"&gt;="&amp;dashboard!$B$8,$P$2:P2175,"&lt;="&amp;dashboard!$B$9)=1),1,0)</f>
        <v>0</v>
      </c>
    </row>
    <row r="2176" spans="1:17">
      <c r="A2176" t="s">
        <v>3688</v>
      </c>
      <c r="B2176" s="2">
        <v>45307</v>
      </c>
      <c r="C2176" t="s">
        <v>1300</v>
      </c>
      <c r="D2176" t="s">
        <v>857</v>
      </c>
      <c r="E2176" t="s">
        <v>17</v>
      </c>
      <c r="F2176" t="s">
        <v>46</v>
      </c>
      <c r="G2176" t="s">
        <v>19</v>
      </c>
      <c r="H2176" t="s">
        <v>20</v>
      </c>
      <c r="I2176" s="3">
        <v>5</v>
      </c>
      <c r="J2176" s="4">
        <v>32872.5</v>
      </c>
      <c r="K2176" s="4">
        <v>164362.51</v>
      </c>
      <c r="L2176" t="s">
        <v>21</v>
      </c>
      <c r="M2176" t="s">
        <v>29</v>
      </c>
      <c r="N2176">
        <f>IF(COUNTIF($C$2:C2176,C2176)=1,1,0)</f>
        <v>0</v>
      </c>
      <c r="O2176">
        <f t="shared" si="66"/>
        <v>0</v>
      </c>
      <c r="P2176" t="str">
        <f t="shared" si="67"/>
        <v>2024-01</v>
      </c>
      <c r="Q2176" s="3">
        <f>IF(AND(IF(dashboard!$B$4="All",TRUE,$F2176=dashboard!$B$4),IF(dashboard!$B$5="All",TRUE,$E2176=dashboard!$B$5),IF(dashboard!$B$6="All",TRUE,$G2176=dashboard!$B$6),IF(dashboard!$B$7="All",TRUE,$M2176=dashboard!$B$7),$P2176&gt;=dashboard!$B$8,$P2176&lt;=dashboard!$B$9,COUNTIFS($C$2:C2176,$C2176,$F$2:F2176,IF(dashboard!$B$4="All","*",dashboard!$B$4),$E$2:E2176,IF(dashboard!$B$5="All","*",dashboard!$B$5),$G$2:G2176,IF(dashboard!$B$6="All","*",dashboard!$B$6),$M$2:M2176,IF(dashboard!$B$7="All","*",dashboard!$B$7),$P$2:P2176,"&gt;="&amp;dashboard!$B$8,$P$2:P2176,"&lt;="&amp;dashboard!$B$9)=1),1,0)</f>
        <v>0</v>
      </c>
    </row>
    <row r="2177" spans="1:17">
      <c r="A2177" t="s">
        <v>3689</v>
      </c>
      <c r="B2177" s="2">
        <v>44984</v>
      </c>
      <c r="C2177" t="s">
        <v>117</v>
      </c>
      <c r="D2177" t="s">
        <v>1164</v>
      </c>
      <c r="E2177" t="s">
        <v>26</v>
      </c>
      <c r="F2177" t="s">
        <v>18</v>
      </c>
      <c r="G2177" t="s">
        <v>42</v>
      </c>
      <c r="H2177" t="s">
        <v>50</v>
      </c>
      <c r="I2177" s="3">
        <v>1</v>
      </c>
      <c r="J2177" s="4">
        <v>1804.1</v>
      </c>
      <c r="K2177" s="4">
        <v>1804.1</v>
      </c>
      <c r="L2177" t="s">
        <v>28</v>
      </c>
      <c r="M2177" t="s">
        <v>29</v>
      </c>
      <c r="N2177">
        <f>IF(COUNTIF($C$2:C2177,C2177)=1,1,0)</f>
        <v>0</v>
      </c>
      <c r="O2177">
        <f t="shared" si="66"/>
        <v>0</v>
      </c>
      <c r="P2177" t="str">
        <f t="shared" si="67"/>
        <v>2023-02</v>
      </c>
      <c r="Q2177" s="3">
        <f>IF(AND(IF(dashboard!$B$4="All",TRUE,$F2177=dashboard!$B$4),IF(dashboard!$B$5="All",TRUE,$E2177=dashboard!$B$5),IF(dashboard!$B$6="All",TRUE,$G2177=dashboard!$B$6),IF(dashboard!$B$7="All",TRUE,$M2177=dashboard!$B$7),$P2177&gt;=dashboard!$B$8,$P2177&lt;=dashboard!$B$9,COUNTIFS($C$2:C2177,$C2177,$F$2:F2177,IF(dashboard!$B$4="All","*",dashboard!$B$4),$E$2:E2177,IF(dashboard!$B$5="All","*",dashboard!$B$5),$G$2:G2177,IF(dashboard!$B$6="All","*",dashboard!$B$6),$M$2:M2177,IF(dashboard!$B$7="All","*",dashboard!$B$7),$P$2:P2177,"&gt;="&amp;dashboard!$B$8,$P$2:P2177,"&lt;="&amp;dashboard!$B$9)=1),1,0)</f>
        <v>0</v>
      </c>
    </row>
    <row r="2178" spans="1:17">
      <c r="A2178" t="s">
        <v>3690</v>
      </c>
      <c r="B2178" s="2">
        <v>44952</v>
      </c>
      <c r="C2178" t="s">
        <v>505</v>
      </c>
      <c r="D2178" t="s">
        <v>3691</v>
      </c>
      <c r="E2178" t="s">
        <v>17</v>
      </c>
      <c r="F2178" t="s">
        <v>27</v>
      </c>
      <c r="G2178" t="s">
        <v>19</v>
      </c>
      <c r="H2178" t="s">
        <v>50</v>
      </c>
      <c r="I2178" s="3">
        <v>3</v>
      </c>
      <c r="J2178" s="4">
        <v>2066.0500000000002</v>
      </c>
      <c r="K2178" s="4">
        <v>6198.14</v>
      </c>
      <c r="L2178" t="s">
        <v>21</v>
      </c>
      <c r="M2178" t="s">
        <v>29</v>
      </c>
      <c r="N2178">
        <f>IF(COUNTIF($C$2:C2178,C2178)=1,1,0)</f>
        <v>0</v>
      </c>
      <c r="O2178">
        <f t="shared" ref="O2178:O2241" si="68">IF(OR(M2178="Yes",M2178="YES",M2178=TRUE,M2178=1),1,0)</f>
        <v>0</v>
      </c>
      <c r="P2178" t="str">
        <f t="shared" ref="P2178:P2241" si="69">TEXT(B2178,"yyyy-mm")</f>
        <v>2023-01</v>
      </c>
      <c r="Q2178" s="3">
        <f>IF(AND(IF(dashboard!$B$4="All",TRUE,$F2178=dashboard!$B$4),IF(dashboard!$B$5="All",TRUE,$E2178=dashboard!$B$5),IF(dashboard!$B$6="All",TRUE,$G2178=dashboard!$B$6),IF(dashboard!$B$7="All",TRUE,$M2178=dashboard!$B$7),$P2178&gt;=dashboard!$B$8,$P2178&lt;=dashboard!$B$9,COUNTIFS($C$2:C2178,$C2178,$F$2:F2178,IF(dashboard!$B$4="All","*",dashboard!$B$4),$E$2:E2178,IF(dashboard!$B$5="All","*",dashboard!$B$5),$G$2:G2178,IF(dashboard!$B$6="All","*",dashboard!$B$6),$M$2:M2178,IF(dashboard!$B$7="All","*",dashboard!$B$7),$P$2:P2178,"&gt;="&amp;dashboard!$B$8,$P$2:P2178,"&lt;="&amp;dashboard!$B$9)=1),1,0)</f>
        <v>0</v>
      </c>
    </row>
    <row r="2179" spans="1:17">
      <c r="A2179" t="s">
        <v>3692</v>
      </c>
      <c r="B2179" s="2">
        <v>45373</v>
      </c>
      <c r="C2179" t="s">
        <v>462</v>
      </c>
      <c r="D2179" t="s">
        <v>3693</v>
      </c>
      <c r="E2179" t="s">
        <v>26</v>
      </c>
      <c r="F2179" t="s">
        <v>18</v>
      </c>
      <c r="G2179" t="s">
        <v>19</v>
      </c>
      <c r="H2179" t="s">
        <v>20</v>
      </c>
      <c r="I2179" s="3">
        <v>1</v>
      </c>
      <c r="J2179" s="4">
        <v>25684.01</v>
      </c>
      <c r="K2179" s="4">
        <v>25684.01</v>
      </c>
      <c r="L2179" t="s">
        <v>21</v>
      </c>
      <c r="M2179" t="s">
        <v>29</v>
      </c>
      <c r="N2179">
        <f>IF(COUNTIF($C$2:C2179,C2179)=1,1,0)</f>
        <v>0</v>
      </c>
      <c r="O2179">
        <f t="shared" si="68"/>
        <v>0</v>
      </c>
      <c r="P2179" t="str">
        <f t="shared" si="69"/>
        <v>2024-03</v>
      </c>
      <c r="Q2179" s="3">
        <f>IF(AND(IF(dashboard!$B$4="All",TRUE,$F2179=dashboard!$B$4),IF(dashboard!$B$5="All",TRUE,$E2179=dashboard!$B$5),IF(dashboard!$B$6="All",TRUE,$G2179=dashboard!$B$6),IF(dashboard!$B$7="All",TRUE,$M2179=dashboard!$B$7),$P2179&gt;=dashboard!$B$8,$P2179&lt;=dashboard!$B$9,COUNTIFS($C$2:C2179,$C2179,$F$2:F2179,IF(dashboard!$B$4="All","*",dashboard!$B$4),$E$2:E2179,IF(dashboard!$B$5="All","*",dashboard!$B$5),$G$2:G2179,IF(dashboard!$B$6="All","*",dashboard!$B$6),$M$2:M2179,IF(dashboard!$B$7="All","*",dashboard!$B$7),$P$2:P2179,"&gt;="&amp;dashboard!$B$8,$P$2:P2179,"&lt;="&amp;dashboard!$B$9)=1),1,0)</f>
        <v>0</v>
      </c>
    </row>
    <row r="2180" spans="1:17">
      <c r="A2180" t="s">
        <v>3694</v>
      </c>
      <c r="B2180" s="2">
        <v>44992</v>
      </c>
      <c r="C2180" t="s">
        <v>2510</v>
      </c>
      <c r="D2180" t="s">
        <v>3090</v>
      </c>
      <c r="E2180" t="s">
        <v>26</v>
      </c>
      <c r="F2180" t="s">
        <v>33</v>
      </c>
      <c r="G2180" t="s">
        <v>19</v>
      </c>
      <c r="H2180" t="s">
        <v>34</v>
      </c>
      <c r="I2180" s="3">
        <v>5</v>
      </c>
      <c r="J2180" s="4">
        <v>916.42</v>
      </c>
      <c r="K2180" s="4">
        <v>4582.1099999999997</v>
      </c>
      <c r="L2180" t="s">
        <v>21</v>
      </c>
      <c r="M2180" t="s">
        <v>29</v>
      </c>
      <c r="N2180">
        <f>IF(COUNTIF($C$2:C2180,C2180)=1,1,0)</f>
        <v>0</v>
      </c>
      <c r="O2180">
        <f t="shared" si="68"/>
        <v>0</v>
      </c>
      <c r="P2180" t="str">
        <f t="shared" si="69"/>
        <v>2023-03</v>
      </c>
      <c r="Q2180" s="3">
        <f>IF(AND(IF(dashboard!$B$4="All",TRUE,$F2180=dashboard!$B$4),IF(dashboard!$B$5="All",TRUE,$E2180=dashboard!$B$5),IF(dashboard!$B$6="All",TRUE,$G2180=dashboard!$B$6),IF(dashboard!$B$7="All",TRUE,$M2180=dashboard!$B$7),$P2180&gt;=dashboard!$B$8,$P2180&lt;=dashboard!$B$9,COUNTIFS($C$2:C2180,$C2180,$F$2:F2180,IF(dashboard!$B$4="All","*",dashboard!$B$4),$E$2:E2180,IF(dashboard!$B$5="All","*",dashboard!$B$5),$G$2:G2180,IF(dashboard!$B$6="All","*",dashboard!$B$6),$M$2:M2180,IF(dashboard!$B$7="All","*",dashboard!$B$7),$P$2:P2180,"&gt;="&amp;dashboard!$B$8,$P$2:P2180,"&lt;="&amp;dashboard!$B$9)=1),1,0)</f>
        <v>0</v>
      </c>
    </row>
    <row r="2181" spans="1:17">
      <c r="A2181" t="s">
        <v>3695</v>
      </c>
      <c r="B2181" s="2">
        <v>45180</v>
      </c>
      <c r="C2181" t="s">
        <v>3696</v>
      </c>
      <c r="D2181" t="s">
        <v>3059</v>
      </c>
      <c r="E2181" t="s">
        <v>17</v>
      </c>
      <c r="F2181" t="s">
        <v>46</v>
      </c>
      <c r="G2181" t="s">
        <v>19</v>
      </c>
      <c r="H2181" t="s">
        <v>50</v>
      </c>
      <c r="I2181" s="3">
        <v>5</v>
      </c>
      <c r="J2181" s="4">
        <v>1890.2</v>
      </c>
      <c r="K2181" s="4">
        <v>9450.98</v>
      </c>
      <c r="L2181" t="s">
        <v>28</v>
      </c>
      <c r="M2181" t="s">
        <v>29</v>
      </c>
      <c r="N2181">
        <f>IF(COUNTIF($C$2:C2181,C2181)=1,1,0)</f>
        <v>1</v>
      </c>
      <c r="O2181">
        <f t="shared" si="68"/>
        <v>0</v>
      </c>
      <c r="P2181" t="str">
        <f t="shared" si="69"/>
        <v>2023-09</v>
      </c>
      <c r="Q2181" s="3">
        <f>IF(AND(IF(dashboard!$B$4="All",TRUE,$F2181=dashboard!$B$4),IF(dashboard!$B$5="All",TRUE,$E2181=dashboard!$B$5),IF(dashboard!$B$6="All",TRUE,$G2181=dashboard!$B$6),IF(dashboard!$B$7="All",TRUE,$M2181=dashboard!$B$7),$P2181&gt;=dashboard!$B$8,$P2181&lt;=dashboard!$B$9,COUNTIFS($C$2:C2181,$C2181,$F$2:F2181,IF(dashboard!$B$4="All","*",dashboard!$B$4),$E$2:E2181,IF(dashboard!$B$5="All","*",dashboard!$B$5),$G$2:G2181,IF(dashboard!$B$6="All","*",dashboard!$B$6),$M$2:M2181,IF(dashboard!$B$7="All","*",dashboard!$B$7),$P$2:P2181,"&gt;="&amp;dashboard!$B$8,$P$2:P2181,"&lt;="&amp;dashboard!$B$9)=1),1,0)</f>
        <v>0</v>
      </c>
    </row>
    <row r="2182" spans="1:17">
      <c r="A2182" t="s">
        <v>3697</v>
      </c>
      <c r="B2182" s="2">
        <v>44970</v>
      </c>
      <c r="C2182" t="s">
        <v>247</v>
      </c>
      <c r="D2182" t="s">
        <v>1264</v>
      </c>
      <c r="E2182" t="s">
        <v>17</v>
      </c>
      <c r="F2182" t="s">
        <v>46</v>
      </c>
      <c r="G2182" t="s">
        <v>19</v>
      </c>
      <c r="H2182" t="s">
        <v>20</v>
      </c>
      <c r="I2182" s="3">
        <v>2</v>
      </c>
      <c r="J2182" s="4">
        <v>39767.35</v>
      </c>
      <c r="K2182" s="4">
        <v>79534.7</v>
      </c>
      <c r="L2182" t="s">
        <v>35</v>
      </c>
      <c r="M2182" t="s">
        <v>29</v>
      </c>
      <c r="N2182">
        <f>IF(COUNTIF($C$2:C2182,C2182)=1,1,0)</f>
        <v>0</v>
      </c>
      <c r="O2182">
        <f t="shared" si="68"/>
        <v>0</v>
      </c>
      <c r="P2182" t="str">
        <f t="shared" si="69"/>
        <v>2023-02</v>
      </c>
      <c r="Q2182" s="3">
        <f>IF(AND(IF(dashboard!$B$4="All",TRUE,$F2182=dashboard!$B$4),IF(dashboard!$B$5="All",TRUE,$E2182=dashboard!$B$5),IF(dashboard!$B$6="All",TRUE,$G2182=dashboard!$B$6),IF(dashboard!$B$7="All",TRUE,$M2182=dashboard!$B$7),$P2182&gt;=dashboard!$B$8,$P2182&lt;=dashboard!$B$9,COUNTIFS($C$2:C2182,$C2182,$F$2:F2182,IF(dashboard!$B$4="All","*",dashboard!$B$4),$E$2:E2182,IF(dashboard!$B$5="All","*",dashboard!$B$5),$G$2:G2182,IF(dashboard!$B$6="All","*",dashboard!$B$6),$M$2:M2182,IF(dashboard!$B$7="All","*",dashboard!$B$7),$P$2:P2182,"&gt;="&amp;dashboard!$B$8,$P$2:P2182,"&lt;="&amp;dashboard!$B$9)=1),1,0)</f>
        <v>0</v>
      </c>
    </row>
    <row r="2183" spans="1:17">
      <c r="A2183" t="s">
        <v>3698</v>
      </c>
      <c r="B2183" s="2">
        <v>45023</v>
      </c>
      <c r="C2183" t="s">
        <v>685</v>
      </c>
      <c r="D2183" t="s">
        <v>948</v>
      </c>
      <c r="E2183" t="s">
        <v>61</v>
      </c>
      <c r="F2183" t="s">
        <v>46</v>
      </c>
      <c r="G2183" t="s">
        <v>42</v>
      </c>
      <c r="H2183" t="s">
        <v>20</v>
      </c>
      <c r="I2183" s="3">
        <v>5</v>
      </c>
      <c r="J2183" s="4">
        <v>40782.61</v>
      </c>
      <c r="K2183" s="4">
        <v>203913.05</v>
      </c>
      <c r="L2183" t="s">
        <v>28</v>
      </c>
      <c r="M2183" t="s">
        <v>29</v>
      </c>
      <c r="N2183">
        <f>IF(COUNTIF($C$2:C2183,C2183)=1,1,0)</f>
        <v>0</v>
      </c>
      <c r="O2183">
        <f t="shared" si="68"/>
        <v>0</v>
      </c>
      <c r="P2183" t="str">
        <f t="shared" si="69"/>
        <v>2023-04</v>
      </c>
      <c r="Q2183" s="3">
        <f>IF(AND(IF(dashboard!$B$4="All",TRUE,$F2183=dashboard!$B$4),IF(dashboard!$B$5="All",TRUE,$E2183=dashboard!$B$5),IF(dashboard!$B$6="All",TRUE,$G2183=dashboard!$B$6),IF(dashboard!$B$7="All",TRUE,$M2183=dashboard!$B$7),$P2183&gt;=dashboard!$B$8,$P2183&lt;=dashboard!$B$9,COUNTIFS($C$2:C2183,$C2183,$F$2:F2183,IF(dashboard!$B$4="All","*",dashboard!$B$4),$E$2:E2183,IF(dashboard!$B$5="All","*",dashboard!$B$5),$G$2:G2183,IF(dashboard!$B$6="All","*",dashboard!$B$6),$M$2:M2183,IF(dashboard!$B$7="All","*",dashboard!$B$7),$P$2:P2183,"&gt;="&amp;dashboard!$B$8,$P$2:P2183,"&lt;="&amp;dashboard!$B$9)=1),1,0)</f>
        <v>0</v>
      </c>
    </row>
    <row r="2184" spans="1:17">
      <c r="A2184" t="s">
        <v>3699</v>
      </c>
      <c r="B2184" s="2">
        <v>45153</v>
      </c>
      <c r="C2184" t="s">
        <v>3183</v>
      </c>
      <c r="D2184" t="s">
        <v>169</v>
      </c>
      <c r="E2184" t="s">
        <v>26</v>
      </c>
      <c r="F2184" t="s">
        <v>18</v>
      </c>
      <c r="G2184" t="s">
        <v>42</v>
      </c>
      <c r="H2184" t="s">
        <v>20</v>
      </c>
      <c r="I2184" s="3">
        <v>5</v>
      </c>
      <c r="J2184" s="4">
        <v>32804.14</v>
      </c>
      <c r="K2184" s="4">
        <v>164020.69</v>
      </c>
      <c r="L2184" t="s">
        <v>28</v>
      </c>
      <c r="M2184" t="s">
        <v>29</v>
      </c>
      <c r="N2184">
        <f>IF(COUNTIF($C$2:C2184,C2184)=1,1,0)</f>
        <v>0</v>
      </c>
      <c r="O2184">
        <f t="shared" si="68"/>
        <v>0</v>
      </c>
      <c r="P2184" t="str">
        <f t="shared" si="69"/>
        <v>2023-08</v>
      </c>
      <c r="Q2184" s="3">
        <f>IF(AND(IF(dashboard!$B$4="All",TRUE,$F2184=dashboard!$B$4),IF(dashboard!$B$5="All",TRUE,$E2184=dashboard!$B$5),IF(dashboard!$B$6="All",TRUE,$G2184=dashboard!$B$6),IF(dashboard!$B$7="All",TRUE,$M2184=dashboard!$B$7),$P2184&gt;=dashboard!$B$8,$P2184&lt;=dashboard!$B$9,COUNTIFS($C$2:C2184,$C2184,$F$2:F2184,IF(dashboard!$B$4="All","*",dashboard!$B$4),$E$2:E2184,IF(dashboard!$B$5="All","*",dashboard!$B$5),$G$2:G2184,IF(dashboard!$B$6="All","*",dashboard!$B$6),$M$2:M2184,IF(dashboard!$B$7="All","*",dashboard!$B$7),$P$2:P2184,"&gt;="&amp;dashboard!$B$8,$P$2:P2184,"&lt;="&amp;dashboard!$B$9)=1),1,0)</f>
        <v>0</v>
      </c>
    </row>
    <row r="2185" spans="1:17">
      <c r="A2185" t="s">
        <v>3700</v>
      </c>
      <c r="B2185" s="2">
        <v>45362</v>
      </c>
      <c r="C2185" t="s">
        <v>2605</v>
      </c>
      <c r="D2185" t="s">
        <v>2719</v>
      </c>
      <c r="E2185" t="s">
        <v>17</v>
      </c>
      <c r="F2185" t="s">
        <v>18</v>
      </c>
      <c r="G2185" t="s">
        <v>19</v>
      </c>
      <c r="H2185" t="s">
        <v>50</v>
      </c>
      <c r="I2185" s="3">
        <v>1</v>
      </c>
      <c r="J2185" s="4">
        <v>2538.02</v>
      </c>
      <c r="K2185" s="4">
        <v>2538.02</v>
      </c>
      <c r="L2185" t="s">
        <v>28</v>
      </c>
      <c r="M2185" t="s">
        <v>29</v>
      </c>
      <c r="N2185">
        <f>IF(COUNTIF($C$2:C2185,C2185)=1,1,0)</f>
        <v>0</v>
      </c>
      <c r="O2185">
        <f t="shared" si="68"/>
        <v>0</v>
      </c>
      <c r="P2185" t="str">
        <f t="shared" si="69"/>
        <v>2024-03</v>
      </c>
      <c r="Q2185" s="3">
        <f>IF(AND(IF(dashboard!$B$4="All",TRUE,$F2185=dashboard!$B$4),IF(dashboard!$B$5="All",TRUE,$E2185=dashboard!$B$5),IF(dashboard!$B$6="All",TRUE,$G2185=dashboard!$B$6),IF(dashboard!$B$7="All",TRUE,$M2185=dashboard!$B$7),$P2185&gt;=dashboard!$B$8,$P2185&lt;=dashboard!$B$9,COUNTIFS($C$2:C2185,$C2185,$F$2:F2185,IF(dashboard!$B$4="All","*",dashboard!$B$4),$E$2:E2185,IF(dashboard!$B$5="All","*",dashboard!$B$5),$G$2:G2185,IF(dashboard!$B$6="All","*",dashboard!$B$6),$M$2:M2185,IF(dashboard!$B$7="All","*",dashboard!$B$7),$P$2:P2185,"&gt;="&amp;dashboard!$B$8,$P$2:P2185,"&lt;="&amp;dashboard!$B$9)=1),1,0)</f>
        <v>0</v>
      </c>
    </row>
    <row r="2186" spans="1:17">
      <c r="A2186" t="s">
        <v>3701</v>
      </c>
      <c r="B2186" s="2">
        <v>45305</v>
      </c>
      <c r="C2186" t="s">
        <v>1160</v>
      </c>
      <c r="D2186" t="s">
        <v>935</v>
      </c>
      <c r="E2186" t="s">
        <v>17</v>
      </c>
      <c r="F2186" t="s">
        <v>18</v>
      </c>
      <c r="G2186" t="s">
        <v>42</v>
      </c>
      <c r="H2186" t="s">
        <v>50</v>
      </c>
      <c r="I2186" s="3">
        <v>2</v>
      </c>
      <c r="J2186" s="4">
        <v>2619.88</v>
      </c>
      <c r="K2186" s="4">
        <v>5239.75</v>
      </c>
      <c r="L2186" t="s">
        <v>28</v>
      </c>
      <c r="M2186" t="s">
        <v>29</v>
      </c>
      <c r="N2186">
        <f>IF(COUNTIF($C$2:C2186,C2186)=1,1,0)</f>
        <v>0</v>
      </c>
      <c r="O2186">
        <f t="shared" si="68"/>
        <v>0</v>
      </c>
      <c r="P2186" t="str">
        <f t="shared" si="69"/>
        <v>2024-01</v>
      </c>
      <c r="Q2186" s="3">
        <f>IF(AND(IF(dashboard!$B$4="All",TRUE,$F2186=dashboard!$B$4),IF(dashboard!$B$5="All",TRUE,$E2186=dashboard!$B$5),IF(dashboard!$B$6="All",TRUE,$G2186=dashboard!$B$6),IF(dashboard!$B$7="All",TRUE,$M2186=dashboard!$B$7),$P2186&gt;=dashboard!$B$8,$P2186&lt;=dashboard!$B$9,COUNTIFS($C$2:C2186,$C2186,$F$2:F2186,IF(dashboard!$B$4="All","*",dashboard!$B$4),$E$2:E2186,IF(dashboard!$B$5="All","*",dashboard!$B$5),$G$2:G2186,IF(dashboard!$B$6="All","*",dashboard!$B$6),$M$2:M2186,IF(dashboard!$B$7="All","*",dashboard!$B$7),$P$2:P2186,"&gt;="&amp;dashboard!$B$8,$P$2:P2186,"&lt;="&amp;dashboard!$B$9)=1),1,0)</f>
        <v>0</v>
      </c>
    </row>
    <row r="2187" spans="1:17">
      <c r="A2187" t="s">
        <v>3702</v>
      </c>
      <c r="B2187" s="2">
        <v>45104</v>
      </c>
      <c r="C2187" t="s">
        <v>424</v>
      </c>
      <c r="D2187" t="s">
        <v>2684</v>
      </c>
      <c r="E2187" t="s">
        <v>26</v>
      </c>
      <c r="F2187" t="s">
        <v>46</v>
      </c>
      <c r="G2187" t="s">
        <v>19</v>
      </c>
      <c r="H2187" t="s">
        <v>57</v>
      </c>
      <c r="I2187" s="3">
        <v>2</v>
      </c>
      <c r="J2187" s="4">
        <v>13434.85</v>
      </c>
      <c r="K2187" s="4">
        <v>26869.7</v>
      </c>
      <c r="L2187" t="s">
        <v>21</v>
      </c>
      <c r="M2187" t="s">
        <v>29</v>
      </c>
      <c r="N2187">
        <f>IF(COUNTIF($C$2:C2187,C2187)=1,1,0)</f>
        <v>0</v>
      </c>
      <c r="O2187">
        <f t="shared" si="68"/>
        <v>0</v>
      </c>
      <c r="P2187" t="str">
        <f t="shared" si="69"/>
        <v>2023-06</v>
      </c>
      <c r="Q2187" s="3">
        <f>IF(AND(IF(dashboard!$B$4="All",TRUE,$F2187=dashboard!$B$4),IF(dashboard!$B$5="All",TRUE,$E2187=dashboard!$B$5),IF(dashboard!$B$6="All",TRUE,$G2187=dashboard!$B$6),IF(dashboard!$B$7="All",TRUE,$M2187=dashboard!$B$7),$P2187&gt;=dashboard!$B$8,$P2187&lt;=dashboard!$B$9,COUNTIFS($C$2:C2187,$C2187,$F$2:F2187,IF(dashboard!$B$4="All","*",dashboard!$B$4),$E$2:E2187,IF(dashboard!$B$5="All","*",dashboard!$B$5),$G$2:G2187,IF(dashboard!$B$6="All","*",dashboard!$B$6),$M$2:M2187,IF(dashboard!$B$7="All","*",dashboard!$B$7),$P$2:P2187,"&gt;="&amp;dashboard!$B$8,$P$2:P2187,"&lt;="&amp;dashboard!$B$9)=1),1,0)</f>
        <v>0</v>
      </c>
    </row>
    <row r="2188" spans="1:17">
      <c r="A2188" t="s">
        <v>3703</v>
      </c>
      <c r="B2188" s="2">
        <v>45353</v>
      </c>
      <c r="C2188" t="s">
        <v>2709</v>
      </c>
      <c r="D2188" t="s">
        <v>1066</v>
      </c>
      <c r="E2188" t="s">
        <v>26</v>
      </c>
      <c r="F2188" t="s">
        <v>18</v>
      </c>
      <c r="G2188" t="s">
        <v>42</v>
      </c>
      <c r="H2188" t="s">
        <v>57</v>
      </c>
      <c r="I2188" s="3">
        <v>3</v>
      </c>
      <c r="J2188" s="4">
        <v>13276.58</v>
      </c>
      <c r="K2188" s="4">
        <v>39829.74</v>
      </c>
      <c r="L2188" t="s">
        <v>35</v>
      </c>
      <c r="M2188" t="s">
        <v>29</v>
      </c>
      <c r="N2188">
        <f>IF(COUNTIF($C$2:C2188,C2188)=1,1,0)</f>
        <v>0</v>
      </c>
      <c r="O2188">
        <f t="shared" si="68"/>
        <v>0</v>
      </c>
      <c r="P2188" t="str">
        <f t="shared" si="69"/>
        <v>2024-03</v>
      </c>
      <c r="Q2188" s="3">
        <f>IF(AND(IF(dashboard!$B$4="All",TRUE,$F2188=dashboard!$B$4),IF(dashboard!$B$5="All",TRUE,$E2188=dashboard!$B$5),IF(dashboard!$B$6="All",TRUE,$G2188=dashboard!$B$6),IF(dashboard!$B$7="All",TRUE,$M2188=dashboard!$B$7),$P2188&gt;=dashboard!$B$8,$P2188&lt;=dashboard!$B$9,COUNTIFS($C$2:C2188,$C2188,$F$2:F2188,IF(dashboard!$B$4="All","*",dashboard!$B$4),$E$2:E2188,IF(dashboard!$B$5="All","*",dashboard!$B$5),$G$2:G2188,IF(dashboard!$B$6="All","*",dashboard!$B$6),$M$2:M2188,IF(dashboard!$B$7="All","*",dashboard!$B$7),$P$2:P2188,"&gt;="&amp;dashboard!$B$8,$P$2:P2188,"&lt;="&amp;dashboard!$B$9)=1),1,0)</f>
        <v>0</v>
      </c>
    </row>
    <row r="2189" spans="1:17">
      <c r="A2189" t="s">
        <v>3704</v>
      </c>
      <c r="B2189" s="2">
        <v>45233</v>
      </c>
      <c r="C2189" t="s">
        <v>1863</v>
      </c>
      <c r="D2189" t="s">
        <v>16</v>
      </c>
      <c r="E2189" t="s">
        <v>17</v>
      </c>
      <c r="F2189" t="s">
        <v>46</v>
      </c>
      <c r="G2189" t="s">
        <v>42</v>
      </c>
      <c r="H2189" t="s">
        <v>20</v>
      </c>
      <c r="I2189" s="3">
        <v>4</v>
      </c>
      <c r="J2189" s="4">
        <v>36322.46</v>
      </c>
      <c r="K2189" s="4">
        <v>145289.82999999999</v>
      </c>
      <c r="L2189" t="s">
        <v>28</v>
      </c>
      <c r="M2189" t="s">
        <v>29</v>
      </c>
      <c r="N2189">
        <f>IF(COUNTIF($C$2:C2189,C2189)=1,1,0)</f>
        <v>0</v>
      </c>
      <c r="O2189">
        <f t="shared" si="68"/>
        <v>0</v>
      </c>
      <c r="P2189" t="str">
        <f t="shared" si="69"/>
        <v>2023-11</v>
      </c>
      <c r="Q2189" s="3">
        <f>IF(AND(IF(dashboard!$B$4="All",TRUE,$F2189=dashboard!$B$4),IF(dashboard!$B$5="All",TRUE,$E2189=dashboard!$B$5),IF(dashboard!$B$6="All",TRUE,$G2189=dashboard!$B$6),IF(dashboard!$B$7="All",TRUE,$M2189=dashboard!$B$7),$P2189&gt;=dashboard!$B$8,$P2189&lt;=dashboard!$B$9,COUNTIFS($C$2:C2189,$C2189,$F$2:F2189,IF(dashboard!$B$4="All","*",dashboard!$B$4),$E$2:E2189,IF(dashboard!$B$5="All","*",dashboard!$B$5),$G$2:G2189,IF(dashboard!$B$6="All","*",dashboard!$B$6),$M$2:M2189,IF(dashboard!$B$7="All","*",dashboard!$B$7),$P$2:P2189,"&gt;="&amp;dashboard!$B$8,$P$2:P2189,"&lt;="&amp;dashboard!$B$9)=1),1,0)</f>
        <v>0</v>
      </c>
    </row>
    <row r="2190" spans="1:17">
      <c r="A2190" t="s">
        <v>3705</v>
      </c>
      <c r="B2190" s="2">
        <v>45430</v>
      </c>
      <c r="C2190" t="s">
        <v>2547</v>
      </c>
      <c r="D2190" t="s">
        <v>91</v>
      </c>
      <c r="E2190" t="s">
        <v>17</v>
      </c>
      <c r="F2190" t="s">
        <v>18</v>
      </c>
      <c r="G2190" t="s">
        <v>19</v>
      </c>
      <c r="H2190" t="s">
        <v>20</v>
      </c>
      <c r="I2190" s="3">
        <v>3</v>
      </c>
      <c r="J2190" s="4">
        <v>31092.5</v>
      </c>
      <c r="K2190" s="4">
        <v>93277.51</v>
      </c>
      <c r="L2190" t="s">
        <v>35</v>
      </c>
      <c r="M2190" t="s">
        <v>29</v>
      </c>
      <c r="N2190">
        <f>IF(COUNTIF($C$2:C2190,C2190)=1,1,0)</f>
        <v>0</v>
      </c>
      <c r="O2190">
        <f t="shared" si="68"/>
        <v>0</v>
      </c>
      <c r="P2190" t="str">
        <f t="shared" si="69"/>
        <v>2024-05</v>
      </c>
      <c r="Q2190" s="3">
        <f>IF(AND(IF(dashboard!$B$4="All",TRUE,$F2190=dashboard!$B$4),IF(dashboard!$B$5="All",TRUE,$E2190=dashboard!$B$5),IF(dashboard!$B$6="All",TRUE,$G2190=dashboard!$B$6),IF(dashboard!$B$7="All",TRUE,$M2190=dashboard!$B$7),$P2190&gt;=dashboard!$B$8,$P2190&lt;=dashboard!$B$9,COUNTIFS($C$2:C2190,$C2190,$F$2:F2190,IF(dashboard!$B$4="All","*",dashboard!$B$4),$E$2:E2190,IF(dashboard!$B$5="All","*",dashboard!$B$5),$G$2:G2190,IF(dashboard!$B$6="All","*",dashboard!$B$6),$M$2:M2190,IF(dashboard!$B$7="All","*",dashboard!$B$7),$P$2:P2190,"&gt;="&amp;dashboard!$B$8,$P$2:P2190,"&lt;="&amp;dashboard!$B$9)=1),1,0)</f>
        <v>0</v>
      </c>
    </row>
    <row r="2191" spans="1:17">
      <c r="A2191" t="s">
        <v>3706</v>
      </c>
      <c r="B2191" s="2">
        <v>45194</v>
      </c>
      <c r="C2191" t="s">
        <v>2391</v>
      </c>
      <c r="D2191" t="s">
        <v>2008</v>
      </c>
      <c r="E2191" t="s">
        <v>61</v>
      </c>
      <c r="F2191" t="s">
        <v>46</v>
      </c>
      <c r="G2191" t="s">
        <v>42</v>
      </c>
      <c r="H2191" t="s">
        <v>20</v>
      </c>
      <c r="I2191" s="3">
        <v>3</v>
      </c>
      <c r="J2191" s="4">
        <v>34667.67</v>
      </c>
      <c r="K2191" s="4">
        <v>104003</v>
      </c>
      <c r="L2191" t="s">
        <v>21</v>
      </c>
      <c r="M2191" t="s">
        <v>29</v>
      </c>
      <c r="N2191">
        <f>IF(COUNTIF($C$2:C2191,C2191)=1,1,0)</f>
        <v>0</v>
      </c>
      <c r="O2191">
        <f t="shared" si="68"/>
        <v>0</v>
      </c>
      <c r="P2191" t="str">
        <f t="shared" si="69"/>
        <v>2023-09</v>
      </c>
      <c r="Q2191" s="3">
        <f>IF(AND(IF(dashboard!$B$4="All",TRUE,$F2191=dashboard!$B$4),IF(dashboard!$B$5="All",TRUE,$E2191=dashboard!$B$5),IF(dashboard!$B$6="All",TRUE,$G2191=dashboard!$B$6),IF(dashboard!$B$7="All",TRUE,$M2191=dashboard!$B$7),$P2191&gt;=dashboard!$B$8,$P2191&lt;=dashboard!$B$9,COUNTIFS($C$2:C2191,$C2191,$F$2:F2191,IF(dashboard!$B$4="All","*",dashboard!$B$4),$E$2:E2191,IF(dashboard!$B$5="All","*",dashboard!$B$5),$G$2:G2191,IF(dashboard!$B$6="All","*",dashboard!$B$6),$M$2:M2191,IF(dashboard!$B$7="All","*",dashboard!$B$7),$P$2:P2191,"&gt;="&amp;dashboard!$B$8,$P$2:P2191,"&lt;="&amp;dashboard!$B$9)=1),1,0)</f>
        <v>0</v>
      </c>
    </row>
    <row r="2192" spans="1:17">
      <c r="A2192" t="s">
        <v>3707</v>
      </c>
      <c r="B2192" s="2">
        <v>44934</v>
      </c>
      <c r="C2192" t="s">
        <v>1516</v>
      </c>
      <c r="D2192" t="s">
        <v>3015</v>
      </c>
      <c r="E2192" t="s">
        <v>26</v>
      </c>
      <c r="F2192" t="s">
        <v>33</v>
      </c>
      <c r="G2192" t="s">
        <v>42</v>
      </c>
      <c r="H2192" t="s">
        <v>20</v>
      </c>
      <c r="I2192" s="3">
        <v>3</v>
      </c>
      <c r="J2192" s="4">
        <v>33515.870000000003</v>
      </c>
      <c r="K2192" s="4">
        <v>100547.62</v>
      </c>
      <c r="L2192" t="s">
        <v>21</v>
      </c>
      <c r="M2192" t="s">
        <v>29</v>
      </c>
      <c r="N2192">
        <f>IF(COUNTIF($C$2:C2192,C2192)=1,1,0)</f>
        <v>0</v>
      </c>
      <c r="O2192">
        <f t="shared" si="68"/>
        <v>0</v>
      </c>
      <c r="P2192" t="str">
        <f t="shared" si="69"/>
        <v>2023-01</v>
      </c>
      <c r="Q2192" s="3">
        <f>IF(AND(IF(dashboard!$B$4="All",TRUE,$F2192=dashboard!$B$4),IF(dashboard!$B$5="All",TRUE,$E2192=dashboard!$B$5),IF(dashboard!$B$6="All",TRUE,$G2192=dashboard!$B$6),IF(dashboard!$B$7="All",TRUE,$M2192=dashboard!$B$7),$P2192&gt;=dashboard!$B$8,$P2192&lt;=dashboard!$B$9,COUNTIFS($C$2:C2192,$C2192,$F$2:F2192,IF(dashboard!$B$4="All","*",dashboard!$B$4),$E$2:E2192,IF(dashboard!$B$5="All","*",dashboard!$B$5),$G$2:G2192,IF(dashboard!$B$6="All","*",dashboard!$B$6),$M$2:M2192,IF(dashboard!$B$7="All","*",dashboard!$B$7),$P$2:P2192,"&gt;="&amp;dashboard!$B$8,$P$2:P2192,"&lt;="&amp;dashboard!$B$9)=1),1,0)</f>
        <v>0</v>
      </c>
    </row>
    <row r="2193" spans="1:17">
      <c r="A2193" t="s">
        <v>3708</v>
      </c>
      <c r="B2193" s="2">
        <v>45434</v>
      </c>
      <c r="C2193" t="s">
        <v>3183</v>
      </c>
      <c r="D2193" t="s">
        <v>460</v>
      </c>
      <c r="E2193" t="s">
        <v>61</v>
      </c>
      <c r="F2193" t="s">
        <v>18</v>
      </c>
      <c r="G2193" t="s">
        <v>42</v>
      </c>
      <c r="H2193" t="s">
        <v>50</v>
      </c>
      <c r="I2193" s="3">
        <v>2</v>
      </c>
      <c r="J2193" s="4">
        <v>2405.58</v>
      </c>
      <c r="K2193" s="4">
        <v>4811.1499999999996</v>
      </c>
      <c r="L2193" t="s">
        <v>35</v>
      </c>
      <c r="M2193" t="s">
        <v>29</v>
      </c>
      <c r="N2193">
        <f>IF(COUNTIF($C$2:C2193,C2193)=1,1,0)</f>
        <v>0</v>
      </c>
      <c r="O2193">
        <f t="shared" si="68"/>
        <v>0</v>
      </c>
      <c r="P2193" t="str">
        <f t="shared" si="69"/>
        <v>2024-05</v>
      </c>
      <c r="Q2193" s="3">
        <f>IF(AND(IF(dashboard!$B$4="All",TRUE,$F2193=dashboard!$B$4),IF(dashboard!$B$5="All",TRUE,$E2193=dashboard!$B$5),IF(dashboard!$B$6="All",TRUE,$G2193=dashboard!$B$6),IF(dashboard!$B$7="All",TRUE,$M2193=dashboard!$B$7),$P2193&gt;=dashboard!$B$8,$P2193&lt;=dashboard!$B$9,COUNTIFS($C$2:C2193,$C2193,$F$2:F2193,IF(dashboard!$B$4="All","*",dashboard!$B$4),$E$2:E2193,IF(dashboard!$B$5="All","*",dashboard!$B$5),$G$2:G2193,IF(dashboard!$B$6="All","*",dashboard!$B$6),$M$2:M2193,IF(dashboard!$B$7="All","*",dashboard!$B$7),$P$2:P2193,"&gt;="&amp;dashboard!$B$8,$P$2:P2193,"&lt;="&amp;dashboard!$B$9)=1),1,0)</f>
        <v>0</v>
      </c>
    </row>
    <row r="2194" spans="1:17">
      <c r="A2194" t="s">
        <v>3709</v>
      </c>
      <c r="B2194" s="2">
        <v>45402</v>
      </c>
      <c r="C2194" t="s">
        <v>2780</v>
      </c>
      <c r="D2194" t="s">
        <v>3710</v>
      </c>
      <c r="E2194" t="s">
        <v>26</v>
      </c>
      <c r="F2194" t="s">
        <v>46</v>
      </c>
      <c r="G2194" t="s">
        <v>42</v>
      </c>
      <c r="H2194" t="s">
        <v>57</v>
      </c>
      <c r="I2194" s="3">
        <v>1</v>
      </c>
      <c r="J2194" s="4">
        <v>16720.189999999999</v>
      </c>
      <c r="K2194" s="4">
        <v>16720.189999999999</v>
      </c>
      <c r="L2194" t="s">
        <v>21</v>
      </c>
      <c r="M2194" t="s">
        <v>29</v>
      </c>
      <c r="N2194">
        <f>IF(COUNTIF($C$2:C2194,C2194)=1,1,0)</f>
        <v>0</v>
      </c>
      <c r="O2194">
        <f t="shared" si="68"/>
        <v>0</v>
      </c>
      <c r="P2194" t="str">
        <f t="shared" si="69"/>
        <v>2024-04</v>
      </c>
      <c r="Q2194" s="3">
        <f>IF(AND(IF(dashboard!$B$4="All",TRUE,$F2194=dashboard!$B$4),IF(dashboard!$B$5="All",TRUE,$E2194=dashboard!$B$5),IF(dashboard!$B$6="All",TRUE,$G2194=dashboard!$B$6),IF(dashboard!$B$7="All",TRUE,$M2194=dashboard!$B$7),$P2194&gt;=dashboard!$B$8,$P2194&lt;=dashboard!$B$9,COUNTIFS($C$2:C2194,$C2194,$F$2:F2194,IF(dashboard!$B$4="All","*",dashboard!$B$4),$E$2:E2194,IF(dashboard!$B$5="All","*",dashboard!$B$5),$G$2:G2194,IF(dashboard!$B$6="All","*",dashboard!$B$6),$M$2:M2194,IF(dashboard!$B$7="All","*",dashboard!$B$7),$P$2:P2194,"&gt;="&amp;dashboard!$B$8,$P$2:P2194,"&lt;="&amp;dashboard!$B$9)=1),1,0)</f>
        <v>0</v>
      </c>
    </row>
    <row r="2195" spans="1:17">
      <c r="A2195" t="s">
        <v>3711</v>
      </c>
      <c r="B2195" s="2">
        <v>45223</v>
      </c>
      <c r="C2195" t="s">
        <v>2139</v>
      </c>
      <c r="D2195" t="s">
        <v>1197</v>
      </c>
      <c r="E2195" t="s">
        <v>61</v>
      </c>
      <c r="F2195" t="s">
        <v>33</v>
      </c>
      <c r="G2195" t="s">
        <v>42</v>
      </c>
      <c r="H2195" t="s">
        <v>34</v>
      </c>
      <c r="I2195" s="3">
        <v>5</v>
      </c>
      <c r="J2195" s="4">
        <v>1262.43</v>
      </c>
      <c r="K2195" s="4">
        <v>6312.17</v>
      </c>
      <c r="L2195" t="s">
        <v>35</v>
      </c>
      <c r="M2195" t="s">
        <v>29</v>
      </c>
      <c r="N2195">
        <f>IF(COUNTIF($C$2:C2195,C2195)=1,1,0)</f>
        <v>0</v>
      </c>
      <c r="O2195">
        <f t="shared" si="68"/>
        <v>0</v>
      </c>
      <c r="P2195" t="str">
        <f t="shared" si="69"/>
        <v>2023-10</v>
      </c>
      <c r="Q2195" s="3">
        <f>IF(AND(IF(dashboard!$B$4="All",TRUE,$F2195=dashboard!$B$4),IF(dashboard!$B$5="All",TRUE,$E2195=dashboard!$B$5),IF(dashboard!$B$6="All",TRUE,$G2195=dashboard!$B$6),IF(dashboard!$B$7="All",TRUE,$M2195=dashboard!$B$7),$P2195&gt;=dashboard!$B$8,$P2195&lt;=dashboard!$B$9,COUNTIFS($C$2:C2195,$C2195,$F$2:F2195,IF(dashboard!$B$4="All","*",dashboard!$B$4),$E$2:E2195,IF(dashboard!$B$5="All","*",dashboard!$B$5),$G$2:G2195,IF(dashboard!$B$6="All","*",dashboard!$B$6),$M$2:M2195,IF(dashboard!$B$7="All","*",dashboard!$B$7),$P$2:P2195,"&gt;="&amp;dashboard!$B$8,$P$2:P2195,"&lt;="&amp;dashboard!$B$9)=1),1,0)</f>
        <v>1</v>
      </c>
    </row>
    <row r="2196" spans="1:17">
      <c r="A2196" t="s">
        <v>3712</v>
      </c>
      <c r="B2196" s="2">
        <v>45090</v>
      </c>
      <c r="C2196" t="s">
        <v>1285</v>
      </c>
      <c r="D2196" t="s">
        <v>939</v>
      </c>
      <c r="E2196" t="s">
        <v>17</v>
      </c>
      <c r="F2196" t="s">
        <v>33</v>
      </c>
      <c r="G2196" t="s">
        <v>19</v>
      </c>
      <c r="H2196" t="s">
        <v>20</v>
      </c>
      <c r="I2196" s="3">
        <v>2</v>
      </c>
      <c r="J2196" s="4">
        <v>41311.949999999997</v>
      </c>
      <c r="K2196" s="4">
        <v>82623.89</v>
      </c>
      <c r="L2196" t="s">
        <v>28</v>
      </c>
      <c r="M2196" t="s">
        <v>29</v>
      </c>
      <c r="N2196">
        <f>IF(COUNTIF($C$2:C2196,C2196)=1,1,0)</f>
        <v>0</v>
      </c>
      <c r="O2196">
        <f t="shared" si="68"/>
        <v>0</v>
      </c>
      <c r="P2196" t="str">
        <f t="shared" si="69"/>
        <v>2023-06</v>
      </c>
      <c r="Q2196" s="3">
        <f>IF(AND(IF(dashboard!$B$4="All",TRUE,$F2196=dashboard!$B$4),IF(dashboard!$B$5="All",TRUE,$E2196=dashboard!$B$5),IF(dashboard!$B$6="All",TRUE,$G2196=dashboard!$B$6),IF(dashboard!$B$7="All",TRUE,$M2196=dashboard!$B$7),$P2196&gt;=dashboard!$B$8,$P2196&lt;=dashboard!$B$9,COUNTIFS($C$2:C2196,$C2196,$F$2:F2196,IF(dashboard!$B$4="All","*",dashboard!$B$4),$E$2:E2196,IF(dashboard!$B$5="All","*",dashboard!$B$5),$G$2:G2196,IF(dashboard!$B$6="All","*",dashboard!$B$6),$M$2:M2196,IF(dashboard!$B$7="All","*",dashboard!$B$7),$P$2:P2196,"&gt;="&amp;dashboard!$B$8,$P$2:P2196,"&lt;="&amp;dashboard!$B$9)=1),1,0)</f>
        <v>0</v>
      </c>
    </row>
    <row r="2197" spans="1:17">
      <c r="A2197" t="s">
        <v>3713</v>
      </c>
      <c r="B2197" s="2">
        <v>45411</v>
      </c>
      <c r="C2197" t="s">
        <v>320</v>
      </c>
      <c r="D2197" t="s">
        <v>1517</v>
      </c>
      <c r="E2197" t="s">
        <v>26</v>
      </c>
      <c r="F2197" t="s">
        <v>27</v>
      </c>
      <c r="G2197" t="s">
        <v>42</v>
      </c>
      <c r="H2197" t="s">
        <v>57</v>
      </c>
      <c r="I2197" s="3">
        <v>5</v>
      </c>
      <c r="J2197" s="4">
        <v>16432.32</v>
      </c>
      <c r="K2197" s="4">
        <v>82161.62</v>
      </c>
      <c r="L2197" t="s">
        <v>21</v>
      </c>
      <c r="M2197" t="s">
        <v>29</v>
      </c>
      <c r="N2197">
        <f>IF(COUNTIF($C$2:C2197,C2197)=1,1,0)</f>
        <v>0</v>
      </c>
      <c r="O2197">
        <f t="shared" si="68"/>
        <v>0</v>
      </c>
      <c r="P2197" t="str">
        <f t="shared" si="69"/>
        <v>2024-04</v>
      </c>
      <c r="Q2197" s="3">
        <f>IF(AND(IF(dashboard!$B$4="All",TRUE,$F2197=dashboard!$B$4),IF(dashboard!$B$5="All",TRUE,$E2197=dashboard!$B$5),IF(dashboard!$B$6="All",TRUE,$G2197=dashboard!$B$6),IF(dashboard!$B$7="All",TRUE,$M2197=dashboard!$B$7),$P2197&gt;=dashboard!$B$8,$P2197&lt;=dashboard!$B$9,COUNTIFS($C$2:C2197,$C2197,$F$2:F2197,IF(dashboard!$B$4="All","*",dashboard!$B$4),$E$2:E2197,IF(dashboard!$B$5="All","*",dashboard!$B$5),$G$2:G2197,IF(dashboard!$B$6="All","*",dashboard!$B$6),$M$2:M2197,IF(dashboard!$B$7="All","*",dashboard!$B$7),$P$2:P2197,"&gt;="&amp;dashboard!$B$8,$P$2:P2197,"&lt;="&amp;dashboard!$B$9)=1),1,0)</f>
        <v>0</v>
      </c>
    </row>
    <row r="2198" spans="1:17">
      <c r="A2198" t="s">
        <v>3714</v>
      </c>
      <c r="B2198" s="2">
        <v>44998</v>
      </c>
      <c r="C2198" t="s">
        <v>24</v>
      </c>
      <c r="D2198" t="s">
        <v>2692</v>
      </c>
      <c r="E2198" t="s">
        <v>17</v>
      </c>
      <c r="F2198" t="s">
        <v>18</v>
      </c>
      <c r="G2198" t="s">
        <v>42</v>
      </c>
      <c r="H2198" t="s">
        <v>20</v>
      </c>
      <c r="I2198" s="3">
        <v>5</v>
      </c>
      <c r="J2198" s="4">
        <v>27051.37</v>
      </c>
      <c r="K2198" s="4">
        <v>135256.85</v>
      </c>
      <c r="L2198" t="s">
        <v>21</v>
      </c>
      <c r="M2198" t="s">
        <v>29</v>
      </c>
      <c r="N2198">
        <f>IF(COUNTIF($C$2:C2198,C2198)=1,1,0)</f>
        <v>0</v>
      </c>
      <c r="O2198">
        <f t="shared" si="68"/>
        <v>0</v>
      </c>
      <c r="P2198" t="str">
        <f t="shared" si="69"/>
        <v>2023-03</v>
      </c>
      <c r="Q2198" s="3">
        <f>IF(AND(IF(dashboard!$B$4="All",TRUE,$F2198=dashboard!$B$4),IF(dashboard!$B$5="All",TRUE,$E2198=dashboard!$B$5),IF(dashboard!$B$6="All",TRUE,$G2198=dashboard!$B$6),IF(dashboard!$B$7="All",TRUE,$M2198=dashboard!$B$7),$P2198&gt;=dashboard!$B$8,$P2198&lt;=dashboard!$B$9,COUNTIFS($C$2:C2198,$C2198,$F$2:F2198,IF(dashboard!$B$4="All","*",dashboard!$B$4),$E$2:E2198,IF(dashboard!$B$5="All","*",dashboard!$B$5),$G$2:G2198,IF(dashboard!$B$6="All","*",dashboard!$B$6),$M$2:M2198,IF(dashboard!$B$7="All","*",dashboard!$B$7),$P$2:P2198,"&gt;="&amp;dashboard!$B$8,$P$2:P2198,"&lt;="&amp;dashboard!$B$9)=1),1,0)</f>
        <v>0</v>
      </c>
    </row>
    <row r="2199" spans="1:17">
      <c r="A2199" t="s">
        <v>3715</v>
      </c>
      <c r="B2199" s="2">
        <v>45164</v>
      </c>
      <c r="C2199" t="s">
        <v>791</v>
      </c>
      <c r="D2199" t="s">
        <v>885</v>
      </c>
      <c r="E2199" t="s">
        <v>26</v>
      </c>
      <c r="F2199" t="s">
        <v>46</v>
      </c>
      <c r="G2199" t="s">
        <v>42</v>
      </c>
      <c r="H2199" t="s">
        <v>50</v>
      </c>
      <c r="I2199" s="3">
        <v>4</v>
      </c>
      <c r="J2199" s="4">
        <v>2673.1</v>
      </c>
      <c r="K2199" s="4">
        <v>10692.42</v>
      </c>
      <c r="L2199" t="s">
        <v>35</v>
      </c>
      <c r="M2199" t="s">
        <v>29</v>
      </c>
      <c r="N2199">
        <f>IF(COUNTIF($C$2:C2199,C2199)=1,1,0)</f>
        <v>0</v>
      </c>
      <c r="O2199">
        <f t="shared" si="68"/>
        <v>0</v>
      </c>
      <c r="P2199" t="str">
        <f t="shared" si="69"/>
        <v>2023-08</v>
      </c>
      <c r="Q2199" s="3">
        <f>IF(AND(IF(dashboard!$B$4="All",TRUE,$F2199=dashboard!$B$4),IF(dashboard!$B$5="All",TRUE,$E2199=dashboard!$B$5),IF(dashboard!$B$6="All",TRUE,$G2199=dashboard!$B$6),IF(dashboard!$B$7="All",TRUE,$M2199=dashboard!$B$7),$P2199&gt;=dashboard!$B$8,$P2199&lt;=dashboard!$B$9,COUNTIFS($C$2:C2199,$C2199,$F$2:F2199,IF(dashboard!$B$4="All","*",dashboard!$B$4),$E$2:E2199,IF(dashboard!$B$5="All","*",dashboard!$B$5),$G$2:G2199,IF(dashboard!$B$6="All","*",dashboard!$B$6),$M$2:M2199,IF(dashboard!$B$7="All","*",dashboard!$B$7),$P$2:P2199,"&gt;="&amp;dashboard!$B$8,$P$2:P2199,"&lt;="&amp;dashboard!$B$9)=1),1,0)</f>
        <v>0</v>
      </c>
    </row>
    <row r="2200" spans="1:17">
      <c r="A2200" t="s">
        <v>3716</v>
      </c>
      <c r="B2200" s="2">
        <v>45030</v>
      </c>
      <c r="C2200" t="s">
        <v>2110</v>
      </c>
      <c r="D2200" t="s">
        <v>700</v>
      </c>
      <c r="E2200" t="s">
        <v>17</v>
      </c>
      <c r="F2200" t="s">
        <v>27</v>
      </c>
      <c r="G2200" t="s">
        <v>42</v>
      </c>
      <c r="H2200" t="s">
        <v>34</v>
      </c>
      <c r="I2200" s="3">
        <v>3</v>
      </c>
      <c r="J2200" s="4">
        <v>1239.3900000000001</v>
      </c>
      <c r="K2200" s="4">
        <v>3718.17</v>
      </c>
      <c r="L2200" t="s">
        <v>21</v>
      </c>
      <c r="M2200" t="s">
        <v>29</v>
      </c>
      <c r="N2200">
        <f>IF(COUNTIF($C$2:C2200,C2200)=1,1,0)</f>
        <v>0</v>
      </c>
      <c r="O2200">
        <f t="shared" si="68"/>
        <v>0</v>
      </c>
      <c r="P2200" t="str">
        <f t="shared" si="69"/>
        <v>2023-04</v>
      </c>
      <c r="Q2200" s="3">
        <f>IF(AND(IF(dashboard!$B$4="All",TRUE,$F2200=dashboard!$B$4),IF(dashboard!$B$5="All",TRUE,$E2200=dashboard!$B$5),IF(dashboard!$B$6="All",TRUE,$G2200=dashboard!$B$6),IF(dashboard!$B$7="All",TRUE,$M2200=dashboard!$B$7),$P2200&gt;=dashboard!$B$8,$P2200&lt;=dashboard!$B$9,COUNTIFS($C$2:C2200,$C2200,$F$2:F2200,IF(dashboard!$B$4="All","*",dashboard!$B$4),$E$2:E2200,IF(dashboard!$B$5="All","*",dashboard!$B$5),$G$2:G2200,IF(dashboard!$B$6="All","*",dashboard!$B$6),$M$2:M2200,IF(dashboard!$B$7="All","*",dashboard!$B$7),$P$2:P2200,"&gt;="&amp;dashboard!$B$8,$P$2:P2200,"&lt;="&amp;dashboard!$B$9)=1),1,0)</f>
        <v>0</v>
      </c>
    </row>
    <row r="2201" spans="1:17">
      <c r="A2201" t="s">
        <v>3717</v>
      </c>
      <c r="B2201" s="2">
        <v>45136</v>
      </c>
      <c r="C2201" t="s">
        <v>2596</v>
      </c>
      <c r="D2201" t="s">
        <v>2147</v>
      </c>
      <c r="E2201" t="s">
        <v>17</v>
      </c>
      <c r="F2201" t="s">
        <v>18</v>
      </c>
      <c r="G2201" t="s">
        <v>19</v>
      </c>
      <c r="H2201" t="s">
        <v>57</v>
      </c>
      <c r="I2201" s="3">
        <v>4</v>
      </c>
      <c r="J2201" s="4">
        <v>15345.33</v>
      </c>
      <c r="K2201" s="4">
        <v>61381.32</v>
      </c>
      <c r="L2201" t="s">
        <v>28</v>
      </c>
      <c r="M2201" t="s">
        <v>29</v>
      </c>
      <c r="N2201">
        <f>IF(COUNTIF($C$2:C2201,C2201)=1,1,0)</f>
        <v>0</v>
      </c>
      <c r="O2201">
        <f t="shared" si="68"/>
        <v>0</v>
      </c>
      <c r="P2201" t="str">
        <f t="shared" si="69"/>
        <v>2023-07</v>
      </c>
      <c r="Q2201" s="3">
        <f>IF(AND(IF(dashboard!$B$4="All",TRUE,$F2201=dashboard!$B$4),IF(dashboard!$B$5="All",TRUE,$E2201=dashboard!$B$5),IF(dashboard!$B$6="All",TRUE,$G2201=dashboard!$B$6),IF(dashboard!$B$7="All",TRUE,$M2201=dashboard!$B$7),$P2201&gt;=dashboard!$B$8,$P2201&lt;=dashboard!$B$9,COUNTIFS($C$2:C2201,$C2201,$F$2:F2201,IF(dashboard!$B$4="All","*",dashboard!$B$4),$E$2:E2201,IF(dashboard!$B$5="All","*",dashboard!$B$5),$G$2:G2201,IF(dashboard!$B$6="All","*",dashboard!$B$6),$M$2:M2201,IF(dashboard!$B$7="All","*",dashboard!$B$7),$P$2:P2201,"&gt;="&amp;dashboard!$B$8,$P$2:P2201,"&lt;="&amp;dashboard!$B$9)=1),1,0)</f>
        <v>0</v>
      </c>
    </row>
    <row r="2202" spans="1:17">
      <c r="A2202" t="s">
        <v>3718</v>
      </c>
      <c r="B2202" s="2">
        <v>45394</v>
      </c>
      <c r="C2202" t="s">
        <v>3287</v>
      </c>
      <c r="D2202" t="s">
        <v>2310</v>
      </c>
      <c r="E2202" t="s">
        <v>61</v>
      </c>
      <c r="F2202" t="s">
        <v>33</v>
      </c>
      <c r="G2202" t="s">
        <v>19</v>
      </c>
      <c r="H2202" t="s">
        <v>57</v>
      </c>
      <c r="I2202" s="3">
        <v>3</v>
      </c>
      <c r="J2202" s="4">
        <v>14105.58</v>
      </c>
      <c r="K2202" s="4">
        <v>42316.75</v>
      </c>
      <c r="L2202" t="s">
        <v>21</v>
      </c>
      <c r="M2202" t="s">
        <v>29</v>
      </c>
      <c r="N2202">
        <f>IF(COUNTIF($C$2:C2202,C2202)=1,1,0)</f>
        <v>0</v>
      </c>
      <c r="O2202">
        <f t="shared" si="68"/>
        <v>0</v>
      </c>
      <c r="P2202" t="str">
        <f t="shared" si="69"/>
        <v>2024-04</v>
      </c>
      <c r="Q2202" s="3">
        <f>IF(AND(IF(dashboard!$B$4="All",TRUE,$F2202=dashboard!$B$4),IF(dashboard!$B$5="All",TRUE,$E2202=dashboard!$B$5),IF(dashboard!$B$6="All",TRUE,$G2202=dashboard!$B$6),IF(dashboard!$B$7="All",TRUE,$M2202=dashboard!$B$7),$P2202&gt;=dashboard!$B$8,$P2202&lt;=dashboard!$B$9,COUNTIFS($C$2:C2202,$C2202,$F$2:F2202,IF(dashboard!$B$4="All","*",dashboard!$B$4),$E$2:E2202,IF(dashboard!$B$5="All","*",dashboard!$B$5),$G$2:G2202,IF(dashboard!$B$6="All","*",dashboard!$B$6),$M$2:M2202,IF(dashboard!$B$7="All","*",dashboard!$B$7),$P$2:P2202,"&gt;="&amp;dashboard!$B$8,$P$2:P2202,"&lt;="&amp;dashboard!$B$9)=1),1,0)</f>
        <v>1</v>
      </c>
    </row>
    <row r="2203" spans="1:17">
      <c r="A2203" t="s">
        <v>3719</v>
      </c>
      <c r="B2203" s="2">
        <v>45380</v>
      </c>
      <c r="C2203" t="s">
        <v>315</v>
      </c>
      <c r="D2203" t="s">
        <v>672</v>
      </c>
      <c r="E2203" t="s">
        <v>61</v>
      </c>
      <c r="F2203" t="s">
        <v>18</v>
      </c>
      <c r="G2203" t="s">
        <v>19</v>
      </c>
      <c r="H2203" t="s">
        <v>34</v>
      </c>
      <c r="I2203" s="3">
        <v>2</v>
      </c>
      <c r="J2203" s="4">
        <v>877.48</v>
      </c>
      <c r="K2203" s="4">
        <v>1754.96</v>
      </c>
      <c r="L2203" t="s">
        <v>21</v>
      </c>
      <c r="M2203" t="s">
        <v>29</v>
      </c>
      <c r="N2203">
        <f>IF(COUNTIF($C$2:C2203,C2203)=1,1,0)</f>
        <v>0</v>
      </c>
      <c r="O2203">
        <f t="shared" si="68"/>
        <v>0</v>
      </c>
      <c r="P2203" t="str">
        <f t="shared" si="69"/>
        <v>2024-03</v>
      </c>
      <c r="Q2203" s="3">
        <f>IF(AND(IF(dashboard!$B$4="All",TRUE,$F2203=dashboard!$B$4),IF(dashboard!$B$5="All",TRUE,$E2203=dashboard!$B$5),IF(dashboard!$B$6="All",TRUE,$G2203=dashboard!$B$6),IF(dashboard!$B$7="All",TRUE,$M2203=dashboard!$B$7),$P2203&gt;=dashboard!$B$8,$P2203&lt;=dashboard!$B$9,COUNTIFS($C$2:C2203,$C2203,$F$2:F2203,IF(dashboard!$B$4="All","*",dashboard!$B$4),$E$2:E2203,IF(dashboard!$B$5="All","*",dashboard!$B$5),$G$2:G2203,IF(dashboard!$B$6="All","*",dashboard!$B$6),$M$2:M2203,IF(dashboard!$B$7="All","*",dashboard!$B$7),$P$2:P2203,"&gt;="&amp;dashboard!$B$8,$P$2:P2203,"&lt;="&amp;dashboard!$B$9)=1),1,0)</f>
        <v>0</v>
      </c>
    </row>
    <row r="2204" spans="1:17">
      <c r="A2204" t="s">
        <v>3720</v>
      </c>
      <c r="B2204" s="2">
        <v>45194</v>
      </c>
      <c r="C2204" t="s">
        <v>1123</v>
      </c>
      <c r="D2204" t="s">
        <v>763</v>
      </c>
      <c r="E2204" t="s">
        <v>17</v>
      </c>
      <c r="F2204" t="s">
        <v>46</v>
      </c>
      <c r="G2204" t="s">
        <v>19</v>
      </c>
      <c r="H2204" t="s">
        <v>50</v>
      </c>
      <c r="I2204" s="3">
        <v>5</v>
      </c>
      <c r="J2204" s="4">
        <v>2939.36</v>
      </c>
      <c r="K2204" s="4">
        <v>14696.78</v>
      </c>
      <c r="L2204" t="s">
        <v>21</v>
      </c>
      <c r="M2204" t="s">
        <v>29</v>
      </c>
      <c r="N2204">
        <f>IF(COUNTIF($C$2:C2204,C2204)=1,1,0)</f>
        <v>0</v>
      </c>
      <c r="O2204">
        <f t="shared" si="68"/>
        <v>0</v>
      </c>
      <c r="P2204" t="str">
        <f t="shared" si="69"/>
        <v>2023-09</v>
      </c>
      <c r="Q2204" s="3">
        <f>IF(AND(IF(dashboard!$B$4="All",TRUE,$F2204=dashboard!$B$4),IF(dashboard!$B$5="All",TRUE,$E2204=dashboard!$B$5),IF(dashboard!$B$6="All",TRUE,$G2204=dashboard!$B$6),IF(dashboard!$B$7="All",TRUE,$M2204=dashboard!$B$7),$P2204&gt;=dashboard!$B$8,$P2204&lt;=dashboard!$B$9,COUNTIFS($C$2:C2204,$C2204,$F$2:F2204,IF(dashboard!$B$4="All","*",dashboard!$B$4),$E$2:E2204,IF(dashboard!$B$5="All","*",dashboard!$B$5),$G$2:G2204,IF(dashboard!$B$6="All","*",dashboard!$B$6),$M$2:M2204,IF(dashboard!$B$7="All","*",dashboard!$B$7),$P$2:P2204,"&gt;="&amp;dashboard!$B$8,$P$2:P2204,"&lt;="&amp;dashboard!$B$9)=1),1,0)</f>
        <v>0</v>
      </c>
    </row>
    <row r="2205" spans="1:17">
      <c r="A2205" t="s">
        <v>3721</v>
      </c>
      <c r="B2205" s="2">
        <v>45312</v>
      </c>
      <c r="C2205" t="s">
        <v>3722</v>
      </c>
      <c r="D2205" t="s">
        <v>1112</v>
      </c>
      <c r="E2205" t="s">
        <v>26</v>
      </c>
      <c r="F2205" t="s">
        <v>33</v>
      </c>
      <c r="G2205" t="s">
        <v>19</v>
      </c>
      <c r="H2205" t="s">
        <v>34</v>
      </c>
      <c r="I2205" s="3">
        <v>4</v>
      </c>
      <c r="J2205" s="4">
        <v>1351.15</v>
      </c>
      <c r="K2205" s="4">
        <v>5404.62</v>
      </c>
      <c r="L2205" t="s">
        <v>35</v>
      </c>
      <c r="M2205" t="s">
        <v>29</v>
      </c>
      <c r="N2205">
        <f>IF(COUNTIF($C$2:C2205,C2205)=1,1,0)</f>
        <v>1</v>
      </c>
      <c r="O2205">
        <f t="shared" si="68"/>
        <v>0</v>
      </c>
      <c r="P2205" t="str">
        <f t="shared" si="69"/>
        <v>2024-01</v>
      </c>
      <c r="Q2205" s="3">
        <f>IF(AND(IF(dashboard!$B$4="All",TRUE,$F2205=dashboard!$B$4),IF(dashboard!$B$5="All",TRUE,$E2205=dashboard!$B$5),IF(dashboard!$B$6="All",TRUE,$G2205=dashboard!$B$6),IF(dashboard!$B$7="All",TRUE,$M2205=dashboard!$B$7),$P2205&gt;=dashboard!$B$8,$P2205&lt;=dashboard!$B$9,COUNTIFS($C$2:C2205,$C2205,$F$2:F2205,IF(dashboard!$B$4="All","*",dashboard!$B$4),$E$2:E2205,IF(dashboard!$B$5="All","*",dashboard!$B$5),$G$2:G2205,IF(dashboard!$B$6="All","*",dashboard!$B$6),$M$2:M2205,IF(dashboard!$B$7="All","*",dashboard!$B$7),$P$2:P2205,"&gt;="&amp;dashboard!$B$8,$P$2:P2205,"&lt;="&amp;dashboard!$B$9)=1),1,0)</f>
        <v>1</v>
      </c>
    </row>
    <row r="2206" spans="1:17">
      <c r="A2206" t="s">
        <v>3723</v>
      </c>
      <c r="B2206" s="2">
        <v>45313</v>
      </c>
      <c r="C2206" t="s">
        <v>3251</v>
      </c>
      <c r="D2206" t="s">
        <v>979</v>
      </c>
      <c r="E2206" t="s">
        <v>17</v>
      </c>
      <c r="F2206" t="s">
        <v>27</v>
      </c>
      <c r="G2206" t="s">
        <v>42</v>
      </c>
      <c r="H2206" t="s">
        <v>57</v>
      </c>
      <c r="I2206" s="3">
        <v>2</v>
      </c>
      <c r="J2206" s="4">
        <v>14151.06</v>
      </c>
      <c r="K2206" s="4">
        <v>28302.12</v>
      </c>
      <c r="L2206" t="s">
        <v>28</v>
      </c>
      <c r="M2206" t="s">
        <v>29</v>
      </c>
      <c r="N2206">
        <f>IF(COUNTIF($C$2:C2206,C2206)=1,1,0)</f>
        <v>0</v>
      </c>
      <c r="O2206">
        <f t="shared" si="68"/>
        <v>0</v>
      </c>
      <c r="P2206" t="str">
        <f t="shared" si="69"/>
        <v>2024-01</v>
      </c>
      <c r="Q2206" s="3">
        <f>IF(AND(IF(dashboard!$B$4="All",TRUE,$F2206=dashboard!$B$4),IF(dashboard!$B$5="All",TRUE,$E2206=dashboard!$B$5),IF(dashboard!$B$6="All",TRUE,$G2206=dashboard!$B$6),IF(dashboard!$B$7="All",TRUE,$M2206=dashboard!$B$7),$P2206&gt;=dashboard!$B$8,$P2206&lt;=dashboard!$B$9,COUNTIFS($C$2:C2206,$C2206,$F$2:F2206,IF(dashboard!$B$4="All","*",dashboard!$B$4),$E$2:E2206,IF(dashboard!$B$5="All","*",dashboard!$B$5),$G$2:G2206,IF(dashboard!$B$6="All","*",dashboard!$B$6),$M$2:M2206,IF(dashboard!$B$7="All","*",dashboard!$B$7),$P$2:P2206,"&gt;="&amp;dashboard!$B$8,$P$2:P2206,"&lt;="&amp;dashboard!$B$9)=1),1,0)</f>
        <v>0</v>
      </c>
    </row>
    <row r="2207" spans="1:17">
      <c r="A2207" t="s">
        <v>3724</v>
      </c>
      <c r="B2207" s="2">
        <v>45185</v>
      </c>
      <c r="C2207" t="s">
        <v>639</v>
      </c>
      <c r="D2207" t="s">
        <v>1984</v>
      </c>
      <c r="E2207" t="s">
        <v>17</v>
      </c>
      <c r="F2207" t="s">
        <v>18</v>
      </c>
      <c r="G2207" t="s">
        <v>42</v>
      </c>
      <c r="H2207" t="s">
        <v>34</v>
      </c>
      <c r="I2207" s="3">
        <v>2</v>
      </c>
      <c r="J2207" s="4">
        <v>935.15</v>
      </c>
      <c r="K2207" s="4">
        <v>1870.3</v>
      </c>
      <c r="L2207" t="s">
        <v>28</v>
      </c>
      <c r="M2207" t="s">
        <v>29</v>
      </c>
      <c r="N2207">
        <f>IF(COUNTIF($C$2:C2207,C2207)=1,1,0)</f>
        <v>0</v>
      </c>
      <c r="O2207">
        <f t="shared" si="68"/>
        <v>0</v>
      </c>
      <c r="P2207" t="str">
        <f t="shared" si="69"/>
        <v>2023-09</v>
      </c>
      <c r="Q2207" s="3">
        <f>IF(AND(IF(dashboard!$B$4="All",TRUE,$F2207=dashboard!$B$4),IF(dashboard!$B$5="All",TRUE,$E2207=dashboard!$B$5),IF(dashboard!$B$6="All",TRUE,$G2207=dashboard!$B$6),IF(dashboard!$B$7="All",TRUE,$M2207=dashboard!$B$7),$P2207&gt;=dashboard!$B$8,$P2207&lt;=dashboard!$B$9,COUNTIFS($C$2:C2207,$C2207,$F$2:F2207,IF(dashboard!$B$4="All","*",dashboard!$B$4),$E$2:E2207,IF(dashboard!$B$5="All","*",dashboard!$B$5),$G$2:G2207,IF(dashboard!$B$6="All","*",dashboard!$B$6),$M$2:M2207,IF(dashboard!$B$7="All","*",dashboard!$B$7),$P$2:P2207,"&gt;="&amp;dashboard!$B$8,$P$2:P2207,"&lt;="&amp;dashboard!$B$9)=1),1,0)</f>
        <v>0</v>
      </c>
    </row>
    <row r="2208" spans="1:17">
      <c r="A2208" t="s">
        <v>3725</v>
      </c>
      <c r="B2208" s="2">
        <v>45209</v>
      </c>
      <c r="C2208" t="s">
        <v>3726</v>
      </c>
      <c r="D2208" t="s">
        <v>3727</v>
      </c>
      <c r="E2208" t="s">
        <v>26</v>
      </c>
      <c r="F2208" t="s">
        <v>18</v>
      </c>
      <c r="G2208" t="s">
        <v>42</v>
      </c>
      <c r="H2208" t="s">
        <v>50</v>
      </c>
      <c r="I2208" s="3">
        <v>3</v>
      </c>
      <c r="J2208" s="4">
        <v>2780.59</v>
      </c>
      <c r="K2208" s="4">
        <v>8341.77</v>
      </c>
      <c r="L2208" t="s">
        <v>21</v>
      </c>
      <c r="M2208" t="s">
        <v>29</v>
      </c>
      <c r="N2208">
        <f>IF(COUNTIF($C$2:C2208,C2208)=1,1,0)</f>
        <v>1</v>
      </c>
      <c r="O2208">
        <f t="shared" si="68"/>
        <v>0</v>
      </c>
      <c r="P2208" t="str">
        <f t="shared" si="69"/>
        <v>2023-10</v>
      </c>
      <c r="Q2208" s="3">
        <f>IF(AND(IF(dashboard!$B$4="All",TRUE,$F2208=dashboard!$B$4),IF(dashboard!$B$5="All",TRUE,$E2208=dashboard!$B$5),IF(dashboard!$B$6="All",TRUE,$G2208=dashboard!$B$6),IF(dashboard!$B$7="All",TRUE,$M2208=dashboard!$B$7),$P2208&gt;=dashboard!$B$8,$P2208&lt;=dashboard!$B$9,COUNTIFS($C$2:C2208,$C2208,$F$2:F2208,IF(dashboard!$B$4="All","*",dashboard!$B$4),$E$2:E2208,IF(dashboard!$B$5="All","*",dashboard!$B$5),$G$2:G2208,IF(dashboard!$B$6="All","*",dashboard!$B$6),$M$2:M2208,IF(dashboard!$B$7="All","*",dashboard!$B$7),$P$2:P2208,"&gt;="&amp;dashboard!$B$8,$P$2:P2208,"&lt;="&amp;dashboard!$B$9)=1),1,0)</f>
        <v>0</v>
      </c>
    </row>
    <row r="2209" spans="1:17">
      <c r="A2209" t="s">
        <v>3728</v>
      </c>
      <c r="B2209" s="2">
        <v>44966</v>
      </c>
      <c r="C2209" t="s">
        <v>2734</v>
      </c>
      <c r="D2209" t="s">
        <v>1617</v>
      </c>
      <c r="E2209" t="s">
        <v>17</v>
      </c>
      <c r="F2209" t="s">
        <v>27</v>
      </c>
      <c r="G2209" t="s">
        <v>19</v>
      </c>
      <c r="H2209" t="s">
        <v>50</v>
      </c>
      <c r="I2209" s="3">
        <v>5</v>
      </c>
      <c r="J2209" s="4">
        <v>2288.34</v>
      </c>
      <c r="K2209" s="4">
        <v>11441.7</v>
      </c>
      <c r="L2209" t="s">
        <v>21</v>
      </c>
      <c r="M2209" t="s">
        <v>29</v>
      </c>
      <c r="N2209">
        <f>IF(COUNTIF($C$2:C2209,C2209)=1,1,0)</f>
        <v>0</v>
      </c>
      <c r="O2209">
        <f t="shared" si="68"/>
        <v>0</v>
      </c>
      <c r="P2209" t="str">
        <f t="shared" si="69"/>
        <v>2023-02</v>
      </c>
      <c r="Q2209" s="3">
        <f>IF(AND(IF(dashboard!$B$4="All",TRUE,$F2209=dashboard!$B$4),IF(dashboard!$B$5="All",TRUE,$E2209=dashboard!$B$5),IF(dashboard!$B$6="All",TRUE,$G2209=dashboard!$B$6),IF(dashboard!$B$7="All",TRUE,$M2209=dashboard!$B$7),$P2209&gt;=dashboard!$B$8,$P2209&lt;=dashboard!$B$9,COUNTIFS($C$2:C2209,$C2209,$F$2:F2209,IF(dashboard!$B$4="All","*",dashboard!$B$4),$E$2:E2209,IF(dashboard!$B$5="All","*",dashboard!$B$5),$G$2:G2209,IF(dashboard!$B$6="All","*",dashboard!$B$6),$M$2:M2209,IF(dashboard!$B$7="All","*",dashboard!$B$7),$P$2:P2209,"&gt;="&amp;dashboard!$B$8,$P$2:P2209,"&lt;="&amp;dashboard!$B$9)=1),1,0)</f>
        <v>0</v>
      </c>
    </row>
    <row r="2210" spans="1:17">
      <c r="A2210" t="s">
        <v>3729</v>
      </c>
      <c r="B2210" s="2">
        <v>45412</v>
      </c>
      <c r="C2210" t="s">
        <v>791</v>
      </c>
      <c r="D2210" t="s">
        <v>533</v>
      </c>
      <c r="E2210" t="s">
        <v>61</v>
      </c>
      <c r="F2210" t="s">
        <v>18</v>
      </c>
      <c r="G2210" t="s">
        <v>42</v>
      </c>
      <c r="H2210" t="s">
        <v>20</v>
      </c>
      <c r="I2210" s="3">
        <v>3</v>
      </c>
      <c r="J2210" s="4">
        <v>31326.99</v>
      </c>
      <c r="K2210" s="4">
        <v>93980.98</v>
      </c>
      <c r="L2210" t="s">
        <v>35</v>
      </c>
      <c r="M2210" t="s">
        <v>29</v>
      </c>
      <c r="N2210">
        <f>IF(COUNTIF($C$2:C2210,C2210)=1,1,0)</f>
        <v>0</v>
      </c>
      <c r="O2210">
        <f t="shared" si="68"/>
        <v>0</v>
      </c>
      <c r="P2210" t="str">
        <f t="shared" si="69"/>
        <v>2024-04</v>
      </c>
      <c r="Q2210" s="3">
        <f>IF(AND(IF(dashboard!$B$4="All",TRUE,$F2210=dashboard!$B$4),IF(dashboard!$B$5="All",TRUE,$E2210=dashboard!$B$5),IF(dashboard!$B$6="All",TRUE,$G2210=dashboard!$B$6),IF(dashboard!$B$7="All",TRUE,$M2210=dashboard!$B$7),$P2210&gt;=dashboard!$B$8,$P2210&lt;=dashboard!$B$9,COUNTIFS($C$2:C2210,$C2210,$F$2:F2210,IF(dashboard!$B$4="All","*",dashboard!$B$4),$E$2:E2210,IF(dashboard!$B$5="All","*",dashboard!$B$5),$G$2:G2210,IF(dashboard!$B$6="All","*",dashboard!$B$6),$M$2:M2210,IF(dashboard!$B$7="All","*",dashboard!$B$7),$P$2:P2210,"&gt;="&amp;dashboard!$B$8,$P$2:P2210,"&lt;="&amp;dashboard!$B$9)=1),1,0)</f>
        <v>0</v>
      </c>
    </row>
    <row r="2211" spans="1:17">
      <c r="A2211" t="s">
        <v>3730</v>
      </c>
      <c r="B2211" s="2">
        <v>45146</v>
      </c>
      <c r="C2211" t="s">
        <v>735</v>
      </c>
      <c r="D2211" t="s">
        <v>3731</v>
      </c>
      <c r="E2211" t="s">
        <v>17</v>
      </c>
      <c r="F2211" t="s">
        <v>18</v>
      </c>
      <c r="G2211" t="s">
        <v>42</v>
      </c>
      <c r="H2211" t="s">
        <v>34</v>
      </c>
      <c r="I2211" s="3">
        <v>3</v>
      </c>
      <c r="J2211" s="4">
        <v>1239.23</v>
      </c>
      <c r="K2211" s="4">
        <v>3717.69</v>
      </c>
      <c r="L2211" t="s">
        <v>28</v>
      </c>
      <c r="M2211" t="s">
        <v>29</v>
      </c>
      <c r="N2211">
        <f>IF(COUNTIF($C$2:C2211,C2211)=1,1,0)</f>
        <v>0</v>
      </c>
      <c r="O2211">
        <f t="shared" si="68"/>
        <v>0</v>
      </c>
      <c r="P2211" t="str">
        <f t="shared" si="69"/>
        <v>2023-08</v>
      </c>
      <c r="Q2211" s="3">
        <f>IF(AND(IF(dashboard!$B$4="All",TRUE,$F2211=dashboard!$B$4),IF(dashboard!$B$5="All",TRUE,$E2211=dashboard!$B$5),IF(dashboard!$B$6="All",TRUE,$G2211=dashboard!$B$6),IF(dashboard!$B$7="All",TRUE,$M2211=dashboard!$B$7),$P2211&gt;=dashboard!$B$8,$P2211&lt;=dashboard!$B$9,COUNTIFS($C$2:C2211,$C2211,$F$2:F2211,IF(dashboard!$B$4="All","*",dashboard!$B$4),$E$2:E2211,IF(dashboard!$B$5="All","*",dashboard!$B$5),$G$2:G2211,IF(dashboard!$B$6="All","*",dashboard!$B$6),$M$2:M2211,IF(dashboard!$B$7="All","*",dashboard!$B$7),$P$2:P2211,"&gt;="&amp;dashboard!$B$8,$P$2:P2211,"&lt;="&amp;dashboard!$B$9)=1),1,0)</f>
        <v>0</v>
      </c>
    </row>
    <row r="2212" spans="1:17">
      <c r="A2212" t="s">
        <v>3732</v>
      </c>
      <c r="B2212" s="2">
        <v>45055</v>
      </c>
      <c r="C2212" t="s">
        <v>3733</v>
      </c>
      <c r="D2212" t="s">
        <v>640</v>
      </c>
      <c r="E2212" t="s">
        <v>26</v>
      </c>
      <c r="F2212" t="s">
        <v>18</v>
      </c>
      <c r="G2212" t="s">
        <v>42</v>
      </c>
      <c r="H2212" t="s">
        <v>34</v>
      </c>
      <c r="I2212" s="3">
        <v>2</v>
      </c>
      <c r="J2212" s="4">
        <v>1295.21</v>
      </c>
      <c r="K2212" s="4">
        <v>2590.41</v>
      </c>
      <c r="L2212" t="s">
        <v>21</v>
      </c>
      <c r="M2212" t="s">
        <v>29</v>
      </c>
      <c r="N2212">
        <f>IF(COUNTIF($C$2:C2212,C2212)=1,1,0)</f>
        <v>1</v>
      </c>
      <c r="O2212">
        <f t="shared" si="68"/>
        <v>0</v>
      </c>
      <c r="P2212" t="str">
        <f t="shared" si="69"/>
        <v>2023-05</v>
      </c>
      <c r="Q2212" s="3">
        <f>IF(AND(IF(dashboard!$B$4="All",TRUE,$F2212=dashboard!$B$4),IF(dashboard!$B$5="All",TRUE,$E2212=dashboard!$B$5),IF(dashboard!$B$6="All",TRUE,$G2212=dashboard!$B$6),IF(dashboard!$B$7="All",TRUE,$M2212=dashboard!$B$7),$P2212&gt;=dashboard!$B$8,$P2212&lt;=dashboard!$B$9,COUNTIFS($C$2:C2212,$C2212,$F$2:F2212,IF(dashboard!$B$4="All","*",dashboard!$B$4),$E$2:E2212,IF(dashboard!$B$5="All","*",dashboard!$B$5),$G$2:G2212,IF(dashboard!$B$6="All","*",dashboard!$B$6),$M$2:M2212,IF(dashboard!$B$7="All","*",dashboard!$B$7),$P$2:P2212,"&gt;="&amp;dashboard!$B$8,$P$2:P2212,"&lt;="&amp;dashboard!$B$9)=1),1,0)</f>
        <v>0</v>
      </c>
    </row>
    <row r="2213" spans="1:17">
      <c r="A2213" t="s">
        <v>3734</v>
      </c>
      <c r="B2213" s="2">
        <v>45446</v>
      </c>
      <c r="C2213" t="s">
        <v>403</v>
      </c>
      <c r="D2213" t="s">
        <v>3641</v>
      </c>
      <c r="E2213" t="s">
        <v>26</v>
      </c>
      <c r="F2213" t="s">
        <v>33</v>
      </c>
      <c r="G2213" t="s">
        <v>19</v>
      </c>
      <c r="H2213" t="s">
        <v>57</v>
      </c>
      <c r="I2213" s="3">
        <v>3</v>
      </c>
      <c r="J2213" s="4">
        <v>10971.31</v>
      </c>
      <c r="K2213" s="4">
        <v>32913.919999999998</v>
      </c>
      <c r="L2213" t="s">
        <v>28</v>
      </c>
      <c r="M2213" t="s">
        <v>29</v>
      </c>
      <c r="N2213">
        <f>IF(COUNTIF($C$2:C2213,C2213)=1,1,0)</f>
        <v>0</v>
      </c>
      <c r="O2213">
        <f t="shared" si="68"/>
        <v>0</v>
      </c>
      <c r="P2213" t="str">
        <f t="shared" si="69"/>
        <v>2024-06</v>
      </c>
      <c r="Q2213" s="3">
        <f>IF(AND(IF(dashboard!$B$4="All",TRUE,$F2213=dashboard!$B$4),IF(dashboard!$B$5="All",TRUE,$E2213=dashboard!$B$5),IF(dashboard!$B$6="All",TRUE,$G2213=dashboard!$B$6),IF(dashboard!$B$7="All",TRUE,$M2213=dashboard!$B$7),$P2213&gt;=dashboard!$B$8,$P2213&lt;=dashboard!$B$9,COUNTIFS($C$2:C2213,$C2213,$F$2:F2213,IF(dashboard!$B$4="All","*",dashboard!$B$4),$E$2:E2213,IF(dashboard!$B$5="All","*",dashboard!$B$5),$G$2:G2213,IF(dashboard!$B$6="All","*",dashboard!$B$6),$M$2:M2213,IF(dashboard!$B$7="All","*",dashboard!$B$7),$P$2:P2213,"&gt;="&amp;dashboard!$B$8,$P$2:P2213,"&lt;="&amp;dashboard!$B$9)=1),1,0)</f>
        <v>0</v>
      </c>
    </row>
    <row r="2214" spans="1:17">
      <c r="A2214" t="s">
        <v>3735</v>
      </c>
      <c r="B2214" s="2">
        <v>45186</v>
      </c>
      <c r="C2214" t="s">
        <v>2571</v>
      </c>
      <c r="D2214" t="s">
        <v>302</v>
      </c>
      <c r="E2214" t="s">
        <v>17</v>
      </c>
      <c r="F2214" t="s">
        <v>33</v>
      </c>
      <c r="G2214" t="s">
        <v>19</v>
      </c>
      <c r="H2214" t="s">
        <v>50</v>
      </c>
      <c r="I2214" s="3">
        <v>1</v>
      </c>
      <c r="J2214" s="4">
        <v>2709.45</v>
      </c>
      <c r="K2214" s="4">
        <v>2709.45</v>
      </c>
      <c r="L2214" t="s">
        <v>21</v>
      </c>
      <c r="M2214" t="s">
        <v>29</v>
      </c>
      <c r="N2214">
        <f>IF(COUNTIF($C$2:C2214,C2214)=1,1,0)</f>
        <v>0</v>
      </c>
      <c r="O2214">
        <f t="shared" si="68"/>
        <v>0</v>
      </c>
      <c r="P2214" t="str">
        <f t="shared" si="69"/>
        <v>2023-09</v>
      </c>
      <c r="Q2214" s="3">
        <f>IF(AND(IF(dashboard!$B$4="All",TRUE,$F2214=dashboard!$B$4),IF(dashboard!$B$5="All",TRUE,$E2214=dashboard!$B$5),IF(dashboard!$B$6="All",TRUE,$G2214=dashboard!$B$6),IF(dashboard!$B$7="All",TRUE,$M2214=dashboard!$B$7),$P2214&gt;=dashboard!$B$8,$P2214&lt;=dashboard!$B$9,COUNTIFS($C$2:C2214,$C2214,$F$2:F2214,IF(dashboard!$B$4="All","*",dashboard!$B$4),$E$2:E2214,IF(dashboard!$B$5="All","*",dashboard!$B$5),$G$2:G2214,IF(dashboard!$B$6="All","*",dashboard!$B$6),$M$2:M2214,IF(dashboard!$B$7="All","*",dashboard!$B$7),$P$2:P2214,"&gt;="&amp;dashboard!$B$8,$P$2:P2214,"&lt;="&amp;dashboard!$B$9)=1),1,0)</f>
        <v>0</v>
      </c>
    </row>
    <row r="2215" spans="1:17">
      <c r="A2215" t="s">
        <v>3736</v>
      </c>
      <c r="B2215" s="2">
        <v>45292</v>
      </c>
      <c r="C2215" t="s">
        <v>856</v>
      </c>
      <c r="D2215" t="s">
        <v>897</v>
      </c>
      <c r="E2215" t="s">
        <v>17</v>
      </c>
      <c r="F2215" t="s">
        <v>46</v>
      </c>
      <c r="G2215" t="s">
        <v>42</v>
      </c>
      <c r="H2215" t="s">
        <v>34</v>
      </c>
      <c r="I2215" s="3">
        <v>5</v>
      </c>
      <c r="J2215" s="4">
        <v>1280.3599999999999</v>
      </c>
      <c r="K2215" s="4">
        <v>6401.82</v>
      </c>
      <c r="L2215" t="s">
        <v>21</v>
      </c>
      <c r="M2215" t="s">
        <v>22</v>
      </c>
      <c r="N2215">
        <f>IF(COUNTIF($C$2:C2215,C2215)=1,1,0)</f>
        <v>0</v>
      </c>
      <c r="O2215">
        <f t="shared" si="68"/>
        <v>1</v>
      </c>
      <c r="P2215" t="str">
        <f t="shared" si="69"/>
        <v>2024-01</v>
      </c>
      <c r="Q2215" s="3">
        <f>IF(AND(IF(dashboard!$B$4="All",TRUE,$F2215=dashboard!$B$4),IF(dashboard!$B$5="All",TRUE,$E2215=dashboard!$B$5),IF(dashboard!$B$6="All",TRUE,$G2215=dashboard!$B$6),IF(dashboard!$B$7="All",TRUE,$M2215=dashboard!$B$7),$P2215&gt;=dashboard!$B$8,$P2215&lt;=dashboard!$B$9,COUNTIFS($C$2:C2215,$C2215,$F$2:F2215,IF(dashboard!$B$4="All","*",dashboard!$B$4),$E$2:E2215,IF(dashboard!$B$5="All","*",dashboard!$B$5),$G$2:G2215,IF(dashboard!$B$6="All","*",dashboard!$B$6),$M$2:M2215,IF(dashboard!$B$7="All","*",dashboard!$B$7),$P$2:P2215,"&gt;="&amp;dashboard!$B$8,$P$2:P2215,"&lt;="&amp;dashboard!$B$9)=1),1,0)</f>
        <v>0</v>
      </c>
    </row>
    <row r="2216" spans="1:17">
      <c r="A2216" t="s">
        <v>3737</v>
      </c>
      <c r="B2216" s="2">
        <v>45470</v>
      </c>
      <c r="C2216" t="s">
        <v>1138</v>
      </c>
      <c r="D2216" t="s">
        <v>823</v>
      </c>
      <c r="E2216" t="s">
        <v>26</v>
      </c>
      <c r="F2216" t="s">
        <v>18</v>
      </c>
      <c r="G2216" t="s">
        <v>19</v>
      </c>
      <c r="H2216" t="s">
        <v>57</v>
      </c>
      <c r="I2216" s="3">
        <v>3</v>
      </c>
      <c r="J2216" s="4">
        <v>14919.07</v>
      </c>
      <c r="K2216" s="4">
        <v>44757.22</v>
      </c>
      <c r="L2216" t="s">
        <v>35</v>
      </c>
      <c r="M2216" t="s">
        <v>29</v>
      </c>
      <c r="N2216">
        <f>IF(COUNTIF($C$2:C2216,C2216)=1,1,0)</f>
        <v>0</v>
      </c>
      <c r="O2216">
        <f t="shared" si="68"/>
        <v>0</v>
      </c>
      <c r="P2216" t="str">
        <f t="shared" si="69"/>
        <v>2024-06</v>
      </c>
      <c r="Q2216" s="3">
        <f>IF(AND(IF(dashboard!$B$4="All",TRUE,$F2216=dashboard!$B$4),IF(dashboard!$B$5="All",TRUE,$E2216=dashboard!$B$5),IF(dashboard!$B$6="All",TRUE,$G2216=dashboard!$B$6),IF(dashboard!$B$7="All",TRUE,$M2216=dashboard!$B$7),$P2216&gt;=dashboard!$B$8,$P2216&lt;=dashboard!$B$9,COUNTIFS($C$2:C2216,$C2216,$F$2:F2216,IF(dashboard!$B$4="All","*",dashboard!$B$4),$E$2:E2216,IF(dashboard!$B$5="All","*",dashboard!$B$5),$G$2:G2216,IF(dashboard!$B$6="All","*",dashboard!$B$6),$M$2:M2216,IF(dashboard!$B$7="All","*",dashboard!$B$7),$P$2:P2216,"&gt;="&amp;dashboard!$B$8,$P$2:P2216,"&lt;="&amp;dashboard!$B$9)=1),1,0)</f>
        <v>0</v>
      </c>
    </row>
    <row r="2217" spans="1:17">
      <c r="A2217" t="s">
        <v>3738</v>
      </c>
      <c r="B2217" s="2">
        <v>45450</v>
      </c>
      <c r="C2217" t="s">
        <v>2435</v>
      </c>
      <c r="D2217" t="s">
        <v>1194</v>
      </c>
      <c r="E2217" t="s">
        <v>26</v>
      </c>
      <c r="F2217" t="s">
        <v>46</v>
      </c>
      <c r="G2217" t="s">
        <v>42</v>
      </c>
      <c r="H2217" t="s">
        <v>20</v>
      </c>
      <c r="I2217" s="3">
        <v>3</v>
      </c>
      <c r="J2217" s="4">
        <v>30422.33</v>
      </c>
      <c r="K2217" s="4">
        <v>91266.99</v>
      </c>
      <c r="L2217" t="s">
        <v>28</v>
      </c>
      <c r="M2217" t="s">
        <v>29</v>
      </c>
      <c r="N2217">
        <f>IF(COUNTIF($C$2:C2217,C2217)=1,1,0)</f>
        <v>0</v>
      </c>
      <c r="O2217">
        <f t="shared" si="68"/>
        <v>0</v>
      </c>
      <c r="P2217" t="str">
        <f t="shared" si="69"/>
        <v>2024-06</v>
      </c>
      <c r="Q2217" s="3">
        <f>IF(AND(IF(dashboard!$B$4="All",TRUE,$F2217=dashboard!$B$4),IF(dashboard!$B$5="All",TRUE,$E2217=dashboard!$B$5),IF(dashboard!$B$6="All",TRUE,$G2217=dashboard!$B$6),IF(dashboard!$B$7="All",TRUE,$M2217=dashboard!$B$7),$P2217&gt;=dashboard!$B$8,$P2217&lt;=dashboard!$B$9,COUNTIFS($C$2:C2217,$C2217,$F$2:F2217,IF(dashboard!$B$4="All","*",dashboard!$B$4),$E$2:E2217,IF(dashboard!$B$5="All","*",dashboard!$B$5),$G$2:G2217,IF(dashboard!$B$6="All","*",dashboard!$B$6),$M$2:M2217,IF(dashboard!$B$7="All","*",dashboard!$B$7),$P$2:P2217,"&gt;="&amp;dashboard!$B$8,$P$2:P2217,"&lt;="&amp;dashboard!$B$9)=1),1,0)</f>
        <v>0</v>
      </c>
    </row>
    <row r="2218" spans="1:17">
      <c r="A2218" t="s">
        <v>3739</v>
      </c>
      <c r="B2218" s="2">
        <v>44942</v>
      </c>
      <c r="C2218" t="s">
        <v>567</v>
      </c>
      <c r="D2218" t="s">
        <v>118</v>
      </c>
      <c r="E2218" t="s">
        <v>17</v>
      </c>
      <c r="F2218" t="s">
        <v>33</v>
      </c>
      <c r="G2218" t="s">
        <v>42</v>
      </c>
      <c r="H2218" t="s">
        <v>34</v>
      </c>
      <c r="I2218" s="3">
        <v>4</v>
      </c>
      <c r="J2218" s="4">
        <v>938.88</v>
      </c>
      <c r="K2218" s="4">
        <v>3755.53</v>
      </c>
      <c r="L2218" t="s">
        <v>28</v>
      </c>
      <c r="M2218" t="s">
        <v>29</v>
      </c>
      <c r="N2218">
        <f>IF(COUNTIF($C$2:C2218,C2218)=1,1,0)</f>
        <v>0</v>
      </c>
      <c r="O2218">
        <f t="shared" si="68"/>
        <v>0</v>
      </c>
      <c r="P2218" t="str">
        <f t="shared" si="69"/>
        <v>2023-01</v>
      </c>
      <c r="Q2218" s="3">
        <f>IF(AND(IF(dashboard!$B$4="All",TRUE,$F2218=dashboard!$B$4),IF(dashboard!$B$5="All",TRUE,$E2218=dashboard!$B$5),IF(dashboard!$B$6="All",TRUE,$G2218=dashboard!$B$6),IF(dashboard!$B$7="All",TRUE,$M2218=dashboard!$B$7),$P2218&gt;=dashboard!$B$8,$P2218&lt;=dashboard!$B$9,COUNTIFS($C$2:C2218,$C2218,$F$2:F2218,IF(dashboard!$B$4="All","*",dashboard!$B$4),$E$2:E2218,IF(dashboard!$B$5="All","*",dashboard!$B$5),$G$2:G2218,IF(dashboard!$B$6="All","*",dashboard!$B$6),$M$2:M2218,IF(dashboard!$B$7="All","*",dashboard!$B$7),$P$2:P2218,"&gt;="&amp;dashboard!$B$8,$P$2:P2218,"&lt;="&amp;dashboard!$B$9)=1),1,0)</f>
        <v>1</v>
      </c>
    </row>
    <row r="2219" spans="1:17">
      <c r="A2219" t="s">
        <v>3740</v>
      </c>
      <c r="B2219" s="2">
        <v>45055</v>
      </c>
      <c r="C2219" t="s">
        <v>1442</v>
      </c>
      <c r="D2219" t="s">
        <v>475</v>
      </c>
      <c r="E2219" t="s">
        <v>17</v>
      </c>
      <c r="F2219" t="s">
        <v>18</v>
      </c>
      <c r="G2219" t="s">
        <v>42</v>
      </c>
      <c r="H2219" t="s">
        <v>34</v>
      </c>
      <c r="I2219" s="3">
        <v>5</v>
      </c>
      <c r="J2219" s="4">
        <v>901.59</v>
      </c>
      <c r="K2219" s="4">
        <v>4507.96</v>
      </c>
      <c r="L2219" t="s">
        <v>21</v>
      </c>
      <c r="M2219" t="s">
        <v>29</v>
      </c>
      <c r="N2219">
        <f>IF(COUNTIF($C$2:C2219,C2219)=1,1,0)</f>
        <v>0</v>
      </c>
      <c r="O2219">
        <f t="shared" si="68"/>
        <v>0</v>
      </c>
      <c r="P2219" t="str">
        <f t="shared" si="69"/>
        <v>2023-05</v>
      </c>
      <c r="Q2219" s="3">
        <f>IF(AND(IF(dashboard!$B$4="All",TRUE,$F2219=dashboard!$B$4),IF(dashboard!$B$5="All",TRUE,$E2219=dashboard!$B$5),IF(dashboard!$B$6="All",TRUE,$G2219=dashboard!$B$6),IF(dashboard!$B$7="All",TRUE,$M2219=dashboard!$B$7),$P2219&gt;=dashboard!$B$8,$P2219&lt;=dashboard!$B$9,COUNTIFS($C$2:C2219,$C2219,$F$2:F2219,IF(dashboard!$B$4="All","*",dashboard!$B$4),$E$2:E2219,IF(dashboard!$B$5="All","*",dashboard!$B$5),$G$2:G2219,IF(dashboard!$B$6="All","*",dashboard!$B$6),$M$2:M2219,IF(dashboard!$B$7="All","*",dashboard!$B$7),$P$2:P2219,"&gt;="&amp;dashboard!$B$8,$P$2:P2219,"&lt;="&amp;dashboard!$B$9)=1),1,0)</f>
        <v>0</v>
      </c>
    </row>
    <row r="2220" spans="1:17">
      <c r="A2220" t="s">
        <v>3741</v>
      </c>
      <c r="B2220" s="2">
        <v>45035</v>
      </c>
      <c r="C2220" t="s">
        <v>2047</v>
      </c>
      <c r="D2220" t="s">
        <v>2639</v>
      </c>
      <c r="E2220" t="s">
        <v>17</v>
      </c>
      <c r="F2220" t="s">
        <v>46</v>
      </c>
      <c r="G2220" t="s">
        <v>42</v>
      </c>
      <c r="H2220" t="s">
        <v>57</v>
      </c>
      <c r="I2220" s="3">
        <v>5</v>
      </c>
      <c r="J2220" s="4">
        <v>10508.88</v>
      </c>
      <c r="K2220" s="4">
        <v>52544.39</v>
      </c>
      <c r="L2220" t="s">
        <v>21</v>
      </c>
      <c r="M2220" t="s">
        <v>29</v>
      </c>
      <c r="N2220">
        <f>IF(COUNTIF($C$2:C2220,C2220)=1,1,0)</f>
        <v>0</v>
      </c>
      <c r="O2220">
        <f t="shared" si="68"/>
        <v>0</v>
      </c>
      <c r="P2220" t="str">
        <f t="shared" si="69"/>
        <v>2023-04</v>
      </c>
      <c r="Q2220" s="3">
        <f>IF(AND(IF(dashboard!$B$4="All",TRUE,$F2220=dashboard!$B$4),IF(dashboard!$B$5="All",TRUE,$E2220=dashboard!$B$5),IF(dashboard!$B$6="All",TRUE,$G2220=dashboard!$B$6),IF(dashboard!$B$7="All",TRUE,$M2220=dashboard!$B$7),$P2220&gt;=dashboard!$B$8,$P2220&lt;=dashboard!$B$9,COUNTIFS($C$2:C2220,$C2220,$F$2:F2220,IF(dashboard!$B$4="All","*",dashboard!$B$4),$E$2:E2220,IF(dashboard!$B$5="All","*",dashboard!$B$5),$G$2:G2220,IF(dashboard!$B$6="All","*",dashboard!$B$6),$M$2:M2220,IF(dashboard!$B$7="All","*",dashboard!$B$7),$P$2:P2220,"&gt;="&amp;dashboard!$B$8,$P$2:P2220,"&lt;="&amp;dashboard!$B$9)=1),1,0)</f>
        <v>0</v>
      </c>
    </row>
    <row r="2221" spans="1:17">
      <c r="A2221" t="s">
        <v>3742</v>
      </c>
      <c r="B2221" s="2">
        <v>45459</v>
      </c>
      <c r="C2221" t="s">
        <v>108</v>
      </c>
      <c r="D2221" t="s">
        <v>1368</v>
      </c>
      <c r="E2221" t="s">
        <v>17</v>
      </c>
      <c r="F2221" t="s">
        <v>18</v>
      </c>
      <c r="G2221" t="s">
        <v>42</v>
      </c>
      <c r="H2221" t="s">
        <v>57</v>
      </c>
      <c r="I2221" s="3">
        <v>3</v>
      </c>
      <c r="J2221" s="4">
        <v>12048.45</v>
      </c>
      <c r="K2221" s="4">
        <v>36145.35</v>
      </c>
      <c r="L2221" t="s">
        <v>35</v>
      </c>
      <c r="M2221" t="s">
        <v>29</v>
      </c>
      <c r="N2221">
        <f>IF(COUNTIF($C$2:C2221,C2221)=1,1,0)</f>
        <v>0</v>
      </c>
      <c r="O2221">
        <f t="shared" si="68"/>
        <v>0</v>
      </c>
      <c r="P2221" t="str">
        <f t="shared" si="69"/>
        <v>2024-06</v>
      </c>
      <c r="Q2221" s="3">
        <f>IF(AND(IF(dashboard!$B$4="All",TRUE,$F2221=dashboard!$B$4),IF(dashboard!$B$5="All",TRUE,$E2221=dashboard!$B$5),IF(dashboard!$B$6="All",TRUE,$G2221=dashboard!$B$6),IF(dashboard!$B$7="All",TRUE,$M2221=dashboard!$B$7),$P2221&gt;=dashboard!$B$8,$P2221&lt;=dashboard!$B$9,COUNTIFS($C$2:C2221,$C2221,$F$2:F2221,IF(dashboard!$B$4="All","*",dashboard!$B$4),$E$2:E2221,IF(dashboard!$B$5="All","*",dashboard!$B$5),$G$2:G2221,IF(dashboard!$B$6="All","*",dashboard!$B$6),$M$2:M2221,IF(dashboard!$B$7="All","*",dashboard!$B$7),$P$2:P2221,"&gt;="&amp;dashboard!$B$8,$P$2:P2221,"&lt;="&amp;dashboard!$B$9)=1),1,0)</f>
        <v>0</v>
      </c>
    </row>
    <row r="2222" spans="1:17">
      <c r="A2222" t="s">
        <v>3743</v>
      </c>
      <c r="B2222" s="2">
        <v>45195</v>
      </c>
      <c r="C2222" t="s">
        <v>573</v>
      </c>
      <c r="D2222" t="s">
        <v>1789</v>
      </c>
      <c r="E2222" t="s">
        <v>17</v>
      </c>
      <c r="F2222" t="s">
        <v>18</v>
      </c>
      <c r="G2222" t="s">
        <v>42</v>
      </c>
      <c r="H2222" t="s">
        <v>50</v>
      </c>
      <c r="I2222" s="3">
        <v>1</v>
      </c>
      <c r="J2222" s="4">
        <v>2264.17</v>
      </c>
      <c r="K2222" s="4">
        <v>2264.17</v>
      </c>
      <c r="L2222" t="s">
        <v>21</v>
      </c>
      <c r="M2222" t="s">
        <v>29</v>
      </c>
      <c r="N2222">
        <f>IF(COUNTIF($C$2:C2222,C2222)=1,1,0)</f>
        <v>0</v>
      </c>
      <c r="O2222">
        <f t="shared" si="68"/>
        <v>0</v>
      </c>
      <c r="P2222" t="str">
        <f t="shared" si="69"/>
        <v>2023-09</v>
      </c>
      <c r="Q2222" s="3">
        <f>IF(AND(IF(dashboard!$B$4="All",TRUE,$F2222=dashboard!$B$4),IF(dashboard!$B$5="All",TRUE,$E2222=dashboard!$B$5),IF(dashboard!$B$6="All",TRUE,$G2222=dashboard!$B$6),IF(dashboard!$B$7="All",TRUE,$M2222=dashboard!$B$7),$P2222&gt;=dashboard!$B$8,$P2222&lt;=dashboard!$B$9,COUNTIFS($C$2:C2222,$C2222,$F$2:F2222,IF(dashboard!$B$4="All","*",dashboard!$B$4),$E$2:E2222,IF(dashboard!$B$5="All","*",dashboard!$B$5),$G$2:G2222,IF(dashboard!$B$6="All","*",dashboard!$B$6),$M$2:M2222,IF(dashboard!$B$7="All","*",dashboard!$B$7),$P$2:P2222,"&gt;="&amp;dashboard!$B$8,$P$2:P2222,"&lt;="&amp;dashboard!$B$9)=1),1,0)</f>
        <v>0</v>
      </c>
    </row>
    <row r="2223" spans="1:17">
      <c r="A2223" t="s">
        <v>3744</v>
      </c>
      <c r="B2223" s="2">
        <v>45088</v>
      </c>
      <c r="C2223" t="s">
        <v>1085</v>
      </c>
      <c r="D2223" t="s">
        <v>1956</v>
      </c>
      <c r="E2223" t="s">
        <v>17</v>
      </c>
      <c r="F2223" t="s">
        <v>27</v>
      </c>
      <c r="G2223" t="s">
        <v>19</v>
      </c>
      <c r="H2223" t="s">
        <v>50</v>
      </c>
      <c r="I2223" s="3">
        <v>4</v>
      </c>
      <c r="J2223" s="4">
        <v>2054.56</v>
      </c>
      <c r="K2223" s="4">
        <v>8218.2199999999993</v>
      </c>
      <c r="L2223" t="s">
        <v>28</v>
      </c>
      <c r="M2223" t="s">
        <v>29</v>
      </c>
      <c r="N2223">
        <f>IF(COUNTIF($C$2:C2223,C2223)=1,1,0)</f>
        <v>0</v>
      </c>
      <c r="O2223">
        <f t="shared" si="68"/>
        <v>0</v>
      </c>
      <c r="P2223" t="str">
        <f t="shared" si="69"/>
        <v>2023-06</v>
      </c>
      <c r="Q2223" s="3">
        <f>IF(AND(IF(dashboard!$B$4="All",TRUE,$F2223=dashboard!$B$4),IF(dashboard!$B$5="All",TRUE,$E2223=dashboard!$B$5),IF(dashboard!$B$6="All",TRUE,$G2223=dashboard!$B$6),IF(dashboard!$B$7="All",TRUE,$M2223=dashboard!$B$7),$P2223&gt;=dashboard!$B$8,$P2223&lt;=dashboard!$B$9,COUNTIFS($C$2:C2223,$C2223,$F$2:F2223,IF(dashboard!$B$4="All","*",dashboard!$B$4),$E$2:E2223,IF(dashboard!$B$5="All","*",dashboard!$B$5),$G$2:G2223,IF(dashboard!$B$6="All","*",dashboard!$B$6),$M$2:M2223,IF(dashboard!$B$7="All","*",dashboard!$B$7),$P$2:P2223,"&gt;="&amp;dashboard!$B$8,$P$2:P2223,"&lt;="&amp;dashboard!$B$9)=1),1,0)</f>
        <v>0</v>
      </c>
    </row>
    <row r="2224" spans="1:17">
      <c r="A2224" t="s">
        <v>3745</v>
      </c>
      <c r="B2224" s="2">
        <v>45186</v>
      </c>
      <c r="C2224" t="s">
        <v>1059</v>
      </c>
      <c r="D2224" t="s">
        <v>523</v>
      </c>
      <c r="E2224" t="s">
        <v>26</v>
      </c>
      <c r="F2224" t="s">
        <v>46</v>
      </c>
      <c r="G2224" t="s">
        <v>19</v>
      </c>
      <c r="H2224" t="s">
        <v>50</v>
      </c>
      <c r="I2224" s="3">
        <v>1</v>
      </c>
      <c r="J2224" s="4">
        <v>2136.2199999999998</v>
      </c>
      <c r="K2224" s="4">
        <v>2136.2199999999998</v>
      </c>
      <c r="L2224" t="s">
        <v>35</v>
      </c>
      <c r="M2224" t="s">
        <v>29</v>
      </c>
      <c r="N2224">
        <f>IF(COUNTIF($C$2:C2224,C2224)=1,1,0)</f>
        <v>0</v>
      </c>
      <c r="O2224">
        <f t="shared" si="68"/>
        <v>0</v>
      </c>
      <c r="P2224" t="str">
        <f t="shared" si="69"/>
        <v>2023-09</v>
      </c>
      <c r="Q2224" s="3">
        <f>IF(AND(IF(dashboard!$B$4="All",TRUE,$F2224=dashboard!$B$4),IF(dashboard!$B$5="All",TRUE,$E2224=dashboard!$B$5),IF(dashboard!$B$6="All",TRUE,$G2224=dashboard!$B$6),IF(dashboard!$B$7="All",TRUE,$M2224=dashboard!$B$7),$P2224&gt;=dashboard!$B$8,$P2224&lt;=dashboard!$B$9,COUNTIFS($C$2:C2224,$C2224,$F$2:F2224,IF(dashboard!$B$4="All","*",dashboard!$B$4),$E$2:E2224,IF(dashboard!$B$5="All","*",dashboard!$B$5),$G$2:G2224,IF(dashboard!$B$6="All","*",dashboard!$B$6),$M$2:M2224,IF(dashboard!$B$7="All","*",dashboard!$B$7),$P$2:P2224,"&gt;="&amp;dashboard!$B$8,$P$2:P2224,"&lt;="&amp;dashboard!$B$9)=1),1,0)</f>
        <v>0</v>
      </c>
    </row>
    <row r="2225" spans="1:17">
      <c r="A2225" t="s">
        <v>3746</v>
      </c>
      <c r="B2225" s="2">
        <v>45028</v>
      </c>
      <c r="C2225" t="s">
        <v>751</v>
      </c>
      <c r="D2225" t="s">
        <v>1651</v>
      </c>
      <c r="E2225" t="s">
        <v>26</v>
      </c>
      <c r="F2225" t="s">
        <v>33</v>
      </c>
      <c r="G2225" t="s">
        <v>19</v>
      </c>
      <c r="H2225" t="s">
        <v>34</v>
      </c>
      <c r="I2225" s="3">
        <v>3</v>
      </c>
      <c r="J2225" s="4">
        <v>1074.27</v>
      </c>
      <c r="K2225" s="4">
        <v>3222.81</v>
      </c>
      <c r="L2225" t="s">
        <v>28</v>
      </c>
      <c r="M2225" t="s">
        <v>29</v>
      </c>
      <c r="N2225">
        <f>IF(COUNTIF($C$2:C2225,C2225)=1,1,0)</f>
        <v>0</v>
      </c>
      <c r="O2225">
        <f t="shared" si="68"/>
        <v>0</v>
      </c>
      <c r="P2225" t="str">
        <f t="shared" si="69"/>
        <v>2023-04</v>
      </c>
      <c r="Q2225" s="3">
        <f>IF(AND(IF(dashboard!$B$4="All",TRUE,$F2225=dashboard!$B$4),IF(dashboard!$B$5="All",TRUE,$E2225=dashboard!$B$5),IF(dashboard!$B$6="All",TRUE,$G2225=dashboard!$B$6),IF(dashboard!$B$7="All",TRUE,$M2225=dashboard!$B$7),$P2225&gt;=dashboard!$B$8,$P2225&lt;=dashboard!$B$9,COUNTIFS($C$2:C2225,$C2225,$F$2:F2225,IF(dashboard!$B$4="All","*",dashboard!$B$4),$E$2:E2225,IF(dashboard!$B$5="All","*",dashboard!$B$5),$G$2:G2225,IF(dashboard!$B$6="All","*",dashboard!$B$6),$M$2:M2225,IF(dashboard!$B$7="All","*",dashboard!$B$7),$P$2:P2225,"&gt;="&amp;dashboard!$B$8,$P$2:P2225,"&lt;="&amp;dashboard!$B$9)=1),1,0)</f>
        <v>1</v>
      </c>
    </row>
    <row r="2226" spans="1:17">
      <c r="A2226" t="s">
        <v>3747</v>
      </c>
      <c r="B2226" s="2">
        <v>45432</v>
      </c>
      <c r="C2226" t="s">
        <v>3390</v>
      </c>
      <c r="D2226" t="s">
        <v>2978</v>
      </c>
      <c r="E2226" t="s">
        <v>61</v>
      </c>
      <c r="F2226" t="s">
        <v>46</v>
      </c>
      <c r="G2226" t="s">
        <v>19</v>
      </c>
      <c r="H2226" t="s">
        <v>57</v>
      </c>
      <c r="I2226" s="3">
        <v>5</v>
      </c>
      <c r="J2226" s="4">
        <v>12811.97</v>
      </c>
      <c r="K2226" s="4">
        <v>64059.839999999997</v>
      </c>
      <c r="L2226" t="s">
        <v>35</v>
      </c>
      <c r="M2226" t="s">
        <v>29</v>
      </c>
      <c r="N2226">
        <f>IF(COUNTIF($C$2:C2226,C2226)=1,1,0)</f>
        <v>0</v>
      </c>
      <c r="O2226">
        <f t="shared" si="68"/>
        <v>0</v>
      </c>
      <c r="P2226" t="str">
        <f t="shared" si="69"/>
        <v>2024-05</v>
      </c>
      <c r="Q2226" s="3">
        <f>IF(AND(IF(dashboard!$B$4="All",TRUE,$F2226=dashboard!$B$4),IF(dashboard!$B$5="All",TRUE,$E2226=dashboard!$B$5),IF(dashboard!$B$6="All",TRUE,$G2226=dashboard!$B$6),IF(dashboard!$B$7="All",TRUE,$M2226=dashboard!$B$7),$P2226&gt;=dashboard!$B$8,$P2226&lt;=dashboard!$B$9,COUNTIFS($C$2:C2226,$C2226,$F$2:F2226,IF(dashboard!$B$4="All","*",dashboard!$B$4),$E$2:E2226,IF(dashboard!$B$5="All","*",dashboard!$B$5),$G$2:G2226,IF(dashboard!$B$6="All","*",dashboard!$B$6),$M$2:M2226,IF(dashboard!$B$7="All","*",dashboard!$B$7),$P$2:P2226,"&gt;="&amp;dashboard!$B$8,$P$2:P2226,"&lt;="&amp;dashboard!$B$9)=1),1,0)</f>
        <v>0</v>
      </c>
    </row>
    <row r="2227" spans="1:17">
      <c r="A2227" t="s">
        <v>3748</v>
      </c>
      <c r="B2227" s="2">
        <v>45173</v>
      </c>
      <c r="C2227" t="s">
        <v>2557</v>
      </c>
      <c r="D2227" t="s">
        <v>2456</v>
      </c>
      <c r="E2227" t="s">
        <v>26</v>
      </c>
      <c r="F2227" t="s">
        <v>46</v>
      </c>
      <c r="G2227" t="s">
        <v>19</v>
      </c>
      <c r="H2227" t="s">
        <v>50</v>
      </c>
      <c r="I2227" s="3">
        <v>5</v>
      </c>
      <c r="J2227" s="4">
        <v>2655.78</v>
      </c>
      <c r="K2227" s="4">
        <v>13278.88</v>
      </c>
      <c r="L2227" t="s">
        <v>28</v>
      </c>
      <c r="M2227" t="s">
        <v>29</v>
      </c>
      <c r="N2227">
        <f>IF(COUNTIF($C$2:C2227,C2227)=1,1,0)</f>
        <v>0</v>
      </c>
      <c r="O2227">
        <f t="shared" si="68"/>
        <v>0</v>
      </c>
      <c r="P2227" t="str">
        <f t="shared" si="69"/>
        <v>2023-09</v>
      </c>
      <c r="Q2227" s="3">
        <f>IF(AND(IF(dashboard!$B$4="All",TRUE,$F2227=dashboard!$B$4),IF(dashboard!$B$5="All",TRUE,$E2227=dashboard!$B$5),IF(dashboard!$B$6="All",TRUE,$G2227=dashboard!$B$6),IF(dashboard!$B$7="All",TRUE,$M2227=dashboard!$B$7),$P2227&gt;=dashboard!$B$8,$P2227&lt;=dashboard!$B$9,COUNTIFS($C$2:C2227,$C2227,$F$2:F2227,IF(dashboard!$B$4="All","*",dashboard!$B$4),$E$2:E2227,IF(dashboard!$B$5="All","*",dashboard!$B$5),$G$2:G2227,IF(dashboard!$B$6="All","*",dashboard!$B$6),$M$2:M2227,IF(dashboard!$B$7="All","*",dashboard!$B$7),$P$2:P2227,"&gt;="&amp;dashboard!$B$8,$P$2:P2227,"&lt;="&amp;dashboard!$B$9)=1),1,0)</f>
        <v>0</v>
      </c>
    </row>
    <row r="2228" spans="1:17">
      <c r="A2228" t="s">
        <v>3749</v>
      </c>
      <c r="B2228" s="2">
        <v>45463</v>
      </c>
      <c r="C2228" t="s">
        <v>171</v>
      </c>
      <c r="D2228" t="s">
        <v>1376</v>
      </c>
      <c r="E2228" t="s">
        <v>61</v>
      </c>
      <c r="F2228" t="s">
        <v>46</v>
      </c>
      <c r="G2228" t="s">
        <v>19</v>
      </c>
      <c r="H2228" t="s">
        <v>34</v>
      </c>
      <c r="I2228" s="3">
        <v>1</v>
      </c>
      <c r="J2228" s="4">
        <v>1135.04</v>
      </c>
      <c r="K2228" s="4">
        <v>1135.04</v>
      </c>
      <c r="L2228" t="s">
        <v>21</v>
      </c>
      <c r="M2228" t="s">
        <v>22</v>
      </c>
      <c r="N2228">
        <f>IF(COUNTIF($C$2:C2228,C2228)=1,1,0)</f>
        <v>0</v>
      </c>
      <c r="O2228">
        <f t="shared" si="68"/>
        <v>1</v>
      </c>
      <c r="P2228" t="str">
        <f t="shared" si="69"/>
        <v>2024-06</v>
      </c>
      <c r="Q2228" s="3">
        <f>IF(AND(IF(dashboard!$B$4="All",TRUE,$F2228=dashboard!$B$4),IF(dashboard!$B$5="All",TRUE,$E2228=dashboard!$B$5),IF(dashboard!$B$6="All",TRUE,$G2228=dashboard!$B$6),IF(dashboard!$B$7="All",TRUE,$M2228=dashboard!$B$7),$P2228&gt;=dashboard!$B$8,$P2228&lt;=dashboard!$B$9,COUNTIFS($C$2:C2228,$C2228,$F$2:F2228,IF(dashboard!$B$4="All","*",dashboard!$B$4),$E$2:E2228,IF(dashboard!$B$5="All","*",dashboard!$B$5),$G$2:G2228,IF(dashboard!$B$6="All","*",dashboard!$B$6),$M$2:M2228,IF(dashboard!$B$7="All","*",dashboard!$B$7),$P$2:P2228,"&gt;="&amp;dashboard!$B$8,$P$2:P2228,"&lt;="&amp;dashboard!$B$9)=1),1,0)</f>
        <v>0</v>
      </c>
    </row>
    <row r="2229" spans="1:17">
      <c r="A2229" t="s">
        <v>3750</v>
      </c>
      <c r="B2229" s="2">
        <v>45057</v>
      </c>
      <c r="C2229" t="s">
        <v>59</v>
      </c>
      <c r="D2229" t="s">
        <v>660</v>
      </c>
      <c r="E2229" t="s">
        <v>26</v>
      </c>
      <c r="F2229" t="s">
        <v>27</v>
      </c>
      <c r="G2229" t="s">
        <v>42</v>
      </c>
      <c r="H2229" t="s">
        <v>50</v>
      </c>
      <c r="I2229" s="3">
        <v>2</v>
      </c>
      <c r="J2229" s="4">
        <v>1774.16</v>
      </c>
      <c r="K2229" s="4">
        <v>3548.32</v>
      </c>
      <c r="L2229" t="s">
        <v>28</v>
      </c>
      <c r="M2229" t="s">
        <v>29</v>
      </c>
      <c r="N2229">
        <f>IF(COUNTIF($C$2:C2229,C2229)=1,1,0)</f>
        <v>0</v>
      </c>
      <c r="O2229">
        <f t="shared" si="68"/>
        <v>0</v>
      </c>
      <c r="P2229" t="str">
        <f t="shared" si="69"/>
        <v>2023-05</v>
      </c>
      <c r="Q2229" s="3">
        <f>IF(AND(IF(dashboard!$B$4="All",TRUE,$F2229=dashboard!$B$4),IF(dashboard!$B$5="All",TRUE,$E2229=dashboard!$B$5),IF(dashboard!$B$6="All",TRUE,$G2229=dashboard!$B$6),IF(dashboard!$B$7="All",TRUE,$M2229=dashboard!$B$7),$P2229&gt;=dashboard!$B$8,$P2229&lt;=dashboard!$B$9,COUNTIFS($C$2:C2229,$C2229,$F$2:F2229,IF(dashboard!$B$4="All","*",dashboard!$B$4),$E$2:E2229,IF(dashboard!$B$5="All","*",dashboard!$B$5),$G$2:G2229,IF(dashboard!$B$6="All","*",dashboard!$B$6),$M$2:M2229,IF(dashboard!$B$7="All","*",dashboard!$B$7),$P$2:P2229,"&gt;="&amp;dashboard!$B$8,$P$2:P2229,"&lt;="&amp;dashboard!$B$9)=1),1,0)</f>
        <v>0</v>
      </c>
    </row>
    <row r="2230" spans="1:17">
      <c r="A2230" t="s">
        <v>3751</v>
      </c>
      <c r="B2230" s="2">
        <v>45279</v>
      </c>
      <c r="C2230" t="s">
        <v>2437</v>
      </c>
      <c r="D2230" t="s">
        <v>877</v>
      </c>
      <c r="E2230" t="s">
        <v>26</v>
      </c>
      <c r="F2230" t="s">
        <v>18</v>
      </c>
      <c r="G2230" t="s">
        <v>19</v>
      </c>
      <c r="H2230" t="s">
        <v>20</v>
      </c>
      <c r="I2230" s="3">
        <v>3</v>
      </c>
      <c r="J2230" s="4">
        <v>28466.69</v>
      </c>
      <c r="K2230" s="4">
        <v>85400.08</v>
      </c>
      <c r="L2230" t="s">
        <v>28</v>
      </c>
      <c r="M2230" t="s">
        <v>29</v>
      </c>
      <c r="N2230">
        <f>IF(COUNTIF($C$2:C2230,C2230)=1,1,0)</f>
        <v>0</v>
      </c>
      <c r="O2230">
        <f t="shared" si="68"/>
        <v>0</v>
      </c>
      <c r="P2230" t="str">
        <f t="shared" si="69"/>
        <v>2023-12</v>
      </c>
      <c r="Q2230" s="3">
        <f>IF(AND(IF(dashboard!$B$4="All",TRUE,$F2230=dashboard!$B$4),IF(dashboard!$B$5="All",TRUE,$E2230=dashboard!$B$5),IF(dashboard!$B$6="All",TRUE,$G2230=dashboard!$B$6),IF(dashboard!$B$7="All",TRUE,$M2230=dashboard!$B$7),$P2230&gt;=dashboard!$B$8,$P2230&lt;=dashboard!$B$9,COUNTIFS($C$2:C2230,$C2230,$F$2:F2230,IF(dashboard!$B$4="All","*",dashboard!$B$4),$E$2:E2230,IF(dashboard!$B$5="All","*",dashboard!$B$5),$G$2:G2230,IF(dashboard!$B$6="All","*",dashboard!$B$6),$M$2:M2230,IF(dashboard!$B$7="All","*",dashboard!$B$7),$P$2:P2230,"&gt;="&amp;dashboard!$B$8,$P$2:P2230,"&lt;="&amp;dashboard!$B$9)=1),1,0)</f>
        <v>0</v>
      </c>
    </row>
    <row r="2231" spans="1:17">
      <c r="A2231" t="s">
        <v>3752</v>
      </c>
      <c r="B2231" s="2">
        <v>45122</v>
      </c>
      <c r="C2231" t="s">
        <v>1022</v>
      </c>
      <c r="D2231" t="s">
        <v>744</v>
      </c>
      <c r="E2231" t="s">
        <v>61</v>
      </c>
      <c r="F2231" t="s">
        <v>33</v>
      </c>
      <c r="G2231" t="s">
        <v>19</v>
      </c>
      <c r="H2231" t="s">
        <v>34</v>
      </c>
      <c r="I2231" s="3">
        <v>5</v>
      </c>
      <c r="J2231" s="4">
        <v>1265.79</v>
      </c>
      <c r="K2231" s="4">
        <v>6328.97</v>
      </c>
      <c r="L2231" t="s">
        <v>35</v>
      </c>
      <c r="M2231" t="s">
        <v>29</v>
      </c>
      <c r="N2231">
        <f>IF(COUNTIF($C$2:C2231,C2231)=1,1,0)</f>
        <v>0</v>
      </c>
      <c r="O2231">
        <f t="shared" si="68"/>
        <v>0</v>
      </c>
      <c r="P2231" t="str">
        <f t="shared" si="69"/>
        <v>2023-07</v>
      </c>
      <c r="Q2231" s="3">
        <f>IF(AND(IF(dashboard!$B$4="All",TRUE,$F2231=dashboard!$B$4),IF(dashboard!$B$5="All",TRUE,$E2231=dashboard!$B$5),IF(dashboard!$B$6="All",TRUE,$G2231=dashboard!$B$6),IF(dashboard!$B$7="All",TRUE,$M2231=dashboard!$B$7),$P2231&gt;=dashboard!$B$8,$P2231&lt;=dashboard!$B$9,COUNTIFS($C$2:C2231,$C2231,$F$2:F2231,IF(dashboard!$B$4="All","*",dashboard!$B$4),$E$2:E2231,IF(dashboard!$B$5="All","*",dashboard!$B$5),$G$2:G2231,IF(dashboard!$B$6="All","*",dashboard!$B$6),$M$2:M2231,IF(dashboard!$B$7="All","*",dashboard!$B$7),$P$2:P2231,"&gt;="&amp;dashboard!$B$8,$P$2:P2231,"&lt;="&amp;dashboard!$B$9)=1),1,0)</f>
        <v>0</v>
      </c>
    </row>
    <row r="2232" spans="1:17">
      <c r="A2232" t="s">
        <v>3753</v>
      </c>
      <c r="B2232" s="2">
        <v>45308</v>
      </c>
      <c r="C2232" t="s">
        <v>3295</v>
      </c>
      <c r="D2232" t="s">
        <v>606</v>
      </c>
      <c r="E2232" t="s">
        <v>26</v>
      </c>
      <c r="F2232" t="s">
        <v>27</v>
      </c>
      <c r="G2232" t="s">
        <v>42</v>
      </c>
      <c r="H2232" t="s">
        <v>50</v>
      </c>
      <c r="I2232" s="3">
        <v>2</v>
      </c>
      <c r="J2232" s="4">
        <v>2126.16</v>
      </c>
      <c r="K2232" s="4">
        <v>4252.33</v>
      </c>
      <c r="L2232" t="s">
        <v>28</v>
      </c>
      <c r="M2232" t="s">
        <v>29</v>
      </c>
      <c r="N2232">
        <f>IF(COUNTIF($C$2:C2232,C2232)=1,1,0)</f>
        <v>0</v>
      </c>
      <c r="O2232">
        <f t="shared" si="68"/>
        <v>0</v>
      </c>
      <c r="P2232" t="str">
        <f t="shared" si="69"/>
        <v>2024-01</v>
      </c>
      <c r="Q2232" s="3">
        <f>IF(AND(IF(dashboard!$B$4="All",TRUE,$F2232=dashboard!$B$4),IF(dashboard!$B$5="All",TRUE,$E2232=dashboard!$B$5),IF(dashboard!$B$6="All",TRUE,$G2232=dashboard!$B$6),IF(dashboard!$B$7="All",TRUE,$M2232=dashboard!$B$7),$P2232&gt;=dashboard!$B$8,$P2232&lt;=dashboard!$B$9,COUNTIFS($C$2:C2232,$C2232,$F$2:F2232,IF(dashboard!$B$4="All","*",dashboard!$B$4),$E$2:E2232,IF(dashboard!$B$5="All","*",dashboard!$B$5),$G$2:G2232,IF(dashboard!$B$6="All","*",dashboard!$B$6),$M$2:M2232,IF(dashboard!$B$7="All","*",dashboard!$B$7),$P$2:P2232,"&gt;="&amp;dashboard!$B$8,$P$2:P2232,"&lt;="&amp;dashboard!$B$9)=1),1,0)</f>
        <v>0</v>
      </c>
    </row>
    <row r="2233" spans="1:17">
      <c r="A2233" t="s">
        <v>3754</v>
      </c>
      <c r="B2233" s="2">
        <v>45153</v>
      </c>
      <c r="C2233" t="s">
        <v>1417</v>
      </c>
      <c r="D2233" t="s">
        <v>1150</v>
      </c>
      <c r="E2233" t="s">
        <v>17</v>
      </c>
      <c r="F2233" t="s">
        <v>33</v>
      </c>
      <c r="G2233" t="s">
        <v>42</v>
      </c>
      <c r="H2233" t="s">
        <v>50</v>
      </c>
      <c r="I2233" s="3">
        <v>5</v>
      </c>
      <c r="J2233" s="4">
        <v>2900.18</v>
      </c>
      <c r="K2233" s="4">
        <v>14500.89</v>
      </c>
      <c r="L2233" t="s">
        <v>21</v>
      </c>
      <c r="M2233" t="s">
        <v>29</v>
      </c>
      <c r="N2233">
        <f>IF(COUNTIF($C$2:C2233,C2233)=1,1,0)</f>
        <v>0</v>
      </c>
      <c r="O2233">
        <f t="shared" si="68"/>
        <v>0</v>
      </c>
      <c r="P2233" t="str">
        <f t="shared" si="69"/>
        <v>2023-08</v>
      </c>
      <c r="Q2233" s="3">
        <f>IF(AND(IF(dashboard!$B$4="All",TRUE,$F2233=dashboard!$B$4),IF(dashboard!$B$5="All",TRUE,$E2233=dashboard!$B$5),IF(dashboard!$B$6="All",TRUE,$G2233=dashboard!$B$6),IF(dashboard!$B$7="All",TRUE,$M2233=dashboard!$B$7),$P2233&gt;=dashboard!$B$8,$P2233&lt;=dashboard!$B$9,COUNTIFS($C$2:C2233,$C2233,$F$2:F2233,IF(dashboard!$B$4="All","*",dashboard!$B$4),$E$2:E2233,IF(dashboard!$B$5="All","*",dashboard!$B$5),$G$2:G2233,IF(dashboard!$B$6="All","*",dashboard!$B$6),$M$2:M2233,IF(dashboard!$B$7="All","*",dashboard!$B$7),$P$2:P2233,"&gt;="&amp;dashboard!$B$8,$P$2:P2233,"&lt;="&amp;dashboard!$B$9)=1),1,0)</f>
        <v>0</v>
      </c>
    </row>
    <row r="2234" spans="1:17">
      <c r="A2234" t="s">
        <v>3755</v>
      </c>
      <c r="B2234" s="2">
        <v>45402</v>
      </c>
      <c r="C2234" t="s">
        <v>2400</v>
      </c>
      <c r="D2234" t="s">
        <v>1898</v>
      </c>
      <c r="E2234" t="s">
        <v>26</v>
      </c>
      <c r="F2234" t="s">
        <v>27</v>
      </c>
      <c r="G2234" t="s">
        <v>42</v>
      </c>
      <c r="H2234" t="s">
        <v>20</v>
      </c>
      <c r="I2234" s="3">
        <v>5</v>
      </c>
      <c r="J2234" s="4">
        <v>36971.620000000003</v>
      </c>
      <c r="K2234" s="4">
        <v>184858.1</v>
      </c>
      <c r="L2234" t="s">
        <v>35</v>
      </c>
      <c r="M2234" t="s">
        <v>29</v>
      </c>
      <c r="N2234">
        <f>IF(COUNTIF($C$2:C2234,C2234)=1,1,0)</f>
        <v>0</v>
      </c>
      <c r="O2234">
        <f t="shared" si="68"/>
        <v>0</v>
      </c>
      <c r="P2234" t="str">
        <f t="shared" si="69"/>
        <v>2024-04</v>
      </c>
      <c r="Q2234" s="3">
        <f>IF(AND(IF(dashboard!$B$4="All",TRUE,$F2234=dashboard!$B$4),IF(dashboard!$B$5="All",TRUE,$E2234=dashboard!$B$5),IF(dashboard!$B$6="All",TRUE,$G2234=dashboard!$B$6),IF(dashboard!$B$7="All",TRUE,$M2234=dashboard!$B$7),$P2234&gt;=dashboard!$B$8,$P2234&lt;=dashboard!$B$9,COUNTIFS($C$2:C2234,$C2234,$F$2:F2234,IF(dashboard!$B$4="All","*",dashboard!$B$4),$E$2:E2234,IF(dashboard!$B$5="All","*",dashboard!$B$5),$G$2:G2234,IF(dashboard!$B$6="All","*",dashboard!$B$6),$M$2:M2234,IF(dashboard!$B$7="All","*",dashboard!$B$7),$P$2:P2234,"&gt;="&amp;dashboard!$B$8,$P$2:P2234,"&lt;="&amp;dashboard!$B$9)=1),1,0)</f>
        <v>0</v>
      </c>
    </row>
    <row r="2235" spans="1:17">
      <c r="A2235" t="s">
        <v>3756</v>
      </c>
      <c r="B2235" s="2">
        <v>45403</v>
      </c>
      <c r="C2235" t="s">
        <v>3533</v>
      </c>
      <c r="D2235" t="s">
        <v>1876</v>
      </c>
      <c r="E2235" t="s">
        <v>61</v>
      </c>
      <c r="F2235" t="s">
        <v>18</v>
      </c>
      <c r="G2235" t="s">
        <v>42</v>
      </c>
      <c r="H2235" t="s">
        <v>20</v>
      </c>
      <c r="I2235" s="3">
        <v>2</v>
      </c>
      <c r="J2235" s="4">
        <v>29573.72</v>
      </c>
      <c r="K2235" s="4">
        <v>59147.44</v>
      </c>
      <c r="L2235" t="s">
        <v>35</v>
      </c>
      <c r="M2235" t="s">
        <v>22</v>
      </c>
      <c r="N2235">
        <f>IF(COUNTIF($C$2:C2235,C2235)=1,1,0)</f>
        <v>0</v>
      </c>
      <c r="O2235">
        <f t="shared" si="68"/>
        <v>1</v>
      </c>
      <c r="P2235" t="str">
        <f t="shared" si="69"/>
        <v>2024-04</v>
      </c>
      <c r="Q2235" s="3">
        <f>IF(AND(IF(dashboard!$B$4="All",TRUE,$F2235=dashboard!$B$4),IF(dashboard!$B$5="All",TRUE,$E2235=dashboard!$B$5),IF(dashboard!$B$6="All",TRUE,$G2235=dashboard!$B$6),IF(dashboard!$B$7="All",TRUE,$M2235=dashboard!$B$7),$P2235&gt;=dashboard!$B$8,$P2235&lt;=dashboard!$B$9,COUNTIFS($C$2:C2235,$C2235,$F$2:F2235,IF(dashboard!$B$4="All","*",dashboard!$B$4),$E$2:E2235,IF(dashboard!$B$5="All","*",dashboard!$B$5),$G$2:G2235,IF(dashboard!$B$6="All","*",dashboard!$B$6),$M$2:M2235,IF(dashboard!$B$7="All","*",dashboard!$B$7),$P$2:P2235,"&gt;="&amp;dashboard!$B$8,$P$2:P2235,"&lt;="&amp;dashboard!$B$9)=1),1,0)</f>
        <v>0</v>
      </c>
    </row>
    <row r="2236" spans="1:17">
      <c r="A2236" t="s">
        <v>3757</v>
      </c>
      <c r="B2236" s="2">
        <v>45191</v>
      </c>
      <c r="C2236" t="s">
        <v>1303</v>
      </c>
      <c r="D2236" t="s">
        <v>1338</v>
      </c>
      <c r="E2236" t="s">
        <v>26</v>
      </c>
      <c r="F2236" t="s">
        <v>33</v>
      </c>
      <c r="G2236" t="s">
        <v>19</v>
      </c>
      <c r="H2236" t="s">
        <v>50</v>
      </c>
      <c r="I2236" s="3">
        <v>1</v>
      </c>
      <c r="J2236" s="4">
        <v>2395.5100000000002</v>
      </c>
      <c r="K2236" s="4">
        <v>2395.5100000000002</v>
      </c>
      <c r="L2236" t="s">
        <v>28</v>
      </c>
      <c r="M2236" t="s">
        <v>29</v>
      </c>
      <c r="N2236">
        <f>IF(COUNTIF($C$2:C2236,C2236)=1,1,0)</f>
        <v>0</v>
      </c>
      <c r="O2236">
        <f t="shared" si="68"/>
        <v>0</v>
      </c>
      <c r="P2236" t="str">
        <f t="shared" si="69"/>
        <v>2023-09</v>
      </c>
      <c r="Q2236" s="3">
        <f>IF(AND(IF(dashboard!$B$4="All",TRUE,$F2236=dashboard!$B$4),IF(dashboard!$B$5="All",TRUE,$E2236=dashboard!$B$5),IF(dashboard!$B$6="All",TRUE,$G2236=dashboard!$B$6),IF(dashboard!$B$7="All",TRUE,$M2236=dashboard!$B$7),$P2236&gt;=dashboard!$B$8,$P2236&lt;=dashboard!$B$9,COUNTIFS($C$2:C2236,$C2236,$F$2:F2236,IF(dashboard!$B$4="All","*",dashboard!$B$4),$E$2:E2236,IF(dashboard!$B$5="All","*",dashboard!$B$5),$G$2:G2236,IF(dashboard!$B$6="All","*",dashboard!$B$6),$M$2:M2236,IF(dashboard!$B$7="All","*",dashboard!$B$7),$P$2:P2236,"&gt;="&amp;dashboard!$B$8,$P$2:P2236,"&lt;="&amp;dashboard!$B$9)=1),1,0)</f>
        <v>0</v>
      </c>
    </row>
    <row r="2237" spans="1:17">
      <c r="A2237" t="s">
        <v>3758</v>
      </c>
      <c r="B2237" s="2">
        <v>45298</v>
      </c>
      <c r="C2237" t="s">
        <v>746</v>
      </c>
      <c r="D2237" t="s">
        <v>345</v>
      </c>
      <c r="E2237" t="s">
        <v>26</v>
      </c>
      <c r="F2237" t="s">
        <v>46</v>
      </c>
      <c r="G2237" t="s">
        <v>19</v>
      </c>
      <c r="H2237" t="s">
        <v>50</v>
      </c>
      <c r="I2237" s="3">
        <v>3</v>
      </c>
      <c r="J2237" s="4">
        <v>2584.0500000000002</v>
      </c>
      <c r="K2237" s="4">
        <v>7752.15</v>
      </c>
      <c r="L2237" t="s">
        <v>35</v>
      </c>
      <c r="M2237" t="s">
        <v>29</v>
      </c>
      <c r="N2237">
        <f>IF(COUNTIF($C$2:C2237,C2237)=1,1,0)</f>
        <v>0</v>
      </c>
      <c r="O2237">
        <f t="shared" si="68"/>
        <v>0</v>
      </c>
      <c r="P2237" t="str">
        <f t="shared" si="69"/>
        <v>2024-01</v>
      </c>
      <c r="Q2237" s="3">
        <f>IF(AND(IF(dashboard!$B$4="All",TRUE,$F2237=dashboard!$B$4),IF(dashboard!$B$5="All",TRUE,$E2237=dashboard!$B$5),IF(dashboard!$B$6="All",TRUE,$G2237=dashboard!$B$6),IF(dashboard!$B$7="All",TRUE,$M2237=dashboard!$B$7),$P2237&gt;=dashboard!$B$8,$P2237&lt;=dashboard!$B$9,COUNTIFS($C$2:C2237,$C2237,$F$2:F2237,IF(dashboard!$B$4="All","*",dashboard!$B$4),$E$2:E2237,IF(dashboard!$B$5="All","*",dashboard!$B$5),$G$2:G2237,IF(dashboard!$B$6="All","*",dashboard!$B$6),$M$2:M2237,IF(dashboard!$B$7="All","*",dashboard!$B$7),$P$2:P2237,"&gt;="&amp;dashboard!$B$8,$P$2:P2237,"&lt;="&amp;dashboard!$B$9)=1),1,0)</f>
        <v>0</v>
      </c>
    </row>
    <row r="2238" spans="1:17">
      <c r="A2238" t="s">
        <v>3759</v>
      </c>
      <c r="B2238" s="2">
        <v>45412</v>
      </c>
      <c r="C2238" t="s">
        <v>180</v>
      </c>
      <c r="D2238" t="s">
        <v>1461</v>
      </c>
      <c r="E2238" t="s">
        <v>26</v>
      </c>
      <c r="F2238" t="s">
        <v>27</v>
      </c>
      <c r="G2238" t="s">
        <v>19</v>
      </c>
      <c r="H2238" t="s">
        <v>57</v>
      </c>
      <c r="I2238" s="3">
        <v>2</v>
      </c>
      <c r="J2238" s="4">
        <v>11950.24</v>
      </c>
      <c r="K2238" s="4">
        <v>23900.49</v>
      </c>
      <c r="L2238" t="s">
        <v>21</v>
      </c>
      <c r="M2238" t="s">
        <v>29</v>
      </c>
      <c r="N2238">
        <f>IF(COUNTIF($C$2:C2238,C2238)=1,1,0)</f>
        <v>0</v>
      </c>
      <c r="O2238">
        <f t="shared" si="68"/>
        <v>0</v>
      </c>
      <c r="P2238" t="str">
        <f t="shared" si="69"/>
        <v>2024-04</v>
      </c>
      <c r="Q2238" s="3">
        <f>IF(AND(IF(dashboard!$B$4="All",TRUE,$F2238=dashboard!$B$4),IF(dashboard!$B$5="All",TRUE,$E2238=dashboard!$B$5),IF(dashboard!$B$6="All",TRUE,$G2238=dashboard!$B$6),IF(dashboard!$B$7="All",TRUE,$M2238=dashboard!$B$7),$P2238&gt;=dashboard!$B$8,$P2238&lt;=dashboard!$B$9,COUNTIFS($C$2:C2238,$C2238,$F$2:F2238,IF(dashboard!$B$4="All","*",dashboard!$B$4),$E$2:E2238,IF(dashboard!$B$5="All","*",dashboard!$B$5),$G$2:G2238,IF(dashboard!$B$6="All","*",dashboard!$B$6),$M$2:M2238,IF(dashboard!$B$7="All","*",dashboard!$B$7),$P$2:P2238,"&gt;="&amp;dashboard!$B$8,$P$2:P2238,"&lt;="&amp;dashboard!$B$9)=1),1,0)</f>
        <v>0</v>
      </c>
    </row>
    <row r="2239" spans="1:17">
      <c r="A2239" t="s">
        <v>3760</v>
      </c>
      <c r="B2239" s="2">
        <v>45360</v>
      </c>
      <c r="C2239" t="s">
        <v>2100</v>
      </c>
      <c r="D2239" t="s">
        <v>3163</v>
      </c>
      <c r="E2239" t="s">
        <v>61</v>
      </c>
      <c r="F2239" t="s">
        <v>33</v>
      </c>
      <c r="G2239" t="s">
        <v>19</v>
      </c>
      <c r="H2239" t="s">
        <v>50</v>
      </c>
      <c r="I2239" s="3">
        <v>2</v>
      </c>
      <c r="J2239" s="4">
        <v>2057.73</v>
      </c>
      <c r="K2239" s="4">
        <v>4115.47</v>
      </c>
      <c r="L2239" t="s">
        <v>28</v>
      </c>
      <c r="M2239" t="s">
        <v>29</v>
      </c>
      <c r="N2239">
        <f>IF(COUNTIF($C$2:C2239,C2239)=1,1,0)</f>
        <v>0</v>
      </c>
      <c r="O2239">
        <f t="shared" si="68"/>
        <v>0</v>
      </c>
      <c r="P2239" t="str">
        <f t="shared" si="69"/>
        <v>2024-03</v>
      </c>
      <c r="Q2239" s="3">
        <f>IF(AND(IF(dashboard!$B$4="All",TRUE,$F2239=dashboard!$B$4),IF(dashboard!$B$5="All",TRUE,$E2239=dashboard!$B$5),IF(dashboard!$B$6="All",TRUE,$G2239=dashboard!$B$6),IF(dashboard!$B$7="All",TRUE,$M2239=dashboard!$B$7),$P2239&gt;=dashboard!$B$8,$P2239&lt;=dashboard!$B$9,COUNTIFS($C$2:C2239,$C2239,$F$2:F2239,IF(dashboard!$B$4="All","*",dashboard!$B$4),$E$2:E2239,IF(dashboard!$B$5="All","*",dashboard!$B$5),$G$2:G2239,IF(dashboard!$B$6="All","*",dashboard!$B$6),$M$2:M2239,IF(dashboard!$B$7="All","*",dashboard!$B$7),$P$2:P2239,"&gt;="&amp;dashboard!$B$8,$P$2:P2239,"&lt;="&amp;dashboard!$B$9)=1),1,0)</f>
        <v>1</v>
      </c>
    </row>
    <row r="2240" spans="1:17">
      <c r="A2240" t="s">
        <v>3761</v>
      </c>
      <c r="B2240" s="2">
        <v>45137</v>
      </c>
      <c r="C2240" t="s">
        <v>633</v>
      </c>
      <c r="D2240" t="s">
        <v>2726</v>
      </c>
      <c r="E2240" t="s">
        <v>17</v>
      </c>
      <c r="F2240" t="s">
        <v>18</v>
      </c>
      <c r="G2240" t="s">
        <v>19</v>
      </c>
      <c r="H2240" t="s">
        <v>50</v>
      </c>
      <c r="I2240" s="3">
        <v>5</v>
      </c>
      <c r="J2240" s="4">
        <v>2383.9</v>
      </c>
      <c r="K2240" s="4">
        <v>11919.52</v>
      </c>
      <c r="L2240" t="s">
        <v>21</v>
      </c>
      <c r="M2240" t="s">
        <v>29</v>
      </c>
      <c r="N2240">
        <f>IF(COUNTIF($C$2:C2240,C2240)=1,1,0)</f>
        <v>0</v>
      </c>
      <c r="O2240">
        <f t="shared" si="68"/>
        <v>0</v>
      </c>
      <c r="P2240" t="str">
        <f t="shared" si="69"/>
        <v>2023-07</v>
      </c>
      <c r="Q2240" s="3">
        <f>IF(AND(IF(dashboard!$B$4="All",TRUE,$F2240=dashboard!$B$4),IF(dashboard!$B$5="All",TRUE,$E2240=dashboard!$B$5),IF(dashboard!$B$6="All",TRUE,$G2240=dashboard!$B$6),IF(dashboard!$B$7="All",TRUE,$M2240=dashboard!$B$7),$P2240&gt;=dashboard!$B$8,$P2240&lt;=dashboard!$B$9,COUNTIFS($C$2:C2240,$C2240,$F$2:F2240,IF(dashboard!$B$4="All","*",dashboard!$B$4),$E$2:E2240,IF(dashboard!$B$5="All","*",dashboard!$B$5),$G$2:G2240,IF(dashboard!$B$6="All","*",dashboard!$B$6),$M$2:M2240,IF(dashboard!$B$7="All","*",dashboard!$B$7),$P$2:P2240,"&gt;="&amp;dashboard!$B$8,$P$2:P2240,"&lt;="&amp;dashboard!$B$9)=1),1,0)</f>
        <v>0</v>
      </c>
    </row>
    <row r="2241" spans="1:17">
      <c r="A2241" t="s">
        <v>3762</v>
      </c>
      <c r="B2241" s="2">
        <v>45303</v>
      </c>
      <c r="C2241" t="s">
        <v>3763</v>
      </c>
      <c r="D2241" t="s">
        <v>1601</v>
      </c>
      <c r="E2241" t="s">
        <v>26</v>
      </c>
      <c r="F2241" t="s">
        <v>33</v>
      </c>
      <c r="G2241" t="s">
        <v>42</v>
      </c>
      <c r="H2241" t="s">
        <v>57</v>
      </c>
      <c r="I2241" s="3">
        <v>2</v>
      </c>
      <c r="J2241" s="4">
        <v>17436.71</v>
      </c>
      <c r="K2241" s="4">
        <v>34873.42</v>
      </c>
      <c r="L2241" t="s">
        <v>28</v>
      </c>
      <c r="M2241" t="s">
        <v>29</v>
      </c>
      <c r="N2241">
        <f>IF(COUNTIF($C$2:C2241,C2241)=1,1,0)</f>
        <v>1</v>
      </c>
      <c r="O2241">
        <f t="shared" si="68"/>
        <v>0</v>
      </c>
      <c r="P2241" t="str">
        <f t="shared" si="69"/>
        <v>2024-01</v>
      </c>
      <c r="Q2241" s="3">
        <f>IF(AND(IF(dashboard!$B$4="All",TRUE,$F2241=dashboard!$B$4),IF(dashboard!$B$5="All",TRUE,$E2241=dashboard!$B$5),IF(dashboard!$B$6="All",TRUE,$G2241=dashboard!$B$6),IF(dashboard!$B$7="All",TRUE,$M2241=dashboard!$B$7),$P2241&gt;=dashboard!$B$8,$P2241&lt;=dashboard!$B$9,COUNTIFS($C$2:C2241,$C2241,$F$2:F2241,IF(dashboard!$B$4="All","*",dashboard!$B$4),$E$2:E2241,IF(dashboard!$B$5="All","*",dashboard!$B$5),$G$2:G2241,IF(dashboard!$B$6="All","*",dashboard!$B$6),$M$2:M2241,IF(dashboard!$B$7="All","*",dashboard!$B$7),$P$2:P2241,"&gt;="&amp;dashboard!$B$8,$P$2:P2241,"&lt;="&amp;dashboard!$B$9)=1),1,0)</f>
        <v>1</v>
      </c>
    </row>
    <row r="2242" spans="1:17">
      <c r="A2242" t="s">
        <v>3764</v>
      </c>
      <c r="B2242" s="2">
        <v>45321</v>
      </c>
      <c r="C2242" t="s">
        <v>1556</v>
      </c>
      <c r="D2242" t="s">
        <v>2835</v>
      </c>
      <c r="E2242" t="s">
        <v>17</v>
      </c>
      <c r="F2242" t="s">
        <v>27</v>
      </c>
      <c r="G2242" t="s">
        <v>19</v>
      </c>
      <c r="H2242" t="s">
        <v>57</v>
      </c>
      <c r="I2242" s="3">
        <v>3</v>
      </c>
      <c r="J2242" s="4">
        <v>13080.08</v>
      </c>
      <c r="K2242" s="4">
        <v>39240.230000000003</v>
      </c>
      <c r="L2242" t="s">
        <v>28</v>
      </c>
      <c r="M2242" t="s">
        <v>29</v>
      </c>
      <c r="N2242">
        <f>IF(COUNTIF($C$2:C2242,C2242)=1,1,0)</f>
        <v>0</v>
      </c>
      <c r="O2242">
        <f t="shared" ref="O2242:O2305" si="70">IF(OR(M2242="Yes",M2242="YES",M2242=TRUE,M2242=1),1,0)</f>
        <v>0</v>
      </c>
      <c r="P2242" t="str">
        <f t="shared" ref="P2242:P2305" si="71">TEXT(B2242,"yyyy-mm")</f>
        <v>2024-01</v>
      </c>
      <c r="Q2242" s="3">
        <f>IF(AND(IF(dashboard!$B$4="All",TRUE,$F2242=dashboard!$B$4),IF(dashboard!$B$5="All",TRUE,$E2242=dashboard!$B$5),IF(dashboard!$B$6="All",TRUE,$G2242=dashboard!$B$6),IF(dashboard!$B$7="All",TRUE,$M2242=dashboard!$B$7),$P2242&gt;=dashboard!$B$8,$P2242&lt;=dashboard!$B$9,COUNTIFS($C$2:C2242,$C2242,$F$2:F2242,IF(dashboard!$B$4="All","*",dashboard!$B$4),$E$2:E2242,IF(dashboard!$B$5="All","*",dashboard!$B$5),$G$2:G2242,IF(dashboard!$B$6="All","*",dashboard!$B$6),$M$2:M2242,IF(dashboard!$B$7="All","*",dashboard!$B$7),$P$2:P2242,"&gt;="&amp;dashboard!$B$8,$P$2:P2242,"&lt;="&amp;dashboard!$B$9)=1),1,0)</f>
        <v>0</v>
      </c>
    </row>
    <row r="2243" spans="1:17">
      <c r="A2243" t="s">
        <v>3765</v>
      </c>
      <c r="B2243" s="2">
        <v>45376</v>
      </c>
      <c r="C2243" t="s">
        <v>770</v>
      </c>
      <c r="D2243" t="s">
        <v>1948</v>
      </c>
      <c r="E2243" t="s">
        <v>26</v>
      </c>
      <c r="F2243" t="s">
        <v>18</v>
      </c>
      <c r="G2243" t="s">
        <v>19</v>
      </c>
      <c r="H2243" t="s">
        <v>50</v>
      </c>
      <c r="I2243" s="3">
        <v>1</v>
      </c>
      <c r="J2243" s="4">
        <v>2252.66</v>
      </c>
      <c r="K2243" s="4">
        <v>2252.66</v>
      </c>
      <c r="L2243" t="s">
        <v>35</v>
      </c>
      <c r="M2243" t="s">
        <v>29</v>
      </c>
      <c r="N2243">
        <f>IF(COUNTIF($C$2:C2243,C2243)=1,1,0)</f>
        <v>0</v>
      </c>
      <c r="O2243">
        <f t="shared" si="70"/>
        <v>0</v>
      </c>
      <c r="P2243" t="str">
        <f t="shared" si="71"/>
        <v>2024-03</v>
      </c>
      <c r="Q2243" s="3">
        <f>IF(AND(IF(dashboard!$B$4="All",TRUE,$F2243=dashboard!$B$4),IF(dashboard!$B$5="All",TRUE,$E2243=dashboard!$B$5),IF(dashboard!$B$6="All",TRUE,$G2243=dashboard!$B$6),IF(dashboard!$B$7="All",TRUE,$M2243=dashboard!$B$7),$P2243&gt;=dashboard!$B$8,$P2243&lt;=dashboard!$B$9,COUNTIFS($C$2:C2243,$C2243,$F$2:F2243,IF(dashboard!$B$4="All","*",dashboard!$B$4),$E$2:E2243,IF(dashboard!$B$5="All","*",dashboard!$B$5),$G$2:G2243,IF(dashboard!$B$6="All","*",dashboard!$B$6),$M$2:M2243,IF(dashboard!$B$7="All","*",dashboard!$B$7),$P$2:P2243,"&gt;="&amp;dashboard!$B$8,$P$2:P2243,"&lt;="&amp;dashboard!$B$9)=1),1,0)</f>
        <v>0</v>
      </c>
    </row>
    <row r="2244" spans="1:17">
      <c r="A2244" t="s">
        <v>3766</v>
      </c>
      <c r="B2244" s="2">
        <v>45290</v>
      </c>
      <c r="C2244" t="s">
        <v>2279</v>
      </c>
      <c r="D2244" t="s">
        <v>45</v>
      </c>
      <c r="E2244" t="s">
        <v>26</v>
      </c>
      <c r="F2244" t="s">
        <v>46</v>
      </c>
      <c r="G2244" t="s">
        <v>19</v>
      </c>
      <c r="H2244" t="s">
        <v>57</v>
      </c>
      <c r="I2244" s="3">
        <v>1</v>
      </c>
      <c r="J2244" s="4">
        <v>11929.65</v>
      </c>
      <c r="K2244" s="4">
        <v>11929.65</v>
      </c>
      <c r="L2244" t="s">
        <v>35</v>
      </c>
      <c r="M2244" t="s">
        <v>29</v>
      </c>
      <c r="N2244">
        <f>IF(COUNTIF($C$2:C2244,C2244)=1,1,0)</f>
        <v>0</v>
      </c>
      <c r="O2244">
        <f t="shared" si="70"/>
        <v>0</v>
      </c>
      <c r="P2244" t="str">
        <f t="shared" si="71"/>
        <v>2023-12</v>
      </c>
      <c r="Q2244" s="3">
        <f>IF(AND(IF(dashboard!$B$4="All",TRUE,$F2244=dashboard!$B$4),IF(dashboard!$B$5="All",TRUE,$E2244=dashboard!$B$5),IF(dashboard!$B$6="All",TRUE,$G2244=dashboard!$B$6),IF(dashboard!$B$7="All",TRUE,$M2244=dashboard!$B$7),$P2244&gt;=dashboard!$B$8,$P2244&lt;=dashboard!$B$9,COUNTIFS($C$2:C2244,$C2244,$F$2:F2244,IF(dashboard!$B$4="All","*",dashboard!$B$4),$E$2:E2244,IF(dashboard!$B$5="All","*",dashboard!$B$5),$G$2:G2244,IF(dashboard!$B$6="All","*",dashboard!$B$6),$M$2:M2244,IF(dashboard!$B$7="All","*",dashboard!$B$7),$P$2:P2244,"&gt;="&amp;dashboard!$B$8,$P$2:P2244,"&lt;="&amp;dashboard!$B$9)=1),1,0)</f>
        <v>0</v>
      </c>
    </row>
    <row r="2245" spans="1:17">
      <c r="A2245" t="s">
        <v>3767</v>
      </c>
      <c r="B2245" s="2">
        <v>45383</v>
      </c>
      <c r="C2245" t="s">
        <v>1143</v>
      </c>
      <c r="D2245" t="s">
        <v>1501</v>
      </c>
      <c r="E2245" t="s">
        <v>17</v>
      </c>
      <c r="F2245" t="s">
        <v>27</v>
      </c>
      <c r="G2245" t="s">
        <v>42</v>
      </c>
      <c r="H2245" t="s">
        <v>34</v>
      </c>
      <c r="I2245" s="3">
        <v>1</v>
      </c>
      <c r="J2245" s="4">
        <v>1195.93</v>
      </c>
      <c r="K2245" s="4">
        <v>1195.93</v>
      </c>
      <c r="L2245" t="s">
        <v>35</v>
      </c>
      <c r="M2245" t="s">
        <v>29</v>
      </c>
      <c r="N2245">
        <f>IF(COUNTIF($C$2:C2245,C2245)=1,1,0)</f>
        <v>0</v>
      </c>
      <c r="O2245">
        <f t="shared" si="70"/>
        <v>0</v>
      </c>
      <c r="P2245" t="str">
        <f t="shared" si="71"/>
        <v>2024-04</v>
      </c>
      <c r="Q2245" s="3">
        <f>IF(AND(IF(dashboard!$B$4="All",TRUE,$F2245=dashboard!$B$4),IF(dashboard!$B$5="All",TRUE,$E2245=dashboard!$B$5),IF(dashboard!$B$6="All",TRUE,$G2245=dashboard!$B$6),IF(dashboard!$B$7="All",TRUE,$M2245=dashboard!$B$7),$P2245&gt;=dashboard!$B$8,$P2245&lt;=dashboard!$B$9,COUNTIFS($C$2:C2245,$C2245,$F$2:F2245,IF(dashboard!$B$4="All","*",dashboard!$B$4),$E$2:E2245,IF(dashboard!$B$5="All","*",dashboard!$B$5),$G$2:G2245,IF(dashboard!$B$6="All","*",dashboard!$B$6),$M$2:M2245,IF(dashboard!$B$7="All","*",dashboard!$B$7),$P$2:P2245,"&gt;="&amp;dashboard!$B$8,$P$2:P2245,"&lt;="&amp;dashboard!$B$9)=1),1,0)</f>
        <v>0</v>
      </c>
    </row>
    <row r="2246" spans="1:17">
      <c r="A2246" t="s">
        <v>3768</v>
      </c>
      <c r="B2246" s="2">
        <v>45152</v>
      </c>
      <c r="C2246" t="s">
        <v>3769</v>
      </c>
      <c r="D2246" t="s">
        <v>3086</v>
      </c>
      <c r="E2246" t="s">
        <v>17</v>
      </c>
      <c r="F2246" t="s">
        <v>27</v>
      </c>
      <c r="G2246" t="s">
        <v>19</v>
      </c>
      <c r="H2246" t="s">
        <v>20</v>
      </c>
      <c r="I2246" s="3">
        <v>3</v>
      </c>
      <c r="J2246" s="4">
        <v>37452.639999999999</v>
      </c>
      <c r="K2246" s="4">
        <v>112357.91</v>
      </c>
      <c r="L2246" t="s">
        <v>28</v>
      </c>
      <c r="M2246" t="s">
        <v>29</v>
      </c>
      <c r="N2246">
        <f>IF(COUNTIF($C$2:C2246,C2246)=1,1,0)</f>
        <v>1</v>
      </c>
      <c r="O2246">
        <f t="shared" si="70"/>
        <v>0</v>
      </c>
      <c r="P2246" t="str">
        <f t="shared" si="71"/>
        <v>2023-08</v>
      </c>
      <c r="Q2246" s="3">
        <f>IF(AND(IF(dashboard!$B$4="All",TRUE,$F2246=dashboard!$B$4),IF(dashboard!$B$5="All",TRUE,$E2246=dashboard!$B$5),IF(dashboard!$B$6="All",TRUE,$G2246=dashboard!$B$6),IF(dashboard!$B$7="All",TRUE,$M2246=dashboard!$B$7),$P2246&gt;=dashboard!$B$8,$P2246&lt;=dashboard!$B$9,COUNTIFS($C$2:C2246,$C2246,$F$2:F2246,IF(dashboard!$B$4="All","*",dashboard!$B$4),$E$2:E2246,IF(dashboard!$B$5="All","*",dashboard!$B$5),$G$2:G2246,IF(dashboard!$B$6="All","*",dashboard!$B$6),$M$2:M2246,IF(dashboard!$B$7="All","*",dashboard!$B$7),$P$2:P2246,"&gt;="&amp;dashboard!$B$8,$P$2:P2246,"&lt;="&amp;dashboard!$B$9)=1),1,0)</f>
        <v>0</v>
      </c>
    </row>
    <row r="2247" spans="1:17">
      <c r="A2247" t="s">
        <v>3770</v>
      </c>
      <c r="B2247" s="2">
        <v>45057</v>
      </c>
      <c r="C2247" t="s">
        <v>1138</v>
      </c>
      <c r="D2247" t="s">
        <v>73</v>
      </c>
      <c r="E2247" t="s">
        <v>26</v>
      </c>
      <c r="F2247" t="s">
        <v>18</v>
      </c>
      <c r="G2247" t="s">
        <v>19</v>
      </c>
      <c r="H2247" t="s">
        <v>34</v>
      </c>
      <c r="I2247" s="3">
        <v>5</v>
      </c>
      <c r="J2247" s="4">
        <v>1104.3900000000001</v>
      </c>
      <c r="K2247" s="4">
        <v>5521.93</v>
      </c>
      <c r="L2247" t="s">
        <v>35</v>
      </c>
      <c r="M2247" t="s">
        <v>29</v>
      </c>
      <c r="N2247">
        <f>IF(COUNTIF($C$2:C2247,C2247)=1,1,0)</f>
        <v>0</v>
      </c>
      <c r="O2247">
        <f t="shared" si="70"/>
        <v>0</v>
      </c>
      <c r="P2247" t="str">
        <f t="shared" si="71"/>
        <v>2023-05</v>
      </c>
      <c r="Q2247" s="3">
        <f>IF(AND(IF(dashboard!$B$4="All",TRUE,$F2247=dashboard!$B$4),IF(dashboard!$B$5="All",TRUE,$E2247=dashboard!$B$5),IF(dashboard!$B$6="All",TRUE,$G2247=dashboard!$B$6),IF(dashboard!$B$7="All",TRUE,$M2247=dashboard!$B$7),$P2247&gt;=dashboard!$B$8,$P2247&lt;=dashboard!$B$9,COUNTIFS($C$2:C2247,$C2247,$F$2:F2247,IF(dashboard!$B$4="All","*",dashboard!$B$4),$E$2:E2247,IF(dashboard!$B$5="All","*",dashboard!$B$5),$G$2:G2247,IF(dashboard!$B$6="All","*",dashboard!$B$6),$M$2:M2247,IF(dashboard!$B$7="All","*",dashboard!$B$7),$P$2:P2247,"&gt;="&amp;dashboard!$B$8,$P$2:P2247,"&lt;="&amp;dashboard!$B$9)=1),1,0)</f>
        <v>0</v>
      </c>
    </row>
    <row r="2248" spans="1:17">
      <c r="A2248" t="s">
        <v>3771</v>
      </c>
      <c r="B2248" s="2">
        <v>45402</v>
      </c>
      <c r="C2248" t="s">
        <v>1031</v>
      </c>
      <c r="D2248" t="s">
        <v>339</v>
      </c>
      <c r="E2248" t="s">
        <v>17</v>
      </c>
      <c r="F2248" t="s">
        <v>27</v>
      </c>
      <c r="G2248" t="s">
        <v>19</v>
      </c>
      <c r="H2248" t="s">
        <v>20</v>
      </c>
      <c r="I2248" s="3">
        <v>3</v>
      </c>
      <c r="J2248" s="4">
        <v>37629.360000000001</v>
      </c>
      <c r="K2248" s="4">
        <v>112888.09</v>
      </c>
      <c r="L2248" t="s">
        <v>21</v>
      </c>
      <c r="M2248" t="s">
        <v>29</v>
      </c>
      <c r="N2248">
        <f>IF(COUNTIF($C$2:C2248,C2248)=1,1,0)</f>
        <v>0</v>
      </c>
      <c r="O2248">
        <f t="shared" si="70"/>
        <v>0</v>
      </c>
      <c r="P2248" t="str">
        <f t="shared" si="71"/>
        <v>2024-04</v>
      </c>
      <c r="Q2248" s="3">
        <f>IF(AND(IF(dashboard!$B$4="All",TRUE,$F2248=dashboard!$B$4),IF(dashboard!$B$5="All",TRUE,$E2248=dashboard!$B$5),IF(dashboard!$B$6="All",TRUE,$G2248=dashboard!$B$6),IF(dashboard!$B$7="All",TRUE,$M2248=dashboard!$B$7),$P2248&gt;=dashboard!$B$8,$P2248&lt;=dashboard!$B$9,COUNTIFS($C$2:C2248,$C2248,$F$2:F2248,IF(dashboard!$B$4="All","*",dashboard!$B$4),$E$2:E2248,IF(dashboard!$B$5="All","*",dashboard!$B$5),$G$2:G2248,IF(dashboard!$B$6="All","*",dashboard!$B$6),$M$2:M2248,IF(dashboard!$B$7="All","*",dashboard!$B$7),$P$2:P2248,"&gt;="&amp;dashboard!$B$8,$P$2:P2248,"&lt;="&amp;dashboard!$B$9)=1),1,0)</f>
        <v>0</v>
      </c>
    </row>
    <row r="2249" spans="1:17">
      <c r="A2249" t="s">
        <v>3772</v>
      </c>
      <c r="B2249" s="2">
        <v>45203</v>
      </c>
      <c r="C2249" t="s">
        <v>140</v>
      </c>
      <c r="D2249" t="s">
        <v>3727</v>
      </c>
      <c r="E2249" t="s">
        <v>17</v>
      </c>
      <c r="F2249" t="s">
        <v>33</v>
      </c>
      <c r="G2249" t="s">
        <v>19</v>
      </c>
      <c r="H2249" t="s">
        <v>20</v>
      </c>
      <c r="I2249" s="3">
        <v>2</v>
      </c>
      <c r="J2249" s="4">
        <v>29795.58</v>
      </c>
      <c r="K2249" s="4">
        <v>59591.17</v>
      </c>
      <c r="L2249" t="s">
        <v>35</v>
      </c>
      <c r="M2249" t="s">
        <v>29</v>
      </c>
      <c r="N2249">
        <f>IF(COUNTIF($C$2:C2249,C2249)=1,1,0)</f>
        <v>0</v>
      </c>
      <c r="O2249">
        <f t="shared" si="70"/>
        <v>0</v>
      </c>
      <c r="P2249" t="str">
        <f t="shared" si="71"/>
        <v>2023-10</v>
      </c>
      <c r="Q2249" s="3">
        <f>IF(AND(IF(dashboard!$B$4="All",TRUE,$F2249=dashboard!$B$4),IF(dashboard!$B$5="All",TRUE,$E2249=dashboard!$B$5),IF(dashboard!$B$6="All",TRUE,$G2249=dashboard!$B$6),IF(dashboard!$B$7="All",TRUE,$M2249=dashboard!$B$7),$P2249&gt;=dashboard!$B$8,$P2249&lt;=dashboard!$B$9,COUNTIFS($C$2:C2249,$C2249,$F$2:F2249,IF(dashboard!$B$4="All","*",dashboard!$B$4),$E$2:E2249,IF(dashboard!$B$5="All","*",dashboard!$B$5),$G$2:G2249,IF(dashboard!$B$6="All","*",dashboard!$B$6),$M$2:M2249,IF(dashboard!$B$7="All","*",dashboard!$B$7),$P$2:P2249,"&gt;="&amp;dashboard!$B$8,$P$2:P2249,"&lt;="&amp;dashboard!$B$9)=1),1,0)</f>
        <v>0</v>
      </c>
    </row>
    <row r="2250" spans="1:17">
      <c r="A2250" t="s">
        <v>3773</v>
      </c>
      <c r="B2250" s="2">
        <v>45082</v>
      </c>
      <c r="C2250" t="s">
        <v>3622</v>
      </c>
      <c r="D2250" t="s">
        <v>1595</v>
      </c>
      <c r="E2250" t="s">
        <v>26</v>
      </c>
      <c r="F2250" t="s">
        <v>46</v>
      </c>
      <c r="G2250" t="s">
        <v>19</v>
      </c>
      <c r="H2250" t="s">
        <v>50</v>
      </c>
      <c r="I2250" s="3">
        <v>4</v>
      </c>
      <c r="J2250" s="4">
        <v>2633.73</v>
      </c>
      <c r="K2250" s="4">
        <v>10534.92</v>
      </c>
      <c r="L2250" t="s">
        <v>21</v>
      </c>
      <c r="M2250" t="s">
        <v>29</v>
      </c>
      <c r="N2250">
        <f>IF(COUNTIF($C$2:C2250,C2250)=1,1,0)</f>
        <v>0</v>
      </c>
      <c r="O2250">
        <f t="shared" si="70"/>
        <v>0</v>
      </c>
      <c r="P2250" t="str">
        <f t="shared" si="71"/>
        <v>2023-06</v>
      </c>
      <c r="Q2250" s="3">
        <f>IF(AND(IF(dashboard!$B$4="All",TRUE,$F2250=dashboard!$B$4),IF(dashboard!$B$5="All",TRUE,$E2250=dashboard!$B$5),IF(dashboard!$B$6="All",TRUE,$G2250=dashboard!$B$6),IF(dashboard!$B$7="All",TRUE,$M2250=dashboard!$B$7),$P2250&gt;=dashboard!$B$8,$P2250&lt;=dashboard!$B$9,COUNTIFS($C$2:C2250,$C2250,$F$2:F2250,IF(dashboard!$B$4="All","*",dashboard!$B$4),$E$2:E2250,IF(dashboard!$B$5="All","*",dashboard!$B$5),$G$2:G2250,IF(dashboard!$B$6="All","*",dashboard!$B$6),$M$2:M2250,IF(dashboard!$B$7="All","*",dashboard!$B$7),$P$2:P2250,"&gt;="&amp;dashboard!$B$8,$P$2:P2250,"&lt;="&amp;dashboard!$B$9)=1),1,0)</f>
        <v>0</v>
      </c>
    </row>
    <row r="2251" spans="1:17">
      <c r="A2251" t="s">
        <v>3774</v>
      </c>
      <c r="B2251" s="2">
        <v>45144</v>
      </c>
      <c r="C2251" t="s">
        <v>834</v>
      </c>
      <c r="D2251" t="s">
        <v>3387</v>
      </c>
      <c r="E2251" t="s">
        <v>17</v>
      </c>
      <c r="F2251" t="s">
        <v>33</v>
      </c>
      <c r="G2251" t="s">
        <v>19</v>
      </c>
      <c r="H2251" t="s">
        <v>20</v>
      </c>
      <c r="I2251" s="3">
        <v>4</v>
      </c>
      <c r="J2251" s="4">
        <v>29021.03</v>
      </c>
      <c r="K2251" s="4">
        <v>116084.12</v>
      </c>
      <c r="L2251" t="s">
        <v>35</v>
      </c>
      <c r="M2251" t="s">
        <v>29</v>
      </c>
      <c r="N2251">
        <f>IF(COUNTIF($C$2:C2251,C2251)=1,1,0)</f>
        <v>0</v>
      </c>
      <c r="O2251">
        <f t="shared" si="70"/>
        <v>0</v>
      </c>
      <c r="P2251" t="str">
        <f t="shared" si="71"/>
        <v>2023-08</v>
      </c>
      <c r="Q2251" s="3">
        <f>IF(AND(IF(dashboard!$B$4="All",TRUE,$F2251=dashboard!$B$4),IF(dashboard!$B$5="All",TRUE,$E2251=dashboard!$B$5),IF(dashboard!$B$6="All",TRUE,$G2251=dashboard!$B$6),IF(dashboard!$B$7="All",TRUE,$M2251=dashboard!$B$7),$P2251&gt;=dashboard!$B$8,$P2251&lt;=dashboard!$B$9,COUNTIFS($C$2:C2251,$C2251,$F$2:F2251,IF(dashboard!$B$4="All","*",dashboard!$B$4),$E$2:E2251,IF(dashboard!$B$5="All","*",dashboard!$B$5),$G$2:G2251,IF(dashboard!$B$6="All","*",dashboard!$B$6),$M$2:M2251,IF(dashboard!$B$7="All","*",dashboard!$B$7),$P$2:P2251,"&gt;="&amp;dashboard!$B$8,$P$2:P2251,"&lt;="&amp;dashboard!$B$9)=1),1,0)</f>
        <v>1</v>
      </c>
    </row>
    <row r="2252" spans="1:17">
      <c r="A2252" t="s">
        <v>3775</v>
      </c>
      <c r="B2252" s="2">
        <v>45116</v>
      </c>
      <c r="C2252" t="s">
        <v>1505</v>
      </c>
      <c r="D2252" t="s">
        <v>169</v>
      </c>
      <c r="E2252" t="s">
        <v>17</v>
      </c>
      <c r="F2252" t="s">
        <v>18</v>
      </c>
      <c r="G2252" t="s">
        <v>19</v>
      </c>
      <c r="H2252" t="s">
        <v>34</v>
      </c>
      <c r="I2252" s="3">
        <v>4</v>
      </c>
      <c r="J2252" s="4">
        <v>1308.3900000000001</v>
      </c>
      <c r="K2252" s="4">
        <v>5233.5600000000004</v>
      </c>
      <c r="L2252" t="s">
        <v>28</v>
      </c>
      <c r="M2252" t="s">
        <v>29</v>
      </c>
      <c r="N2252">
        <f>IF(COUNTIF($C$2:C2252,C2252)=1,1,0)</f>
        <v>0</v>
      </c>
      <c r="O2252">
        <f t="shared" si="70"/>
        <v>0</v>
      </c>
      <c r="P2252" t="str">
        <f t="shared" si="71"/>
        <v>2023-07</v>
      </c>
      <c r="Q2252" s="3">
        <f>IF(AND(IF(dashboard!$B$4="All",TRUE,$F2252=dashboard!$B$4),IF(dashboard!$B$5="All",TRUE,$E2252=dashboard!$B$5),IF(dashboard!$B$6="All",TRUE,$G2252=dashboard!$B$6),IF(dashboard!$B$7="All",TRUE,$M2252=dashboard!$B$7),$P2252&gt;=dashboard!$B$8,$P2252&lt;=dashboard!$B$9,COUNTIFS($C$2:C2252,$C2252,$F$2:F2252,IF(dashboard!$B$4="All","*",dashboard!$B$4),$E$2:E2252,IF(dashboard!$B$5="All","*",dashboard!$B$5),$G$2:G2252,IF(dashboard!$B$6="All","*",dashboard!$B$6),$M$2:M2252,IF(dashboard!$B$7="All","*",dashboard!$B$7),$P$2:P2252,"&gt;="&amp;dashboard!$B$8,$P$2:P2252,"&lt;="&amp;dashboard!$B$9)=1),1,0)</f>
        <v>0</v>
      </c>
    </row>
    <row r="2253" spans="1:17">
      <c r="A2253" t="s">
        <v>3776</v>
      </c>
      <c r="B2253" s="2">
        <v>45343</v>
      </c>
      <c r="C2253" t="s">
        <v>1759</v>
      </c>
      <c r="D2253" t="s">
        <v>1280</v>
      </c>
      <c r="E2253" t="s">
        <v>61</v>
      </c>
      <c r="F2253" t="s">
        <v>27</v>
      </c>
      <c r="G2253" t="s">
        <v>42</v>
      </c>
      <c r="H2253" t="s">
        <v>50</v>
      </c>
      <c r="I2253" s="3">
        <v>1</v>
      </c>
      <c r="J2253" s="4">
        <v>2788.3</v>
      </c>
      <c r="K2253" s="4">
        <v>2788.3</v>
      </c>
      <c r="L2253" t="s">
        <v>35</v>
      </c>
      <c r="M2253" t="s">
        <v>29</v>
      </c>
      <c r="N2253">
        <f>IF(COUNTIF($C$2:C2253,C2253)=1,1,0)</f>
        <v>0</v>
      </c>
      <c r="O2253">
        <f t="shared" si="70"/>
        <v>0</v>
      </c>
      <c r="P2253" t="str">
        <f t="shared" si="71"/>
        <v>2024-02</v>
      </c>
      <c r="Q2253" s="3">
        <f>IF(AND(IF(dashboard!$B$4="All",TRUE,$F2253=dashboard!$B$4),IF(dashboard!$B$5="All",TRUE,$E2253=dashboard!$B$5),IF(dashboard!$B$6="All",TRUE,$G2253=dashboard!$B$6),IF(dashboard!$B$7="All",TRUE,$M2253=dashboard!$B$7),$P2253&gt;=dashboard!$B$8,$P2253&lt;=dashboard!$B$9,COUNTIFS($C$2:C2253,$C2253,$F$2:F2253,IF(dashboard!$B$4="All","*",dashboard!$B$4),$E$2:E2253,IF(dashboard!$B$5="All","*",dashboard!$B$5),$G$2:G2253,IF(dashboard!$B$6="All","*",dashboard!$B$6),$M$2:M2253,IF(dashboard!$B$7="All","*",dashboard!$B$7),$P$2:P2253,"&gt;="&amp;dashboard!$B$8,$P$2:P2253,"&lt;="&amp;dashboard!$B$9)=1),1,0)</f>
        <v>0</v>
      </c>
    </row>
    <row r="2254" spans="1:17">
      <c r="A2254" t="s">
        <v>3777</v>
      </c>
      <c r="B2254" s="2">
        <v>45472</v>
      </c>
      <c r="C2254" t="s">
        <v>1951</v>
      </c>
      <c r="D2254" t="s">
        <v>390</v>
      </c>
      <c r="E2254" t="s">
        <v>17</v>
      </c>
      <c r="F2254" t="s">
        <v>46</v>
      </c>
      <c r="G2254" t="s">
        <v>19</v>
      </c>
      <c r="H2254" t="s">
        <v>57</v>
      </c>
      <c r="I2254" s="3">
        <v>3</v>
      </c>
      <c r="J2254" s="4">
        <v>16482.93</v>
      </c>
      <c r="K2254" s="4">
        <v>49448.78</v>
      </c>
      <c r="L2254" t="s">
        <v>21</v>
      </c>
      <c r="M2254" t="s">
        <v>29</v>
      </c>
      <c r="N2254">
        <f>IF(COUNTIF($C$2:C2254,C2254)=1,1,0)</f>
        <v>0</v>
      </c>
      <c r="O2254">
        <f t="shared" si="70"/>
        <v>0</v>
      </c>
      <c r="P2254" t="str">
        <f t="shared" si="71"/>
        <v>2024-06</v>
      </c>
      <c r="Q2254" s="3">
        <f>IF(AND(IF(dashboard!$B$4="All",TRUE,$F2254=dashboard!$B$4),IF(dashboard!$B$5="All",TRUE,$E2254=dashboard!$B$5),IF(dashboard!$B$6="All",TRUE,$G2254=dashboard!$B$6),IF(dashboard!$B$7="All",TRUE,$M2254=dashboard!$B$7),$P2254&gt;=dashboard!$B$8,$P2254&lt;=dashboard!$B$9,COUNTIFS($C$2:C2254,$C2254,$F$2:F2254,IF(dashboard!$B$4="All","*",dashboard!$B$4),$E$2:E2254,IF(dashboard!$B$5="All","*",dashboard!$B$5),$G$2:G2254,IF(dashboard!$B$6="All","*",dashboard!$B$6),$M$2:M2254,IF(dashboard!$B$7="All","*",dashboard!$B$7),$P$2:P2254,"&gt;="&amp;dashboard!$B$8,$P$2:P2254,"&lt;="&amp;dashboard!$B$9)=1),1,0)</f>
        <v>0</v>
      </c>
    </row>
    <row r="2255" spans="1:17">
      <c r="A2255" t="s">
        <v>3778</v>
      </c>
      <c r="B2255" s="2">
        <v>44967</v>
      </c>
      <c r="C2255" t="s">
        <v>1782</v>
      </c>
      <c r="D2255" t="s">
        <v>697</v>
      </c>
      <c r="E2255" t="s">
        <v>17</v>
      </c>
      <c r="F2255" t="s">
        <v>18</v>
      </c>
      <c r="G2255" t="s">
        <v>42</v>
      </c>
      <c r="H2255" t="s">
        <v>34</v>
      </c>
      <c r="I2255" s="3">
        <v>3</v>
      </c>
      <c r="J2255" s="4">
        <v>969.28</v>
      </c>
      <c r="K2255" s="4">
        <v>2907.85</v>
      </c>
      <c r="L2255" t="s">
        <v>21</v>
      </c>
      <c r="M2255" t="s">
        <v>29</v>
      </c>
      <c r="N2255">
        <f>IF(COUNTIF($C$2:C2255,C2255)=1,1,0)</f>
        <v>0</v>
      </c>
      <c r="O2255">
        <f t="shared" si="70"/>
        <v>0</v>
      </c>
      <c r="P2255" t="str">
        <f t="shared" si="71"/>
        <v>2023-02</v>
      </c>
      <c r="Q2255" s="3">
        <f>IF(AND(IF(dashboard!$B$4="All",TRUE,$F2255=dashboard!$B$4),IF(dashboard!$B$5="All",TRUE,$E2255=dashboard!$B$5),IF(dashboard!$B$6="All",TRUE,$G2255=dashboard!$B$6),IF(dashboard!$B$7="All",TRUE,$M2255=dashboard!$B$7),$P2255&gt;=dashboard!$B$8,$P2255&lt;=dashboard!$B$9,COUNTIFS($C$2:C2255,$C2255,$F$2:F2255,IF(dashboard!$B$4="All","*",dashboard!$B$4),$E$2:E2255,IF(dashboard!$B$5="All","*",dashboard!$B$5),$G$2:G2255,IF(dashboard!$B$6="All","*",dashboard!$B$6),$M$2:M2255,IF(dashboard!$B$7="All","*",dashboard!$B$7),$P$2:P2255,"&gt;="&amp;dashboard!$B$8,$P$2:P2255,"&lt;="&amp;dashboard!$B$9)=1),1,0)</f>
        <v>0</v>
      </c>
    </row>
    <row r="2256" spans="1:17">
      <c r="A2256" t="s">
        <v>3779</v>
      </c>
      <c r="B2256" s="2">
        <v>45233</v>
      </c>
      <c r="C2256" t="s">
        <v>849</v>
      </c>
      <c r="D2256" t="s">
        <v>1101</v>
      </c>
      <c r="E2256" t="s">
        <v>26</v>
      </c>
      <c r="F2256" t="s">
        <v>33</v>
      </c>
      <c r="G2256" t="s">
        <v>19</v>
      </c>
      <c r="H2256" t="s">
        <v>50</v>
      </c>
      <c r="I2256" s="3">
        <v>1</v>
      </c>
      <c r="J2256" s="4">
        <v>2617.81</v>
      </c>
      <c r="K2256" s="4">
        <v>2617.81</v>
      </c>
      <c r="L2256" t="s">
        <v>35</v>
      </c>
      <c r="M2256" t="s">
        <v>29</v>
      </c>
      <c r="N2256">
        <f>IF(COUNTIF($C$2:C2256,C2256)=1,1,0)</f>
        <v>0</v>
      </c>
      <c r="O2256">
        <f t="shared" si="70"/>
        <v>0</v>
      </c>
      <c r="P2256" t="str">
        <f t="shared" si="71"/>
        <v>2023-11</v>
      </c>
      <c r="Q2256" s="3">
        <f>IF(AND(IF(dashboard!$B$4="All",TRUE,$F2256=dashboard!$B$4),IF(dashboard!$B$5="All",TRUE,$E2256=dashboard!$B$5),IF(dashboard!$B$6="All",TRUE,$G2256=dashboard!$B$6),IF(dashboard!$B$7="All",TRUE,$M2256=dashboard!$B$7),$P2256&gt;=dashboard!$B$8,$P2256&lt;=dashboard!$B$9,COUNTIFS($C$2:C2256,$C2256,$F$2:F2256,IF(dashboard!$B$4="All","*",dashboard!$B$4),$E$2:E2256,IF(dashboard!$B$5="All","*",dashboard!$B$5),$G$2:G2256,IF(dashboard!$B$6="All","*",dashboard!$B$6),$M$2:M2256,IF(dashboard!$B$7="All","*",dashboard!$B$7),$P$2:P2256,"&gt;="&amp;dashboard!$B$8,$P$2:P2256,"&lt;="&amp;dashboard!$B$9)=1),1,0)</f>
        <v>1</v>
      </c>
    </row>
    <row r="2257" spans="1:17">
      <c r="A2257" t="s">
        <v>3780</v>
      </c>
      <c r="B2257" s="2">
        <v>45264</v>
      </c>
      <c r="C2257" t="s">
        <v>1574</v>
      </c>
      <c r="D2257" t="s">
        <v>691</v>
      </c>
      <c r="E2257" t="s">
        <v>26</v>
      </c>
      <c r="F2257" t="s">
        <v>27</v>
      </c>
      <c r="G2257" t="s">
        <v>19</v>
      </c>
      <c r="H2257" t="s">
        <v>20</v>
      </c>
      <c r="I2257" s="3">
        <v>2</v>
      </c>
      <c r="J2257" s="4">
        <v>33924.46</v>
      </c>
      <c r="K2257" s="4">
        <v>67848.91</v>
      </c>
      <c r="L2257" t="s">
        <v>21</v>
      </c>
      <c r="M2257" t="s">
        <v>29</v>
      </c>
      <c r="N2257">
        <f>IF(COUNTIF($C$2:C2257,C2257)=1,1,0)</f>
        <v>0</v>
      </c>
      <c r="O2257">
        <f t="shared" si="70"/>
        <v>0</v>
      </c>
      <c r="P2257" t="str">
        <f t="shared" si="71"/>
        <v>2023-12</v>
      </c>
      <c r="Q2257" s="3">
        <f>IF(AND(IF(dashboard!$B$4="All",TRUE,$F2257=dashboard!$B$4),IF(dashboard!$B$5="All",TRUE,$E2257=dashboard!$B$5),IF(dashboard!$B$6="All",TRUE,$G2257=dashboard!$B$6),IF(dashboard!$B$7="All",TRUE,$M2257=dashboard!$B$7),$P2257&gt;=dashboard!$B$8,$P2257&lt;=dashboard!$B$9,COUNTIFS($C$2:C2257,$C2257,$F$2:F2257,IF(dashboard!$B$4="All","*",dashboard!$B$4),$E$2:E2257,IF(dashboard!$B$5="All","*",dashboard!$B$5),$G$2:G2257,IF(dashboard!$B$6="All","*",dashboard!$B$6),$M$2:M2257,IF(dashboard!$B$7="All","*",dashboard!$B$7),$P$2:P2257,"&gt;="&amp;dashboard!$B$8,$P$2:P2257,"&lt;="&amp;dashboard!$B$9)=1),1,0)</f>
        <v>0</v>
      </c>
    </row>
    <row r="2258" spans="1:17">
      <c r="A2258" t="s">
        <v>3781</v>
      </c>
      <c r="B2258" s="2">
        <v>45240</v>
      </c>
      <c r="C2258" t="s">
        <v>2281</v>
      </c>
      <c r="D2258" t="s">
        <v>82</v>
      </c>
      <c r="E2258" t="s">
        <v>61</v>
      </c>
      <c r="F2258" t="s">
        <v>27</v>
      </c>
      <c r="G2258" t="s">
        <v>19</v>
      </c>
      <c r="H2258" t="s">
        <v>34</v>
      </c>
      <c r="I2258" s="3">
        <v>4</v>
      </c>
      <c r="J2258" s="4">
        <v>1431.62</v>
      </c>
      <c r="K2258" s="4">
        <v>5726.49</v>
      </c>
      <c r="L2258" t="s">
        <v>28</v>
      </c>
      <c r="M2258" t="s">
        <v>29</v>
      </c>
      <c r="N2258">
        <f>IF(COUNTIF($C$2:C2258,C2258)=1,1,0)</f>
        <v>0</v>
      </c>
      <c r="O2258">
        <f t="shared" si="70"/>
        <v>0</v>
      </c>
      <c r="P2258" t="str">
        <f t="shared" si="71"/>
        <v>2023-11</v>
      </c>
      <c r="Q2258" s="3">
        <f>IF(AND(IF(dashboard!$B$4="All",TRUE,$F2258=dashboard!$B$4),IF(dashboard!$B$5="All",TRUE,$E2258=dashboard!$B$5),IF(dashboard!$B$6="All",TRUE,$G2258=dashboard!$B$6),IF(dashboard!$B$7="All",TRUE,$M2258=dashboard!$B$7),$P2258&gt;=dashboard!$B$8,$P2258&lt;=dashboard!$B$9,COUNTIFS($C$2:C2258,$C2258,$F$2:F2258,IF(dashboard!$B$4="All","*",dashboard!$B$4),$E$2:E2258,IF(dashboard!$B$5="All","*",dashboard!$B$5),$G$2:G2258,IF(dashboard!$B$6="All","*",dashboard!$B$6),$M$2:M2258,IF(dashboard!$B$7="All","*",dashboard!$B$7),$P$2:P2258,"&gt;="&amp;dashboard!$B$8,$P$2:P2258,"&lt;="&amp;dashboard!$B$9)=1),1,0)</f>
        <v>0</v>
      </c>
    </row>
    <row r="2259" spans="1:17">
      <c r="A2259" t="s">
        <v>3782</v>
      </c>
      <c r="B2259" s="2">
        <v>45001</v>
      </c>
      <c r="C2259" t="s">
        <v>1320</v>
      </c>
      <c r="D2259" t="s">
        <v>153</v>
      </c>
      <c r="E2259" t="s">
        <v>61</v>
      </c>
      <c r="F2259" t="s">
        <v>18</v>
      </c>
      <c r="G2259" t="s">
        <v>19</v>
      </c>
      <c r="H2259" t="s">
        <v>20</v>
      </c>
      <c r="I2259" s="3">
        <v>4</v>
      </c>
      <c r="J2259" s="4">
        <v>30827.59</v>
      </c>
      <c r="K2259" s="4">
        <v>123310.38</v>
      </c>
      <c r="L2259" t="s">
        <v>35</v>
      </c>
      <c r="M2259" t="s">
        <v>29</v>
      </c>
      <c r="N2259">
        <f>IF(COUNTIF($C$2:C2259,C2259)=1,1,0)</f>
        <v>0</v>
      </c>
      <c r="O2259">
        <f t="shared" si="70"/>
        <v>0</v>
      </c>
      <c r="P2259" t="str">
        <f t="shared" si="71"/>
        <v>2023-03</v>
      </c>
      <c r="Q2259" s="3">
        <f>IF(AND(IF(dashboard!$B$4="All",TRUE,$F2259=dashboard!$B$4),IF(dashboard!$B$5="All",TRUE,$E2259=dashboard!$B$5),IF(dashboard!$B$6="All",TRUE,$G2259=dashboard!$B$6),IF(dashboard!$B$7="All",TRUE,$M2259=dashboard!$B$7),$P2259&gt;=dashboard!$B$8,$P2259&lt;=dashboard!$B$9,COUNTIFS($C$2:C2259,$C2259,$F$2:F2259,IF(dashboard!$B$4="All","*",dashboard!$B$4),$E$2:E2259,IF(dashboard!$B$5="All","*",dashboard!$B$5),$G$2:G2259,IF(dashboard!$B$6="All","*",dashboard!$B$6),$M$2:M2259,IF(dashboard!$B$7="All","*",dashboard!$B$7),$P$2:P2259,"&gt;="&amp;dashboard!$B$8,$P$2:P2259,"&lt;="&amp;dashboard!$B$9)=1),1,0)</f>
        <v>0</v>
      </c>
    </row>
    <row r="2260" spans="1:17">
      <c r="A2260" t="s">
        <v>3783</v>
      </c>
      <c r="B2260" s="2">
        <v>45205</v>
      </c>
      <c r="C2260" t="s">
        <v>2446</v>
      </c>
      <c r="D2260" t="s">
        <v>3784</v>
      </c>
      <c r="E2260" t="s">
        <v>26</v>
      </c>
      <c r="F2260" t="s">
        <v>33</v>
      </c>
      <c r="G2260" t="s">
        <v>19</v>
      </c>
      <c r="H2260" t="s">
        <v>50</v>
      </c>
      <c r="I2260" s="3">
        <v>1</v>
      </c>
      <c r="J2260" s="4">
        <v>2714.06</v>
      </c>
      <c r="K2260" s="4">
        <v>2714.06</v>
      </c>
      <c r="L2260" t="s">
        <v>21</v>
      </c>
      <c r="M2260" t="s">
        <v>29</v>
      </c>
      <c r="N2260">
        <f>IF(COUNTIF($C$2:C2260,C2260)=1,1,0)</f>
        <v>0</v>
      </c>
      <c r="O2260">
        <f t="shared" si="70"/>
        <v>0</v>
      </c>
      <c r="P2260" t="str">
        <f t="shared" si="71"/>
        <v>2023-10</v>
      </c>
      <c r="Q2260" s="3">
        <f>IF(AND(IF(dashboard!$B$4="All",TRUE,$F2260=dashboard!$B$4),IF(dashboard!$B$5="All",TRUE,$E2260=dashboard!$B$5),IF(dashboard!$B$6="All",TRUE,$G2260=dashboard!$B$6),IF(dashboard!$B$7="All",TRUE,$M2260=dashboard!$B$7),$P2260&gt;=dashboard!$B$8,$P2260&lt;=dashboard!$B$9,COUNTIFS($C$2:C2260,$C2260,$F$2:F2260,IF(dashboard!$B$4="All","*",dashboard!$B$4),$E$2:E2260,IF(dashboard!$B$5="All","*",dashboard!$B$5),$G$2:G2260,IF(dashboard!$B$6="All","*",dashboard!$B$6),$M$2:M2260,IF(dashboard!$B$7="All","*",dashboard!$B$7),$P$2:P2260,"&gt;="&amp;dashboard!$B$8,$P$2:P2260,"&lt;="&amp;dashboard!$B$9)=1),1,0)</f>
        <v>1</v>
      </c>
    </row>
    <row r="2261" spans="1:17">
      <c r="A2261" t="s">
        <v>3785</v>
      </c>
      <c r="B2261" s="2">
        <v>45102</v>
      </c>
      <c r="C2261" t="s">
        <v>3786</v>
      </c>
      <c r="D2261" t="s">
        <v>1701</v>
      </c>
      <c r="E2261" t="s">
        <v>17</v>
      </c>
      <c r="F2261" t="s">
        <v>27</v>
      </c>
      <c r="G2261" t="s">
        <v>19</v>
      </c>
      <c r="H2261" t="s">
        <v>50</v>
      </c>
      <c r="I2261" s="3">
        <v>4</v>
      </c>
      <c r="J2261" s="4">
        <v>2212.6</v>
      </c>
      <c r="K2261" s="4">
        <v>8850.39</v>
      </c>
      <c r="L2261" t="s">
        <v>35</v>
      </c>
      <c r="M2261" t="s">
        <v>29</v>
      </c>
      <c r="N2261">
        <f>IF(COUNTIF($C$2:C2261,C2261)=1,1,0)</f>
        <v>1</v>
      </c>
      <c r="O2261">
        <f t="shared" si="70"/>
        <v>0</v>
      </c>
      <c r="P2261" t="str">
        <f t="shared" si="71"/>
        <v>2023-06</v>
      </c>
      <c r="Q2261" s="3">
        <f>IF(AND(IF(dashboard!$B$4="All",TRUE,$F2261=dashboard!$B$4),IF(dashboard!$B$5="All",TRUE,$E2261=dashboard!$B$5),IF(dashboard!$B$6="All",TRUE,$G2261=dashboard!$B$6),IF(dashboard!$B$7="All",TRUE,$M2261=dashboard!$B$7),$P2261&gt;=dashboard!$B$8,$P2261&lt;=dashboard!$B$9,COUNTIFS($C$2:C2261,$C2261,$F$2:F2261,IF(dashboard!$B$4="All","*",dashboard!$B$4),$E$2:E2261,IF(dashboard!$B$5="All","*",dashboard!$B$5),$G$2:G2261,IF(dashboard!$B$6="All","*",dashboard!$B$6),$M$2:M2261,IF(dashboard!$B$7="All","*",dashboard!$B$7),$P$2:P2261,"&gt;="&amp;dashboard!$B$8,$P$2:P2261,"&lt;="&amp;dashboard!$B$9)=1),1,0)</f>
        <v>0</v>
      </c>
    </row>
    <row r="2262" spans="1:17">
      <c r="A2262" t="s">
        <v>3787</v>
      </c>
      <c r="B2262" s="2">
        <v>45199</v>
      </c>
      <c r="C2262" t="s">
        <v>549</v>
      </c>
      <c r="D2262" t="s">
        <v>1768</v>
      </c>
      <c r="E2262" t="s">
        <v>17</v>
      </c>
      <c r="F2262" t="s">
        <v>33</v>
      </c>
      <c r="G2262" t="s">
        <v>42</v>
      </c>
      <c r="H2262" t="s">
        <v>57</v>
      </c>
      <c r="I2262" s="3">
        <v>5</v>
      </c>
      <c r="J2262" s="4">
        <v>13476.43</v>
      </c>
      <c r="K2262" s="4">
        <v>67382.16</v>
      </c>
      <c r="L2262" t="s">
        <v>35</v>
      </c>
      <c r="M2262" t="s">
        <v>29</v>
      </c>
      <c r="N2262">
        <f>IF(COUNTIF($C$2:C2262,C2262)=1,1,0)</f>
        <v>0</v>
      </c>
      <c r="O2262">
        <f t="shared" si="70"/>
        <v>0</v>
      </c>
      <c r="P2262" t="str">
        <f t="shared" si="71"/>
        <v>2023-09</v>
      </c>
      <c r="Q2262" s="3">
        <f>IF(AND(IF(dashboard!$B$4="All",TRUE,$F2262=dashboard!$B$4),IF(dashboard!$B$5="All",TRUE,$E2262=dashboard!$B$5),IF(dashboard!$B$6="All",TRUE,$G2262=dashboard!$B$6),IF(dashboard!$B$7="All",TRUE,$M2262=dashboard!$B$7),$P2262&gt;=dashboard!$B$8,$P2262&lt;=dashboard!$B$9,COUNTIFS($C$2:C2262,$C2262,$F$2:F2262,IF(dashboard!$B$4="All","*",dashboard!$B$4),$E$2:E2262,IF(dashboard!$B$5="All","*",dashboard!$B$5),$G$2:G2262,IF(dashboard!$B$6="All","*",dashboard!$B$6),$M$2:M2262,IF(dashboard!$B$7="All","*",dashboard!$B$7),$P$2:P2262,"&gt;="&amp;dashboard!$B$8,$P$2:P2262,"&lt;="&amp;dashboard!$B$9)=1),1,0)</f>
        <v>0</v>
      </c>
    </row>
    <row r="2263" spans="1:17">
      <c r="A2263" t="s">
        <v>3788</v>
      </c>
      <c r="B2263" s="2">
        <v>45215</v>
      </c>
      <c r="C2263" t="s">
        <v>1427</v>
      </c>
      <c r="D2263" t="s">
        <v>892</v>
      </c>
      <c r="E2263" t="s">
        <v>17</v>
      </c>
      <c r="F2263" t="s">
        <v>46</v>
      </c>
      <c r="G2263" t="s">
        <v>42</v>
      </c>
      <c r="H2263" t="s">
        <v>57</v>
      </c>
      <c r="I2263" s="3">
        <v>3</v>
      </c>
      <c r="J2263" s="4">
        <v>11332.44</v>
      </c>
      <c r="K2263" s="4">
        <v>33997.32</v>
      </c>
      <c r="L2263" t="s">
        <v>35</v>
      </c>
      <c r="M2263" t="s">
        <v>29</v>
      </c>
      <c r="N2263">
        <f>IF(COUNTIF($C$2:C2263,C2263)=1,1,0)</f>
        <v>0</v>
      </c>
      <c r="O2263">
        <f t="shared" si="70"/>
        <v>0</v>
      </c>
      <c r="P2263" t="str">
        <f t="shared" si="71"/>
        <v>2023-10</v>
      </c>
      <c r="Q2263" s="3">
        <f>IF(AND(IF(dashboard!$B$4="All",TRUE,$F2263=dashboard!$B$4),IF(dashboard!$B$5="All",TRUE,$E2263=dashboard!$B$5),IF(dashboard!$B$6="All",TRUE,$G2263=dashboard!$B$6),IF(dashboard!$B$7="All",TRUE,$M2263=dashboard!$B$7),$P2263&gt;=dashboard!$B$8,$P2263&lt;=dashboard!$B$9,COUNTIFS($C$2:C2263,$C2263,$F$2:F2263,IF(dashboard!$B$4="All","*",dashboard!$B$4),$E$2:E2263,IF(dashboard!$B$5="All","*",dashboard!$B$5),$G$2:G2263,IF(dashboard!$B$6="All","*",dashboard!$B$6),$M$2:M2263,IF(dashboard!$B$7="All","*",dashboard!$B$7),$P$2:P2263,"&gt;="&amp;dashboard!$B$8,$P$2:P2263,"&lt;="&amp;dashboard!$B$9)=1),1,0)</f>
        <v>0</v>
      </c>
    </row>
    <row r="2264" spans="1:17">
      <c r="A2264" t="s">
        <v>3789</v>
      </c>
      <c r="B2264" s="2">
        <v>45198</v>
      </c>
      <c r="C2264" t="s">
        <v>2217</v>
      </c>
      <c r="D2264" t="s">
        <v>1351</v>
      </c>
      <c r="E2264" t="s">
        <v>17</v>
      </c>
      <c r="F2264" t="s">
        <v>27</v>
      </c>
      <c r="G2264" t="s">
        <v>42</v>
      </c>
      <c r="H2264" t="s">
        <v>34</v>
      </c>
      <c r="I2264" s="3">
        <v>4</v>
      </c>
      <c r="J2264" s="4">
        <v>983.8</v>
      </c>
      <c r="K2264" s="4">
        <v>3935.19</v>
      </c>
      <c r="L2264" t="s">
        <v>35</v>
      </c>
      <c r="M2264" t="s">
        <v>29</v>
      </c>
      <c r="N2264">
        <f>IF(COUNTIF($C$2:C2264,C2264)=1,1,0)</f>
        <v>0</v>
      </c>
      <c r="O2264">
        <f t="shared" si="70"/>
        <v>0</v>
      </c>
      <c r="P2264" t="str">
        <f t="shared" si="71"/>
        <v>2023-09</v>
      </c>
      <c r="Q2264" s="3">
        <f>IF(AND(IF(dashboard!$B$4="All",TRUE,$F2264=dashboard!$B$4),IF(dashboard!$B$5="All",TRUE,$E2264=dashboard!$B$5),IF(dashboard!$B$6="All",TRUE,$G2264=dashboard!$B$6),IF(dashboard!$B$7="All",TRUE,$M2264=dashboard!$B$7),$P2264&gt;=dashboard!$B$8,$P2264&lt;=dashboard!$B$9,COUNTIFS($C$2:C2264,$C2264,$F$2:F2264,IF(dashboard!$B$4="All","*",dashboard!$B$4),$E$2:E2264,IF(dashboard!$B$5="All","*",dashboard!$B$5),$G$2:G2264,IF(dashboard!$B$6="All","*",dashboard!$B$6),$M$2:M2264,IF(dashboard!$B$7="All","*",dashboard!$B$7),$P$2:P2264,"&gt;="&amp;dashboard!$B$8,$P$2:P2264,"&lt;="&amp;dashboard!$B$9)=1),1,0)</f>
        <v>0</v>
      </c>
    </row>
    <row r="2265" spans="1:17">
      <c r="A2265" t="s">
        <v>3790</v>
      </c>
      <c r="B2265" s="2">
        <v>44992</v>
      </c>
      <c r="C2265" t="s">
        <v>3791</v>
      </c>
      <c r="D2265" t="s">
        <v>731</v>
      </c>
      <c r="E2265" t="s">
        <v>26</v>
      </c>
      <c r="F2265" t="s">
        <v>46</v>
      </c>
      <c r="G2265" t="s">
        <v>19</v>
      </c>
      <c r="H2265" t="s">
        <v>57</v>
      </c>
      <c r="I2265" s="3">
        <v>4</v>
      </c>
      <c r="J2265" s="4">
        <v>11733.63</v>
      </c>
      <c r="K2265" s="4">
        <v>46934.53</v>
      </c>
      <c r="L2265" t="s">
        <v>35</v>
      </c>
      <c r="M2265" t="s">
        <v>29</v>
      </c>
      <c r="N2265">
        <f>IF(COUNTIF($C$2:C2265,C2265)=1,1,0)</f>
        <v>1</v>
      </c>
      <c r="O2265">
        <f t="shared" si="70"/>
        <v>0</v>
      </c>
      <c r="P2265" t="str">
        <f t="shared" si="71"/>
        <v>2023-03</v>
      </c>
      <c r="Q2265" s="3">
        <f>IF(AND(IF(dashboard!$B$4="All",TRUE,$F2265=dashboard!$B$4),IF(dashboard!$B$5="All",TRUE,$E2265=dashboard!$B$5),IF(dashboard!$B$6="All",TRUE,$G2265=dashboard!$B$6),IF(dashboard!$B$7="All",TRUE,$M2265=dashboard!$B$7),$P2265&gt;=dashboard!$B$8,$P2265&lt;=dashboard!$B$9,COUNTIFS($C$2:C2265,$C2265,$F$2:F2265,IF(dashboard!$B$4="All","*",dashboard!$B$4),$E$2:E2265,IF(dashboard!$B$5="All","*",dashboard!$B$5),$G$2:G2265,IF(dashboard!$B$6="All","*",dashboard!$B$6),$M$2:M2265,IF(dashboard!$B$7="All","*",dashboard!$B$7),$P$2:P2265,"&gt;="&amp;dashboard!$B$8,$P$2:P2265,"&lt;="&amp;dashboard!$B$9)=1),1,0)</f>
        <v>0</v>
      </c>
    </row>
    <row r="2266" spans="1:17">
      <c r="A2266" t="s">
        <v>3792</v>
      </c>
      <c r="B2266" s="2">
        <v>45409</v>
      </c>
      <c r="C2266" t="s">
        <v>329</v>
      </c>
      <c r="D2266" t="s">
        <v>3793</v>
      </c>
      <c r="E2266" t="s">
        <v>26</v>
      </c>
      <c r="F2266" t="s">
        <v>27</v>
      </c>
      <c r="G2266" t="s">
        <v>42</v>
      </c>
      <c r="H2266" t="s">
        <v>20</v>
      </c>
      <c r="I2266" s="3">
        <v>5</v>
      </c>
      <c r="J2266" s="4">
        <v>27286.01</v>
      </c>
      <c r="K2266" s="4">
        <v>136430.04999999999</v>
      </c>
      <c r="L2266" t="s">
        <v>28</v>
      </c>
      <c r="M2266" t="s">
        <v>29</v>
      </c>
      <c r="N2266">
        <f>IF(COUNTIF($C$2:C2266,C2266)=1,1,0)</f>
        <v>0</v>
      </c>
      <c r="O2266">
        <f t="shared" si="70"/>
        <v>0</v>
      </c>
      <c r="P2266" t="str">
        <f t="shared" si="71"/>
        <v>2024-04</v>
      </c>
      <c r="Q2266" s="3">
        <f>IF(AND(IF(dashboard!$B$4="All",TRUE,$F2266=dashboard!$B$4),IF(dashboard!$B$5="All",TRUE,$E2266=dashboard!$B$5),IF(dashboard!$B$6="All",TRUE,$G2266=dashboard!$B$6),IF(dashboard!$B$7="All",TRUE,$M2266=dashboard!$B$7),$P2266&gt;=dashboard!$B$8,$P2266&lt;=dashboard!$B$9,COUNTIFS($C$2:C2266,$C2266,$F$2:F2266,IF(dashboard!$B$4="All","*",dashboard!$B$4),$E$2:E2266,IF(dashboard!$B$5="All","*",dashboard!$B$5),$G$2:G2266,IF(dashboard!$B$6="All","*",dashboard!$B$6),$M$2:M2266,IF(dashboard!$B$7="All","*",dashboard!$B$7),$P$2:P2266,"&gt;="&amp;dashboard!$B$8,$P$2:P2266,"&lt;="&amp;dashboard!$B$9)=1),1,0)</f>
        <v>0</v>
      </c>
    </row>
    <row r="2267" spans="1:17">
      <c r="A2267" t="s">
        <v>3794</v>
      </c>
      <c r="B2267" s="2">
        <v>45174</v>
      </c>
      <c r="C2267" t="s">
        <v>3795</v>
      </c>
      <c r="D2267" t="s">
        <v>1963</v>
      </c>
      <c r="E2267" t="s">
        <v>17</v>
      </c>
      <c r="F2267" t="s">
        <v>18</v>
      </c>
      <c r="G2267" t="s">
        <v>19</v>
      </c>
      <c r="H2267" t="s">
        <v>20</v>
      </c>
      <c r="I2267" s="3">
        <v>2</v>
      </c>
      <c r="J2267" s="4">
        <v>24657.79</v>
      </c>
      <c r="K2267" s="4">
        <v>49315.58</v>
      </c>
      <c r="L2267" t="s">
        <v>35</v>
      </c>
      <c r="M2267" t="s">
        <v>29</v>
      </c>
      <c r="N2267">
        <f>IF(COUNTIF($C$2:C2267,C2267)=1,1,0)</f>
        <v>1</v>
      </c>
      <c r="O2267">
        <f t="shared" si="70"/>
        <v>0</v>
      </c>
      <c r="P2267" t="str">
        <f t="shared" si="71"/>
        <v>2023-09</v>
      </c>
      <c r="Q2267" s="3">
        <f>IF(AND(IF(dashboard!$B$4="All",TRUE,$F2267=dashboard!$B$4),IF(dashboard!$B$5="All",TRUE,$E2267=dashboard!$B$5),IF(dashboard!$B$6="All",TRUE,$G2267=dashboard!$B$6),IF(dashboard!$B$7="All",TRUE,$M2267=dashboard!$B$7),$P2267&gt;=dashboard!$B$8,$P2267&lt;=dashboard!$B$9,COUNTIFS($C$2:C2267,$C2267,$F$2:F2267,IF(dashboard!$B$4="All","*",dashboard!$B$4),$E$2:E2267,IF(dashboard!$B$5="All","*",dashboard!$B$5),$G$2:G2267,IF(dashboard!$B$6="All","*",dashboard!$B$6),$M$2:M2267,IF(dashboard!$B$7="All","*",dashboard!$B$7),$P$2:P2267,"&gt;="&amp;dashboard!$B$8,$P$2:P2267,"&lt;="&amp;dashboard!$B$9)=1),1,0)</f>
        <v>0</v>
      </c>
    </row>
    <row r="2268" spans="1:17">
      <c r="A2268" t="s">
        <v>3796</v>
      </c>
      <c r="B2268" s="2">
        <v>45082</v>
      </c>
      <c r="C2268" t="s">
        <v>1063</v>
      </c>
      <c r="D2268" t="s">
        <v>763</v>
      </c>
      <c r="E2268" t="s">
        <v>26</v>
      </c>
      <c r="F2268" t="s">
        <v>27</v>
      </c>
      <c r="G2268" t="s">
        <v>42</v>
      </c>
      <c r="H2268" t="s">
        <v>57</v>
      </c>
      <c r="I2268" s="3">
        <v>2</v>
      </c>
      <c r="J2268" s="4">
        <v>16453.36</v>
      </c>
      <c r="K2268" s="4">
        <v>32906.71</v>
      </c>
      <c r="L2268" t="s">
        <v>28</v>
      </c>
      <c r="M2268" t="s">
        <v>22</v>
      </c>
      <c r="N2268">
        <f>IF(COUNTIF($C$2:C2268,C2268)=1,1,0)</f>
        <v>0</v>
      </c>
      <c r="O2268">
        <f t="shared" si="70"/>
        <v>1</v>
      </c>
      <c r="P2268" t="str">
        <f t="shared" si="71"/>
        <v>2023-06</v>
      </c>
      <c r="Q2268" s="3">
        <f>IF(AND(IF(dashboard!$B$4="All",TRUE,$F2268=dashboard!$B$4),IF(dashboard!$B$5="All",TRUE,$E2268=dashboard!$B$5),IF(dashboard!$B$6="All",TRUE,$G2268=dashboard!$B$6),IF(dashboard!$B$7="All",TRUE,$M2268=dashboard!$B$7),$P2268&gt;=dashboard!$B$8,$P2268&lt;=dashboard!$B$9,COUNTIFS($C$2:C2268,$C2268,$F$2:F2268,IF(dashboard!$B$4="All","*",dashboard!$B$4),$E$2:E2268,IF(dashboard!$B$5="All","*",dashboard!$B$5),$G$2:G2268,IF(dashboard!$B$6="All","*",dashboard!$B$6),$M$2:M2268,IF(dashboard!$B$7="All","*",dashboard!$B$7),$P$2:P2268,"&gt;="&amp;dashboard!$B$8,$P$2:P2268,"&lt;="&amp;dashboard!$B$9)=1),1,0)</f>
        <v>0</v>
      </c>
    </row>
    <row r="2269" spans="1:17">
      <c r="A2269" t="s">
        <v>3797</v>
      </c>
      <c r="B2269" s="2">
        <v>44973</v>
      </c>
      <c r="C2269" t="s">
        <v>1569</v>
      </c>
      <c r="D2269" t="s">
        <v>3798</v>
      </c>
      <c r="E2269" t="s">
        <v>17</v>
      </c>
      <c r="F2269" t="s">
        <v>27</v>
      </c>
      <c r="G2269" t="s">
        <v>19</v>
      </c>
      <c r="H2269" t="s">
        <v>57</v>
      </c>
      <c r="I2269" s="3">
        <v>5</v>
      </c>
      <c r="J2269" s="4">
        <v>14009.48</v>
      </c>
      <c r="K2269" s="4">
        <v>70047.42</v>
      </c>
      <c r="L2269" t="s">
        <v>35</v>
      </c>
      <c r="M2269" t="s">
        <v>29</v>
      </c>
      <c r="N2269">
        <f>IF(COUNTIF($C$2:C2269,C2269)=1,1,0)</f>
        <v>0</v>
      </c>
      <c r="O2269">
        <f t="shared" si="70"/>
        <v>0</v>
      </c>
      <c r="P2269" t="str">
        <f t="shared" si="71"/>
        <v>2023-02</v>
      </c>
      <c r="Q2269" s="3">
        <f>IF(AND(IF(dashboard!$B$4="All",TRUE,$F2269=dashboard!$B$4),IF(dashboard!$B$5="All",TRUE,$E2269=dashboard!$B$5),IF(dashboard!$B$6="All",TRUE,$G2269=dashboard!$B$6),IF(dashboard!$B$7="All",TRUE,$M2269=dashboard!$B$7),$P2269&gt;=dashboard!$B$8,$P2269&lt;=dashboard!$B$9,COUNTIFS($C$2:C2269,$C2269,$F$2:F2269,IF(dashboard!$B$4="All","*",dashboard!$B$4),$E$2:E2269,IF(dashboard!$B$5="All","*",dashboard!$B$5),$G$2:G2269,IF(dashboard!$B$6="All","*",dashboard!$B$6),$M$2:M2269,IF(dashboard!$B$7="All","*",dashboard!$B$7),$P$2:P2269,"&gt;="&amp;dashboard!$B$8,$P$2:P2269,"&lt;="&amp;dashboard!$B$9)=1),1,0)</f>
        <v>0</v>
      </c>
    </row>
    <row r="2270" spans="1:17">
      <c r="A2270" t="s">
        <v>3799</v>
      </c>
      <c r="B2270" s="2">
        <v>45380</v>
      </c>
      <c r="C2270" t="s">
        <v>1003</v>
      </c>
      <c r="D2270" t="s">
        <v>2951</v>
      </c>
      <c r="E2270" t="s">
        <v>17</v>
      </c>
      <c r="F2270" t="s">
        <v>33</v>
      </c>
      <c r="G2270" t="s">
        <v>19</v>
      </c>
      <c r="H2270" t="s">
        <v>57</v>
      </c>
      <c r="I2270" s="3">
        <v>2</v>
      </c>
      <c r="J2270" s="4">
        <v>16531.259999999998</v>
      </c>
      <c r="K2270" s="4">
        <v>33062.51</v>
      </c>
      <c r="L2270" t="s">
        <v>21</v>
      </c>
      <c r="M2270" t="s">
        <v>29</v>
      </c>
      <c r="N2270">
        <f>IF(COUNTIF($C$2:C2270,C2270)=1,1,0)</f>
        <v>0</v>
      </c>
      <c r="O2270">
        <f t="shared" si="70"/>
        <v>0</v>
      </c>
      <c r="P2270" t="str">
        <f t="shared" si="71"/>
        <v>2024-03</v>
      </c>
      <c r="Q2270" s="3">
        <f>IF(AND(IF(dashboard!$B$4="All",TRUE,$F2270=dashboard!$B$4),IF(dashboard!$B$5="All",TRUE,$E2270=dashboard!$B$5),IF(dashboard!$B$6="All",TRUE,$G2270=dashboard!$B$6),IF(dashboard!$B$7="All",TRUE,$M2270=dashboard!$B$7),$P2270&gt;=dashboard!$B$8,$P2270&lt;=dashboard!$B$9,COUNTIFS($C$2:C2270,$C2270,$F$2:F2270,IF(dashboard!$B$4="All","*",dashboard!$B$4),$E$2:E2270,IF(dashboard!$B$5="All","*",dashboard!$B$5),$G$2:G2270,IF(dashboard!$B$6="All","*",dashboard!$B$6),$M$2:M2270,IF(dashboard!$B$7="All","*",dashboard!$B$7),$P$2:P2270,"&gt;="&amp;dashboard!$B$8,$P$2:P2270,"&lt;="&amp;dashboard!$B$9)=1),1,0)</f>
        <v>1</v>
      </c>
    </row>
    <row r="2271" spans="1:17">
      <c r="A2271" t="s">
        <v>3800</v>
      </c>
      <c r="B2271" s="2">
        <v>45127</v>
      </c>
      <c r="C2271" t="s">
        <v>204</v>
      </c>
      <c r="D2271" t="s">
        <v>437</v>
      </c>
      <c r="E2271" t="s">
        <v>26</v>
      </c>
      <c r="F2271" t="s">
        <v>33</v>
      </c>
      <c r="G2271" t="s">
        <v>42</v>
      </c>
      <c r="H2271" t="s">
        <v>34</v>
      </c>
      <c r="I2271" s="3">
        <v>1</v>
      </c>
      <c r="J2271" s="4">
        <v>1207.53</v>
      </c>
      <c r="K2271" s="4">
        <v>1207.53</v>
      </c>
      <c r="L2271" t="s">
        <v>35</v>
      </c>
      <c r="M2271" t="s">
        <v>29</v>
      </c>
      <c r="N2271">
        <f>IF(COUNTIF($C$2:C2271,C2271)=1,1,0)</f>
        <v>0</v>
      </c>
      <c r="O2271">
        <f t="shared" si="70"/>
        <v>0</v>
      </c>
      <c r="P2271" t="str">
        <f t="shared" si="71"/>
        <v>2023-07</v>
      </c>
      <c r="Q2271" s="3">
        <f>IF(AND(IF(dashboard!$B$4="All",TRUE,$F2271=dashboard!$B$4),IF(dashboard!$B$5="All",TRUE,$E2271=dashboard!$B$5),IF(dashboard!$B$6="All",TRUE,$G2271=dashboard!$B$6),IF(dashboard!$B$7="All",TRUE,$M2271=dashboard!$B$7),$P2271&gt;=dashboard!$B$8,$P2271&lt;=dashboard!$B$9,COUNTIFS($C$2:C2271,$C2271,$F$2:F2271,IF(dashboard!$B$4="All","*",dashboard!$B$4),$E$2:E2271,IF(dashboard!$B$5="All","*",dashboard!$B$5),$G$2:G2271,IF(dashboard!$B$6="All","*",dashboard!$B$6),$M$2:M2271,IF(dashboard!$B$7="All","*",dashboard!$B$7),$P$2:P2271,"&gt;="&amp;dashboard!$B$8,$P$2:P2271,"&lt;="&amp;dashboard!$B$9)=1),1,0)</f>
        <v>0</v>
      </c>
    </row>
    <row r="2272" spans="1:17">
      <c r="A2272" t="s">
        <v>3801</v>
      </c>
      <c r="B2272" s="2">
        <v>45050</v>
      </c>
      <c r="C2272" t="s">
        <v>1920</v>
      </c>
      <c r="D2272" t="s">
        <v>1391</v>
      </c>
      <c r="E2272" t="s">
        <v>17</v>
      </c>
      <c r="F2272" t="s">
        <v>46</v>
      </c>
      <c r="G2272" t="s">
        <v>42</v>
      </c>
      <c r="H2272" t="s">
        <v>34</v>
      </c>
      <c r="I2272" s="3">
        <v>5</v>
      </c>
      <c r="J2272" s="4">
        <v>1338.8</v>
      </c>
      <c r="K2272" s="4">
        <v>6694.01</v>
      </c>
      <c r="L2272" t="s">
        <v>35</v>
      </c>
      <c r="M2272" t="s">
        <v>29</v>
      </c>
      <c r="N2272">
        <f>IF(COUNTIF($C$2:C2272,C2272)=1,1,0)</f>
        <v>0</v>
      </c>
      <c r="O2272">
        <f t="shared" si="70"/>
        <v>0</v>
      </c>
      <c r="P2272" t="str">
        <f t="shared" si="71"/>
        <v>2023-05</v>
      </c>
      <c r="Q2272" s="3">
        <f>IF(AND(IF(dashboard!$B$4="All",TRUE,$F2272=dashboard!$B$4),IF(dashboard!$B$5="All",TRUE,$E2272=dashboard!$B$5),IF(dashboard!$B$6="All",TRUE,$G2272=dashboard!$B$6),IF(dashboard!$B$7="All",TRUE,$M2272=dashboard!$B$7),$P2272&gt;=dashboard!$B$8,$P2272&lt;=dashboard!$B$9,COUNTIFS($C$2:C2272,$C2272,$F$2:F2272,IF(dashboard!$B$4="All","*",dashboard!$B$4),$E$2:E2272,IF(dashboard!$B$5="All","*",dashboard!$B$5),$G$2:G2272,IF(dashboard!$B$6="All","*",dashboard!$B$6),$M$2:M2272,IF(dashboard!$B$7="All","*",dashboard!$B$7),$P$2:P2272,"&gt;="&amp;dashboard!$B$8,$P$2:P2272,"&lt;="&amp;dashboard!$B$9)=1),1,0)</f>
        <v>0</v>
      </c>
    </row>
    <row r="2273" spans="1:17">
      <c r="A2273" t="s">
        <v>3802</v>
      </c>
      <c r="B2273" s="2">
        <v>44927</v>
      </c>
      <c r="C2273" t="s">
        <v>564</v>
      </c>
      <c r="D2273" t="s">
        <v>3803</v>
      </c>
      <c r="E2273" t="s">
        <v>17</v>
      </c>
      <c r="F2273" t="s">
        <v>46</v>
      </c>
      <c r="G2273" t="s">
        <v>19</v>
      </c>
      <c r="H2273" t="s">
        <v>20</v>
      </c>
      <c r="I2273" s="3">
        <v>3</v>
      </c>
      <c r="J2273" s="4">
        <v>33315.89</v>
      </c>
      <c r="K2273" s="4">
        <v>99947.66</v>
      </c>
      <c r="L2273" t="s">
        <v>21</v>
      </c>
      <c r="M2273" t="s">
        <v>29</v>
      </c>
      <c r="N2273">
        <f>IF(COUNTIF($C$2:C2273,C2273)=1,1,0)</f>
        <v>0</v>
      </c>
      <c r="O2273">
        <f t="shared" si="70"/>
        <v>0</v>
      </c>
      <c r="P2273" t="str">
        <f t="shared" si="71"/>
        <v>2023-01</v>
      </c>
      <c r="Q2273" s="3">
        <f>IF(AND(IF(dashboard!$B$4="All",TRUE,$F2273=dashboard!$B$4),IF(dashboard!$B$5="All",TRUE,$E2273=dashboard!$B$5),IF(dashboard!$B$6="All",TRUE,$G2273=dashboard!$B$6),IF(dashboard!$B$7="All",TRUE,$M2273=dashboard!$B$7),$P2273&gt;=dashboard!$B$8,$P2273&lt;=dashboard!$B$9,COUNTIFS($C$2:C2273,$C2273,$F$2:F2273,IF(dashboard!$B$4="All","*",dashboard!$B$4),$E$2:E2273,IF(dashboard!$B$5="All","*",dashboard!$B$5),$G$2:G2273,IF(dashboard!$B$6="All","*",dashboard!$B$6),$M$2:M2273,IF(dashboard!$B$7="All","*",dashboard!$B$7),$P$2:P2273,"&gt;="&amp;dashboard!$B$8,$P$2:P2273,"&lt;="&amp;dashboard!$B$9)=1),1,0)</f>
        <v>0</v>
      </c>
    </row>
    <row r="2274" spans="1:17">
      <c r="A2274" t="s">
        <v>3804</v>
      </c>
      <c r="B2274" s="2">
        <v>45117</v>
      </c>
      <c r="C2274" t="s">
        <v>2675</v>
      </c>
      <c r="D2274" t="s">
        <v>3057</v>
      </c>
      <c r="E2274" t="s">
        <v>17</v>
      </c>
      <c r="F2274" t="s">
        <v>46</v>
      </c>
      <c r="G2274" t="s">
        <v>19</v>
      </c>
      <c r="H2274" t="s">
        <v>34</v>
      </c>
      <c r="I2274" s="3">
        <v>3</v>
      </c>
      <c r="J2274" s="4">
        <v>896.42</v>
      </c>
      <c r="K2274" s="4">
        <v>2689.27</v>
      </c>
      <c r="L2274" t="s">
        <v>28</v>
      </c>
      <c r="M2274" t="s">
        <v>29</v>
      </c>
      <c r="N2274">
        <f>IF(COUNTIF($C$2:C2274,C2274)=1,1,0)</f>
        <v>0</v>
      </c>
      <c r="O2274">
        <f t="shared" si="70"/>
        <v>0</v>
      </c>
      <c r="P2274" t="str">
        <f t="shared" si="71"/>
        <v>2023-07</v>
      </c>
      <c r="Q2274" s="3">
        <f>IF(AND(IF(dashboard!$B$4="All",TRUE,$F2274=dashboard!$B$4),IF(dashboard!$B$5="All",TRUE,$E2274=dashboard!$B$5),IF(dashboard!$B$6="All",TRUE,$G2274=dashboard!$B$6),IF(dashboard!$B$7="All",TRUE,$M2274=dashboard!$B$7),$P2274&gt;=dashboard!$B$8,$P2274&lt;=dashboard!$B$9,COUNTIFS($C$2:C2274,$C2274,$F$2:F2274,IF(dashboard!$B$4="All","*",dashboard!$B$4),$E$2:E2274,IF(dashboard!$B$5="All","*",dashboard!$B$5),$G$2:G2274,IF(dashboard!$B$6="All","*",dashboard!$B$6),$M$2:M2274,IF(dashboard!$B$7="All","*",dashboard!$B$7),$P$2:P2274,"&gt;="&amp;dashboard!$B$8,$P$2:P2274,"&lt;="&amp;dashboard!$B$9)=1),1,0)</f>
        <v>0</v>
      </c>
    </row>
    <row r="2275" spans="1:17">
      <c r="A2275" t="s">
        <v>3805</v>
      </c>
      <c r="B2275" s="2">
        <v>45442</v>
      </c>
      <c r="C2275" t="s">
        <v>422</v>
      </c>
      <c r="D2275" t="s">
        <v>1004</v>
      </c>
      <c r="E2275" t="s">
        <v>17</v>
      </c>
      <c r="F2275" t="s">
        <v>27</v>
      </c>
      <c r="G2275" t="s">
        <v>19</v>
      </c>
      <c r="H2275" t="s">
        <v>34</v>
      </c>
      <c r="I2275" s="3">
        <v>3</v>
      </c>
      <c r="J2275" s="4">
        <v>1210.06</v>
      </c>
      <c r="K2275" s="4">
        <v>3630.17</v>
      </c>
      <c r="L2275" t="s">
        <v>28</v>
      </c>
      <c r="M2275" t="s">
        <v>29</v>
      </c>
      <c r="N2275">
        <f>IF(COUNTIF($C$2:C2275,C2275)=1,1,0)</f>
        <v>0</v>
      </c>
      <c r="O2275">
        <f t="shared" si="70"/>
        <v>0</v>
      </c>
      <c r="P2275" t="str">
        <f t="shared" si="71"/>
        <v>2024-05</v>
      </c>
      <c r="Q2275" s="3">
        <f>IF(AND(IF(dashboard!$B$4="All",TRUE,$F2275=dashboard!$B$4),IF(dashboard!$B$5="All",TRUE,$E2275=dashboard!$B$5),IF(dashboard!$B$6="All",TRUE,$G2275=dashboard!$B$6),IF(dashboard!$B$7="All",TRUE,$M2275=dashboard!$B$7),$P2275&gt;=dashboard!$B$8,$P2275&lt;=dashboard!$B$9,COUNTIFS($C$2:C2275,$C2275,$F$2:F2275,IF(dashboard!$B$4="All","*",dashboard!$B$4),$E$2:E2275,IF(dashboard!$B$5="All","*",dashboard!$B$5),$G$2:G2275,IF(dashboard!$B$6="All","*",dashboard!$B$6),$M$2:M2275,IF(dashboard!$B$7="All","*",dashboard!$B$7),$P$2:P2275,"&gt;="&amp;dashboard!$B$8,$P$2:P2275,"&lt;="&amp;dashboard!$B$9)=1),1,0)</f>
        <v>0</v>
      </c>
    </row>
    <row r="2276" spans="1:17">
      <c r="A2276" t="s">
        <v>3806</v>
      </c>
      <c r="B2276" s="2">
        <v>45368</v>
      </c>
      <c r="C2276" t="s">
        <v>2208</v>
      </c>
      <c r="D2276" t="s">
        <v>1381</v>
      </c>
      <c r="E2276" t="s">
        <v>26</v>
      </c>
      <c r="F2276" t="s">
        <v>27</v>
      </c>
      <c r="G2276" t="s">
        <v>42</v>
      </c>
      <c r="H2276" t="s">
        <v>50</v>
      </c>
      <c r="I2276" s="3">
        <v>4</v>
      </c>
      <c r="J2276" s="4">
        <v>2597.21</v>
      </c>
      <c r="K2276" s="4">
        <v>10388.82</v>
      </c>
      <c r="L2276" t="s">
        <v>28</v>
      </c>
      <c r="M2276" t="s">
        <v>29</v>
      </c>
      <c r="N2276">
        <f>IF(COUNTIF($C$2:C2276,C2276)=1,1,0)</f>
        <v>0</v>
      </c>
      <c r="O2276">
        <f t="shared" si="70"/>
        <v>0</v>
      </c>
      <c r="P2276" t="str">
        <f t="shared" si="71"/>
        <v>2024-03</v>
      </c>
      <c r="Q2276" s="3">
        <f>IF(AND(IF(dashboard!$B$4="All",TRUE,$F2276=dashboard!$B$4),IF(dashboard!$B$5="All",TRUE,$E2276=dashboard!$B$5),IF(dashboard!$B$6="All",TRUE,$G2276=dashboard!$B$6),IF(dashboard!$B$7="All",TRUE,$M2276=dashboard!$B$7),$P2276&gt;=dashboard!$B$8,$P2276&lt;=dashboard!$B$9,COUNTIFS($C$2:C2276,$C2276,$F$2:F2276,IF(dashboard!$B$4="All","*",dashboard!$B$4),$E$2:E2276,IF(dashboard!$B$5="All","*",dashboard!$B$5),$G$2:G2276,IF(dashboard!$B$6="All","*",dashboard!$B$6),$M$2:M2276,IF(dashboard!$B$7="All","*",dashboard!$B$7),$P$2:P2276,"&gt;="&amp;dashboard!$B$8,$P$2:P2276,"&lt;="&amp;dashboard!$B$9)=1),1,0)</f>
        <v>0</v>
      </c>
    </row>
    <row r="2277" spans="1:17">
      <c r="A2277" t="s">
        <v>3807</v>
      </c>
      <c r="B2277" s="2">
        <v>45069</v>
      </c>
      <c r="C2277" t="s">
        <v>794</v>
      </c>
      <c r="D2277" t="s">
        <v>2585</v>
      </c>
      <c r="E2277" t="s">
        <v>61</v>
      </c>
      <c r="F2277" t="s">
        <v>46</v>
      </c>
      <c r="G2277" t="s">
        <v>19</v>
      </c>
      <c r="H2277" t="s">
        <v>20</v>
      </c>
      <c r="I2277" s="3">
        <v>5</v>
      </c>
      <c r="J2277" s="4">
        <v>35463.82</v>
      </c>
      <c r="K2277" s="4">
        <v>177319.11</v>
      </c>
      <c r="L2277" t="s">
        <v>28</v>
      </c>
      <c r="M2277" t="s">
        <v>29</v>
      </c>
      <c r="N2277">
        <f>IF(COUNTIF($C$2:C2277,C2277)=1,1,0)</f>
        <v>0</v>
      </c>
      <c r="O2277">
        <f t="shared" si="70"/>
        <v>0</v>
      </c>
      <c r="P2277" t="str">
        <f t="shared" si="71"/>
        <v>2023-05</v>
      </c>
      <c r="Q2277" s="3">
        <f>IF(AND(IF(dashboard!$B$4="All",TRUE,$F2277=dashboard!$B$4),IF(dashboard!$B$5="All",TRUE,$E2277=dashboard!$B$5),IF(dashboard!$B$6="All",TRUE,$G2277=dashboard!$B$6),IF(dashboard!$B$7="All",TRUE,$M2277=dashboard!$B$7),$P2277&gt;=dashboard!$B$8,$P2277&lt;=dashboard!$B$9,COUNTIFS($C$2:C2277,$C2277,$F$2:F2277,IF(dashboard!$B$4="All","*",dashboard!$B$4),$E$2:E2277,IF(dashboard!$B$5="All","*",dashboard!$B$5),$G$2:G2277,IF(dashboard!$B$6="All","*",dashboard!$B$6),$M$2:M2277,IF(dashboard!$B$7="All","*",dashboard!$B$7),$P$2:P2277,"&gt;="&amp;dashboard!$B$8,$P$2:P2277,"&lt;="&amp;dashboard!$B$9)=1),1,0)</f>
        <v>0</v>
      </c>
    </row>
    <row r="2278" spans="1:17">
      <c r="A2278" t="s">
        <v>3808</v>
      </c>
      <c r="B2278" s="2">
        <v>45117</v>
      </c>
      <c r="C2278" t="s">
        <v>1100</v>
      </c>
      <c r="D2278" t="s">
        <v>1068</v>
      </c>
      <c r="E2278" t="s">
        <v>17</v>
      </c>
      <c r="F2278" t="s">
        <v>18</v>
      </c>
      <c r="G2278" t="s">
        <v>42</v>
      </c>
      <c r="H2278" t="s">
        <v>20</v>
      </c>
      <c r="I2278" s="3">
        <v>5</v>
      </c>
      <c r="J2278" s="4">
        <v>38523.39</v>
      </c>
      <c r="K2278" s="4">
        <v>192616.93</v>
      </c>
      <c r="L2278" t="s">
        <v>21</v>
      </c>
      <c r="M2278" t="s">
        <v>29</v>
      </c>
      <c r="N2278">
        <f>IF(COUNTIF($C$2:C2278,C2278)=1,1,0)</f>
        <v>0</v>
      </c>
      <c r="O2278">
        <f t="shared" si="70"/>
        <v>0</v>
      </c>
      <c r="P2278" t="str">
        <f t="shared" si="71"/>
        <v>2023-07</v>
      </c>
      <c r="Q2278" s="3">
        <f>IF(AND(IF(dashboard!$B$4="All",TRUE,$F2278=dashboard!$B$4),IF(dashboard!$B$5="All",TRUE,$E2278=dashboard!$B$5),IF(dashboard!$B$6="All",TRUE,$G2278=dashboard!$B$6),IF(dashboard!$B$7="All",TRUE,$M2278=dashboard!$B$7),$P2278&gt;=dashboard!$B$8,$P2278&lt;=dashboard!$B$9,COUNTIFS($C$2:C2278,$C2278,$F$2:F2278,IF(dashboard!$B$4="All","*",dashboard!$B$4),$E$2:E2278,IF(dashboard!$B$5="All","*",dashboard!$B$5),$G$2:G2278,IF(dashboard!$B$6="All","*",dashboard!$B$6),$M$2:M2278,IF(dashboard!$B$7="All","*",dashboard!$B$7),$P$2:P2278,"&gt;="&amp;dashboard!$B$8,$P$2:P2278,"&lt;="&amp;dashboard!$B$9)=1),1,0)</f>
        <v>0</v>
      </c>
    </row>
    <row r="2279" spans="1:17">
      <c r="A2279" t="s">
        <v>3809</v>
      </c>
      <c r="B2279" s="2">
        <v>45459</v>
      </c>
      <c r="C2279" t="s">
        <v>1843</v>
      </c>
      <c r="D2279" t="s">
        <v>2978</v>
      </c>
      <c r="E2279" t="s">
        <v>17</v>
      </c>
      <c r="F2279" t="s">
        <v>18</v>
      </c>
      <c r="G2279" t="s">
        <v>19</v>
      </c>
      <c r="H2279" t="s">
        <v>57</v>
      </c>
      <c r="I2279" s="3">
        <v>2</v>
      </c>
      <c r="J2279" s="4">
        <v>15986.24</v>
      </c>
      <c r="K2279" s="4">
        <v>31972.49</v>
      </c>
      <c r="L2279" t="s">
        <v>28</v>
      </c>
      <c r="M2279" t="s">
        <v>22</v>
      </c>
      <c r="N2279">
        <f>IF(COUNTIF($C$2:C2279,C2279)=1,1,0)</f>
        <v>0</v>
      </c>
      <c r="O2279">
        <f t="shared" si="70"/>
        <v>1</v>
      </c>
      <c r="P2279" t="str">
        <f t="shared" si="71"/>
        <v>2024-06</v>
      </c>
      <c r="Q2279" s="3">
        <f>IF(AND(IF(dashboard!$B$4="All",TRUE,$F2279=dashboard!$B$4),IF(dashboard!$B$5="All",TRUE,$E2279=dashboard!$B$5),IF(dashboard!$B$6="All",TRUE,$G2279=dashboard!$B$6),IF(dashboard!$B$7="All",TRUE,$M2279=dashboard!$B$7),$P2279&gt;=dashboard!$B$8,$P2279&lt;=dashboard!$B$9,COUNTIFS($C$2:C2279,$C2279,$F$2:F2279,IF(dashboard!$B$4="All","*",dashboard!$B$4),$E$2:E2279,IF(dashboard!$B$5="All","*",dashboard!$B$5),$G$2:G2279,IF(dashboard!$B$6="All","*",dashboard!$B$6),$M$2:M2279,IF(dashboard!$B$7="All","*",dashboard!$B$7),$P$2:P2279,"&gt;="&amp;dashboard!$B$8,$P$2:P2279,"&lt;="&amp;dashboard!$B$9)=1),1,0)</f>
        <v>0</v>
      </c>
    </row>
    <row r="2280" spans="1:17">
      <c r="A2280" t="s">
        <v>3810</v>
      </c>
      <c r="B2280" s="2">
        <v>45153</v>
      </c>
      <c r="C2280" t="s">
        <v>494</v>
      </c>
      <c r="D2280" t="s">
        <v>1831</v>
      </c>
      <c r="E2280" t="s">
        <v>26</v>
      </c>
      <c r="F2280" t="s">
        <v>27</v>
      </c>
      <c r="G2280" t="s">
        <v>19</v>
      </c>
      <c r="H2280" t="s">
        <v>50</v>
      </c>
      <c r="I2280" s="3">
        <v>5</v>
      </c>
      <c r="J2280" s="4">
        <v>2290.79</v>
      </c>
      <c r="K2280" s="4">
        <v>11453.95</v>
      </c>
      <c r="L2280" t="s">
        <v>28</v>
      </c>
      <c r="M2280" t="s">
        <v>29</v>
      </c>
      <c r="N2280">
        <f>IF(COUNTIF($C$2:C2280,C2280)=1,1,0)</f>
        <v>0</v>
      </c>
      <c r="O2280">
        <f t="shared" si="70"/>
        <v>0</v>
      </c>
      <c r="P2280" t="str">
        <f t="shared" si="71"/>
        <v>2023-08</v>
      </c>
      <c r="Q2280" s="3">
        <f>IF(AND(IF(dashboard!$B$4="All",TRUE,$F2280=dashboard!$B$4),IF(dashboard!$B$5="All",TRUE,$E2280=dashboard!$B$5),IF(dashboard!$B$6="All",TRUE,$G2280=dashboard!$B$6),IF(dashboard!$B$7="All",TRUE,$M2280=dashboard!$B$7),$P2280&gt;=dashboard!$B$8,$P2280&lt;=dashboard!$B$9,COUNTIFS($C$2:C2280,$C2280,$F$2:F2280,IF(dashboard!$B$4="All","*",dashboard!$B$4),$E$2:E2280,IF(dashboard!$B$5="All","*",dashboard!$B$5),$G$2:G2280,IF(dashboard!$B$6="All","*",dashboard!$B$6),$M$2:M2280,IF(dashboard!$B$7="All","*",dashboard!$B$7),$P$2:P2280,"&gt;="&amp;dashboard!$B$8,$P$2:P2280,"&lt;="&amp;dashboard!$B$9)=1),1,0)</f>
        <v>0</v>
      </c>
    </row>
    <row r="2281" spans="1:17">
      <c r="A2281" t="s">
        <v>3811</v>
      </c>
      <c r="B2281" s="2">
        <v>45239</v>
      </c>
      <c r="C2281" t="s">
        <v>3812</v>
      </c>
      <c r="D2281" t="s">
        <v>562</v>
      </c>
      <c r="E2281" t="s">
        <v>61</v>
      </c>
      <c r="F2281" t="s">
        <v>18</v>
      </c>
      <c r="G2281" t="s">
        <v>42</v>
      </c>
      <c r="H2281" t="s">
        <v>57</v>
      </c>
      <c r="I2281" s="3">
        <v>5</v>
      </c>
      <c r="J2281" s="4">
        <v>16643.28</v>
      </c>
      <c r="K2281" s="4">
        <v>83216.39</v>
      </c>
      <c r="L2281" t="s">
        <v>28</v>
      </c>
      <c r="M2281" t="s">
        <v>29</v>
      </c>
      <c r="N2281">
        <f>IF(COUNTIF($C$2:C2281,C2281)=1,1,0)</f>
        <v>1</v>
      </c>
      <c r="O2281">
        <f t="shared" si="70"/>
        <v>0</v>
      </c>
      <c r="P2281" t="str">
        <f t="shared" si="71"/>
        <v>2023-11</v>
      </c>
      <c r="Q2281" s="3">
        <f>IF(AND(IF(dashboard!$B$4="All",TRUE,$F2281=dashboard!$B$4),IF(dashboard!$B$5="All",TRUE,$E2281=dashboard!$B$5),IF(dashboard!$B$6="All",TRUE,$G2281=dashboard!$B$6),IF(dashboard!$B$7="All",TRUE,$M2281=dashboard!$B$7),$P2281&gt;=dashboard!$B$8,$P2281&lt;=dashboard!$B$9,COUNTIFS($C$2:C2281,$C2281,$F$2:F2281,IF(dashboard!$B$4="All","*",dashboard!$B$4),$E$2:E2281,IF(dashboard!$B$5="All","*",dashboard!$B$5),$G$2:G2281,IF(dashboard!$B$6="All","*",dashboard!$B$6),$M$2:M2281,IF(dashboard!$B$7="All","*",dashboard!$B$7),$P$2:P2281,"&gt;="&amp;dashboard!$B$8,$P$2:P2281,"&lt;="&amp;dashboard!$B$9)=1),1,0)</f>
        <v>0</v>
      </c>
    </row>
    <row r="2282" spans="1:17">
      <c r="A2282" t="s">
        <v>3813</v>
      </c>
      <c r="B2282" s="2">
        <v>45228</v>
      </c>
      <c r="C2282" t="s">
        <v>3169</v>
      </c>
      <c r="D2282" t="s">
        <v>460</v>
      </c>
      <c r="E2282" t="s">
        <v>17</v>
      </c>
      <c r="F2282" t="s">
        <v>18</v>
      </c>
      <c r="G2282" t="s">
        <v>19</v>
      </c>
      <c r="H2282" t="s">
        <v>34</v>
      </c>
      <c r="I2282" s="3">
        <v>2</v>
      </c>
      <c r="J2282" s="4">
        <v>1255.07</v>
      </c>
      <c r="K2282" s="4">
        <v>2510.14</v>
      </c>
      <c r="L2282" t="s">
        <v>28</v>
      </c>
      <c r="M2282" t="s">
        <v>29</v>
      </c>
      <c r="N2282">
        <f>IF(COUNTIF($C$2:C2282,C2282)=1,1,0)</f>
        <v>0</v>
      </c>
      <c r="O2282">
        <f t="shared" si="70"/>
        <v>0</v>
      </c>
      <c r="P2282" t="str">
        <f t="shared" si="71"/>
        <v>2023-10</v>
      </c>
      <c r="Q2282" s="3">
        <f>IF(AND(IF(dashboard!$B$4="All",TRUE,$F2282=dashboard!$B$4),IF(dashboard!$B$5="All",TRUE,$E2282=dashboard!$B$5),IF(dashboard!$B$6="All",TRUE,$G2282=dashboard!$B$6),IF(dashboard!$B$7="All",TRUE,$M2282=dashboard!$B$7),$P2282&gt;=dashboard!$B$8,$P2282&lt;=dashboard!$B$9,COUNTIFS($C$2:C2282,$C2282,$F$2:F2282,IF(dashboard!$B$4="All","*",dashboard!$B$4),$E$2:E2282,IF(dashboard!$B$5="All","*",dashboard!$B$5),$G$2:G2282,IF(dashboard!$B$6="All","*",dashboard!$B$6),$M$2:M2282,IF(dashboard!$B$7="All","*",dashboard!$B$7),$P$2:P2282,"&gt;="&amp;dashboard!$B$8,$P$2:P2282,"&lt;="&amp;dashboard!$B$9)=1),1,0)</f>
        <v>0</v>
      </c>
    </row>
    <row r="2283" spans="1:17">
      <c r="A2283" t="s">
        <v>3814</v>
      </c>
      <c r="B2283" s="2">
        <v>45386</v>
      </c>
      <c r="C2283" t="s">
        <v>3815</v>
      </c>
      <c r="D2283" t="s">
        <v>1913</v>
      </c>
      <c r="E2283" t="s">
        <v>17</v>
      </c>
      <c r="F2283" t="s">
        <v>46</v>
      </c>
      <c r="G2283" t="s">
        <v>19</v>
      </c>
      <c r="H2283" t="s">
        <v>20</v>
      </c>
      <c r="I2283" s="3">
        <v>5</v>
      </c>
      <c r="J2283" s="4">
        <v>26606.42</v>
      </c>
      <c r="K2283" s="4">
        <v>133032.09</v>
      </c>
      <c r="L2283" t="s">
        <v>28</v>
      </c>
      <c r="M2283" t="s">
        <v>29</v>
      </c>
      <c r="N2283">
        <f>IF(COUNTIF($C$2:C2283,C2283)=1,1,0)</f>
        <v>1</v>
      </c>
      <c r="O2283">
        <f t="shared" si="70"/>
        <v>0</v>
      </c>
      <c r="P2283" t="str">
        <f t="shared" si="71"/>
        <v>2024-04</v>
      </c>
      <c r="Q2283" s="3">
        <f>IF(AND(IF(dashboard!$B$4="All",TRUE,$F2283=dashboard!$B$4),IF(dashboard!$B$5="All",TRUE,$E2283=dashboard!$B$5),IF(dashboard!$B$6="All",TRUE,$G2283=dashboard!$B$6),IF(dashboard!$B$7="All",TRUE,$M2283=dashboard!$B$7),$P2283&gt;=dashboard!$B$8,$P2283&lt;=dashboard!$B$9,COUNTIFS($C$2:C2283,$C2283,$F$2:F2283,IF(dashboard!$B$4="All","*",dashboard!$B$4),$E$2:E2283,IF(dashboard!$B$5="All","*",dashboard!$B$5),$G$2:G2283,IF(dashboard!$B$6="All","*",dashboard!$B$6),$M$2:M2283,IF(dashboard!$B$7="All","*",dashboard!$B$7),$P$2:P2283,"&gt;="&amp;dashboard!$B$8,$P$2:P2283,"&lt;="&amp;dashboard!$B$9)=1),1,0)</f>
        <v>0</v>
      </c>
    </row>
    <row r="2284" spans="1:17">
      <c r="A2284" t="s">
        <v>3816</v>
      </c>
      <c r="B2284" s="2">
        <v>45327</v>
      </c>
      <c r="C2284" t="s">
        <v>180</v>
      </c>
      <c r="D2284" t="s">
        <v>3355</v>
      </c>
      <c r="E2284" t="s">
        <v>26</v>
      </c>
      <c r="F2284" t="s">
        <v>18</v>
      </c>
      <c r="G2284" t="s">
        <v>19</v>
      </c>
      <c r="H2284" t="s">
        <v>34</v>
      </c>
      <c r="I2284" s="3">
        <v>5</v>
      </c>
      <c r="J2284" s="4">
        <v>1163.92</v>
      </c>
      <c r="K2284" s="4">
        <v>5819.62</v>
      </c>
      <c r="L2284" t="s">
        <v>35</v>
      </c>
      <c r="M2284" t="s">
        <v>29</v>
      </c>
      <c r="N2284">
        <f>IF(COUNTIF($C$2:C2284,C2284)=1,1,0)</f>
        <v>0</v>
      </c>
      <c r="O2284">
        <f t="shared" si="70"/>
        <v>0</v>
      </c>
      <c r="P2284" t="str">
        <f t="shared" si="71"/>
        <v>2024-02</v>
      </c>
      <c r="Q2284" s="3">
        <f>IF(AND(IF(dashboard!$B$4="All",TRUE,$F2284=dashboard!$B$4),IF(dashboard!$B$5="All",TRUE,$E2284=dashboard!$B$5),IF(dashboard!$B$6="All",TRUE,$G2284=dashboard!$B$6),IF(dashboard!$B$7="All",TRUE,$M2284=dashboard!$B$7),$P2284&gt;=dashboard!$B$8,$P2284&lt;=dashboard!$B$9,COUNTIFS($C$2:C2284,$C2284,$F$2:F2284,IF(dashboard!$B$4="All","*",dashboard!$B$4),$E$2:E2284,IF(dashboard!$B$5="All","*",dashboard!$B$5),$G$2:G2284,IF(dashboard!$B$6="All","*",dashboard!$B$6),$M$2:M2284,IF(dashboard!$B$7="All","*",dashboard!$B$7),$P$2:P2284,"&gt;="&amp;dashboard!$B$8,$P$2:P2284,"&lt;="&amp;dashboard!$B$9)=1),1,0)</f>
        <v>0</v>
      </c>
    </row>
    <row r="2285" spans="1:17">
      <c r="A2285" t="s">
        <v>3817</v>
      </c>
      <c r="B2285" s="2">
        <v>45319</v>
      </c>
      <c r="C2285" t="s">
        <v>482</v>
      </c>
      <c r="D2285" t="s">
        <v>3005</v>
      </c>
      <c r="E2285" t="s">
        <v>26</v>
      </c>
      <c r="F2285" t="s">
        <v>18</v>
      </c>
      <c r="G2285" t="s">
        <v>42</v>
      </c>
      <c r="H2285" t="s">
        <v>34</v>
      </c>
      <c r="I2285" s="3">
        <v>1</v>
      </c>
      <c r="J2285" s="4">
        <v>1277.1300000000001</v>
      </c>
      <c r="K2285" s="4">
        <v>1277.1300000000001</v>
      </c>
      <c r="L2285" t="s">
        <v>35</v>
      </c>
      <c r="M2285" t="s">
        <v>29</v>
      </c>
      <c r="N2285">
        <f>IF(COUNTIF($C$2:C2285,C2285)=1,1,0)</f>
        <v>0</v>
      </c>
      <c r="O2285">
        <f t="shared" si="70"/>
        <v>0</v>
      </c>
      <c r="P2285" t="str">
        <f t="shared" si="71"/>
        <v>2024-01</v>
      </c>
      <c r="Q2285" s="3">
        <f>IF(AND(IF(dashboard!$B$4="All",TRUE,$F2285=dashboard!$B$4),IF(dashboard!$B$5="All",TRUE,$E2285=dashboard!$B$5),IF(dashboard!$B$6="All",TRUE,$G2285=dashboard!$B$6),IF(dashboard!$B$7="All",TRUE,$M2285=dashboard!$B$7),$P2285&gt;=dashboard!$B$8,$P2285&lt;=dashboard!$B$9,COUNTIFS($C$2:C2285,$C2285,$F$2:F2285,IF(dashboard!$B$4="All","*",dashboard!$B$4),$E$2:E2285,IF(dashboard!$B$5="All","*",dashboard!$B$5),$G$2:G2285,IF(dashboard!$B$6="All","*",dashboard!$B$6),$M$2:M2285,IF(dashboard!$B$7="All","*",dashboard!$B$7),$P$2:P2285,"&gt;="&amp;dashboard!$B$8,$P$2:P2285,"&lt;="&amp;dashboard!$B$9)=1),1,0)</f>
        <v>0</v>
      </c>
    </row>
    <row r="2286" spans="1:17">
      <c r="A2286" t="s">
        <v>3818</v>
      </c>
      <c r="B2286" s="2">
        <v>45133</v>
      </c>
      <c r="C2286" t="s">
        <v>1312</v>
      </c>
      <c r="D2286" t="s">
        <v>3819</v>
      </c>
      <c r="E2286" t="s">
        <v>17</v>
      </c>
      <c r="F2286" t="s">
        <v>27</v>
      </c>
      <c r="G2286" t="s">
        <v>42</v>
      </c>
      <c r="H2286" t="s">
        <v>50</v>
      </c>
      <c r="I2286" s="3">
        <v>2</v>
      </c>
      <c r="J2286" s="4">
        <v>2441.61</v>
      </c>
      <c r="K2286" s="4">
        <v>4883.22</v>
      </c>
      <c r="L2286" t="s">
        <v>28</v>
      </c>
      <c r="M2286" t="s">
        <v>29</v>
      </c>
      <c r="N2286">
        <f>IF(COUNTIF($C$2:C2286,C2286)=1,1,0)</f>
        <v>0</v>
      </c>
      <c r="O2286">
        <f t="shared" si="70"/>
        <v>0</v>
      </c>
      <c r="P2286" t="str">
        <f t="shared" si="71"/>
        <v>2023-07</v>
      </c>
      <c r="Q2286" s="3">
        <f>IF(AND(IF(dashboard!$B$4="All",TRUE,$F2286=dashboard!$B$4),IF(dashboard!$B$5="All",TRUE,$E2286=dashboard!$B$5),IF(dashboard!$B$6="All",TRUE,$G2286=dashboard!$B$6),IF(dashboard!$B$7="All",TRUE,$M2286=dashboard!$B$7),$P2286&gt;=dashboard!$B$8,$P2286&lt;=dashboard!$B$9,COUNTIFS($C$2:C2286,$C2286,$F$2:F2286,IF(dashboard!$B$4="All","*",dashboard!$B$4),$E$2:E2286,IF(dashboard!$B$5="All","*",dashboard!$B$5),$G$2:G2286,IF(dashboard!$B$6="All","*",dashboard!$B$6),$M$2:M2286,IF(dashboard!$B$7="All","*",dashboard!$B$7),$P$2:P2286,"&gt;="&amp;dashboard!$B$8,$P$2:P2286,"&lt;="&amp;dashboard!$B$9)=1),1,0)</f>
        <v>0</v>
      </c>
    </row>
    <row r="2287" spans="1:17">
      <c r="A2287" t="s">
        <v>3820</v>
      </c>
      <c r="B2287" s="2">
        <v>45136</v>
      </c>
      <c r="C2287" t="s">
        <v>2734</v>
      </c>
      <c r="D2287" t="s">
        <v>1510</v>
      </c>
      <c r="E2287" t="s">
        <v>26</v>
      </c>
      <c r="F2287" t="s">
        <v>27</v>
      </c>
      <c r="G2287" t="s">
        <v>42</v>
      </c>
      <c r="H2287" t="s">
        <v>50</v>
      </c>
      <c r="I2287" s="3">
        <v>1</v>
      </c>
      <c r="J2287" s="4">
        <v>2936.29</v>
      </c>
      <c r="K2287" s="4">
        <v>2936.29</v>
      </c>
      <c r="L2287" t="s">
        <v>21</v>
      </c>
      <c r="M2287" t="s">
        <v>29</v>
      </c>
      <c r="N2287">
        <f>IF(COUNTIF($C$2:C2287,C2287)=1,1,0)</f>
        <v>0</v>
      </c>
      <c r="O2287">
        <f t="shared" si="70"/>
        <v>0</v>
      </c>
      <c r="P2287" t="str">
        <f t="shared" si="71"/>
        <v>2023-07</v>
      </c>
      <c r="Q2287" s="3">
        <f>IF(AND(IF(dashboard!$B$4="All",TRUE,$F2287=dashboard!$B$4),IF(dashboard!$B$5="All",TRUE,$E2287=dashboard!$B$5),IF(dashboard!$B$6="All",TRUE,$G2287=dashboard!$B$6),IF(dashboard!$B$7="All",TRUE,$M2287=dashboard!$B$7),$P2287&gt;=dashboard!$B$8,$P2287&lt;=dashboard!$B$9,COUNTIFS($C$2:C2287,$C2287,$F$2:F2287,IF(dashboard!$B$4="All","*",dashboard!$B$4),$E$2:E2287,IF(dashboard!$B$5="All","*",dashboard!$B$5),$G$2:G2287,IF(dashboard!$B$6="All","*",dashboard!$B$6),$M$2:M2287,IF(dashboard!$B$7="All","*",dashboard!$B$7),$P$2:P2287,"&gt;="&amp;dashboard!$B$8,$P$2:P2287,"&lt;="&amp;dashboard!$B$9)=1),1,0)</f>
        <v>0</v>
      </c>
    </row>
    <row r="2288" spans="1:17">
      <c r="A2288" t="s">
        <v>3821</v>
      </c>
      <c r="B2288" s="2">
        <v>45041</v>
      </c>
      <c r="C2288" t="s">
        <v>2852</v>
      </c>
      <c r="D2288" t="s">
        <v>97</v>
      </c>
      <c r="E2288" t="s">
        <v>17</v>
      </c>
      <c r="F2288" t="s">
        <v>27</v>
      </c>
      <c r="G2288" t="s">
        <v>42</v>
      </c>
      <c r="H2288" t="s">
        <v>20</v>
      </c>
      <c r="I2288" s="3">
        <v>4</v>
      </c>
      <c r="J2288" s="4">
        <v>26276.1</v>
      </c>
      <c r="K2288" s="4">
        <v>105104.39</v>
      </c>
      <c r="L2288" t="s">
        <v>21</v>
      </c>
      <c r="M2288" t="s">
        <v>22</v>
      </c>
      <c r="N2288">
        <f>IF(COUNTIF($C$2:C2288,C2288)=1,1,0)</f>
        <v>0</v>
      </c>
      <c r="O2288">
        <f t="shared" si="70"/>
        <v>1</v>
      </c>
      <c r="P2288" t="str">
        <f t="shared" si="71"/>
        <v>2023-04</v>
      </c>
      <c r="Q2288" s="3">
        <f>IF(AND(IF(dashboard!$B$4="All",TRUE,$F2288=dashboard!$B$4),IF(dashboard!$B$5="All",TRUE,$E2288=dashboard!$B$5),IF(dashboard!$B$6="All",TRUE,$G2288=dashboard!$B$6),IF(dashboard!$B$7="All",TRUE,$M2288=dashboard!$B$7),$P2288&gt;=dashboard!$B$8,$P2288&lt;=dashboard!$B$9,COUNTIFS($C$2:C2288,$C2288,$F$2:F2288,IF(dashboard!$B$4="All","*",dashboard!$B$4),$E$2:E2288,IF(dashboard!$B$5="All","*",dashboard!$B$5),$G$2:G2288,IF(dashboard!$B$6="All","*",dashboard!$B$6),$M$2:M2288,IF(dashboard!$B$7="All","*",dashboard!$B$7),$P$2:P2288,"&gt;="&amp;dashboard!$B$8,$P$2:P2288,"&lt;="&amp;dashboard!$B$9)=1),1,0)</f>
        <v>0</v>
      </c>
    </row>
    <row r="2289" spans="1:17">
      <c r="A2289" t="s">
        <v>3822</v>
      </c>
      <c r="B2289" s="2">
        <v>45177</v>
      </c>
      <c r="C2289" t="s">
        <v>2312</v>
      </c>
      <c r="D2289" t="s">
        <v>1501</v>
      </c>
      <c r="E2289" t="s">
        <v>17</v>
      </c>
      <c r="F2289" t="s">
        <v>18</v>
      </c>
      <c r="G2289" t="s">
        <v>42</v>
      </c>
      <c r="H2289" t="s">
        <v>20</v>
      </c>
      <c r="I2289" s="3">
        <v>2</v>
      </c>
      <c r="J2289" s="4">
        <v>37140.629999999997</v>
      </c>
      <c r="K2289" s="4">
        <v>74281.259999999995</v>
      </c>
      <c r="L2289" t="s">
        <v>35</v>
      </c>
      <c r="M2289" t="s">
        <v>29</v>
      </c>
      <c r="N2289">
        <f>IF(COUNTIF($C$2:C2289,C2289)=1,1,0)</f>
        <v>0</v>
      </c>
      <c r="O2289">
        <f t="shared" si="70"/>
        <v>0</v>
      </c>
      <c r="P2289" t="str">
        <f t="shared" si="71"/>
        <v>2023-09</v>
      </c>
      <c r="Q2289" s="3">
        <f>IF(AND(IF(dashboard!$B$4="All",TRUE,$F2289=dashboard!$B$4),IF(dashboard!$B$5="All",TRUE,$E2289=dashboard!$B$5),IF(dashboard!$B$6="All",TRUE,$G2289=dashboard!$B$6),IF(dashboard!$B$7="All",TRUE,$M2289=dashboard!$B$7),$P2289&gt;=dashboard!$B$8,$P2289&lt;=dashboard!$B$9,COUNTIFS($C$2:C2289,$C2289,$F$2:F2289,IF(dashboard!$B$4="All","*",dashboard!$B$4),$E$2:E2289,IF(dashboard!$B$5="All","*",dashboard!$B$5),$G$2:G2289,IF(dashboard!$B$6="All","*",dashboard!$B$6),$M$2:M2289,IF(dashboard!$B$7="All","*",dashboard!$B$7),$P$2:P2289,"&gt;="&amp;dashboard!$B$8,$P$2:P2289,"&lt;="&amp;dashboard!$B$9)=1),1,0)</f>
        <v>0</v>
      </c>
    </row>
    <row r="2290" spans="1:17">
      <c r="A2290" t="s">
        <v>3823</v>
      </c>
      <c r="B2290" s="2">
        <v>45145</v>
      </c>
      <c r="C2290" t="s">
        <v>37</v>
      </c>
      <c r="D2290" t="s">
        <v>1493</v>
      </c>
      <c r="E2290" t="s">
        <v>17</v>
      </c>
      <c r="F2290" t="s">
        <v>46</v>
      </c>
      <c r="G2290" t="s">
        <v>19</v>
      </c>
      <c r="H2290" t="s">
        <v>50</v>
      </c>
      <c r="I2290" s="3">
        <v>5</v>
      </c>
      <c r="J2290" s="4">
        <v>2780.56</v>
      </c>
      <c r="K2290" s="4">
        <v>13902.82</v>
      </c>
      <c r="L2290" t="s">
        <v>21</v>
      </c>
      <c r="M2290" t="s">
        <v>22</v>
      </c>
      <c r="N2290">
        <f>IF(COUNTIF($C$2:C2290,C2290)=1,1,0)</f>
        <v>0</v>
      </c>
      <c r="O2290">
        <f t="shared" si="70"/>
        <v>1</v>
      </c>
      <c r="P2290" t="str">
        <f t="shared" si="71"/>
        <v>2023-08</v>
      </c>
      <c r="Q2290" s="3">
        <f>IF(AND(IF(dashboard!$B$4="All",TRUE,$F2290=dashboard!$B$4),IF(dashboard!$B$5="All",TRUE,$E2290=dashboard!$B$5),IF(dashboard!$B$6="All",TRUE,$G2290=dashboard!$B$6),IF(dashboard!$B$7="All",TRUE,$M2290=dashboard!$B$7),$P2290&gt;=dashboard!$B$8,$P2290&lt;=dashboard!$B$9,COUNTIFS($C$2:C2290,$C2290,$F$2:F2290,IF(dashboard!$B$4="All","*",dashboard!$B$4),$E$2:E2290,IF(dashboard!$B$5="All","*",dashboard!$B$5),$G$2:G2290,IF(dashboard!$B$6="All","*",dashboard!$B$6),$M$2:M2290,IF(dashboard!$B$7="All","*",dashboard!$B$7),$P$2:P2290,"&gt;="&amp;dashboard!$B$8,$P$2:P2290,"&lt;="&amp;dashboard!$B$9)=1),1,0)</f>
        <v>0</v>
      </c>
    </row>
    <row r="2291" spans="1:17">
      <c r="A2291" t="s">
        <v>3824</v>
      </c>
      <c r="B2291" s="2">
        <v>45333</v>
      </c>
      <c r="C2291" t="s">
        <v>961</v>
      </c>
      <c r="D2291" t="s">
        <v>1984</v>
      </c>
      <c r="E2291" t="s">
        <v>61</v>
      </c>
      <c r="F2291" t="s">
        <v>33</v>
      </c>
      <c r="G2291" t="s">
        <v>19</v>
      </c>
      <c r="H2291" t="s">
        <v>50</v>
      </c>
      <c r="I2291" s="3">
        <v>5</v>
      </c>
      <c r="J2291" s="4">
        <v>2628.32</v>
      </c>
      <c r="K2291" s="4">
        <v>13141.58</v>
      </c>
      <c r="L2291" t="s">
        <v>35</v>
      </c>
      <c r="M2291" t="s">
        <v>29</v>
      </c>
      <c r="N2291">
        <f>IF(COUNTIF($C$2:C2291,C2291)=1,1,0)</f>
        <v>0</v>
      </c>
      <c r="O2291">
        <f t="shared" si="70"/>
        <v>0</v>
      </c>
      <c r="P2291" t="str">
        <f t="shared" si="71"/>
        <v>2024-02</v>
      </c>
      <c r="Q2291" s="3">
        <f>IF(AND(IF(dashboard!$B$4="All",TRUE,$F2291=dashboard!$B$4),IF(dashboard!$B$5="All",TRUE,$E2291=dashboard!$B$5),IF(dashboard!$B$6="All",TRUE,$G2291=dashboard!$B$6),IF(dashboard!$B$7="All",TRUE,$M2291=dashboard!$B$7),$P2291&gt;=dashboard!$B$8,$P2291&lt;=dashboard!$B$9,COUNTIFS($C$2:C2291,$C2291,$F$2:F2291,IF(dashboard!$B$4="All","*",dashboard!$B$4),$E$2:E2291,IF(dashboard!$B$5="All","*",dashboard!$B$5),$G$2:G2291,IF(dashboard!$B$6="All","*",dashboard!$B$6),$M$2:M2291,IF(dashboard!$B$7="All","*",dashboard!$B$7),$P$2:P2291,"&gt;="&amp;dashboard!$B$8,$P$2:P2291,"&lt;="&amp;dashboard!$B$9)=1),1,0)</f>
        <v>1</v>
      </c>
    </row>
    <row r="2292" spans="1:17">
      <c r="A2292" t="s">
        <v>3825</v>
      </c>
      <c r="B2292" s="2">
        <v>45369</v>
      </c>
      <c r="C2292" t="s">
        <v>991</v>
      </c>
      <c r="D2292" t="s">
        <v>16</v>
      </c>
      <c r="E2292" t="s">
        <v>17</v>
      </c>
      <c r="F2292" t="s">
        <v>27</v>
      </c>
      <c r="G2292" t="s">
        <v>42</v>
      </c>
      <c r="H2292" t="s">
        <v>50</v>
      </c>
      <c r="I2292" s="3">
        <v>1</v>
      </c>
      <c r="J2292" s="4">
        <v>2231.98</v>
      </c>
      <c r="K2292" s="4">
        <v>2231.98</v>
      </c>
      <c r="L2292" t="s">
        <v>28</v>
      </c>
      <c r="M2292" t="s">
        <v>29</v>
      </c>
      <c r="N2292">
        <f>IF(COUNTIF($C$2:C2292,C2292)=1,1,0)</f>
        <v>0</v>
      </c>
      <c r="O2292">
        <f t="shared" si="70"/>
        <v>0</v>
      </c>
      <c r="P2292" t="str">
        <f t="shared" si="71"/>
        <v>2024-03</v>
      </c>
      <c r="Q2292" s="3">
        <f>IF(AND(IF(dashboard!$B$4="All",TRUE,$F2292=dashboard!$B$4),IF(dashboard!$B$5="All",TRUE,$E2292=dashboard!$B$5),IF(dashboard!$B$6="All",TRUE,$G2292=dashboard!$B$6),IF(dashboard!$B$7="All",TRUE,$M2292=dashboard!$B$7),$P2292&gt;=dashboard!$B$8,$P2292&lt;=dashboard!$B$9,COUNTIFS($C$2:C2292,$C2292,$F$2:F2292,IF(dashboard!$B$4="All","*",dashboard!$B$4),$E$2:E2292,IF(dashboard!$B$5="All","*",dashboard!$B$5),$G$2:G2292,IF(dashboard!$B$6="All","*",dashboard!$B$6),$M$2:M2292,IF(dashboard!$B$7="All","*",dashboard!$B$7),$P$2:P2292,"&gt;="&amp;dashboard!$B$8,$P$2:P2292,"&lt;="&amp;dashboard!$B$9)=1),1,0)</f>
        <v>0</v>
      </c>
    </row>
    <row r="2293" spans="1:17">
      <c r="A2293" t="s">
        <v>3826</v>
      </c>
      <c r="B2293" s="2">
        <v>45280</v>
      </c>
      <c r="C2293" t="s">
        <v>259</v>
      </c>
      <c r="D2293" t="s">
        <v>178</v>
      </c>
      <c r="E2293" t="s">
        <v>17</v>
      </c>
      <c r="F2293" t="s">
        <v>27</v>
      </c>
      <c r="G2293" t="s">
        <v>42</v>
      </c>
      <c r="H2293" t="s">
        <v>50</v>
      </c>
      <c r="I2293" s="3">
        <v>1</v>
      </c>
      <c r="J2293" s="4">
        <v>2231.85</v>
      </c>
      <c r="K2293" s="4">
        <v>2231.85</v>
      </c>
      <c r="L2293" t="s">
        <v>28</v>
      </c>
      <c r="M2293" t="s">
        <v>22</v>
      </c>
      <c r="N2293">
        <f>IF(COUNTIF($C$2:C2293,C2293)=1,1,0)</f>
        <v>0</v>
      </c>
      <c r="O2293">
        <f t="shared" si="70"/>
        <v>1</v>
      </c>
      <c r="P2293" t="str">
        <f t="shared" si="71"/>
        <v>2023-12</v>
      </c>
      <c r="Q2293" s="3">
        <f>IF(AND(IF(dashboard!$B$4="All",TRUE,$F2293=dashboard!$B$4),IF(dashboard!$B$5="All",TRUE,$E2293=dashboard!$B$5),IF(dashboard!$B$6="All",TRUE,$G2293=dashboard!$B$6),IF(dashboard!$B$7="All",TRUE,$M2293=dashboard!$B$7),$P2293&gt;=dashboard!$B$8,$P2293&lt;=dashboard!$B$9,COUNTIFS($C$2:C2293,$C2293,$F$2:F2293,IF(dashboard!$B$4="All","*",dashboard!$B$4),$E$2:E2293,IF(dashboard!$B$5="All","*",dashboard!$B$5),$G$2:G2293,IF(dashboard!$B$6="All","*",dashboard!$B$6),$M$2:M2293,IF(dashboard!$B$7="All","*",dashboard!$B$7),$P$2:P2293,"&gt;="&amp;dashboard!$B$8,$P$2:P2293,"&lt;="&amp;dashboard!$B$9)=1),1,0)</f>
        <v>0</v>
      </c>
    </row>
    <row r="2294" spans="1:17">
      <c r="A2294" t="s">
        <v>3827</v>
      </c>
      <c r="B2294" s="2">
        <v>45068</v>
      </c>
      <c r="C2294" t="s">
        <v>143</v>
      </c>
      <c r="D2294" t="s">
        <v>2304</v>
      </c>
      <c r="E2294" t="s">
        <v>17</v>
      </c>
      <c r="F2294" t="s">
        <v>27</v>
      </c>
      <c r="G2294" t="s">
        <v>19</v>
      </c>
      <c r="H2294" t="s">
        <v>20</v>
      </c>
      <c r="I2294" s="3">
        <v>4</v>
      </c>
      <c r="J2294" s="4">
        <v>34764.93</v>
      </c>
      <c r="K2294" s="4">
        <v>139059.73000000001</v>
      </c>
      <c r="L2294" t="s">
        <v>21</v>
      </c>
      <c r="M2294" t="s">
        <v>29</v>
      </c>
      <c r="N2294">
        <f>IF(COUNTIF($C$2:C2294,C2294)=1,1,0)</f>
        <v>0</v>
      </c>
      <c r="O2294">
        <f t="shared" si="70"/>
        <v>0</v>
      </c>
      <c r="P2294" t="str">
        <f t="shared" si="71"/>
        <v>2023-05</v>
      </c>
      <c r="Q2294" s="3">
        <f>IF(AND(IF(dashboard!$B$4="All",TRUE,$F2294=dashboard!$B$4),IF(dashboard!$B$5="All",TRUE,$E2294=dashboard!$B$5),IF(dashboard!$B$6="All",TRUE,$G2294=dashboard!$B$6),IF(dashboard!$B$7="All",TRUE,$M2294=dashboard!$B$7),$P2294&gt;=dashboard!$B$8,$P2294&lt;=dashboard!$B$9,COUNTIFS($C$2:C2294,$C2294,$F$2:F2294,IF(dashboard!$B$4="All","*",dashboard!$B$4),$E$2:E2294,IF(dashboard!$B$5="All","*",dashboard!$B$5),$G$2:G2294,IF(dashboard!$B$6="All","*",dashboard!$B$6),$M$2:M2294,IF(dashboard!$B$7="All","*",dashboard!$B$7),$P$2:P2294,"&gt;="&amp;dashboard!$B$8,$P$2:P2294,"&lt;="&amp;dashboard!$B$9)=1),1,0)</f>
        <v>0</v>
      </c>
    </row>
    <row r="2295" spans="1:17">
      <c r="A2295" t="s">
        <v>3828</v>
      </c>
      <c r="B2295" s="2">
        <v>45427</v>
      </c>
      <c r="C2295" t="s">
        <v>852</v>
      </c>
      <c r="D2295" t="s">
        <v>873</v>
      </c>
      <c r="E2295" t="s">
        <v>61</v>
      </c>
      <c r="F2295" t="s">
        <v>46</v>
      </c>
      <c r="G2295" t="s">
        <v>19</v>
      </c>
      <c r="H2295" t="s">
        <v>20</v>
      </c>
      <c r="I2295" s="3">
        <v>4</v>
      </c>
      <c r="J2295" s="4">
        <v>31449.22</v>
      </c>
      <c r="K2295" s="4">
        <v>125796.86</v>
      </c>
      <c r="L2295" t="s">
        <v>21</v>
      </c>
      <c r="M2295" t="s">
        <v>29</v>
      </c>
      <c r="N2295">
        <f>IF(COUNTIF($C$2:C2295,C2295)=1,1,0)</f>
        <v>0</v>
      </c>
      <c r="O2295">
        <f t="shared" si="70"/>
        <v>0</v>
      </c>
      <c r="P2295" t="str">
        <f t="shared" si="71"/>
        <v>2024-05</v>
      </c>
      <c r="Q2295" s="3">
        <f>IF(AND(IF(dashboard!$B$4="All",TRUE,$F2295=dashboard!$B$4),IF(dashboard!$B$5="All",TRUE,$E2295=dashboard!$B$5),IF(dashboard!$B$6="All",TRUE,$G2295=dashboard!$B$6),IF(dashboard!$B$7="All",TRUE,$M2295=dashboard!$B$7),$P2295&gt;=dashboard!$B$8,$P2295&lt;=dashboard!$B$9,COUNTIFS($C$2:C2295,$C2295,$F$2:F2295,IF(dashboard!$B$4="All","*",dashboard!$B$4),$E$2:E2295,IF(dashboard!$B$5="All","*",dashboard!$B$5),$G$2:G2295,IF(dashboard!$B$6="All","*",dashboard!$B$6),$M$2:M2295,IF(dashboard!$B$7="All","*",dashboard!$B$7),$P$2:P2295,"&gt;="&amp;dashboard!$B$8,$P$2:P2295,"&lt;="&amp;dashboard!$B$9)=1),1,0)</f>
        <v>0</v>
      </c>
    </row>
    <row r="2296" spans="1:17">
      <c r="A2296" t="s">
        <v>3829</v>
      </c>
      <c r="B2296" s="2">
        <v>45473</v>
      </c>
      <c r="C2296" t="s">
        <v>2584</v>
      </c>
      <c r="D2296" t="s">
        <v>1239</v>
      </c>
      <c r="E2296" t="s">
        <v>17</v>
      </c>
      <c r="F2296" t="s">
        <v>33</v>
      </c>
      <c r="G2296" t="s">
        <v>19</v>
      </c>
      <c r="H2296" t="s">
        <v>34</v>
      </c>
      <c r="I2296" s="3">
        <v>5</v>
      </c>
      <c r="J2296" s="4">
        <v>1369.91</v>
      </c>
      <c r="K2296" s="4">
        <v>6849.55</v>
      </c>
      <c r="L2296" t="s">
        <v>21</v>
      </c>
      <c r="M2296" t="s">
        <v>29</v>
      </c>
      <c r="N2296">
        <f>IF(COUNTIF($C$2:C2296,C2296)=1,1,0)</f>
        <v>0</v>
      </c>
      <c r="O2296">
        <f t="shared" si="70"/>
        <v>0</v>
      </c>
      <c r="P2296" t="str">
        <f t="shared" si="71"/>
        <v>2024-06</v>
      </c>
      <c r="Q2296" s="3">
        <f>IF(AND(IF(dashboard!$B$4="All",TRUE,$F2296=dashboard!$B$4),IF(dashboard!$B$5="All",TRUE,$E2296=dashboard!$B$5),IF(dashboard!$B$6="All",TRUE,$G2296=dashboard!$B$6),IF(dashboard!$B$7="All",TRUE,$M2296=dashboard!$B$7),$P2296&gt;=dashboard!$B$8,$P2296&lt;=dashboard!$B$9,COUNTIFS($C$2:C2296,$C2296,$F$2:F2296,IF(dashboard!$B$4="All","*",dashboard!$B$4),$E$2:E2296,IF(dashboard!$B$5="All","*",dashboard!$B$5),$G$2:G2296,IF(dashboard!$B$6="All","*",dashboard!$B$6),$M$2:M2296,IF(dashboard!$B$7="All","*",dashboard!$B$7),$P$2:P2296,"&gt;="&amp;dashboard!$B$8,$P$2:P2296,"&lt;="&amp;dashboard!$B$9)=1),1,0)</f>
        <v>1</v>
      </c>
    </row>
    <row r="2297" spans="1:17">
      <c r="A2297" t="s">
        <v>3830</v>
      </c>
      <c r="B2297" s="2">
        <v>45468</v>
      </c>
      <c r="C2297" t="s">
        <v>920</v>
      </c>
      <c r="D2297" t="s">
        <v>775</v>
      </c>
      <c r="E2297" t="s">
        <v>17</v>
      </c>
      <c r="F2297" t="s">
        <v>33</v>
      </c>
      <c r="G2297" t="s">
        <v>19</v>
      </c>
      <c r="H2297" t="s">
        <v>34</v>
      </c>
      <c r="I2297" s="3">
        <v>3</v>
      </c>
      <c r="J2297" s="4">
        <v>905.96</v>
      </c>
      <c r="K2297" s="4">
        <v>2717.88</v>
      </c>
      <c r="L2297" t="s">
        <v>28</v>
      </c>
      <c r="M2297" t="s">
        <v>29</v>
      </c>
      <c r="N2297">
        <f>IF(COUNTIF($C$2:C2297,C2297)=1,1,0)</f>
        <v>0</v>
      </c>
      <c r="O2297">
        <f t="shared" si="70"/>
        <v>0</v>
      </c>
      <c r="P2297" t="str">
        <f t="shared" si="71"/>
        <v>2024-06</v>
      </c>
      <c r="Q2297" s="3">
        <f>IF(AND(IF(dashboard!$B$4="All",TRUE,$F2297=dashboard!$B$4),IF(dashboard!$B$5="All",TRUE,$E2297=dashboard!$B$5),IF(dashboard!$B$6="All",TRUE,$G2297=dashboard!$B$6),IF(dashboard!$B$7="All",TRUE,$M2297=dashboard!$B$7),$P2297&gt;=dashboard!$B$8,$P2297&lt;=dashboard!$B$9,COUNTIFS($C$2:C2297,$C2297,$F$2:F2297,IF(dashboard!$B$4="All","*",dashboard!$B$4),$E$2:E2297,IF(dashboard!$B$5="All","*",dashboard!$B$5),$G$2:G2297,IF(dashboard!$B$6="All","*",dashboard!$B$6),$M$2:M2297,IF(dashboard!$B$7="All","*",dashboard!$B$7),$P$2:P2297,"&gt;="&amp;dashboard!$B$8,$P$2:P2297,"&lt;="&amp;dashboard!$B$9)=1),1,0)</f>
        <v>0</v>
      </c>
    </row>
    <row r="2298" spans="1:17">
      <c r="A2298" t="s">
        <v>3831</v>
      </c>
      <c r="B2298" s="2">
        <v>45433</v>
      </c>
      <c r="C2298" t="s">
        <v>1331</v>
      </c>
      <c r="D2298" t="s">
        <v>2147</v>
      </c>
      <c r="E2298" t="s">
        <v>17</v>
      </c>
      <c r="F2298" t="s">
        <v>27</v>
      </c>
      <c r="G2298" t="s">
        <v>19</v>
      </c>
      <c r="H2298" t="s">
        <v>34</v>
      </c>
      <c r="I2298" s="3">
        <v>4</v>
      </c>
      <c r="J2298" s="4">
        <v>1223.49</v>
      </c>
      <c r="K2298" s="4">
        <v>4893.9799999999996</v>
      </c>
      <c r="L2298" t="s">
        <v>28</v>
      </c>
      <c r="M2298" t="s">
        <v>29</v>
      </c>
      <c r="N2298">
        <f>IF(COUNTIF($C$2:C2298,C2298)=1,1,0)</f>
        <v>0</v>
      </c>
      <c r="O2298">
        <f t="shared" si="70"/>
        <v>0</v>
      </c>
      <c r="P2298" t="str">
        <f t="shared" si="71"/>
        <v>2024-05</v>
      </c>
      <c r="Q2298" s="3">
        <f>IF(AND(IF(dashboard!$B$4="All",TRUE,$F2298=dashboard!$B$4),IF(dashboard!$B$5="All",TRUE,$E2298=dashboard!$B$5),IF(dashboard!$B$6="All",TRUE,$G2298=dashboard!$B$6),IF(dashboard!$B$7="All",TRUE,$M2298=dashboard!$B$7),$P2298&gt;=dashboard!$B$8,$P2298&lt;=dashboard!$B$9,COUNTIFS($C$2:C2298,$C2298,$F$2:F2298,IF(dashboard!$B$4="All","*",dashboard!$B$4),$E$2:E2298,IF(dashboard!$B$5="All","*",dashboard!$B$5),$G$2:G2298,IF(dashboard!$B$6="All","*",dashboard!$B$6),$M$2:M2298,IF(dashboard!$B$7="All","*",dashboard!$B$7),$P$2:P2298,"&gt;="&amp;dashboard!$B$8,$P$2:P2298,"&lt;="&amp;dashboard!$B$9)=1),1,0)</f>
        <v>0</v>
      </c>
    </row>
    <row r="2299" spans="1:17">
      <c r="A2299" t="s">
        <v>3832</v>
      </c>
      <c r="B2299" s="2">
        <v>45207</v>
      </c>
      <c r="C2299" t="s">
        <v>779</v>
      </c>
      <c r="D2299" t="s">
        <v>800</v>
      </c>
      <c r="E2299" t="s">
        <v>26</v>
      </c>
      <c r="F2299" t="s">
        <v>18</v>
      </c>
      <c r="G2299" t="s">
        <v>42</v>
      </c>
      <c r="H2299" t="s">
        <v>20</v>
      </c>
      <c r="I2299" s="3">
        <v>5</v>
      </c>
      <c r="J2299" s="4">
        <v>26847.01</v>
      </c>
      <c r="K2299" s="4">
        <v>134235.06</v>
      </c>
      <c r="L2299" t="s">
        <v>21</v>
      </c>
      <c r="M2299" t="s">
        <v>29</v>
      </c>
      <c r="N2299">
        <f>IF(COUNTIF($C$2:C2299,C2299)=1,1,0)</f>
        <v>0</v>
      </c>
      <c r="O2299">
        <f t="shared" si="70"/>
        <v>0</v>
      </c>
      <c r="P2299" t="str">
        <f t="shared" si="71"/>
        <v>2023-10</v>
      </c>
      <c r="Q2299" s="3">
        <f>IF(AND(IF(dashboard!$B$4="All",TRUE,$F2299=dashboard!$B$4),IF(dashboard!$B$5="All",TRUE,$E2299=dashboard!$B$5),IF(dashboard!$B$6="All",TRUE,$G2299=dashboard!$B$6),IF(dashboard!$B$7="All",TRUE,$M2299=dashboard!$B$7),$P2299&gt;=dashboard!$B$8,$P2299&lt;=dashboard!$B$9,COUNTIFS($C$2:C2299,$C2299,$F$2:F2299,IF(dashboard!$B$4="All","*",dashboard!$B$4),$E$2:E2299,IF(dashboard!$B$5="All","*",dashboard!$B$5),$G$2:G2299,IF(dashboard!$B$6="All","*",dashboard!$B$6),$M$2:M2299,IF(dashboard!$B$7="All","*",dashboard!$B$7),$P$2:P2299,"&gt;="&amp;dashboard!$B$8,$P$2:P2299,"&lt;="&amp;dashboard!$B$9)=1),1,0)</f>
        <v>0</v>
      </c>
    </row>
    <row r="2300" spans="1:17">
      <c r="A2300" t="s">
        <v>3833</v>
      </c>
      <c r="B2300" s="2">
        <v>45350</v>
      </c>
      <c r="C2300" t="s">
        <v>2749</v>
      </c>
      <c r="D2300" t="s">
        <v>976</v>
      </c>
      <c r="E2300" t="s">
        <v>17</v>
      </c>
      <c r="F2300" t="s">
        <v>27</v>
      </c>
      <c r="G2300" t="s">
        <v>19</v>
      </c>
      <c r="H2300" t="s">
        <v>57</v>
      </c>
      <c r="I2300" s="3">
        <v>4</v>
      </c>
      <c r="J2300" s="4">
        <v>14551.2</v>
      </c>
      <c r="K2300" s="4">
        <v>58204.79</v>
      </c>
      <c r="L2300" t="s">
        <v>21</v>
      </c>
      <c r="M2300" t="s">
        <v>29</v>
      </c>
      <c r="N2300">
        <f>IF(COUNTIF($C$2:C2300,C2300)=1,1,0)</f>
        <v>0</v>
      </c>
      <c r="O2300">
        <f t="shared" si="70"/>
        <v>0</v>
      </c>
      <c r="P2300" t="str">
        <f t="shared" si="71"/>
        <v>2024-02</v>
      </c>
      <c r="Q2300" s="3">
        <f>IF(AND(IF(dashboard!$B$4="All",TRUE,$F2300=dashboard!$B$4),IF(dashboard!$B$5="All",TRUE,$E2300=dashboard!$B$5),IF(dashboard!$B$6="All",TRUE,$G2300=dashboard!$B$6),IF(dashboard!$B$7="All",TRUE,$M2300=dashboard!$B$7),$P2300&gt;=dashboard!$B$8,$P2300&lt;=dashboard!$B$9,COUNTIFS($C$2:C2300,$C2300,$F$2:F2300,IF(dashboard!$B$4="All","*",dashboard!$B$4),$E$2:E2300,IF(dashboard!$B$5="All","*",dashboard!$B$5),$G$2:G2300,IF(dashboard!$B$6="All","*",dashboard!$B$6),$M$2:M2300,IF(dashboard!$B$7="All","*",dashboard!$B$7),$P$2:P2300,"&gt;="&amp;dashboard!$B$8,$P$2:P2300,"&lt;="&amp;dashboard!$B$9)=1),1,0)</f>
        <v>0</v>
      </c>
    </row>
    <row r="2301" spans="1:17">
      <c r="A2301" t="s">
        <v>3834</v>
      </c>
      <c r="B2301" s="2">
        <v>45196</v>
      </c>
      <c r="C2301" t="s">
        <v>2605</v>
      </c>
      <c r="D2301" t="s">
        <v>457</v>
      </c>
      <c r="E2301" t="s">
        <v>17</v>
      </c>
      <c r="F2301" t="s">
        <v>27</v>
      </c>
      <c r="G2301" t="s">
        <v>42</v>
      </c>
      <c r="H2301" t="s">
        <v>34</v>
      </c>
      <c r="I2301" s="3">
        <v>2</v>
      </c>
      <c r="J2301" s="4">
        <v>1269.3499999999999</v>
      </c>
      <c r="K2301" s="4">
        <v>2538.6999999999998</v>
      </c>
      <c r="L2301" t="s">
        <v>21</v>
      </c>
      <c r="M2301" t="s">
        <v>29</v>
      </c>
      <c r="N2301">
        <f>IF(COUNTIF($C$2:C2301,C2301)=1,1,0)</f>
        <v>0</v>
      </c>
      <c r="O2301">
        <f t="shared" si="70"/>
        <v>0</v>
      </c>
      <c r="P2301" t="str">
        <f t="shared" si="71"/>
        <v>2023-09</v>
      </c>
      <c r="Q2301" s="3">
        <f>IF(AND(IF(dashboard!$B$4="All",TRUE,$F2301=dashboard!$B$4),IF(dashboard!$B$5="All",TRUE,$E2301=dashboard!$B$5),IF(dashboard!$B$6="All",TRUE,$G2301=dashboard!$B$6),IF(dashboard!$B$7="All",TRUE,$M2301=dashboard!$B$7),$P2301&gt;=dashboard!$B$8,$P2301&lt;=dashboard!$B$9,COUNTIFS($C$2:C2301,$C2301,$F$2:F2301,IF(dashboard!$B$4="All","*",dashboard!$B$4),$E$2:E2301,IF(dashboard!$B$5="All","*",dashboard!$B$5),$G$2:G2301,IF(dashboard!$B$6="All","*",dashboard!$B$6),$M$2:M2301,IF(dashboard!$B$7="All","*",dashboard!$B$7),$P$2:P2301,"&gt;="&amp;dashboard!$B$8,$P$2:P2301,"&lt;="&amp;dashboard!$B$9)=1),1,0)</f>
        <v>0</v>
      </c>
    </row>
    <row r="2302" spans="1:17">
      <c r="A2302" t="s">
        <v>3835</v>
      </c>
      <c r="B2302" s="2">
        <v>45080</v>
      </c>
      <c r="C2302" t="s">
        <v>784</v>
      </c>
      <c r="D2302" t="s">
        <v>1533</v>
      </c>
      <c r="E2302" t="s">
        <v>17</v>
      </c>
      <c r="F2302" t="s">
        <v>18</v>
      </c>
      <c r="G2302" t="s">
        <v>42</v>
      </c>
      <c r="H2302" t="s">
        <v>57</v>
      </c>
      <c r="I2302" s="3">
        <v>1</v>
      </c>
      <c r="J2302" s="4">
        <v>11741.33</v>
      </c>
      <c r="K2302" s="4">
        <v>11741.33</v>
      </c>
      <c r="L2302" t="s">
        <v>21</v>
      </c>
      <c r="M2302" t="s">
        <v>29</v>
      </c>
      <c r="N2302">
        <f>IF(COUNTIF($C$2:C2302,C2302)=1,1,0)</f>
        <v>0</v>
      </c>
      <c r="O2302">
        <f t="shared" si="70"/>
        <v>0</v>
      </c>
      <c r="P2302" t="str">
        <f t="shared" si="71"/>
        <v>2023-06</v>
      </c>
      <c r="Q2302" s="3">
        <f>IF(AND(IF(dashboard!$B$4="All",TRUE,$F2302=dashboard!$B$4),IF(dashboard!$B$5="All",TRUE,$E2302=dashboard!$B$5),IF(dashboard!$B$6="All",TRUE,$G2302=dashboard!$B$6),IF(dashboard!$B$7="All",TRUE,$M2302=dashboard!$B$7),$P2302&gt;=dashboard!$B$8,$P2302&lt;=dashboard!$B$9,COUNTIFS($C$2:C2302,$C2302,$F$2:F2302,IF(dashboard!$B$4="All","*",dashboard!$B$4),$E$2:E2302,IF(dashboard!$B$5="All","*",dashboard!$B$5),$G$2:G2302,IF(dashboard!$B$6="All","*",dashboard!$B$6),$M$2:M2302,IF(dashboard!$B$7="All","*",dashboard!$B$7),$P$2:P2302,"&gt;="&amp;dashboard!$B$8,$P$2:P2302,"&lt;="&amp;dashboard!$B$9)=1),1,0)</f>
        <v>0</v>
      </c>
    </row>
    <row r="2303" spans="1:17">
      <c r="A2303" t="s">
        <v>3836</v>
      </c>
      <c r="B2303" s="2">
        <v>45009</v>
      </c>
      <c r="C2303" t="s">
        <v>665</v>
      </c>
      <c r="D2303" t="s">
        <v>2336</v>
      </c>
      <c r="E2303" t="s">
        <v>61</v>
      </c>
      <c r="F2303" t="s">
        <v>18</v>
      </c>
      <c r="G2303" t="s">
        <v>42</v>
      </c>
      <c r="H2303" t="s">
        <v>57</v>
      </c>
      <c r="I2303" s="3">
        <v>5</v>
      </c>
      <c r="J2303" s="4">
        <v>15780.25</v>
      </c>
      <c r="K2303" s="4">
        <v>78901.25</v>
      </c>
      <c r="L2303" t="s">
        <v>35</v>
      </c>
      <c r="M2303" t="s">
        <v>29</v>
      </c>
      <c r="N2303">
        <f>IF(COUNTIF($C$2:C2303,C2303)=1,1,0)</f>
        <v>0</v>
      </c>
      <c r="O2303">
        <f t="shared" si="70"/>
        <v>0</v>
      </c>
      <c r="P2303" t="str">
        <f t="shared" si="71"/>
        <v>2023-03</v>
      </c>
      <c r="Q2303" s="3">
        <f>IF(AND(IF(dashboard!$B$4="All",TRUE,$F2303=dashboard!$B$4),IF(dashboard!$B$5="All",TRUE,$E2303=dashboard!$B$5),IF(dashboard!$B$6="All",TRUE,$G2303=dashboard!$B$6),IF(dashboard!$B$7="All",TRUE,$M2303=dashboard!$B$7),$P2303&gt;=dashboard!$B$8,$P2303&lt;=dashboard!$B$9,COUNTIFS($C$2:C2303,$C2303,$F$2:F2303,IF(dashboard!$B$4="All","*",dashboard!$B$4),$E$2:E2303,IF(dashboard!$B$5="All","*",dashboard!$B$5),$G$2:G2303,IF(dashboard!$B$6="All","*",dashboard!$B$6),$M$2:M2303,IF(dashboard!$B$7="All","*",dashboard!$B$7),$P$2:P2303,"&gt;="&amp;dashboard!$B$8,$P$2:P2303,"&lt;="&amp;dashboard!$B$9)=1),1,0)</f>
        <v>0</v>
      </c>
    </row>
    <row r="2304" spans="1:17">
      <c r="A2304" t="s">
        <v>3837</v>
      </c>
      <c r="B2304" s="2">
        <v>45352</v>
      </c>
      <c r="C2304" t="s">
        <v>1814</v>
      </c>
      <c r="D2304" t="s">
        <v>2649</v>
      </c>
      <c r="E2304" t="s">
        <v>26</v>
      </c>
      <c r="F2304" t="s">
        <v>27</v>
      </c>
      <c r="G2304" t="s">
        <v>19</v>
      </c>
      <c r="H2304" t="s">
        <v>57</v>
      </c>
      <c r="I2304" s="3">
        <v>4</v>
      </c>
      <c r="J2304" s="4">
        <v>11549.85</v>
      </c>
      <c r="K2304" s="4">
        <v>46199.4</v>
      </c>
      <c r="L2304" t="s">
        <v>21</v>
      </c>
      <c r="M2304" t="s">
        <v>29</v>
      </c>
      <c r="N2304">
        <f>IF(COUNTIF($C$2:C2304,C2304)=1,1,0)</f>
        <v>0</v>
      </c>
      <c r="O2304">
        <f t="shared" si="70"/>
        <v>0</v>
      </c>
      <c r="P2304" t="str">
        <f t="shared" si="71"/>
        <v>2024-03</v>
      </c>
      <c r="Q2304" s="3">
        <f>IF(AND(IF(dashboard!$B$4="All",TRUE,$F2304=dashboard!$B$4),IF(dashboard!$B$5="All",TRUE,$E2304=dashboard!$B$5),IF(dashboard!$B$6="All",TRUE,$G2304=dashboard!$B$6),IF(dashboard!$B$7="All",TRUE,$M2304=dashboard!$B$7),$P2304&gt;=dashboard!$B$8,$P2304&lt;=dashboard!$B$9,COUNTIFS($C$2:C2304,$C2304,$F$2:F2304,IF(dashboard!$B$4="All","*",dashboard!$B$4),$E$2:E2304,IF(dashboard!$B$5="All","*",dashboard!$B$5),$G$2:G2304,IF(dashboard!$B$6="All","*",dashboard!$B$6),$M$2:M2304,IF(dashboard!$B$7="All","*",dashboard!$B$7),$P$2:P2304,"&gt;="&amp;dashboard!$B$8,$P$2:P2304,"&lt;="&amp;dashboard!$B$9)=1),1,0)</f>
        <v>0</v>
      </c>
    </row>
    <row r="2305" spans="1:17">
      <c r="A2305" t="s">
        <v>3838</v>
      </c>
      <c r="B2305" s="2">
        <v>45201</v>
      </c>
      <c r="C2305" t="s">
        <v>341</v>
      </c>
      <c r="D2305" t="s">
        <v>1939</v>
      </c>
      <c r="E2305" t="s">
        <v>26</v>
      </c>
      <c r="F2305" t="s">
        <v>46</v>
      </c>
      <c r="G2305" t="s">
        <v>19</v>
      </c>
      <c r="H2305" t="s">
        <v>50</v>
      </c>
      <c r="I2305" s="3">
        <v>1</v>
      </c>
      <c r="J2305" s="4">
        <v>2525.69</v>
      </c>
      <c r="K2305" s="4">
        <v>2525.69</v>
      </c>
      <c r="L2305" t="s">
        <v>21</v>
      </c>
      <c r="M2305" t="s">
        <v>29</v>
      </c>
      <c r="N2305">
        <f>IF(COUNTIF($C$2:C2305,C2305)=1,1,0)</f>
        <v>0</v>
      </c>
      <c r="O2305">
        <f t="shared" si="70"/>
        <v>0</v>
      </c>
      <c r="P2305" t="str">
        <f t="shared" si="71"/>
        <v>2023-10</v>
      </c>
      <c r="Q2305" s="3">
        <f>IF(AND(IF(dashboard!$B$4="All",TRUE,$F2305=dashboard!$B$4),IF(dashboard!$B$5="All",TRUE,$E2305=dashboard!$B$5),IF(dashboard!$B$6="All",TRUE,$G2305=dashboard!$B$6),IF(dashboard!$B$7="All",TRUE,$M2305=dashboard!$B$7),$P2305&gt;=dashboard!$B$8,$P2305&lt;=dashboard!$B$9,COUNTIFS($C$2:C2305,$C2305,$F$2:F2305,IF(dashboard!$B$4="All","*",dashboard!$B$4),$E$2:E2305,IF(dashboard!$B$5="All","*",dashboard!$B$5),$G$2:G2305,IF(dashboard!$B$6="All","*",dashboard!$B$6),$M$2:M2305,IF(dashboard!$B$7="All","*",dashboard!$B$7),$P$2:P2305,"&gt;="&amp;dashboard!$B$8,$P$2:P2305,"&lt;="&amp;dashboard!$B$9)=1),1,0)</f>
        <v>0</v>
      </c>
    </row>
    <row r="2306" spans="1:17">
      <c r="A2306" t="s">
        <v>3839</v>
      </c>
      <c r="B2306" s="2">
        <v>45210</v>
      </c>
      <c r="C2306" t="s">
        <v>1955</v>
      </c>
      <c r="D2306" t="s">
        <v>1987</v>
      </c>
      <c r="E2306" t="s">
        <v>61</v>
      </c>
      <c r="F2306" t="s">
        <v>46</v>
      </c>
      <c r="G2306" t="s">
        <v>19</v>
      </c>
      <c r="H2306" t="s">
        <v>20</v>
      </c>
      <c r="I2306" s="3">
        <v>3</v>
      </c>
      <c r="J2306" s="4">
        <v>33347.18</v>
      </c>
      <c r="K2306" s="4">
        <v>100041.53</v>
      </c>
      <c r="L2306" t="s">
        <v>35</v>
      </c>
      <c r="M2306" t="s">
        <v>29</v>
      </c>
      <c r="N2306">
        <f>IF(COUNTIF($C$2:C2306,C2306)=1,1,0)</f>
        <v>0</v>
      </c>
      <c r="O2306">
        <f t="shared" ref="O2306:O2369" si="72">IF(OR(M2306="Yes",M2306="YES",M2306=TRUE,M2306=1),1,0)</f>
        <v>0</v>
      </c>
      <c r="P2306" t="str">
        <f t="shared" ref="P2306:P2369" si="73">TEXT(B2306,"yyyy-mm")</f>
        <v>2023-10</v>
      </c>
      <c r="Q2306" s="3">
        <f>IF(AND(IF(dashboard!$B$4="All",TRUE,$F2306=dashboard!$B$4),IF(dashboard!$B$5="All",TRUE,$E2306=dashboard!$B$5),IF(dashboard!$B$6="All",TRUE,$G2306=dashboard!$B$6),IF(dashboard!$B$7="All",TRUE,$M2306=dashboard!$B$7),$P2306&gt;=dashboard!$B$8,$P2306&lt;=dashboard!$B$9,COUNTIFS($C$2:C2306,$C2306,$F$2:F2306,IF(dashboard!$B$4="All","*",dashboard!$B$4),$E$2:E2306,IF(dashboard!$B$5="All","*",dashboard!$B$5),$G$2:G2306,IF(dashboard!$B$6="All","*",dashboard!$B$6),$M$2:M2306,IF(dashboard!$B$7="All","*",dashboard!$B$7),$P$2:P2306,"&gt;="&amp;dashboard!$B$8,$P$2:P2306,"&lt;="&amp;dashboard!$B$9)=1),1,0)</f>
        <v>0</v>
      </c>
    </row>
    <row r="2307" spans="1:17">
      <c r="A2307" t="s">
        <v>3840</v>
      </c>
      <c r="B2307" s="2">
        <v>45099</v>
      </c>
      <c r="C2307" t="s">
        <v>2356</v>
      </c>
      <c r="D2307" t="s">
        <v>3819</v>
      </c>
      <c r="E2307" t="s">
        <v>61</v>
      </c>
      <c r="F2307" t="s">
        <v>18</v>
      </c>
      <c r="G2307" t="s">
        <v>19</v>
      </c>
      <c r="H2307" t="s">
        <v>20</v>
      </c>
      <c r="I2307" s="3">
        <v>4</v>
      </c>
      <c r="J2307" s="4">
        <v>29716.31</v>
      </c>
      <c r="K2307" s="4">
        <v>118865.25</v>
      </c>
      <c r="L2307" t="s">
        <v>35</v>
      </c>
      <c r="M2307" t="s">
        <v>29</v>
      </c>
      <c r="N2307">
        <f>IF(COUNTIF($C$2:C2307,C2307)=1,1,0)</f>
        <v>0</v>
      </c>
      <c r="O2307">
        <f t="shared" si="72"/>
        <v>0</v>
      </c>
      <c r="P2307" t="str">
        <f t="shared" si="73"/>
        <v>2023-06</v>
      </c>
      <c r="Q2307" s="3">
        <f>IF(AND(IF(dashboard!$B$4="All",TRUE,$F2307=dashboard!$B$4),IF(dashboard!$B$5="All",TRUE,$E2307=dashboard!$B$5),IF(dashboard!$B$6="All",TRUE,$G2307=dashboard!$B$6),IF(dashboard!$B$7="All",TRUE,$M2307=dashboard!$B$7),$P2307&gt;=dashboard!$B$8,$P2307&lt;=dashboard!$B$9,COUNTIFS($C$2:C2307,$C2307,$F$2:F2307,IF(dashboard!$B$4="All","*",dashboard!$B$4),$E$2:E2307,IF(dashboard!$B$5="All","*",dashboard!$B$5),$G$2:G2307,IF(dashboard!$B$6="All","*",dashboard!$B$6),$M$2:M2307,IF(dashboard!$B$7="All","*",dashboard!$B$7),$P$2:P2307,"&gt;="&amp;dashboard!$B$8,$P$2:P2307,"&lt;="&amp;dashboard!$B$9)=1),1,0)</f>
        <v>0</v>
      </c>
    </row>
    <row r="2308" spans="1:17">
      <c r="A2308" t="s">
        <v>3841</v>
      </c>
      <c r="B2308" s="2">
        <v>45253</v>
      </c>
      <c r="C2308" t="s">
        <v>613</v>
      </c>
      <c r="D2308" t="s">
        <v>282</v>
      </c>
      <c r="E2308" t="s">
        <v>17</v>
      </c>
      <c r="F2308" t="s">
        <v>27</v>
      </c>
      <c r="G2308" t="s">
        <v>19</v>
      </c>
      <c r="H2308" t="s">
        <v>34</v>
      </c>
      <c r="I2308" s="3">
        <v>5</v>
      </c>
      <c r="J2308" s="4">
        <v>906.93</v>
      </c>
      <c r="K2308" s="4">
        <v>4534.6499999999996</v>
      </c>
      <c r="L2308" t="s">
        <v>35</v>
      </c>
      <c r="M2308" t="s">
        <v>29</v>
      </c>
      <c r="N2308">
        <f>IF(COUNTIF($C$2:C2308,C2308)=1,1,0)</f>
        <v>0</v>
      </c>
      <c r="O2308">
        <f t="shared" si="72"/>
        <v>0</v>
      </c>
      <c r="P2308" t="str">
        <f t="shared" si="73"/>
        <v>2023-11</v>
      </c>
      <c r="Q2308" s="3">
        <f>IF(AND(IF(dashboard!$B$4="All",TRUE,$F2308=dashboard!$B$4),IF(dashboard!$B$5="All",TRUE,$E2308=dashboard!$B$5),IF(dashboard!$B$6="All",TRUE,$G2308=dashboard!$B$6),IF(dashboard!$B$7="All",TRUE,$M2308=dashboard!$B$7),$P2308&gt;=dashboard!$B$8,$P2308&lt;=dashboard!$B$9,COUNTIFS($C$2:C2308,$C2308,$F$2:F2308,IF(dashboard!$B$4="All","*",dashboard!$B$4),$E$2:E2308,IF(dashboard!$B$5="All","*",dashboard!$B$5),$G$2:G2308,IF(dashboard!$B$6="All","*",dashboard!$B$6),$M$2:M2308,IF(dashboard!$B$7="All","*",dashboard!$B$7),$P$2:P2308,"&gt;="&amp;dashboard!$B$8,$P$2:P2308,"&lt;="&amp;dashboard!$B$9)=1),1,0)</f>
        <v>0</v>
      </c>
    </row>
    <row r="2309" spans="1:17">
      <c r="A2309" t="s">
        <v>3842</v>
      </c>
      <c r="B2309" s="2">
        <v>44989</v>
      </c>
      <c r="C2309" t="s">
        <v>708</v>
      </c>
      <c r="D2309" t="s">
        <v>2086</v>
      </c>
      <c r="E2309" t="s">
        <v>61</v>
      </c>
      <c r="F2309" t="s">
        <v>46</v>
      </c>
      <c r="G2309" t="s">
        <v>42</v>
      </c>
      <c r="H2309" t="s">
        <v>34</v>
      </c>
      <c r="I2309" s="3">
        <v>2</v>
      </c>
      <c r="J2309" s="4">
        <v>1281.51</v>
      </c>
      <c r="K2309" s="4">
        <v>2563.02</v>
      </c>
      <c r="L2309" t="s">
        <v>35</v>
      </c>
      <c r="M2309" t="s">
        <v>29</v>
      </c>
      <c r="N2309">
        <f>IF(COUNTIF($C$2:C2309,C2309)=1,1,0)</f>
        <v>0</v>
      </c>
      <c r="O2309">
        <f t="shared" si="72"/>
        <v>0</v>
      </c>
      <c r="P2309" t="str">
        <f t="shared" si="73"/>
        <v>2023-03</v>
      </c>
      <c r="Q2309" s="3">
        <f>IF(AND(IF(dashboard!$B$4="All",TRUE,$F2309=dashboard!$B$4),IF(dashboard!$B$5="All",TRUE,$E2309=dashboard!$B$5),IF(dashboard!$B$6="All",TRUE,$G2309=dashboard!$B$6),IF(dashboard!$B$7="All",TRUE,$M2309=dashboard!$B$7),$P2309&gt;=dashboard!$B$8,$P2309&lt;=dashboard!$B$9,COUNTIFS($C$2:C2309,$C2309,$F$2:F2309,IF(dashboard!$B$4="All","*",dashboard!$B$4),$E$2:E2309,IF(dashboard!$B$5="All","*",dashboard!$B$5),$G$2:G2309,IF(dashboard!$B$6="All","*",dashboard!$B$6),$M$2:M2309,IF(dashboard!$B$7="All","*",dashboard!$B$7),$P$2:P2309,"&gt;="&amp;dashboard!$B$8,$P$2:P2309,"&lt;="&amp;dashboard!$B$9)=1),1,0)</f>
        <v>0</v>
      </c>
    </row>
    <row r="2310" spans="1:17">
      <c r="A2310" t="s">
        <v>3843</v>
      </c>
      <c r="B2310" s="2">
        <v>44999</v>
      </c>
      <c r="C2310" t="s">
        <v>2893</v>
      </c>
      <c r="D2310" t="s">
        <v>2585</v>
      </c>
      <c r="E2310" t="s">
        <v>17</v>
      </c>
      <c r="F2310" t="s">
        <v>27</v>
      </c>
      <c r="G2310" t="s">
        <v>19</v>
      </c>
      <c r="H2310" t="s">
        <v>20</v>
      </c>
      <c r="I2310" s="3">
        <v>1</v>
      </c>
      <c r="J2310" s="4">
        <v>31181.59</v>
      </c>
      <c r="K2310" s="4">
        <v>31181.59</v>
      </c>
      <c r="L2310" t="s">
        <v>21</v>
      </c>
      <c r="M2310" t="s">
        <v>29</v>
      </c>
      <c r="N2310">
        <f>IF(COUNTIF($C$2:C2310,C2310)=1,1,0)</f>
        <v>0</v>
      </c>
      <c r="O2310">
        <f t="shared" si="72"/>
        <v>0</v>
      </c>
      <c r="P2310" t="str">
        <f t="shared" si="73"/>
        <v>2023-03</v>
      </c>
      <c r="Q2310" s="3">
        <f>IF(AND(IF(dashboard!$B$4="All",TRUE,$F2310=dashboard!$B$4),IF(dashboard!$B$5="All",TRUE,$E2310=dashboard!$B$5),IF(dashboard!$B$6="All",TRUE,$G2310=dashboard!$B$6),IF(dashboard!$B$7="All",TRUE,$M2310=dashboard!$B$7),$P2310&gt;=dashboard!$B$8,$P2310&lt;=dashboard!$B$9,COUNTIFS($C$2:C2310,$C2310,$F$2:F2310,IF(dashboard!$B$4="All","*",dashboard!$B$4),$E$2:E2310,IF(dashboard!$B$5="All","*",dashboard!$B$5),$G$2:G2310,IF(dashboard!$B$6="All","*",dashboard!$B$6),$M$2:M2310,IF(dashboard!$B$7="All","*",dashboard!$B$7),$P$2:P2310,"&gt;="&amp;dashboard!$B$8,$P$2:P2310,"&lt;="&amp;dashboard!$B$9)=1),1,0)</f>
        <v>0</v>
      </c>
    </row>
    <row r="2311" spans="1:17">
      <c r="A2311" t="s">
        <v>3844</v>
      </c>
      <c r="B2311" s="2">
        <v>45301</v>
      </c>
      <c r="C2311" t="s">
        <v>2195</v>
      </c>
      <c r="D2311" t="s">
        <v>1815</v>
      </c>
      <c r="E2311" t="s">
        <v>17</v>
      </c>
      <c r="F2311" t="s">
        <v>27</v>
      </c>
      <c r="G2311" t="s">
        <v>42</v>
      </c>
      <c r="H2311" t="s">
        <v>50</v>
      </c>
      <c r="I2311" s="3">
        <v>1</v>
      </c>
      <c r="J2311" s="4">
        <v>1858.16</v>
      </c>
      <c r="K2311" s="4">
        <v>1858.16</v>
      </c>
      <c r="L2311" t="s">
        <v>28</v>
      </c>
      <c r="M2311" t="s">
        <v>22</v>
      </c>
      <c r="N2311">
        <f>IF(COUNTIF($C$2:C2311,C2311)=1,1,0)</f>
        <v>0</v>
      </c>
      <c r="O2311">
        <f t="shared" si="72"/>
        <v>1</v>
      </c>
      <c r="P2311" t="str">
        <f t="shared" si="73"/>
        <v>2024-01</v>
      </c>
      <c r="Q2311" s="3">
        <f>IF(AND(IF(dashboard!$B$4="All",TRUE,$F2311=dashboard!$B$4),IF(dashboard!$B$5="All",TRUE,$E2311=dashboard!$B$5),IF(dashboard!$B$6="All",TRUE,$G2311=dashboard!$B$6),IF(dashboard!$B$7="All",TRUE,$M2311=dashboard!$B$7),$P2311&gt;=dashboard!$B$8,$P2311&lt;=dashboard!$B$9,COUNTIFS($C$2:C2311,$C2311,$F$2:F2311,IF(dashboard!$B$4="All","*",dashboard!$B$4),$E$2:E2311,IF(dashboard!$B$5="All","*",dashboard!$B$5),$G$2:G2311,IF(dashboard!$B$6="All","*",dashboard!$B$6),$M$2:M2311,IF(dashboard!$B$7="All","*",dashboard!$B$7),$P$2:P2311,"&gt;="&amp;dashboard!$B$8,$P$2:P2311,"&lt;="&amp;dashboard!$B$9)=1),1,0)</f>
        <v>0</v>
      </c>
    </row>
    <row r="2312" spans="1:17">
      <c r="A2312" t="s">
        <v>3845</v>
      </c>
      <c r="B2312" s="2">
        <v>45434</v>
      </c>
      <c r="C2312" t="s">
        <v>1999</v>
      </c>
      <c r="D2312" t="s">
        <v>562</v>
      </c>
      <c r="E2312" t="s">
        <v>61</v>
      </c>
      <c r="F2312" t="s">
        <v>27</v>
      </c>
      <c r="G2312" t="s">
        <v>42</v>
      </c>
      <c r="H2312" t="s">
        <v>20</v>
      </c>
      <c r="I2312" s="3">
        <v>2</v>
      </c>
      <c r="J2312" s="4">
        <v>38023.81</v>
      </c>
      <c r="K2312" s="4">
        <v>76047.63</v>
      </c>
      <c r="L2312" t="s">
        <v>28</v>
      </c>
      <c r="M2312" t="s">
        <v>22</v>
      </c>
      <c r="N2312">
        <f>IF(COUNTIF($C$2:C2312,C2312)=1,1,0)</f>
        <v>0</v>
      </c>
      <c r="O2312">
        <f t="shared" si="72"/>
        <v>1</v>
      </c>
      <c r="P2312" t="str">
        <f t="shared" si="73"/>
        <v>2024-05</v>
      </c>
      <c r="Q2312" s="3">
        <f>IF(AND(IF(dashboard!$B$4="All",TRUE,$F2312=dashboard!$B$4),IF(dashboard!$B$5="All",TRUE,$E2312=dashboard!$B$5),IF(dashboard!$B$6="All",TRUE,$G2312=dashboard!$B$6),IF(dashboard!$B$7="All",TRUE,$M2312=dashboard!$B$7),$P2312&gt;=dashboard!$B$8,$P2312&lt;=dashboard!$B$9,COUNTIFS($C$2:C2312,$C2312,$F$2:F2312,IF(dashboard!$B$4="All","*",dashboard!$B$4),$E$2:E2312,IF(dashboard!$B$5="All","*",dashboard!$B$5),$G$2:G2312,IF(dashboard!$B$6="All","*",dashboard!$B$6),$M$2:M2312,IF(dashboard!$B$7="All","*",dashboard!$B$7),$P$2:P2312,"&gt;="&amp;dashboard!$B$8,$P$2:P2312,"&lt;="&amp;dashboard!$B$9)=1),1,0)</f>
        <v>0</v>
      </c>
    </row>
    <row r="2313" spans="1:17">
      <c r="A2313" t="s">
        <v>3846</v>
      </c>
      <c r="B2313" s="2">
        <v>45324</v>
      </c>
      <c r="C2313" t="s">
        <v>2107</v>
      </c>
      <c r="D2313" t="s">
        <v>1205</v>
      </c>
      <c r="E2313" t="s">
        <v>17</v>
      </c>
      <c r="F2313" t="s">
        <v>46</v>
      </c>
      <c r="G2313" t="s">
        <v>42</v>
      </c>
      <c r="H2313" t="s">
        <v>57</v>
      </c>
      <c r="I2313" s="3">
        <v>5</v>
      </c>
      <c r="J2313" s="4">
        <v>12246.71</v>
      </c>
      <c r="K2313" s="4">
        <v>61233.55</v>
      </c>
      <c r="L2313" t="s">
        <v>28</v>
      </c>
      <c r="M2313" t="s">
        <v>29</v>
      </c>
      <c r="N2313">
        <f>IF(COUNTIF($C$2:C2313,C2313)=1,1,0)</f>
        <v>0</v>
      </c>
      <c r="O2313">
        <f t="shared" si="72"/>
        <v>0</v>
      </c>
      <c r="P2313" t="str">
        <f t="shared" si="73"/>
        <v>2024-02</v>
      </c>
      <c r="Q2313" s="3">
        <f>IF(AND(IF(dashboard!$B$4="All",TRUE,$F2313=dashboard!$B$4),IF(dashboard!$B$5="All",TRUE,$E2313=dashboard!$B$5),IF(dashboard!$B$6="All",TRUE,$G2313=dashboard!$B$6),IF(dashboard!$B$7="All",TRUE,$M2313=dashboard!$B$7),$P2313&gt;=dashboard!$B$8,$P2313&lt;=dashboard!$B$9,COUNTIFS($C$2:C2313,$C2313,$F$2:F2313,IF(dashboard!$B$4="All","*",dashboard!$B$4),$E$2:E2313,IF(dashboard!$B$5="All","*",dashboard!$B$5),$G$2:G2313,IF(dashboard!$B$6="All","*",dashboard!$B$6),$M$2:M2313,IF(dashboard!$B$7="All","*",dashboard!$B$7),$P$2:P2313,"&gt;="&amp;dashboard!$B$8,$P$2:P2313,"&lt;="&amp;dashboard!$B$9)=1),1,0)</f>
        <v>0</v>
      </c>
    </row>
    <row r="2314" spans="1:17">
      <c r="A2314" t="s">
        <v>3847</v>
      </c>
      <c r="B2314" s="2">
        <v>45046</v>
      </c>
      <c r="C2314" t="s">
        <v>3726</v>
      </c>
      <c r="D2314" t="s">
        <v>208</v>
      </c>
      <c r="E2314" t="s">
        <v>17</v>
      </c>
      <c r="F2314" t="s">
        <v>33</v>
      </c>
      <c r="G2314" t="s">
        <v>42</v>
      </c>
      <c r="H2314" t="s">
        <v>20</v>
      </c>
      <c r="I2314" s="3">
        <v>3</v>
      </c>
      <c r="J2314" s="4">
        <v>37387.910000000003</v>
      </c>
      <c r="K2314" s="4">
        <v>112163.73</v>
      </c>
      <c r="L2314" t="s">
        <v>28</v>
      </c>
      <c r="M2314" t="s">
        <v>29</v>
      </c>
      <c r="N2314">
        <f>IF(COUNTIF($C$2:C2314,C2314)=1,1,0)</f>
        <v>0</v>
      </c>
      <c r="O2314">
        <f t="shared" si="72"/>
        <v>0</v>
      </c>
      <c r="P2314" t="str">
        <f t="shared" si="73"/>
        <v>2023-04</v>
      </c>
      <c r="Q2314" s="3">
        <f>IF(AND(IF(dashboard!$B$4="All",TRUE,$F2314=dashboard!$B$4),IF(dashboard!$B$5="All",TRUE,$E2314=dashboard!$B$5),IF(dashboard!$B$6="All",TRUE,$G2314=dashboard!$B$6),IF(dashboard!$B$7="All",TRUE,$M2314=dashboard!$B$7),$P2314&gt;=dashboard!$B$8,$P2314&lt;=dashboard!$B$9,COUNTIFS($C$2:C2314,$C2314,$F$2:F2314,IF(dashboard!$B$4="All","*",dashboard!$B$4),$E$2:E2314,IF(dashboard!$B$5="All","*",dashboard!$B$5),$G$2:G2314,IF(dashboard!$B$6="All","*",dashboard!$B$6),$M$2:M2314,IF(dashboard!$B$7="All","*",dashboard!$B$7),$P$2:P2314,"&gt;="&amp;dashboard!$B$8,$P$2:P2314,"&lt;="&amp;dashboard!$B$9)=1),1,0)</f>
        <v>1</v>
      </c>
    </row>
    <row r="2315" spans="1:17">
      <c r="A2315" t="s">
        <v>3848</v>
      </c>
      <c r="B2315" s="2">
        <v>45363</v>
      </c>
      <c r="C2315" t="s">
        <v>3271</v>
      </c>
      <c r="D2315" t="s">
        <v>3849</v>
      </c>
      <c r="E2315" t="s">
        <v>17</v>
      </c>
      <c r="F2315" t="s">
        <v>27</v>
      </c>
      <c r="G2315" t="s">
        <v>19</v>
      </c>
      <c r="H2315" t="s">
        <v>50</v>
      </c>
      <c r="I2315" s="3">
        <v>2</v>
      </c>
      <c r="J2315" s="4">
        <v>2456.12</v>
      </c>
      <c r="K2315" s="4">
        <v>4912.25</v>
      </c>
      <c r="L2315" t="s">
        <v>28</v>
      </c>
      <c r="M2315" t="s">
        <v>29</v>
      </c>
      <c r="N2315">
        <f>IF(COUNTIF($C$2:C2315,C2315)=1,1,0)</f>
        <v>0</v>
      </c>
      <c r="O2315">
        <f t="shared" si="72"/>
        <v>0</v>
      </c>
      <c r="P2315" t="str">
        <f t="shared" si="73"/>
        <v>2024-03</v>
      </c>
      <c r="Q2315" s="3">
        <f>IF(AND(IF(dashboard!$B$4="All",TRUE,$F2315=dashboard!$B$4),IF(dashboard!$B$5="All",TRUE,$E2315=dashboard!$B$5),IF(dashboard!$B$6="All",TRUE,$G2315=dashboard!$B$6),IF(dashboard!$B$7="All",TRUE,$M2315=dashboard!$B$7),$P2315&gt;=dashboard!$B$8,$P2315&lt;=dashboard!$B$9,COUNTIFS($C$2:C2315,$C2315,$F$2:F2315,IF(dashboard!$B$4="All","*",dashboard!$B$4),$E$2:E2315,IF(dashboard!$B$5="All","*",dashboard!$B$5),$G$2:G2315,IF(dashboard!$B$6="All","*",dashboard!$B$6),$M$2:M2315,IF(dashboard!$B$7="All","*",dashboard!$B$7),$P$2:P2315,"&gt;="&amp;dashboard!$B$8,$P$2:P2315,"&lt;="&amp;dashboard!$B$9)=1),1,0)</f>
        <v>0</v>
      </c>
    </row>
    <row r="2316" spans="1:17">
      <c r="A2316" t="s">
        <v>3850</v>
      </c>
      <c r="B2316" s="2">
        <v>45391</v>
      </c>
      <c r="C2316" t="s">
        <v>1226</v>
      </c>
      <c r="D2316" t="s">
        <v>1913</v>
      </c>
      <c r="E2316" t="s">
        <v>26</v>
      </c>
      <c r="F2316" t="s">
        <v>46</v>
      </c>
      <c r="G2316" t="s">
        <v>42</v>
      </c>
      <c r="H2316" t="s">
        <v>20</v>
      </c>
      <c r="I2316" s="3">
        <v>3</v>
      </c>
      <c r="J2316" s="4">
        <v>27904.26</v>
      </c>
      <c r="K2316" s="4">
        <v>83712.77</v>
      </c>
      <c r="L2316" t="s">
        <v>28</v>
      </c>
      <c r="M2316" t="s">
        <v>29</v>
      </c>
      <c r="N2316">
        <f>IF(COUNTIF($C$2:C2316,C2316)=1,1,0)</f>
        <v>0</v>
      </c>
      <c r="O2316">
        <f t="shared" si="72"/>
        <v>0</v>
      </c>
      <c r="P2316" t="str">
        <f t="shared" si="73"/>
        <v>2024-04</v>
      </c>
      <c r="Q2316" s="3">
        <f>IF(AND(IF(dashboard!$B$4="All",TRUE,$F2316=dashboard!$B$4),IF(dashboard!$B$5="All",TRUE,$E2316=dashboard!$B$5),IF(dashboard!$B$6="All",TRUE,$G2316=dashboard!$B$6),IF(dashboard!$B$7="All",TRUE,$M2316=dashboard!$B$7),$P2316&gt;=dashboard!$B$8,$P2316&lt;=dashboard!$B$9,COUNTIFS($C$2:C2316,$C2316,$F$2:F2316,IF(dashboard!$B$4="All","*",dashboard!$B$4),$E$2:E2316,IF(dashboard!$B$5="All","*",dashboard!$B$5),$G$2:G2316,IF(dashboard!$B$6="All","*",dashboard!$B$6),$M$2:M2316,IF(dashboard!$B$7="All","*",dashboard!$B$7),$P$2:P2316,"&gt;="&amp;dashboard!$B$8,$P$2:P2316,"&lt;="&amp;dashboard!$B$9)=1),1,0)</f>
        <v>0</v>
      </c>
    </row>
    <row r="2317" spans="1:17">
      <c r="A2317" t="s">
        <v>3851</v>
      </c>
      <c r="B2317" s="2">
        <v>45212</v>
      </c>
      <c r="C2317" t="s">
        <v>3852</v>
      </c>
      <c r="D2317" t="s">
        <v>1861</v>
      </c>
      <c r="E2317" t="s">
        <v>17</v>
      </c>
      <c r="F2317" t="s">
        <v>33</v>
      </c>
      <c r="G2317" t="s">
        <v>19</v>
      </c>
      <c r="H2317" t="s">
        <v>20</v>
      </c>
      <c r="I2317" s="3">
        <v>5</v>
      </c>
      <c r="J2317" s="4">
        <v>25837.1</v>
      </c>
      <c r="K2317" s="4">
        <v>129185.5</v>
      </c>
      <c r="L2317" t="s">
        <v>35</v>
      </c>
      <c r="M2317" t="s">
        <v>29</v>
      </c>
      <c r="N2317">
        <f>IF(COUNTIF($C$2:C2317,C2317)=1,1,0)</f>
        <v>1</v>
      </c>
      <c r="O2317">
        <f t="shared" si="72"/>
        <v>0</v>
      </c>
      <c r="P2317" t="str">
        <f t="shared" si="73"/>
        <v>2023-10</v>
      </c>
      <c r="Q2317" s="3">
        <f>IF(AND(IF(dashboard!$B$4="All",TRUE,$F2317=dashboard!$B$4),IF(dashboard!$B$5="All",TRUE,$E2317=dashboard!$B$5),IF(dashboard!$B$6="All",TRUE,$G2317=dashboard!$B$6),IF(dashboard!$B$7="All",TRUE,$M2317=dashboard!$B$7),$P2317&gt;=dashboard!$B$8,$P2317&lt;=dashboard!$B$9,COUNTIFS($C$2:C2317,$C2317,$F$2:F2317,IF(dashboard!$B$4="All","*",dashboard!$B$4),$E$2:E2317,IF(dashboard!$B$5="All","*",dashboard!$B$5),$G$2:G2317,IF(dashboard!$B$6="All","*",dashboard!$B$6),$M$2:M2317,IF(dashboard!$B$7="All","*",dashboard!$B$7),$P$2:P2317,"&gt;="&amp;dashboard!$B$8,$P$2:P2317,"&lt;="&amp;dashboard!$B$9)=1),1,0)</f>
        <v>1</v>
      </c>
    </row>
    <row r="2318" spans="1:17">
      <c r="A2318" t="s">
        <v>3853</v>
      </c>
      <c r="B2318" s="2">
        <v>45191</v>
      </c>
      <c r="C2318" t="s">
        <v>984</v>
      </c>
      <c r="D2318" t="s">
        <v>1847</v>
      </c>
      <c r="E2318" t="s">
        <v>26</v>
      </c>
      <c r="F2318" t="s">
        <v>18</v>
      </c>
      <c r="G2318" t="s">
        <v>42</v>
      </c>
      <c r="H2318" t="s">
        <v>20</v>
      </c>
      <c r="I2318" s="3">
        <v>4</v>
      </c>
      <c r="J2318" s="4">
        <v>34881.86</v>
      </c>
      <c r="K2318" s="4">
        <v>139527.43</v>
      </c>
      <c r="L2318" t="s">
        <v>35</v>
      </c>
      <c r="M2318" t="s">
        <v>29</v>
      </c>
      <c r="N2318">
        <f>IF(COUNTIF($C$2:C2318,C2318)=1,1,0)</f>
        <v>0</v>
      </c>
      <c r="O2318">
        <f t="shared" si="72"/>
        <v>0</v>
      </c>
      <c r="P2318" t="str">
        <f t="shared" si="73"/>
        <v>2023-09</v>
      </c>
      <c r="Q2318" s="3">
        <f>IF(AND(IF(dashboard!$B$4="All",TRUE,$F2318=dashboard!$B$4),IF(dashboard!$B$5="All",TRUE,$E2318=dashboard!$B$5),IF(dashboard!$B$6="All",TRUE,$G2318=dashboard!$B$6),IF(dashboard!$B$7="All",TRUE,$M2318=dashboard!$B$7),$P2318&gt;=dashboard!$B$8,$P2318&lt;=dashboard!$B$9,COUNTIFS($C$2:C2318,$C2318,$F$2:F2318,IF(dashboard!$B$4="All","*",dashboard!$B$4),$E$2:E2318,IF(dashboard!$B$5="All","*",dashboard!$B$5),$G$2:G2318,IF(dashboard!$B$6="All","*",dashboard!$B$6),$M$2:M2318,IF(dashboard!$B$7="All","*",dashboard!$B$7),$P$2:P2318,"&gt;="&amp;dashboard!$B$8,$P$2:P2318,"&lt;="&amp;dashboard!$B$9)=1),1,0)</f>
        <v>0</v>
      </c>
    </row>
    <row r="2319" spans="1:17">
      <c r="A2319" t="s">
        <v>3854</v>
      </c>
      <c r="B2319" s="2">
        <v>45246</v>
      </c>
      <c r="C2319" t="s">
        <v>511</v>
      </c>
      <c r="D2319" t="s">
        <v>2462</v>
      </c>
      <c r="E2319" t="s">
        <v>61</v>
      </c>
      <c r="F2319" t="s">
        <v>46</v>
      </c>
      <c r="G2319" t="s">
        <v>19</v>
      </c>
      <c r="H2319" t="s">
        <v>57</v>
      </c>
      <c r="I2319" s="3">
        <v>4</v>
      </c>
      <c r="J2319" s="4">
        <v>10689.09</v>
      </c>
      <c r="K2319" s="4">
        <v>42756.35</v>
      </c>
      <c r="L2319" t="s">
        <v>28</v>
      </c>
      <c r="M2319" t="s">
        <v>29</v>
      </c>
      <c r="N2319">
        <f>IF(COUNTIF($C$2:C2319,C2319)=1,1,0)</f>
        <v>0</v>
      </c>
      <c r="O2319">
        <f t="shared" si="72"/>
        <v>0</v>
      </c>
      <c r="P2319" t="str">
        <f t="shared" si="73"/>
        <v>2023-11</v>
      </c>
      <c r="Q2319" s="3">
        <f>IF(AND(IF(dashboard!$B$4="All",TRUE,$F2319=dashboard!$B$4),IF(dashboard!$B$5="All",TRUE,$E2319=dashboard!$B$5),IF(dashboard!$B$6="All",TRUE,$G2319=dashboard!$B$6),IF(dashboard!$B$7="All",TRUE,$M2319=dashboard!$B$7),$P2319&gt;=dashboard!$B$8,$P2319&lt;=dashboard!$B$9,COUNTIFS($C$2:C2319,$C2319,$F$2:F2319,IF(dashboard!$B$4="All","*",dashboard!$B$4),$E$2:E2319,IF(dashboard!$B$5="All","*",dashboard!$B$5),$G$2:G2319,IF(dashboard!$B$6="All","*",dashboard!$B$6),$M$2:M2319,IF(dashboard!$B$7="All","*",dashboard!$B$7),$P$2:P2319,"&gt;="&amp;dashboard!$B$8,$P$2:P2319,"&lt;="&amp;dashboard!$B$9)=1),1,0)</f>
        <v>0</v>
      </c>
    </row>
    <row r="2320" spans="1:17">
      <c r="A2320" t="s">
        <v>3855</v>
      </c>
      <c r="B2320" s="2">
        <v>45302</v>
      </c>
      <c r="C2320" t="s">
        <v>1111</v>
      </c>
      <c r="D2320" t="s">
        <v>73</v>
      </c>
      <c r="E2320" t="s">
        <v>26</v>
      </c>
      <c r="F2320" t="s">
        <v>33</v>
      </c>
      <c r="G2320" t="s">
        <v>19</v>
      </c>
      <c r="H2320" t="s">
        <v>34</v>
      </c>
      <c r="I2320" s="3">
        <v>5</v>
      </c>
      <c r="J2320" s="4">
        <v>879.28</v>
      </c>
      <c r="K2320" s="4">
        <v>4396.3900000000003</v>
      </c>
      <c r="L2320" t="s">
        <v>21</v>
      </c>
      <c r="M2320" t="s">
        <v>29</v>
      </c>
      <c r="N2320">
        <f>IF(COUNTIF($C$2:C2320,C2320)=1,1,0)</f>
        <v>0</v>
      </c>
      <c r="O2320">
        <f t="shared" si="72"/>
        <v>0</v>
      </c>
      <c r="P2320" t="str">
        <f t="shared" si="73"/>
        <v>2024-01</v>
      </c>
      <c r="Q2320" s="3">
        <f>IF(AND(IF(dashboard!$B$4="All",TRUE,$F2320=dashboard!$B$4),IF(dashboard!$B$5="All",TRUE,$E2320=dashboard!$B$5),IF(dashboard!$B$6="All",TRUE,$G2320=dashboard!$B$6),IF(dashboard!$B$7="All",TRUE,$M2320=dashboard!$B$7),$P2320&gt;=dashboard!$B$8,$P2320&lt;=dashboard!$B$9,COUNTIFS($C$2:C2320,$C2320,$F$2:F2320,IF(dashboard!$B$4="All","*",dashboard!$B$4),$E$2:E2320,IF(dashboard!$B$5="All","*",dashboard!$B$5),$G$2:G2320,IF(dashboard!$B$6="All","*",dashboard!$B$6),$M$2:M2320,IF(dashboard!$B$7="All","*",dashboard!$B$7),$P$2:P2320,"&gt;="&amp;dashboard!$B$8,$P$2:P2320,"&lt;="&amp;dashboard!$B$9)=1),1,0)</f>
        <v>1</v>
      </c>
    </row>
    <row r="2321" spans="1:17">
      <c r="A2321" t="s">
        <v>3856</v>
      </c>
      <c r="B2321" s="2">
        <v>45015</v>
      </c>
      <c r="C2321" t="s">
        <v>819</v>
      </c>
      <c r="D2321" t="s">
        <v>1176</v>
      </c>
      <c r="E2321" t="s">
        <v>17</v>
      </c>
      <c r="F2321" t="s">
        <v>46</v>
      </c>
      <c r="G2321" t="s">
        <v>19</v>
      </c>
      <c r="H2321" t="s">
        <v>50</v>
      </c>
      <c r="I2321" s="3">
        <v>3</v>
      </c>
      <c r="J2321" s="4">
        <v>2627.77</v>
      </c>
      <c r="K2321" s="4">
        <v>7883.32</v>
      </c>
      <c r="L2321" t="s">
        <v>21</v>
      </c>
      <c r="M2321" t="s">
        <v>29</v>
      </c>
      <c r="N2321">
        <f>IF(COUNTIF($C$2:C2321,C2321)=1,1,0)</f>
        <v>0</v>
      </c>
      <c r="O2321">
        <f t="shared" si="72"/>
        <v>0</v>
      </c>
      <c r="P2321" t="str">
        <f t="shared" si="73"/>
        <v>2023-03</v>
      </c>
      <c r="Q2321" s="3">
        <f>IF(AND(IF(dashboard!$B$4="All",TRUE,$F2321=dashboard!$B$4),IF(dashboard!$B$5="All",TRUE,$E2321=dashboard!$B$5),IF(dashboard!$B$6="All",TRUE,$G2321=dashboard!$B$6),IF(dashboard!$B$7="All",TRUE,$M2321=dashboard!$B$7),$P2321&gt;=dashboard!$B$8,$P2321&lt;=dashboard!$B$9,COUNTIFS($C$2:C2321,$C2321,$F$2:F2321,IF(dashboard!$B$4="All","*",dashboard!$B$4),$E$2:E2321,IF(dashboard!$B$5="All","*",dashboard!$B$5),$G$2:G2321,IF(dashboard!$B$6="All","*",dashboard!$B$6),$M$2:M2321,IF(dashboard!$B$7="All","*",dashboard!$B$7),$P$2:P2321,"&gt;="&amp;dashboard!$B$8,$P$2:P2321,"&lt;="&amp;dashboard!$B$9)=1),1,0)</f>
        <v>0</v>
      </c>
    </row>
    <row r="2322" spans="1:17">
      <c r="A2322" t="s">
        <v>3857</v>
      </c>
      <c r="B2322" s="2">
        <v>45129</v>
      </c>
      <c r="C2322" t="s">
        <v>3858</v>
      </c>
      <c r="D2322" t="s">
        <v>1057</v>
      </c>
      <c r="E2322" t="s">
        <v>61</v>
      </c>
      <c r="F2322" t="s">
        <v>33</v>
      </c>
      <c r="G2322" t="s">
        <v>19</v>
      </c>
      <c r="H2322" t="s">
        <v>57</v>
      </c>
      <c r="I2322" s="3">
        <v>2</v>
      </c>
      <c r="J2322" s="4">
        <v>14541.55</v>
      </c>
      <c r="K2322" s="4">
        <v>29083.11</v>
      </c>
      <c r="L2322" t="s">
        <v>28</v>
      </c>
      <c r="M2322" t="s">
        <v>29</v>
      </c>
      <c r="N2322">
        <f>IF(COUNTIF($C$2:C2322,C2322)=1,1,0)</f>
        <v>1</v>
      </c>
      <c r="O2322">
        <f t="shared" si="72"/>
        <v>0</v>
      </c>
      <c r="P2322" t="str">
        <f t="shared" si="73"/>
        <v>2023-07</v>
      </c>
      <c r="Q2322" s="3">
        <f>IF(AND(IF(dashboard!$B$4="All",TRUE,$F2322=dashboard!$B$4),IF(dashboard!$B$5="All",TRUE,$E2322=dashboard!$B$5),IF(dashboard!$B$6="All",TRUE,$G2322=dashboard!$B$6),IF(dashboard!$B$7="All",TRUE,$M2322=dashboard!$B$7),$P2322&gt;=dashboard!$B$8,$P2322&lt;=dashboard!$B$9,COUNTIFS($C$2:C2322,$C2322,$F$2:F2322,IF(dashboard!$B$4="All","*",dashboard!$B$4),$E$2:E2322,IF(dashboard!$B$5="All","*",dashboard!$B$5),$G$2:G2322,IF(dashboard!$B$6="All","*",dashboard!$B$6),$M$2:M2322,IF(dashboard!$B$7="All","*",dashboard!$B$7),$P$2:P2322,"&gt;="&amp;dashboard!$B$8,$P$2:P2322,"&lt;="&amp;dashboard!$B$9)=1),1,0)</f>
        <v>1</v>
      </c>
    </row>
    <row r="2323" spans="1:17">
      <c r="A2323" t="s">
        <v>3859</v>
      </c>
      <c r="B2323" s="2">
        <v>45260</v>
      </c>
      <c r="C2323" t="s">
        <v>2895</v>
      </c>
      <c r="D2323" t="s">
        <v>2966</v>
      </c>
      <c r="E2323" t="s">
        <v>17</v>
      </c>
      <c r="F2323" t="s">
        <v>33</v>
      </c>
      <c r="G2323" t="s">
        <v>19</v>
      </c>
      <c r="H2323" t="s">
        <v>20</v>
      </c>
      <c r="I2323" s="3">
        <v>5</v>
      </c>
      <c r="J2323" s="4">
        <v>30210.17</v>
      </c>
      <c r="K2323" s="4">
        <v>151050.84</v>
      </c>
      <c r="L2323" t="s">
        <v>21</v>
      </c>
      <c r="M2323" t="s">
        <v>29</v>
      </c>
      <c r="N2323">
        <f>IF(COUNTIF($C$2:C2323,C2323)=1,1,0)</f>
        <v>0</v>
      </c>
      <c r="O2323">
        <f t="shared" si="72"/>
        <v>0</v>
      </c>
      <c r="P2323" t="str">
        <f t="shared" si="73"/>
        <v>2023-11</v>
      </c>
      <c r="Q2323" s="3">
        <f>IF(AND(IF(dashboard!$B$4="All",TRUE,$F2323=dashboard!$B$4),IF(dashboard!$B$5="All",TRUE,$E2323=dashboard!$B$5),IF(dashboard!$B$6="All",TRUE,$G2323=dashboard!$B$6),IF(dashboard!$B$7="All",TRUE,$M2323=dashboard!$B$7),$P2323&gt;=dashboard!$B$8,$P2323&lt;=dashboard!$B$9,COUNTIFS($C$2:C2323,$C2323,$F$2:F2323,IF(dashboard!$B$4="All","*",dashboard!$B$4),$E$2:E2323,IF(dashboard!$B$5="All","*",dashboard!$B$5),$G$2:G2323,IF(dashboard!$B$6="All","*",dashboard!$B$6),$M$2:M2323,IF(dashboard!$B$7="All","*",dashboard!$B$7),$P$2:P2323,"&gt;="&amp;dashboard!$B$8,$P$2:P2323,"&lt;="&amp;dashboard!$B$9)=1),1,0)</f>
        <v>0</v>
      </c>
    </row>
    <row r="2324" spans="1:17">
      <c r="A2324" t="s">
        <v>3860</v>
      </c>
      <c r="B2324" s="2">
        <v>45148</v>
      </c>
      <c r="C2324" t="s">
        <v>456</v>
      </c>
      <c r="D2324" t="s">
        <v>2300</v>
      </c>
      <c r="E2324" t="s">
        <v>17</v>
      </c>
      <c r="F2324" t="s">
        <v>46</v>
      </c>
      <c r="G2324" t="s">
        <v>19</v>
      </c>
      <c r="H2324" t="s">
        <v>20</v>
      </c>
      <c r="I2324" s="3">
        <v>5</v>
      </c>
      <c r="J2324" s="4">
        <v>33936.49</v>
      </c>
      <c r="K2324" s="4">
        <v>169682.44</v>
      </c>
      <c r="L2324" t="s">
        <v>35</v>
      </c>
      <c r="M2324" t="s">
        <v>29</v>
      </c>
      <c r="N2324">
        <f>IF(COUNTIF($C$2:C2324,C2324)=1,1,0)</f>
        <v>0</v>
      </c>
      <c r="O2324">
        <f t="shared" si="72"/>
        <v>0</v>
      </c>
      <c r="P2324" t="str">
        <f t="shared" si="73"/>
        <v>2023-08</v>
      </c>
      <c r="Q2324" s="3">
        <f>IF(AND(IF(dashboard!$B$4="All",TRUE,$F2324=dashboard!$B$4),IF(dashboard!$B$5="All",TRUE,$E2324=dashboard!$B$5),IF(dashboard!$B$6="All",TRUE,$G2324=dashboard!$B$6),IF(dashboard!$B$7="All",TRUE,$M2324=dashboard!$B$7),$P2324&gt;=dashboard!$B$8,$P2324&lt;=dashboard!$B$9,COUNTIFS($C$2:C2324,$C2324,$F$2:F2324,IF(dashboard!$B$4="All","*",dashboard!$B$4),$E$2:E2324,IF(dashboard!$B$5="All","*",dashboard!$B$5),$G$2:G2324,IF(dashboard!$B$6="All","*",dashboard!$B$6),$M$2:M2324,IF(dashboard!$B$7="All","*",dashboard!$B$7),$P$2:P2324,"&gt;="&amp;dashboard!$B$8,$P$2:P2324,"&lt;="&amp;dashboard!$B$9)=1),1,0)</f>
        <v>0</v>
      </c>
    </row>
    <row r="2325" spans="1:17">
      <c r="A2325" t="s">
        <v>3861</v>
      </c>
      <c r="B2325" s="2">
        <v>44967</v>
      </c>
      <c r="C2325" t="s">
        <v>99</v>
      </c>
      <c r="D2325" t="s">
        <v>929</v>
      </c>
      <c r="E2325" t="s">
        <v>17</v>
      </c>
      <c r="F2325" t="s">
        <v>18</v>
      </c>
      <c r="G2325" t="s">
        <v>42</v>
      </c>
      <c r="H2325" t="s">
        <v>34</v>
      </c>
      <c r="I2325" s="3">
        <v>4</v>
      </c>
      <c r="J2325" s="4">
        <v>1194.99</v>
      </c>
      <c r="K2325" s="4">
        <v>4779.96</v>
      </c>
      <c r="L2325" t="s">
        <v>35</v>
      </c>
      <c r="M2325" t="s">
        <v>29</v>
      </c>
      <c r="N2325">
        <f>IF(COUNTIF($C$2:C2325,C2325)=1,1,0)</f>
        <v>0</v>
      </c>
      <c r="O2325">
        <f t="shared" si="72"/>
        <v>0</v>
      </c>
      <c r="P2325" t="str">
        <f t="shared" si="73"/>
        <v>2023-02</v>
      </c>
      <c r="Q2325" s="3">
        <f>IF(AND(IF(dashboard!$B$4="All",TRUE,$F2325=dashboard!$B$4),IF(dashboard!$B$5="All",TRUE,$E2325=dashboard!$B$5),IF(dashboard!$B$6="All",TRUE,$G2325=dashboard!$B$6),IF(dashboard!$B$7="All",TRUE,$M2325=dashboard!$B$7),$P2325&gt;=dashboard!$B$8,$P2325&lt;=dashboard!$B$9,COUNTIFS($C$2:C2325,$C2325,$F$2:F2325,IF(dashboard!$B$4="All","*",dashboard!$B$4),$E$2:E2325,IF(dashboard!$B$5="All","*",dashboard!$B$5),$G$2:G2325,IF(dashboard!$B$6="All","*",dashboard!$B$6),$M$2:M2325,IF(dashboard!$B$7="All","*",dashboard!$B$7),$P$2:P2325,"&gt;="&amp;dashboard!$B$8,$P$2:P2325,"&lt;="&amp;dashboard!$B$9)=1),1,0)</f>
        <v>0</v>
      </c>
    </row>
    <row r="2326" spans="1:17">
      <c r="A2326" t="s">
        <v>3862</v>
      </c>
      <c r="B2326" s="2">
        <v>44994</v>
      </c>
      <c r="C2326" t="s">
        <v>3437</v>
      </c>
      <c r="D2326" t="s">
        <v>666</v>
      </c>
      <c r="E2326" t="s">
        <v>26</v>
      </c>
      <c r="F2326" t="s">
        <v>27</v>
      </c>
      <c r="G2326" t="s">
        <v>19</v>
      </c>
      <c r="H2326" t="s">
        <v>34</v>
      </c>
      <c r="I2326" s="3">
        <v>2</v>
      </c>
      <c r="J2326" s="4">
        <v>1179.17</v>
      </c>
      <c r="K2326" s="4">
        <v>2358.34</v>
      </c>
      <c r="L2326" t="s">
        <v>21</v>
      </c>
      <c r="M2326" t="s">
        <v>29</v>
      </c>
      <c r="N2326">
        <f>IF(COUNTIF($C$2:C2326,C2326)=1,1,0)</f>
        <v>0</v>
      </c>
      <c r="O2326">
        <f t="shared" si="72"/>
        <v>0</v>
      </c>
      <c r="P2326" t="str">
        <f t="shared" si="73"/>
        <v>2023-03</v>
      </c>
      <c r="Q2326" s="3">
        <f>IF(AND(IF(dashboard!$B$4="All",TRUE,$F2326=dashboard!$B$4),IF(dashboard!$B$5="All",TRUE,$E2326=dashboard!$B$5),IF(dashboard!$B$6="All",TRUE,$G2326=dashboard!$B$6),IF(dashboard!$B$7="All",TRUE,$M2326=dashboard!$B$7),$P2326&gt;=dashboard!$B$8,$P2326&lt;=dashboard!$B$9,COUNTIFS($C$2:C2326,$C2326,$F$2:F2326,IF(dashboard!$B$4="All","*",dashboard!$B$4),$E$2:E2326,IF(dashboard!$B$5="All","*",dashboard!$B$5),$G$2:G2326,IF(dashboard!$B$6="All","*",dashboard!$B$6),$M$2:M2326,IF(dashboard!$B$7="All","*",dashboard!$B$7),$P$2:P2326,"&gt;="&amp;dashboard!$B$8,$P$2:P2326,"&lt;="&amp;dashboard!$B$9)=1),1,0)</f>
        <v>0</v>
      </c>
    </row>
    <row r="2327" spans="1:17">
      <c r="A2327" t="s">
        <v>3863</v>
      </c>
      <c r="B2327" s="2">
        <v>45440</v>
      </c>
      <c r="C2327" t="s">
        <v>1826</v>
      </c>
      <c r="D2327" t="s">
        <v>2075</v>
      </c>
      <c r="E2327" t="s">
        <v>17</v>
      </c>
      <c r="F2327" t="s">
        <v>33</v>
      </c>
      <c r="G2327" t="s">
        <v>19</v>
      </c>
      <c r="H2327" t="s">
        <v>34</v>
      </c>
      <c r="I2327" s="3">
        <v>4</v>
      </c>
      <c r="J2327" s="4">
        <v>1225.53</v>
      </c>
      <c r="K2327" s="4">
        <v>4902.13</v>
      </c>
      <c r="L2327" t="s">
        <v>28</v>
      </c>
      <c r="M2327" t="s">
        <v>29</v>
      </c>
      <c r="N2327">
        <f>IF(COUNTIF($C$2:C2327,C2327)=1,1,0)</f>
        <v>0</v>
      </c>
      <c r="O2327">
        <f t="shared" si="72"/>
        <v>0</v>
      </c>
      <c r="P2327" t="str">
        <f t="shared" si="73"/>
        <v>2024-05</v>
      </c>
      <c r="Q2327" s="3">
        <f>IF(AND(IF(dashboard!$B$4="All",TRUE,$F2327=dashboard!$B$4),IF(dashboard!$B$5="All",TRUE,$E2327=dashboard!$B$5),IF(dashboard!$B$6="All",TRUE,$G2327=dashboard!$B$6),IF(dashboard!$B$7="All",TRUE,$M2327=dashboard!$B$7),$P2327&gt;=dashboard!$B$8,$P2327&lt;=dashboard!$B$9,COUNTIFS($C$2:C2327,$C2327,$F$2:F2327,IF(dashboard!$B$4="All","*",dashboard!$B$4),$E$2:E2327,IF(dashboard!$B$5="All","*",dashboard!$B$5),$G$2:G2327,IF(dashboard!$B$6="All","*",dashboard!$B$6),$M$2:M2327,IF(dashboard!$B$7="All","*",dashboard!$B$7),$P$2:P2327,"&gt;="&amp;dashboard!$B$8,$P$2:P2327,"&lt;="&amp;dashboard!$B$9)=1),1,0)</f>
        <v>1</v>
      </c>
    </row>
    <row r="2328" spans="1:17">
      <c r="A2328" t="s">
        <v>3864</v>
      </c>
      <c r="B2328" s="2">
        <v>45053</v>
      </c>
      <c r="C2328" t="s">
        <v>140</v>
      </c>
      <c r="D2328" t="s">
        <v>538</v>
      </c>
      <c r="E2328" t="s">
        <v>17</v>
      </c>
      <c r="F2328" t="s">
        <v>27</v>
      </c>
      <c r="G2328" t="s">
        <v>19</v>
      </c>
      <c r="H2328" t="s">
        <v>57</v>
      </c>
      <c r="I2328" s="3">
        <v>3</v>
      </c>
      <c r="J2328" s="4">
        <v>17552.16</v>
      </c>
      <c r="K2328" s="4">
        <v>52656.480000000003</v>
      </c>
      <c r="L2328" t="s">
        <v>35</v>
      </c>
      <c r="M2328" t="s">
        <v>22</v>
      </c>
      <c r="N2328">
        <f>IF(COUNTIF($C$2:C2328,C2328)=1,1,0)</f>
        <v>0</v>
      </c>
      <c r="O2328">
        <f t="shared" si="72"/>
        <v>1</v>
      </c>
      <c r="P2328" t="str">
        <f t="shared" si="73"/>
        <v>2023-05</v>
      </c>
      <c r="Q2328" s="3">
        <f>IF(AND(IF(dashboard!$B$4="All",TRUE,$F2328=dashboard!$B$4),IF(dashboard!$B$5="All",TRUE,$E2328=dashboard!$B$5),IF(dashboard!$B$6="All",TRUE,$G2328=dashboard!$B$6),IF(dashboard!$B$7="All",TRUE,$M2328=dashboard!$B$7),$P2328&gt;=dashboard!$B$8,$P2328&lt;=dashboard!$B$9,COUNTIFS($C$2:C2328,$C2328,$F$2:F2328,IF(dashboard!$B$4="All","*",dashboard!$B$4),$E$2:E2328,IF(dashboard!$B$5="All","*",dashboard!$B$5),$G$2:G2328,IF(dashboard!$B$6="All","*",dashboard!$B$6),$M$2:M2328,IF(dashboard!$B$7="All","*",dashboard!$B$7),$P$2:P2328,"&gt;="&amp;dashboard!$B$8,$P$2:P2328,"&lt;="&amp;dashboard!$B$9)=1),1,0)</f>
        <v>0</v>
      </c>
    </row>
    <row r="2329" spans="1:17">
      <c r="A2329" t="s">
        <v>3865</v>
      </c>
      <c r="B2329" s="2">
        <v>45181</v>
      </c>
      <c r="C2329" t="s">
        <v>131</v>
      </c>
      <c r="D2329" t="s">
        <v>1868</v>
      </c>
      <c r="E2329" t="s">
        <v>17</v>
      </c>
      <c r="F2329" t="s">
        <v>18</v>
      </c>
      <c r="G2329" t="s">
        <v>19</v>
      </c>
      <c r="H2329" t="s">
        <v>50</v>
      </c>
      <c r="I2329" s="3">
        <v>3</v>
      </c>
      <c r="J2329" s="4">
        <v>2235.9699999999998</v>
      </c>
      <c r="K2329" s="4">
        <v>6707.92</v>
      </c>
      <c r="L2329" t="s">
        <v>21</v>
      </c>
      <c r="M2329" t="s">
        <v>29</v>
      </c>
      <c r="N2329">
        <f>IF(COUNTIF($C$2:C2329,C2329)=1,1,0)</f>
        <v>0</v>
      </c>
      <c r="O2329">
        <f t="shared" si="72"/>
        <v>0</v>
      </c>
      <c r="P2329" t="str">
        <f t="shared" si="73"/>
        <v>2023-09</v>
      </c>
      <c r="Q2329" s="3">
        <f>IF(AND(IF(dashboard!$B$4="All",TRUE,$F2329=dashboard!$B$4),IF(dashboard!$B$5="All",TRUE,$E2329=dashboard!$B$5),IF(dashboard!$B$6="All",TRUE,$G2329=dashboard!$B$6),IF(dashboard!$B$7="All",TRUE,$M2329=dashboard!$B$7),$P2329&gt;=dashboard!$B$8,$P2329&lt;=dashboard!$B$9,COUNTIFS($C$2:C2329,$C2329,$F$2:F2329,IF(dashboard!$B$4="All","*",dashboard!$B$4),$E$2:E2329,IF(dashboard!$B$5="All","*",dashboard!$B$5),$G$2:G2329,IF(dashboard!$B$6="All","*",dashboard!$B$6),$M$2:M2329,IF(dashboard!$B$7="All","*",dashboard!$B$7),$P$2:P2329,"&gt;="&amp;dashboard!$B$8,$P$2:P2329,"&lt;="&amp;dashboard!$B$9)=1),1,0)</f>
        <v>0</v>
      </c>
    </row>
    <row r="2330" spans="1:17">
      <c r="A2330" t="s">
        <v>3866</v>
      </c>
      <c r="B2330" s="2">
        <v>44942</v>
      </c>
      <c r="C2330" t="s">
        <v>422</v>
      </c>
      <c r="D2330" t="s">
        <v>3086</v>
      </c>
      <c r="E2330" t="s">
        <v>17</v>
      </c>
      <c r="F2330" t="s">
        <v>27</v>
      </c>
      <c r="G2330" t="s">
        <v>19</v>
      </c>
      <c r="H2330" t="s">
        <v>34</v>
      </c>
      <c r="I2330" s="3">
        <v>1</v>
      </c>
      <c r="J2330" s="4">
        <v>1020.69</v>
      </c>
      <c r="K2330" s="4">
        <v>1020.69</v>
      </c>
      <c r="L2330" t="s">
        <v>21</v>
      </c>
      <c r="M2330" t="s">
        <v>29</v>
      </c>
      <c r="N2330">
        <f>IF(COUNTIF($C$2:C2330,C2330)=1,1,0)</f>
        <v>0</v>
      </c>
      <c r="O2330">
        <f t="shared" si="72"/>
        <v>0</v>
      </c>
      <c r="P2330" t="str">
        <f t="shared" si="73"/>
        <v>2023-01</v>
      </c>
      <c r="Q2330" s="3">
        <f>IF(AND(IF(dashboard!$B$4="All",TRUE,$F2330=dashboard!$B$4),IF(dashboard!$B$5="All",TRUE,$E2330=dashboard!$B$5),IF(dashboard!$B$6="All",TRUE,$G2330=dashboard!$B$6),IF(dashboard!$B$7="All",TRUE,$M2330=dashboard!$B$7),$P2330&gt;=dashboard!$B$8,$P2330&lt;=dashboard!$B$9,COUNTIFS($C$2:C2330,$C2330,$F$2:F2330,IF(dashboard!$B$4="All","*",dashboard!$B$4),$E$2:E2330,IF(dashboard!$B$5="All","*",dashboard!$B$5),$G$2:G2330,IF(dashboard!$B$6="All","*",dashboard!$B$6),$M$2:M2330,IF(dashboard!$B$7="All","*",dashboard!$B$7),$P$2:P2330,"&gt;="&amp;dashboard!$B$8,$P$2:P2330,"&lt;="&amp;dashboard!$B$9)=1),1,0)</f>
        <v>0</v>
      </c>
    </row>
    <row r="2331" spans="1:17">
      <c r="A2331" t="s">
        <v>3867</v>
      </c>
      <c r="B2331" s="2">
        <v>45403</v>
      </c>
      <c r="C2331" t="s">
        <v>235</v>
      </c>
      <c r="D2331" t="s">
        <v>2101</v>
      </c>
      <c r="E2331" t="s">
        <v>26</v>
      </c>
      <c r="F2331" t="s">
        <v>27</v>
      </c>
      <c r="G2331" t="s">
        <v>42</v>
      </c>
      <c r="H2331" t="s">
        <v>20</v>
      </c>
      <c r="I2331" s="3">
        <v>5</v>
      </c>
      <c r="J2331" s="4">
        <v>25172.61</v>
      </c>
      <c r="K2331" s="4">
        <v>125863.05</v>
      </c>
      <c r="L2331" t="s">
        <v>35</v>
      </c>
      <c r="M2331" t="s">
        <v>29</v>
      </c>
      <c r="N2331">
        <f>IF(COUNTIF($C$2:C2331,C2331)=1,1,0)</f>
        <v>0</v>
      </c>
      <c r="O2331">
        <f t="shared" si="72"/>
        <v>0</v>
      </c>
      <c r="P2331" t="str">
        <f t="shared" si="73"/>
        <v>2024-04</v>
      </c>
      <c r="Q2331" s="3">
        <f>IF(AND(IF(dashboard!$B$4="All",TRUE,$F2331=dashboard!$B$4),IF(dashboard!$B$5="All",TRUE,$E2331=dashboard!$B$5),IF(dashboard!$B$6="All",TRUE,$G2331=dashboard!$B$6),IF(dashboard!$B$7="All",TRUE,$M2331=dashboard!$B$7),$P2331&gt;=dashboard!$B$8,$P2331&lt;=dashboard!$B$9,COUNTIFS($C$2:C2331,$C2331,$F$2:F2331,IF(dashboard!$B$4="All","*",dashboard!$B$4),$E$2:E2331,IF(dashboard!$B$5="All","*",dashboard!$B$5),$G$2:G2331,IF(dashboard!$B$6="All","*",dashboard!$B$6),$M$2:M2331,IF(dashboard!$B$7="All","*",dashboard!$B$7),$P$2:P2331,"&gt;="&amp;dashboard!$B$8,$P$2:P2331,"&lt;="&amp;dashboard!$B$9)=1),1,0)</f>
        <v>0</v>
      </c>
    </row>
    <row r="2332" spans="1:17">
      <c r="A2332" t="s">
        <v>3868</v>
      </c>
      <c r="B2332" s="2">
        <v>44988</v>
      </c>
      <c r="C2332" t="s">
        <v>1891</v>
      </c>
      <c r="D2332" t="s">
        <v>2218</v>
      </c>
      <c r="E2332" t="s">
        <v>26</v>
      </c>
      <c r="F2332" t="s">
        <v>46</v>
      </c>
      <c r="G2332" t="s">
        <v>19</v>
      </c>
      <c r="H2332" t="s">
        <v>50</v>
      </c>
      <c r="I2332" s="3">
        <v>2</v>
      </c>
      <c r="J2332" s="4">
        <v>1933.84</v>
      </c>
      <c r="K2332" s="4">
        <v>3867.68</v>
      </c>
      <c r="L2332" t="s">
        <v>35</v>
      </c>
      <c r="M2332" t="s">
        <v>22</v>
      </c>
      <c r="N2332">
        <f>IF(COUNTIF($C$2:C2332,C2332)=1,1,0)</f>
        <v>0</v>
      </c>
      <c r="O2332">
        <f t="shared" si="72"/>
        <v>1</v>
      </c>
      <c r="P2332" t="str">
        <f t="shared" si="73"/>
        <v>2023-03</v>
      </c>
      <c r="Q2332" s="3">
        <f>IF(AND(IF(dashboard!$B$4="All",TRUE,$F2332=dashboard!$B$4),IF(dashboard!$B$5="All",TRUE,$E2332=dashboard!$B$5),IF(dashboard!$B$6="All",TRUE,$G2332=dashboard!$B$6),IF(dashboard!$B$7="All",TRUE,$M2332=dashboard!$B$7),$P2332&gt;=dashboard!$B$8,$P2332&lt;=dashboard!$B$9,COUNTIFS($C$2:C2332,$C2332,$F$2:F2332,IF(dashboard!$B$4="All","*",dashboard!$B$4),$E$2:E2332,IF(dashboard!$B$5="All","*",dashboard!$B$5),$G$2:G2332,IF(dashboard!$B$6="All","*",dashboard!$B$6),$M$2:M2332,IF(dashboard!$B$7="All","*",dashboard!$B$7),$P$2:P2332,"&gt;="&amp;dashboard!$B$8,$P$2:P2332,"&lt;="&amp;dashboard!$B$9)=1),1,0)</f>
        <v>0</v>
      </c>
    </row>
    <row r="2333" spans="1:17">
      <c r="A2333" t="s">
        <v>3869</v>
      </c>
      <c r="B2333" s="2">
        <v>45358</v>
      </c>
      <c r="C2333" t="s">
        <v>1838</v>
      </c>
      <c r="D2333" t="s">
        <v>1510</v>
      </c>
      <c r="E2333" t="s">
        <v>26</v>
      </c>
      <c r="F2333" t="s">
        <v>46</v>
      </c>
      <c r="G2333" t="s">
        <v>19</v>
      </c>
      <c r="H2333" t="s">
        <v>20</v>
      </c>
      <c r="I2333" s="3">
        <v>2</v>
      </c>
      <c r="J2333" s="4">
        <v>26359.37</v>
      </c>
      <c r="K2333" s="4">
        <v>52718.74</v>
      </c>
      <c r="L2333" t="s">
        <v>28</v>
      </c>
      <c r="M2333" t="s">
        <v>29</v>
      </c>
      <c r="N2333">
        <f>IF(COUNTIF($C$2:C2333,C2333)=1,1,0)</f>
        <v>0</v>
      </c>
      <c r="O2333">
        <f t="shared" si="72"/>
        <v>0</v>
      </c>
      <c r="P2333" t="str">
        <f t="shared" si="73"/>
        <v>2024-03</v>
      </c>
      <c r="Q2333" s="3">
        <f>IF(AND(IF(dashboard!$B$4="All",TRUE,$F2333=dashboard!$B$4),IF(dashboard!$B$5="All",TRUE,$E2333=dashboard!$B$5),IF(dashboard!$B$6="All",TRUE,$G2333=dashboard!$B$6),IF(dashboard!$B$7="All",TRUE,$M2333=dashboard!$B$7),$P2333&gt;=dashboard!$B$8,$P2333&lt;=dashboard!$B$9,COUNTIFS($C$2:C2333,$C2333,$F$2:F2333,IF(dashboard!$B$4="All","*",dashboard!$B$4),$E$2:E2333,IF(dashboard!$B$5="All","*",dashboard!$B$5),$G$2:G2333,IF(dashboard!$B$6="All","*",dashboard!$B$6),$M$2:M2333,IF(dashboard!$B$7="All","*",dashboard!$B$7),$P$2:P2333,"&gt;="&amp;dashboard!$B$8,$P$2:P2333,"&lt;="&amp;dashboard!$B$9)=1),1,0)</f>
        <v>0</v>
      </c>
    </row>
    <row r="2334" spans="1:17">
      <c r="A2334" t="s">
        <v>3870</v>
      </c>
      <c r="B2334" s="2">
        <v>45194</v>
      </c>
      <c r="C2334" t="s">
        <v>3871</v>
      </c>
      <c r="D2334" t="s">
        <v>976</v>
      </c>
      <c r="E2334" t="s">
        <v>17</v>
      </c>
      <c r="F2334" t="s">
        <v>18</v>
      </c>
      <c r="G2334" t="s">
        <v>19</v>
      </c>
      <c r="H2334" t="s">
        <v>20</v>
      </c>
      <c r="I2334" s="3">
        <v>4</v>
      </c>
      <c r="J2334" s="4">
        <v>30370.27</v>
      </c>
      <c r="K2334" s="4">
        <v>121481.09</v>
      </c>
      <c r="L2334" t="s">
        <v>21</v>
      </c>
      <c r="M2334" t="s">
        <v>29</v>
      </c>
      <c r="N2334">
        <f>IF(COUNTIF($C$2:C2334,C2334)=1,1,0)</f>
        <v>1</v>
      </c>
      <c r="O2334">
        <f t="shared" si="72"/>
        <v>0</v>
      </c>
      <c r="P2334" t="str">
        <f t="shared" si="73"/>
        <v>2023-09</v>
      </c>
      <c r="Q2334" s="3">
        <f>IF(AND(IF(dashboard!$B$4="All",TRUE,$F2334=dashboard!$B$4),IF(dashboard!$B$5="All",TRUE,$E2334=dashboard!$B$5),IF(dashboard!$B$6="All",TRUE,$G2334=dashboard!$B$6),IF(dashboard!$B$7="All",TRUE,$M2334=dashboard!$B$7),$P2334&gt;=dashboard!$B$8,$P2334&lt;=dashboard!$B$9,COUNTIFS($C$2:C2334,$C2334,$F$2:F2334,IF(dashboard!$B$4="All","*",dashboard!$B$4),$E$2:E2334,IF(dashboard!$B$5="All","*",dashboard!$B$5),$G$2:G2334,IF(dashboard!$B$6="All","*",dashboard!$B$6),$M$2:M2334,IF(dashboard!$B$7="All","*",dashboard!$B$7),$P$2:P2334,"&gt;="&amp;dashboard!$B$8,$P$2:P2334,"&lt;="&amp;dashboard!$B$9)=1),1,0)</f>
        <v>0</v>
      </c>
    </row>
    <row r="2335" spans="1:17">
      <c r="A2335" t="s">
        <v>3872</v>
      </c>
      <c r="B2335" s="2">
        <v>44961</v>
      </c>
      <c r="C2335" t="s">
        <v>3873</v>
      </c>
      <c r="D2335" t="s">
        <v>1438</v>
      </c>
      <c r="E2335" t="s">
        <v>17</v>
      </c>
      <c r="F2335" t="s">
        <v>46</v>
      </c>
      <c r="G2335" t="s">
        <v>19</v>
      </c>
      <c r="H2335" t="s">
        <v>50</v>
      </c>
      <c r="I2335" s="3">
        <v>4</v>
      </c>
      <c r="J2335" s="4">
        <v>2512.4899999999998</v>
      </c>
      <c r="K2335" s="4">
        <v>10049.950000000001</v>
      </c>
      <c r="L2335" t="s">
        <v>28</v>
      </c>
      <c r="M2335" t="s">
        <v>22</v>
      </c>
      <c r="N2335">
        <f>IF(COUNTIF($C$2:C2335,C2335)=1,1,0)</f>
        <v>1</v>
      </c>
      <c r="O2335">
        <f t="shared" si="72"/>
        <v>1</v>
      </c>
      <c r="P2335" t="str">
        <f t="shared" si="73"/>
        <v>2023-02</v>
      </c>
      <c r="Q2335" s="3">
        <f>IF(AND(IF(dashboard!$B$4="All",TRUE,$F2335=dashboard!$B$4),IF(dashboard!$B$5="All",TRUE,$E2335=dashboard!$B$5),IF(dashboard!$B$6="All",TRUE,$G2335=dashboard!$B$6),IF(dashboard!$B$7="All",TRUE,$M2335=dashboard!$B$7),$P2335&gt;=dashboard!$B$8,$P2335&lt;=dashboard!$B$9,COUNTIFS($C$2:C2335,$C2335,$F$2:F2335,IF(dashboard!$B$4="All","*",dashboard!$B$4),$E$2:E2335,IF(dashboard!$B$5="All","*",dashboard!$B$5),$G$2:G2335,IF(dashboard!$B$6="All","*",dashboard!$B$6),$M$2:M2335,IF(dashboard!$B$7="All","*",dashboard!$B$7),$P$2:P2335,"&gt;="&amp;dashboard!$B$8,$P$2:P2335,"&lt;="&amp;dashboard!$B$9)=1),1,0)</f>
        <v>0</v>
      </c>
    </row>
    <row r="2336" spans="1:17">
      <c r="A2336" t="s">
        <v>3874</v>
      </c>
      <c r="B2336" s="2">
        <v>45420</v>
      </c>
      <c r="C2336" t="s">
        <v>3875</v>
      </c>
      <c r="D2336" t="s">
        <v>3049</v>
      </c>
      <c r="E2336" t="s">
        <v>61</v>
      </c>
      <c r="F2336" t="s">
        <v>33</v>
      </c>
      <c r="G2336" t="s">
        <v>19</v>
      </c>
      <c r="H2336" t="s">
        <v>57</v>
      </c>
      <c r="I2336" s="3">
        <v>2</v>
      </c>
      <c r="J2336" s="4">
        <v>10847.5</v>
      </c>
      <c r="K2336" s="4">
        <v>21695.01</v>
      </c>
      <c r="L2336" t="s">
        <v>35</v>
      </c>
      <c r="M2336" t="s">
        <v>29</v>
      </c>
      <c r="N2336">
        <f>IF(COUNTIF($C$2:C2336,C2336)=1,1,0)</f>
        <v>1</v>
      </c>
      <c r="O2336">
        <f t="shared" si="72"/>
        <v>0</v>
      </c>
      <c r="P2336" t="str">
        <f t="shared" si="73"/>
        <v>2024-05</v>
      </c>
      <c r="Q2336" s="3">
        <f>IF(AND(IF(dashboard!$B$4="All",TRUE,$F2336=dashboard!$B$4),IF(dashboard!$B$5="All",TRUE,$E2336=dashboard!$B$5),IF(dashboard!$B$6="All",TRUE,$G2336=dashboard!$B$6),IF(dashboard!$B$7="All",TRUE,$M2336=dashboard!$B$7),$P2336&gt;=dashboard!$B$8,$P2336&lt;=dashboard!$B$9,COUNTIFS($C$2:C2336,$C2336,$F$2:F2336,IF(dashboard!$B$4="All","*",dashboard!$B$4),$E$2:E2336,IF(dashboard!$B$5="All","*",dashboard!$B$5),$G$2:G2336,IF(dashboard!$B$6="All","*",dashboard!$B$6),$M$2:M2336,IF(dashboard!$B$7="All","*",dashboard!$B$7),$P$2:P2336,"&gt;="&amp;dashboard!$B$8,$P$2:P2336,"&lt;="&amp;dashboard!$B$9)=1),1,0)</f>
        <v>1</v>
      </c>
    </row>
    <row r="2337" spans="1:17">
      <c r="A2337" t="s">
        <v>3876</v>
      </c>
      <c r="B2337" s="2">
        <v>45395</v>
      </c>
      <c r="C2337" t="s">
        <v>3877</v>
      </c>
      <c r="D2337" t="s">
        <v>1647</v>
      </c>
      <c r="E2337" t="s">
        <v>17</v>
      </c>
      <c r="F2337" t="s">
        <v>18</v>
      </c>
      <c r="G2337" t="s">
        <v>42</v>
      </c>
      <c r="H2337" t="s">
        <v>50</v>
      </c>
      <c r="I2337" s="3">
        <v>4</v>
      </c>
      <c r="J2337" s="4">
        <v>2659.58</v>
      </c>
      <c r="K2337" s="4">
        <v>10638.33</v>
      </c>
      <c r="L2337" t="s">
        <v>21</v>
      </c>
      <c r="M2337" t="s">
        <v>29</v>
      </c>
      <c r="N2337">
        <f>IF(COUNTIF($C$2:C2337,C2337)=1,1,0)</f>
        <v>1</v>
      </c>
      <c r="O2337">
        <f t="shared" si="72"/>
        <v>0</v>
      </c>
      <c r="P2337" t="str">
        <f t="shared" si="73"/>
        <v>2024-04</v>
      </c>
      <c r="Q2337" s="3">
        <f>IF(AND(IF(dashboard!$B$4="All",TRUE,$F2337=dashboard!$B$4),IF(dashboard!$B$5="All",TRUE,$E2337=dashboard!$B$5),IF(dashboard!$B$6="All",TRUE,$G2337=dashboard!$B$6),IF(dashboard!$B$7="All",TRUE,$M2337=dashboard!$B$7),$P2337&gt;=dashboard!$B$8,$P2337&lt;=dashboard!$B$9,COUNTIFS($C$2:C2337,$C2337,$F$2:F2337,IF(dashboard!$B$4="All","*",dashboard!$B$4),$E$2:E2337,IF(dashboard!$B$5="All","*",dashboard!$B$5),$G$2:G2337,IF(dashboard!$B$6="All","*",dashboard!$B$6),$M$2:M2337,IF(dashboard!$B$7="All","*",dashboard!$B$7),$P$2:P2337,"&gt;="&amp;dashboard!$B$8,$P$2:P2337,"&lt;="&amp;dashboard!$B$9)=1),1,0)</f>
        <v>0</v>
      </c>
    </row>
    <row r="2338" spans="1:17">
      <c r="A2338" t="s">
        <v>3878</v>
      </c>
      <c r="B2338" s="2">
        <v>45251</v>
      </c>
      <c r="C2338" t="s">
        <v>2019</v>
      </c>
      <c r="D2338" t="s">
        <v>138</v>
      </c>
      <c r="E2338" t="s">
        <v>61</v>
      </c>
      <c r="F2338" t="s">
        <v>46</v>
      </c>
      <c r="G2338" t="s">
        <v>19</v>
      </c>
      <c r="H2338" t="s">
        <v>34</v>
      </c>
      <c r="I2338" s="3">
        <v>1</v>
      </c>
      <c r="J2338" s="4">
        <v>1078.46</v>
      </c>
      <c r="K2338" s="4">
        <v>1078.46</v>
      </c>
      <c r="L2338" t="s">
        <v>35</v>
      </c>
      <c r="M2338" t="s">
        <v>29</v>
      </c>
      <c r="N2338">
        <f>IF(COUNTIF($C$2:C2338,C2338)=1,1,0)</f>
        <v>0</v>
      </c>
      <c r="O2338">
        <f t="shared" si="72"/>
        <v>0</v>
      </c>
      <c r="P2338" t="str">
        <f t="shared" si="73"/>
        <v>2023-11</v>
      </c>
      <c r="Q2338" s="3">
        <f>IF(AND(IF(dashboard!$B$4="All",TRUE,$F2338=dashboard!$B$4),IF(dashboard!$B$5="All",TRUE,$E2338=dashboard!$B$5),IF(dashboard!$B$6="All",TRUE,$G2338=dashboard!$B$6),IF(dashboard!$B$7="All",TRUE,$M2338=dashboard!$B$7),$P2338&gt;=dashboard!$B$8,$P2338&lt;=dashboard!$B$9,COUNTIFS($C$2:C2338,$C2338,$F$2:F2338,IF(dashboard!$B$4="All","*",dashboard!$B$4),$E$2:E2338,IF(dashboard!$B$5="All","*",dashboard!$B$5),$G$2:G2338,IF(dashboard!$B$6="All","*",dashboard!$B$6),$M$2:M2338,IF(dashboard!$B$7="All","*",dashboard!$B$7),$P$2:P2338,"&gt;="&amp;dashboard!$B$8,$P$2:P2338,"&lt;="&amp;dashboard!$B$9)=1),1,0)</f>
        <v>0</v>
      </c>
    </row>
    <row r="2339" spans="1:17">
      <c r="A2339" t="s">
        <v>3879</v>
      </c>
      <c r="B2339" s="2">
        <v>45230</v>
      </c>
      <c r="C2339" t="s">
        <v>2250</v>
      </c>
      <c r="D2339" t="s">
        <v>3274</v>
      </c>
      <c r="E2339" t="s">
        <v>17</v>
      </c>
      <c r="F2339" t="s">
        <v>46</v>
      </c>
      <c r="G2339" t="s">
        <v>19</v>
      </c>
      <c r="H2339" t="s">
        <v>50</v>
      </c>
      <c r="I2339" s="3">
        <v>5</v>
      </c>
      <c r="J2339" s="4">
        <v>2954.38</v>
      </c>
      <c r="K2339" s="4">
        <v>14771.9</v>
      </c>
      <c r="L2339" t="s">
        <v>35</v>
      </c>
      <c r="M2339" t="s">
        <v>22</v>
      </c>
      <c r="N2339">
        <f>IF(COUNTIF($C$2:C2339,C2339)=1,1,0)</f>
        <v>0</v>
      </c>
      <c r="O2339">
        <f t="shared" si="72"/>
        <v>1</v>
      </c>
      <c r="P2339" t="str">
        <f t="shared" si="73"/>
        <v>2023-10</v>
      </c>
      <c r="Q2339" s="3">
        <f>IF(AND(IF(dashboard!$B$4="All",TRUE,$F2339=dashboard!$B$4),IF(dashboard!$B$5="All",TRUE,$E2339=dashboard!$B$5),IF(dashboard!$B$6="All",TRUE,$G2339=dashboard!$B$6),IF(dashboard!$B$7="All",TRUE,$M2339=dashboard!$B$7),$P2339&gt;=dashboard!$B$8,$P2339&lt;=dashboard!$B$9,COUNTIFS($C$2:C2339,$C2339,$F$2:F2339,IF(dashboard!$B$4="All","*",dashboard!$B$4),$E$2:E2339,IF(dashboard!$B$5="All","*",dashboard!$B$5),$G$2:G2339,IF(dashboard!$B$6="All","*",dashboard!$B$6),$M$2:M2339,IF(dashboard!$B$7="All","*",dashboard!$B$7),$P$2:P2339,"&gt;="&amp;dashboard!$B$8,$P$2:P2339,"&lt;="&amp;dashboard!$B$9)=1),1,0)</f>
        <v>0</v>
      </c>
    </row>
    <row r="2340" spans="1:17">
      <c r="A2340" t="s">
        <v>3880</v>
      </c>
      <c r="B2340" s="2">
        <v>45202</v>
      </c>
      <c r="C2340" t="s">
        <v>532</v>
      </c>
      <c r="D2340" t="s">
        <v>3086</v>
      </c>
      <c r="E2340" t="s">
        <v>61</v>
      </c>
      <c r="F2340" t="s">
        <v>18</v>
      </c>
      <c r="G2340" t="s">
        <v>42</v>
      </c>
      <c r="H2340" t="s">
        <v>34</v>
      </c>
      <c r="I2340" s="3">
        <v>1</v>
      </c>
      <c r="J2340" s="4">
        <v>1181.03</v>
      </c>
      <c r="K2340" s="4">
        <v>1181.03</v>
      </c>
      <c r="L2340" t="s">
        <v>35</v>
      </c>
      <c r="M2340" t="s">
        <v>29</v>
      </c>
      <c r="N2340">
        <f>IF(COUNTIF($C$2:C2340,C2340)=1,1,0)</f>
        <v>0</v>
      </c>
      <c r="O2340">
        <f t="shared" si="72"/>
        <v>0</v>
      </c>
      <c r="P2340" t="str">
        <f t="shared" si="73"/>
        <v>2023-10</v>
      </c>
      <c r="Q2340" s="3">
        <f>IF(AND(IF(dashboard!$B$4="All",TRUE,$F2340=dashboard!$B$4),IF(dashboard!$B$5="All",TRUE,$E2340=dashboard!$B$5),IF(dashboard!$B$6="All",TRUE,$G2340=dashboard!$B$6),IF(dashboard!$B$7="All",TRUE,$M2340=dashboard!$B$7),$P2340&gt;=dashboard!$B$8,$P2340&lt;=dashboard!$B$9,COUNTIFS($C$2:C2340,$C2340,$F$2:F2340,IF(dashboard!$B$4="All","*",dashboard!$B$4),$E$2:E2340,IF(dashboard!$B$5="All","*",dashboard!$B$5),$G$2:G2340,IF(dashboard!$B$6="All","*",dashboard!$B$6),$M$2:M2340,IF(dashboard!$B$7="All","*",dashboard!$B$7),$P$2:P2340,"&gt;="&amp;dashboard!$B$8,$P$2:P2340,"&lt;="&amp;dashboard!$B$9)=1),1,0)</f>
        <v>0</v>
      </c>
    </row>
    <row r="2341" spans="1:17">
      <c r="A2341" t="s">
        <v>3881</v>
      </c>
      <c r="B2341" s="2">
        <v>45127</v>
      </c>
      <c r="C2341" t="s">
        <v>235</v>
      </c>
      <c r="D2341" t="s">
        <v>1338</v>
      </c>
      <c r="E2341" t="s">
        <v>17</v>
      </c>
      <c r="F2341" t="s">
        <v>33</v>
      </c>
      <c r="G2341" t="s">
        <v>19</v>
      </c>
      <c r="H2341" t="s">
        <v>34</v>
      </c>
      <c r="I2341" s="3">
        <v>3</v>
      </c>
      <c r="J2341" s="4">
        <v>1302.82</v>
      </c>
      <c r="K2341" s="4">
        <v>3908.45</v>
      </c>
      <c r="L2341" t="s">
        <v>28</v>
      </c>
      <c r="M2341" t="s">
        <v>29</v>
      </c>
      <c r="N2341">
        <f>IF(COUNTIF($C$2:C2341,C2341)=1,1,0)</f>
        <v>0</v>
      </c>
      <c r="O2341">
        <f t="shared" si="72"/>
        <v>0</v>
      </c>
      <c r="P2341" t="str">
        <f t="shared" si="73"/>
        <v>2023-07</v>
      </c>
      <c r="Q2341" s="3">
        <f>IF(AND(IF(dashboard!$B$4="All",TRUE,$F2341=dashboard!$B$4),IF(dashboard!$B$5="All",TRUE,$E2341=dashboard!$B$5),IF(dashboard!$B$6="All",TRUE,$G2341=dashboard!$B$6),IF(dashboard!$B$7="All",TRUE,$M2341=dashboard!$B$7),$P2341&gt;=dashboard!$B$8,$P2341&lt;=dashboard!$B$9,COUNTIFS($C$2:C2341,$C2341,$F$2:F2341,IF(dashboard!$B$4="All","*",dashboard!$B$4),$E$2:E2341,IF(dashboard!$B$5="All","*",dashboard!$B$5),$G$2:G2341,IF(dashboard!$B$6="All","*",dashboard!$B$6),$M$2:M2341,IF(dashboard!$B$7="All","*",dashboard!$B$7),$P$2:P2341,"&gt;="&amp;dashboard!$B$8,$P$2:P2341,"&lt;="&amp;dashboard!$B$9)=1),1,0)</f>
        <v>0</v>
      </c>
    </row>
    <row r="2342" spans="1:17">
      <c r="A2342" t="s">
        <v>3882</v>
      </c>
      <c r="B2342" s="2">
        <v>45371</v>
      </c>
      <c r="C2342" t="s">
        <v>3786</v>
      </c>
      <c r="D2342" t="s">
        <v>3883</v>
      </c>
      <c r="E2342" t="s">
        <v>17</v>
      </c>
      <c r="F2342" t="s">
        <v>18</v>
      </c>
      <c r="G2342" t="s">
        <v>42</v>
      </c>
      <c r="H2342" t="s">
        <v>50</v>
      </c>
      <c r="I2342" s="3">
        <v>2</v>
      </c>
      <c r="J2342" s="4">
        <v>2826.48</v>
      </c>
      <c r="K2342" s="4">
        <v>5652.95</v>
      </c>
      <c r="L2342" t="s">
        <v>35</v>
      </c>
      <c r="M2342" t="s">
        <v>29</v>
      </c>
      <c r="N2342">
        <f>IF(COUNTIF($C$2:C2342,C2342)=1,1,0)</f>
        <v>0</v>
      </c>
      <c r="O2342">
        <f t="shared" si="72"/>
        <v>0</v>
      </c>
      <c r="P2342" t="str">
        <f t="shared" si="73"/>
        <v>2024-03</v>
      </c>
      <c r="Q2342" s="3">
        <f>IF(AND(IF(dashboard!$B$4="All",TRUE,$F2342=dashboard!$B$4),IF(dashboard!$B$5="All",TRUE,$E2342=dashboard!$B$5),IF(dashboard!$B$6="All",TRUE,$G2342=dashboard!$B$6),IF(dashboard!$B$7="All",TRUE,$M2342=dashboard!$B$7),$P2342&gt;=dashboard!$B$8,$P2342&lt;=dashboard!$B$9,COUNTIFS($C$2:C2342,$C2342,$F$2:F2342,IF(dashboard!$B$4="All","*",dashboard!$B$4),$E$2:E2342,IF(dashboard!$B$5="All","*",dashboard!$B$5),$G$2:G2342,IF(dashboard!$B$6="All","*",dashboard!$B$6),$M$2:M2342,IF(dashboard!$B$7="All","*",dashboard!$B$7),$P$2:P2342,"&gt;="&amp;dashboard!$B$8,$P$2:P2342,"&lt;="&amp;dashboard!$B$9)=1),1,0)</f>
        <v>0</v>
      </c>
    </row>
    <row r="2343" spans="1:17">
      <c r="A2343" t="s">
        <v>3884</v>
      </c>
      <c r="B2343" s="2">
        <v>45250</v>
      </c>
      <c r="C2343" t="s">
        <v>730</v>
      </c>
      <c r="D2343" t="s">
        <v>541</v>
      </c>
      <c r="E2343" t="s">
        <v>26</v>
      </c>
      <c r="F2343" t="s">
        <v>46</v>
      </c>
      <c r="G2343" t="s">
        <v>19</v>
      </c>
      <c r="H2343" t="s">
        <v>50</v>
      </c>
      <c r="I2343" s="3">
        <v>1</v>
      </c>
      <c r="J2343" s="4">
        <v>2861.06</v>
      </c>
      <c r="K2343" s="4">
        <v>2861.06</v>
      </c>
      <c r="L2343" t="s">
        <v>28</v>
      </c>
      <c r="M2343" t="s">
        <v>29</v>
      </c>
      <c r="N2343">
        <f>IF(COUNTIF($C$2:C2343,C2343)=1,1,0)</f>
        <v>0</v>
      </c>
      <c r="O2343">
        <f t="shared" si="72"/>
        <v>0</v>
      </c>
      <c r="P2343" t="str">
        <f t="shared" si="73"/>
        <v>2023-11</v>
      </c>
      <c r="Q2343" s="3">
        <f>IF(AND(IF(dashboard!$B$4="All",TRUE,$F2343=dashboard!$B$4),IF(dashboard!$B$5="All",TRUE,$E2343=dashboard!$B$5),IF(dashboard!$B$6="All",TRUE,$G2343=dashboard!$B$6),IF(dashboard!$B$7="All",TRUE,$M2343=dashboard!$B$7),$P2343&gt;=dashboard!$B$8,$P2343&lt;=dashboard!$B$9,COUNTIFS($C$2:C2343,$C2343,$F$2:F2343,IF(dashboard!$B$4="All","*",dashboard!$B$4),$E$2:E2343,IF(dashboard!$B$5="All","*",dashboard!$B$5),$G$2:G2343,IF(dashboard!$B$6="All","*",dashboard!$B$6),$M$2:M2343,IF(dashboard!$B$7="All","*",dashboard!$B$7),$P$2:P2343,"&gt;="&amp;dashboard!$B$8,$P$2:P2343,"&lt;="&amp;dashboard!$B$9)=1),1,0)</f>
        <v>0</v>
      </c>
    </row>
    <row r="2344" spans="1:17">
      <c r="A2344" t="s">
        <v>3885</v>
      </c>
      <c r="B2344" s="2">
        <v>44961</v>
      </c>
      <c r="C2344" t="s">
        <v>3483</v>
      </c>
      <c r="D2344" t="s">
        <v>16</v>
      </c>
      <c r="E2344" t="s">
        <v>26</v>
      </c>
      <c r="F2344" t="s">
        <v>46</v>
      </c>
      <c r="G2344" t="s">
        <v>19</v>
      </c>
      <c r="H2344" t="s">
        <v>34</v>
      </c>
      <c r="I2344" s="3">
        <v>1</v>
      </c>
      <c r="J2344" s="4">
        <v>1151.08</v>
      </c>
      <c r="K2344" s="4">
        <v>1151.08</v>
      </c>
      <c r="L2344" t="s">
        <v>35</v>
      </c>
      <c r="M2344" t="s">
        <v>29</v>
      </c>
      <c r="N2344">
        <f>IF(COUNTIF($C$2:C2344,C2344)=1,1,0)</f>
        <v>0</v>
      </c>
      <c r="O2344">
        <f t="shared" si="72"/>
        <v>0</v>
      </c>
      <c r="P2344" t="str">
        <f t="shared" si="73"/>
        <v>2023-02</v>
      </c>
      <c r="Q2344" s="3">
        <f>IF(AND(IF(dashboard!$B$4="All",TRUE,$F2344=dashboard!$B$4),IF(dashboard!$B$5="All",TRUE,$E2344=dashboard!$B$5),IF(dashboard!$B$6="All",TRUE,$G2344=dashboard!$B$6),IF(dashboard!$B$7="All",TRUE,$M2344=dashboard!$B$7),$P2344&gt;=dashboard!$B$8,$P2344&lt;=dashboard!$B$9,COUNTIFS($C$2:C2344,$C2344,$F$2:F2344,IF(dashboard!$B$4="All","*",dashboard!$B$4),$E$2:E2344,IF(dashboard!$B$5="All","*",dashboard!$B$5),$G$2:G2344,IF(dashboard!$B$6="All","*",dashboard!$B$6),$M$2:M2344,IF(dashboard!$B$7="All","*",dashboard!$B$7),$P$2:P2344,"&gt;="&amp;dashboard!$B$8,$P$2:P2344,"&lt;="&amp;dashboard!$B$9)=1),1,0)</f>
        <v>0</v>
      </c>
    </row>
    <row r="2345" spans="1:17">
      <c r="A2345" t="s">
        <v>3886</v>
      </c>
      <c r="B2345" s="2">
        <v>45408</v>
      </c>
      <c r="C2345" t="s">
        <v>1222</v>
      </c>
      <c r="D2345" t="s">
        <v>2684</v>
      </c>
      <c r="E2345" t="s">
        <v>17</v>
      </c>
      <c r="F2345" t="s">
        <v>18</v>
      </c>
      <c r="G2345" t="s">
        <v>42</v>
      </c>
      <c r="H2345" t="s">
        <v>20</v>
      </c>
      <c r="I2345" s="3">
        <v>4</v>
      </c>
      <c r="J2345" s="4">
        <v>31442.99</v>
      </c>
      <c r="K2345" s="4">
        <v>125771.98</v>
      </c>
      <c r="L2345" t="s">
        <v>35</v>
      </c>
      <c r="M2345" t="s">
        <v>29</v>
      </c>
      <c r="N2345">
        <f>IF(COUNTIF($C$2:C2345,C2345)=1,1,0)</f>
        <v>0</v>
      </c>
      <c r="O2345">
        <f t="shared" si="72"/>
        <v>0</v>
      </c>
      <c r="P2345" t="str">
        <f t="shared" si="73"/>
        <v>2024-04</v>
      </c>
      <c r="Q2345" s="3">
        <f>IF(AND(IF(dashboard!$B$4="All",TRUE,$F2345=dashboard!$B$4),IF(dashboard!$B$5="All",TRUE,$E2345=dashboard!$B$5),IF(dashboard!$B$6="All",TRUE,$G2345=dashboard!$B$6),IF(dashboard!$B$7="All",TRUE,$M2345=dashboard!$B$7),$P2345&gt;=dashboard!$B$8,$P2345&lt;=dashboard!$B$9,COUNTIFS($C$2:C2345,$C2345,$F$2:F2345,IF(dashboard!$B$4="All","*",dashboard!$B$4),$E$2:E2345,IF(dashboard!$B$5="All","*",dashboard!$B$5),$G$2:G2345,IF(dashboard!$B$6="All","*",dashboard!$B$6),$M$2:M2345,IF(dashboard!$B$7="All","*",dashboard!$B$7),$P$2:P2345,"&gt;="&amp;dashboard!$B$8,$P$2:P2345,"&lt;="&amp;dashboard!$B$9)=1),1,0)</f>
        <v>0</v>
      </c>
    </row>
    <row r="2346" spans="1:17">
      <c r="A2346" t="s">
        <v>3887</v>
      </c>
      <c r="B2346" s="2">
        <v>45406</v>
      </c>
      <c r="C2346" t="s">
        <v>2536</v>
      </c>
      <c r="D2346" t="s">
        <v>138</v>
      </c>
      <c r="E2346" t="s">
        <v>26</v>
      </c>
      <c r="F2346" t="s">
        <v>33</v>
      </c>
      <c r="G2346" t="s">
        <v>19</v>
      </c>
      <c r="H2346" t="s">
        <v>50</v>
      </c>
      <c r="I2346" s="3">
        <v>4</v>
      </c>
      <c r="J2346" s="4">
        <v>2450.64</v>
      </c>
      <c r="K2346" s="4">
        <v>9802.57</v>
      </c>
      <c r="L2346" t="s">
        <v>21</v>
      </c>
      <c r="M2346" t="s">
        <v>29</v>
      </c>
      <c r="N2346">
        <f>IF(COUNTIF($C$2:C2346,C2346)=1,1,0)</f>
        <v>0</v>
      </c>
      <c r="O2346">
        <f t="shared" si="72"/>
        <v>0</v>
      </c>
      <c r="P2346" t="str">
        <f t="shared" si="73"/>
        <v>2024-04</v>
      </c>
      <c r="Q2346" s="3">
        <f>IF(AND(IF(dashboard!$B$4="All",TRUE,$F2346=dashboard!$B$4),IF(dashboard!$B$5="All",TRUE,$E2346=dashboard!$B$5),IF(dashboard!$B$6="All",TRUE,$G2346=dashboard!$B$6),IF(dashboard!$B$7="All",TRUE,$M2346=dashboard!$B$7),$P2346&gt;=dashboard!$B$8,$P2346&lt;=dashboard!$B$9,COUNTIFS($C$2:C2346,$C2346,$F$2:F2346,IF(dashboard!$B$4="All","*",dashboard!$B$4),$E$2:E2346,IF(dashboard!$B$5="All","*",dashboard!$B$5),$G$2:G2346,IF(dashboard!$B$6="All","*",dashboard!$B$6),$M$2:M2346,IF(dashboard!$B$7="All","*",dashboard!$B$7),$P$2:P2346,"&gt;="&amp;dashboard!$B$8,$P$2:P2346,"&lt;="&amp;dashboard!$B$9)=1),1,0)</f>
        <v>0</v>
      </c>
    </row>
    <row r="2347" spans="1:17">
      <c r="A2347" t="s">
        <v>3888</v>
      </c>
      <c r="B2347" s="2">
        <v>44991</v>
      </c>
      <c r="C2347" t="s">
        <v>505</v>
      </c>
      <c r="D2347" t="s">
        <v>3889</v>
      </c>
      <c r="E2347" t="s">
        <v>26</v>
      </c>
      <c r="F2347" t="s">
        <v>33</v>
      </c>
      <c r="G2347" t="s">
        <v>42</v>
      </c>
      <c r="H2347" t="s">
        <v>57</v>
      </c>
      <c r="I2347" s="3">
        <v>4</v>
      </c>
      <c r="J2347" s="4">
        <v>13515.53</v>
      </c>
      <c r="K2347" s="4">
        <v>54062.11</v>
      </c>
      <c r="L2347" t="s">
        <v>35</v>
      </c>
      <c r="M2347" t="s">
        <v>29</v>
      </c>
      <c r="N2347">
        <f>IF(COUNTIF($C$2:C2347,C2347)=1,1,0)</f>
        <v>0</v>
      </c>
      <c r="O2347">
        <f t="shared" si="72"/>
        <v>0</v>
      </c>
      <c r="P2347" t="str">
        <f t="shared" si="73"/>
        <v>2023-03</v>
      </c>
      <c r="Q2347" s="3">
        <f>IF(AND(IF(dashboard!$B$4="All",TRUE,$F2347=dashboard!$B$4),IF(dashboard!$B$5="All",TRUE,$E2347=dashboard!$B$5),IF(dashboard!$B$6="All",TRUE,$G2347=dashboard!$B$6),IF(dashboard!$B$7="All",TRUE,$M2347=dashboard!$B$7),$P2347&gt;=dashboard!$B$8,$P2347&lt;=dashboard!$B$9,COUNTIFS($C$2:C2347,$C2347,$F$2:F2347,IF(dashboard!$B$4="All","*",dashboard!$B$4),$E$2:E2347,IF(dashboard!$B$5="All","*",dashboard!$B$5),$G$2:G2347,IF(dashboard!$B$6="All","*",dashboard!$B$6),$M$2:M2347,IF(dashboard!$B$7="All","*",dashboard!$B$7),$P$2:P2347,"&gt;="&amp;dashboard!$B$8,$P$2:P2347,"&lt;="&amp;dashboard!$B$9)=1),1,0)</f>
        <v>0</v>
      </c>
    </row>
    <row r="2348" spans="1:17">
      <c r="A2348" t="s">
        <v>3890</v>
      </c>
      <c r="B2348" s="2">
        <v>44934</v>
      </c>
      <c r="C2348" t="s">
        <v>2834</v>
      </c>
      <c r="D2348" t="s">
        <v>1963</v>
      </c>
      <c r="E2348" t="s">
        <v>17</v>
      </c>
      <c r="F2348" t="s">
        <v>27</v>
      </c>
      <c r="G2348" t="s">
        <v>19</v>
      </c>
      <c r="H2348" t="s">
        <v>34</v>
      </c>
      <c r="I2348" s="3">
        <v>3</v>
      </c>
      <c r="J2348" s="4">
        <v>984.43</v>
      </c>
      <c r="K2348" s="4">
        <v>2953.29</v>
      </c>
      <c r="L2348" t="s">
        <v>21</v>
      </c>
      <c r="M2348" t="s">
        <v>29</v>
      </c>
      <c r="N2348">
        <f>IF(COUNTIF($C$2:C2348,C2348)=1,1,0)</f>
        <v>0</v>
      </c>
      <c r="O2348">
        <f t="shared" si="72"/>
        <v>0</v>
      </c>
      <c r="P2348" t="str">
        <f t="shared" si="73"/>
        <v>2023-01</v>
      </c>
      <c r="Q2348" s="3">
        <f>IF(AND(IF(dashboard!$B$4="All",TRUE,$F2348=dashboard!$B$4),IF(dashboard!$B$5="All",TRUE,$E2348=dashboard!$B$5),IF(dashboard!$B$6="All",TRUE,$G2348=dashboard!$B$6),IF(dashboard!$B$7="All",TRUE,$M2348=dashboard!$B$7),$P2348&gt;=dashboard!$B$8,$P2348&lt;=dashboard!$B$9,COUNTIFS($C$2:C2348,$C2348,$F$2:F2348,IF(dashboard!$B$4="All","*",dashboard!$B$4),$E$2:E2348,IF(dashboard!$B$5="All","*",dashboard!$B$5),$G$2:G2348,IF(dashboard!$B$6="All","*",dashboard!$B$6),$M$2:M2348,IF(dashboard!$B$7="All","*",dashboard!$B$7),$P$2:P2348,"&gt;="&amp;dashboard!$B$8,$P$2:P2348,"&lt;="&amp;dashboard!$B$9)=1),1,0)</f>
        <v>0</v>
      </c>
    </row>
    <row r="2349" spans="1:17">
      <c r="A2349" t="s">
        <v>3891</v>
      </c>
      <c r="B2349" s="2">
        <v>45227</v>
      </c>
      <c r="C2349" t="s">
        <v>281</v>
      </c>
      <c r="D2349" t="s">
        <v>2552</v>
      </c>
      <c r="E2349" t="s">
        <v>17</v>
      </c>
      <c r="F2349" t="s">
        <v>33</v>
      </c>
      <c r="G2349" t="s">
        <v>42</v>
      </c>
      <c r="H2349" t="s">
        <v>20</v>
      </c>
      <c r="I2349" s="3">
        <v>1</v>
      </c>
      <c r="J2349" s="4">
        <v>30168.6</v>
      </c>
      <c r="K2349" s="4">
        <v>30168.6</v>
      </c>
      <c r="L2349" t="s">
        <v>21</v>
      </c>
      <c r="M2349" t="s">
        <v>22</v>
      </c>
      <c r="N2349">
        <f>IF(COUNTIF($C$2:C2349,C2349)=1,1,0)</f>
        <v>0</v>
      </c>
      <c r="O2349">
        <f t="shared" si="72"/>
        <v>1</v>
      </c>
      <c r="P2349" t="str">
        <f t="shared" si="73"/>
        <v>2023-10</v>
      </c>
      <c r="Q2349" s="3">
        <f>IF(AND(IF(dashboard!$B$4="All",TRUE,$F2349=dashboard!$B$4),IF(dashboard!$B$5="All",TRUE,$E2349=dashboard!$B$5),IF(dashboard!$B$6="All",TRUE,$G2349=dashboard!$B$6),IF(dashboard!$B$7="All",TRUE,$M2349=dashboard!$B$7),$P2349&gt;=dashboard!$B$8,$P2349&lt;=dashboard!$B$9,COUNTIFS($C$2:C2349,$C2349,$F$2:F2349,IF(dashboard!$B$4="All","*",dashboard!$B$4),$E$2:E2349,IF(dashboard!$B$5="All","*",dashboard!$B$5),$G$2:G2349,IF(dashboard!$B$6="All","*",dashboard!$B$6),$M$2:M2349,IF(dashboard!$B$7="All","*",dashboard!$B$7),$P$2:P2349,"&gt;="&amp;dashboard!$B$8,$P$2:P2349,"&lt;="&amp;dashboard!$B$9)=1),1,0)</f>
        <v>1</v>
      </c>
    </row>
    <row r="2350" spans="1:17">
      <c r="A2350" t="s">
        <v>3892</v>
      </c>
      <c r="B2350" s="2">
        <v>45269</v>
      </c>
      <c r="C2350" t="s">
        <v>3285</v>
      </c>
      <c r="D2350" t="s">
        <v>2017</v>
      </c>
      <c r="E2350" t="s">
        <v>17</v>
      </c>
      <c r="F2350" t="s">
        <v>18</v>
      </c>
      <c r="G2350" t="s">
        <v>42</v>
      </c>
      <c r="H2350" t="s">
        <v>50</v>
      </c>
      <c r="I2350" s="3">
        <v>5</v>
      </c>
      <c r="J2350" s="4">
        <v>2040.96</v>
      </c>
      <c r="K2350" s="4">
        <v>10204.81</v>
      </c>
      <c r="L2350" t="s">
        <v>28</v>
      </c>
      <c r="M2350" t="s">
        <v>29</v>
      </c>
      <c r="N2350">
        <f>IF(COUNTIF($C$2:C2350,C2350)=1,1,0)</f>
        <v>0</v>
      </c>
      <c r="O2350">
        <f t="shared" si="72"/>
        <v>0</v>
      </c>
      <c r="P2350" t="str">
        <f t="shared" si="73"/>
        <v>2023-12</v>
      </c>
      <c r="Q2350" s="3">
        <f>IF(AND(IF(dashboard!$B$4="All",TRUE,$F2350=dashboard!$B$4),IF(dashboard!$B$5="All",TRUE,$E2350=dashboard!$B$5),IF(dashboard!$B$6="All",TRUE,$G2350=dashboard!$B$6),IF(dashboard!$B$7="All",TRUE,$M2350=dashboard!$B$7),$P2350&gt;=dashboard!$B$8,$P2350&lt;=dashboard!$B$9,COUNTIFS($C$2:C2350,$C2350,$F$2:F2350,IF(dashboard!$B$4="All","*",dashboard!$B$4),$E$2:E2350,IF(dashboard!$B$5="All","*",dashboard!$B$5),$G$2:G2350,IF(dashboard!$B$6="All","*",dashboard!$B$6),$M$2:M2350,IF(dashboard!$B$7="All","*",dashboard!$B$7),$P$2:P2350,"&gt;="&amp;dashboard!$B$8,$P$2:P2350,"&lt;="&amp;dashboard!$B$9)=1),1,0)</f>
        <v>0</v>
      </c>
    </row>
    <row r="2351" spans="1:17">
      <c r="A2351" t="s">
        <v>3893</v>
      </c>
      <c r="B2351" s="2">
        <v>45357</v>
      </c>
      <c r="C2351" t="s">
        <v>3894</v>
      </c>
      <c r="D2351" t="s">
        <v>678</v>
      </c>
      <c r="E2351" t="s">
        <v>17</v>
      </c>
      <c r="F2351" t="s">
        <v>33</v>
      </c>
      <c r="G2351" t="s">
        <v>42</v>
      </c>
      <c r="H2351" t="s">
        <v>50</v>
      </c>
      <c r="I2351" s="3">
        <v>4</v>
      </c>
      <c r="J2351" s="4">
        <v>2086.8000000000002</v>
      </c>
      <c r="K2351" s="4">
        <v>8347.19</v>
      </c>
      <c r="L2351" t="s">
        <v>21</v>
      </c>
      <c r="M2351" t="s">
        <v>29</v>
      </c>
      <c r="N2351">
        <f>IF(COUNTIF($C$2:C2351,C2351)=1,1,0)</f>
        <v>1</v>
      </c>
      <c r="O2351">
        <f t="shared" si="72"/>
        <v>0</v>
      </c>
      <c r="P2351" t="str">
        <f t="shared" si="73"/>
        <v>2024-03</v>
      </c>
      <c r="Q2351" s="3">
        <f>IF(AND(IF(dashboard!$B$4="All",TRUE,$F2351=dashboard!$B$4),IF(dashboard!$B$5="All",TRUE,$E2351=dashboard!$B$5),IF(dashboard!$B$6="All",TRUE,$G2351=dashboard!$B$6),IF(dashboard!$B$7="All",TRUE,$M2351=dashboard!$B$7),$P2351&gt;=dashboard!$B$8,$P2351&lt;=dashboard!$B$9,COUNTIFS($C$2:C2351,$C2351,$F$2:F2351,IF(dashboard!$B$4="All","*",dashboard!$B$4),$E$2:E2351,IF(dashboard!$B$5="All","*",dashboard!$B$5),$G$2:G2351,IF(dashboard!$B$6="All","*",dashboard!$B$6),$M$2:M2351,IF(dashboard!$B$7="All","*",dashboard!$B$7),$P$2:P2351,"&gt;="&amp;dashboard!$B$8,$P$2:P2351,"&lt;="&amp;dashboard!$B$9)=1),1,0)</f>
        <v>1</v>
      </c>
    </row>
    <row r="2352" spans="1:17">
      <c r="A2352" t="s">
        <v>3895</v>
      </c>
      <c r="B2352" s="2">
        <v>45350</v>
      </c>
      <c r="C2352" t="s">
        <v>447</v>
      </c>
      <c r="D2352" t="s">
        <v>650</v>
      </c>
      <c r="E2352" t="s">
        <v>26</v>
      </c>
      <c r="F2352" t="s">
        <v>33</v>
      </c>
      <c r="G2352" t="s">
        <v>42</v>
      </c>
      <c r="H2352" t="s">
        <v>20</v>
      </c>
      <c r="I2352" s="3">
        <v>3</v>
      </c>
      <c r="J2352" s="4">
        <v>26138.14</v>
      </c>
      <c r="K2352" s="4">
        <v>78414.41</v>
      </c>
      <c r="L2352" t="s">
        <v>21</v>
      </c>
      <c r="M2352" t="s">
        <v>29</v>
      </c>
      <c r="N2352">
        <f>IF(COUNTIF($C$2:C2352,C2352)=1,1,0)</f>
        <v>0</v>
      </c>
      <c r="O2352">
        <f t="shared" si="72"/>
        <v>0</v>
      </c>
      <c r="P2352" t="str">
        <f t="shared" si="73"/>
        <v>2024-02</v>
      </c>
      <c r="Q2352" s="3">
        <f>IF(AND(IF(dashboard!$B$4="All",TRUE,$F2352=dashboard!$B$4),IF(dashboard!$B$5="All",TRUE,$E2352=dashboard!$B$5),IF(dashboard!$B$6="All",TRUE,$G2352=dashboard!$B$6),IF(dashboard!$B$7="All",TRUE,$M2352=dashboard!$B$7),$P2352&gt;=dashboard!$B$8,$P2352&lt;=dashboard!$B$9,COUNTIFS($C$2:C2352,$C2352,$F$2:F2352,IF(dashboard!$B$4="All","*",dashboard!$B$4),$E$2:E2352,IF(dashboard!$B$5="All","*",dashboard!$B$5),$G$2:G2352,IF(dashboard!$B$6="All","*",dashboard!$B$6),$M$2:M2352,IF(dashboard!$B$7="All","*",dashboard!$B$7),$P$2:P2352,"&gt;="&amp;dashboard!$B$8,$P$2:P2352,"&lt;="&amp;dashboard!$B$9)=1),1,0)</f>
        <v>0</v>
      </c>
    </row>
    <row r="2353" spans="1:17">
      <c r="A2353" t="s">
        <v>3896</v>
      </c>
      <c r="B2353" s="2">
        <v>45258</v>
      </c>
      <c r="C2353" t="s">
        <v>264</v>
      </c>
      <c r="D2353" t="s">
        <v>1750</v>
      </c>
      <c r="E2353" t="s">
        <v>17</v>
      </c>
      <c r="F2353" t="s">
        <v>27</v>
      </c>
      <c r="G2353" t="s">
        <v>42</v>
      </c>
      <c r="H2353" t="s">
        <v>57</v>
      </c>
      <c r="I2353" s="3">
        <v>3</v>
      </c>
      <c r="J2353" s="4">
        <v>13698.47</v>
      </c>
      <c r="K2353" s="4">
        <v>41095.410000000003</v>
      </c>
      <c r="L2353" t="s">
        <v>35</v>
      </c>
      <c r="M2353" t="s">
        <v>29</v>
      </c>
      <c r="N2353">
        <f>IF(COUNTIF($C$2:C2353,C2353)=1,1,0)</f>
        <v>0</v>
      </c>
      <c r="O2353">
        <f t="shared" si="72"/>
        <v>0</v>
      </c>
      <c r="P2353" t="str">
        <f t="shared" si="73"/>
        <v>2023-11</v>
      </c>
      <c r="Q2353" s="3">
        <f>IF(AND(IF(dashboard!$B$4="All",TRUE,$F2353=dashboard!$B$4),IF(dashboard!$B$5="All",TRUE,$E2353=dashboard!$B$5),IF(dashboard!$B$6="All",TRUE,$G2353=dashboard!$B$6),IF(dashboard!$B$7="All",TRUE,$M2353=dashboard!$B$7),$P2353&gt;=dashboard!$B$8,$P2353&lt;=dashboard!$B$9,COUNTIFS($C$2:C2353,$C2353,$F$2:F2353,IF(dashboard!$B$4="All","*",dashboard!$B$4),$E$2:E2353,IF(dashboard!$B$5="All","*",dashboard!$B$5),$G$2:G2353,IF(dashboard!$B$6="All","*",dashboard!$B$6),$M$2:M2353,IF(dashboard!$B$7="All","*",dashboard!$B$7),$P$2:P2353,"&gt;="&amp;dashboard!$B$8,$P$2:P2353,"&lt;="&amp;dashboard!$B$9)=1),1,0)</f>
        <v>0</v>
      </c>
    </row>
    <row r="2354" spans="1:17">
      <c r="A2354" t="s">
        <v>3897</v>
      </c>
      <c r="B2354" s="2">
        <v>45364</v>
      </c>
      <c r="C2354" t="s">
        <v>44</v>
      </c>
      <c r="D2354" t="s">
        <v>3898</v>
      </c>
      <c r="E2354" t="s">
        <v>17</v>
      </c>
      <c r="F2354" t="s">
        <v>33</v>
      </c>
      <c r="G2354" t="s">
        <v>19</v>
      </c>
      <c r="H2354" t="s">
        <v>34</v>
      </c>
      <c r="I2354" s="3">
        <v>4</v>
      </c>
      <c r="J2354" s="4">
        <v>981.17</v>
      </c>
      <c r="K2354" s="4">
        <v>3924.68</v>
      </c>
      <c r="L2354" t="s">
        <v>35</v>
      </c>
      <c r="M2354" t="s">
        <v>29</v>
      </c>
      <c r="N2354">
        <f>IF(COUNTIF($C$2:C2354,C2354)=1,1,0)</f>
        <v>0</v>
      </c>
      <c r="O2354">
        <f t="shared" si="72"/>
        <v>0</v>
      </c>
      <c r="P2354" t="str">
        <f t="shared" si="73"/>
        <v>2024-03</v>
      </c>
      <c r="Q2354" s="3">
        <f>IF(AND(IF(dashboard!$B$4="All",TRUE,$F2354=dashboard!$B$4),IF(dashboard!$B$5="All",TRUE,$E2354=dashboard!$B$5),IF(dashboard!$B$6="All",TRUE,$G2354=dashboard!$B$6),IF(dashboard!$B$7="All",TRUE,$M2354=dashboard!$B$7),$P2354&gt;=dashboard!$B$8,$P2354&lt;=dashboard!$B$9,COUNTIFS($C$2:C2354,$C2354,$F$2:F2354,IF(dashboard!$B$4="All","*",dashboard!$B$4),$E$2:E2354,IF(dashboard!$B$5="All","*",dashboard!$B$5),$G$2:G2354,IF(dashboard!$B$6="All","*",dashboard!$B$6),$M$2:M2354,IF(dashboard!$B$7="All","*",dashboard!$B$7),$P$2:P2354,"&gt;="&amp;dashboard!$B$8,$P$2:P2354,"&lt;="&amp;dashboard!$B$9)=1),1,0)</f>
        <v>1</v>
      </c>
    </row>
    <row r="2355" spans="1:17">
      <c r="A2355" t="s">
        <v>3899</v>
      </c>
      <c r="B2355" s="2">
        <v>45100</v>
      </c>
      <c r="C2355" t="s">
        <v>1052</v>
      </c>
      <c r="D2355" t="s">
        <v>918</v>
      </c>
      <c r="E2355" t="s">
        <v>17</v>
      </c>
      <c r="F2355" t="s">
        <v>27</v>
      </c>
      <c r="G2355" t="s">
        <v>19</v>
      </c>
      <c r="H2355" t="s">
        <v>50</v>
      </c>
      <c r="I2355" s="3">
        <v>2</v>
      </c>
      <c r="J2355" s="4">
        <v>2310.46</v>
      </c>
      <c r="K2355" s="4">
        <v>4620.92</v>
      </c>
      <c r="L2355" t="s">
        <v>28</v>
      </c>
      <c r="M2355" t="s">
        <v>29</v>
      </c>
      <c r="N2355">
        <f>IF(COUNTIF($C$2:C2355,C2355)=1,1,0)</f>
        <v>0</v>
      </c>
      <c r="O2355">
        <f t="shared" si="72"/>
        <v>0</v>
      </c>
      <c r="P2355" t="str">
        <f t="shared" si="73"/>
        <v>2023-06</v>
      </c>
      <c r="Q2355" s="3">
        <f>IF(AND(IF(dashboard!$B$4="All",TRUE,$F2355=dashboard!$B$4),IF(dashboard!$B$5="All",TRUE,$E2355=dashboard!$B$5),IF(dashboard!$B$6="All",TRUE,$G2355=dashboard!$B$6),IF(dashboard!$B$7="All",TRUE,$M2355=dashboard!$B$7),$P2355&gt;=dashboard!$B$8,$P2355&lt;=dashboard!$B$9,COUNTIFS($C$2:C2355,$C2355,$F$2:F2355,IF(dashboard!$B$4="All","*",dashboard!$B$4),$E$2:E2355,IF(dashboard!$B$5="All","*",dashboard!$B$5),$G$2:G2355,IF(dashboard!$B$6="All","*",dashboard!$B$6),$M$2:M2355,IF(dashboard!$B$7="All","*",dashboard!$B$7),$P$2:P2355,"&gt;="&amp;dashboard!$B$8,$P$2:P2355,"&lt;="&amp;dashboard!$B$9)=1),1,0)</f>
        <v>0</v>
      </c>
    </row>
    <row r="2356" spans="1:17">
      <c r="A2356" t="s">
        <v>3900</v>
      </c>
      <c r="B2356" s="2">
        <v>45453</v>
      </c>
      <c r="C2356" t="s">
        <v>1436</v>
      </c>
      <c r="D2356" t="s">
        <v>2516</v>
      </c>
      <c r="E2356" t="s">
        <v>17</v>
      </c>
      <c r="F2356" t="s">
        <v>27</v>
      </c>
      <c r="G2356" t="s">
        <v>19</v>
      </c>
      <c r="H2356" t="s">
        <v>57</v>
      </c>
      <c r="I2356" s="3">
        <v>1</v>
      </c>
      <c r="J2356" s="4">
        <v>16441.490000000002</v>
      </c>
      <c r="K2356" s="4">
        <v>16441.490000000002</v>
      </c>
      <c r="L2356" t="s">
        <v>21</v>
      </c>
      <c r="M2356" t="s">
        <v>29</v>
      </c>
      <c r="N2356">
        <f>IF(COUNTIF($C$2:C2356,C2356)=1,1,0)</f>
        <v>0</v>
      </c>
      <c r="O2356">
        <f t="shared" si="72"/>
        <v>0</v>
      </c>
      <c r="P2356" t="str">
        <f t="shared" si="73"/>
        <v>2024-06</v>
      </c>
      <c r="Q2356" s="3">
        <f>IF(AND(IF(dashboard!$B$4="All",TRUE,$F2356=dashboard!$B$4),IF(dashboard!$B$5="All",TRUE,$E2356=dashboard!$B$5),IF(dashboard!$B$6="All",TRUE,$G2356=dashboard!$B$6),IF(dashboard!$B$7="All",TRUE,$M2356=dashboard!$B$7),$P2356&gt;=dashboard!$B$8,$P2356&lt;=dashboard!$B$9,COUNTIFS($C$2:C2356,$C2356,$F$2:F2356,IF(dashboard!$B$4="All","*",dashboard!$B$4),$E$2:E2356,IF(dashboard!$B$5="All","*",dashboard!$B$5),$G$2:G2356,IF(dashboard!$B$6="All","*",dashboard!$B$6),$M$2:M2356,IF(dashboard!$B$7="All","*",dashboard!$B$7),$P$2:P2356,"&gt;="&amp;dashboard!$B$8,$P$2:P2356,"&lt;="&amp;dashboard!$B$9)=1),1,0)</f>
        <v>0</v>
      </c>
    </row>
    <row r="2357" spans="1:17">
      <c r="A2357" t="s">
        <v>3901</v>
      </c>
      <c r="B2357" s="2">
        <v>44952</v>
      </c>
      <c r="C2357" t="s">
        <v>1384</v>
      </c>
      <c r="D2357" t="s">
        <v>97</v>
      </c>
      <c r="E2357" t="s">
        <v>17</v>
      </c>
      <c r="F2357" t="s">
        <v>33</v>
      </c>
      <c r="G2357" t="s">
        <v>19</v>
      </c>
      <c r="H2357" t="s">
        <v>34</v>
      </c>
      <c r="I2357" s="3">
        <v>4</v>
      </c>
      <c r="J2357" s="4">
        <v>1108.99</v>
      </c>
      <c r="K2357" s="4">
        <v>4435.95</v>
      </c>
      <c r="L2357" t="s">
        <v>21</v>
      </c>
      <c r="M2357" t="s">
        <v>22</v>
      </c>
      <c r="N2357">
        <f>IF(COUNTIF($C$2:C2357,C2357)=1,1,0)</f>
        <v>0</v>
      </c>
      <c r="O2357">
        <f t="shared" si="72"/>
        <v>1</v>
      </c>
      <c r="P2357" t="str">
        <f t="shared" si="73"/>
        <v>2023-01</v>
      </c>
      <c r="Q2357" s="3">
        <f>IF(AND(IF(dashboard!$B$4="All",TRUE,$F2357=dashboard!$B$4),IF(dashboard!$B$5="All",TRUE,$E2357=dashboard!$B$5),IF(dashboard!$B$6="All",TRUE,$G2357=dashboard!$B$6),IF(dashboard!$B$7="All",TRUE,$M2357=dashboard!$B$7),$P2357&gt;=dashboard!$B$8,$P2357&lt;=dashboard!$B$9,COUNTIFS($C$2:C2357,$C2357,$F$2:F2357,IF(dashboard!$B$4="All","*",dashboard!$B$4),$E$2:E2357,IF(dashboard!$B$5="All","*",dashboard!$B$5),$G$2:G2357,IF(dashboard!$B$6="All","*",dashboard!$B$6),$M$2:M2357,IF(dashboard!$B$7="All","*",dashboard!$B$7),$P$2:P2357,"&gt;="&amp;dashboard!$B$8,$P$2:P2357,"&lt;="&amp;dashboard!$B$9)=1),1,0)</f>
        <v>0</v>
      </c>
    </row>
    <row r="2358" spans="1:17">
      <c r="A2358" t="s">
        <v>3902</v>
      </c>
      <c r="B2358" s="2">
        <v>45332</v>
      </c>
      <c r="C2358" t="s">
        <v>278</v>
      </c>
      <c r="D2358" t="s">
        <v>2240</v>
      </c>
      <c r="E2358" t="s">
        <v>17</v>
      </c>
      <c r="F2358" t="s">
        <v>46</v>
      </c>
      <c r="G2358" t="s">
        <v>42</v>
      </c>
      <c r="H2358" t="s">
        <v>57</v>
      </c>
      <c r="I2358" s="3">
        <v>5</v>
      </c>
      <c r="J2358" s="4">
        <v>17659.59</v>
      </c>
      <c r="K2358" s="4">
        <v>88297.95</v>
      </c>
      <c r="L2358" t="s">
        <v>28</v>
      </c>
      <c r="M2358" t="s">
        <v>29</v>
      </c>
      <c r="N2358">
        <f>IF(COUNTIF($C$2:C2358,C2358)=1,1,0)</f>
        <v>0</v>
      </c>
      <c r="O2358">
        <f t="shared" si="72"/>
        <v>0</v>
      </c>
      <c r="P2358" t="str">
        <f t="shared" si="73"/>
        <v>2024-02</v>
      </c>
      <c r="Q2358" s="3">
        <f>IF(AND(IF(dashboard!$B$4="All",TRUE,$F2358=dashboard!$B$4),IF(dashboard!$B$5="All",TRUE,$E2358=dashboard!$B$5),IF(dashboard!$B$6="All",TRUE,$G2358=dashboard!$B$6),IF(dashboard!$B$7="All",TRUE,$M2358=dashboard!$B$7),$P2358&gt;=dashboard!$B$8,$P2358&lt;=dashboard!$B$9,COUNTIFS($C$2:C2358,$C2358,$F$2:F2358,IF(dashboard!$B$4="All","*",dashboard!$B$4),$E$2:E2358,IF(dashboard!$B$5="All","*",dashboard!$B$5),$G$2:G2358,IF(dashboard!$B$6="All","*",dashboard!$B$6),$M$2:M2358,IF(dashboard!$B$7="All","*",dashboard!$B$7),$P$2:P2358,"&gt;="&amp;dashboard!$B$8,$P$2:P2358,"&lt;="&amp;dashboard!$B$9)=1),1,0)</f>
        <v>0</v>
      </c>
    </row>
    <row r="2359" spans="1:17">
      <c r="A2359" t="s">
        <v>3903</v>
      </c>
      <c r="B2359" s="2">
        <v>45158</v>
      </c>
      <c r="C2359" t="s">
        <v>1489</v>
      </c>
      <c r="D2359" t="s">
        <v>187</v>
      </c>
      <c r="E2359" t="s">
        <v>17</v>
      </c>
      <c r="F2359" t="s">
        <v>18</v>
      </c>
      <c r="G2359" t="s">
        <v>19</v>
      </c>
      <c r="H2359" t="s">
        <v>34</v>
      </c>
      <c r="I2359" s="3">
        <v>1</v>
      </c>
      <c r="J2359" s="4">
        <v>928.7</v>
      </c>
      <c r="K2359" s="4">
        <v>928.7</v>
      </c>
      <c r="L2359" t="s">
        <v>35</v>
      </c>
      <c r="M2359" t="s">
        <v>29</v>
      </c>
      <c r="N2359">
        <f>IF(COUNTIF($C$2:C2359,C2359)=1,1,0)</f>
        <v>0</v>
      </c>
      <c r="O2359">
        <f t="shared" si="72"/>
        <v>0</v>
      </c>
      <c r="P2359" t="str">
        <f t="shared" si="73"/>
        <v>2023-08</v>
      </c>
      <c r="Q2359" s="3">
        <f>IF(AND(IF(dashboard!$B$4="All",TRUE,$F2359=dashboard!$B$4),IF(dashboard!$B$5="All",TRUE,$E2359=dashboard!$B$5),IF(dashboard!$B$6="All",TRUE,$G2359=dashboard!$B$6),IF(dashboard!$B$7="All",TRUE,$M2359=dashboard!$B$7),$P2359&gt;=dashboard!$B$8,$P2359&lt;=dashboard!$B$9,COUNTIFS($C$2:C2359,$C2359,$F$2:F2359,IF(dashboard!$B$4="All","*",dashboard!$B$4),$E$2:E2359,IF(dashboard!$B$5="All","*",dashboard!$B$5),$G$2:G2359,IF(dashboard!$B$6="All","*",dashboard!$B$6),$M$2:M2359,IF(dashboard!$B$7="All","*",dashboard!$B$7),$P$2:P2359,"&gt;="&amp;dashboard!$B$8,$P$2:P2359,"&lt;="&amp;dashboard!$B$9)=1),1,0)</f>
        <v>0</v>
      </c>
    </row>
    <row r="2360" spans="1:17">
      <c r="A2360" t="s">
        <v>3904</v>
      </c>
      <c r="B2360" s="2">
        <v>45459</v>
      </c>
      <c r="C2360" t="s">
        <v>652</v>
      </c>
      <c r="D2360" t="s">
        <v>396</v>
      </c>
      <c r="E2360" t="s">
        <v>61</v>
      </c>
      <c r="F2360" t="s">
        <v>18</v>
      </c>
      <c r="G2360" t="s">
        <v>19</v>
      </c>
      <c r="H2360" t="s">
        <v>34</v>
      </c>
      <c r="I2360" s="3">
        <v>3</v>
      </c>
      <c r="J2360" s="4">
        <v>1350.16</v>
      </c>
      <c r="K2360" s="4">
        <v>4050.48</v>
      </c>
      <c r="L2360" t="s">
        <v>21</v>
      </c>
      <c r="M2360" t="s">
        <v>29</v>
      </c>
      <c r="N2360">
        <f>IF(COUNTIF($C$2:C2360,C2360)=1,1,0)</f>
        <v>0</v>
      </c>
      <c r="O2360">
        <f t="shared" si="72"/>
        <v>0</v>
      </c>
      <c r="P2360" t="str">
        <f t="shared" si="73"/>
        <v>2024-06</v>
      </c>
      <c r="Q2360" s="3">
        <f>IF(AND(IF(dashboard!$B$4="All",TRUE,$F2360=dashboard!$B$4),IF(dashboard!$B$5="All",TRUE,$E2360=dashboard!$B$5),IF(dashboard!$B$6="All",TRUE,$G2360=dashboard!$B$6),IF(dashboard!$B$7="All",TRUE,$M2360=dashboard!$B$7),$P2360&gt;=dashboard!$B$8,$P2360&lt;=dashboard!$B$9,COUNTIFS($C$2:C2360,$C2360,$F$2:F2360,IF(dashboard!$B$4="All","*",dashboard!$B$4),$E$2:E2360,IF(dashboard!$B$5="All","*",dashboard!$B$5),$G$2:G2360,IF(dashboard!$B$6="All","*",dashboard!$B$6),$M$2:M2360,IF(dashboard!$B$7="All","*",dashboard!$B$7),$P$2:P2360,"&gt;="&amp;dashboard!$B$8,$P$2:P2360,"&lt;="&amp;dashboard!$B$9)=1),1,0)</f>
        <v>0</v>
      </c>
    </row>
    <row r="2361" spans="1:17">
      <c r="A2361" t="s">
        <v>3905</v>
      </c>
      <c r="B2361" s="2">
        <v>45431</v>
      </c>
      <c r="C2361" t="s">
        <v>1015</v>
      </c>
      <c r="D2361" t="s">
        <v>1253</v>
      </c>
      <c r="E2361" t="s">
        <v>17</v>
      </c>
      <c r="F2361" t="s">
        <v>33</v>
      </c>
      <c r="G2361" t="s">
        <v>42</v>
      </c>
      <c r="H2361" t="s">
        <v>57</v>
      </c>
      <c r="I2361" s="3">
        <v>5</v>
      </c>
      <c r="J2361" s="4">
        <v>12361.94</v>
      </c>
      <c r="K2361" s="4">
        <v>61809.68</v>
      </c>
      <c r="L2361" t="s">
        <v>28</v>
      </c>
      <c r="M2361" t="s">
        <v>29</v>
      </c>
      <c r="N2361">
        <f>IF(COUNTIF($C$2:C2361,C2361)=1,1,0)</f>
        <v>0</v>
      </c>
      <c r="O2361">
        <f t="shared" si="72"/>
        <v>0</v>
      </c>
      <c r="P2361" t="str">
        <f t="shared" si="73"/>
        <v>2024-05</v>
      </c>
      <c r="Q2361" s="3">
        <f>IF(AND(IF(dashboard!$B$4="All",TRUE,$F2361=dashboard!$B$4),IF(dashboard!$B$5="All",TRUE,$E2361=dashboard!$B$5),IF(dashboard!$B$6="All",TRUE,$G2361=dashboard!$B$6),IF(dashboard!$B$7="All",TRUE,$M2361=dashboard!$B$7),$P2361&gt;=dashboard!$B$8,$P2361&lt;=dashboard!$B$9,COUNTIFS($C$2:C2361,$C2361,$F$2:F2361,IF(dashboard!$B$4="All","*",dashboard!$B$4),$E$2:E2361,IF(dashboard!$B$5="All","*",dashboard!$B$5),$G$2:G2361,IF(dashboard!$B$6="All","*",dashboard!$B$6),$M$2:M2361,IF(dashboard!$B$7="All","*",dashboard!$B$7),$P$2:P2361,"&gt;="&amp;dashboard!$B$8,$P$2:P2361,"&lt;="&amp;dashboard!$B$9)=1),1,0)</f>
        <v>1</v>
      </c>
    </row>
    <row r="2362" spans="1:17">
      <c r="A2362" t="s">
        <v>3906</v>
      </c>
      <c r="B2362" s="2">
        <v>45105</v>
      </c>
      <c r="C2362" t="s">
        <v>1427</v>
      </c>
      <c r="D2362" t="s">
        <v>2978</v>
      </c>
      <c r="E2362" t="s">
        <v>26</v>
      </c>
      <c r="F2362" t="s">
        <v>18</v>
      </c>
      <c r="G2362" t="s">
        <v>19</v>
      </c>
      <c r="H2362" t="s">
        <v>34</v>
      </c>
      <c r="I2362" s="3">
        <v>1</v>
      </c>
      <c r="J2362" s="4">
        <v>1400.36</v>
      </c>
      <c r="K2362" s="4">
        <v>1400.36</v>
      </c>
      <c r="L2362" t="s">
        <v>35</v>
      </c>
      <c r="M2362" t="s">
        <v>29</v>
      </c>
      <c r="N2362">
        <f>IF(COUNTIF($C$2:C2362,C2362)=1,1,0)</f>
        <v>0</v>
      </c>
      <c r="O2362">
        <f t="shared" si="72"/>
        <v>0</v>
      </c>
      <c r="P2362" t="str">
        <f t="shared" si="73"/>
        <v>2023-06</v>
      </c>
      <c r="Q2362" s="3">
        <f>IF(AND(IF(dashboard!$B$4="All",TRUE,$F2362=dashboard!$B$4),IF(dashboard!$B$5="All",TRUE,$E2362=dashboard!$B$5),IF(dashboard!$B$6="All",TRUE,$G2362=dashboard!$B$6),IF(dashboard!$B$7="All",TRUE,$M2362=dashboard!$B$7),$P2362&gt;=dashboard!$B$8,$P2362&lt;=dashboard!$B$9,COUNTIFS($C$2:C2362,$C2362,$F$2:F2362,IF(dashboard!$B$4="All","*",dashboard!$B$4),$E$2:E2362,IF(dashboard!$B$5="All","*",dashboard!$B$5),$G$2:G2362,IF(dashboard!$B$6="All","*",dashboard!$B$6),$M$2:M2362,IF(dashboard!$B$7="All","*",dashboard!$B$7),$P$2:P2362,"&gt;="&amp;dashboard!$B$8,$P$2:P2362,"&lt;="&amp;dashboard!$B$9)=1),1,0)</f>
        <v>0</v>
      </c>
    </row>
    <row r="2363" spans="1:17">
      <c r="A2363" t="s">
        <v>3907</v>
      </c>
      <c r="B2363" s="2">
        <v>45058</v>
      </c>
      <c r="C2363" t="s">
        <v>1992</v>
      </c>
      <c r="D2363" t="s">
        <v>178</v>
      </c>
      <c r="E2363" t="s">
        <v>17</v>
      </c>
      <c r="F2363" t="s">
        <v>18</v>
      </c>
      <c r="G2363" t="s">
        <v>19</v>
      </c>
      <c r="H2363" t="s">
        <v>50</v>
      </c>
      <c r="I2363" s="3">
        <v>5</v>
      </c>
      <c r="J2363" s="4">
        <v>2033.93</v>
      </c>
      <c r="K2363" s="4">
        <v>10169.67</v>
      </c>
      <c r="L2363" t="s">
        <v>28</v>
      </c>
      <c r="M2363" t="s">
        <v>22</v>
      </c>
      <c r="N2363">
        <f>IF(COUNTIF($C$2:C2363,C2363)=1,1,0)</f>
        <v>0</v>
      </c>
      <c r="O2363">
        <f t="shared" si="72"/>
        <v>1</v>
      </c>
      <c r="P2363" t="str">
        <f t="shared" si="73"/>
        <v>2023-05</v>
      </c>
      <c r="Q2363" s="3">
        <f>IF(AND(IF(dashboard!$B$4="All",TRUE,$F2363=dashboard!$B$4),IF(dashboard!$B$5="All",TRUE,$E2363=dashboard!$B$5),IF(dashboard!$B$6="All",TRUE,$G2363=dashboard!$B$6),IF(dashboard!$B$7="All",TRUE,$M2363=dashboard!$B$7),$P2363&gt;=dashboard!$B$8,$P2363&lt;=dashboard!$B$9,COUNTIFS($C$2:C2363,$C2363,$F$2:F2363,IF(dashboard!$B$4="All","*",dashboard!$B$4),$E$2:E2363,IF(dashboard!$B$5="All","*",dashboard!$B$5),$G$2:G2363,IF(dashboard!$B$6="All","*",dashboard!$B$6),$M$2:M2363,IF(dashboard!$B$7="All","*",dashboard!$B$7),$P$2:P2363,"&gt;="&amp;dashboard!$B$8,$P$2:P2363,"&lt;="&amp;dashboard!$B$9)=1),1,0)</f>
        <v>0</v>
      </c>
    </row>
    <row r="2364" spans="1:17">
      <c r="A2364" t="s">
        <v>3908</v>
      </c>
      <c r="B2364" s="2">
        <v>45381</v>
      </c>
      <c r="C2364" t="s">
        <v>1072</v>
      </c>
      <c r="D2364" t="s">
        <v>2724</v>
      </c>
      <c r="E2364" t="s">
        <v>17</v>
      </c>
      <c r="F2364" t="s">
        <v>27</v>
      </c>
      <c r="G2364" t="s">
        <v>19</v>
      </c>
      <c r="H2364" t="s">
        <v>50</v>
      </c>
      <c r="I2364" s="3">
        <v>3</v>
      </c>
      <c r="J2364" s="4">
        <v>2683.7</v>
      </c>
      <c r="K2364" s="4">
        <v>8051.11</v>
      </c>
      <c r="L2364" t="s">
        <v>28</v>
      </c>
      <c r="M2364" t="s">
        <v>29</v>
      </c>
      <c r="N2364">
        <f>IF(COUNTIF($C$2:C2364,C2364)=1,1,0)</f>
        <v>0</v>
      </c>
      <c r="O2364">
        <f t="shared" si="72"/>
        <v>0</v>
      </c>
      <c r="P2364" t="str">
        <f t="shared" si="73"/>
        <v>2024-03</v>
      </c>
      <c r="Q2364" s="3">
        <f>IF(AND(IF(dashboard!$B$4="All",TRUE,$F2364=dashboard!$B$4),IF(dashboard!$B$5="All",TRUE,$E2364=dashboard!$B$5),IF(dashboard!$B$6="All",TRUE,$G2364=dashboard!$B$6),IF(dashboard!$B$7="All",TRUE,$M2364=dashboard!$B$7),$P2364&gt;=dashboard!$B$8,$P2364&lt;=dashboard!$B$9,COUNTIFS($C$2:C2364,$C2364,$F$2:F2364,IF(dashboard!$B$4="All","*",dashboard!$B$4),$E$2:E2364,IF(dashboard!$B$5="All","*",dashboard!$B$5),$G$2:G2364,IF(dashboard!$B$6="All","*",dashboard!$B$6),$M$2:M2364,IF(dashboard!$B$7="All","*",dashboard!$B$7),$P$2:P2364,"&gt;="&amp;dashboard!$B$8,$P$2:P2364,"&lt;="&amp;dashboard!$B$9)=1),1,0)</f>
        <v>0</v>
      </c>
    </row>
    <row r="2365" spans="1:17">
      <c r="A2365" t="s">
        <v>3909</v>
      </c>
      <c r="B2365" s="2">
        <v>45274</v>
      </c>
      <c r="C2365" t="s">
        <v>2309</v>
      </c>
      <c r="D2365" t="s">
        <v>669</v>
      </c>
      <c r="E2365" t="s">
        <v>17</v>
      </c>
      <c r="F2365" t="s">
        <v>46</v>
      </c>
      <c r="G2365" t="s">
        <v>19</v>
      </c>
      <c r="H2365" t="s">
        <v>57</v>
      </c>
      <c r="I2365" s="3">
        <v>4</v>
      </c>
      <c r="J2365" s="4">
        <v>10965.88</v>
      </c>
      <c r="K2365" s="4">
        <v>43863.54</v>
      </c>
      <c r="L2365" t="s">
        <v>21</v>
      </c>
      <c r="M2365" t="s">
        <v>29</v>
      </c>
      <c r="N2365">
        <f>IF(COUNTIF($C$2:C2365,C2365)=1,1,0)</f>
        <v>0</v>
      </c>
      <c r="O2365">
        <f t="shared" si="72"/>
        <v>0</v>
      </c>
      <c r="P2365" t="str">
        <f t="shared" si="73"/>
        <v>2023-12</v>
      </c>
      <c r="Q2365" s="3">
        <f>IF(AND(IF(dashboard!$B$4="All",TRUE,$F2365=dashboard!$B$4),IF(dashboard!$B$5="All",TRUE,$E2365=dashboard!$B$5),IF(dashboard!$B$6="All",TRUE,$G2365=dashboard!$B$6),IF(dashboard!$B$7="All",TRUE,$M2365=dashboard!$B$7),$P2365&gt;=dashboard!$B$8,$P2365&lt;=dashboard!$B$9,COUNTIFS($C$2:C2365,$C2365,$F$2:F2365,IF(dashboard!$B$4="All","*",dashboard!$B$4),$E$2:E2365,IF(dashboard!$B$5="All","*",dashboard!$B$5),$G$2:G2365,IF(dashboard!$B$6="All","*",dashboard!$B$6),$M$2:M2365,IF(dashboard!$B$7="All","*",dashboard!$B$7),$P$2:P2365,"&gt;="&amp;dashboard!$B$8,$P$2:P2365,"&lt;="&amp;dashboard!$B$9)=1),1,0)</f>
        <v>0</v>
      </c>
    </row>
    <row r="2366" spans="1:17">
      <c r="A2366" t="s">
        <v>3910</v>
      </c>
      <c r="B2366" s="2">
        <v>45466</v>
      </c>
      <c r="C2366" t="s">
        <v>668</v>
      </c>
      <c r="D2366" t="s">
        <v>2923</v>
      </c>
      <c r="E2366" t="s">
        <v>17</v>
      </c>
      <c r="F2366" t="s">
        <v>18</v>
      </c>
      <c r="G2366" t="s">
        <v>42</v>
      </c>
      <c r="H2366" t="s">
        <v>57</v>
      </c>
      <c r="I2366" s="3">
        <v>5</v>
      </c>
      <c r="J2366" s="4">
        <v>15223.6</v>
      </c>
      <c r="K2366" s="4">
        <v>76118</v>
      </c>
      <c r="L2366" t="s">
        <v>35</v>
      </c>
      <c r="M2366" t="s">
        <v>29</v>
      </c>
      <c r="N2366">
        <f>IF(COUNTIF($C$2:C2366,C2366)=1,1,0)</f>
        <v>0</v>
      </c>
      <c r="O2366">
        <f t="shared" si="72"/>
        <v>0</v>
      </c>
      <c r="P2366" t="str">
        <f t="shared" si="73"/>
        <v>2024-06</v>
      </c>
      <c r="Q2366" s="3">
        <f>IF(AND(IF(dashboard!$B$4="All",TRUE,$F2366=dashboard!$B$4),IF(dashboard!$B$5="All",TRUE,$E2366=dashboard!$B$5),IF(dashboard!$B$6="All",TRUE,$G2366=dashboard!$B$6),IF(dashboard!$B$7="All",TRUE,$M2366=dashboard!$B$7),$P2366&gt;=dashboard!$B$8,$P2366&lt;=dashboard!$B$9,COUNTIFS($C$2:C2366,$C2366,$F$2:F2366,IF(dashboard!$B$4="All","*",dashboard!$B$4),$E$2:E2366,IF(dashboard!$B$5="All","*",dashboard!$B$5),$G$2:G2366,IF(dashboard!$B$6="All","*",dashboard!$B$6),$M$2:M2366,IF(dashboard!$B$7="All","*",dashboard!$B$7),$P$2:P2366,"&gt;="&amp;dashboard!$B$8,$P$2:P2366,"&lt;="&amp;dashboard!$B$9)=1),1,0)</f>
        <v>0</v>
      </c>
    </row>
    <row r="2367" spans="1:17">
      <c r="A2367" t="s">
        <v>3911</v>
      </c>
      <c r="B2367" s="2">
        <v>45332</v>
      </c>
      <c r="C2367" t="s">
        <v>642</v>
      </c>
      <c r="D2367" t="s">
        <v>544</v>
      </c>
      <c r="E2367" t="s">
        <v>61</v>
      </c>
      <c r="F2367" t="s">
        <v>46</v>
      </c>
      <c r="G2367" t="s">
        <v>19</v>
      </c>
      <c r="H2367" t="s">
        <v>34</v>
      </c>
      <c r="I2367" s="3">
        <v>4</v>
      </c>
      <c r="J2367" s="4">
        <v>971.2</v>
      </c>
      <c r="K2367" s="4">
        <v>3884.82</v>
      </c>
      <c r="L2367" t="s">
        <v>21</v>
      </c>
      <c r="M2367" t="s">
        <v>29</v>
      </c>
      <c r="N2367">
        <f>IF(COUNTIF($C$2:C2367,C2367)=1,1,0)</f>
        <v>0</v>
      </c>
      <c r="O2367">
        <f t="shared" si="72"/>
        <v>0</v>
      </c>
      <c r="P2367" t="str">
        <f t="shared" si="73"/>
        <v>2024-02</v>
      </c>
      <c r="Q2367" s="3">
        <f>IF(AND(IF(dashboard!$B$4="All",TRUE,$F2367=dashboard!$B$4),IF(dashboard!$B$5="All",TRUE,$E2367=dashboard!$B$5),IF(dashboard!$B$6="All",TRUE,$G2367=dashboard!$B$6),IF(dashboard!$B$7="All",TRUE,$M2367=dashboard!$B$7),$P2367&gt;=dashboard!$B$8,$P2367&lt;=dashboard!$B$9,COUNTIFS($C$2:C2367,$C2367,$F$2:F2367,IF(dashboard!$B$4="All","*",dashboard!$B$4),$E$2:E2367,IF(dashboard!$B$5="All","*",dashboard!$B$5),$G$2:G2367,IF(dashboard!$B$6="All","*",dashboard!$B$6),$M$2:M2367,IF(dashboard!$B$7="All","*",dashboard!$B$7),$P$2:P2367,"&gt;="&amp;dashboard!$B$8,$P$2:P2367,"&lt;="&amp;dashboard!$B$9)=1),1,0)</f>
        <v>0</v>
      </c>
    </row>
    <row r="2368" spans="1:17">
      <c r="A2368" t="s">
        <v>3912</v>
      </c>
      <c r="B2368" s="2">
        <v>45002</v>
      </c>
      <c r="C2368" t="s">
        <v>583</v>
      </c>
      <c r="D2368" t="s">
        <v>1066</v>
      </c>
      <c r="E2368" t="s">
        <v>61</v>
      </c>
      <c r="F2368" t="s">
        <v>18</v>
      </c>
      <c r="G2368" t="s">
        <v>19</v>
      </c>
      <c r="H2368" t="s">
        <v>34</v>
      </c>
      <c r="I2368" s="3">
        <v>3</v>
      </c>
      <c r="J2368" s="4">
        <v>1242.0999999999999</v>
      </c>
      <c r="K2368" s="4">
        <v>3726.31</v>
      </c>
      <c r="L2368" t="s">
        <v>21</v>
      </c>
      <c r="M2368" t="s">
        <v>29</v>
      </c>
      <c r="N2368">
        <f>IF(COUNTIF($C$2:C2368,C2368)=1,1,0)</f>
        <v>0</v>
      </c>
      <c r="O2368">
        <f t="shared" si="72"/>
        <v>0</v>
      </c>
      <c r="P2368" t="str">
        <f t="shared" si="73"/>
        <v>2023-03</v>
      </c>
      <c r="Q2368" s="3">
        <f>IF(AND(IF(dashboard!$B$4="All",TRUE,$F2368=dashboard!$B$4),IF(dashboard!$B$5="All",TRUE,$E2368=dashboard!$B$5),IF(dashboard!$B$6="All",TRUE,$G2368=dashboard!$B$6),IF(dashboard!$B$7="All",TRUE,$M2368=dashboard!$B$7),$P2368&gt;=dashboard!$B$8,$P2368&lt;=dashboard!$B$9,COUNTIFS($C$2:C2368,$C2368,$F$2:F2368,IF(dashboard!$B$4="All","*",dashboard!$B$4),$E$2:E2368,IF(dashboard!$B$5="All","*",dashboard!$B$5),$G$2:G2368,IF(dashboard!$B$6="All","*",dashboard!$B$6),$M$2:M2368,IF(dashboard!$B$7="All","*",dashboard!$B$7),$P$2:P2368,"&gt;="&amp;dashboard!$B$8,$P$2:P2368,"&lt;="&amp;dashboard!$B$9)=1),1,0)</f>
        <v>0</v>
      </c>
    </row>
    <row r="2369" spans="1:17">
      <c r="A2369" t="s">
        <v>3913</v>
      </c>
      <c r="B2369" s="2">
        <v>45418</v>
      </c>
      <c r="C2369" t="s">
        <v>143</v>
      </c>
      <c r="D2369" t="s">
        <v>282</v>
      </c>
      <c r="E2369" t="s">
        <v>26</v>
      </c>
      <c r="F2369" t="s">
        <v>46</v>
      </c>
      <c r="G2369" t="s">
        <v>42</v>
      </c>
      <c r="H2369" t="s">
        <v>57</v>
      </c>
      <c r="I2369" s="3">
        <v>3</v>
      </c>
      <c r="J2369" s="4">
        <v>15268.72</v>
      </c>
      <c r="K2369" s="4">
        <v>45806.16</v>
      </c>
      <c r="L2369" t="s">
        <v>35</v>
      </c>
      <c r="M2369" t="s">
        <v>29</v>
      </c>
      <c r="N2369">
        <f>IF(COUNTIF($C$2:C2369,C2369)=1,1,0)</f>
        <v>0</v>
      </c>
      <c r="O2369">
        <f t="shared" si="72"/>
        <v>0</v>
      </c>
      <c r="P2369" t="str">
        <f t="shared" si="73"/>
        <v>2024-05</v>
      </c>
      <c r="Q2369" s="3">
        <f>IF(AND(IF(dashboard!$B$4="All",TRUE,$F2369=dashboard!$B$4),IF(dashboard!$B$5="All",TRUE,$E2369=dashboard!$B$5),IF(dashboard!$B$6="All",TRUE,$G2369=dashboard!$B$6),IF(dashboard!$B$7="All",TRUE,$M2369=dashboard!$B$7),$P2369&gt;=dashboard!$B$8,$P2369&lt;=dashboard!$B$9,COUNTIFS($C$2:C2369,$C2369,$F$2:F2369,IF(dashboard!$B$4="All","*",dashboard!$B$4),$E$2:E2369,IF(dashboard!$B$5="All","*",dashboard!$B$5),$G$2:G2369,IF(dashboard!$B$6="All","*",dashboard!$B$6),$M$2:M2369,IF(dashboard!$B$7="All","*",dashboard!$B$7),$P$2:P2369,"&gt;="&amp;dashboard!$B$8,$P$2:P2369,"&lt;="&amp;dashboard!$B$9)=1),1,0)</f>
        <v>0</v>
      </c>
    </row>
    <row r="2370" spans="1:17">
      <c r="A2370" t="s">
        <v>3914</v>
      </c>
      <c r="B2370" s="2">
        <v>45120</v>
      </c>
      <c r="C2370" t="s">
        <v>2852</v>
      </c>
      <c r="D2370" t="s">
        <v>1595</v>
      </c>
      <c r="E2370" t="s">
        <v>26</v>
      </c>
      <c r="F2370" t="s">
        <v>46</v>
      </c>
      <c r="G2370" t="s">
        <v>19</v>
      </c>
      <c r="H2370" t="s">
        <v>20</v>
      </c>
      <c r="I2370" s="3">
        <v>5</v>
      </c>
      <c r="J2370" s="4">
        <v>40664.68</v>
      </c>
      <c r="K2370" s="4">
        <v>203323.39</v>
      </c>
      <c r="L2370" t="s">
        <v>35</v>
      </c>
      <c r="M2370" t="s">
        <v>29</v>
      </c>
      <c r="N2370">
        <f>IF(COUNTIF($C$2:C2370,C2370)=1,1,0)</f>
        <v>0</v>
      </c>
      <c r="O2370">
        <f t="shared" ref="O2370:O2433" si="74">IF(OR(M2370="Yes",M2370="YES",M2370=TRUE,M2370=1),1,0)</f>
        <v>0</v>
      </c>
      <c r="P2370" t="str">
        <f t="shared" ref="P2370:P2433" si="75">TEXT(B2370,"yyyy-mm")</f>
        <v>2023-07</v>
      </c>
      <c r="Q2370" s="3">
        <f>IF(AND(IF(dashboard!$B$4="All",TRUE,$F2370=dashboard!$B$4),IF(dashboard!$B$5="All",TRUE,$E2370=dashboard!$B$5),IF(dashboard!$B$6="All",TRUE,$G2370=dashboard!$B$6),IF(dashboard!$B$7="All",TRUE,$M2370=dashboard!$B$7),$P2370&gt;=dashboard!$B$8,$P2370&lt;=dashboard!$B$9,COUNTIFS($C$2:C2370,$C2370,$F$2:F2370,IF(dashboard!$B$4="All","*",dashboard!$B$4),$E$2:E2370,IF(dashboard!$B$5="All","*",dashboard!$B$5),$G$2:G2370,IF(dashboard!$B$6="All","*",dashboard!$B$6),$M$2:M2370,IF(dashboard!$B$7="All","*",dashboard!$B$7),$P$2:P2370,"&gt;="&amp;dashboard!$B$8,$P$2:P2370,"&lt;="&amp;dashboard!$B$9)=1),1,0)</f>
        <v>0</v>
      </c>
    </row>
    <row r="2371" spans="1:17">
      <c r="A2371" t="s">
        <v>3915</v>
      </c>
      <c r="B2371" s="2">
        <v>45088</v>
      </c>
      <c r="C2371" t="s">
        <v>160</v>
      </c>
      <c r="D2371" t="s">
        <v>1207</v>
      </c>
      <c r="E2371" t="s">
        <v>17</v>
      </c>
      <c r="F2371" t="s">
        <v>18</v>
      </c>
      <c r="G2371" t="s">
        <v>42</v>
      </c>
      <c r="H2371" t="s">
        <v>57</v>
      </c>
      <c r="I2371" s="3">
        <v>5</v>
      </c>
      <c r="J2371" s="4">
        <v>15200.07</v>
      </c>
      <c r="K2371" s="4">
        <v>76000.37</v>
      </c>
      <c r="L2371" t="s">
        <v>35</v>
      </c>
      <c r="M2371" t="s">
        <v>29</v>
      </c>
      <c r="N2371">
        <f>IF(COUNTIF($C$2:C2371,C2371)=1,1,0)</f>
        <v>0</v>
      </c>
      <c r="O2371">
        <f t="shared" si="74"/>
        <v>0</v>
      </c>
      <c r="P2371" t="str">
        <f t="shared" si="75"/>
        <v>2023-06</v>
      </c>
      <c r="Q2371" s="3">
        <f>IF(AND(IF(dashboard!$B$4="All",TRUE,$F2371=dashboard!$B$4),IF(dashboard!$B$5="All",TRUE,$E2371=dashboard!$B$5),IF(dashboard!$B$6="All",TRUE,$G2371=dashboard!$B$6),IF(dashboard!$B$7="All",TRUE,$M2371=dashboard!$B$7),$P2371&gt;=dashboard!$B$8,$P2371&lt;=dashboard!$B$9,COUNTIFS($C$2:C2371,$C2371,$F$2:F2371,IF(dashboard!$B$4="All","*",dashboard!$B$4),$E$2:E2371,IF(dashboard!$B$5="All","*",dashboard!$B$5),$G$2:G2371,IF(dashboard!$B$6="All","*",dashboard!$B$6),$M$2:M2371,IF(dashboard!$B$7="All","*",dashboard!$B$7),$P$2:P2371,"&gt;="&amp;dashboard!$B$8,$P$2:P2371,"&lt;="&amp;dashboard!$B$9)=1),1,0)</f>
        <v>0</v>
      </c>
    </row>
    <row r="2372" spans="1:17">
      <c r="A2372" t="s">
        <v>3916</v>
      </c>
      <c r="B2372" s="2">
        <v>45273</v>
      </c>
      <c r="C2372" t="s">
        <v>140</v>
      </c>
      <c r="D2372" t="s">
        <v>163</v>
      </c>
      <c r="E2372" t="s">
        <v>17</v>
      </c>
      <c r="F2372" t="s">
        <v>27</v>
      </c>
      <c r="G2372" t="s">
        <v>42</v>
      </c>
      <c r="H2372" t="s">
        <v>20</v>
      </c>
      <c r="I2372" s="3">
        <v>3</v>
      </c>
      <c r="J2372" s="4">
        <v>31644.35</v>
      </c>
      <c r="K2372" s="4">
        <v>94933.06</v>
      </c>
      <c r="L2372" t="s">
        <v>21</v>
      </c>
      <c r="M2372" t="s">
        <v>29</v>
      </c>
      <c r="N2372">
        <f>IF(COUNTIF($C$2:C2372,C2372)=1,1,0)</f>
        <v>0</v>
      </c>
      <c r="O2372">
        <f t="shared" si="74"/>
        <v>0</v>
      </c>
      <c r="P2372" t="str">
        <f t="shared" si="75"/>
        <v>2023-12</v>
      </c>
      <c r="Q2372" s="3">
        <f>IF(AND(IF(dashboard!$B$4="All",TRUE,$F2372=dashboard!$B$4),IF(dashboard!$B$5="All",TRUE,$E2372=dashboard!$B$5),IF(dashboard!$B$6="All",TRUE,$G2372=dashboard!$B$6),IF(dashboard!$B$7="All",TRUE,$M2372=dashboard!$B$7),$P2372&gt;=dashboard!$B$8,$P2372&lt;=dashboard!$B$9,COUNTIFS($C$2:C2372,$C2372,$F$2:F2372,IF(dashboard!$B$4="All","*",dashboard!$B$4),$E$2:E2372,IF(dashboard!$B$5="All","*",dashboard!$B$5),$G$2:G2372,IF(dashboard!$B$6="All","*",dashboard!$B$6),$M$2:M2372,IF(dashboard!$B$7="All","*",dashboard!$B$7),$P$2:P2372,"&gt;="&amp;dashboard!$B$8,$P$2:P2372,"&lt;="&amp;dashboard!$B$9)=1),1,0)</f>
        <v>0</v>
      </c>
    </row>
    <row r="2373" spans="1:17">
      <c r="A2373" t="s">
        <v>3917</v>
      </c>
      <c r="B2373" s="2">
        <v>45287</v>
      </c>
      <c r="C2373" t="s">
        <v>1685</v>
      </c>
      <c r="D2373" t="s">
        <v>987</v>
      </c>
      <c r="E2373" t="s">
        <v>61</v>
      </c>
      <c r="F2373" t="s">
        <v>46</v>
      </c>
      <c r="G2373" t="s">
        <v>19</v>
      </c>
      <c r="H2373" t="s">
        <v>20</v>
      </c>
      <c r="I2373" s="3">
        <v>5</v>
      </c>
      <c r="J2373" s="4">
        <v>27887.439999999999</v>
      </c>
      <c r="K2373" s="4">
        <v>139437.18</v>
      </c>
      <c r="L2373" t="s">
        <v>35</v>
      </c>
      <c r="M2373" t="s">
        <v>22</v>
      </c>
      <c r="N2373">
        <f>IF(COUNTIF($C$2:C2373,C2373)=1,1,0)</f>
        <v>0</v>
      </c>
      <c r="O2373">
        <f t="shared" si="74"/>
        <v>1</v>
      </c>
      <c r="P2373" t="str">
        <f t="shared" si="75"/>
        <v>2023-12</v>
      </c>
      <c r="Q2373" s="3">
        <f>IF(AND(IF(dashboard!$B$4="All",TRUE,$F2373=dashboard!$B$4),IF(dashboard!$B$5="All",TRUE,$E2373=dashboard!$B$5),IF(dashboard!$B$6="All",TRUE,$G2373=dashboard!$B$6),IF(dashboard!$B$7="All",TRUE,$M2373=dashboard!$B$7),$P2373&gt;=dashboard!$B$8,$P2373&lt;=dashboard!$B$9,COUNTIFS($C$2:C2373,$C2373,$F$2:F2373,IF(dashboard!$B$4="All","*",dashboard!$B$4),$E$2:E2373,IF(dashboard!$B$5="All","*",dashboard!$B$5),$G$2:G2373,IF(dashboard!$B$6="All","*",dashboard!$B$6),$M$2:M2373,IF(dashboard!$B$7="All","*",dashboard!$B$7),$P$2:P2373,"&gt;="&amp;dashboard!$B$8,$P$2:P2373,"&lt;="&amp;dashboard!$B$9)=1),1,0)</f>
        <v>0</v>
      </c>
    </row>
    <row r="2374" spans="1:17">
      <c r="A2374" t="s">
        <v>3918</v>
      </c>
      <c r="B2374" s="2">
        <v>45013</v>
      </c>
      <c r="C2374" t="s">
        <v>310</v>
      </c>
      <c r="D2374" t="s">
        <v>772</v>
      </c>
      <c r="E2374" t="s">
        <v>26</v>
      </c>
      <c r="F2374" t="s">
        <v>46</v>
      </c>
      <c r="G2374" t="s">
        <v>19</v>
      </c>
      <c r="H2374" t="s">
        <v>57</v>
      </c>
      <c r="I2374" s="3">
        <v>5</v>
      </c>
      <c r="J2374" s="4">
        <v>15430.88</v>
      </c>
      <c r="K2374" s="4">
        <v>77154.41</v>
      </c>
      <c r="L2374" t="s">
        <v>35</v>
      </c>
      <c r="M2374" t="s">
        <v>29</v>
      </c>
      <c r="N2374">
        <f>IF(COUNTIF($C$2:C2374,C2374)=1,1,0)</f>
        <v>0</v>
      </c>
      <c r="O2374">
        <f t="shared" si="74"/>
        <v>0</v>
      </c>
      <c r="P2374" t="str">
        <f t="shared" si="75"/>
        <v>2023-03</v>
      </c>
      <c r="Q2374" s="3">
        <f>IF(AND(IF(dashboard!$B$4="All",TRUE,$F2374=dashboard!$B$4),IF(dashboard!$B$5="All",TRUE,$E2374=dashboard!$B$5),IF(dashboard!$B$6="All",TRUE,$G2374=dashboard!$B$6),IF(dashboard!$B$7="All",TRUE,$M2374=dashboard!$B$7),$P2374&gt;=dashboard!$B$8,$P2374&lt;=dashboard!$B$9,COUNTIFS($C$2:C2374,$C2374,$F$2:F2374,IF(dashboard!$B$4="All","*",dashboard!$B$4),$E$2:E2374,IF(dashboard!$B$5="All","*",dashboard!$B$5),$G$2:G2374,IF(dashboard!$B$6="All","*",dashboard!$B$6),$M$2:M2374,IF(dashboard!$B$7="All","*",dashboard!$B$7),$P$2:P2374,"&gt;="&amp;dashboard!$B$8,$P$2:P2374,"&lt;="&amp;dashboard!$B$9)=1),1,0)</f>
        <v>0</v>
      </c>
    </row>
    <row r="2375" spans="1:17">
      <c r="A2375" t="s">
        <v>3919</v>
      </c>
      <c r="B2375" s="2">
        <v>45188</v>
      </c>
      <c r="C2375" t="s">
        <v>2167</v>
      </c>
      <c r="D2375" t="s">
        <v>603</v>
      </c>
      <c r="E2375" t="s">
        <v>26</v>
      </c>
      <c r="F2375" t="s">
        <v>18</v>
      </c>
      <c r="G2375" t="s">
        <v>19</v>
      </c>
      <c r="H2375" t="s">
        <v>57</v>
      </c>
      <c r="I2375" s="3">
        <v>5</v>
      </c>
      <c r="J2375" s="4">
        <v>11372.75</v>
      </c>
      <c r="K2375" s="4">
        <v>56863.75</v>
      </c>
      <c r="L2375" t="s">
        <v>35</v>
      </c>
      <c r="M2375" t="s">
        <v>22</v>
      </c>
      <c r="N2375">
        <f>IF(COUNTIF($C$2:C2375,C2375)=1,1,0)</f>
        <v>0</v>
      </c>
      <c r="O2375">
        <f t="shared" si="74"/>
        <v>1</v>
      </c>
      <c r="P2375" t="str">
        <f t="shared" si="75"/>
        <v>2023-09</v>
      </c>
      <c r="Q2375" s="3">
        <f>IF(AND(IF(dashboard!$B$4="All",TRUE,$F2375=dashboard!$B$4),IF(dashboard!$B$5="All",TRUE,$E2375=dashboard!$B$5),IF(dashboard!$B$6="All",TRUE,$G2375=dashboard!$B$6),IF(dashboard!$B$7="All",TRUE,$M2375=dashboard!$B$7),$P2375&gt;=dashboard!$B$8,$P2375&lt;=dashboard!$B$9,COUNTIFS($C$2:C2375,$C2375,$F$2:F2375,IF(dashboard!$B$4="All","*",dashboard!$B$4),$E$2:E2375,IF(dashboard!$B$5="All","*",dashboard!$B$5),$G$2:G2375,IF(dashboard!$B$6="All","*",dashboard!$B$6),$M$2:M2375,IF(dashboard!$B$7="All","*",dashboard!$B$7),$P$2:P2375,"&gt;="&amp;dashboard!$B$8,$P$2:P2375,"&lt;="&amp;dashboard!$B$9)=1),1,0)</f>
        <v>0</v>
      </c>
    </row>
    <row r="2376" spans="1:17">
      <c r="A2376" t="s">
        <v>3920</v>
      </c>
      <c r="B2376" s="2">
        <v>45140</v>
      </c>
      <c r="C2376" t="s">
        <v>3285</v>
      </c>
      <c r="D2376" t="s">
        <v>3921</v>
      </c>
      <c r="E2376" t="s">
        <v>17</v>
      </c>
      <c r="F2376" t="s">
        <v>46</v>
      </c>
      <c r="G2376" t="s">
        <v>42</v>
      </c>
      <c r="H2376" t="s">
        <v>57</v>
      </c>
      <c r="I2376" s="3">
        <v>5</v>
      </c>
      <c r="J2376" s="4">
        <v>16713.88</v>
      </c>
      <c r="K2376" s="4">
        <v>83569.38</v>
      </c>
      <c r="L2376" t="s">
        <v>28</v>
      </c>
      <c r="M2376" t="s">
        <v>29</v>
      </c>
      <c r="N2376">
        <f>IF(COUNTIF($C$2:C2376,C2376)=1,1,0)</f>
        <v>0</v>
      </c>
      <c r="O2376">
        <f t="shared" si="74"/>
        <v>0</v>
      </c>
      <c r="P2376" t="str">
        <f t="shared" si="75"/>
        <v>2023-08</v>
      </c>
      <c r="Q2376" s="3">
        <f>IF(AND(IF(dashboard!$B$4="All",TRUE,$F2376=dashboard!$B$4),IF(dashboard!$B$5="All",TRUE,$E2376=dashboard!$B$5),IF(dashboard!$B$6="All",TRUE,$G2376=dashboard!$B$6),IF(dashboard!$B$7="All",TRUE,$M2376=dashboard!$B$7),$P2376&gt;=dashboard!$B$8,$P2376&lt;=dashboard!$B$9,COUNTIFS($C$2:C2376,$C2376,$F$2:F2376,IF(dashboard!$B$4="All","*",dashboard!$B$4),$E$2:E2376,IF(dashboard!$B$5="All","*",dashboard!$B$5),$G$2:G2376,IF(dashboard!$B$6="All","*",dashboard!$B$6),$M$2:M2376,IF(dashboard!$B$7="All","*",dashboard!$B$7),$P$2:P2376,"&gt;="&amp;dashboard!$B$8,$P$2:P2376,"&lt;="&amp;dashboard!$B$9)=1),1,0)</f>
        <v>0</v>
      </c>
    </row>
    <row r="2377" spans="1:17">
      <c r="A2377" t="s">
        <v>3922</v>
      </c>
      <c r="B2377" s="2">
        <v>45188</v>
      </c>
      <c r="C2377" t="s">
        <v>247</v>
      </c>
      <c r="D2377" t="s">
        <v>2978</v>
      </c>
      <c r="E2377" t="s">
        <v>17</v>
      </c>
      <c r="F2377" t="s">
        <v>46</v>
      </c>
      <c r="G2377" t="s">
        <v>19</v>
      </c>
      <c r="H2377" t="s">
        <v>20</v>
      </c>
      <c r="I2377" s="3">
        <v>1</v>
      </c>
      <c r="J2377" s="4">
        <v>28828.35</v>
      </c>
      <c r="K2377" s="4">
        <v>28828.35</v>
      </c>
      <c r="L2377" t="s">
        <v>35</v>
      </c>
      <c r="M2377" t="s">
        <v>29</v>
      </c>
      <c r="N2377">
        <f>IF(COUNTIF($C$2:C2377,C2377)=1,1,0)</f>
        <v>0</v>
      </c>
      <c r="O2377">
        <f t="shared" si="74"/>
        <v>0</v>
      </c>
      <c r="P2377" t="str">
        <f t="shared" si="75"/>
        <v>2023-09</v>
      </c>
      <c r="Q2377" s="3">
        <f>IF(AND(IF(dashboard!$B$4="All",TRUE,$F2377=dashboard!$B$4),IF(dashboard!$B$5="All",TRUE,$E2377=dashboard!$B$5),IF(dashboard!$B$6="All",TRUE,$G2377=dashboard!$B$6),IF(dashboard!$B$7="All",TRUE,$M2377=dashboard!$B$7),$P2377&gt;=dashboard!$B$8,$P2377&lt;=dashboard!$B$9,COUNTIFS($C$2:C2377,$C2377,$F$2:F2377,IF(dashboard!$B$4="All","*",dashboard!$B$4),$E$2:E2377,IF(dashboard!$B$5="All","*",dashboard!$B$5),$G$2:G2377,IF(dashboard!$B$6="All","*",dashboard!$B$6),$M$2:M2377,IF(dashboard!$B$7="All","*",dashboard!$B$7),$P$2:P2377,"&gt;="&amp;dashboard!$B$8,$P$2:P2377,"&lt;="&amp;dashboard!$B$9)=1),1,0)</f>
        <v>0</v>
      </c>
    </row>
    <row r="2378" spans="1:17">
      <c r="A2378" t="s">
        <v>3923</v>
      </c>
      <c r="B2378" s="2">
        <v>45209</v>
      </c>
      <c r="C2378" t="s">
        <v>433</v>
      </c>
      <c r="D2378" t="s">
        <v>1396</v>
      </c>
      <c r="E2378" t="s">
        <v>61</v>
      </c>
      <c r="F2378" t="s">
        <v>27</v>
      </c>
      <c r="G2378" t="s">
        <v>19</v>
      </c>
      <c r="H2378" t="s">
        <v>50</v>
      </c>
      <c r="I2378" s="3">
        <v>3</v>
      </c>
      <c r="J2378" s="4">
        <v>2405.1999999999998</v>
      </c>
      <c r="K2378" s="4">
        <v>7215.6</v>
      </c>
      <c r="L2378" t="s">
        <v>21</v>
      </c>
      <c r="M2378" t="s">
        <v>29</v>
      </c>
      <c r="N2378">
        <f>IF(COUNTIF($C$2:C2378,C2378)=1,1,0)</f>
        <v>0</v>
      </c>
      <c r="O2378">
        <f t="shared" si="74"/>
        <v>0</v>
      </c>
      <c r="P2378" t="str">
        <f t="shared" si="75"/>
        <v>2023-10</v>
      </c>
      <c r="Q2378" s="3">
        <f>IF(AND(IF(dashboard!$B$4="All",TRUE,$F2378=dashboard!$B$4),IF(dashboard!$B$5="All",TRUE,$E2378=dashboard!$B$5),IF(dashboard!$B$6="All",TRUE,$G2378=dashboard!$B$6),IF(dashboard!$B$7="All",TRUE,$M2378=dashboard!$B$7),$P2378&gt;=dashboard!$B$8,$P2378&lt;=dashboard!$B$9,COUNTIFS($C$2:C2378,$C2378,$F$2:F2378,IF(dashboard!$B$4="All","*",dashboard!$B$4),$E$2:E2378,IF(dashboard!$B$5="All","*",dashboard!$B$5),$G$2:G2378,IF(dashboard!$B$6="All","*",dashboard!$B$6),$M$2:M2378,IF(dashboard!$B$7="All","*",dashboard!$B$7),$P$2:P2378,"&gt;="&amp;dashboard!$B$8,$P$2:P2378,"&lt;="&amp;dashboard!$B$9)=1),1,0)</f>
        <v>0</v>
      </c>
    </row>
    <row r="2379" spans="1:17">
      <c r="A2379" t="s">
        <v>3924</v>
      </c>
      <c r="B2379" s="2">
        <v>45393</v>
      </c>
      <c r="C2379" t="s">
        <v>2937</v>
      </c>
      <c r="D2379" t="s">
        <v>166</v>
      </c>
      <c r="E2379" t="s">
        <v>17</v>
      </c>
      <c r="F2379" t="s">
        <v>46</v>
      </c>
      <c r="G2379" t="s">
        <v>42</v>
      </c>
      <c r="H2379" t="s">
        <v>50</v>
      </c>
      <c r="I2379" s="3">
        <v>3</v>
      </c>
      <c r="J2379" s="4">
        <v>2494.9299999999998</v>
      </c>
      <c r="K2379" s="4">
        <v>7484.8</v>
      </c>
      <c r="L2379" t="s">
        <v>28</v>
      </c>
      <c r="M2379" t="s">
        <v>29</v>
      </c>
      <c r="N2379">
        <f>IF(COUNTIF($C$2:C2379,C2379)=1,1,0)</f>
        <v>0</v>
      </c>
      <c r="O2379">
        <f t="shared" si="74"/>
        <v>0</v>
      </c>
      <c r="P2379" t="str">
        <f t="shared" si="75"/>
        <v>2024-04</v>
      </c>
      <c r="Q2379" s="3">
        <f>IF(AND(IF(dashboard!$B$4="All",TRUE,$F2379=dashboard!$B$4),IF(dashboard!$B$5="All",TRUE,$E2379=dashboard!$B$5),IF(dashboard!$B$6="All",TRUE,$G2379=dashboard!$B$6),IF(dashboard!$B$7="All",TRUE,$M2379=dashboard!$B$7),$P2379&gt;=dashboard!$B$8,$P2379&lt;=dashboard!$B$9,COUNTIFS($C$2:C2379,$C2379,$F$2:F2379,IF(dashboard!$B$4="All","*",dashboard!$B$4),$E$2:E2379,IF(dashboard!$B$5="All","*",dashboard!$B$5),$G$2:G2379,IF(dashboard!$B$6="All","*",dashboard!$B$6),$M$2:M2379,IF(dashboard!$B$7="All","*",dashboard!$B$7),$P$2:P2379,"&gt;="&amp;dashboard!$B$8,$P$2:P2379,"&lt;="&amp;dashboard!$B$9)=1),1,0)</f>
        <v>0</v>
      </c>
    </row>
    <row r="2380" spans="1:17">
      <c r="A2380" t="s">
        <v>3925</v>
      </c>
      <c r="B2380" s="2">
        <v>45306</v>
      </c>
      <c r="C2380" t="s">
        <v>1412</v>
      </c>
      <c r="D2380" t="s">
        <v>672</v>
      </c>
      <c r="E2380" t="s">
        <v>17</v>
      </c>
      <c r="F2380" t="s">
        <v>27</v>
      </c>
      <c r="G2380" t="s">
        <v>19</v>
      </c>
      <c r="H2380" t="s">
        <v>57</v>
      </c>
      <c r="I2380" s="3">
        <v>2</v>
      </c>
      <c r="J2380" s="4">
        <v>13218.67</v>
      </c>
      <c r="K2380" s="4">
        <v>26437.35</v>
      </c>
      <c r="L2380" t="s">
        <v>21</v>
      </c>
      <c r="M2380" t="s">
        <v>29</v>
      </c>
      <c r="N2380">
        <f>IF(COUNTIF($C$2:C2380,C2380)=1,1,0)</f>
        <v>0</v>
      </c>
      <c r="O2380">
        <f t="shared" si="74"/>
        <v>0</v>
      </c>
      <c r="P2380" t="str">
        <f t="shared" si="75"/>
        <v>2024-01</v>
      </c>
      <c r="Q2380" s="3">
        <f>IF(AND(IF(dashboard!$B$4="All",TRUE,$F2380=dashboard!$B$4),IF(dashboard!$B$5="All",TRUE,$E2380=dashboard!$B$5),IF(dashboard!$B$6="All",TRUE,$G2380=dashboard!$B$6),IF(dashboard!$B$7="All",TRUE,$M2380=dashboard!$B$7),$P2380&gt;=dashboard!$B$8,$P2380&lt;=dashboard!$B$9,COUNTIFS($C$2:C2380,$C2380,$F$2:F2380,IF(dashboard!$B$4="All","*",dashboard!$B$4),$E$2:E2380,IF(dashboard!$B$5="All","*",dashboard!$B$5),$G$2:G2380,IF(dashboard!$B$6="All","*",dashboard!$B$6),$M$2:M2380,IF(dashboard!$B$7="All","*",dashboard!$B$7),$P$2:P2380,"&gt;="&amp;dashboard!$B$8,$P$2:P2380,"&lt;="&amp;dashboard!$B$9)=1),1,0)</f>
        <v>0</v>
      </c>
    </row>
    <row r="2381" spans="1:17">
      <c r="A2381" t="s">
        <v>3926</v>
      </c>
      <c r="B2381" s="2">
        <v>45288</v>
      </c>
      <c r="C2381" t="s">
        <v>2501</v>
      </c>
      <c r="D2381" t="s">
        <v>109</v>
      </c>
      <c r="E2381" t="s">
        <v>17</v>
      </c>
      <c r="F2381" t="s">
        <v>46</v>
      </c>
      <c r="G2381" t="s">
        <v>19</v>
      </c>
      <c r="H2381" t="s">
        <v>57</v>
      </c>
      <c r="I2381" s="3">
        <v>4</v>
      </c>
      <c r="J2381" s="4">
        <v>15479.05</v>
      </c>
      <c r="K2381" s="4">
        <v>61916.21</v>
      </c>
      <c r="L2381" t="s">
        <v>28</v>
      </c>
      <c r="M2381" t="s">
        <v>29</v>
      </c>
      <c r="N2381">
        <f>IF(COUNTIF($C$2:C2381,C2381)=1,1,0)</f>
        <v>0</v>
      </c>
      <c r="O2381">
        <f t="shared" si="74"/>
        <v>0</v>
      </c>
      <c r="P2381" t="str">
        <f t="shared" si="75"/>
        <v>2023-12</v>
      </c>
      <c r="Q2381" s="3">
        <f>IF(AND(IF(dashboard!$B$4="All",TRUE,$F2381=dashboard!$B$4),IF(dashboard!$B$5="All",TRUE,$E2381=dashboard!$B$5),IF(dashboard!$B$6="All",TRUE,$G2381=dashboard!$B$6),IF(dashboard!$B$7="All",TRUE,$M2381=dashboard!$B$7),$P2381&gt;=dashboard!$B$8,$P2381&lt;=dashboard!$B$9,COUNTIFS($C$2:C2381,$C2381,$F$2:F2381,IF(dashboard!$B$4="All","*",dashboard!$B$4),$E$2:E2381,IF(dashboard!$B$5="All","*",dashboard!$B$5),$G$2:G2381,IF(dashboard!$B$6="All","*",dashboard!$B$6),$M$2:M2381,IF(dashboard!$B$7="All","*",dashboard!$B$7),$P$2:P2381,"&gt;="&amp;dashboard!$B$8,$P$2:P2381,"&lt;="&amp;dashboard!$B$9)=1),1,0)</f>
        <v>0</v>
      </c>
    </row>
    <row r="2382" spans="1:17">
      <c r="A2382" t="s">
        <v>3927</v>
      </c>
      <c r="B2382" s="2">
        <v>45375</v>
      </c>
      <c r="C2382" t="s">
        <v>361</v>
      </c>
      <c r="D2382" t="s">
        <v>2302</v>
      </c>
      <c r="E2382" t="s">
        <v>26</v>
      </c>
      <c r="F2382" t="s">
        <v>46</v>
      </c>
      <c r="G2382" t="s">
        <v>42</v>
      </c>
      <c r="H2382" t="s">
        <v>34</v>
      </c>
      <c r="I2382" s="3">
        <v>2</v>
      </c>
      <c r="J2382" s="4">
        <v>990.13</v>
      </c>
      <c r="K2382" s="4">
        <v>1980.26</v>
      </c>
      <c r="L2382" t="s">
        <v>35</v>
      </c>
      <c r="M2382" t="s">
        <v>29</v>
      </c>
      <c r="N2382">
        <f>IF(COUNTIF($C$2:C2382,C2382)=1,1,0)</f>
        <v>0</v>
      </c>
      <c r="O2382">
        <f t="shared" si="74"/>
        <v>0</v>
      </c>
      <c r="P2382" t="str">
        <f t="shared" si="75"/>
        <v>2024-03</v>
      </c>
      <c r="Q2382" s="3">
        <f>IF(AND(IF(dashboard!$B$4="All",TRUE,$F2382=dashboard!$B$4),IF(dashboard!$B$5="All",TRUE,$E2382=dashboard!$B$5),IF(dashboard!$B$6="All",TRUE,$G2382=dashboard!$B$6),IF(dashboard!$B$7="All",TRUE,$M2382=dashboard!$B$7),$P2382&gt;=dashboard!$B$8,$P2382&lt;=dashboard!$B$9,COUNTIFS($C$2:C2382,$C2382,$F$2:F2382,IF(dashboard!$B$4="All","*",dashboard!$B$4),$E$2:E2382,IF(dashboard!$B$5="All","*",dashboard!$B$5),$G$2:G2382,IF(dashboard!$B$6="All","*",dashboard!$B$6),$M$2:M2382,IF(dashboard!$B$7="All","*",dashboard!$B$7),$P$2:P2382,"&gt;="&amp;dashboard!$B$8,$P$2:P2382,"&lt;="&amp;dashboard!$B$9)=1),1,0)</f>
        <v>0</v>
      </c>
    </row>
    <row r="2383" spans="1:17">
      <c r="A2383" t="s">
        <v>3928</v>
      </c>
      <c r="B2383" s="2">
        <v>45367</v>
      </c>
      <c r="C2383" t="s">
        <v>229</v>
      </c>
      <c r="D2383" t="s">
        <v>1170</v>
      </c>
      <c r="E2383" t="s">
        <v>17</v>
      </c>
      <c r="F2383" t="s">
        <v>27</v>
      </c>
      <c r="G2383" t="s">
        <v>19</v>
      </c>
      <c r="H2383" t="s">
        <v>34</v>
      </c>
      <c r="I2383" s="3">
        <v>5</v>
      </c>
      <c r="J2383" s="4">
        <v>860.77</v>
      </c>
      <c r="K2383" s="4">
        <v>4303.87</v>
      </c>
      <c r="L2383" t="s">
        <v>28</v>
      </c>
      <c r="M2383" t="s">
        <v>29</v>
      </c>
      <c r="N2383">
        <f>IF(COUNTIF($C$2:C2383,C2383)=1,1,0)</f>
        <v>0</v>
      </c>
      <c r="O2383">
        <f t="shared" si="74"/>
        <v>0</v>
      </c>
      <c r="P2383" t="str">
        <f t="shared" si="75"/>
        <v>2024-03</v>
      </c>
      <c r="Q2383" s="3">
        <f>IF(AND(IF(dashboard!$B$4="All",TRUE,$F2383=dashboard!$B$4),IF(dashboard!$B$5="All",TRUE,$E2383=dashboard!$B$5),IF(dashboard!$B$6="All",TRUE,$G2383=dashboard!$B$6),IF(dashboard!$B$7="All",TRUE,$M2383=dashboard!$B$7),$P2383&gt;=dashboard!$B$8,$P2383&lt;=dashboard!$B$9,COUNTIFS($C$2:C2383,$C2383,$F$2:F2383,IF(dashboard!$B$4="All","*",dashboard!$B$4),$E$2:E2383,IF(dashboard!$B$5="All","*",dashboard!$B$5),$G$2:G2383,IF(dashboard!$B$6="All","*",dashboard!$B$6),$M$2:M2383,IF(dashboard!$B$7="All","*",dashboard!$B$7),$P$2:P2383,"&gt;="&amp;dashboard!$B$8,$P$2:P2383,"&lt;="&amp;dashboard!$B$9)=1),1,0)</f>
        <v>0</v>
      </c>
    </row>
    <row r="2384" spans="1:17">
      <c r="A2384" t="s">
        <v>3929</v>
      </c>
      <c r="B2384" s="2">
        <v>45019</v>
      </c>
      <c r="C2384" t="s">
        <v>114</v>
      </c>
      <c r="D2384" t="s">
        <v>926</v>
      </c>
      <c r="E2384" t="s">
        <v>26</v>
      </c>
      <c r="F2384" t="s">
        <v>27</v>
      </c>
      <c r="G2384" t="s">
        <v>42</v>
      </c>
      <c r="H2384" t="s">
        <v>34</v>
      </c>
      <c r="I2384" s="3">
        <v>5</v>
      </c>
      <c r="J2384" s="4">
        <v>1415.56</v>
      </c>
      <c r="K2384" s="4">
        <v>7077.8</v>
      </c>
      <c r="L2384" t="s">
        <v>21</v>
      </c>
      <c r="M2384" t="s">
        <v>22</v>
      </c>
      <c r="N2384">
        <f>IF(COUNTIF($C$2:C2384,C2384)=1,1,0)</f>
        <v>0</v>
      </c>
      <c r="O2384">
        <f t="shared" si="74"/>
        <v>1</v>
      </c>
      <c r="P2384" t="str">
        <f t="shared" si="75"/>
        <v>2023-04</v>
      </c>
      <c r="Q2384" s="3">
        <f>IF(AND(IF(dashboard!$B$4="All",TRUE,$F2384=dashboard!$B$4),IF(dashboard!$B$5="All",TRUE,$E2384=dashboard!$B$5),IF(dashboard!$B$6="All",TRUE,$G2384=dashboard!$B$6),IF(dashboard!$B$7="All",TRUE,$M2384=dashboard!$B$7),$P2384&gt;=dashboard!$B$8,$P2384&lt;=dashboard!$B$9,COUNTIFS($C$2:C2384,$C2384,$F$2:F2384,IF(dashboard!$B$4="All","*",dashboard!$B$4),$E$2:E2384,IF(dashboard!$B$5="All","*",dashboard!$B$5),$G$2:G2384,IF(dashboard!$B$6="All","*",dashboard!$B$6),$M$2:M2384,IF(dashboard!$B$7="All","*",dashboard!$B$7),$P$2:P2384,"&gt;="&amp;dashboard!$B$8,$P$2:P2384,"&lt;="&amp;dashboard!$B$9)=1),1,0)</f>
        <v>0</v>
      </c>
    </row>
    <row r="2385" spans="1:17">
      <c r="A2385" t="s">
        <v>3930</v>
      </c>
      <c r="B2385" s="2">
        <v>45350</v>
      </c>
      <c r="C2385" t="s">
        <v>75</v>
      </c>
      <c r="D2385" t="s">
        <v>2882</v>
      </c>
      <c r="E2385" t="s">
        <v>17</v>
      </c>
      <c r="F2385" t="s">
        <v>33</v>
      </c>
      <c r="G2385" t="s">
        <v>42</v>
      </c>
      <c r="H2385" t="s">
        <v>57</v>
      </c>
      <c r="I2385" s="3">
        <v>1</v>
      </c>
      <c r="J2385" s="4">
        <v>12900.34</v>
      </c>
      <c r="K2385" s="4">
        <v>12900.34</v>
      </c>
      <c r="L2385" t="s">
        <v>28</v>
      </c>
      <c r="M2385" t="s">
        <v>29</v>
      </c>
      <c r="N2385">
        <f>IF(COUNTIF($C$2:C2385,C2385)=1,1,0)</f>
        <v>0</v>
      </c>
      <c r="O2385">
        <f t="shared" si="74"/>
        <v>0</v>
      </c>
      <c r="P2385" t="str">
        <f t="shared" si="75"/>
        <v>2024-02</v>
      </c>
      <c r="Q2385" s="3">
        <f>IF(AND(IF(dashboard!$B$4="All",TRUE,$F2385=dashboard!$B$4),IF(dashboard!$B$5="All",TRUE,$E2385=dashboard!$B$5),IF(dashboard!$B$6="All",TRUE,$G2385=dashboard!$B$6),IF(dashboard!$B$7="All",TRUE,$M2385=dashboard!$B$7),$P2385&gt;=dashboard!$B$8,$P2385&lt;=dashboard!$B$9,COUNTIFS($C$2:C2385,$C2385,$F$2:F2385,IF(dashboard!$B$4="All","*",dashboard!$B$4),$E$2:E2385,IF(dashboard!$B$5="All","*",dashboard!$B$5),$G$2:G2385,IF(dashboard!$B$6="All","*",dashboard!$B$6),$M$2:M2385,IF(dashboard!$B$7="All","*",dashboard!$B$7),$P$2:P2385,"&gt;="&amp;dashboard!$B$8,$P$2:P2385,"&lt;="&amp;dashboard!$B$9)=1),1,0)</f>
        <v>0</v>
      </c>
    </row>
    <row r="2386" spans="1:17">
      <c r="A2386" t="s">
        <v>3931</v>
      </c>
      <c r="B2386" s="2">
        <v>45068</v>
      </c>
      <c r="C2386" t="s">
        <v>1698</v>
      </c>
      <c r="D2386" t="s">
        <v>3932</v>
      </c>
      <c r="E2386" t="s">
        <v>61</v>
      </c>
      <c r="F2386" t="s">
        <v>46</v>
      </c>
      <c r="G2386" t="s">
        <v>19</v>
      </c>
      <c r="H2386" t="s">
        <v>50</v>
      </c>
      <c r="I2386" s="3">
        <v>1</v>
      </c>
      <c r="J2386" s="4">
        <v>2641.83</v>
      </c>
      <c r="K2386" s="4">
        <v>2641.83</v>
      </c>
      <c r="L2386" t="s">
        <v>35</v>
      </c>
      <c r="M2386" t="s">
        <v>29</v>
      </c>
      <c r="N2386">
        <f>IF(COUNTIF($C$2:C2386,C2386)=1,1,0)</f>
        <v>0</v>
      </c>
      <c r="O2386">
        <f t="shared" si="74"/>
        <v>0</v>
      </c>
      <c r="P2386" t="str">
        <f t="shared" si="75"/>
        <v>2023-05</v>
      </c>
      <c r="Q2386" s="3">
        <f>IF(AND(IF(dashboard!$B$4="All",TRUE,$F2386=dashboard!$B$4),IF(dashboard!$B$5="All",TRUE,$E2386=dashboard!$B$5),IF(dashboard!$B$6="All",TRUE,$G2386=dashboard!$B$6),IF(dashboard!$B$7="All",TRUE,$M2386=dashboard!$B$7),$P2386&gt;=dashboard!$B$8,$P2386&lt;=dashboard!$B$9,COUNTIFS($C$2:C2386,$C2386,$F$2:F2386,IF(dashboard!$B$4="All","*",dashboard!$B$4),$E$2:E2386,IF(dashboard!$B$5="All","*",dashboard!$B$5),$G$2:G2386,IF(dashboard!$B$6="All","*",dashboard!$B$6),$M$2:M2386,IF(dashboard!$B$7="All","*",dashboard!$B$7),$P$2:P2386,"&gt;="&amp;dashboard!$B$8,$P$2:P2386,"&lt;="&amp;dashboard!$B$9)=1),1,0)</f>
        <v>0</v>
      </c>
    </row>
    <row r="2387" spans="1:17">
      <c r="A2387" t="s">
        <v>3933</v>
      </c>
      <c r="B2387" s="2">
        <v>45217</v>
      </c>
      <c r="C2387" t="s">
        <v>1347</v>
      </c>
      <c r="D2387" t="s">
        <v>2353</v>
      </c>
      <c r="E2387" t="s">
        <v>26</v>
      </c>
      <c r="F2387" t="s">
        <v>27</v>
      </c>
      <c r="G2387" t="s">
        <v>42</v>
      </c>
      <c r="H2387" t="s">
        <v>50</v>
      </c>
      <c r="I2387" s="3">
        <v>1</v>
      </c>
      <c r="J2387" s="4">
        <v>2384.42</v>
      </c>
      <c r="K2387" s="4">
        <v>2384.42</v>
      </c>
      <c r="L2387" t="s">
        <v>35</v>
      </c>
      <c r="M2387" t="s">
        <v>29</v>
      </c>
      <c r="N2387">
        <f>IF(COUNTIF($C$2:C2387,C2387)=1,1,0)</f>
        <v>0</v>
      </c>
      <c r="O2387">
        <f t="shared" si="74"/>
        <v>0</v>
      </c>
      <c r="P2387" t="str">
        <f t="shared" si="75"/>
        <v>2023-10</v>
      </c>
      <c r="Q2387" s="3">
        <f>IF(AND(IF(dashboard!$B$4="All",TRUE,$F2387=dashboard!$B$4),IF(dashboard!$B$5="All",TRUE,$E2387=dashboard!$B$5),IF(dashboard!$B$6="All",TRUE,$G2387=dashboard!$B$6),IF(dashboard!$B$7="All",TRUE,$M2387=dashboard!$B$7),$P2387&gt;=dashboard!$B$8,$P2387&lt;=dashboard!$B$9,COUNTIFS($C$2:C2387,$C2387,$F$2:F2387,IF(dashboard!$B$4="All","*",dashboard!$B$4),$E$2:E2387,IF(dashboard!$B$5="All","*",dashboard!$B$5),$G$2:G2387,IF(dashboard!$B$6="All","*",dashboard!$B$6),$M$2:M2387,IF(dashboard!$B$7="All","*",dashboard!$B$7),$P$2:P2387,"&gt;="&amp;dashboard!$B$8,$P$2:P2387,"&lt;="&amp;dashboard!$B$9)=1),1,0)</f>
        <v>0</v>
      </c>
    </row>
    <row r="2388" spans="1:17">
      <c r="A2388" t="s">
        <v>3934</v>
      </c>
      <c r="B2388" s="2">
        <v>45358</v>
      </c>
      <c r="C2388" t="s">
        <v>1821</v>
      </c>
      <c r="D2388" t="s">
        <v>1095</v>
      </c>
      <c r="E2388" t="s">
        <v>17</v>
      </c>
      <c r="F2388" t="s">
        <v>46</v>
      </c>
      <c r="G2388" t="s">
        <v>19</v>
      </c>
      <c r="H2388" t="s">
        <v>57</v>
      </c>
      <c r="I2388" s="3">
        <v>1</v>
      </c>
      <c r="J2388" s="4">
        <v>15517.49</v>
      </c>
      <c r="K2388" s="4">
        <v>15517.49</v>
      </c>
      <c r="L2388" t="s">
        <v>21</v>
      </c>
      <c r="M2388" t="s">
        <v>29</v>
      </c>
      <c r="N2388">
        <f>IF(COUNTIF($C$2:C2388,C2388)=1,1,0)</f>
        <v>0</v>
      </c>
      <c r="O2388">
        <f t="shared" si="74"/>
        <v>0</v>
      </c>
      <c r="P2388" t="str">
        <f t="shared" si="75"/>
        <v>2024-03</v>
      </c>
      <c r="Q2388" s="3">
        <f>IF(AND(IF(dashboard!$B$4="All",TRUE,$F2388=dashboard!$B$4),IF(dashboard!$B$5="All",TRUE,$E2388=dashboard!$B$5),IF(dashboard!$B$6="All",TRUE,$G2388=dashboard!$B$6),IF(dashboard!$B$7="All",TRUE,$M2388=dashboard!$B$7),$P2388&gt;=dashboard!$B$8,$P2388&lt;=dashboard!$B$9,COUNTIFS($C$2:C2388,$C2388,$F$2:F2388,IF(dashboard!$B$4="All","*",dashboard!$B$4),$E$2:E2388,IF(dashboard!$B$5="All","*",dashboard!$B$5),$G$2:G2388,IF(dashboard!$B$6="All","*",dashboard!$B$6),$M$2:M2388,IF(dashboard!$B$7="All","*",dashboard!$B$7),$P$2:P2388,"&gt;="&amp;dashboard!$B$8,$P$2:P2388,"&lt;="&amp;dashboard!$B$9)=1),1,0)</f>
        <v>0</v>
      </c>
    </row>
    <row r="2389" spans="1:17">
      <c r="A2389" t="s">
        <v>3935</v>
      </c>
      <c r="B2389" s="2">
        <v>44975</v>
      </c>
      <c r="C2389" t="s">
        <v>1123</v>
      </c>
      <c r="D2389" t="s">
        <v>1849</v>
      </c>
      <c r="E2389" t="s">
        <v>26</v>
      </c>
      <c r="F2389" t="s">
        <v>46</v>
      </c>
      <c r="G2389" t="s">
        <v>42</v>
      </c>
      <c r="H2389" t="s">
        <v>57</v>
      </c>
      <c r="I2389" s="3">
        <v>1</v>
      </c>
      <c r="J2389" s="4">
        <v>11332.02</v>
      </c>
      <c r="K2389" s="4">
        <v>11332.02</v>
      </c>
      <c r="L2389" t="s">
        <v>28</v>
      </c>
      <c r="M2389" t="s">
        <v>29</v>
      </c>
      <c r="N2389">
        <f>IF(COUNTIF($C$2:C2389,C2389)=1,1,0)</f>
        <v>0</v>
      </c>
      <c r="O2389">
        <f t="shared" si="74"/>
        <v>0</v>
      </c>
      <c r="P2389" t="str">
        <f t="shared" si="75"/>
        <v>2023-02</v>
      </c>
      <c r="Q2389" s="3">
        <f>IF(AND(IF(dashboard!$B$4="All",TRUE,$F2389=dashboard!$B$4),IF(dashboard!$B$5="All",TRUE,$E2389=dashboard!$B$5),IF(dashboard!$B$6="All",TRUE,$G2389=dashboard!$B$6),IF(dashboard!$B$7="All",TRUE,$M2389=dashboard!$B$7),$P2389&gt;=dashboard!$B$8,$P2389&lt;=dashboard!$B$9,COUNTIFS($C$2:C2389,$C2389,$F$2:F2389,IF(dashboard!$B$4="All","*",dashboard!$B$4),$E$2:E2389,IF(dashboard!$B$5="All","*",dashboard!$B$5),$G$2:G2389,IF(dashboard!$B$6="All","*",dashboard!$B$6),$M$2:M2389,IF(dashboard!$B$7="All","*",dashboard!$B$7),$P$2:P2389,"&gt;="&amp;dashboard!$B$8,$P$2:P2389,"&lt;="&amp;dashboard!$B$9)=1),1,0)</f>
        <v>0</v>
      </c>
    </row>
    <row r="2390" spans="1:17">
      <c r="A2390" t="s">
        <v>3936</v>
      </c>
      <c r="B2390" s="2">
        <v>45228</v>
      </c>
      <c r="C2390" t="s">
        <v>754</v>
      </c>
      <c r="D2390" t="s">
        <v>1409</v>
      </c>
      <c r="E2390" t="s">
        <v>17</v>
      </c>
      <c r="F2390" t="s">
        <v>46</v>
      </c>
      <c r="G2390" t="s">
        <v>19</v>
      </c>
      <c r="H2390" t="s">
        <v>20</v>
      </c>
      <c r="I2390" s="3">
        <v>1</v>
      </c>
      <c r="J2390" s="4">
        <v>33579.839999999997</v>
      </c>
      <c r="K2390" s="4">
        <v>33579.839999999997</v>
      </c>
      <c r="L2390" t="s">
        <v>21</v>
      </c>
      <c r="M2390" t="s">
        <v>29</v>
      </c>
      <c r="N2390">
        <f>IF(COUNTIF($C$2:C2390,C2390)=1,1,0)</f>
        <v>0</v>
      </c>
      <c r="O2390">
        <f t="shared" si="74"/>
        <v>0</v>
      </c>
      <c r="P2390" t="str">
        <f t="shared" si="75"/>
        <v>2023-10</v>
      </c>
      <c r="Q2390" s="3">
        <f>IF(AND(IF(dashboard!$B$4="All",TRUE,$F2390=dashboard!$B$4),IF(dashboard!$B$5="All",TRUE,$E2390=dashboard!$B$5),IF(dashboard!$B$6="All",TRUE,$G2390=dashboard!$B$6),IF(dashboard!$B$7="All",TRUE,$M2390=dashboard!$B$7),$P2390&gt;=dashboard!$B$8,$P2390&lt;=dashboard!$B$9,COUNTIFS($C$2:C2390,$C2390,$F$2:F2390,IF(dashboard!$B$4="All","*",dashboard!$B$4),$E$2:E2390,IF(dashboard!$B$5="All","*",dashboard!$B$5),$G$2:G2390,IF(dashboard!$B$6="All","*",dashboard!$B$6),$M$2:M2390,IF(dashboard!$B$7="All","*",dashboard!$B$7),$P$2:P2390,"&gt;="&amp;dashboard!$B$8,$P$2:P2390,"&lt;="&amp;dashboard!$B$9)=1),1,0)</f>
        <v>0</v>
      </c>
    </row>
    <row r="2391" spans="1:17">
      <c r="A2391" t="s">
        <v>3937</v>
      </c>
      <c r="B2391" s="2">
        <v>45116</v>
      </c>
      <c r="C2391" t="s">
        <v>1821</v>
      </c>
      <c r="D2391" t="s">
        <v>1351</v>
      </c>
      <c r="E2391" t="s">
        <v>17</v>
      </c>
      <c r="F2391" t="s">
        <v>18</v>
      </c>
      <c r="G2391" t="s">
        <v>19</v>
      </c>
      <c r="H2391" t="s">
        <v>20</v>
      </c>
      <c r="I2391" s="3">
        <v>1</v>
      </c>
      <c r="J2391" s="4">
        <v>31363.84</v>
      </c>
      <c r="K2391" s="4">
        <v>31363.84</v>
      </c>
      <c r="L2391" t="s">
        <v>21</v>
      </c>
      <c r="M2391" t="s">
        <v>29</v>
      </c>
      <c r="N2391">
        <f>IF(COUNTIF($C$2:C2391,C2391)=1,1,0)</f>
        <v>0</v>
      </c>
      <c r="O2391">
        <f t="shared" si="74"/>
        <v>0</v>
      </c>
      <c r="P2391" t="str">
        <f t="shared" si="75"/>
        <v>2023-07</v>
      </c>
      <c r="Q2391" s="3">
        <f>IF(AND(IF(dashboard!$B$4="All",TRUE,$F2391=dashboard!$B$4),IF(dashboard!$B$5="All",TRUE,$E2391=dashboard!$B$5),IF(dashboard!$B$6="All",TRUE,$G2391=dashboard!$B$6),IF(dashboard!$B$7="All",TRUE,$M2391=dashboard!$B$7),$P2391&gt;=dashboard!$B$8,$P2391&lt;=dashboard!$B$9,COUNTIFS($C$2:C2391,$C2391,$F$2:F2391,IF(dashboard!$B$4="All","*",dashboard!$B$4),$E$2:E2391,IF(dashboard!$B$5="All","*",dashboard!$B$5),$G$2:G2391,IF(dashboard!$B$6="All","*",dashboard!$B$6),$M$2:M2391,IF(dashboard!$B$7="All","*",dashboard!$B$7),$P$2:P2391,"&gt;="&amp;dashboard!$B$8,$P$2:P2391,"&lt;="&amp;dashboard!$B$9)=1),1,0)</f>
        <v>0</v>
      </c>
    </row>
    <row r="2392" spans="1:17">
      <c r="A2392" t="s">
        <v>3938</v>
      </c>
      <c r="B2392" s="2">
        <v>45062</v>
      </c>
      <c r="C2392" t="s">
        <v>3373</v>
      </c>
      <c r="D2392" t="s">
        <v>1739</v>
      </c>
      <c r="E2392" t="s">
        <v>61</v>
      </c>
      <c r="F2392" t="s">
        <v>33</v>
      </c>
      <c r="G2392" t="s">
        <v>19</v>
      </c>
      <c r="H2392" t="s">
        <v>50</v>
      </c>
      <c r="I2392" s="3">
        <v>1</v>
      </c>
      <c r="J2392" s="4">
        <v>2314.81</v>
      </c>
      <c r="K2392" s="4">
        <v>2314.81</v>
      </c>
      <c r="L2392" t="s">
        <v>21</v>
      </c>
      <c r="M2392" t="s">
        <v>29</v>
      </c>
      <c r="N2392">
        <f>IF(COUNTIF($C$2:C2392,C2392)=1,1,0)</f>
        <v>0</v>
      </c>
      <c r="O2392">
        <f t="shared" si="74"/>
        <v>0</v>
      </c>
      <c r="P2392" t="str">
        <f t="shared" si="75"/>
        <v>2023-05</v>
      </c>
      <c r="Q2392" s="3">
        <f>IF(AND(IF(dashboard!$B$4="All",TRUE,$F2392=dashboard!$B$4),IF(dashboard!$B$5="All",TRUE,$E2392=dashboard!$B$5),IF(dashboard!$B$6="All",TRUE,$G2392=dashboard!$B$6),IF(dashboard!$B$7="All",TRUE,$M2392=dashboard!$B$7),$P2392&gt;=dashboard!$B$8,$P2392&lt;=dashboard!$B$9,COUNTIFS($C$2:C2392,$C2392,$F$2:F2392,IF(dashboard!$B$4="All","*",dashboard!$B$4),$E$2:E2392,IF(dashboard!$B$5="All","*",dashboard!$B$5),$G$2:G2392,IF(dashboard!$B$6="All","*",dashboard!$B$6),$M$2:M2392,IF(dashboard!$B$7="All","*",dashboard!$B$7),$P$2:P2392,"&gt;="&amp;dashboard!$B$8,$P$2:P2392,"&lt;="&amp;dashboard!$B$9)=1),1,0)</f>
        <v>0</v>
      </c>
    </row>
    <row r="2393" spans="1:17">
      <c r="A2393" t="s">
        <v>3939</v>
      </c>
      <c r="B2393" s="2">
        <v>45330</v>
      </c>
      <c r="C2393" t="s">
        <v>1745</v>
      </c>
      <c r="D2393" t="s">
        <v>672</v>
      </c>
      <c r="E2393" t="s">
        <v>17</v>
      </c>
      <c r="F2393" t="s">
        <v>18</v>
      </c>
      <c r="G2393" t="s">
        <v>19</v>
      </c>
      <c r="H2393" t="s">
        <v>34</v>
      </c>
      <c r="I2393" s="3">
        <v>1</v>
      </c>
      <c r="J2393" s="4">
        <v>1419.72</v>
      </c>
      <c r="K2393" s="4">
        <v>1419.72</v>
      </c>
      <c r="L2393" t="s">
        <v>35</v>
      </c>
      <c r="M2393" t="s">
        <v>29</v>
      </c>
      <c r="N2393">
        <f>IF(COUNTIF($C$2:C2393,C2393)=1,1,0)</f>
        <v>0</v>
      </c>
      <c r="O2393">
        <f t="shared" si="74"/>
        <v>0</v>
      </c>
      <c r="P2393" t="str">
        <f t="shared" si="75"/>
        <v>2024-02</v>
      </c>
      <c r="Q2393" s="3">
        <f>IF(AND(IF(dashboard!$B$4="All",TRUE,$F2393=dashboard!$B$4),IF(dashboard!$B$5="All",TRUE,$E2393=dashboard!$B$5),IF(dashboard!$B$6="All",TRUE,$G2393=dashboard!$B$6),IF(dashboard!$B$7="All",TRUE,$M2393=dashboard!$B$7),$P2393&gt;=dashboard!$B$8,$P2393&lt;=dashboard!$B$9,COUNTIFS($C$2:C2393,$C2393,$F$2:F2393,IF(dashboard!$B$4="All","*",dashboard!$B$4),$E$2:E2393,IF(dashboard!$B$5="All","*",dashboard!$B$5),$G$2:G2393,IF(dashboard!$B$6="All","*",dashboard!$B$6),$M$2:M2393,IF(dashboard!$B$7="All","*",dashboard!$B$7),$P$2:P2393,"&gt;="&amp;dashboard!$B$8,$P$2:P2393,"&lt;="&amp;dashboard!$B$9)=1),1,0)</f>
        <v>0</v>
      </c>
    </row>
    <row r="2394" spans="1:17">
      <c r="A2394" t="s">
        <v>3940</v>
      </c>
      <c r="B2394" s="2">
        <v>45267</v>
      </c>
      <c r="C2394" t="s">
        <v>2065</v>
      </c>
      <c r="D2394" t="s">
        <v>747</v>
      </c>
      <c r="E2394" t="s">
        <v>17</v>
      </c>
      <c r="F2394" t="s">
        <v>33</v>
      </c>
      <c r="G2394" t="s">
        <v>42</v>
      </c>
      <c r="H2394" t="s">
        <v>50</v>
      </c>
      <c r="I2394" s="3">
        <v>3</v>
      </c>
      <c r="J2394" s="4">
        <v>1920.36</v>
      </c>
      <c r="K2394" s="4">
        <v>5761.08</v>
      </c>
      <c r="L2394" t="s">
        <v>28</v>
      </c>
      <c r="M2394" t="s">
        <v>29</v>
      </c>
      <c r="N2394">
        <f>IF(COUNTIF($C$2:C2394,C2394)=1,1,0)</f>
        <v>0</v>
      </c>
      <c r="O2394">
        <f t="shared" si="74"/>
        <v>0</v>
      </c>
      <c r="P2394" t="str">
        <f t="shared" si="75"/>
        <v>2023-12</v>
      </c>
      <c r="Q2394" s="3">
        <f>IF(AND(IF(dashboard!$B$4="All",TRUE,$F2394=dashboard!$B$4),IF(dashboard!$B$5="All",TRUE,$E2394=dashboard!$B$5),IF(dashboard!$B$6="All",TRUE,$G2394=dashboard!$B$6),IF(dashboard!$B$7="All",TRUE,$M2394=dashboard!$B$7),$P2394&gt;=dashboard!$B$8,$P2394&lt;=dashboard!$B$9,COUNTIFS($C$2:C2394,$C2394,$F$2:F2394,IF(dashboard!$B$4="All","*",dashboard!$B$4),$E$2:E2394,IF(dashboard!$B$5="All","*",dashboard!$B$5),$G$2:G2394,IF(dashboard!$B$6="All","*",dashboard!$B$6),$M$2:M2394,IF(dashboard!$B$7="All","*",dashboard!$B$7),$P$2:P2394,"&gt;="&amp;dashboard!$B$8,$P$2:P2394,"&lt;="&amp;dashboard!$B$9)=1),1,0)</f>
        <v>1</v>
      </c>
    </row>
    <row r="2395" spans="1:17">
      <c r="A2395" t="s">
        <v>3941</v>
      </c>
      <c r="B2395" s="2">
        <v>45244</v>
      </c>
      <c r="C2395" t="s">
        <v>111</v>
      </c>
      <c r="D2395" t="s">
        <v>1911</v>
      </c>
      <c r="E2395" t="s">
        <v>17</v>
      </c>
      <c r="F2395" t="s">
        <v>46</v>
      </c>
      <c r="G2395" t="s">
        <v>42</v>
      </c>
      <c r="H2395" t="s">
        <v>20</v>
      </c>
      <c r="I2395" s="3">
        <v>1</v>
      </c>
      <c r="J2395" s="4">
        <v>37707.25</v>
      </c>
      <c r="K2395" s="4">
        <v>37707.25</v>
      </c>
      <c r="L2395" t="s">
        <v>35</v>
      </c>
      <c r="M2395" t="s">
        <v>29</v>
      </c>
      <c r="N2395">
        <f>IF(COUNTIF($C$2:C2395,C2395)=1,1,0)</f>
        <v>0</v>
      </c>
      <c r="O2395">
        <f t="shared" si="74"/>
        <v>0</v>
      </c>
      <c r="P2395" t="str">
        <f t="shared" si="75"/>
        <v>2023-11</v>
      </c>
      <c r="Q2395" s="3">
        <f>IF(AND(IF(dashboard!$B$4="All",TRUE,$F2395=dashboard!$B$4),IF(dashboard!$B$5="All",TRUE,$E2395=dashboard!$B$5),IF(dashboard!$B$6="All",TRUE,$G2395=dashboard!$B$6),IF(dashboard!$B$7="All",TRUE,$M2395=dashboard!$B$7),$P2395&gt;=dashboard!$B$8,$P2395&lt;=dashboard!$B$9,COUNTIFS($C$2:C2395,$C2395,$F$2:F2395,IF(dashboard!$B$4="All","*",dashboard!$B$4),$E$2:E2395,IF(dashboard!$B$5="All","*",dashboard!$B$5),$G$2:G2395,IF(dashboard!$B$6="All","*",dashboard!$B$6),$M$2:M2395,IF(dashboard!$B$7="All","*",dashboard!$B$7),$P$2:P2395,"&gt;="&amp;dashboard!$B$8,$P$2:P2395,"&lt;="&amp;dashboard!$B$9)=1),1,0)</f>
        <v>0</v>
      </c>
    </row>
    <row r="2396" spans="1:17">
      <c r="A2396" t="s">
        <v>3942</v>
      </c>
      <c r="B2396" s="2">
        <v>45289</v>
      </c>
      <c r="C2396" t="s">
        <v>3437</v>
      </c>
      <c r="D2396" t="s">
        <v>887</v>
      </c>
      <c r="E2396" t="s">
        <v>17</v>
      </c>
      <c r="F2396" t="s">
        <v>46</v>
      </c>
      <c r="G2396" t="s">
        <v>42</v>
      </c>
      <c r="H2396" t="s">
        <v>50</v>
      </c>
      <c r="I2396" s="3">
        <v>4</v>
      </c>
      <c r="J2396" s="4">
        <v>2162.9299999999998</v>
      </c>
      <c r="K2396" s="4">
        <v>8651.7099999999991</v>
      </c>
      <c r="L2396" t="s">
        <v>35</v>
      </c>
      <c r="M2396" t="s">
        <v>29</v>
      </c>
      <c r="N2396">
        <f>IF(COUNTIF($C$2:C2396,C2396)=1,1,0)</f>
        <v>0</v>
      </c>
      <c r="O2396">
        <f t="shared" si="74"/>
        <v>0</v>
      </c>
      <c r="P2396" t="str">
        <f t="shared" si="75"/>
        <v>2023-12</v>
      </c>
      <c r="Q2396" s="3">
        <f>IF(AND(IF(dashboard!$B$4="All",TRUE,$F2396=dashboard!$B$4),IF(dashboard!$B$5="All",TRUE,$E2396=dashboard!$B$5),IF(dashboard!$B$6="All",TRUE,$G2396=dashboard!$B$6),IF(dashboard!$B$7="All",TRUE,$M2396=dashboard!$B$7),$P2396&gt;=dashboard!$B$8,$P2396&lt;=dashboard!$B$9,COUNTIFS($C$2:C2396,$C2396,$F$2:F2396,IF(dashboard!$B$4="All","*",dashboard!$B$4),$E$2:E2396,IF(dashboard!$B$5="All","*",dashboard!$B$5),$G$2:G2396,IF(dashboard!$B$6="All","*",dashboard!$B$6),$M$2:M2396,IF(dashboard!$B$7="All","*",dashboard!$B$7),$P$2:P2396,"&gt;="&amp;dashboard!$B$8,$P$2:P2396,"&lt;="&amp;dashboard!$B$9)=1),1,0)</f>
        <v>0</v>
      </c>
    </row>
    <row r="2397" spans="1:17">
      <c r="A2397" t="s">
        <v>3943</v>
      </c>
      <c r="B2397" s="2">
        <v>45308</v>
      </c>
      <c r="C2397" t="s">
        <v>2264</v>
      </c>
      <c r="D2397" t="s">
        <v>1541</v>
      </c>
      <c r="E2397" t="s">
        <v>61</v>
      </c>
      <c r="F2397" t="s">
        <v>27</v>
      </c>
      <c r="G2397" t="s">
        <v>19</v>
      </c>
      <c r="H2397" t="s">
        <v>20</v>
      </c>
      <c r="I2397" s="3">
        <v>1</v>
      </c>
      <c r="J2397" s="4">
        <v>29581.26</v>
      </c>
      <c r="K2397" s="4">
        <v>29581.26</v>
      </c>
      <c r="L2397" t="s">
        <v>35</v>
      </c>
      <c r="M2397" t="s">
        <v>22</v>
      </c>
      <c r="N2397">
        <f>IF(COUNTIF($C$2:C2397,C2397)=1,1,0)</f>
        <v>0</v>
      </c>
      <c r="O2397">
        <f t="shared" si="74"/>
        <v>1</v>
      </c>
      <c r="P2397" t="str">
        <f t="shared" si="75"/>
        <v>2024-01</v>
      </c>
      <c r="Q2397" s="3">
        <f>IF(AND(IF(dashboard!$B$4="All",TRUE,$F2397=dashboard!$B$4),IF(dashboard!$B$5="All",TRUE,$E2397=dashboard!$B$5),IF(dashboard!$B$6="All",TRUE,$G2397=dashboard!$B$6),IF(dashboard!$B$7="All",TRUE,$M2397=dashboard!$B$7),$P2397&gt;=dashboard!$B$8,$P2397&lt;=dashboard!$B$9,COUNTIFS($C$2:C2397,$C2397,$F$2:F2397,IF(dashboard!$B$4="All","*",dashboard!$B$4),$E$2:E2397,IF(dashboard!$B$5="All","*",dashboard!$B$5),$G$2:G2397,IF(dashboard!$B$6="All","*",dashboard!$B$6),$M$2:M2397,IF(dashboard!$B$7="All","*",dashboard!$B$7),$P$2:P2397,"&gt;="&amp;dashboard!$B$8,$P$2:P2397,"&lt;="&amp;dashboard!$B$9)=1),1,0)</f>
        <v>0</v>
      </c>
    </row>
    <row r="2398" spans="1:17">
      <c r="A2398" t="s">
        <v>3944</v>
      </c>
      <c r="B2398" s="2">
        <v>45159</v>
      </c>
      <c r="C2398" t="s">
        <v>1415</v>
      </c>
      <c r="D2398" t="s">
        <v>1077</v>
      </c>
      <c r="E2398" t="s">
        <v>17</v>
      </c>
      <c r="F2398" t="s">
        <v>33</v>
      </c>
      <c r="G2398" t="s">
        <v>19</v>
      </c>
      <c r="H2398" t="s">
        <v>20</v>
      </c>
      <c r="I2398" s="3">
        <v>5</v>
      </c>
      <c r="J2398" s="4">
        <v>29238.6</v>
      </c>
      <c r="K2398" s="4">
        <v>146193.01999999999</v>
      </c>
      <c r="L2398" t="s">
        <v>28</v>
      </c>
      <c r="M2398" t="s">
        <v>29</v>
      </c>
      <c r="N2398">
        <f>IF(COUNTIF($C$2:C2398,C2398)=1,1,0)</f>
        <v>0</v>
      </c>
      <c r="O2398">
        <f t="shared" si="74"/>
        <v>0</v>
      </c>
      <c r="P2398" t="str">
        <f t="shared" si="75"/>
        <v>2023-08</v>
      </c>
      <c r="Q2398" s="3">
        <f>IF(AND(IF(dashboard!$B$4="All",TRUE,$F2398=dashboard!$B$4),IF(dashboard!$B$5="All",TRUE,$E2398=dashboard!$B$5),IF(dashboard!$B$6="All",TRUE,$G2398=dashboard!$B$6),IF(dashboard!$B$7="All",TRUE,$M2398=dashboard!$B$7),$P2398&gt;=dashboard!$B$8,$P2398&lt;=dashboard!$B$9,COUNTIFS($C$2:C2398,$C2398,$F$2:F2398,IF(dashboard!$B$4="All","*",dashboard!$B$4),$E$2:E2398,IF(dashboard!$B$5="All","*",dashboard!$B$5),$G$2:G2398,IF(dashboard!$B$6="All","*",dashboard!$B$6),$M$2:M2398,IF(dashboard!$B$7="All","*",dashboard!$B$7),$P$2:P2398,"&gt;="&amp;dashboard!$B$8,$P$2:P2398,"&lt;="&amp;dashboard!$B$9)=1),1,0)</f>
        <v>1</v>
      </c>
    </row>
    <row r="2399" spans="1:17">
      <c r="A2399" t="s">
        <v>3945</v>
      </c>
      <c r="B2399" s="2">
        <v>45270</v>
      </c>
      <c r="C2399" t="s">
        <v>3500</v>
      </c>
      <c r="D2399" t="s">
        <v>1023</v>
      </c>
      <c r="E2399" t="s">
        <v>61</v>
      </c>
      <c r="F2399" t="s">
        <v>33</v>
      </c>
      <c r="G2399" t="s">
        <v>42</v>
      </c>
      <c r="H2399" t="s">
        <v>34</v>
      </c>
      <c r="I2399" s="3">
        <v>5</v>
      </c>
      <c r="J2399" s="4">
        <v>1049.27</v>
      </c>
      <c r="K2399" s="4">
        <v>5246.34</v>
      </c>
      <c r="L2399" t="s">
        <v>35</v>
      </c>
      <c r="M2399" t="s">
        <v>29</v>
      </c>
      <c r="N2399">
        <f>IF(COUNTIF($C$2:C2399,C2399)=1,1,0)</f>
        <v>0</v>
      </c>
      <c r="O2399">
        <f t="shared" si="74"/>
        <v>0</v>
      </c>
      <c r="P2399" t="str">
        <f t="shared" si="75"/>
        <v>2023-12</v>
      </c>
      <c r="Q2399" s="3">
        <f>IF(AND(IF(dashboard!$B$4="All",TRUE,$F2399=dashboard!$B$4),IF(dashboard!$B$5="All",TRUE,$E2399=dashboard!$B$5),IF(dashboard!$B$6="All",TRUE,$G2399=dashboard!$B$6),IF(dashboard!$B$7="All",TRUE,$M2399=dashboard!$B$7),$P2399&gt;=dashboard!$B$8,$P2399&lt;=dashboard!$B$9,COUNTIFS($C$2:C2399,$C2399,$F$2:F2399,IF(dashboard!$B$4="All","*",dashboard!$B$4),$E$2:E2399,IF(dashboard!$B$5="All","*",dashboard!$B$5),$G$2:G2399,IF(dashboard!$B$6="All","*",dashboard!$B$6),$M$2:M2399,IF(dashboard!$B$7="All","*",dashboard!$B$7),$P$2:P2399,"&gt;="&amp;dashboard!$B$8,$P$2:P2399,"&lt;="&amp;dashboard!$B$9)=1),1,0)</f>
        <v>1</v>
      </c>
    </row>
    <row r="2400" spans="1:17">
      <c r="A2400" t="s">
        <v>3946</v>
      </c>
      <c r="B2400" s="2">
        <v>45455</v>
      </c>
      <c r="C2400" t="s">
        <v>1685</v>
      </c>
      <c r="D2400" t="s">
        <v>2449</v>
      </c>
      <c r="E2400" t="s">
        <v>61</v>
      </c>
      <c r="F2400" t="s">
        <v>18</v>
      </c>
      <c r="G2400" t="s">
        <v>19</v>
      </c>
      <c r="H2400" t="s">
        <v>34</v>
      </c>
      <c r="I2400" s="3">
        <v>1</v>
      </c>
      <c r="J2400" s="4">
        <v>1054.27</v>
      </c>
      <c r="K2400" s="4">
        <v>1054.27</v>
      </c>
      <c r="L2400" t="s">
        <v>35</v>
      </c>
      <c r="M2400" t="s">
        <v>29</v>
      </c>
      <c r="N2400">
        <f>IF(COUNTIF($C$2:C2400,C2400)=1,1,0)</f>
        <v>0</v>
      </c>
      <c r="O2400">
        <f t="shared" si="74"/>
        <v>0</v>
      </c>
      <c r="P2400" t="str">
        <f t="shared" si="75"/>
        <v>2024-06</v>
      </c>
      <c r="Q2400" s="3">
        <f>IF(AND(IF(dashboard!$B$4="All",TRUE,$F2400=dashboard!$B$4),IF(dashboard!$B$5="All",TRUE,$E2400=dashboard!$B$5),IF(dashboard!$B$6="All",TRUE,$G2400=dashboard!$B$6),IF(dashboard!$B$7="All",TRUE,$M2400=dashboard!$B$7),$P2400&gt;=dashboard!$B$8,$P2400&lt;=dashboard!$B$9,COUNTIFS($C$2:C2400,$C2400,$F$2:F2400,IF(dashboard!$B$4="All","*",dashboard!$B$4),$E$2:E2400,IF(dashboard!$B$5="All","*",dashboard!$B$5),$G$2:G2400,IF(dashboard!$B$6="All","*",dashboard!$B$6),$M$2:M2400,IF(dashboard!$B$7="All","*",dashboard!$B$7),$P$2:P2400,"&gt;="&amp;dashboard!$B$8,$P$2:P2400,"&lt;="&amp;dashboard!$B$9)=1),1,0)</f>
        <v>0</v>
      </c>
    </row>
    <row r="2401" spans="1:17">
      <c r="A2401" t="s">
        <v>3947</v>
      </c>
      <c r="B2401" s="2">
        <v>45109</v>
      </c>
      <c r="C2401" t="s">
        <v>293</v>
      </c>
      <c r="D2401" t="s">
        <v>1286</v>
      </c>
      <c r="E2401" t="s">
        <v>17</v>
      </c>
      <c r="F2401" t="s">
        <v>33</v>
      </c>
      <c r="G2401" t="s">
        <v>42</v>
      </c>
      <c r="H2401" t="s">
        <v>20</v>
      </c>
      <c r="I2401" s="3">
        <v>1</v>
      </c>
      <c r="J2401" s="4">
        <v>29238.07</v>
      </c>
      <c r="K2401" s="4">
        <v>29238.07</v>
      </c>
      <c r="L2401" t="s">
        <v>35</v>
      </c>
      <c r="M2401" t="s">
        <v>29</v>
      </c>
      <c r="N2401">
        <f>IF(COUNTIF($C$2:C2401,C2401)=1,1,0)</f>
        <v>0</v>
      </c>
      <c r="O2401">
        <f t="shared" si="74"/>
        <v>0</v>
      </c>
      <c r="P2401" t="str">
        <f t="shared" si="75"/>
        <v>2023-07</v>
      </c>
      <c r="Q2401" s="3">
        <f>IF(AND(IF(dashboard!$B$4="All",TRUE,$F2401=dashboard!$B$4),IF(dashboard!$B$5="All",TRUE,$E2401=dashboard!$B$5),IF(dashboard!$B$6="All",TRUE,$G2401=dashboard!$B$6),IF(dashboard!$B$7="All",TRUE,$M2401=dashboard!$B$7),$P2401&gt;=dashboard!$B$8,$P2401&lt;=dashboard!$B$9,COUNTIFS($C$2:C2401,$C2401,$F$2:F2401,IF(dashboard!$B$4="All","*",dashboard!$B$4),$E$2:E2401,IF(dashboard!$B$5="All","*",dashboard!$B$5),$G$2:G2401,IF(dashboard!$B$6="All","*",dashboard!$B$6),$M$2:M2401,IF(dashboard!$B$7="All","*",dashboard!$B$7),$P$2:P2401,"&gt;="&amp;dashboard!$B$8,$P$2:P2401,"&lt;="&amp;dashboard!$B$9)=1),1,0)</f>
        <v>1</v>
      </c>
    </row>
    <row r="2402" spans="1:17">
      <c r="A2402" t="s">
        <v>3948</v>
      </c>
      <c r="B2402" s="2">
        <v>44967</v>
      </c>
      <c r="C2402" t="s">
        <v>1297</v>
      </c>
      <c r="D2402" t="s">
        <v>700</v>
      </c>
      <c r="E2402" t="s">
        <v>17</v>
      </c>
      <c r="F2402" t="s">
        <v>46</v>
      </c>
      <c r="G2402" t="s">
        <v>42</v>
      </c>
      <c r="H2402" t="s">
        <v>57</v>
      </c>
      <c r="I2402" s="3">
        <v>5</v>
      </c>
      <c r="J2402" s="4">
        <v>15506.2</v>
      </c>
      <c r="K2402" s="4">
        <v>77530.990000000005</v>
      </c>
      <c r="L2402" t="s">
        <v>28</v>
      </c>
      <c r="M2402" t="s">
        <v>29</v>
      </c>
      <c r="N2402">
        <f>IF(COUNTIF($C$2:C2402,C2402)=1,1,0)</f>
        <v>0</v>
      </c>
      <c r="O2402">
        <f t="shared" si="74"/>
        <v>0</v>
      </c>
      <c r="P2402" t="str">
        <f t="shared" si="75"/>
        <v>2023-02</v>
      </c>
      <c r="Q2402" s="3">
        <f>IF(AND(IF(dashboard!$B$4="All",TRUE,$F2402=dashboard!$B$4),IF(dashboard!$B$5="All",TRUE,$E2402=dashboard!$B$5),IF(dashboard!$B$6="All",TRUE,$G2402=dashboard!$B$6),IF(dashboard!$B$7="All",TRUE,$M2402=dashboard!$B$7),$P2402&gt;=dashboard!$B$8,$P2402&lt;=dashboard!$B$9,COUNTIFS($C$2:C2402,$C2402,$F$2:F2402,IF(dashboard!$B$4="All","*",dashboard!$B$4),$E$2:E2402,IF(dashboard!$B$5="All","*",dashboard!$B$5),$G$2:G2402,IF(dashboard!$B$6="All","*",dashboard!$B$6),$M$2:M2402,IF(dashboard!$B$7="All","*",dashboard!$B$7),$P$2:P2402,"&gt;="&amp;dashboard!$B$8,$P$2:P2402,"&lt;="&amp;dashboard!$B$9)=1),1,0)</f>
        <v>0</v>
      </c>
    </row>
    <row r="2403" spans="1:17">
      <c r="A2403" t="s">
        <v>3949</v>
      </c>
      <c r="B2403" s="2">
        <v>45323</v>
      </c>
      <c r="C2403" t="s">
        <v>2054</v>
      </c>
      <c r="D2403" t="s">
        <v>64</v>
      </c>
      <c r="E2403" t="s">
        <v>61</v>
      </c>
      <c r="F2403" t="s">
        <v>27</v>
      </c>
      <c r="G2403" t="s">
        <v>19</v>
      </c>
      <c r="H2403" t="s">
        <v>34</v>
      </c>
      <c r="I2403" s="3">
        <v>4</v>
      </c>
      <c r="J2403" s="4">
        <v>868.63</v>
      </c>
      <c r="K2403" s="4">
        <v>3474.53</v>
      </c>
      <c r="L2403" t="s">
        <v>28</v>
      </c>
      <c r="M2403" t="s">
        <v>29</v>
      </c>
      <c r="N2403">
        <f>IF(COUNTIF($C$2:C2403,C2403)=1,1,0)</f>
        <v>0</v>
      </c>
      <c r="O2403">
        <f t="shared" si="74"/>
        <v>0</v>
      </c>
      <c r="P2403" t="str">
        <f t="shared" si="75"/>
        <v>2024-02</v>
      </c>
      <c r="Q2403" s="3">
        <f>IF(AND(IF(dashboard!$B$4="All",TRUE,$F2403=dashboard!$B$4),IF(dashboard!$B$5="All",TRUE,$E2403=dashboard!$B$5),IF(dashboard!$B$6="All",TRUE,$G2403=dashboard!$B$6),IF(dashboard!$B$7="All",TRUE,$M2403=dashboard!$B$7),$P2403&gt;=dashboard!$B$8,$P2403&lt;=dashboard!$B$9,COUNTIFS($C$2:C2403,$C2403,$F$2:F2403,IF(dashboard!$B$4="All","*",dashboard!$B$4),$E$2:E2403,IF(dashboard!$B$5="All","*",dashboard!$B$5),$G$2:G2403,IF(dashboard!$B$6="All","*",dashboard!$B$6),$M$2:M2403,IF(dashboard!$B$7="All","*",dashboard!$B$7),$P$2:P2403,"&gt;="&amp;dashboard!$B$8,$P$2:P2403,"&lt;="&amp;dashboard!$B$9)=1),1,0)</f>
        <v>0</v>
      </c>
    </row>
    <row r="2404" spans="1:17">
      <c r="A2404" t="s">
        <v>3950</v>
      </c>
      <c r="B2404" s="2">
        <v>45420</v>
      </c>
      <c r="C2404" t="s">
        <v>1305</v>
      </c>
      <c r="D2404" t="s">
        <v>650</v>
      </c>
      <c r="E2404" t="s">
        <v>17</v>
      </c>
      <c r="F2404" t="s">
        <v>18</v>
      </c>
      <c r="G2404" t="s">
        <v>42</v>
      </c>
      <c r="H2404" t="s">
        <v>20</v>
      </c>
      <c r="I2404" s="3">
        <v>2</v>
      </c>
      <c r="J2404" s="4">
        <v>30315.14</v>
      </c>
      <c r="K2404" s="4">
        <v>60630.28</v>
      </c>
      <c r="L2404" t="s">
        <v>21</v>
      </c>
      <c r="M2404" t="s">
        <v>29</v>
      </c>
      <c r="N2404">
        <f>IF(COUNTIF($C$2:C2404,C2404)=1,1,0)</f>
        <v>0</v>
      </c>
      <c r="O2404">
        <f t="shared" si="74"/>
        <v>0</v>
      </c>
      <c r="P2404" t="str">
        <f t="shared" si="75"/>
        <v>2024-05</v>
      </c>
      <c r="Q2404" s="3">
        <f>IF(AND(IF(dashboard!$B$4="All",TRUE,$F2404=dashboard!$B$4),IF(dashboard!$B$5="All",TRUE,$E2404=dashboard!$B$5),IF(dashboard!$B$6="All",TRUE,$G2404=dashboard!$B$6),IF(dashboard!$B$7="All",TRUE,$M2404=dashboard!$B$7),$P2404&gt;=dashboard!$B$8,$P2404&lt;=dashboard!$B$9,COUNTIFS($C$2:C2404,$C2404,$F$2:F2404,IF(dashboard!$B$4="All","*",dashboard!$B$4),$E$2:E2404,IF(dashboard!$B$5="All","*",dashboard!$B$5),$G$2:G2404,IF(dashboard!$B$6="All","*",dashboard!$B$6),$M$2:M2404,IF(dashboard!$B$7="All","*",dashboard!$B$7),$P$2:P2404,"&gt;="&amp;dashboard!$B$8,$P$2:P2404,"&lt;="&amp;dashboard!$B$9)=1),1,0)</f>
        <v>0</v>
      </c>
    </row>
    <row r="2405" spans="1:17">
      <c r="A2405" t="s">
        <v>3951</v>
      </c>
      <c r="B2405" s="2">
        <v>45259</v>
      </c>
      <c r="C2405" t="s">
        <v>2955</v>
      </c>
      <c r="D2405" t="s">
        <v>1868</v>
      </c>
      <c r="E2405" t="s">
        <v>17</v>
      </c>
      <c r="F2405" t="s">
        <v>27</v>
      </c>
      <c r="G2405" t="s">
        <v>42</v>
      </c>
      <c r="H2405" t="s">
        <v>57</v>
      </c>
      <c r="I2405" s="3">
        <v>3</v>
      </c>
      <c r="J2405" s="4">
        <v>12601.54</v>
      </c>
      <c r="K2405" s="4">
        <v>37804.629999999997</v>
      </c>
      <c r="L2405" t="s">
        <v>35</v>
      </c>
      <c r="M2405" t="s">
        <v>29</v>
      </c>
      <c r="N2405">
        <f>IF(COUNTIF($C$2:C2405,C2405)=1,1,0)</f>
        <v>0</v>
      </c>
      <c r="O2405">
        <f t="shared" si="74"/>
        <v>0</v>
      </c>
      <c r="P2405" t="str">
        <f t="shared" si="75"/>
        <v>2023-11</v>
      </c>
      <c r="Q2405" s="3">
        <f>IF(AND(IF(dashboard!$B$4="All",TRUE,$F2405=dashboard!$B$4),IF(dashboard!$B$5="All",TRUE,$E2405=dashboard!$B$5),IF(dashboard!$B$6="All",TRUE,$G2405=dashboard!$B$6),IF(dashboard!$B$7="All",TRUE,$M2405=dashboard!$B$7),$P2405&gt;=dashboard!$B$8,$P2405&lt;=dashboard!$B$9,COUNTIFS($C$2:C2405,$C2405,$F$2:F2405,IF(dashboard!$B$4="All","*",dashboard!$B$4),$E$2:E2405,IF(dashboard!$B$5="All","*",dashboard!$B$5),$G$2:G2405,IF(dashboard!$B$6="All","*",dashboard!$B$6),$M$2:M2405,IF(dashboard!$B$7="All","*",dashboard!$B$7),$P$2:P2405,"&gt;="&amp;dashboard!$B$8,$P$2:P2405,"&lt;="&amp;dashboard!$B$9)=1),1,0)</f>
        <v>0</v>
      </c>
    </row>
    <row r="2406" spans="1:17">
      <c r="A2406" t="s">
        <v>3952</v>
      </c>
      <c r="B2406" s="2">
        <v>45053</v>
      </c>
      <c r="C2406" t="s">
        <v>2328</v>
      </c>
      <c r="D2406" t="s">
        <v>559</v>
      </c>
      <c r="E2406" t="s">
        <v>17</v>
      </c>
      <c r="F2406" t="s">
        <v>33</v>
      </c>
      <c r="G2406" t="s">
        <v>42</v>
      </c>
      <c r="H2406" t="s">
        <v>57</v>
      </c>
      <c r="I2406" s="3">
        <v>5</v>
      </c>
      <c r="J2406" s="4">
        <v>16135.64</v>
      </c>
      <c r="K2406" s="4">
        <v>80678.179999999993</v>
      </c>
      <c r="L2406" t="s">
        <v>35</v>
      </c>
      <c r="M2406" t="s">
        <v>22</v>
      </c>
      <c r="N2406">
        <f>IF(COUNTIF($C$2:C2406,C2406)=1,1,0)</f>
        <v>0</v>
      </c>
      <c r="O2406">
        <f t="shared" si="74"/>
        <v>1</v>
      </c>
      <c r="P2406" t="str">
        <f t="shared" si="75"/>
        <v>2023-05</v>
      </c>
      <c r="Q2406" s="3">
        <f>IF(AND(IF(dashboard!$B$4="All",TRUE,$F2406=dashboard!$B$4),IF(dashboard!$B$5="All",TRUE,$E2406=dashboard!$B$5),IF(dashboard!$B$6="All",TRUE,$G2406=dashboard!$B$6),IF(dashboard!$B$7="All",TRUE,$M2406=dashboard!$B$7),$P2406&gt;=dashboard!$B$8,$P2406&lt;=dashboard!$B$9,COUNTIFS($C$2:C2406,$C2406,$F$2:F2406,IF(dashboard!$B$4="All","*",dashboard!$B$4),$E$2:E2406,IF(dashboard!$B$5="All","*",dashboard!$B$5),$G$2:G2406,IF(dashboard!$B$6="All","*",dashboard!$B$6),$M$2:M2406,IF(dashboard!$B$7="All","*",dashboard!$B$7),$P$2:P2406,"&gt;="&amp;dashboard!$B$8,$P$2:P2406,"&lt;="&amp;dashboard!$B$9)=1),1,0)</f>
        <v>0</v>
      </c>
    </row>
    <row r="2407" spans="1:17">
      <c r="A2407" t="s">
        <v>3953</v>
      </c>
      <c r="B2407" s="2">
        <v>44927</v>
      </c>
      <c r="C2407" t="s">
        <v>1288</v>
      </c>
      <c r="D2407" t="s">
        <v>1651</v>
      </c>
      <c r="E2407" t="s">
        <v>26</v>
      </c>
      <c r="F2407" t="s">
        <v>33</v>
      </c>
      <c r="G2407" t="s">
        <v>19</v>
      </c>
      <c r="H2407" t="s">
        <v>50</v>
      </c>
      <c r="I2407" s="3">
        <v>1</v>
      </c>
      <c r="J2407" s="4">
        <v>1933.12</v>
      </c>
      <c r="K2407" s="4">
        <v>1933.12</v>
      </c>
      <c r="L2407" t="s">
        <v>28</v>
      </c>
      <c r="M2407" t="s">
        <v>29</v>
      </c>
      <c r="N2407">
        <f>IF(COUNTIF($C$2:C2407,C2407)=1,1,0)</f>
        <v>0</v>
      </c>
      <c r="O2407">
        <f t="shared" si="74"/>
        <v>0</v>
      </c>
      <c r="P2407" t="str">
        <f t="shared" si="75"/>
        <v>2023-01</v>
      </c>
      <c r="Q2407" s="3">
        <f>IF(AND(IF(dashboard!$B$4="All",TRUE,$F2407=dashboard!$B$4),IF(dashboard!$B$5="All",TRUE,$E2407=dashboard!$B$5),IF(dashboard!$B$6="All",TRUE,$G2407=dashboard!$B$6),IF(dashboard!$B$7="All",TRUE,$M2407=dashboard!$B$7),$P2407&gt;=dashboard!$B$8,$P2407&lt;=dashboard!$B$9,COUNTIFS($C$2:C2407,$C2407,$F$2:F2407,IF(dashboard!$B$4="All","*",dashboard!$B$4),$E$2:E2407,IF(dashboard!$B$5="All","*",dashboard!$B$5),$G$2:G2407,IF(dashboard!$B$6="All","*",dashboard!$B$6),$M$2:M2407,IF(dashboard!$B$7="All","*",dashboard!$B$7),$P$2:P2407,"&gt;="&amp;dashboard!$B$8,$P$2:P2407,"&lt;="&amp;dashboard!$B$9)=1),1,0)</f>
        <v>1</v>
      </c>
    </row>
    <row r="2408" spans="1:17">
      <c r="A2408" t="s">
        <v>3954</v>
      </c>
      <c r="B2408" s="2">
        <v>45094</v>
      </c>
      <c r="C2408" t="s">
        <v>804</v>
      </c>
      <c r="D2408" t="s">
        <v>2122</v>
      </c>
      <c r="E2408" t="s">
        <v>26</v>
      </c>
      <c r="F2408" t="s">
        <v>18</v>
      </c>
      <c r="G2408" t="s">
        <v>19</v>
      </c>
      <c r="H2408" t="s">
        <v>50</v>
      </c>
      <c r="I2408" s="3">
        <v>3</v>
      </c>
      <c r="J2408" s="4">
        <v>2925.86</v>
      </c>
      <c r="K2408" s="4">
        <v>8777.58</v>
      </c>
      <c r="L2408" t="s">
        <v>28</v>
      </c>
      <c r="M2408" t="s">
        <v>29</v>
      </c>
      <c r="N2408">
        <f>IF(COUNTIF($C$2:C2408,C2408)=1,1,0)</f>
        <v>0</v>
      </c>
      <c r="O2408">
        <f t="shared" si="74"/>
        <v>0</v>
      </c>
      <c r="P2408" t="str">
        <f t="shared" si="75"/>
        <v>2023-06</v>
      </c>
      <c r="Q2408" s="3">
        <f>IF(AND(IF(dashboard!$B$4="All",TRUE,$F2408=dashboard!$B$4),IF(dashboard!$B$5="All",TRUE,$E2408=dashboard!$B$5),IF(dashboard!$B$6="All",TRUE,$G2408=dashboard!$B$6),IF(dashboard!$B$7="All",TRUE,$M2408=dashboard!$B$7),$P2408&gt;=dashboard!$B$8,$P2408&lt;=dashboard!$B$9,COUNTIFS($C$2:C2408,$C2408,$F$2:F2408,IF(dashboard!$B$4="All","*",dashboard!$B$4),$E$2:E2408,IF(dashboard!$B$5="All","*",dashboard!$B$5),$G$2:G2408,IF(dashboard!$B$6="All","*",dashboard!$B$6),$M$2:M2408,IF(dashboard!$B$7="All","*",dashboard!$B$7),$P$2:P2408,"&gt;="&amp;dashboard!$B$8,$P$2:P2408,"&lt;="&amp;dashboard!$B$9)=1),1,0)</f>
        <v>0</v>
      </c>
    </row>
    <row r="2409" spans="1:17">
      <c r="A2409" t="s">
        <v>3955</v>
      </c>
      <c r="B2409" s="2">
        <v>44945</v>
      </c>
      <c r="C2409" t="s">
        <v>351</v>
      </c>
      <c r="D2409" t="s">
        <v>1253</v>
      </c>
      <c r="E2409" t="s">
        <v>17</v>
      </c>
      <c r="F2409" t="s">
        <v>33</v>
      </c>
      <c r="G2409" t="s">
        <v>19</v>
      </c>
      <c r="H2409" t="s">
        <v>34</v>
      </c>
      <c r="I2409" s="3">
        <v>1</v>
      </c>
      <c r="J2409" s="4">
        <v>942.31</v>
      </c>
      <c r="K2409" s="4">
        <v>942.31</v>
      </c>
      <c r="L2409" t="s">
        <v>35</v>
      </c>
      <c r="M2409" t="s">
        <v>29</v>
      </c>
      <c r="N2409">
        <f>IF(COUNTIF($C$2:C2409,C2409)=1,1,0)</f>
        <v>0</v>
      </c>
      <c r="O2409">
        <f t="shared" si="74"/>
        <v>0</v>
      </c>
      <c r="P2409" t="str">
        <f t="shared" si="75"/>
        <v>2023-01</v>
      </c>
      <c r="Q2409" s="3">
        <f>IF(AND(IF(dashboard!$B$4="All",TRUE,$F2409=dashboard!$B$4),IF(dashboard!$B$5="All",TRUE,$E2409=dashboard!$B$5),IF(dashboard!$B$6="All",TRUE,$G2409=dashboard!$B$6),IF(dashboard!$B$7="All",TRUE,$M2409=dashboard!$B$7),$P2409&gt;=dashboard!$B$8,$P2409&lt;=dashboard!$B$9,COUNTIFS($C$2:C2409,$C2409,$F$2:F2409,IF(dashboard!$B$4="All","*",dashboard!$B$4),$E$2:E2409,IF(dashboard!$B$5="All","*",dashboard!$B$5),$G$2:G2409,IF(dashboard!$B$6="All","*",dashboard!$B$6),$M$2:M2409,IF(dashboard!$B$7="All","*",dashboard!$B$7),$P$2:P2409,"&gt;="&amp;dashboard!$B$8,$P$2:P2409,"&lt;="&amp;dashboard!$B$9)=1),1,0)</f>
        <v>0</v>
      </c>
    </row>
    <row r="2410" spans="1:17">
      <c r="A2410" t="s">
        <v>3956</v>
      </c>
      <c r="B2410" s="2">
        <v>45258</v>
      </c>
      <c r="C2410" t="s">
        <v>3957</v>
      </c>
      <c r="D2410" t="s">
        <v>2492</v>
      </c>
      <c r="E2410" t="s">
        <v>17</v>
      </c>
      <c r="F2410" t="s">
        <v>27</v>
      </c>
      <c r="G2410" t="s">
        <v>19</v>
      </c>
      <c r="H2410" t="s">
        <v>57</v>
      </c>
      <c r="I2410" s="3">
        <v>2</v>
      </c>
      <c r="J2410" s="4">
        <v>13275.21</v>
      </c>
      <c r="K2410" s="4">
        <v>26550.41</v>
      </c>
      <c r="L2410" t="s">
        <v>21</v>
      </c>
      <c r="M2410" t="s">
        <v>22</v>
      </c>
      <c r="N2410">
        <f>IF(COUNTIF($C$2:C2410,C2410)=1,1,0)</f>
        <v>1</v>
      </c>
      <c r="O2410">
        <f t="shared" si="74"/>
        <v>1</v>
      </c>
      <c r="P2410" t="str">
        <f t="shared" si="75"/>
        <v>2023-11</v>
      </c>
      <c r="Q2410" s="3">
        <f>IF(AND(IF(dashboard!$B$4="All",TRUE,$F2410=dashboard!$B$4),IF(dashboard!$B$5="All",TRUE,$E2410=dashboard!$B$5),IF(dashboard!$B$6="All",TRUE,$G2410=dashboard!$B$6),IF(dashboard!$B$7="All",TRUE,$M2410=dashboard!$B$7),$P2410&gt;=dashboard!$B$8,$P2410&lt;=dashboard!$B$9,COUNTIFS($C$2:C2410,$C2410,$F$2:F2410,IF(dashboard!$B$4="All","*",dashboard!$B$4),$E$2:E2410,IF(dashboard!$B$5="All","*",dashboard!$B$5),$G$2:G2410,IF(dashboard!$B$6="All","*",dashboard!$B$6),$M$2:M2410,IF(dashboard!$B$7="All","*",dashboard!$B$7),$P$2:P2410,"&gt;="&amp;dashboard!$B$8,$P$2:P2410,"&lt;="&amp;dashboard!$B$9)=1),1,0)</f>
        <v>0</v>
      </c>
    </row>
    <row r="2411" spans="1:17">
      <c r="A2411" t="s">
        <v>3958</v>
      </c>
      <c r="B2411" s="2">
        <v>45382</v>
      </c>
      <c r="C2411" t="s">
        <v>1866</v>
      </c>
      <c r="D2411" t="s">
        <v>3959</v>
      </c>
      <c r="E2411" t="s">
        <v>61</v>
      </c>
      <c r="F2411" t="s">
        <v>46</v>
      </c>
      <c r="G2411" t="s">
        <v>19</v>
      </c>
      <c r="H2411" t="s">
        <v>34</v>
      </c>
      <c r="I2411" s="3">
        <v>2</v>
      </c>
      <c r="J2411" s="4">
        <v>959.82</v>
      </c>
      <c r="K2411" s="4">
        <v>1919.64</v>
      </c>
      <c r="L2411" t="s">
        <v>21</v>
      </c>
      <c r="M2411" t="s">
        <v>29</v>
      </c>
      <c r="N2411">
        <f>IF(COUNTIF($C$2:C2411,C2411)=1,1,0)</f>
        <v>0</v>
      </c>
      <c r="O2411">
        <f t="shared" si="74"/>
        <v>0</v>
      </c>
      <c r="P2411" t="str">
        <f t="shared" si="75"/>
        <v>2024-03</v>
      </c>
      <c r="Q2411" s="3">
        <f>IF(AND(IF(dashboard!$B$4="All",TRUE,$F2411=dashboard!$B$4),IF(dashboard!$B$5="All",TRUE,$E2411=dashboard!$B$5),IF(dashboard!$B$6="All",TRUE,$G2411=dashboard!$B$6),IF(dashboard!$B$7="All",TRUE,$M2411=dashboard!$B$7),$P2411&gt;=dashboard!$B$8,$P2411&lt;=dashboard!$B$9,COUNTIFS($C$2:C2411,$C2411,$F$2:F2411,IF(dashboard!$B$4="All","*",dashboard!$B$4),$E$2:E2411,IF(dashboard!$B$5="All","*",dashboard!$B$5),$G$2:G2411,IF(dashboard!$B$6="All","*",dashboard!$B$6),$M$2:M2411,IF(dashboard!$B$7="All","*",dashboard!$B$7),$P$2:P2411,"&gt;="&amp;dashboard!$B$8,$P$2:P2411,"&lt;="&amp;dashboard!$B$9)=1),1,0)</f>
        <v>0</v>
      </c>
    </row>
    <row r="2412" spans="1:17">
      <c r="A2412" t="s">
        <v>3960</v>
      </c>
      <c r="B2412" s="2">
        <v>45035</v>
      </c>
      <c r="C2412" t="s">
        <v>1784</v>
      </c>
      <c r="D2412" t="s">
        <v>407</v>
      </c>
      <c r="E2412" t="s">
        <v>26</v>
      </c>
      <c r="F2412" t="s">
        <v>18</v>
      </c>
      <c r="G2412" t="s">
        <v>42</v>
      </c>
      <c r="H2412" t="s">
        <v>20</v>
      </c>
      <c r="I2412" s="3">
        <v>5</v>
      </c>
      <c r="J2412" s="4">
        <v>29517.21</v>
      </c>
      <c r="K2412" s="4">
        <v>147586.07</v>
      </c>
      <c r="L2412" t="s">
        <v>35</v>
      </c>
      <c r="M2412" t="s">
        <v>29</v>
      </c>
      <c r="N2412">
        <f>IF(COUNTIF($C$2:C2412,C2412)=1,1,0)</f>
        <v>0</v>
      </c>
      <c r="O2412">
        <f t="shared" si="74"/>
        <v>0</v>
      </c>
      <c r="P2412" t="str">
        <f t="shared" si="75"/>
        <v>2023-04</v>
      </c>
      <c r="Q2412" s="3">
        <f>IF(AND(IF(dashboard!$B$4="All",TRUE,$F2412=dashboard!$B$4),IF(dashboard!$B$5="All",TRUE,$E2412=dashboard!$B$5),IF(dashboard!$B$6="All",TRUE,$G2412=dashboard!$B$6),IF(dashboard!$B$7="All",TRUE,$M2412=dashboard!$B$7),$P2412&gt;=dashboard!$B$8,$P2412&lt;=dashboard!$B$9,COUNTIFS($C$2:C2412,$C2412,$F$2:F2412,IF(dashboard!$B$4="All","*",dashboard!$B$4),$E$2:E2412,IF(dashboard!$B$5="All","*",dashboard!$B$5),$G$2:G2412,IF(dashboard!$B$6="All","*",dashboard!$B$6),$M$2:M2412,IF(dashboard!$B$7="All","*",dashboard!$B$7),$P$2:P2412,"&gt;="&amp;dashboard!$B$8,$P$2:P2412,"&lt;="&amp;dashboard!$B$9)=1),1,0)</f>
        <v>0</v>
      </c>
    </row>
    <row r="2413" spans="1:17">
      <c r="A2413" t="s">
        <v>3961</v>
      </c>
      <c r="B2413" s="2">
        <v>45194</v>
      </c>
      <c r="C2413" t="s">
        <v>630</v>
      </c>
      <c r="D2413" t="s">
        <v>1483</v>
      </c>
      <c r="E2413" t="s">
        <v>26</v>
      </c>
      <c r="F2413" t="s">
        <v>33</v>
      </c>
      <c r="G2413" t="s">
        <v>42</v>
      </c>
      <c r="H2413" t="s">
        <v>34</v>
      </c>
      <c r="I2413" s="3">
        <v>3</v>
      </c>
      <c r="J2413" s="4">
        <v>1296.6099999999999</v>
      </c>
      <c r="K2413" s="4">
        <v>3889.84</v>
      </c>
      <c r="L2413" t="s">
        <v>21</v>
      </c>
      <c r="M2413" t="s">
        <v>29</v>
      </c>
      <c r="N2413">
        <f>IF(COUNTIF($C$2:C2413,C2413)=1,1,0)</f>
        <v>0</v>
      </c>
      <c r="O2413">
        <f t="shared" si="74"/>
        <v>0</v>
      </c>
      <c r="P2413" t="str">
        <f t="shared" si="75"/>
        <v>2023-09</v>
      </c>
      <c r="Q2413" s="3">
        <f>IF(AND(IF(dashboard!$B$4="All",TRUE,$F2413=dashboard!$B$4),IF(dashboard!$B$5="All",TRUE,$E2413=dashboard!$B$5),IF(dashboard!$B$6="All",TRUE,$G2413=dashboard!$B$6),IF(dashboard!$B$7="All",TRUE,$M2413=dashboard!$B$7),$P2413&gt;=dashboard!$B$8,$P2413&lt;=dashboard!$B$9,COUNTIFS($C$2:C2413,$C2413,$F$2:F2413,IF(dashboard!$B$4="All","*",dashboard!$B$4),$E$2:E2413,IF(dashboard!$B$5="All","*",dashboard!$B$5),$G$2:G2413,IF(dashboard!$B$6="All","*",dashboard!$B$6),$M$2:M2413,IF(dashboard!$B$7="All","*",dashboard!$B$7),$P$2:P2413,"&gt;="&amp;dashboard!$B$8,$P$2:P2413,"&lt;="&amp;dashboard!$B$9)=1),1,0)</f>
        <v>0</v>
      </c>
    </row>
    <row r="2414" spans="1:17">
      <c r="A2414" t="s">
        <v>3962</v>
      </c>
      <c r="B2414" s="2">
        <v>45371</v>
      </c>
      <c r="C2414" t="s">
        <v>152</v>
      </c>
      <c r="D2414" t="s">
        <v>1485</v>
      </c>
      <c r="E2414" t="s">
        <v>26</v>
      </c>
      <c r="F2414" t="s">
        <v>27</v>
      </c>
      <c r="G2414" t="s">
        <v>19</v>
      </c>
      <c r="H2414" t="s">
        <v>57</v>
      </c>
      <c r="I2414" s="3">
        <v>3</v>
      </c>
      <c r="J2414" s="4">
        <v>14073.04</v>
      </c>
      <c r="K2414" s="4">
        <v>42219.11</v>
      </c>
      <c r="L2414" t="s">
        <v>21</v>
      </c>
      <c r="M2414" t="s">
        <v>29</v>
      </c>
      <c r="N2414">
        <f>IF(COUNTIF($C$2:C2414,C2414)=1,1,0)</f>
        <v>0</v>
      </c>
      <c r="O2414">
        <f t="shared" si="74"/>
        <v>0</v>
      </c>
      <c r="P2414" t="str">
        <f t="shared" si="75"/>
        <v>2024-03</v>
      </c>
      <c r="Q2414" s="3">
        <f>IF(AND(IF(dashboard!$B$4="All",TRUE,$F2414=dashboard!$B$4),IF(dashboard!$B$5="All",TRUE,$E2414=dashboard!$B$5),IF(dashboard!$B$6="All",TRUE,$G2414=dashboard!$B$6),IF(dashboard!$B$7="All",TRUE,$M2414=dashboard!$B$7),$P2414&gt;=dashboard!$B$8,$P2414&lt;=dashboard!$B$9,COUNTIFS($C$2:C2414,$C2414,$F$2:F2414,IF(dashboard!$B$4="All","*",dashboard!$B$4),$E$2:E2414,IF(dashboard!$B$5="All","*",dashboard!$B$5),$G$2:G2414,IF(dashboard!$B$6="All","*",dashboard!$B$6),$M$2:M2414,IF(dashboard!$B$7="All","*",dashboard!$B$7),$P$2:P2414,"&gt;="&amp;dashboard!$B$8,$P$2:P2414,"&lt;="&amp;dashboard!$B$9)=1),1,0)</f>
        <v>0</v>
      </c>
    </row>
    <row r="2415" spans="1:17">
      <c r="A2415" t="s">
        <v>3963</v>
      </c>
      <c r="B2415" s="2">
        <v>45166</v>
      </c>
      <c r="C2415" t="s">
        <v>409</v>
      </c>
      <c r="D2415" t="s">
        <v>1224</v>
      </c>
      <c r="E2415" t="s">
        <v>17</v>
      </c>
      <c r="F2415" t="s">
        <v>46</v>
      </c>
      <c r="G2415" t="s">
        <v>19</v>
      </c>
      <c r="H2415" t="s">
        <v>50</v>
      </c>
      <c r="I2415" s="3">
        <v>2</v>
      </c>
      <c r="J2415" s="4">
        <v>1953.22</v>
      </c>
      <c r="K2415" s="4">
        <v>3906.44</v>
      </c>
      <c r="L2415" t="s">
        <v>35</v>
      </c>
      <c r="M2415" t="s">
        <v>29</v>
      </c>
      <c r="N2415">
        <f>IF(COUNTIF($C$2:C2415,C2415)=1,1,0)</f>
        <v>0</v>
      </c>
      <c r="O2415">
        <f t="shared" si="74"/>
        <v>0</v>
      </c>
      <c r="P2415" t="str">
        <f t="shared" si="75"/>
        <v>2023-08</v>
      </c>
      <c r="Q2415" s="3">
        <f>IF(AND(IF(dashboard!$B$4="All",TRUE,$F2415=dashboard!$B$4),IF(dashboard!$B$5="All",TRUE,$E2415=dashboard!$B$5),IF(dashboard!$B$6="All",TRUE,$G2415=dashboard!$B$6),IF(dashboard!$B$7="All",TRUE,$M2415=dashboard!$B$7),$P2415&gt;=dashboard!$B$8,$P2415&lt;=dashboard!$B$9,COUNTIFS($C$2:C2415,$C2415,$F$2:F2415,IF(dashboard!$B$4="All","*",dashboard!$B$4),$E$2:E2415,IF(dashboard!$B$5="All","*",dashboard!$B$5),$G$2:G2415,IF(dashboard!$B$6="All","*",dashboard!$B$6),$M$2:M2415,IF(dashboard!$B$7="All","*",dashboard!$B$7),$P$2:P2415,"&gt;="&amp;dashboard!$B$8,$P$2:P2415,"&lt;="&amp;dashboard!$B$9)=1),1,0)</f>
        <v>0</v>
      </c>
    </row>
    <row r="2416" spans="1:17">
      <c r="A2416" t="s">
        <v>3964</v>
      </c>
      <c r="B2416" s="2">
        <v>45227</v>
      </c>
      <c r="C2416" t="s">
        <v>48</v>
      </c>
      <c r="D2416" t="s">
        <v>2525</v>
      </c>
      <c r="E2416" t="s">
        <v>26</v>
      </c>
      <c r="F2416" t="s">
        <v>33</v>
      </c>
      <c r="G2416" t="s">
        <v>42</v>
      </c>
      <c r="H2416" t="s">
        <v>34</v>
      </c>
      <c r="I2416" s="3">
        <v>1</v>
      </c>
      <c r="J2416" s="4">
        <v>867.98</v>
      </c>
      <c r="K2416" s="4">
        <v>867.98</v>
      </c>
      <c r="L2416" t="s">
        <v>21</v>
      </c>
      <c r="M2416" t="s">
        <v>22</v>
      </c>
      <c r="N2416">
        <f>IF(COUNTIF($C$2:C2416,C2416)=1,1,0)</f>
        <v>0</v>
      </c>
      <c r="O2416">
        <f t="shared" si="74"/>
        <v>1</v>
      </c>
      <c r="P2416" t="str">
        <f t="shared" si="75"/>
        <v>2023-10</v>
      </c>
      <c r="Q2416" s="3">
        <f>IF(AND(IF(dashboard!$B$4="All",TRUE,$F2416=dashboard!$B$4),IF(dashboard!$B$5="All",TRUE,$E2416=dashboard!$B$5),IF(dashboard!$B$6="All",TRUE,$G2416=dashboard!$B$6),IF(dashboard!$B$7="All",TRUE,$M2416=dashboard!$B$7),$P2416&gt;=dashboard!$B$8,$P2416&lt;=dashboard!$B$9,COUNTIFS($C$2:C2416,$C2416,$F$2:F2416,IF(dashboard!$B$4="All","*",dashboard!$B$4),$E$2:E2416,IF(dashboard!$B$5="All","*",dashboard!$B$5),$G$2:G2416,IF(dashboard!$B$6="All","*",dashboard!$B$6),$M$2:M2416,IF(dashboard!$B$7="All","*",dashboard!$B$7),$P$2:P2416,"&gt;="&amp;dashboard!$B$8,$P$2:P2416,"&lt;="&amp;dashboard!$B$9)=1),1,0)</f>
        <v>0</v>
      </c>
    </row>
    <row r="2417" spans="1:17">
      <c r="A2417" t="s">
        <v>3965</v>
      </c>
      <c r="B2417" s="2">
        <v>45029</v>
      </c>
      <c r="C2417" t="s">
        <v>1384</v>
      </c>
      <c r="D2417" t="s">
        <v>1136</v>
      </c>
      <c r="E2417" t="s">
        <v>17</v>
      </c>
      <c r="F2417" t="s">
        <v>18</v>
      </c>
      <c r="G2417" t="s">
        <v>19</v>
      </c>
      <c r="H2417" t="s">
        <v>50</v>
      </c>
      <c r="I2417" s="3">
        <v>5</v>
      </c>
      <c r="J2417" s="4">
        <v>2037.4</v>
      </c>
      <c r="K2417" s="4">
        <v>10186.98</v>
      </c>
      <c r="L2417" t="s">
        <v>28</v>
      </c>
      <c r="M2417" t="s">
        <v>29</v>
      </c>
      <c r="N2417">
        <f>IF(COUNTIF($C$2:C2417,C2417)=1,1,0)</f>
        <v>0</v>
      </c>
      <c r="O2417">
        <f t="shared" si="74"/>
        <v>0</v>
      </c>
      <c r="P2417" t="str">
        <f t="shared" si="75"/>
        <v>2023-04</v>
      </c>
      <c r="Q2417" s="3">
        <f>IF(AND(IF(dashboard!$B$4="All",TRUE,$F2417=dashboard!$B$4),IF(dashboard!$B$5="All",TRUE,$E2417=dashboard!$B$5),IF(dashboard!$B$6="All",TRUE,$G2417=dashboard!$B$6),IF(dashboard!$B$7="All",TRUE,$M2417=dashboard!$B$7),$P2417&gt;=dashboard!$B$8,$P2417&lt;=dashboard!$B$9,COUNTIFS($C$2:C2417,$C2417,$F$2:F2417,IF(dashboard!$B$4="All","*",dashboard!$B$4),$E$2:E2417,IF(dashboard!$B$5="All","*",dashboard!$B$5),$G$2:G2417,IF(dashboard!$B$6="All","*",dashboard!$B$6),$M$2:M2417,IF(dashboard!$B$7="All","*",dashboard!$B$7),$P$2:P2417,"&gt;="&amp;dashboard!$B$8,$P$2:P2417,"&lt;="&amp;dashboard!$B$9)=1),1,0)</f>
        <v>0</v>
      </c>
    </row>
    <row r="2418" spans="1:17">
      <c r="A2418" t="s">
        <v>3966</v>
      </c>
      <c r="B2418" s="2">
        <v>45176</v>
      </c>
      <c r="C2418" t="s">
        <v>3622</v>
      </c>
      <c r="D2418" t="s">
        <v>3264</v>
      </c>
      <c r="E2418" t="s">
        <v>17</v>
      </c>
      <c r="F2418" t="s">
        <v>33</v>
      </c>
      <c r="G2418" t="s">
        <v>42</v>
      </c>
      <c r="H2418" t="s">
        <v>34</v>
      </c>
      <c r="I2418" s="3">
        <v>4</v>
      </c>
      <c r="J2418" s="4">
        <v>1407.36</v>
      </c>
      <c r="K2418" s="4">
        <v>5629.45</v>
      </c>
      <c r="L2418" t="s">
        <v>35</v>
      </c>
      <c r="M2418" t="s">
        <v>22</v>
      </c>
      <c r="N2418">
        <f>IF(COUNTIF($C$2:C2418,C2418)=1,1,0)</f>
        <v>0</v>
      </c>
      <c r="O2418">
        <f t="shared" si="74"/>
        <v>1</v>
      </c>
      <c r="P2418" t="str">
        <f t="shared" si="75"/>
        <v>2023-09</v>
      </c>
      <c r="Q2418" s="3">
        <f>IF(AND(IF(dashboard!$B$4="All",TRUE,$F2418=dashboard!$B$4),IF(dashboard!$B$5="All",TRUE,$E2418=dashboard!$B$5),IF(dashboard!$B$6="All",TRUE,$G2418=dashboard!$B$6),IF(dashboard!$B$7="All",TRUE,$M2418=dashboard!$B$7),$P2418&gt;=dashboard!$B$8,$P2418&lt;=dashboard!$B$9,COUNTIFS($C$2:C2418,$C2418,$F$2:F2418,IF(dashboard!$B$4="All","*",dashboard!$B$4),$E$2:E2418,IF(dashboard!$B$5="All","*",dashboard!$B$5),$G$2:G2418,IF(dashboard!$B$6="All","*",dashboard!$B$6),$M$2:M2418,IF(dashboard!$B$7="All","*",dashboard!$B$7),$P$2:P2418,"&gt;="&amp;dashboard!$B$8,$P$2:P2418,"&lt;="&amp;dashboard!$B$9)=1),1,0)</f>
        <v>0</v>
      </c>
    </row>
    <row r="2419" spans="1:17">
      <c r="A2419" t="s">
        <v>3967</v>
      </c>
      <c r="B2419" s="2">
        <v>45379</v>
      </c>
      <c r="C2419" t="s">
        <v>444</v>
      </c>
      <c r="D2419" t="s">
        <v>3968</v>
      </c>
      <c r="E2419" t="s">
        <v>26</v>
      </c>
      <c r="F2419" t="s">
        <v>33</v>
      </c>
      <c r="G2419" t="s">
        <v>42</v>
      </c>
      <c r="H2419" t="s">
        <v>20</v>
      </c>
      <c r="I2419" s="3">
        <v>2</v>
      </c>
      <c r="J2419" s="4">
        <v>39293.040000000001</v>
      </c>
      <c r="K2419" s="4">
        <v>78586.09</v>
      </c>
      <c r="L2419" t="s">
        <v>28</v>
      </c>
      <c r="M2419" t="s">
        <v>29</v>
      </c>
      <c r="N2419">
        <f>IF(COUNTIF($C$2:C2419,C2419)=1,1,0)</f>
        <v>0</v>
      </c>
      <c r="O2419">
        <f t="shared" si="74"/>
        <v>0</v>
      </c>
      <c r="P2419" t="str">
        <f t="shared" si="75"/>
        <v>2024-03</v>
      </c>
      <c r="Q2419" s="3">
        <f>IF(AND(IF(dashboard!$B$4="All",TRUE,$F2419=dashboard!$B$4),IF(dashboard!$B$5="All",TRUE,$E2419=dashboard!$B$5),IF(dashboard!$B$6="All",TRUE,$G2419=dashboard!$B$6),IF(dashboard!$B$7="All",TRUE,$M2419=dashboard!$B$7),$P2419&gt;=dashboard!$B$8,$P2419&lt;=dashboard!$B$9,COUNTIFS($C$2:C2419,$C2419,$F$2:F2419,IF(dashboard!$B$4="All","*",dashboard!$B$4),$E$2:E2419,IF(dashboard!$B$5="All","*",dashboard!$B$5),$G$2:G2419,IF(dashboard!$B$6="All","*",dashboard!$B$6),$M$2:M2419,IF(dashboard!$B$7="All","*",dashboard!$B$7),$P$2:P2419,"&gt;="&amp;dashboard!$B$8,$P$2:P2419,"&lt;="&amp;dashboard!$B$9)=1),1,0)</f>
        <v>0</v>
      </c>
    </row>
    <row r="2420" spans="1:17">
      <c r="A2420" t="s">
        <v>3969</v>
      </c>
      <c r="B2420" s="2">
        <v>45446</v>
      </c>
      <c r="C2420" t="s">
        <v>757</v>
      </c>
      <c r="D2420" t="s">
        <v>2495</v>
      </c>
      <c r="E2420" t="s">
        <v>17</v>
      </c>
      <c r="F2420" t="s">
        <v>33</v>
      </c>
      <c r="G2420" t="s">
        <v>42</v>
      </c>
      <c r="H2420" t="s">
        <v>57</v>
      </c>
      <c r="I2420" s="3">
        <v>2</v>
      </c>
      <c r="J2420" s="4">
        <v>13801.3</v>
      </c>
      <c r="K2420" s="4">
        <v>27602.61</v>
      </c>
      <c r="L2420" t="s">
        <v>35</v>
      </c>
      <c r="M2420" t="s">
        <v>29</v>
      </c>
      <c r="N2420">
        <f>IF(COUNTIF($C$2:C2420,C2420)=1,1,0)</f>
        <v>0</v>
      </c>
      <c r="O2420">
        <f t="shared" si="74"/>
        <v>0</v>
      </c>
      <c r="P2420" t="str">
        <f t="shared" si="75"/>
        <v>2024-06</v>
      </c>
      <c r="Q2420" s="3">
        <f>IF(AND(IF(dashboard!$B$4="All",TRUE,$F2420=dashboard!$B$4),IF(dashboard!$B$5="All",TRUE,$E2420=dashboard!$B$5),IF(dashboard!$B$6="All",TRUE,$G2420=dashboard!$B$6),IF(dashboard!$B$7="All",TRUE,$M2420=dashboard!$B$7),$P2420&gt;=dashboard!$B$8,$P2420&lt;=dashboard!$B$9,COUNTIFS($C$2:C2420,$C2420,$F$2:F2420,IF(dashboard!$B$4="All","*",dashboard!$B$4),$E$2:E2420,IF(dashboard!$B$5="All","*",dashboard!$B$5),$G$2:G2420,IF(dashboard!$B$6="All","*",dashboard!$B$6),$M$2:M2420,IF(dashboard!$B$7="All","*",dashboard!$B$7),$P$2:P2420,"&gt;="&amp;dashboard!$B$8,$P$2:P2420,"&lt;="&amp;dashboard!$B$9)=1),1,0)</f>
        <v>0</v>
      </c>
    </row>
    <row r="2421" spans="1:17">
      <c r="A2421" t="s">
        <v>3970</v>
      </c>
      <c r="B2421" s="2">
        <v>45079</v>
      </c>
      <c r="C2421" t="s">
        <v>931</v>
      </c>
      <c r="D2421" t="s">
        <v>308</v>
      </c>
      <c r="E2421" t="s">
        <v>61</v>
      </c>
      <c r="F2421" t="s">
        <v>46</v>
      </c>
      <c r="G2421" t="s">
        <v>42</v>
      </c>
      <c r="H2421" t="s">
        <v>34</v>
      </c>
      <c r="I2421" s="3">
        <v>5</v>
      </c>
      <c r="J2421" s="4">
        <v>1129.2</v>
      </c>
      <c r="K2421" s="4">
        <v>5645.99</v>
      </c>
      <c r="L2421" t="s">
        <v>28</v>
      </c>
      <c r="M2421" t="s">
        <v>29</v>
      </c>
      <c r="N2421">
        <f>IF(COUNTIF($C$2:C2421,C2421)=1,1,0)</f>
        <v>0</v>
      </c>
      <c r="O2421">
        <f t="shared" si="74"/>
        <v>0</v>
      </c>
      <c r="P2421" t="str">
        <f t="shared" si="75"/>
        <v>2023-06</v>
      </c>
      <c r="Q2421" s="3">
        <f>IF(AND(IF(dashboard!$B$4="All",TRUE,$F2421=dashboard!$B$4),IF(dashboard!$B$5="All",TRUE,$E2421=dashboard!$B$5),IF(dashboard!$B$6="All",TRUE,$G2421=dashboard!$B$6),IF(dashboard!$B$7="All",TRUE,$M2421=dashboard!$B$7),$P2421&gt;=dashboard!$B$8,$P2421&lt;=dashboard!$B$9,COUNTIFS($C$2:C2421,$C2421,$F$2:F2421,IF(dashboard!$B$4="All","*",dashboard!$B$4),$E$2:E2421,IF(dashboard!$B$5="All","*",dashboard!$B$5),$G$2:G2421,IF(dashboard!$B$6="All","*",dashboard!$B$6),$M$2:M2421,IF(dashboard!$B$7="All","*",dashboard!$B$7),$P$2:P2421,"&gt;="&amp;dashboard!$B$8,$P$2:P2421,"&lt;="&amp;dashboard!$B$9)=1),1,0)</f>
        <v>0</v>
      </c>
    </row>
    <row r="2422" spans="1:17">
      <c r="A2422" t="s">
        <v>3971</v>
      </c>
      <c r="B2422" s="2">
        <v>45100</v>
      </c>
      <c r="C2422" t="s">
        <v>3812</v>
      </c>
      <c r="D2422" t="s">
        <v>2220</v>
      </c>
      <c r="E2422" t="s">
        <v>17</v>
      </c>
      <c r="F2422" t="s">
        <v>46</v>
      </c>
      <c r="G2422" t="s">
        <v>42</v>
      </c>
      <c r="H2422" t="s">
        <v>20</v>
      </c>
      <c r="I2422" s="3">
        <v>1</v>
      </c>
      <c r="J2422" s="4">
        <v>40238.910000000003</v>
      </c>
      <c r="K2422" s="4">
        <v>40238.910000000003</v>
      </c>
      <c r="L2422" t="s">
        <v>21</v>
      </c>
      <c r="M2422" t="s">
        <v>29</v>
      </c>
      <c r="N2422">
        <f>IF(COUNTIF($C$2:C2422,C2422)=1,1,0)</f>
        <v>0</v>
      </c>
      <c r="O2422">
        <f t="shared" si="74"/>
        <v>0</v>
      </c>
      <c r="P2422" t="str">
        <f t="shared" si="75"/>
        <v>2023-06</v>
      </c>
      <c r="Q2422" s="3">
        <f>IF(AND(IF(dashboard!$B$4="All",TRUE,$F2422=dashboard!$B$4),IF(dashboard!$B$5="All",TRUE,$E2422=dashboard!$B$5),IF(dashboard!$B$6="All",TRUE,$G2422=dashboard!$B$6),IF(dashboard!$B$7="All",TRUE,$M2422=dashboard!$B$7),$P2422&gt;=dashboard!$B$8,$P2422&lt;=dashboard!$B$9,COUNTIFS($C$2:C2422,$C2422,$F$2:F2422,IF(dashboard!$B$4="All","*",dashboard!$B$4),$E$2:E2422,IF(dashboard!$B$5="All","*",dashboard!$B$5),$G$2:G2422,IF(dashboard!$B$6="All","*",dashboard!$B$6),$M$2:M2422,IF(dashboard!$B$7="All","*",dashboard!$B$7),$P$2:P2422,"&gt;="&amp;dashboard!$B$8,$P$2:P2422,"&lt;="&amp;dashboard!$B$9)=1),1,0)</f>
        <v>0</v>
      </c>
    </row>
    <row r="2423" spans="1:17">
      <c r="A2423" t="s">
        <v>3972</v>
      </c>
      <c r="B2423" s="2">
        <v>45269</v>
      </c>
      <c r="C2423" t="s">
        <v>1863</v>
      </c>
      <c r="D2423" t="s">
        <v>2957</v>
      </c>
      <c r="E2423" t="s">
        <v>61</v>
      </c>
      <c r="F2423" t="s">
        <v>33</v>
      </c>
      <c r="G2423" t="s">
        <v>19</v>
      </c>
      <c r="H2423" t="s">
        <v>20</v>
      </c>
      <c r="I2423" s="3">
        <v>3</v>
      </c>
      <c r="J2423" s="4">
        <v>34848.54</v>
      </c>
      <c r="K2423" s="4">
        <v>104545.63</v>
      </c>
      <c r="L2423" t="s">
        <v>28</v>
      </c>
      <c r="M2423" t="s">
        <v>29</v>
      </c>
      <c r="N2423">
        <f>IF(COUNTIF($C$2:C2423,C2423)=1,1,0)</f>
        <v>0</v>
      </c>
      <c r="O2423">
        <f t="shared" si="74"/>
        <v>0</v>
      </c>
      <c r="P2423" t="str">
        <f t="shared" si="75"/>
        <v>2023-12</v>
      </c>
      <c r="Q2423" s="3">
        <f>IF(AND(IF(dashboard!$B$4="All",TRUE,$F2423=dashboard!$B$4),IF(dashboard!$B$5="All",TRUE,$E2423=dashboard!$B$5),IF(dashboard!$B$6="All",TRUE,$G2423=dashboard!$B$6),IF(dashboard!$B$7="All",TRUE,$M2423=dashboard!$B$7),$P2423&gt;=dashboard!$B$8,$P2423&lt;=dashboard!$B$9,COUNTIFS($C$2:C2423,$C2423,$F$2:F2423,IF(dashboard!$B$4="All","*",dashboard!$B$4),$E$2:E2423,IF(dashboard!$B$5="All","*",dashboard!$B$5),$G$2:G2423,IF(dashboard!$B$6="All","*",dashboard!$B$6),$M$2:M2423,IF(dashboard!$B$7="All","*",dashboard!$B$7),$P$2:P2423,"&gt;="&amp;dashboard!$B$8,$P$2:P2423,"&lt;="&amp;dashboard!$B$9)=1),1,0)</f>
        <v>0</v>
      </c>
    </row>
    <row r="2424" spans="1:17">
      <c r="A2424" t="s">
        <v>3973</v>
      </c>
      <c r="B2424" s="2">
        <v>45357</v>
      </c>
      <c r="C2424" t="s">
        <v>1222</v>
      </c>
      <c r="D2424" t="s">
        <v>451</v>
      </c>
      <c r="E2424" t="s">
        <v>61</v>
      </c>
      <c r="F2424" t="s">
        <v>33</v>
      </c>
      <c r="G2424" t="s">
        <v>19</v>
      </c>
      <c r="H2424" t="s">
        <v>20</v>
      </c>
      <c r="I2424" s="3">
        <v>2</v>
      </c>
      <c r="J2424" s="4">
        <v>39913.42</v>
      </c>
      <c r="K2424" s="4">
        <v>79826.850000000006</v>
      </c>
      <c r="L2424" t="s">
        <v>28</v>
      </c>
      <c r="M2424" t="s">
        <v>29</v>
      </c>
      <c r="N2424">
        <f>IF(COUNTIF($C$2:C2424,C2424)=1,1,0)</f>
        <v>0</v>
      </c>
      <c r="O2424">
        <f t="shared" si="74"/>
        <v>0</v>
      </c>
      <c r="P2424" t="str">
        <f t="shared" si="75"/>
        <v>2024-03</v>
      </c>
      <c r="Q2424" s="3">
        <f>IF(AND(IF(dashboard!$B$4="All",TRUE,$F2424=dashboard!$B$4),IF(dashboard!$B$5="All",TRUE,$E2424=dashboard!$B$5),IF(dashboard!$B$6="All",TRUE,$G2424=dashboard!$B$6),IF(dashboard!$B$7="All",TRUE,$M2424=dashboard!$B$7),$P2424&gt;=dashboard!$B$8,$P2424&lt;=dashboard!$B$9,COUNTIFS($C$2:C2424,$C2424,$F$2:F2424,IF(dashboard!$B$4="All","*",dashboard!$B$4),$E$2:E2424,IF(dashboard!$B$5="All","*",dashboard!$B$5),$G$2:G2424,IF(dashboard!$B$6="All","*",dashboard!$B$6),$M$2:M2424,IF(dashboard!$B$7="All","*",dashboard!$B$7),$P$2:P2424,"&gt;="&amp;dashboard!$B$8,$P$2:P2424,"&lt;="&amp;dashboard!$B$9)=1),1,0)</f>
        <v>1</v>
      </c>
    </row>
    <row r="2425" spans="1:17">
      <c r="A2425" t="s">
        <v>3974</v>
      </c>
      <c r="B2425" s="2">
        <v>45250</v>
      </c>
      <c r="C2425" t="s">
        <v>1288</v>
      </c>
      <c r="D2425" t="s">
        <v>2276</v>
      </c>
      <c r="E2425" t="s">
        <v>17</v>
      </c>
      <c r="F2425" t="s">
        <v>18</v>
      </c>
      <c r="G2425" t="s">
        <v>19</v>
      </c>
      <c r="H2425" t="s">
        <v>50</v>
      </c>
      <c r="I2425" s="3">
        <v>5</v>
      </c>
      <c r="J2425" s="4">
        <v>2364.8000000000002</v>
      </c>
      <c r="K2425" s="4">
        <v>11823.99</v>
      </c>
      <c r="L2425" t="s">
        <v>28</v>
      </c>
      <c r="M2425" t="s">
        <v>29</v>
      </c>
      <c r="N2425">
        <f>IF(COUNTIF($C$2:C2425,C2425)=1,1,0)</f>
        <v>0</v>
      </c>
      <c r="O2425">
        <f t="shared" si="74"/>
        <v>0</v>
      </c>
      <c r="P2425" t="str">
        <f t="shared" si="75"/>
        <v>2023-11</v>
      </c>
      <c r="Q2425" s="3">
        <f>IF(AND(IF(dashboard!$B$4="All",TRUE,$F2425=dashboard!$B$4),IF(dashboard!$B$5="All",TRUE,$E2425=dashboard!$B$5),IF(dashboard!$B$6="All",TRUE,$G2425=dashboard!$B$6),IF(dashboard!$B$7="All",TRUE,$M2425=dashboard!$B$7),$P2425&gt;=dashboard!$B$8,$P2425&lt;=dashboard!$B$9,COUNTIFS($C$2:C2425,$C2425,$F$2:F2425,IF(dashboard!$B$4="All","*",dashboard!$B$4),$E$2:E2425,IF(dashboard!$B$5="All","*",dashboard!$B$5),$G$2:G2425,IF(dashboard!$B$6="All","*",dashboard!$B$6),$M$2:M2425,IF(dashboard!$B$7="All","*",dashboard!$B$7),$P$2:P2425,"&gt;="&amp;dashboard!$B$8,$P$2:P2425,"&lt;="&amp;dashboard!$B$9)=1),1,0)</f>
        <v>0</v>
      </c>
    </row>
    <row r="2426" spans="1:17">
      <c r="A2426" t="s">
        <v>3975</v>
      </c>
      <c r="B2426" s="2">
        <v>45346</v>
      </c>
      <c r="C2426" t="s">
        <v>1063</v>
      </c>
      <c r="D2426" t="s">
        <v>617</v>
      </c>
      <c r="E2426" t="s">
        <v>26</v>
      </c>
      <c r="F2426" t="s">
        <v>33</v>
      </c>
      <c r="G2426" t="s">
        <v>19</v>
      </c>
      <c r="H2426" t="s">
        <v>50</v>
      </c>
      <c r="I2426" s="3">
        <v>5</v>
      </c>
      <c r="J2426" s="4">
        <v>2000.12</v>
      </c>
      <c r="K2426" s="4">
        <v>10000.61</v>
      </c>
      <c r="L2426" t="s">
        <v>28</v>
      </c>
      <c r="M2426" t="s">
        <v>29</v>
      </c>
      <c r="N2426">
        <f>IF(COUNTIF($C$2:C2426,C2426)=1,1,0)</f>
        <v>0</v>
      </c>
      <c r="O2426">
        <f t="shared" si="74"/>
        <v>0</v>
      </c>
      <c r="P2426" t="str">
        <f t="shared" si="75"/>
        <v>2024-02</v>
      </c>
      <c r="Q2426" s="3">
        <f>IF(AND(IF(dashboard!$B$4="All",TRUE,$F2426=dashboard!$B$4),IF(dashboard!$B$5="All",TRUE,$E2426=dashboard!$B$5),IF(dashboard!$B$6="All",TRUE,$G2426=dashboard!$B$6),IF(dashboard!$B$7="All",TRUE,$M2426=dashboard!$B$7),$P2426&gt;=dashboard!$B$8,$P2426&lt;=dashboard!$B$9,COUNTIFS($C$2:C2426,$C2426,$F$2:F2426,IF(dashboard!$B$4="All","*",dashboard!$B$4),$E$2:E2426,IF(dashboard!$B$5="All","*",dashboard!$B$5),$G$2:G2426,IF(dashboard!$B$6="All","*",dashboard!$B$6),$M$2:M2426,IF(dashboard!$B$7="All","*",dashboard!$B$7),$P$2:P2426,"&gt;="&amp;dashboard!$B$8,$P$2:P2426,"&lt;="&amp;dashboard!$B$9)=1),1,0)</f>
        <v>1</v>
      </c>
    </row>
    <row r="2427" spans="1:17">
      <c r="A2427" t="s">
        <v>3976</v>
      </c>
      <c r="B2427" s="2">
        <v>45411</v>
      </c>
      <c r="C2427" t="s">
        <v>485</v>
      </c>
      <c r="D2427" t="s">
        <v>2521</v>
      </c>
      <c r="E2427" t="s">
        <v>17</v>
      </c>
      <c r="F2427" t="s">
        <v>27</v>
      </c>
      <c r="G2427" t="s">
        <v>42</v>
      </c>
      <c r="H2427" t="s">
        <v>20</v>
      </c>
      <c r="I2427" s="3">
        <v>5</v>
      </c>
      <c r="J2427" s="4">
        <v>37203.72</v>
      </c>
      <c r="K2427" s="4">
        <v>186018.61</v>
      </c>
      <c r="L2427" t="s">
        <v>28</v>
      </c>
      <c r="M2427" t="s">
        <v>29</v>
      </c>
      <c r="N2427">
        <f>IF(COUNTIF($C$2:C2427,C2427)=1,1,0)</f>
        <v>0</v>
      </c>
      <c r="O2427">
        <f t="shared" si="74"/>
        <v>0</v>
      </c>
      <c r="P2427" t="str">
        <f t="shared" si="75"/>
        <v>2024-04</v>
      </c>
      <c r="Q2427" s="3">
        <f>IF(AND(IF(dashboard!$B$4="All",TRUE,$F2427=dashboard!$B$4),IF(dashboard!$B$5="All",TRUE,$E2427=dashboard!$B$5),IF(dashboard!$B$6="All",TRUE,$G2427=dashboard!$B$6),IF(dashboard!$B$7="All",TRUE,$M2427=dashboard!$B$7),$P2427&gt;=dashboard!$B$8,$P2427&lt;=dashboard!$B$9,COUNTIFS($C$2:C2427,$C2427,$F$2:F2427,IF(dashboard!$B$4="All","*",dashboard!$B$4),$E$2:E2427,IF(dashboard!$B$5="All","*",dashboard!$B$5),$G$2:G2427,IF(dashboard!$B$6="All","*",dashboard!$B$6),$M$2:M2427,IF(dashboard!$B$7="All","*",dashboard!$B$7),$P$2:P2427,"&gt;="&amp;dashboard!$B$8,$P$2:P2427,"&lt;="&amp;dashboard!$B$9)=1),1,0)</f>
        <v>0</v>
      </c>
    </row>
    <row r="2428" spans="1:17">
      <c r="A2428" t="s">
        <v>3977</v>
      </c>
      <c r="B2428" s="2">
        <v>45338</v>
      </c>
      <c r="C2428" t="s">
        <v>2560</v>
      </c>
      <c r="D2428" t="s">
        <v>437</v>
      </c>
      <c r="E2428" t="s">
        <v>61</v>
      </c>
      <c r="F2428" t="s">
        <v>27</v>
      </c>
      <c r="G2428" t="s">
        <v>19</v>
      </c>
      <c r="H2428" t="s">
        <v>20</v>
      </c>
      <c r="I2428" s="3">
        <v>3</v>
      </c>
      <c r="J2428" s="4">
        <v>33711.879999999997</v>
      </c>
      <c r="K2428" s="4">
        <v>101135.65</v>
      </c>
      <c r="L2428" t="s">
        <v>35</v>
      </c>
      <c r="M2428" t="s">
        <v>29</v>
      </c>
      <c r="N2428">
        <f>IF(COUNTIF($C$2:C2428,C2428)=1,1,0)</f>
        <v>0</v>
      </c>
      <c r="O2428">
        <f t="shared" si="74"/>
        <v>0</v>
      </c>
      <c r="P2428" t="str">
        <f t="shared" si="75"/>
        <v>2024-02</v>
      </c>
      <c r="Q2428" s="3">
        <f>IF(AND(IF(dashboard!$B$4="All",TRUE,$F2428=dashboard!$B$4),IF(dashboard!$B$5="All",TRUE,$E2428=dashboard!$B$5),IF(dashboard!$B$6="All",TRUE,$G2428=dashboard!$B$6),IF(dashboard!$B$7="All",TRUE,$M2428=dashboard!$B$7),$P2428&gt;=dashboard!$B$8,$P2428&lt;=dashboard!$B$9,COUNTIFS($C$2:C2428,$C2428,$F$2:F2428,IF(dashboard!$B$4="All","*",dashboard!$B$4),$E$2:E2428,IF(dashboard!$B$5="All","*",dashboard!$B$5),$G$2:G2428,IF(dashboard!$B$6="All","*",dashboard!$B$6),$M$2:M2428,IF(dashboard!$B$7="All","*",dashboard!$B$7),$P$2:P2428,"&gt;="&amp;dashboard!$B$8,$P$2:P2428,"&lt;="&amp;dashboard!$B$9)=1),1,0)</f>
        <v>0</v>
      </c>
    </row>
    <row r="2429" spans="1:17">
      <c r="A2429" t="s">
        <v>3978</v>
      </c>
      <c r="B2429" s="2">
        <v>45010</v>
      </c>
      <c r="C2429" t="s">
        <v>398</v>
      </c>
      <c r="D2429" t="s">
        <v>2454</v>
      </c>
      <c r="E2429" t="s">
        <v>17</v>
      </c>
      <c r="F2429" t="s">
        <v>18</v>
      </c>
      <c r="G2429" t="s">
        <v>42</v>
      </c>
      <c r="H2429" t="s">
        <v>34</v>
      </c>
      <c r="I2429" s="3">
        <v>2</v>
      </c>
      <c r="J2429" s="4">
        <v>1241.06</v>
      </c>
      <c r="K2429" s="4">
        <v>2482.13</v>
      </c>
      <c r="L2429" t="s">
        <v>28</v>
      </c>
      <c r="M2429" t="s">
        <v>29</v>
      </c>
      <c r="N2429">
        <f>IF(COUNTIF($C$2:C2429,C2429)=1,1,0)</f>
        <v>0</v>
      </c>
      <c r="O2429">
        <f t="shared" si="74"/>
        <v>0</v>
      </c>
      <c r="P2429" t="str">
        <f t="shared" si="75"/>
        <v>2023-03</v>
      </c>
      <c r="Q2429" s="3">
        <f>IF(AND(IF(dashboard!$B$4="All",TRUE,$F2429=dashboard!$B$4),IF(dashboard!$B$5="All",TRUE,$E2429=dashboard!$B$5),IF(dashboard!$B$6="All",TRUE,$G2429=dashboard!$B$6),IF(dashboard!$B$7="All",TRUE,$M2429=dashboard!$B$7),$P2429&gt;=dashboard!$B$8,$P2429&lt;=dashboard!$B$9,COUNTIFS($C$2:C2429,$C2429,$F$2:F2429,IF(dashboard!$B$4="All","*",dashboard!$B$4),$E$2:E2429,IF(dashboard!$B$5="All","*",dashboard!$B$5),$G$2:G2429,IF(dashboard!$B$6="All","*",dashboard!$B$6),$M$2:M2429,IF(dashboard!$B$7="All","*",dashboard!$B$7),$P$2:P2429,"&gt;="&amp;dashboard!$B$8,$P$2:P2429,"&lt;="&amp;dashboard!$B$9)=1),1,0)</f>
        <v>0</v>
      </c>
    </row>
    <row r="2430" spans="1:17">
      <c r="A2430" t="s">
        <v>3979</v>
      </c>
      <c r="B2430" s="2">
        <v>45039</v>
      </c>
      <c r="C2430" t="s">
        <v>284</v>
      </c>
      <c r="D2430" t="s">
        <v>741</v>
      </c>
      <c r="E2430" t="s">
        <v>26</v>
      </c>
      <c r="F2430" t="s">
        <v>46</v>
      </c>
      <c r="G2430" t="s">
        <v>19</v>
      </c>
      <c r="H2430" t="s">
        <v>34</v>
      </c>
      <c r="I2430" s="3">
        <v>5</v>
      </c>
      <c r="J2430" s="4">
        <v>934.34</v>
      </c>
      <c r="K2430" s="4">
        <v>4671.6899999999996</v>
      </c>
      <c r="L2430" t="s">
        <v>28</v>
      </c>
      <c r="M2430" t="s">
        <v>29</v>
      </c>
      <c r="N2430">
        <f>IF(COUNTIF($C$2:C2430,C2430)=1,1,0)</f>
        <v>0</v>
      </c>
      <c r="O2430">
        <f t="shared" si="74"/>
        <v>0</v>
      </c>
      <c r="P2430" t="str">
        <f t="shared" si="75"/>
        <v>2023-04</v>
      </c>
      <c r="Q2430" s="3">
        <f>IF(AND(IF(dashboard!$B$4="All",TRUE,$F2430=dashboard!$B$4),IF(dashboard!$B$5="All",TRUE,$E2430=dashboard!$B$5),IF(dashboard!$B$6="All",TRUE,$G2430=dashboard!$B$6),IF(dashboard!$B$7="All",TRUE,$M2430=dashboard!$B$7),$P2430&gt;=dashboard!$B$8,$P2430&lt;=dashboard!$B$9,COUNTIFS($C$2:C2430,$C2430,$F$2:F2430,IF(dashboard!$B$4="All","*",dashboard!$B$4),$E$2:E2430,IF(dashboard!$B$5="All","*",dashboard!$B$5),$G$2:G2430,IF(dashboard!$B$6="All","*",dashboard!$B$6),$M$2:M2430,IF(dashboard!$B$7="All","*",dashboard!$B$7),$P$2:P2430,"&gt;="&amp;dashboard!$B$8,$P$2:P2430,"&lt;="&amp;dashboard!$B$9)=1),1,0)</f>
        <v>0</v>
      </c>
    </row>
    <row r="2431" spans="1:17">
      <c r="A2431" t="s">
        <v>3980</v>
      </c>
      <c r="B2431" s="2">
        <v>45258</v>
      </c>
      <c r="C2431" t="s">
        <v>111</v>
      </c>
      <c r="D2431" t="s">
        <v>1979</v>
      </c>
      <c r="E2431" t="s">
        <v>17</v>
      </c>
      <c r="F2431" t="s">
        <v>33</v>
      </c>
      <c r="G2431" t="s">
        <v>19</v>
      </c>
      <c r="H2431" t="s">
        <v>57</v>
      </c>
      <c r="I2431" s="3">
        <v>3</v>
      </c>
      <c r="J2431" s="4">
        <v>15357.01</v>
      </c>
      <c r="K2431" s="4">
        <v>46071.040000000001</v>
      </c>
      <c r="L2431" t="s">
        <v>35</v>
      </c>
      <c r="M2431" t="s">
        <v>29</v>
      </c>
      <c r="N2431">
        <f>IF(COUNTIF($C$2:C2431,C2431)=1,1,0)</f>
        <v>0</v>
      </c>
      <c r="O2431">
        <f t="shared" si="74"/>
        <v>0</v>
      </c>
      <c r="P2431" t="str">
        <f t="shared" si="75"/>
        <v>2023-11</v>
      </c>
      <c r="Q2431" s="3">
        <f>IF(AND(IF(dashboard!$B$4="All",TRUE,$F2431=dashboard!$B$4),IF(dashboard!$B$5="All",TRUE,$E2431=dashboard!$B$5),IF(dashboard!$B$6="All",TRUE,$G2431=dashboard!$B$6),IF(dashboard!$B$7="All",TRUE,$M2431=dashboard!$B$7),$P2431&gt;=dashboard!$B$8,$P2431&lt;=dashboard!$B$9,COUNTIFS($C$2:C2431,$C2431,$F$2:F2431,IF(dashboard!$B$4="All","*",dashboard!$B$4),$E$2:E2431,IF(dashboard!$B$5="All","*",dashboard!$B$5),$G$2:G2431,IF(dashboard!$B$6="All","*",dashboard!$B$6),$M$2:M2431,IF(dashboard!$B$7="All","*",dashboard!$B$7),$P$2:P2431,"&gt;="&amp;dashboard!$B$8,$P$2:P2431,"&lt;="&amp;dashboard!$B$9)=1),1,0)</f>
        <v>1</v>
      </c>
    </row>
    <row r="2432" spans="1:17">
      <c r="A2432" t="s">
        <v>3981</v>
      </c>
      <c r="B2432" s="2">
        <v>45304</v>
      </c>
      <c r="C2432" t="s">
        <v>749</v>
      </c>
      <c r="D2432" t="s">
        <v>3982</v>
      </c>
      <c r="E2432" t="s">
        <v>17</v>
      </c>
      <c r="F2432" t="s">
        <v>18</v>
      </c>
      <c r="G2432" t="s">
        <v>42</v>
      </c>
      <c r="H2432" t="s">
        <v>34</v>
      </c>
      <c r="I2432" s="3">
        <v>1</v>
      </c>
      <c r="J2432" s="4">
        <v>1069.3499999999999</v>
      </c>
      <c r="K2432" s="4">
        <v>1069.3499999999999</v>
      </c>
      <c r="L2432" t="s">
        <v>35</v>
      </c>
      <c r="M2432" t="s">
        <v>29</v>
      </c>
      <c r="N2432">
        <f>IF(COUNTIF($C$2:C2432,C2432)=1,1,0)</f>
        <v>0</v>
      </c>
      <c r="O2432">
        <f t="shared" si="74"/>
        <v>0</v>
      </c>
      <c r="P2432" t="str">
        <f t="shared" si="75"/>
        <v>2024-01</v>
      </c>
      <c r="Q2432" s="3">
        <f>IF(AND(IF(dashboard!$B$4="All",TRUE,$F2432=dashboard!$B$4),IF(dashboard!$B$5="All",TRUE,$E2432=dashboard!$B$5),IF(dashboard!$B$6="All",TRUE,$G2432=dashboard!$B$6),IF(dashboard!$B$7="All",TRUE,$M2432=dashboard!$B$7),$P2432&gt;=dashboard!$B$8,$P2432&lt;=dashboard!$B$9,COUNTIFS($C$2:C2432,$C2432,$F$2:F2432,IF(dashboard!$B$4="All","*",dashboard!$B$4),$E$2:E2432,IF(dashboard!$B$5="All","*",dashboard!$B$5),$G$2:G2432,IF(dashboard!$B$6="All","*",dashboard!$B$6),$M$2:M2432,IF(dashboard!$B$7="All","*",dashboard!$B$7),$P$2:P2432,"&gt;="&amp;dashboard!$B$8,$P$2:P2432,"&lt;="&amp;dashboard!$B$9)=1),1,0)</f>
        <v>0</v>
      </c>
    </row>
    <row r="2433" spans="1:17">
      <c r="A2433" t="s">
        <v>3983</v>
      </c>
      <c r="B2433" s="2">
        <v>44967</v>
      </c>
      <c r="C2433" t="s">
        <v>221</v>
      </c>
      <c r="D2433" t="s">
        <v>76</v>
      </c>
      <c r="E2433" t="s">
        <v>17</v>
      </c>
      <c r="F2433" t="s">
        <v>46</v>
      </c>
      <c r="G2433" t="s">
        <v>19</v>
      </c>
      <c r="H2433" t="s">
        <v>57</v>
      </c>
      <c r="I2433" s="3">
        <v>4</v>
      </c>
      <c r="J2433" s="4">
        <v>12989.98</v>
      </c>
      <c r="K2433" s="4">
        <v>51959.93</v>
      </c>
      <c r="L2433" t="s">
        <v>21</v>
      </c>
      <c r="M2433" t="s">
        <v>29</v>
      </c>
      <c r="N2433">
        <f>IF(COUNTIF($C$2:C2433,C2433)=1,1,0)</f>
        <v>0</v>
      </c>
      <c r="O2433">
        <f t="shared" si="74"/>
        <v>0</v>
      </c>
      <c r="P2433" t="str">
        <f t="shared" si="75"/>
        <v>2023-02</v>
      </c>
      <c r="Q2433" s="3">
        <f>IF(AND(IF(dashboard!$B$4="All",TRUE,$F2433=dashboard!$B$4),IF(dashboard!$B$5="All",TRUE,$E2433=dashboard!$B$5),IF(dashboard!$B$6="All",TRUE,$G2433=dashboard!$B$6),IF(dashboard!$B$7="All",TRUE,$M2433=dashboard!$B$7),$P2433&gt;=dashboard!$B$8,$P2433&lt;=dashboard!$B$9,COUNTIFS($C$2:C2433,$C2433,$F$2:F2433,IF(dashboard!$B$4="All","*",dashboard!$B$4),$E$2:E2433,IF(dashboard!$B$5="All","*",dashboard!$B$5),$G$2:G2433,IF(dashboard!$B$6="All","*",dashboard!$B$6),$M$2:M2433,IF(dashboard!$B$7="All","*",dashboard!$B$7),$P$2:P2433,"&gt;="&amp;dashboard!$B$8,$P$2:P2433,"&lt;="&amp;dashboard!$B$9)=1),1,0)</f>
        <v>0</v>
      </c>
    </row>
    <row r="2434" spans="1:17">
      <c r="A2434" t="s">
        <v>3984</v>
      </c>
      <c r="B2434" s="2">
        <v>45031</v>
      </c>
      <c r="C2434" t="s">
        <v>456</v>
      </c>
      <c r="D2434" t="s">
        <v>291</v>
      </c>
      <c r="E2434" t="s">
        <v>17</v>
      </c>
      <c r="F2434" t="s">
        <v>18</v>
      </c>
      <c r="G2434" t="s">
        <v>42</v>
      </c>
      <c r="H2434" t="s">
        <v>57</v>
      </c>
      <c r="I2434" s="3">
        <v>2</v>
      </c>
      <c r="J2434" s="4">
        <v>15536.07</v>
      </c>
      <c r="K2434" s="4">
        <v>31072.13</v>
      </c>
      <c r="L2434" t="s">
        <v>28</v>
      </c>
      <c r="M2434" t="s">
        <v>29</v>
      </c>
      <c r="N2434">
        <f>IF(COUNTIF($C$2:C2434,C2434)=1,1,0)</f>
        <v>0</v>
      </c>
      <c r="O2434">
        <f t="shared" ref="O2434:O2497" si="76">IF(OR(M2434="Yes",M2434="YES",M2434=TRUE,M2434=1),1,0)</f>
        <v>0</v>
      </c>
      <c r="P2434" t="str">
        <f t="shared" ref="P2434:P2497" si="77">TEXT(B2434,"yyyy-mm")</f>
        <v>2023-04</v>
      </c>
      <c r="Q2434" s="3">
        <f>IF(AND(IF(dashboard!$B$4="All",TRUE,$F2434=dashboard!$B$4),IF(dashboard!$B$5="All",TRUE,$E2434=dashboard!$B$5),IF(dashboard!$B$6="All",TRUE,$G2434=dashboard!$B$6),IF(dashboard!$B$7="All",TRUE,$M2434=dashboard!$B$7),$P2434&gt;=dashboard!$B$8,$P2434&lt;=dashboard!$B$9,COUNTIFS($C$2:C2434,$C2434,$F$2:F2434,IF(dashboard!$B$4="All","*",dashboard!$B$4),$E$2:E2434,IF(dashboard!$B$5="All","*",dashboard!$B$5),$G$2:G2434,IF(dashboard!$B$6="All","*",dashboard!$B$6),$M$2:M2434,IF(dashboard!$B$7="All","*",dashboard!$B$7),$P$2:P2434,"&gt;="&amp;dashboard!$B$8,$P$2:P2434,"&lt;="&amp;dashboard!$B$9)=1),1,0)</f>
        <v>0</v>
      </c>
    </row>
    <row r="2435" spans="1:17">
      <c r="A2435" t="s">
        <v>3985</v>
      </c>
      <c r="B2435" s="2">
        <v>45128</v>
      </c>
      <c r="C2435" t="s">
        <v>1356</v>
      </c>
      <c r="D2435" t="s">
        <v>1971</v>
      </c>
      <c r="E2435" t="s">
        <v>26</v>
      </c>
      <c r="F2435" t="s">
        <v>46</v>
      </c>
      <c r="G2435" t="s">
        <v>42</v>
      </c>
      <c r="H2435" t="s">
        <v>57</v>
      </c>
      <c r="I2435" s="3">
        <v>3</v>
      </c>
      <c r="J2435" s="4">
        <v>14941.79</v>
      </c>
      <c r="K2435" s="4">
        <v>44825.38</v>
      </c>
      <c r="L2435" t="s">
        <v>28</v>
      </c>
      <c r="M2435" t="s">
        <v>29</v>
      </c>
      <c r="N2435">
        <f>IF(COUNTIF($C$2:C2435,C2435)=1,1,0)</f>
        <v>0</v>
      </c>
      <c r="O2435">
        <f t="shared" si="76"/>
        <v>0</v>
      </c>
      <c r="P2435" t="str">
        <f t="shared" si="77"/>
        <v>2023-07</v>
      </c>
      <c r="Q2435" s="3">
        <f>IF(AND(IF(dashboard!$B$4="All",TRUE,$F2435=dashboard!$B$4),IF(dashboard!$B$5="All",TRUE,$E2435=dashboard!$B$5),IF(dashboard!$B$6="All",TRUE,$G2435=dashboard!$B$6),IF(dashboard!$B$7="All",TRUE,$M2435=dashboard!$B$7),$P2435&gt;=dashboard!$B$8,$P2435&lt;=dashboard!$B$9,COUNTIFS($C$2:C2435,$C2435,$F$2:F2435,IF(dashboard!$B$4="All","*",dashboard!$B$4),$E$2:E2435,IF(dashboard!$B$5="All","*",dashboard!$B$5),$G$2:G2435,IF(dashboard!$B$6="All","*",dashboard!$B$6),$M$2:M2435,IF(dashboard!$B$7="All","*",dashboard!$B$7),$P$2:P2435,"&gt;="&amp;dashboard!$B$8,$P$2:P2435,"&lt;="&amp;dashboard!$B$9)=1),1,0)</f>
        <v>0</v>
      </c>
    </row>
    <row r="2436" spans="1:17">
      <c r="A2436" t="s">
        <v>3986</v>
      </c>
      <c r="B2436" s="2">
        <v>45376</v>
      </c>
      <c r="C2436" t="s">
        <v>2665</v>
      </c>
      <c r="D2436" t="s">
        <v>60</v>
      </c>
      <c r="E2436" t="s">
        <v>26</v>
      </c>
      <c r="F2436" t="s">
        <v>33</v>
      </c>
      <c r="G2436" t="s">
        <v>19</v>
      </c>
      <c r="H2436" t="s">
        <v>50</v>
      </c>
      <c r="I2436" s="3">
        <v>4</v>
      </c>
      <c r="J2436" s="4">
        <v>2561.38</v>
      </c>
      <c r="K2436" s="4">
        <v>10245.540000000001</v>
      </c>
      <c r="L2436" t="s">
        <v>21</v>
      </c>
      <c r="M2436" t="s">
        <v>29</v>
      </c>
      <c r="N2436">
        <f>IF(COUNTIF($C$2:C2436,C2436)=1,1,0)</f>
        <v>0</v>
      </c>
      <c r="O2436">
        <f t="shared" si="76"/>
        <v>0</v>
      </c>
      <c r="P2436" t="str">
        <f t="shared" si="77"/>
        <v>2024-03</v>
      </c>
      <c r="Q2436" s="3">
        <f>IF(AND(IF(dashboard!$B$4="All",TRUE,$F2436=dashboard!$B$4),IF(dashboard!$B$5="All",TRUE,$E2436=dashboard!$B$5),IF(dashboard!$B$6="All",TRUE,$G2436=dashboard!$B$6),IF(dashboard!$B$7="All",TRUE,$M2436=dashboard!$B$7),$P2436&gt;=dashboard!$B$8,$P2436&lt;=dashboard!$B$9,COUNTIFS($C$2:C2436,$C2436,$F$2:F2436,IF(dashboard!$B$4="All","*",dashboard!$B$4),$E$2:E2436,IF(dashboard!$B$5="All","*",dashboard!$B$5),$G$2:G2436,IF(dashboard!$B$6="All","*",dashboard!$B$6),$M$2:M2436,IF(dashboard!$B$7="All","*",dashboard!$B$7),$P$2:P2436,"&gt;="&amp;dashboard!$B$8,$P$2:P2436,"&lt;="&amp;dashboard!$B$9)=1),1,0)</f>
        <v>0</v>
      </c>
    </row>
    <row r="2437" spans="1:17">
      <c r="A2437" t="s">
        <v>3987</v>
      </c>
      <c r="B2437" s="2">
        <v>45192</v>
      </c>
      <c r="C2437" t="s">
        <v>1951</v>
      </c>
      <c r="D2437" t="s">
        <v>1770</v>
      </c>
      <c r="E2437" t="s">
        <v>26</v>
      </c>
      <c r="F2437" t="s">
        <v>18</v>
      </c>
      <c r="G2437" t="s">
        <v>19</v>
      </c>
      <c r="H2437" t="s">
        <v>34</v>
      </c>
      <c r="I2437" s="3">
        <v>4</v>
      </c>
      <c r="J2437" s="4">
        <v>1419.2</v>
      </c>
      <c r="K2437" s="4">
        <v>5676.8</v>
      </c>
      <c r="L2437" t="s">
        <v>28</v>
      </c>
      <c r="M2437" t="s">
        <v>29</v>
      </c>
      <c r="N2437">
        <f>IF(COUNTIF($C$2:C2437,C2437)=1,1,0)</f>
        <v>0</v>
      </c>
      <c r="O2437">
        <f t="shared" si="76"/>
        <v>0</v>
      </c>
      <c r="P2437" t="str">
        <f t="shared" si="77"/>
        <v>2023-09</v>
      </c>
      <c r="Q2437" s="3">
        <f>IF(AND(IF(dashboard!$B$4="All",TRUE,$F2437=dashboard!$B$4),IF(dashboard!$B$5="All",TRUE,$E2437=dashboard!$B$5),IF(dashboard!$B$6="All",TRUE,$G2437=dashboard!$B$6),IF(dashboard!$B$7="All",TRUE,$M2437=dashboard!$B$7),$P2437&gt;=dashboard!$B$8,$P2437&lt;=dashboard!$B$9,COUNTIFS($C$2:C2437,$C2437,$F$2:F2437,IF(dashboard!$B$4="All","*",dashboard!$B$4),$E$2:E2437,IF(dashboard!$B$5="All","*",dashboard!$B$5),$G$2:G2437,IF(dashboard!$B$6="All","*",dashboard!$B$6),$M$2:M2437,IF(dashboard!$B$7="All","*",dashboard!$B$7),$P$2:P2437,"&gt;="&amp;dashboard!$B$8,$P$2:P2437,"&lt;="&amp;dashboard!$B$9)=1),1,0)</f>
        <v>0</v>
      </c>
    </row>
    <row r="2438" spans="1:17">
      <c r="A2438" t="s">
        <v>3988</v>
      </c>
      <c r="B2438" s="2">
        <v>45136</v>
      </c>
      <c r="C2438" t="s">
        <v>2482</v>
      </c>
      <c r="D2438" t="s">
        <v>3360</v>
      </c>
      <c r="E2438" t="s">
        <v>17</v>
      </c>
      <c r="F2438" t="s">
        <v>33</v>
      </c>
      <c r="G2438" t="s">
        <v>19</v>
      </c>
      <c r="H2438" t="s">
        <v>20</v>
      </c>
      <c r="I2438" s="3">
        <v>3</v>
      </c>
      <c r="J2438" s="4">
        <v>36770.94</v>
      </c>
      <c r="K2438" s="4">
        <v>110312.81</v>
      </c>
      <c r="L2438" t="s">
        <v>21</v>
      </c>
      <c r="M2438" t="s">
        <v>29</v>
      </c>
      <c r="N2438">
        <f>IF(COUNTIF($C$2:C2438,C2438)=1,1,0)</f>
        <v>0</v>
      </c>
      <c r="O2438">
        <f t="shared" si="76"/>
        <v>0</v>
      </c>
      <c r="P2438" t="str">
        <f t="shared" si="77"/>
        <v>2023-07</v>
      </c>
      <c r="Q2438" s="3">
        <f>IF(AND(IF(dashboard!$B$4="All",TRUE,$F2438=dashboard!$B$4),IF(dashboard!$B$5="All",TRUE,$E2438=dashboard!$B$5),IF(dashboard!$B$6="All",TRUE,$G2438=dashboard!$B$6),IF(dashboard!$B$7="All",TRUE,$M2438=dashboard!$B$7),$P2438&gt;=dashboard!$B$8,$P2438&lt;=dashboard!$B$9,COUNTIFS($C$2:C2438,$C2438,$F$2:F2438,IF(dashboard!$B$4="All","*",dashboard!$B$4),$E$2:E2438,IF(dashboard!$B$5="All","*",dashboard!$B$5),$G$2:G2438,IF(dashboard!$B$6="All","*",dashboard!$B$6),$M$2:M2438,IF(dashboard!$B$7="All","*",dashboard!$B$7),$P$2:P2438,"&gt;="&amp;dashboard!$B$8,$P$2:P2438,"&lt;="&amp;dashboard!$B$9)=1),1,0)</f>
        <v>1</v>
      </c>
    </row>
    <row r="2439" spans="1:17">
      <c r="A2439" t="s">
        <v>3989</v>
      </c>
      <c r="B2439" s="2">
        <v>45044</v>
      </c>
      <c r="C2439" t="s">
        <v>2312</v>
      </c>
      <c r="D2439" t="s">
        <v>3552</v>
      </c>
      <c r="E2439" t="s">
        <v>17</v>
      </c>
      <c r="F2439" t="s">
        <v>18</v>
      </c>
      <c r="G2439" t="s">
        <v>42</v>
      </c>
      <c r="H2439" t="s">
        <v>57</v>
      </c>
      <c r="I2439" s="3">
        <v>3</v>
      </c>
      <c r="J2439" s="4">
        <v>15306.74</v>
      </c>
      <c r="K2439" s="4">
        <v>45920.23</v>
      </c>
      <c r="L2439" t="s">
        <v>35</v>
      </c>
      <c r="M2439" t="s">
        <v>29</v>
      </c>
      <c r="N2439">
        <f>IF(COUNTIF($C$2:C2439,C2439)=1,1,0)</f>
        <v>0</v>
      </c>
      <c r="O2439">
        <f t="shared" si="76"/>
        <v>0</v>
      </c>
      <c r="P2439" t="str">
        <f t="shared" si="77"/>
        <v>2023-04</v>
      </c>
      <c r="Q2439" s="3">
        <f>IF(AND(IF(dashboard!$B$4="All",TRUE,$F2439=dashboard!$B$4),IF(dashboard!$B$5="All",TRUE,$E2439=dashboard!$B$5),IF(dashboard!$B$6="All",TRUE,$G2439=dashboard!$B$6),IF(dashboard!$B$7="All",TRUE,$M2439=dashboard!$B$7),$P2439&gt;=dashboard!$B$8,$P2439&lt;=dashboard!$B$9,COUNTIFS($C$2:C2439,$C2439,$F$2:F2439,IF(dashboard!$B$4="All","*",dashboard!$B$4),$E$2:E2439,IF(dashboard!$B$5="All","*",dashboard!$B$5),$G$2:G2439,IF(dashboard!$B$6="All","*",dashboard!$B$6),$M$2:M2439,IF(dashboard!$B$7="All","*",dashboard!$B$7),$P$2:P2439,"&gt;="&amp;dashboard!$B$8,$P$2:P2439,"&lt;="&amp;dashboard!$B$9)=1),1,0)</f>
        <v>0</v>
      </c>
    </row>
    <row r="2440" spans="1:17">
      <c r="A2440" t="s">
        <v>3990</v>
      </c>
      <c r="B2440" s="2">
        <v>45303</v>
      </c>
      <c r="C2440" t="s">
        <v>662</v>
      </c>
      <c r="D2440" t="s">
        <v>412</v>
      </c>
      <c r="E2440" t="s">
        <v>17</v>
      </c>
      <c r="F2440" t="s">
        <v>46</v>
      </c>
      <c r="G2440" t="s">
        <v>42</v>
      </c>
      <c r="H2440" t="s">
        <v>20</v>
      </c>
      <c r="I2440" s="3">
        <v>3</v>
      </c>
      <c r="J2440" s="4">
        <v>35237.18</v>
      </c>
      <c r="K2440" s="4">
        <v>105711.53</v>
      </c>
      <c r="L2440" t="s">
        <v>28</v>
      </c>
      <c r="M2440" t="s">
        <v>29</v>
      </c>
      <c r="N2440">
        <f>IF(COUNTIF($C$2:C2440,C2440)=1,1,0)</f>
        <v>0</v>
      </c>
      <c r="O2440">
        <f t="shared" si="76"/>
        <v>0</v>
      </c>
      <c r="P2440" t="str">
        <f t="shared" si="77"/>
        <v>2024-01</v>
      </c>
      <c r="Q2440" s="3">
        <f>IF(AND(IF(dashboard!$B$4="All",TRUE,$F2440=dashboard!$B$4),IF(dashboard!$B$5="All",TRUE,$E2440=dashboard!$B$5),IF(dashboard!$B$6="All",TRUE,$G2440=dashboard!$B$6),IF(dashboard!$B$7="All",TRUE,$M2440=dashboard!$B$7),$P2440&gt;=dashboard!$B$8,$P2440&lt;=dashboard!$B$9,COUNTIFS($C$2:C2440,$C2440,$F$2:F2440,IF(dashboard!$B$4="All","*",dashboard!$B$4),$E$2:E2440,IF(dashboard!$B$5="All","*",dashboard!$B$5),$G$2:G2440,IF(dashboard!$B$6="All","*",dashboard!$B$6),$M$2:M2440,IF(dashboard!$B$7="All","*",dashboard!$B$7),$P$2:P2440,"&gt;="&amp;dashboard!$B$8,$P$2:P2440,"&lt;="&amp;dashboard!$B$9)=1),1,0)</f>
        <v>0</v>
      </c>
    </row>
    <row r="2441" spans="1:17">
      <c r="A2441" t="s">
        <v>3991</v>
      </c>
      <c r="B2441" s="2">
        <v>45466</v>
      </c>
      <c r="C2441" t="s">
        <v>1043</v>
      </c>
      <c r="D2441" t="s">
        <v>2574</v>
      </c>
      <c r="E2441" t="s">
        <v>26</v>
      </c>
      <c r="F2441" t="s">
        <v>18</v>
      </c>
      <c r="G2441" t="s">
        <v>19</v>
      </c>
      <c r="H2441" t="s">
        <v>57</v>
      </c>
      <c r="I2441" s="3">
        <v>5</v>
      </c>
      <c r="J2441" s="4">
        <v>13490.36</v>
      </c>
      <c r="K2441" s="4">
        <v>67451.78</v>
      </c>
      <c r="L2441" t="s">
        <v>28</v>
      </c>
      <c r="M2441" t="s">
        <v>29</v>
      </c>
      <c r="N2441">
        <f>IF(COUNTIF($C$2:C2441,C2441)=1,1,0)</f>
        <v>0</v>
      </c>
      <c r="O2441">
        <f t="shared" si="76"/>
        <v>0</v>
      </c>
      <c r="P2441" t="str">
        <f t="shared" si="77"/>
        <v>2024-06</v>
      </c>
      <c r="Q2441" s="3">
        <f>IF(AND(IF(dashboard!$B$4="All",TRUE,$F2441=dashboard!$B$4),IF(dashboard!$B$5="All",TRUE,$E2441=dashboard!$B$5),IF(dashboard!$B$6="All",TRUE,$G2441=dashboard!$B$6),IF(dashboard!$B$7="All",TRUE,$M2441=dashboard!$B$7),$P2441&gt;=dashboard!$B$8,$P2441&lt;=dashboard!$B$9,COUNTIFS($C$2:C2441,$C2441,$F$2:F2441,IF(dashboard!$B$4="All","*",dashboard!$B$4),$E$2:E2441,IF(dashboard!$B$5="All","*",dashboard!$B$5),$G$2:G2441,IF(dashboard!$B$6="All","*",dashboard!$B$6),$M$2:M2441,IF(dashboard!$B$7="All","*",dashboard!$B$7),$P$2:P2441,"&gt;="&amp;dashboard!$B$8,$P$2:P2441,"&lt;="&amp;dashboard!$B$9)=1),1,0)</f>
        <v>0</v>
      </c>
    </row>
    <row r="2442" spans="1:17">
      <c r="A2442" t="s">
        <v>3992</v>
      </c>
      <c r="B2442" s="2">
        <v>45010</v>
      </c>
      <c r="C2442" t="s">
        <v>2279</v>
      </c>
      <c r="D2442" t="s">
        <v>3993</v>
      </c>
      <c r="E2442" t="s">
        <v>61</v>
      </c>
      <c r="F2442" t="s">
        <v>27</v>
      </c>
      <c r="G2442" t="s">
        <v>42</v>
      </c>
      <c r="H2442" t="s">
        <v>34</v>
      </c>
      <c r="I2442" s="3">
        <v>1</v>
      </c>
      <c r="J2442" s="4">
        <v>1343.52</v>
      </c>
      <c r="K2442" s="4">
        <v>1343.52</v>
      </c>
      <c r="L2442" t="s">
        <v>35</v>
      </c>
      <c r="M2442" t="s">
        <v>29</v>
      </c>
      <c r="N2442">
        <f>IF(COUNTIF($C$2:C2442,C2442)=1,1,0)</f>
        <v>0</v>
      </c>
      <c r="O2442">
        <f t="shared" si="76"/>
        <v>0</v>
      </c>
      <c r="P2442" t="str">
        <f t="shared" si="77"/>
        <v>2023-03</v>
      </c>
      <c r="Q2442" s="3">
        <f>IF(AND(IF(dashboard!$B$4="All",TRUE,$F2442=dashboard!$B$4),IF(dashboard!$B$5="All",TRUE,$E2442=dashboard!$B$5),IF(dashboard!$B$6="All",TRUE,$G2442=dashboard!$B$6),IF(dashboard!$B$7="All",TRUE,$M2442=dashboard!$B$7),$P2442&gt;=dashboard!$B$8,$P2442&lt;=dashboard!$B$9,COUNTIFS($C$2:C2442,$C2442,$F$2:F2442,IF(dashboard!$B$4="All","*",dashboard!$B$4),$E$2:E2442,IF(dashboard!$B$5="All","*",dashboard!$B$5),$G$2:G2442,IF(dashboard!$B$6="All","*",dashboard!$B$6),$M$2:M2442,IF(dashboard!$B$7="All","*",dashboard!$B$7),$P$2:P2442,"&gt;="&amp;dashboard!$B$8,$P$2:P2442,"&lt;="&amp;dashboard!$B$9)=1),1,0)</f>
        <v>0</v>
      </c>
    </row>
    <row r="2443" spans="1:17">
      <c r="A2443" t="s">
        <v>3994</v>
      </c>
      <c r="B2443" s="2">
        <v>45380</v>
      </c>
      <c r="C2443" t="s">
        <v>1276</v>
      </c>
      <c r="D2443" t="s">
        <v>1679</v>
      </c>
      <c r="E2443" t="s">
        <v>17</v>
      </c>
      <c r="F2443" t="s">
        <v>27</v>
      </c>
      <c r="G2443" t="s">
        <v>19</v>
      </c>
      <c r="H2443" t="s">
        <v>57</v>
      </c>
      <c r="I2443" s="3">
        <v>5</v>
      </c>
      <c r="J2443" s="4">
        <v>13357.04</v>
      </c>
      <c r="K2443" s="4">
        <v>66785.2</v>
      </c>
      <c r="L2443" t="s">
        <v>28</v>
      </c>
      <c r="M2443" t="s">
        <v>29</v>
      </c>
      <c r="N2443">
        <f>IF(COUNTIF($C$2:C2443,C2443)=1,1,0)</f>
        <v>0</v>
      </c>
      <c r="O2443">
        <f t="shared" si="76"/>
        <v>0</v>
      </c>
      <c r="P2443" t="str">
        <f t="shared" si="77"/>
        <v>2024-03</v>
      </c>
      <c r="Q2443" s="3">
        <f>IF(AND(IF(dashboard!$B$4="All",TRUE,$F2443=dashboard!$B$4),IF(dashboard!$B$5="All",TRUE,$E2443=dashboard!$B$5),IF(dashboard!$B$6="All",TRUE,$G2443=dashboard!$B$6),IF(dashboard!$B$7="All",TRUE,$M2443=dashboard!$B$7),$P2443&gt;=dashboard!$B$8,$P2443&lt;=dashboard!$B$9,COUNTIFS($C$2:C2443,$C2443,$F$2:F2443,IF(dashboard!$B$4="All","*",dashboard!$B$4),$E$2:E2443,IF(dashboard!$B$5="All","*",dashboard!$B$5),$G$2:G2443,IF(dashboard!$B$6="All","*",dashboard!$B$6),$M$2:M2443,IF(dashboard!$B$7="All","*",dashboard!$B$7),$P$2:P2443,"&gt;="&amp;dashboard!$B$8,$P$2:P2443,"&lt;="&amp;dashboard!$B$9)=1),1,0)</f>
        <v>0</v>
      </c>
    </row>
    <row r="2444" spans="1:17">
      <c r="A2444" t="s">
        <v>3995</v>
      </c>
      <c r="B2444" s="2">
        <v>45440</v>
      </c>
      <c r="C2444" t="s">
        <v>3996</v>
      </c>
      <c r="D2444" t="s">
        <v>3997</v>
      </c>
      <c r="E2444" t="s">
        <v>17</v>
      </c>
      <c r="F2444" t="s">
        <v>18</v>
      </c>
      <c r="G2444" t="s">
        <v>42</v>
      </c>
      <c r="H2444" t="s">
        <v>34</v>
      </c>
      <c r="I2444" s="3">
        <v>4</v>
      </c>
      <c r="J2444" s="4">
        <v>1260.1500000000001</v>
      </c>
      <c r="K2444" s="4">
        <v>5040.58</v>
      </c>
      <c r="L2444" t="s">
        <v>35</v>
      </c>
      <c r="M2444" t="s">
        <v>29</v>
      </c>
      <c r="N2444">
        <f>IF(COUNTIF($C$2:C2444,C2444)=1,1,0)</f>
        <v>1</v>
      </c>
      <c r="O2444">
        <f t="shared" si="76"/>
        <v>0</v>
      </c>
      <c r="P2444" t="str">
        <f t="shared" si="77"/>
        <v>2024-05</v>
      </c>
      <c r="Q2444" s="3">
        <f>IF(AND(IF(dashboard!$B$4="All",TRUE,$F2444=dashboard!$B$4),IF(dashboard!$B$5="All",TRUE,$E2444=dashboard!$B$5),IF(dashboard!$B$6="All",TRUE,$G2444=dashboard!$B$6),IF(dashboard!$B$7="All",TRUE,$M2444=dashboard!$B$7),$P2444&gt;=dashboard!$B$8,$P2444&lt;=dashboard!$B$9,COUNTIFS($C$2:C2444,$C2444,$F$2:F2444,IF(dashboard!$B$4="All","*",dashboard!$B$4),$E$2:E2444,IF(dashboard!$B$5="All","*",dashboard!$B$5),$G$2:G2444,IF(dashboard!$B$6="All","*",dashboard!$B$6),$M$2:M2444,IF(dashboard!$B$7="All","*",dashboard!$B$7),$P$2:P2444,"&gt;="&amp;dashboard!$B$8,$P$2:P2444,"&lt;="&amp;dashboard!$B$9)=1),1,0)</f>
        <v>0</v>
      </c>
    </row>
    <row r="2445" spans="1:17">
      <c r="A2445" t="s">
        <v>3998</v>
      </c>
      <c r="B2445" s="2">
        <v>45313</v>
      </c>
      <c r="C2445" t="s">
        <v>1268</v>
      </c>
      <c r="D2445" t="s">
        <v>3249</v>
      </c>
      <c r="E2445" t="s">
        <v>17</v>
      </c>
      <c r="F2445" t="s">
        <v>27</v>
      </c>
      <c r="G2445" t="s">
        <v>42</v>
      </c>
      <c r="H2445" t="s">
        <v>20</v>
      </c>
      <c r="I2445" s="3">
        <v>4</v>
      </c>
      <c r="J2445" s="4">
        <v>29630.01</v>
      </c>
      <c r="K2445" s="4">
        <v>118520.06</v>
      </c>
      <c r="L2445" t="s">
        <v>35</v>
      </c>
      <c r="M2445" t="s">
        <v>29</v>
      </c>
      <c r="N2445">
        <f>IF(COUNTIF($C$2:C2445,C2445)=1,1,0)</f>
        <v>0</v>
      </c>
      <c r="O2445">
        <f t="shared" si="76"/>
        <v>0</v>
      </c>
      <c r="P2445" t="str">
        <f t="shared" si="77"/>
        <v>2024-01</v>
      </c>
      <c r="Q2445" s="3">
        <f>IF(AND(IF(dashboard!$B$4="All",TRUE,$F2445=dashboard!$B$4),IF(dashboard!$B$5="All",TRUE,$E2445=dashboard!$B$5),IF(dashboard!$B$6="All",TRUE,$G2445=dashboard!$B$6),IF(dashboard!$B$7="All",TRUE,$M2445=dashboard!$B$7),$P2445&gt;=dashboard!$B$8,$P2445&lt;=dashboard!$B$9,COUNTIFS($C$2:C2445,$C2445,$F$2:F2445,IF(dashboard!$B$4="All","*",dashboard!$B$4),$E$2:E2445,IF(dashboard!$B$5="All","*",dashboard!$B$5),$G$2:G2445,IF(dashboard!$B$6="All","*",dashboard!$B$6),$M$2:M2445,IF(dashboard!$B$7="All","*",dashboard!$B$7),$P$2:P2445,"&gt;="&amp;dashboard!$B$8,$P$2:P2445,"&lt;="&amp;dashboard!$B$9)=1),1,0)</f>
        <v>0</v>
      </c>
    </row>
    <row r="2446" spans="1:17">
      <c r="A2446" t="s">
        <v>3999</v>
      </c>
      <c r="B2446" s="2">
        <v>45276</v>
      </c>
      <c r="C2446" t="s">
        <v>439</v>
      </c>
      <c r="D2446" t="s">
        <v>448</v>
      </c>
      <c r="E2446" t="s">
        <v>26</v>
      </c>
      <c r="F2446" t="s">
        <v>33</v>
      </c>
      <c r="G2446" t="s">
        <v>42</v>
      </c>
      <c r="H2446" t="s">
        <v>34</v>
      </c>
      <c r="I2446" s="3">
        <v>4</v>
      </c>
      <c r="J2446" s="4">
        <v>928.65</v>
      </c>
      <c r="K2446" s="4">
        <v>3714.62</v>
      </c>
      <c r="L2446" t="s">
        <v>21</v>
      </c>
      <c r="M2446" t="s">
        <v>29</v>
      </c>
      <c r="N2446">
        <f>IF(COUNTIF($C$2:C2446,C2446)=1,1,0)</f>
        <v>0</v>
      </c>
      <c r="O2446">
        <f t="shared" si="76"/>
        <v>0</v>
      </c>
      <c r="P2446" t="str">
        <f t="shared" si="77"/>
        <v>2023-12</v>
      </c>
      <c r="Q2446" s="3">
        <f>IF(AND(IF(dashboard!$B$4="All",TRUE,$F2446=dashboard!$B$4),IF(dashboard!$B$5="All",TRUE,$E2446=dashboard!$B$5),IF(dashboard!$B$6="All",TRUE,$G2446=dashboard!$B$6),IF(dashboard!$B$7="All",TRUE,$M2446=dashboard!$B$7),$P2446&gt;=dashboard!$B$8,$P2446&lt;=dashboard!$B$9,COUNTIFS($C$2:C2446,$C2446,$F$2:F2446,IF(dashboard!$B$4="All","*",dashboard!$B$4),$E$2:E2446,IF(dashboard!$B$5="All","*",dashboard!$B$5),$G$2:G2446,IF(dashboard!$B$6="All","*",dashboard!$B$6),$M$2:M2446,IF(dashboard!$B$7="All","*",dashboard!$B$7),$P$2:P2446,"&gt;="&amp;dashboard!$B$8,$P$2:P2446,"&lt;="&amp;dashboard!$B$9)=1),1,0)</f>
        <v>1</v>
      </c>
    </row>
    <row r="2447" spans="1:17">
      <c r="A2447" t="s">
        <v>4000</v>
      </c>
      <c r="B2447" s="2">
        <v>45222</v>
      </c>
      <c r="C2447" t="s">
        <v>2729</v>
      </c>
      <c r="D2447" t="s">
        <v>166</v>
      </c>
      <c r="E2447" t="s">
        <v>26</v>
      </c>
      <c r="F2447" t="s">
        <v>27</v>
      </c>
      <c r="G2447" t="s">
        <v>42</v>
      </c>
      <c r="H2447" t="s">
        <v>20</v>
      </c>
      <c r="I2447" s="3">
        <v>3</v>
      </c>
      <c r="J2447" s="4">
        <v>26770.86</v>
      </c>
      <c r="K2447" s="4">
        <v>80312.570000000007</v>
      </c>
      <c r="L2447" t="s">
        <v>35</v>
      </c>
      <c r="M2447" t="s">
        <v>29</v>
      </c>
      <c r="N2447">
        <f>IF(COUNTIF($C$2:C2447,C2447)=1,1,0)</f>
        <v>0</v>
      </c>
      <c r="O2447">
        <f t="shared" si="76"/>
        <v>0</v>
      </c>
      <c r="P2447" t="str">
        <f t="shared" si="77"/>
        <v>2023-10</v>
      </c>
      <c r="Q2447" s="3">
        <f>IF(AND(IF(dashboard!$B$4="All",TRUE,$F2447=dashboard!$B$4),IF(dashboard!$B$5="All",TRUE,$E2447=dashboard!$B$5),IF(dashboard!$B$6="All",TRUE,$G2447=dashboard!$B$6),IF(dashboard!$B$7="All",TRUE,$M2447=dashboard!$B$7),$P2447&gt;=dashboard!$B$8,$P2447&lt;=dashboard!$B$9,COUNTIFS($C$2:C2447,$C2447,$F$2:F2447,IF(dashboard!$B$4="All","*",dashboard!$B$4),$E$2:E2447,IF(dashboard!$B$5="All","*",dashboard!$B$5),$G$2:G2447,IF(dashboard!$B$6="All","*",dashboard!$B$6),$M$2:M2447,IF(dashboard!$B$7="All","*",dashboard!$B$7),$P$2:P2447,"&gt;="&amp;dashboard!$B$8,$P$2:P2447,"&lt;="&amp;dashboard!$B$9)=1),1,0)</f>
        <v>0</v>
      </c>
    </row>
    <row r="2448" spans="1:17">
      <c r="A2448" t="s">
        <v>4001</v>
      </c>
      <c r="B2448" s="2">
        <v>45184</v>
      </c>
      <c r="C2448" t="s">
        <v>338</v>
      </c>
      <c r="D2448" t="s">
        <v>568</v>
      </c>
      <c r="E2448" t="s">
        <v>26</v>
      </c>
      <c r="F2448" t="s">
        <v>27</v>
      </c>
      <c r="G2448" t="s">
        <v>19</v>
      </c>
      <c r="H2448" t="s">
        <v>34</v>
      </c>
      <c r="I2448" s="3">
        <v>2</v>
      </c>
      <c r="J2448" s="4">
        <v>1220.74</v>
      </c>
      <c r="K2448" s="4">
        <v>2441.4699999999998</v>
      </c>
      <c r="L2448" t="s">
        <v>21</v>
      </c>
      <c r="M2448" t="s">
        <v>29</v>
      </c>
      <c r="N2448">
        <f>IF(COUNTIF($C$2:C2448,C2448)=1,1,0)</f>
        <v>0</v>
      </c>
      <c r="O2448">
        <f t="shared" si="76"/>
        <v>0</v>
      </c>
      <c r="P2448" t="str">
        <f t="shared" si="77"/>
        <v>2023-09</v>
      </c>
      <c r="Q2448" s="3">
        <f>IF(AND(IF(dashboard!$B$4="All",TRUE,$F2448=dashboard!$B$4),IF(dashboard!$B$5="All",TRUE,$E2448=dashboard!$B$5),IF(dashboard!$B$6="All",TRUE,$G2448=dashboard!$B$6),IF(dashboard!$B$7="All",TRUE,$M2448=dashboard!$B$7),$P2448&gt;=dashboard!$B$8,$P2448&lt;=dashboard!$B$9,COUNTIFS($C$2:C2448,$C2448,$F$2:F2448,IF(dashboard!$B$4="All","*",dashboard!$B$4),$E$2:E2448,IF(dashboard!$B$5="All","*",dashboard!$B$5),$G$2:G2448,IF(dashboard!$B$6="All","*",dashboard!$B$6),$M$2:M2448,IF(dashboard!$B$7="All","*",dashboard!$B$7),$P$2:P2448,"&gt;="&amp;dashboard!$B$8,$P$2:P2448,"&lt;="&amp;dashboard!$B$9)=1),1,0)</f>
        <v>0</v>
      </c>
    </row>
    <row r="2449" spans="1:17">
      <c r="A2449" t="s">
        <v>4002</v>
      </c>
      <c r="B2449" s="2">
        <v>45007</v>
      </c>
      <c r="C2449" t="s">
        <v>1386</v>
      </c>
      <c r="D2449" t="s">
        <v>2137</v>
      </c>
      <c r="E2449" t="s">
        <v>17</v>
      </c>
      <c r="F2449" t="s">
        <v>33</v>
      </c>
      <c r="G2449" t="s">
        <v>42</v>
      </c>
      <c r="H2449" t="s">
        <v>57</v>
      </c>
      <c r="I2449" s="3">
        <v>5</v>
      </c>
      <c r="J2449" s="4">
        <v>12959.66</v>
      </c>
      <c r="K2449" s="4">
        <v>64798.31</v>
      </c>
      <c r="L2449" t="s">
        <v>35</v>
      </c>
      <c r="M2449" t="s">
        <v>22</v>
      </c>
      <c r="N2449">
        <f>IF(COUNTIF($C$2:C2449,C2449)=1,1,0)</f>
        <v>0</v>
      </c>
      <c r="O2449">
        <f t="shared" si="76"/>
        <v>1</v>
      </c>
      <c r="P2449" t="str">
        <f t="shared" si="77"/>
        <v>2023-03</v>
      </c>
      <c r="Q2449" s="3">
        <f>IF(AND(IF(dashboard!$B$4="All",TRUE,$F2449=dashboard!$B$4),IF(dashboard!$B$5="All",TRUE,$E2449=dashboard!$B$5),IF(dashboard!$B$6="All",TRUE,$G2449=dashboard!$B$6),IF(dashboard!$B$7="All",TRUE,$M2449=dashboard!$B$7),$P2449&gt;=dashboard!$B$8,$P2449&lt;=dashboard!$B$9,COUNTIFS($C$2:C2449,$C2449,$F$2:F2449,IF(dashboard!$B$4="All","*",dashboard!$B$4),$E$2:E2449,IF(dashboard!$B$5="All","*",dashboard!$B$5),$G$2:G2449,IF(dashboard!$B$6="All","*",dashboard!$B$6),$M$2:M2449,IF(dashboard!$B$7="All","*",dashboard!$B$7),$P$2:P2449,"&gt;="&amp;dashboard!$B$8,$P$2:P2449,"&lt;="&amp;dashboard!$B$9)=1),1,0)</f>
        <v>0</v>
      </c>
    </row>
    <row r="2450" spans="1:17">
      <c r="A2450" t="s">
        <v>4003</v>
      </c>
      <c r="B2450" s="2">
        <v>45194</v>
      </c>
      <c r="C2450" t="s">
        <v>1719</v>
      </c>
      <c r="D2450" t="s">
        <v>466</v>
      </c>
      <c r="E2450" t="s">
        <v>26</v>
      </c>
      <c r="F2450" t="s">
        <v>33</v>
      </c>
      <c r="G2450" t="s">
        <v>19</v>
      </c>
      <c r="H2450" t="s">
        <v>57</v>
      </c>
      <c r="I2450" s="3">
        <v>2</v>
      </c>
      <c r="J2450" s="4">
        <v>12562.87</v>
      </c>
      <c r="K2450" s="4">
        <v>25125.74</v>
      </c>
      <c r="L2450" t="s">
        <v>21</v>
      </c>
      <c r="M2450" t="s">
        <v>29</v>
      </c>
      <c r="N2450">
        <f>IF(COUNTIF($C$2:C2450,C2450)=1,1,0)</f>
        <v>0</v>
      </c>
      <c r="O2450">
        <f t="shared" si="76"/>
        <v>0</v>
      </c>
      <c r="P2450" t="str">
        <f t="shared" si="77"/>
        <v>2023-09</v>
      </c>
      <c r="Q2450" s="3">
        <f>IF(AND(IF(dashboard!$B$4="All",TRUE,$F2450=dashboard!$B$4),IF(dashboard!$B$5="All",TRUE,$E2450=dashboard!$B$5),IF(dashboard!$B$6="All",TRUE,$G2450=dashboard!$B$6),IF(dashboard!$B$7="All",TRUE,$M2450=dashboard!$B$7),$P2450&gt;=dashboard!$B$8,$P2450&lt;=dashboard!$B$9,COUNTIFS($C$2:C2450,$C2450,$F$2:F2450,IF(dashboard!$B$4="All","*",dashboard!$B$4),$E$2:E2450,IF(dashboard!$B$5="All","*",dashboard!$B$5),$G$2:G2450,IF(dashboard!$B$6="All","*",dashboard!$B$6),$M$2:M2450,IF(dashboard!$B$7="All","*",dashboard!$B$7),$P$2:P2450,"&gt;="&amp;dashboard!$B$8,$P$2:P2450,"&lt;="&amp;dashboard!$B$9)=1),1,0)</f>
        <v>1</v>
      </c>
    </row>
    <row r="2451" spans="1:17">
      <c r="A2451" t="s">
        <v>4004</v>
      </c>
      <c r="B2451" s="2">
        <v>45345</v>
      </c>
      <c r="C2451" t="s">
        <v>1858</v>
      </c>
      <c r="D2451" t="s">
        <v>193</v>
      </c>
      <c r="E2451" t="s">
        <v>26</v>
      </c>
      <c r="F2451" t="s">
        <v>46</v>
      </c>
      <c r="G2451" t="s">
        <v>42</v>
      </c>
      <c r="H2451" t="s">
        <v>34</v>
      </c>
      <c r="I2451" s="3">
        <v>1</v>
      </c>
      <c r="J2451" s="4">
        <v>1195.24</v>
      </c>
      <c r="K2451" s="4">
        <v>1195.24</v>
      </c>
      <c r="L2451" t="s">
        <v>21</v>
      </c>
      <c r="M2451" t="s">
        <v>29</v>
      </c>
      <c r="N2451">
        <f>IF(COUNTIF($C$2:C2451,C2451)=1,1,0)</f>
        <v>0</v>
      </c>
      <c r="O2451">
        <f t="shared" si="76"/>
        <v>0</v>
      </c>
      <c r="P2451" t="str">
        <f t="shared" si="77"/>
        <v>2024-02</v>
      </c>
      <c r="Q2451" s="3">
        <f>IF(AND(IF(dashboard!$B$4="All",TRUE,$F2451=dashboard!$B$4),IF(dashboard!$B$5="All",TRUE,$E2451=dashboard!$B$5),IF(dashboard!$B$6="All",TRUE,$G2451=dashboard!$B$6),IF(dashboard!$B$7="All",TRUE,$M2451=dashboard!$B$7),$P2451&gt;=dashboard!$B$8,$P2451&lt;=dashboard!$B$9,COUNTIFS($C$2:C2451,$C2451,$F$2:F2451,IF(dashboard!$B$4="All","*",dashboard!$B$4),$E$2:E2451,IF(dashboard!$B$5="All","*",dashboard!$B$5),$G$2:G2451,IF(dashboard!$B$6="All","*",dashboard!$B$6),$M$2:M2451,IF(dashboard!$B$7="All","*",dashboard!$B$7),$P$2:P2451,"&gt;="&amp;dashboard!$B$8,$P$2:P2451,"&lt;="&amp;dashboard!$B$9)=1),1,0)</f>
        <v>0</v>
      </c>
    </row>
    <row r="2452" spans="1:17">
      <c r="A2452" t="s">
        <v>4005</v>
      </c>
      <c r="B2452" s="2">
        <v>45161</v>
      </c>
      <c r="C2452" t="s">
        <v>1545</v>
      </c>
      <c r="D2452" t="s">
        <v>2017</v>
      </c>
      <c r="E2452" t="s">
        <v>17</v>
      </c>
      <c r="F2452" t="s">
        <v>33</v>
      </c>
      <c r="G2452" t="s">
        <v>19</v>
      </c>
      <c r="H2452" t="s">
        <v>20</v>
      </c>
      <c r="I2452" s="3">
        <v>1</v>
      </c>
      <c r="J2452" s="4">
        <v>24949.22</v>
      </c>
      <c r="K2452" s="4">
        <v>24949.22</v>
      </c>
      <c r="L2452" t="s">
        <v>21</v>
      </c>
      <c r="M2452" t="s">
        <v>29</v>
      </c>
      <c r="N2452">
        <f>IF(COUNTIF($C$2:C2452,C2452)=1,1,0)</f>
        <v>0</v>
      </c>
      <c r="O2452">
        <f t="shared" si="76"/>
        <v>0</v>
      </c>
      <c r="P2452" t="str">
        <f t="shared" si="77"/>
        <v>2023-08</v>
      </c>
      <c r="Q2452" s="3">
        <f>IF(AND(IF(dashboard!$B$4="All",TRUE,$F2452=dashboard!$B$4),IF(dashboard!$B$5="All",TRUE,$E2452=dashboard!$B$5),IF(dashboard!$B$6="All",TRUE,$G2452=dashboard!$B$6),IF(dashboard!$B$7="All",TRUE,$M2452=dashboard!$B$7),$P2452&gt;=dashboard!$B$8,$P2452&lt;=dashboard!$B$9,COUNTIFS($C$2:C2452,$C2452,$F$2:F2452,IF(dashboard!$B$4="All","*",dashboard!$B$4),$E$2:E2452,IF(dashboard!$B$5="All","*",dashboard!$B$5),$G$2:G2452,IF(dashboard!$B$6="All","*",dashboard!$B$6),$M$2:M2452,IF(dashboard!$B$7="All","*",dashboard!$B$7),$P$2:P2452,"&gt;="&amp;dashboard!$B$8,$P$2:P2452,"&lt;="&amp;dashboard!$B$9)=1),1,0)</f>
        <v>0</v>
      </c>
    </row>
    <row r="2453" spans="1:17">
      <c r="A2453" t="s">
        <v>4006</v>
      </c>
      <c r="B2453" s="2">
        <v>45237</v>
      </c>
      <c r="C2453" t="s">
        <v>2440</v>
      </c>
      <c r="D2453" t="s">
        <v>595</v>
      </c>
      <c r="E2453" t="s">
        <v>17</v>
      </c>
      <c r="F2453" t="s">
        <v>18</v>
      </c>
      <c r="G2453" t="s">
        <v>42</v>
      </c>
      <c r="H2453" t="s">
        <v>20</v>
      </c>
      <c r="I2453" s="3">
        <v>5</v>
      </c>
      <c r="J2453" s="4">
        <v>28808.95</v>
      </c>
      <c r="K2453" s="4">
        <v>144044.74</v>
      </c>
      <c r="L2453" t="s">
        <v>21</v>
      </c>
      <c r="M2453" t="s">
        <v>29</v>
      </c>
      <c r="N2453">
        <f>IF(COUNTIF($C$2:C2453,C2453)=1,1,0)</f>
        <v>0</v>
      </c>
      <c r="O2453">
        <f t="shared" si="76"/>
        <v>0</v>
      </c>
      <c r="P2453" t="str">
        <f t="shared" si="77"/>
        <v>2023-11</v>
      </c>
      <c r="Q2453" s="3">
        <f>IF(AND(IF(dashboard!$B$4="All",TRUE,$F2453=dashboard!$B$4),IF(dashboard!$B$5="All",TRUE,$E2453=dashboard!$B$5),IF(dashboard!$B$6="All",TRUE,$G2453=dashboard!$B$6),IF(dashboard!$B$7="All",TRUE,$M2453=dashboard!$B$7),$P2453&gt;=dashboard!$B$8,$P2453&lt;=dashboard!$B$9,COUNTIFS($C$2:C2453,$C2453,$F$2:F2453,IF(dashboard!$B$4="All","*",dashboard!$B$4),$E$2:E2453,IF(dashboard!$B$5="All","*",dashboard!$B$5),$G$2:G2453,IF(dashboard!$B$6="All","*",dashboard!$B$6),$M$2:M2453,IF(dashboard!$B$7="All","*",dashboard!$B$7),$P$2:P2453,"&gt;="&amp;dashboard!$B$8,$P$2:P2453,"&lt;="&amp;dashboard!$B$9)=1),1,0)</f>
        <v>0</v>
      </c>
    </row>
    <row r="2454" spans="1:17">
      <c r="A2454" t="s">
        <v>4007</v>
      </c>
      <c r="B2454" s="2">
        <v>45283</v>
      </c>
      <c r="C2454" t="s">
        <v>2594</v>
      </c>
      <c r="D2454" t="s">
        <v>1191</v>
      </c>
      <c r="E2454" t="s">
        <v>17</v>
      </c>
      <c r="F2454" t="s">
        <v>27</v>
      </c>
      <c r="G2454" t="s">
        <v>42</v>
      </c>
      <c r="H2454" t="s">
        <v>20</v>
      </c>
      <c r="I2454" s="3">
        <v>4</v>
      </c>
      <c r="J2454" s="4">
        <v>30459.58</v>
      </c>
      <c r="K2454" s="4">
        <v>121838.31</v>
      </c>
      <c r="L2454" t="s">
        <v>28</v>
      </c>
      <c r="M2454" t="s">
        <v>29</v>
      </c>
      <c r="N2454">
        <f>IF(COUNTIF($C$2:C2454,C2454)=1,1,0)</f>
        <v>0</v>
      </c>
      <c r="O2454">
        <f t="shared" si="76"/>
        <v>0</v>
      </c>
      <c r="P2454" t="str">
        <f t="shared" si="77"/>
        <v>2023-12</v>
      </c>
      <c r="Q2454" s="3">
        <f>IF(AND(IF(dashboard!$B$4="All",TRUE,$F2454=dashboard!$B$4),IF(dashboard!$B$5="All",TRUE,$E2454=dashboard!$B$5),IF(dashboard!$B$6="All",TRUE,$G2454=dashboard!$B$6),IF(dashboard!$B$7="All",TRUE,$M2454=dashboard!$B$7),$P2454&gt;=dashboard!$B$8,$P2454&lt;=dashboard!$B$9,COUNTIFS($C$2:C2454,$C2454,$F$2:F2454,IF(dashboard!$B$4="All","*",dashboard!$B$4),$E$2:E2454,IF(dashboard!$B$5="All","*",dashboard!$B$5),$G$2:G2454,IF(dashboard!$B$6="All","*",dashboard!$B$6),$M$2:M2454,IF(dashboard!$B$7="All","*",dashboard!$B$7),$P$2:P2454,"&gt;="&amp;dashboard!$B$8,$P$2:P2454,"&lt;="&amp;dashboard!$B$9)=1),1,0)</f>
        <v>0</v>
      </c>
    </row>
    <row r="2455" spans="1:17">
      <c r="A2455" t="s">
        <v>4008</v>
      </c>
      <c r="B2455" s="2">
        <v>45139</v>
      </c>
      <c r="C2455" t="s">
        <v>207</v>
      </c>
      <c r="D2455" t="s">
        <v>1144</v>
      </c>
      <c r="E2455" t="s">
        <v>17</v>
      </c>
      <c r="F2455" t="s">
        <v>46</v>
      </c>
      <c r="G2455" t="s">
        <v>42</v>
      </c>
      <c r="H2455" t="s">
        <v>34</v>
      </c>
      <c r="I2455" s="3">
        <v>1</v>
      </c>
      <c r="J2455" s="4">
        <v>1265.02</v>
      </c>
      <c r="K2455" s="4">
        <v>1265.02</v>
      </c>
      <c r="L2455" t="s">
        <v>35</v>
      </c>
      <c r="M2455" t="s">
        <v>29</v>
      </c>
      <c r="N2455">
        <f>IF(COUNTIF($C$2:C2455,C2455)=1,1,0)</f>
        <v>0</v>
      </c>
      <c r="O2455">
        <f t="shared" si="76"/>
        <v>0</v>
      </c>
      <c r="P2455" t="str">
        <f t="shared" si="77"/>
        <v>2023-08</v>
      </c>
      <c r="Q2455" s="3">
        <f>IF(AND(IF(dashboard!$B$4="All",TRUE,$F2455=dashboard!$B$4),IF(dashboard!$B$5="All",TRUE,$E2455=dashboard!$B$5),IF(dashboard!$B$6="All",TRUE,$G2455=dashboard!$B$6),IF(dashboard!$B$7="All",TRUE,$M2455=dashboard!$B$7),$P2455&gt;=dashboard!$B$8,$P2455&lt;=dashboard!$B$9,COUNTIFS($C$2:C2455,$C2455,$F$2:F2455,IF(dashboard!$B$4="All","*",dashboard!$B$4),$E$2:E2455,IF(dashboard!$B$5="All","*",dashboard!$B$5),$G$2:G2455,IF(dashboard!$B$6="All","*",dashboard!$B$6),$M$2:M2455,IF(dashboard!$B$7="All","*",dashboard!$B$7),$P$2:P2455,"&gt;="&amp;dashboard!$B$8,$P$2:P2455,"&lt;="&amp;dashboard!$B$9)=1),1,0)</f>
        <v>0</v>
      </c>
    </row>
    <row r="2456" spans="1:17">
      <c r="A2456" t="s">
        <v>4009</v>
      </c>
      <c r="B2456" s="2">
        <v>44975</v>
      </c>
      <c r="C2456" t="s">
        <v>221</v>
      </c>
      <c r="D2456" t="s">
        <v>1882</v>
      </c>
      <c r="E2456" t="s">
        <v>61</v>
      </c>
      <c r="F2456" t="s">
        <v>33</v>
      </c>
      <c r="G2456" t="s">
        <v>19</v>
      </c>
      <c r="H2456" t="s">
        <v>34</v>
      </c>
      <c r="I2456" s="3">
        <v>2</v>
      </c>
      <c r="J2456" s="4">
        <v>1167</v>
      </c>
      <c r="K2456" s="4">
        <v>2334</v>
      </c>
      <c r="L2456" t="s">
        <v>35</v>
      </c>
      <c r="M2456" t="s">
        <v>29</v>
      </c>
      <c r="N2456">
        <f>IF(COUNTIF($C$2:C2456,C2456)=1,1,0)</f>
        <v>0</v>
      </c>
      <c r="O2456">
        <f t="shared" si="76"/>
        <v>0</v>
      </c>
      <c r="P2456" t="str">
        <f t="shared" si="77"/>
        <v>2023-02</v>
      </c>
      <c r="Q2456" s="3">
        <f>IF(AND(IF(dashboard!$B$4="All",TRUE,$F2456=dashboard!$B$4),IF(dashboard!$B$5="All",TRUE,$E2456=dashboard!$B$5),IF(dashboard!$B$6="All",TRUE,$G2456=dashboard!$B$6),IF(dashboard!$B$7="All",TRUE,$M2456=dashboard!$B$7),$P2456&gt;=dashboard!$B$8,$P2456&lt;=dashboard!$B$9,COUNTIFS($C$2:C2456,$C2456,$F$2:F2456,IF(dashboard!$B$4="All","*",dashboard!$B$4),$E$2:E2456,IF(dashboard!$B$5="All","*",dashboard!$B$5),$G$2:G2456,IF(dashboard!$B$6="All","*",dashboard!$B$6),$M$2:M2456,IF(dashboard!$B$7="All","*",dashboard!$B$7),$P$2:P2456,"&gt;="&amp;dashboard!$B$8,$P$2:P2456,"&lt;="&amp;dashboard!$B$9)=1),1,0)</f>
        <v>0</v>
      </c>
    </row>
    <row r="2457" spans="1:17">
      <c r="A2457" t="s">
        <v>4010</v>
      </c>
      <c r="B2457" s="2">
        <v>45053</v>
      </c>
      <c r="C2457" t="s">
        <v>2155</v>
      </c>
      <c r="D2457" t="s">
        <v>1264</v>
      </c>
      <c r="E2457" t="s">
        <v>17</v>
      </c>
      <c r="F2457" t="s">
        <v>27</v>
      </c>
      <c r="G2457" t="s">
        <v>42</v>
      </c>
      <c r="H2457" t="s">
        <v>34</v>
      </c>
      <c r="I2457" s="3">
        <v>2</v>
      </c>
      <c r="J2457" s="4">
        <v>1353.59</v>
      </c>
      <c r="K2457" s="4">
        <v>2707.19</v>
      </c>
      <c r="L2457" t="s">
        <v>35</v>
      </c>
      <c r="M2457" t="s">
        <v>29</v>
      </c>
      <c r="N2457">
        <f>IF(COUNTIF($C$2:C2457,C2457)=1,1,0)</f>
        <v>0</v>
      </c>
      <c r="O2457">
        <f t="shared" si="76"/>
        <v>0</v>
      </c>
      <c r="P2457" t="str">
        <f t="shared" si="77"/>
        <v>2023-05</v>
      </c>
      <c r="Q2457" s="3">
        <f>IF(AND(IF(dashboard!$B$4="All",TRUE,$F2457=dashboard!$B$4),IF(dashboard!$B$5="All",TRUE,$E2457=dashboard!$B$5),IF(dashboard!$B$6="All",TRUE,$G2457=dashboard!$B$6),IF(dashboard!$B$7="All",TRUE,$M2457=dashboard!$B$7),$P2457&gt;=dashboard!$B$8,$P2457&lt;=dashboard!$B$9,COUNTIFS($C$2:C2457,$C2457,$F$2:F2457,IF(dashboard!$B$4="All","*",dashboard!$B$4),$E$2:E2457,IF(dashboard!$B$5="All","*",dashboard!$B$5),$G$2:G2457,IF(dashboard!$B$6="All","*",dashboard!$B$6),$M$2:M2457,IF(dashboard!$B$7="All","*",dashboard!$B$7),$P$2:P2457,"&gt;="&amp;dashboard!$B$8,$P$2:P2457,"&lt;="&amp;dashboard!$B$9)=1),1,0)</f>
        <v>0</v>
      </c>
    </row>
    <row r="2458" spans="1:17">
      <c r="A2458" t="s">
        <v>4011</v>
      </c>
      <c r="B2458" s="2">
        <v>45149</v>
      </c>
      <c r="C2458" t="s">
        <v>344</v>
      </c>
      <c r="D2458" t="s">
        <v>741</v>
      </c>
      <c r="E2458" t="s">
        <v>26</v>
      </c>
      <c r="F2458" t="s">
        <v>18</v>
      </c>
      <c r="G2458" t="s">
        <v>42</v>
      </c>
      <c r="H2458" t="s">
        <v>34</v>
      </c>
      <c r="I2458" s="3">
        <v>3</v>
      </c>
      <c r="J2458" s="4">
        <v>1040.7</v>
      </c>
      <c r="K2458" s="4">
        <v>3122.11</v>
      </c>
      <c r="L2458" t="s">
        <v>35</v>
      </c>
      <c r="M2458" t="s">
        <v>29</v>
      </c>
      <c r="N2458">
        <f>IF(COUNTIF($C$2:C2458,C2458)=1,1,0)</f>
        <v>0</v>
      </c>
      <c r="O2458">
        <f t="shared" si="76"/>
        <v>0</v>
      </c>
      <c r="P2458" t="str">
        <f t="shared" si="77"/>
        <v>2023-08</v>
      </c>
      <c r="Q2458" s="3">
        <f>IF(AND(IF(dashboard!$B$4="All",TRUE,$F2458=dashboard!$B$4),IF(dashboard!$B$5="All",TRUE,$E2458=dashboard!$B$5),IF(dashboard!$B$6="All",TRUE,$G2458=dashboard!$B$6),IF(dashboard!$B$7="All",TRUE,$M2458=dashboard!$B$7),$P2458&gt;=dashboard!$B$8,$P2458&lt;=dashboard!$B$9,COUNTIFS($C$2:C2458,$C2458,$F$2:F2458,IF(dashboard!$B$4="All","*",dashboard!$B$4),$E$2:E2458,IF(dashboard!$B$5="All","*",dashboard!$B$5),$G$2:G2458,IF(dashboard!$B$6="All","*",dashboard!$B$6),$M$2:M2458,IF(dashboard!$B$7="All","*",dashboard!$B$7),$P$2:P2458,"&gt;="&amp;dashboard!$B$8,$P$2:P2458,"&lt;="&amp;dashboard!$B$9)=1),1,0)</f>
        <v>0</v>
      </c>
    </row>
    <row r="2459" spans="1:17">
      <c r="A2459" t="s">
        <v>4012</v>
      </c>
      <c r="B2459" s="2">
        <v>45205</v>
      </c>
      <c r="C2459" t="s">
        <v>3687</v>
      </c>
      <c r="D2459" t="s">
        <v>239</v>
      </c>
      <c r="E2459" t="s">
        <v>26</v>
      </c>
      <c r="F2459" t="s">
        <v>18</v>
      </c>
      <c r="G2459" t="s">
        <v>42</v>
      </c>
      <c r="H2459" t="s">
        <v>20</v>
      </c>
      <c r="I2459" s="3">
        <v>4</v>
      </c>
      <c r="J2459" s="4">
        <v>29687.72</v>
      </c>
      <c r="K2459" s="4">
        <v>118750.87</v>
      </c>
      <c r="L2459" t="s">
        <v>21</v>
      </c>
      <c r="M2459" t="s">
        <v>22</v>
      </c>
      <c r="N2459">
        <f>IF(COUNTIF($C$2:C2459,C2459)=1,1,0)</f>
        <v>0</v>
      </c>
      <c r="O2459">
        <f t="shared" si="76"/>
        <v>1</v>
      </c>
      <c r="P2459" t="str">
        <f t="shared" si="77"/>
        <v>2023-10</v>
      </c>
      <c r="Q2459" s="3">
        <f>IF(AND(IF(dashboard!$B$4="All",TRUE,$F2459=dashboard!$B$4),IF(dashboard!$B$5="All",TRUE,$E2459=dashboard!$B$5),IF(dashboard!$B$6="All",TRUE,$G2459=dashboard!$B$6),IF(dashboard!$B$7="All",TRUE,$M2459=dashboard!$B$7),$P2459&gt;=dashboard!$B$8,$P2459&lt;=dashboard!$B$9,COUNTIFS($C$2:C2459,$C2459,$F$2:F2459,IF(dashboard!$B$4="All","*",dashboard!$B$4),$E$2:E2459,IF(dashboard!$B$5="All","*",dashboard!$B$5),$G$2:G2459,IF(dashboard!$B$6="All","*",dashboard!$B$6),$M$2:M2459,IF(dashboard!$B$7="All","*",dashboard!$B$7),$P$2:P2459,"&gt;="&amp;dashboard!$B$8,$P$2:P2459,"&lt;="&amp;dashboard!$B$9)=1),1,0)</f>
        <v>0</v>
      </c>
    </row>
    <row r="2460" spans="1:17">
      <c r="A2460" t="s">
        <v>4013</v>
      </c>
      <c r="B2460" s="2">
        <v>45334</v>
      </c>
      <c r="C2460" t="s">
        <v>1031</v>
      </c>
      <c r="D2460" t="s">
        <v>2655</v>
      </c>
      <c r="E2460" t="s">
        <v>17</v>
      </c>
      <c r="F2460" t="s">
        <v>46</v>
      </c>
      <c r="G2460" t="s">
        <v>19</v>
      </c>
      <c r="H2460" t="s">
        <v>20</v>
      </c>
      <c r="I2460" s="3">
        <v>3</v>
      </c>
      <c r="J2460" s="4">
        <v>25080.95</v>
      </c>
      <c r="K2460" s="4">
        <v>75242.86</v>
      </c>
      <c r="L2460" t="s">
        <v>28</v>
      </c>
      <c r="M2460" t="s">
        <v>29</v>
      </c>
      <c r="N2460">
        <f>IF(COUNTIF($C$2:C2460,C2460)=1,1,0)</f>
        <v>0</v>
      </c>
      <c r="O2460">
        <f t="shared" si="76"/>
        <v>0</v>
      </c>
      <c r="P2460" t="str">
        <f t="shared" si="77"/>
        <v>2024-02</v>
      </c>
      <c r="Q2460" s="3">
        <f>IF(AND(IF(dashboard!$B$4="All",TRUE,$F2460=dashboard!$B$4),IF(dashboard!$B$5="All",TRUE,$E2460=dashboard!$B$5),IF(dashboard!$B$6="All",TRUE,$G2460=dashboard!$B$6),IF(dashboard!$B$7="All",TRUE,$M2460=dashboard!$B$7),$P2460&gt;=dashboard!$B$8,$P2460&lt;=dashboard!$B$9,COUNTIFS($C$2:C2460,$C2460,$F$2:F2460,IF(dashboard!$B$4="All","*",dashboard!$B$4),$E$2:E2460,IF(dashboard!$B$5="All","*",dashboard!$B$5),$G$2:G2460,IF(dashboard!$B$6="All","*",dashboard!$B$6),$M$2:M2460,IF(dashboard!$B$7="All","*",dashboard!$B$7),$P$2:P2460,"&gt;="&amp;dashboard!$B$8,$P$2:P2460,"&lt;="&amp;dashboard!$B$9)=1),1,0)</f>
        <v>0</v>
      </c>
    </row>
    <row r="2461" spans="1:17">
      <c r="A2461" t="s">
        <v>4014</v>
      </c>
      <c r="B2461" s="2">
        <v>45431</v>
      </c>
      <c r="C2461" t="s">
        <v>1270</v>
      </c>
      <c r="D2461" t="s">
        <v>1642</v>
      </c>
      <c r="E2461" t="s">
        <v>26</v>
      </c>
      <c r="F2461" t="s">
        <v>18</v>
      </c>
      <c r="G2461" t="s">
        <v>19</v>
      </c>
      <c r="H2461" t="s">
        <v>50</v>
      </c>
      <c r="I2461" s="3">
        <v>5</v>
      </c>
      <c r="J2461" s="4">
        <v>2939.65</v>
      </c>
      <c r="K2461" s="4">
        <v>14698.23</v>
      </c>
      <c r="L2461" t="s">
        <v>35</v>
      </c>
      <c r="M2461" t="s">
        <v>29</v>
      </c>
      <c r="N2461">
        <f>IF(COUNTIF($C$2:C2461,C2461)=1,1,0)</f>
        <v>0</v>
      </c>
      <c r="O2461">
        <f t="shared" si="76"/>
        <v>0</v>
      </c>
      <c r="P2461" t="str">
        <f t="shared" si="77"/>
        <v>2024-05</v>
      </c>
      <c r="Q2461" s="3">
        <f>IF(AND(IF(dashboard!$B$4="All",TRUE,$F2461=dashboard!$B$4),IF(dashboard!$B$5="All",TRUE,$E2461=dashboard!$B$5),IF(dashboard!$B$6="All",TRUE,$G2461=dashboard!$B$6),IF(dashboard!$B$7="All",TRUE,$M2461=dashboard!$B$7),$P2461&gt;=dashboard!$B$8,$P2461&lt;=dashboard!$B$9,COUNTIFS($C$2:C2461,$C2461,$F$2:F2461,IF(dashboard!$B$4="All","*",dashboard!$B$4),$E$2:E2461,IF(dashboard!$B$5="All","*",dashboard!$B$5),$G$2:G2461,IF(dashboard!$B$6="All","*",dashboard!$B$6),$M$2:M2461,IF(dashboard!$B$7="All","*",dashboard!$B$7),$P$2:P2461,"&gt;="&amp;dashboard!$B$8,$P$2:P2461,"&lt;="&amp;dashboard!$B$9)=1),1,0)</f>
        <v>0</v>
      </c>
    </row>
    <row r="2462" spans="1:17">
      <c r="A2462" t="s">
        <v>4015</v>
      </c>
      <c r="B2462" s="2">
        <v>45220</v>
      </c>
      <c r="C2462" t="s">
        <v>1853</v>
      </c>
      <c r="D2462" t="s">
        <v>1191</v>
      </c>
      <c r="E2462" t="s">
        <v>17</v>
      </c>
      <c r="F2462" t="s">
        <v>27</v>
      </c>
      <c r="G2462" t="s">
        <v>19</v>
      </c>
      <c r="H2462" t="s">
        <v>34</v>
      </c>
      <c r="I2462" s="3">
        <v>1</v>
      </c>
      <c r="J2462" s="4">
        <v>1140.9000000000001</v>
      </c>
      <c r="K2462" s="4">
        <v>1140.9000000000001</v>
      </c>
      <c r="L2462" t="s">
        <v>35</v>
      </c>
      <c r="M2462" t="s">
        <v>22</v>
      </c>
      <c r="N2462">
        <f>IF(COUNTIF($C$2:C2462,C2462)=1,1,0)</f>
        <v>0</v>
      </c>
      <c r="O2462">
        <f t="shared" si="76"/>
        <v>1</v>
      </c>
      <c r="P2462" t="str">
        <f t="shared" si="77"/>
        <v>2023-10</v>
      </c>
      <c r="Q2462" s="3">
        <f>IF(AND(IF(dashboard!$B$4="All",TRUE,$F2462=dashboard!$B$4),IF(dashboard!$B$5="All",TRUE,$E2462=dashboard!$B$5),IF(dashboard!$B$6="All",TRUE,$G2462=dashboard!$B$6),IF(dashboard!$B$7="All",TRUE,$M2462=dashboard!$B$7),$P2462&gt;=dashboard!$B$8,$P2462&lt;=dashboard!$B$9,COUNTIFS($C$2:C2462,$C2462,$F$2:F2462,IF(dashboard!$B$4="All","*",dashboard!$B$4),$E$2:E2462,IF(dashboard!$B$5="All","*",dashboard!$B$5),$G$2:G2462,IF(dashboard!$B$6="All","*",dashboard!$B$6),$M$2:M2462,IF(dashboard!$B$7="All","*",dashboard!$B$7),$P$2:P2462,"&gt;="&amp;dashboard!$B$8,$P$2:P2462,"&lt;="&amp;dashboard!$B$9)=1),1,0)</f>
        <v>0</v>
      </c>
    </row>
    <row r="2463" spans="1:17">
      <c r="A2463" t="s">
        <v>4016</v>
      </c>
      <c r="B2463" s="2">
        <v>45203</v>
      </c>
      <c r="C2463" t="s">
        <v>1347</v>
      </c>
      <c r="D2463" t="s">
        <v>3522</v>
      </c>
      <c r="E2463" t="s">
        <v>17</v>
      </c>
      <c r="F2463" t="s">
        <v>33</v>
      </c>
      <c r="G2463" t="s">
        <v>19</v>
      </c>
      <c r="H2463" t="s">
        <v>50</v>
      </c>
      <c r="I2463" s="3">
        <v>3</v>
      </c>
      <c r="J2463" s="4">
        <v>2378.15</v>
      </c>
      <c r="K2463" s="4">
        <v>7134.46</v>
      </c>
      <c r="L2463" t="s">
        <v>35</v>
      </c>
      <c r="M2463" t="s">
        <v>29</v>
      </c>
      <c r="N2463">
        <f>IF(COUNTIF($C$2:C2463,C2463)=1,1,0)</f>
        <v>0</v>
      </c>
      <c r="O2463">
        <f t="shared" si="76"/>
        <v>0</v>
      </c>
      <c r="P2463" t="str">
        <f t="shared" si="77"/>
        <v>2023-10</v>
      </c>
      <c r="Q2463" s="3">
        <f>IF(AND(IF(dashboard!$B$4="All",TRUE,$F2463=dashboard!$B$4),IF(dashboard!$B$5="All",TRUE,$E2463=dashboard!$B$5),IF(dashboard!$B$6="All",TRUE,$G2463=dashboard!$B$6),IF(dashboard!$B$7="All",TRUE,$M2463=dashboard!$B$7),$P2463&gt;=dashboard!$B$8,$P2463&lt;=dashboard!$B$9,COUNTIFS($C$2:C2463,$C2463,$F$2:F2463,IF(dashboard!$B$4="All","*",dashboard!$B$4),$E$2:E2463,IF(dashboard!$B$5="All","*",dashboard!$B$5),$G$2:G2463,IF(dashboard!$B$6="All","*",dashboard!$B$6),$M$2:M2463,IF(dashboard!$B$7="All","*",dashboard!$B$7),$P$2:P2463,"&gt;="&amp;dashboard!$B$8,$P$2:P2463,"&lt;="&amp;dashboard!$B$9)=1),1,0)</f>
        <v>0</v>
      </c>
    </row>
    <row r="2464" spans="1:17">
      <c r="A2464" t="s">
        <v>4017</v>
      </c>
      <c r="B2464" s="2">
        <v>45364</v>
      </c>
      <c r="C2464" t="s">
        <v>238</v>
      </c>
      <c r="D2464" t="s">
        <v>1927</v>
      </c>
      <c r="E2464" t="s">
        <v>17</v>
      </c>
      <c r="F2464" t="s">
        <v>18</v>
      </c>
      <c r="G2464" t="s">
        <v>19</v>
      </c>
      <c r="H2464" t="s">
        <v>34</v>
      </c>
      <c r="I2464" s="3">
        <v>3</v>
      </c>
      <c r="J2464" s="4">
        <v>1394.06</v>
      </c>
      <c r="K2464" s="4">
        <v>4182.1899999999996</v>
      </c>
      <c r="L2464" t="s">
        <v>21</v>
      </c>
      <c r="M2464" t="s">
        <v>29</v>
      </c>
      <c r="N2464">
        <f>IF(COUNTIF($C$2:C2464,C2464)=1,1,0)</f>
        <v>0</v>
      </c>
      <c r="O2464">
        <f t="shared" si="76"/>
        <v>0</v>
      </c>
      <c r="P2464" t="str">
        <f t="shared" si="77"/>
        <v>2024-03</v>
      </c>
      <c r="Q2464" s="3">
        <f>IF(AND(IF(dashboard!$B$4="All",TRUE,$F2464=dashboard!$B$4),IF(dashboard!$B$5="All",TRUE,$E2464=dashboard!$B$5),IF(dashboard!$B$6="All",TRUE,$G2464=dashboard!$B$6),IF(dashboard!$B$7="All",TRUE,$M2464=dashboard!$B$7),$P2464&gt;=dashboard!$B$8,$P2464&lt;=dashboard!$B$9,COUNTIFS($C$2:C2464,$C2464,$F$2:F2464,IF(dashboard!$B$4="All","*",dashboard!$B$4),$E$2:E2464,IF(dashboard!$B$5="All","*",dashboard!$B$5),$G$2:G2464,IF(dashboard!$B$6="All","*",dashboard!$B$6),$M$2:M2464,IF(dashboard!$B$7="All","*",dashboard!$B$7),$P$2:P2464,"&gt;="&amp;dashboard!$B$8,$P$2:P2464,"&lt;="&amp;dashboard!$B$9)=1),1,0)</f>
        <v>0</v>
      </c>
    </row>
    <row r="2465" spans="1:17">
      <c r="A2465" t="s">
        <v>4018</v>
      </c>
      <c r="B2465" s="2">
        <v>45033</v>
      </c>
      <c r="C2465" t="s">
        <v>4019</v>
      </c>
      <c r="D2465" t="s">
        <v>2084</v>
      </c>
      <c r="E2465" t="s">
        <v>17</v>
      </c>
      <c r="F2465" t="s">
        <v>33</v>
      </c>
      <c r="G2465" t="s">
        <v>19</v>
      </c>
      <c r="H2465" t="s">
        <v>50</v>
      </c>
      <c r="I2465" s="3">
        <v>5</v>
      </c>
      <c r="J2465" s="4">
        <v>2112.4</v>
      </c>
      <c r="K2465" s="4">
        <v>10561.99</v>
      </c>
      <c r="L2465" t="s">
        <v>35</v>
      </c>
      <c r="M2465" t="s">
        <v>29</v>
      </c>
      <c r="N2465">
        <f>IF(COUNTIF($C$2:C2465,C2465)=1,1,0)</f>
        <v>1</v>
      </c>
      <c r="O2465">
        <f t="shared" si="76"/>
        <v>0</v>
      </c>
      <c r="P2465" t="str">
        <f t="shared" si="77"/>
        <v>2023-04</v>
      </c>
      <c r="Q2465" s="3">
        <f>IF(AND(IF(dashboard!$B$4="All",TRUE,$F2465=dashboard!$B$4),IF(dashboard!$B$5="All",TRUE,$E2465=dashboard!$B$5),IF(dashboard!$B$6="All",TRUE,$G2465=dashboard!$B$6),IF(dashboard!$B$7="All",TRUE,$M2465=dashboard!$B$7),$P2465&gt;=dashboard!$B$8,$P2465&lt;=dashboard!$B$9,COUNTIFS($C$2:C2465,$C2465,$F$2:F2465,IF(dashboard!$B$4="All","*",dashboard!$B$4),$E$2:E2465,IF(dashboard!$B$5="All","*",dashboard!$B$5),$G$2:G2465,IF(dashboard!$B$6="All","*",dashboard!$B$6),$M$2:M2465,IF(dashboard!$B$7="All","*",dashboard!$B$7),$P$2:P2465,"&gt;="&amp;dashboard!$B$8,$P$2:P2465,"&lt;="&amp;dashboard!$B$9)=1),1,0)</f>
        <v>1</v>
      </c>
    </row>
    <row r="2466" spans="1:17">
      <c r="A2466" t="s">
        <v>4020</v>
      </c>
      <c r="B2466" s="2">
        <v>45346</v>
      </c>
      <c r="C2466" t="s">
        <v>517</v>
      </c>
      <c r="D2466" t="s">
        <v>1233</v>
      </c>
      <c r="E2466" t="s">
        <v>17</v>
      </c>
      <c r="F2466" t="s">
        <v>27</v>
      </c>
      <c r="G2466" t="s">
        <v>19</v>
      </c>
      <c r="H2466" t="s">
        <v>20</v>
      </c>
      <c r="I2466" s="3">
        <v>2</v>
      </c>
      <c r="J2466" s="4">
        <v>30311.86</v>
      </c>
      <c r="K2466" s="4">
        <v>60623.71</v>
      </c>
      <c r="L2466" t="s">
        <v>35</v>
      </c>
      <c r="M2466" t="s">
        <v>29</v>
      </c>
      <c r="N2466">
        <f>IF(COUNTIF($C$2:C2466,C2466)=1,1,0)</f>
        <v>0</v>
      </c>
      <c r="O2466">
        <f t="shared" si="76"/>
        <v>0</v>
      </c>
      <c r="P2466" t="str">
        <f t="shared" si="77"/>
        <v>2024-02</v>
      </c>
      <c r="Q2466" s="3">
        <f>IF(AND(IF(dashboard!$B$4="All",TRUE,$F2466=dashboard!$B$4),IF(dashboard!$B$5="All",TRUE,$E2466=dashboard!$B$5),IF(dashboard!$B$6="All",TRUE,$G2466=dashboard!$B$6),IF(dashboard!$B$7="All",TRUE,$M2466=dashboard!$B$7),$P2466&gt;=dashboard!$B$8,$P2466&lt;=dashboard!$B$9,COUNTIFS($C$2:C2466,$C2466,$F$2:F2466,IF(dashboard!$B$4="All","*",dashboard!$B$4),$E$2:E2466,IF(dashboard!$B$5="All","*",dashboard!$B$5),$G$2:G2466,IF(dashboard!$B$6="All","*",dashboard!$B$6),$M$2:M2466,IF(dashboard!$B$7="All","*",dashboard!$B$7),$P$2:P2466,"&gt;="&amp;dashboard!$B$8,$P$2:P2466,"&lt;="&amp;dashboard!$B$9)=1),1,0)</f>
        <v>0</v>
      </c>
    </row>
    <row r="2467" spans="1:17">
      <c r="A2467" t="s">
        <v>4021</v>
      </c>
      <c r="B2467" s="2">
        <v>45355</v>
      </c>
      <c r="C2467" t="s">
        <v>424</v>
      </c>
      <c r="D2467" t="s">
        <v>3154</v>
      </c>
      <c r="E2467" t="s">
        <v>17</v>
      </c>
      <c r="F2467" t="s">
        <v>27</v>
      </c>
      <c r="G2467" t="s">
        <v>19</v>
      </c>
      <c r="H2467" t="s">
        <v>20</v>
      </c>
      <c r="I2467" s="3">
        <v>2</v>
      </c>
      <c r="J2467" s="4">
        <v>35986.080000000002</v>
      </c>
      <c r="K2467" s="4">
        <v>71972.17</v>
      </c>
      <c r="L2467" t="s">
        <v>28</v>
      </c>
      <c r="M2467" t="s">
        <v>29</v>
      </c>
      <c r="N2467">
        <f>IF(COUNTIF($C$2:C2467,C2467)=1,1,0)</f>
        <v>0</v>
      </c>
      <c r="O2467">
        <f t="shared" si="76"/>
        <v>0</v>
      </c>
      <c r="P2467" t="str">
        <f t="shared" si="77"/>
        <v>2024-03</v>
      </c>
      <c r="Q2467" s="3">
        <f>IF(AND(IF(dashboard!$B$4="All",TRUE,$F2467=dashboard!$B$4),IF(dashboard!$B$5="All",TRUE,$E2467=dashboard!$B$5),IF(dashboard!$B$6="All",TRUE,$G2467=dashboard!$B$6),IF(dashboard!$B$7="All",TRUE,$M2467=dashboard!$B$7),$P2467&gt;=dashboard!$B$8,$P2467&lt;=dashboard!$B$9,COUNTIFS($C$2:C2467,$C2467,$F$2:F2467,IF(dashboard!$B$4="All","*",dashboard!$B$4),$E$2:E2467,IF(dashboard!$B$5="All","*",dashboard!$B$5),$G$2:G2467,IF(dashboard!$B$6="All","*",dashboard!$B$6),$M$2:M2467,IF(dashboard!$B$7="All","*",dashboard!$B$7),$P$2:P2467,"&gt;="&amp;dashboard!$B$8,$P$2:P2467,"&lt;="&amp;dashboard!$B$9)=1),1,0)</f>
        <v>0</v>
      </c>
    </row>
    <row r="2468" spans="1:17">
      <c r="A2468" t="s">
        <v>4022</v>
      </c>
      <c r="B2468" s="2">
        <v>45301</v>
      </c>
      <c r="C2468" t="s">
        <v>261</v>
      </c>
      <c r="D2468" t="s">
        <v>16</v>
      </c>
      <c r="E2468" t="s">
        <v>17</v>
      </c>
      <c r="F2468" t="s">
        <v>33</v>
      </c>
      <c r="G2468" t="s">
        <v>19</v>
      </c>
      <c r="H2468" t="s">
        <v>50</v>
      </c>
      <c r="I2468" s="3">
        <v>5</v>
      </c>
      <c r="J2468" s="4">
        <v>2731.47</v>
      </c>
      <c r="K2468" s="4">
        <v>13657.35</v>
      </c>
      <c r="L2468" t="s">
        <v>21</v>
      </c>
      <c r="M2468" t="s">
        <v>29</v>
      </c>
      <c r="N2468">
        <f>IF(COUNTIF($C$2:C2468,C2468)=1,1,0)</f>
        <v>0</v>
      </c>
      <c r="O2468">
        <f t="shared" si="76"/>
        <v>0</v>
      </c>
      <c r="P2468" t="str">
        <f t="shared" si="77"/>
        <v>2024-01</v>
      </c>
      <c r="Q2468" s="3">
        <f>IF(AND(IF(dashboard!$B$4="All",TRUE,$F2468=dashboard!$B$4),IF(dashboard!$B$5="All",TRUE,$E2468=dashboard!$B$5),IF(dashboard!$B$6="All",TRUE,$G2468=dashboard!$B$6),IF(dashboard!$B$7="All",TRUE,$M2468=dashboard!$B$7),$P2468&gt;=dashboard!$B$8,$P2468&lt;=dashboard!$B$9,COUNTIFS($C$2:C2468,$C2468,$F$2:F2468,IF(dashboard!$B$4="All","*",dashboard!$B$4),$E$2:E2468,IF(dashboard!$B$5="All","*",dashboard!$B$5),$G$2:G2468,IF(dashboard!$B$6="All","*",dashboard!$B$6),$M$2:M2468,IF(dashboard!$B$7="All","*",dashboard!$B$7),$P$2:P2468,"&gt;="&amp;dashboard!$B$8,$P$2:P2468,"&lt;="&amp;dashboard!$B$9)=1),1,0)</f>
        <v>1</v>
      </c>
    </row>
    <row r="2469" spans="1:17">
      <c r="A2469" t="s">
        <v>4023</v>
      </c>
      <c r="B2469" s="2">
        <v>44999</v>
      </c>
      <c r="C2469" t="s">
        <v>2955</v>
      </c>
      <c r="D2469" t="s">
        <v>1207</v>
      </c>
      <c r="E2469" t="s">
        <v>17</v>
      </c>
      <c r="F2469" t="s">
        <v>27</v>
      </c>
      <c r="G2469" t="s">
        <v>42</v>
      </c>
      <c r="H2469" t="s">
        <v>57</v>
      </c>
      <c r="I2469" s="3">
        <v>2</v>
      </c>
      <c r="J2469" s="4">
        <v>15744.83</v>
      </c>
      <c r="K2469" s="4">
        <v>31489.66</v>
      </c>
      <c r="L2469" t="s">
        <v>28</v>
      </c>
      <c r="M2469" t="s">
        <v>29</v>
      </c>
      <c r="N2469">
        <f>IF(COUNTIF($C$2:C2469,C2469)=1,1,0)</f>
        <v>0</v>
      </c>
      <c r="O2469">
        <f t="shared" si="76"/>
        <v>0</v>
      </c>
      <c r="P2469" t="str">
        <f t="shared" si="77"/>
        <v>2023-03</v>
      </c>
      <c r="Q2469" s="3">
        <f>IF(AND(IF(dashboard!$B$4="All",TRUE,$F2469=dashboard!$B$4),IF(dashboard!$B$5="All",TRUE,$E2469=dashboard!$B$5),IF(dashboard!$B$6="All",TRUE,$G2469=dashboard!$B$6),IF(dashboard!$B$7="All",TRUE,$M2469=dashboard!$B$7),$P2469&gt;=dashboard!$B$8,$P2469&lt;=dashboard!$B$9,COUNTIFS($C$2:C2469,$C2469,$F$2:F2469,IF(dashboard!$B$4="All","*",dashboard!$B$4),$E$2:E2469,IF(dashboard!$B$5="All","*",dashboard!$B$5),$G$2:G2469,IF(dashboard!$B$6="All","*",dashboard!$B$6),$M$2:M2469,IF(dashboard!$B$7="All","*",dashboard!$B$7),$P$2:P2469,"&gt;="&amp;dashboard!$B$8,$P$2:P2469,"&lt;="&amp;dashboard!$B$9)=1),1,0)</f>
        <v>0</v>
      </c>
    </row>
    <row r="2470" spans="1:17">
      <c r="A2470" t="s">
        <v>4024</v>
      </c>
      <c r="B2470" s="2">
        <v>44956</v>
      </c>
      <c r="C2470" t="s">
        <v>3128</v>
      </c>
      <c r="D2470" t="s">
        <v>184</v>
      </c>
      <c r="E2470" t="s">
        <v>61</v>
      </c>
      <c r="F2470" t="s">
        <v>46</v>
      </c>
      <c r="G2470" t="s">
        <v>19</v>
      </c>
      <c r="H2470" t="s">
        <v>34</v>
      </c>
      <c r="I2470" s="3">
        <v>5</v>
      </c>
      <c r="J2470" s="4">
        <v>1313.23</v>
      </c>
      <c r="K2470" s="4">
        <v>6566.15</v>
      </c>
      <c r="L2470" t="s">
        <v>35</v>
      </c>
      <c r="M2470" t="s">
        <v>29</v>
      </c>
      <c r="N2470">
        <f>IF(COUNTIF($C$2:C2470,C2470)=1,1,0)</f>
        <v>0</v>
      </c>
      <c r="O2470">
        <f t="shared" si="76"/>
        <v>0</v>
      </c>
      <c r="P2470" t="str">
        <f t="shared" si="77"/>
        <v>2023-01</v>
      </c>
      <c r="Q2470" s="3">
        <f>IF(AND(IF(dashboard!$B$4="All",TRUE,$F2470=dashboard!$B$4),IF(dashboard!$B$5="All",TRUE,$E2470=dashboard!$B$5),IF(dashboard!$B$6="All",TRUE,$G2470=dashboard!$B$6),IF(dashboard!$B$7="All",TRUE,$M2470=dashboard!$B$7),$P2470&gt;=dashboard!$B$8,$P2470&lt;=dashboard!$B$9,COUNTIFS($C$2:C2470,$C2470,$F$2:F2470,IF(dashboard!$B$4="All","*",dashboard!$B$4),$E$2:E2470,IF(dashboard!$B$5="All","*",dashboard!$B$5),$G$2:G2470,IF(dashboard!$B$6="All","*",dashboard!$B$6),$M$2:M2470,IF(dashboard!$B$7="All","*",dashboard!$B$7),$P$2:P2470,"&gt;="&amp;dashboard!$B$8,$P$2:P2470,"&lt;="&amp;dashboard!$B$9)=1),1,0)</f>
        <v>0</v>
      </c>
    </row>
    <row r="2471" spans="1:17">
      <c r="A2471" t="s">
        <v>4025</v>
      </c>
      <c r="B2471" s="2">
        <v>45114</v>
      </c>
      <c r="C2471" t="s">
        <v>991</v>
      </c>
      <c r="D2471" t="s">
        <v>592</v>
      </c>
      <c r="E2471" t="s">
        <v>17</v>
      </c>
      <c r="F2471" t="s">
        <v>18</v>
      </c>
      <c r="G2471" t="s">
        <v>19</v>
      </c>
      <c r="H2471" t="s">
        <v>50</v>
      </c>
      <c r="I2471" s="3">
        <v>2</v>
      </c>
      <c r="J2471" s="4">
        <v>2468.89</v>
      </c>
      <c r="K2471" s="4">
        <v>4937.7700000000004</v>
      </c>
      <c r="L2471" t="s">
        <v>21</v>
      </c>
      <c r="M2471" t="s">
        <v>29</v>
      </c>
      <c r="N2471">
        <f>IF(COUNTIF($C$2:C2471,C2471)=1,1,0)</f>
        <v>0</v>
      </c>
      <c r="O2471">
        <f t="shared" si="76"/>
        <v>0</v>
      </c>
      <c r="P2471" t="str">
        <f t="shared" si="77"/>
        <v>2023-07</v>
      </c>
      <c r="Q2471" s="3">
        <f>IF(AND(IF(dashboard!$B$4="All",TRUE,$F2471=dashboard!$B$4),IF(dashboard!$B$5="All",TRUE,$E2471=dashboard!$B$5),IF(dashboard!$B$6="All",TRUE,$G2471=dashboard!$B$6),IF(dashboard!$B$7="All",TRUE,$M2471=dashboard!$B$7),$P2471&gt;=dashboard!$B$8,$P2471&lt;=dashboard!$B$9,COUNTIFS($C$2:C2471,$C2471,$F$2:F2471,IF(dashboard!$B$4="All","*",dashboard!$B$4),$E$2:E2471,IF(dashboard!$B$5="All","*",dashboard!$B$5),$G$2:G2471,IF(dashboard!$B$6="All","*",dashboard!$B$6),$M$2:M2471,IF(dashboard!$B$7="All","*",dashboard!$B$7),$P$2:P2471,"&gt;="&amp;dashboard!$B$8,$P$2:P2471,"&lt;="&amp;dashboard!$B$9)=1),1,0)</f>
        <v>0</v>
      </c>
    </row>
    <row r="2472" spans="1:17">
      <c r="A2472" t="s">
        <v>4026</v>
      </c>
      <c r="B2472" s="2">
        <v>45290</v>
      </c>
      <c r="C2472" t="s">
        <v>751</v>
      </c>
      <c r="D2472" t="s">
        <v>2251</v>
      </c>
      <c r="E2472" t="s">
        <v>26</v>
      </c>
      <c r="F2472" t="s">
        <v>46</v>
      </c>
      <c r="G2472" t="s">
        <v>19</v>
      </c>
      <c r="H2472" t="s">
        <v>50</v>
      </c>
      <c r="I2472" s="3">
        <v>5</v>
      </c>
      <c r="J2472" s="4">
        <v>2828.53</v>
      </c>
      <c r="K2472" s="4">
        <v>14142.65</v>
      </c>
      <c r="L2472" t="s">
        <v>35</v>
      </c>
      <c r="M2472" t="s">
        <v>29</v>
      </c>
      <c r="N2472">
        <f>IF(COUNTIF($C$2:C2472,C2472)=1,1,0)</f>
        <v>0</v>
      </c>
      <c r="O2472">
        <f t="shared" si="76"/>
        <v>0</v>
      </c>
      <c r="P2472" t="str">
        <f t="shared" si="77"/>
        <v>2023-12</v>
      </c>
      <c r="Q2472" s="3">
        <f>IF(AND(IF(dashboard!$B$4="All",TRUE,$F2472=dashboard!$B$4),IF(dashboard!$B$5="All",TRUE,$E2472=dashboard!$B$5),IF(dashboard!$B$6="All",TRUE,$G2472=dashboard!$B$6),IF(dashboard!$B$7="All",TRUE,$M2472=dashboard!$B$7),$P2472&gt;=dashboard!$B$8,$P2472&lt;=dashboard!$B$9,COUNTIFS($C$2:C2472,$C2472,$F$2:F2472,IF(dashboard!$B$4="All","*",dashboard!$B$4),$E$2:E2472,IF(dashboard!$B$5="All","*",dashboard!$B$5),$G$2:G2472,IF(dashboard!$B$6="All","*",dashboard!$B$6),$M$2:M2472,IF(dashboard!$B$7="All","*",dashboard!$B$7),$P$2:P2472,"&gt;="&amp;dashboard!$B$8,$P$2:P2472,"&lt;="&amp;dashboard!$B$9)=1),1,0)</f>
        <v>0</v>
      </c>
    </row>
    <row r="2473" spans="1:17">
      <c r="A2473" t="s">
        <v>4027</v>
      </c>
      <c r="B2473" s="2">
        <v>45377</v>
      </c>
      <c r="C2473" t="s">
        <v>2015</v>
      </c>
      <c r="D2473" t="s">
        <v>571</v>
      </c>
      <c r="E2473" t="s">
        <v>17</v>
      </c>
      <c r="F2473" t="s">
        <v>46</v>
      </c>
      <c r="G2473" t="s">
        <v>42</v>
      </c>
      <c r="H2473" t="s">
        <v>57</v>
      </c>
      <c r="I2473" s="3">
        <v>2</v>
      </c>
      <c r="J2473" s="4">
        <v>14625.8</v>
      </c>
      <c r="K2473" s="4">
        <v>29251.599999999999</v>
      </c>
      <c r="L2473" t="s">
        <v>35</v>
      </c>
      <c r="M2473" t="s">
        <v>29</v>
      </c>
      <c r="N2473">
        <f>IF(COUNTIF($C$2:C2473,C2473)=1,1,0)</f>
        <v>0</v>
      </c>
      <c r="O2473">
        <f t="shared" si="76"/>
        <v>0</v>
      </c>
      <c r="P2473" t="str">
        <f t="shared" si="77"/>
        <v>2024-03</v>
      </c>
      <c r="Q2473" s="3">
        <f>IF(AND(IF(dashboard!$B$4="All",TRUE,$F2473=dashboard!$B$4),IF(dashboard!$B$5="All",TRUE,$E2473=dashboard!$B$5),IF(dashboard!$B$6="All",TRUE,$G2473=dashboard!$B$6),IF(dashboard!$B$7="All",TRUE,$M2473=dashboard!$B$7),$P2473&gt;=dashboard!$B$8,$P2473&lt;=dashboard!$B$9,COUNTIFS($C$2:C2473,$C2473,$F$2:F2473,IF(dashboard!$B$4="All","*",dashboard!$B$4),$E$2:E2473,IF(dashboard!$B$5="All","*",dashboard!$B$5),$G$2:G2473,IF(dashboard!$B$6="All","*",dashboard!$B$6),$M$2:M2473,IF(dashboard!$B$7="All","*",dashboard!$B$7),$P$2:P2473,"&gt;="&amp;dashboard!$B$8,$P$2:P2473,"&lt;="&amp;dashboard!$B$9)=1),1,0)</f>
        <v>0</v>
      </c>
    </row>
    <row r="2474" spans="1:17">
      <c r="A2474" t="s">
        <v>4028</v>
      </c>
      <c r="B2474" s="2">
        <v>45121</v>
      </c>
      <c r="C2474" t="s">
        <v>210</v>
      </c>
      <c r="D2474" t="s">
        <v>1979</v>
      </c>
      <c r="E2474" t="s">
        <v>26</v>
      </c>
      <c r="F2474" t="s">
        <v>46</v>
      </c>
      <c r="G2474" t="s">
        <v>42</v>
      </c>
      <c r="H2474" t="s">
        <v>20</v>
      </c>
      <c r="I2474" s="3">
        <v>3</v>
      </c>
      <c r="J2474" s="4">
        <v>28513.46</v>
      </c>
      <c r="K2474" s="4">
        <v>85540.38</v>
      </c>
      <c r="L2474" t="s">
        <v>21</v>
      </c>
      <c r="M2474" t="s">
        <v>29</v>
      </c>
      <c r="N2474">
        <f>IF(COUNTIF($C$2:C2474,C2474)=1,1,0)</f>
        <v>0</v>
      </c>
      <c r="O2474">
        <f t="shared" si="76"/>
        <v>0</v>
      </c>
      <c r="P2474" t="str">
        <f t="shared" si="77"/>
        <v>2023-07</v>
      </c>
      <c r="Q2474" s="3">
        <f>IF(AND(IF(dashboard!$B$4="All",TRUE,$F2474=dashboard!$B$4),IF(dashboard!$B$5="All",TRUE,$E2474=dashboard!$B$5),IF(dashboard!$B$6="All",TRUE,$G2474=dashboard!$B$6),IF(dashboard!$B$7="All",TRUE,$M2474=dashboard!$B$7),$P2474&gt;=dashboard!$B$8,$P2474&lt;=dashboard!$B$9,COUNTIFS($C$2:C2474,$C2474,$F$2:F2474,IF(dashboard!$B$4="All","*",dashboard!$B$4),$E$2:E2474,IF(dashboard!$B$5="All","*",dashboard!$B$5),$G$2:G2474,IF(dashboard!$B$6="All","*",dashboard!$B$6),$M$2:M2474,IF(dashboard!$B$7="All","*",dashboard!$B$7),$P$2:P2474,"&gt;="&amp;dashboard!$B$8,$P$2:P2474,"&lt;="&amp;dashboard!$B$9)=1),1,0)</f>
        <v>0</v>
      </c>
    </row>
    <row r="2475" spans="1:17">
      <c r="A2475" t="s">
        <v>4029</v>
      </c>
      <c r="B2475" s="2">
        <v>45082</v>
      </c>
      <c r="C2475" t="s">
        <v>904</v>
      </c>
      <c r="D2475" t="s">
        <v>211</v>
      </c>
      <c r="E2475" t="s">
        <v>17</v>
      </c>
      <c r="F2475" t="s">
        <v>33</v>
      </c>
      <c r="G2475" t="s">
        <v>19</v>
      </c>
      <c r="H2475" t="s">
        <v>50</v>
      </c>
      <c r="I2475" s="3">
        <v>3</v>
      </c>
      <c r="J2475" s="4">
        <v>2427.13</v>
      </c>
      <c r="K2475" s="4">
        <v>7281.38</v>
      </c>
      <c r="L2475" t="s">
        <v>28</v>
      </c>
      <c r="M2475" t="s">
        <v>29</v>
      </c>
      <c r="N2475">
        <f>IF(COUNTIF($C$2:C2475,C2475)=1,1,0)</f>
        <v>0</v>
      </c>
      <c r="O2475">
        <f t="shared" si="76"/>
        <v>0</v>
      </c>
      <c r="P2475" t="str">
        <f t="shared" si="77"/>
        <v>2023-06</v>
      </c>
      <c r="Q2475" s="3">
        <f>IF(AND(IF(dashboard!$B$4="All",TRUE,$F2475=dashboard!$B$4),IF(dashboard!$B$5="All",TRUE,$E2475=dashboard!$B$5),IF(dashboard!$B$6="All",TRUE,$G2475=dashboard!$B$6),IF(dashboard!$B$7="All",TRUE,$M2475=dashboard!$B$7),$P2475&gt;=dashboard!$B$8,$P2475&lt;=dashboard!$B$9,COUNTIFS($C$2:C2475,$C2475,$F$2:F2475,IF(dashboard!$B$4="All","*",dashboard!$B$4),$E$2:E2475,IF(dashboard!$B$5="All","*",dashboard!$B$5),$G$2:G2475,IF(dashboard!$B$6="All","*",dashboard!$B$6),$M$2:M2475,IF(dashboard!$B$7="All","*",dashboard!$B$7),$P$2:P2475,"&gt;="&amp;dashboard!$B$8,$P$2:P2475,"&lt;="&amp;dashboard!$B$9)=1),1,0)</f>
        <v>0</v>
      </c>
    </row>
    <row r="2476" spans="1:17">
      <c r="A2476" t="s">
        <v>4030</v>
      </c>
      <c r="B2476" s="2">
        <v>45098</v>
      </c>
      <c r="C2476" t="s">
        <v>84</v>
      </c>
      <c r="D2476" t="s">
        <v>650</v>
      </c>
      <c r="E2476" t="s">
        <v>61</v>
      </c>
      <c r="F2476" t="s">
        <v>33</v>
      </c>
      <c r="G2476" t="s">
        <v>19</v>
      </c>
      <c r="H2476" t="s">
        <v>20</v>
      </c>
      <c r="I2476" s="3">
        <v>2</v>
      </c>
      <c r="J2476" s="4">
        <v>36976.53</v>
      </c>
      <c r="K2476" s="4">
        <v>73953.06</v>
      </c>
      <c r="L2476" t="s">
        <v>21</v>
      </c>
      <c r="M2476" t="s">
        <v>29</v>
      </c>
      <c r="N2476">
        <f>IF(COUNTIF($C$2:C2476,C2476)=1,1,0)</f>
        <v>0</v>
      </c>
      <c r="O2476">
        <f t="shared" si="76"/>
        <v>0</v>
      </c>
      <c r="P2476" t="str">
        <f t="shared" si="77"/>
        <v>2023-06</v>
      </c>
      <c r="Q2476" s="3">
        <f>IF(AND(IF(dashboard!$B$4="All",TRUE,$F2476=dashboard!$B$4),IF(dashboard!$B$5="All",TRUE,$E2476=dashboard!$B$5),IF(dashboard!$B$6="All",TRUE,$G2476=dashboard!$B$6),IF(dashboard!$B$7="All",TRUE,$M2476=dashboard!$B$7),$P2476&gt;=dashboard!$B$8,$P2476&lt;=dashboard!$B$9,COUNTIFS($C$2:C2476,$C2476,$F$2:F2476,IF(dashboard!$B$4="All","*",dashboard!$B$4),$E$2:E2476,IF(dashboard!$B$5="All","*",dashboard!$B$5),$G$2:G2476,IF(dashboard!$B$6="All","*",dashboard!$B$6),$M$2:M2476,IF(dashboard!$B$7="All","*",dashboard!$B$7),$P$2:P2476,"&gt;="&amp;dashboard!$B$8,$P$2:P2476,"&lt;="&amp;dashboard!$B$9)=1),1,0)</f>
        <v>0</v>
      </c>
    </row>
    <row r="2477" spans="1:17">
      <c r="A2477" t="s">
        <v>4031</v>
      </c>
      <c r="B2477" s="2">
        <v>44967</v>
      </c>
      <c r="C2477" t="s">
        <v>1953</v>
      </c>
      <c r="D2477" t="s">
        <v>3165</v>
      </c>
      <c r="E2477" t="s">
        <v>17</v>
      </c>
      <c r="F2477" t="s">
        <v>27</v>
      </c>
      <c r="G2477" t="s">
        <v>42</v>
      </c>
      <c r="H2477" t="s">
        <v>34</v>
      </c>
      <c r="I2477" s="3">
        <v>5</v>
      </c>
      <c r="J2477" s="4">
        <v>1232.1500000000001</v>
      </c>
      <c r="K2477" s="4">
        <v>6160.73</v>
      </c>
      <c r="L2477" t="s">
        <v>21</v>
      </c>
      <c r="M2477" t="s">
        <v>22</v>
      </c>
      <c r="N2477">
        <f>IF(COUNTIF($C$2:C2477,C2477)=1,1,0)</f>
        <v>0</v>
      </c>
      <c r="O2477">
        <f t="shared" si="76"/>
        <v>1</v>
      </c>
      <c r="P2477" t="str">
        <f t="shared" si="77"/>
        <v>2023-02</v>
      </c>
      <c r="Q2477" s="3">
        <f>IF(AND(IF(dashboard!$B$4="All",TRUE,$F2477=dashboard!$B$4),IF(dashboard!$B$5="All",TRUE,$E2477=dashboard!$B$5),IF(dashboard!$B$6="All",TRUE,$G2477=dashboard!$B$6),IF(dashboard!$B$7="All",TRUE,$M2477=dashboard!$B$7),$P2477&gt;=dashboard!$B$8,$P2477&lt;=dashboard!$B$9,COUNTIFS($C$2:C2477,$C2477,$F$2:F2477,IF(dashboard!$B$4="All","*",dashboard!$B$4),$E$2:E2477,IF(dashboard!$B$5="All","*",dashboard!$B$5),$G$2:G2477,IF(dashboard!$B$6="All","*",dashboard!$B$6),$M$2:M2477,IF(dashboard!$B$7="All","*",dashboard!$B$7),$P$2:P2477,"&gt;="&amp;dashboard!$B$8,$P$2:P2477,"&lt;="&amp;dashboard!$B$9)=1),1,0)</f>
        <v>0</v>
      </c>
    </row>
    <row r="2478" spans="1:17">
      <c r="A2478" t="s">
        <v>4032</v>
      </c>
      <c r="B2478" s="2">
        <v>44989</v>
      </c>
      <c r="C2478" t="s">
        <v>847</v>
      </c>
      <c r="D2478" t="s">
        <v>208</v>
      </c>
      <c r="E2478" t="s">
        <v>26</v>
      </c>
      <c r="F2478" t="s">
        <v>33</v>
      </c>
      <c r="G2478" t="s">
        <v>19</v>
      </c>
      <c r="H2478" t="s">
        <v>57</v>
      </c>
      <c r="I2478" s="3">
        <v>3</v>
      </c>
      <c r="J2478" s="4">
        <v>12322.63</v>
      </c>
      <c r="K2478" s="4">
        <v>36967.879999999997</v>
      </c>
      <c r="L2478" t="s">
        <v>28</v>
      </c>
      <c r="M2478" t="s">
        <v>29</v>
      </c>
      <c r="N2478">
        <f>IF(COUNTIF($C$2:C2478,C2478)=1,1,0)</f>
        <v>0</v>
      </c>
      <c r="O2478">
        <f t="shared" si="76"/>
        <v>0</v>
      </c>
      <c r="P2478" t="str">
        <f t="shared" si="77"/>
        <v>2023-03</v>
      </c>
      <c r="Q2478" s="3">
        <f>IF(AND(IF(dashboard!$B$4="All",TRUE,$F2478=dashboard!$B$4),IF(dashboard!$B$5="All",TRUE,$E2478=dashboard!$B$5),IF(dashboard!$B$6="All",TRUE,$G2478=dashboard!$B$6),IF(dashboard!$B$7="All",TRUE,$M2478=dashboard!$B$7),$P2478&gt;=dashboard!$B$8,$P2478&lt;=dashboard!$B$9,COUNTIFS($C$2:C2478,$C2478,$F$2:F2478,IF(dashboard!$B$4="All","*",dashboard!$B$4),$E$2:E2478,IF(dashboard!$B$5="All","*",dashboard!$B$5),$G$2:G2478,IF(dashboard!$B$6="All","*",dashboard!$B$6),$M$2:M2478,IF(dashboard!$B$7="All","*",dashboard!$B$7),$P$2:P2478,"&gt;="&amp;dashboard!$B$8,$P$2:P2478,"&lt;="&amp;dashboard!$B$9)=1),1,0)</f>
        <v>0</v>
      </c>
    </row>
    <row r="2479" spans="1:17">
      <c r="A2479" t="s">
        <v>4033</v>
      </c>
      <c r="B2479" s="2">
        <v>44949</v>
      </c>
      <c r="C2479" t="s">
        <v>2734</v>
      </c>
      <c r="D2479" t="s">
        <v>809</v>
      </c>
      <c r="E2479" t="s">
        <v>17</v>
      </c>
      <c r="F2479" t="s">
        <v>27</v>
      </c>
      <c r="G2479" t="s">
        <v>19</v>
      </c>
      <c r="H2479" t="s">
        <v>20</v>
      </c>
      <c r="I2479" s="3">
        <v>1</v>
      </c>
      <c r="J2479" s="4">
        <v>25218.87</v>
      </c>
      <c r="K2479" s="4">
        <v>25218.87</v>
      </c>
      <c r="L2479" t="s">
        <v>21</v>
      </c>
      <c r="M2479" t="s">
        <v>29</v>
      </c>
      <c r="N2479">
        <f>IF(COUNTIF($C$2:C2479,C2479)=1,1,0)</f>
        <v>0</v>
      </c>
      <c r="O2479">
        <f t="shared" si="76"/>
        <v>0</v>
      </c>
      <c r="P2479" t="str">
        <f t="shared" si="77"/>
        <v>2023-01</v>
      </c>
      <c r="Q2479" s="3">
        <f>IF(AND(IF(dashboard!$B$4="All",TRUE,$F2479=dashboard!$B$4),IF(dashboard!$B$5="All",TRUE,$E2479=dashboard!$B$5),IF(dashboard!$B$6="All",TRUE,$G2479=dashboard!$B$6),IF(dashboard!$B$7="All",TRUE,$M2479=dashboard!$B$7),$P2479&gt;=dashboard!$B$8,$P2479&lt;=dashboard!$B$9,COUNTIFS($C$2:C2479,$C2479,$F$2:F2479,IF(dashboard!$B$4="All","*",dashboard!$B$4),$E$2:E2479,IF(dashboard!$B$5="All","*",dashboard!$B$5),$G$2:G2479,IF(dashboard!$B$6="All","*",dashboard!$B$6),$M$2:M2479,IF(dashboard!$B$7="All","*",dashboard!$B$7),$P$2:P2479,"&gt;="&amp;dashboard!$B$8,$P$2:P2479,"&lt;="&amp;dashboard!$B$9)=1),1,0)</f>
        <v>0</v>
      </c>
    </row>
    <row r="2480" spans="1:17">
      <c r="A2480" t="s">
        <v>4034</v>
      </c>
      <c r="B2480" s="2">
        <v>45286</v>
      </c>
      <c r="C2480" t="s">
        <v>4035</v>
      </c>
      <c r="D2480" t="s">
        <v>820</v>
      </c>
      <c r="E2480" t="s">
        <v>17</v>
      </c>
      <c r="F2480" t="s">
        <v>33</v>
      </c>
      <c r="G2480" t="s">
        <v>19</v>
      </c>
      <c r="H2480" t="s">
        <v>50</v>
      </c>
      <c r="I2480" s="3">
        <v>2</v>
      </c>
      <c r="J2480" s="4">
        <v>2065.6</v>
      </c>
      <c r="K2480" s="4">
        <v>4131.2</v>
      </c>
      <c r="L2480" t="s">
        <v>28</v>
      </c>
      <c r="M2480" t="s">
        <v>29</v>
      </c>
      <c r="N2480">
        <f>IF(COUNTIF($C$2:C2480,C2480)=1,1,0)</f>
        <v>1</v>
      </c>
      <c r="O2480">
        <f t="shared" si="76"/>
        <v>0</v>
      </c>
      <c r="P2480" t="str">
        <f t="shared" si="77"/>
        <v>2023-12</v>
      </c>
      <c r="Q2480" s="3">
        <f>IF(AND(IF(dashboard!$B$4="All",TRUE,$F2480=dashboard!$B$4),IF(dashboard!$B$5="All",TRUE,$E2480=dashboard!$B$5),IF(dashboard!$B$6="All",TRUE,$G2480=dashboard!$B$6),IF(dashboard!$B$7="All",TRUE,$M2480=dashboard!$B$7),$P2480&gt;=dashboard!$B$8,$P2480&lt;=dashboard!$B$9,COUNTIFS($C$2:C2480,$C2480,$F$2:F2480,IF(dashboard!$B$4="All","*",dashboard!$B$4),$E$2:E2480,IF(dashboard!$B$5="All","*",dashboard!$B$5),$G$2:G2480,IF(dashboard!$B$6="All","*",dashboard!$B$6),$M$2:M2480,IF(dashboard!$B$7="All","*",dashboard!$B$7),$P$2:P2480,"&gt;="&amp;dashboard!$B$8,$P$2:P2480,"&lt;="&amp;dashboard!$B$9)=1),1,0)</f>
        <v>1</v>
      </c>
    </row>
    <row r="2481" spans="1:17">
      <c r="A2481" t="s">
        <v>4036</v>
      </c>
      <c r="B2481" s="2">
        <v>45001</v>
      </c>
      <c r="C2481" t="s">
        <v>3224</v>
      </c>
      <c r="D2481" t="s">
        <v>3329</v>
      </c>
      <c r="E2481" t="s">
        <v>26</v>
      </c>
      <c r="F2481" t="s">
        <v>27</v>
      </c>
      <c r="G2481" t="s">
        <v>19</v>
      </c>
      <c r="H2481" t="s">
        <v>57</v>
      </c>
      <c r="I2481" s="3">
        <v>1</v>
      </c>
      <c r="J2481" s="4">
        <v>17880.32</v>
      </c>
      <c r="K2481" s="4">
        <v>17880.32</v>
      </c>
      <c r="L2481" t="s">
        <v>28</v>
      </c>
      <c r="M2481" t="s">
        <v>29</v>
      </c>
      <c r="N2481">
        <f>IF(COUNTIF($C$2:C2481,C2481)=1,1,0)</f>
        <v>0</v>
      </c>
      <c r="O2481">
        <f t="shared" si="76"/>
        <v>0</v>
      </c>
      <c r="P2481" t="str">
        <f t="shared" si="77"/>
        <v>2023-03</v>
      </c>
      <c r="Q2481" s="3">
        <f>IF(AND(IF(dashboard!$B$4="All",TRUE,$F2481=dashboard!$B$4),IF(dashboard!$B$5="All",TRUE,$E2481=dashboard!$B$5),IF(dashboard!$B$6="All",TRUE,$G2481=dashboard!$B$6),IF(dashboard!$B$7="All",TRUE,$M2481=dashboard!$B$7),$P2481&gt;=dashboard!$B$8,$P2481&lt;=dashboard!$B$9,COUNTIFS($C$2:C2481,$C2481,$F$2:F2481,IF(dashboard!$B$4="All","*",dashboard!$B$4),$E$2:E2481,IF(dashboard!$B$5="All","*",dashboard!$B$5),$G$2:G2481,IF(dashboard!$B$6="All","*",dashboard!$B$6),$M$2:M2481,IF(dashboard!$B$7="All","*",dashboard!$B$7),$P$2:P2481,"&gt;="&amp;dashboard!$B$8,$P$2:P2481,"&lt;="&amp;dashboard!$B$9)=1),1,0)</f>
        <v>0</v>
      </c>
    </row>
    <row r="2482" spans="1:17">
      <c r="A2482" t="s">
        <v>4037</v>
      </c>
      <c r="B2482" s="2">
        <v>45044</v>
      </c>
      <c r="C2482" t="s">
        <v>354</v>
      </c>
      <c r="D2482" t="s">
        <v>1589</v>
      </c>
      <c r="E2482" t="s">
        <v>17</v>
      </c>
      <c r="F2482" t="s">
        <v>18</v>
      </c>
      <c r="G2482" t="s">
        <v>42</v>
      </c>
      <c r="H2482" t="s">
        <v>57</v>
      </c>
      <c r="I2482" s="3">
        <v>1</v>
      </c>
      <c r="J2482" s="4">
        <v>11883.5</v>
      </c>
      <c r="K2482" s="4">
        <v>11883.5</v>
      </c>
      <c r="L2482" t="s">
        <v>21</v>
      </c>
      <c r="M2482" t="s">
        <v>29</v>
      </c>
      <c r="N2482">
        <f>IF(COUNTIF($C$2:C2482,C2482)=1,1,0)</f>
        <v>0</v>
      </c>
      <c r="O2482">
        <f t="shared" si="76"/>
        <v>0</v>
      </c>
      <c r="P2482" t="str">
        <f t="shared" si="77"/>
        <v>2023-04</v>
      </c>
      <c r="Q2482" s="3">
        <f>IF(AND(IF(dashboard!$B$4="All",TRUE,$F2482=dashboard!$B$4),IF(dashboard!$B$5="All",TRUE,$E2482=dashboard!$B$5),IF(dashboard!$B$6="All",TRUE,$G2482=dashboard!$B$6),IF(dashboard!$B$7="All",TRUE,$M2482=dashboard!$B$7),$P2482&gt;=dashboard!$B$8,$P2482&lt;=dashboard!$B$9,COUNTIFS($C$2:C2482,$C2482,$F$2:F2482,IF(dashboard!$B$4="All","*",dashboard!$B$4),$E$2:E2482,IF(dashboard!$B$5="All","*",dashboard!$B$5),$G$2:G2482,IF(dashboard!$B$6="All","*",dashboard!$B$6),$M$2:M2482,IF(dashboard!$B$7="All","*",dashboard!$B$7),$P$2:P2482,"&gt;="&amp;dashboard!$B$8,$P$2:P2482,"&lt;="&amp;dashboard!$B$9)=1),1,0)</f>
        <v>0</v>
      </c>
    </row>
    <row r="2483" spans="1:17">
      <c r="A2483" t="s">
        <v>4038</v>
      </c>
      <c r="B2483" s="2">
        <v>45306</v>
      </c>
      <c r="C2483" t="s">
        <v>4039</v>
      </c>
      <c r="D2483" t="s">
        <v>747</v>
      </c>
      <c r="E2483" t="s">
        <v>17</v>
      </c>
      <c r="F2483" t="s">
        <v>27</v>
      </c>
      <c r="G2483" t="s">
        <v>19</v>
      </c>
      <c r="H2483" t="s">
        <v>57</v>
      </c>
      <c r="I2483" s="3">
        <v>4</v>
      </c>
      <c r="J2483" s="4">
        <v>13982.79</v>
      </c>
      <c r="K2483" s="4">
        <v>55931.15</v>
      </c>
      <c r="L2483" t="s">
        <v>21</v>
      </c>
      <c r="M2483" t="s">
        <v>29</v>
      </c>
      <c r="N2483">
        <f>IF(COUNTIF($C$2:C2483,C2483)=1,1,0)</f>
        <v>1</v>
      </c>
      <c r="O2483">
        <f t="shared" si="76"/>
        <v>0</v>
      </c>
      <c r="P2483" t="str">
        <f t="shared" si="77"/>
        <v>2024-01</v>
      </c>
      <c r="Q2483" s="3">
        <f>IF(AND(IF(dashboard!$B$4="All",TRUE,$F2483=dashboard!$B$4),IF(dashboard!$B$5="All",TRUE,$E2483=dashboard!$B$5),IF(dashboard!$B$6="All",TRUE,$G2483=dashboard!$B$6),IF(dashboard!$B$7="All",TRUE,$M2483=dashboard!$B$7),$P2483&gt;=dashboard!$B$8,$P2483&lt;=dashboard!$B$9,COUNTIFS($C$2:C2483,$C2483,$F$2:F2483,IF(dashboard!$B$4="All","*",dashboard!$B$4),$E$2:E2483,IF(dashboard!$B$5="All","*",dashboard!$B$5),$G$2:G2483,IF(dashboard!$B$6="All","*",dashboard!$B$6),$M$2:M2483,IF(dashboard!$B$7="All","*",dashboard!$B$7),$P$2:P2483,"&gt;="&amp;dashboard!$B$8,$P$2:P2483,"&lt;="&amp;dashboard!$B$9)=1),1,0)</f>
        <v>0</v>
      </c>
    </row>
    <row r="2484" spans="1:17">
      <c r="A2484" t="s">
        <v>4040</v>
      </c>
      <c r="B2484" s="2">
        <v>45216</v>
      </c>
      <c r="C2484" t="s">
        <v>341</v>
      </c>
      <c r="D2484" t="s">
        <v>390</v>
      </c>
      <c r="E2484" t="s">
        <v>17</v>
      </c>
      <c r="F2484" t="s">
        <v>18</v>
      </c>
      <c r="G2484" t="s">
        <v>42</v>
      </c>
      <c r="H2484" t="s">
        <v>57</v>
      </c>
      <c r="I2484" s="3">
        <v>1</v>
      </c>
      <c r="J2484" s="4">
        <v>15287.59</v>
      </c>
      <c r="K2484" s="4">
        <v>15287.59</v>
      </c>
      <c r="L2484" t="s">
        <v>28</v>
      </c>
      <c r="M2484" t="s">
        <v>29</v>
      </c>
      <c r="N2484">
        <f>IF(COUNTIF($C$2:C2484,C2484)=1,1,0)</f>
        <v>0</v>
      </c>
      <c r="O2484">
        <f t="shared" si="76"/>
        <v>0</v>
      </c>
      <c r="P2484" t="str">
        <f t="shared" si="77"/>
        <v>2023-10</v>
      </c>
      <c r="Q2484" s="3">
        <f>IF(AND(IF(dashboard!$B$4="All",TRUE,$F2484=dashboard!$B$4),IF(dashboard!$B$5="All",TRUE,$E2484=dashboard!$B$5),IF(dashboard!$B$6="All",TRUE,$G2484=dashboard!$B$6),IF(dashboard!$B$7="All",TRUE,$M2484=dashboard!$B$7),$P2484&gt;=dashboard!$B$8,$P2484&lt;=dashboard!$B$9,COUNTIFS($C$2:C2484,$C2484,$F$2:F2484,IF(dashboard!$B$4="All","*",dashboard!$B$4),$E$2:E2484,IF(dashboard!$B$5="All","*",dashboard!$B$5),$G$2:G2484,IF(dashboard!$B$6="All","*",dashboard!$B$6),$M$2:M2484,IF(dashboard!$B$7="All","*",dashboard!$B$7),$P$2:P2484,"&gt;="&amp;dashboard!$B$8,$P$2:P2484,"&lt;="&amp;dashboard!$B$9)=1),1,0)</f>
        <v>0</v>
      </c>
    </row>
    <row r="2485" spans="1:17">
      <c r="A2485" t="s">
        <v>4041</v>
      </c>
      <c r="B2485" s="2">
        <v>45366</v>
      </c>
      <c r="C2485" t="s">
        <v>1646</v>
      </c>
      <c r="D2485" t="s">
        <v>175</v>
      </c>
      <c r="E2485" t="s">
        <v>26</v>
      </c>
      <c r="F2485" t="s">
        <v>27</v>
      </c>
      <c r="G2485" t="s">
        <v>42</v>
      </c>
      <c r="H2485" t="s">
        <v>57</v>
      </c>
      <c r="I2485" s="3">
        <v>1</v>
      </c>
      <c r="J2485" s="4">
        <v>17096.05</v>
      </c>
      <c r="K2485" s="4">
        <v>17096.05</v>
      </c>
      <c r="L2485" t="s">
        <v>28</v>
      </c>
      <c r="M2485" t="s">
        <v>29</v>
      </c>
      <c r="N2485">
        <f>IF(COUNTIF($C$2:C2485,C2485)=1,1,0)</f>
        <v>0</v>
      </c>
      <c r="O2485">
        <f t="shared" si="76"/>
        <v>0</v>
      </c>
      <c r="P2485" t="str">
        <f t="shared" si="77"/>
        <v>2024-03</v>
      </c>
      <c r="Q2485" s="3">
        <f>IF(AND(IF(dashboard!$B$4="All",TRUE,$F2485=dashboard!$B$4),IF(dashboard!$B$5="All",TRUE,$E2485=dashboard!$B$5),IF(dashboard!$B$6="All",TRUE,$G2485=dashboard!$B$6),IF(dashboard!$B$7="All",TRUE,$M2485=dashboard!$B$7),$P2485&gt;=dashboard!$B$8,$P2485&lt;=dashboard!$B$9,COUNTIFS($C$2:C2485,$C2485,$F$2:F2485,IF(dashboard!$B$4="All","*",dashboard!$B$4),$E$2:E2485,IF(dashboard!$B$5="All","*",dashboard!$B$5),$G$2:G2485,IF(dashboard!$B$6="All","*",dashboard!$B$6),$M$2:M2485,IF(dashboard!$B$7="All","*",dashboard!$B$7),$P$2:P2485,"&gt;="&amp;dashboard!$B$8,$P$2:P2485,"&lt;="&amp;dashboard!$B$9)=1),1,0)</f>
        <v>0</v>
      </c>
    </row>
    <row r="2486" spans="1:17">
      <c r="A2486" t="s">
        <v>4042</v>
      </c>
      <c r="B2486" s="2">
        <v>44933</v>
      </c>
      <c r="C2486" t="s">
        <v>1569</v>
      </c>
      <c r="D2486" t="s">
        <v>2416</v>
      </c>
      <c r="E2486" t="s">
        <v>61</v>
      </c>
      <c r="F2486" t="s">
        <v>33</v>
      </c>
      <c r="G2486" t="s">
        <v>19</v>
      </c>
      <c r="H2486" t="s">
        <v>34</v>
      </c>
      <c r="I2486" s="3">
        <v>4</v>
      </c>
      <c r="J2486" s="4">
        <v>1296.1600000000001</v>
      </c>
      <c r="K2486" s="4">
        <v>5184.62</v>
      </c>
      <c r="L2486" t="s">
        <v>28</v>
      </c>
      <c r="M2486" t="s">
        <v>29</v>
      </c>
      <c r="N2486">
        <f>IF(COUNTIF($C$2:C2486,C2486)=1,1,0)</f>
        <v>0</v>
      </c>
      <c r="O2486">
        <f t="shared" si="76"/>
        <v>0</v>
      </c>
      <c r="P2486" t="str">
        <f t="shared" si="77"/>
        <v>2023-01</v>
      </c>
      <c r="Q2486" s="3">
        <f>IF(AND(IF(dashboard!$B$4="All",TRUE,$F2486=dashboard!$B$4),IF(dashboard!$B$5="All",TRUE,$E2486=dashboard!$B$5),IF(dashboard!$B$6="All",TRUE,$G2486=dashboard!$B$6),IF(dashboard!$B$7="All",TRUE,$M2486=dashboard!$B$7),$P2486&gt;=dashboard!$B$8,$P2486&lt;=dashboard!$B$9,COUNTIFS($C$2:C2486,$C2486,$F$2:F2486,IF(dashboard!$B$4="All","*",dashboard!$B$4),$E$2:E2486,IF(dashboard!$B$5="All","*",dashboard!$B$5),$G$2:G2486,IF(dashboard!$B$6="All","*",dashboard!$B$6),$M$2:M2486,IF(dashboard!$B$7="All","*",dashboard!$B$7),$P$2:P2486,"&gt;="&amp;dashboard!$B$8,$P$2:P2486,"&lt;="&amp;dashboard!$B$9)=1),1,0)</f>
        <v>0</v>
      </c>
    </row>
    <row r="2487" spans="1:17">
      <c r="A2487" t="s">
        <v>4043</v>
      </c>
      <c r="B2487" s="2">
        <v>45122</v>
      </c>
      <c r="C2487" t="s">
        <v>3251</v>
      </c>
      <c r="D2487" t="s">
        <v>1376</v>
      </c>
      <c r="E2487" t="s">
        <v>17</v>
      </c>
      <c r="F2487" t="s">
        <v>33</v>
      </c>
      <c r="G2487" t="s">
        <v>19</v>
      </c>
      <c r="H2487" t="s">
        <v>34</v>
      </c>
      <c r="I2487" s="3">
        <v>4</v>
      </c>
      <c r="J2487" s="4">
        <v>1385.37</v>
      </c>
      <c r="K2487" s="4">
        <v>5541.49</v>
      </c>
      <c r="L2487" t="s">
        <v>28</v>
      </c>
      <c r="M2487" t="s">
        <v>29</v>
      </c>
      <c r="N2487">
        <f>IF(COUNTIF($C$2:C2487,C2487)=1,1,0)</f>
        <v>0</v>
      </c>
      <c r="O2487">
        <f t="shared" si="76"/>
        <v>0</v>
      </c>
      <c r="P2487" t="str">
        <f t="shared" si="77"/>
        <v>2023-07</v>
      </c>
      <c r="Q2487" s="3">
        <f>IF(AND(IF(dashboard!$B$4="All",TRUE,$F2487=dashboard!$B$4),IF(dashboard!$B$5="All",TRUE,$E2487=dashboard!$B$5),IF(dashboard!$B$6="All",TRUE,$G2487=dashboard!$B$6),IF(dashboard!$B$7="All",TRUE,$M2487=dashboard!$B$7),$P2487&gt;=dashboard!$B$8,$P2487&lt;=dashboard!$B$9,COUNTIFS($C$2:C2487,$C2487,$F$2:F2487,IF(dashboard!$B$4="All","*",dashboard!$B$4),$E$2:E2487,IF(dashboard!$B$5="All","*",dashboard!$B$5),$G$2:G2487,IF(dashboard!$B$6="All","*",dashboard!$B$6),$M$2:M2487,IF(dashboard!$B$7="All","*",dashboard!$B$7),$P$2:P2487,"&gt;="&amp;dashboard!$B$8,$P$2:P2487,"&lt;="&amp;dashboard!$B$9)=1),1,0)</f>
        <v>1</v>
      </c>
    </row>
    <row r="2488" spans="1:17">
      <c r="A2488" t="s">
        <v>4044</v>
      </c>
      <c r="B2488" s="2">
        <v>45347</v>
      </c>
      <c r="C2488" t="s">
        <v>301</v>
      </c>
      <c r="D2488" t="s">
        <v>1768</v>
      </c>
      <c r="E2488" t="s">
        <v>26</v>
      </c>
      <c r="F2488" t="s">
        <v>18</v>
      </c>
      <c r="G2488" t="s">
        <v>19</v>
      </c>
      <c r="H2488" t="s">
        <v>57</v>
      </c>
      <c r="I2488" s="3">
        <v>4</v>
      </c>
      <c r="J2488" s="4">
        <v>15032.88</v>
      </c>
      <c r="K2488" s="4">
        <v>60131.51</v>
      </c>
      <c r="L2488" t="s">
        <v>28</v>
      </c>
      <c r="M2488" t="s">
        <v>29</v>
      </c>
      <c r="N2488">
        <f>IF(COUNTIF($C$2:C2488,C2488)=1,1,0)</f>
        <v>0</v>
      </c>
      <c r="O2488">
        <f t="shared" si="76"/>
        <v>0</v>
      </c>
      <c r="P2488" t="str">
        <f t="shared" si="77"/>
        <v>2024-02</v>
      </c>
      <c r="Q2488" s="3">
        <f>IF(AND(IF(dashboard!$B$4="All",TRUE,$F2488=dashboard!$B$4),IF(dashboard!$B$5="All",TRUE,$E2488=dashboard!$B$5),IF(dashboard!$B$6="All",TRUE,$G2488=dashboard!$B$6),IF(dashboard!$B$7="All",TRUE,$M2488=dashboard!$B$7),$P2488&gt;=dashboard!$B$8,$P2488&lt;=dashboard!$B$9,COUNTIFS($C$2:C2488,$C2488,$F$2:F2488,IF(dashboard!$B$4="All","*",dashboard!$B$4),$E$2:E2488,IF(dashboard!$B$5="All","*",dashboard!$B$5),$G$2:G2488,IF(dashboard!$B$6="All","*",dashboard!$B$6),$M$2:M2488,IF(dashboard!$B$7="All","*",dashboard!$B$7),$P$2:P2488,"&gt;="&amp;dashboard!$B$8,$P$2:P2488,"&lt;="&amp;dashboard!$B$9)=1),1,0)</f>
        <v>0</v>
      </c>
    </row>
    <row r="2489" spans="1:17">
      <c r="A2489" t="s">
        <v>4045</v>
      </c>
      <c r="B2489" s="2">
        <v>45119</v>
      </c>
      <c r="C2489" t="s">
        <v>1830</v>
      </c>
      <c r="D2489" t="s">
        <v>2020</v>
      </c>
      <c r="E2489" t="s">
        <v>17</v>
      </c>
      <c r="F2489" t="s">
        <v>46</v>
      </c>
      <c r="G2489" t="s">
        <v>19</v>
      </c>
      <c r="H2489" t="s">
        <v>50</v>
      </c>
      <c r="I2489" s="3">
        <v>5</v>
      </c>
      <c r="J2489" s="4">
        <v>2831.65</v>
      </c>
      <c r="K2489" s="4">
        <v>14158.24</v>
      </c>
      <c r="L2489" t="s">
        <v>21</v>
      </c>
      <c r="M2489" t="s">
        <v>29</v>
      </c>
      <c r="N2489">
        <f>IF(COUNTIF($C$2:C2489,C2489)=1,1,0)</f>
        <v>0</v>
      </c>
      <c r="O2489">
        <f t="shared" si="76"/>
        <v>0</v>
      </c>
      <c r="P2489" t="str">
        <f t="shared" si="77"/>
        <v>2023-07</v>
      </c>
      <c r="Q2489" s="3">
        <f>IF(AND(IF(dashboard!$B$4="All",TRUE,$F2489=dashboard!$B$4),IF(dashboard!$B$5="All",TRUE,$E2489=dashboard!$B$5),IF(dashboard!$B$6="All",TRUE,$G2489=dashboard!$B$6),IF(dashboard!$B$7="All",TRUE,$M2489=dashboard!$B$7),$P2489&gt;=dashboard!$B$8,$P2489&lt;=dashboard!$B$9,COUNTIFS($C$2:C2489,$C2489,$F$2:F2489,IF(dashboard!$B$4="All","*",dashboard!$B$4),$E$2:E2489,IF(dashboard!$B$5="All","*",dashboard!$B$5),$G$2:G2489,IF(dashboard!$B$6="All","*",dashboard!$B$6),$M$2:M2489,IF(dashboard!$B$7="All","*",dashboard!$B$7),$P$2:P2489,"&gt;="&amp;dashboard!$B$8,$P$2:P2489,"&lt;="&amp;dashboard!$B$9)=1),1,0)</f>
        <v>0</v>
      </c>
    </row>
    <row r="2490" spans="1:17">
      <c r="A2490" t="s">
        <v>4046</v>
      </c>
      <c r="B2490" s="2">
        <v>45074</v>
      </c>
      <c r="C2490" t="s">
        <v>514</v>
      </c>
      <c r="D2490" t="s">
        <v>211</v>
      </c>
      <c r="E2490" t="s">
        <v>17</v>
      </c>
      <c r="F2490" t="s">
        <v>46</v>
      </c>
      <c r="G2490" t="s">
        <v>19</v>
      </c>
      <c r="H2490" t="s">
        <v>50</v>
      </c>
      <c r="I2490" s="3">
        <v>4</v>
      </c>
      <c r="J2490" s="4">
        <v>2079.8000000000002</v>
      </c>
      <c r="K2490" s="4">
        <v>8319.2099999999991</v>
      </c>
      <c r="L2490" t="s">
        <v>35</v>
      </c>
      <c r="M2490" t="s">
        <v>29</v>
      </c>
      <c r="N2490">
        <f>IF(COUNTIF($C$2:C2490,C2490)=1,1,0)</f>
        <v>0</v>
      </c>
      <c r="O2490">
        <f t="shared" si="76"/>
        <v>0</v>
      </c>
      <c r="P2490" t="str">
        <f t="shared" si="77"/>
        <v>2023-05</v>
      </c>
      <c r="Q2490" s="3">
        <f>IF(AND(IF(dashboard!$B$4="All",TRUE,$F2490=dashboard!$B$4),IF(dashboard!$B$5="All",TRUE,$E2490=dashboard!$B$5),IF(dashboard!$B$6="All",TRUE,$G2490=dashboard!$B$6),IF(dashboard!$B$7="All",TRUE,$M2490=dashboard!$B$7),$P2490&gt;=dashboard!$B$8,$P2490&lt;=dashboard!$B$9,COUNTIFS($C$2:C2490,$C2490,$F$2:F2490,IF(dashboard!$B$4="All","*",dashboard!$B$4),$E$2:E2490,IF(dashboard!$B$5="All","*",dashboard!$B$5),$G$2:G2490,IF(dashboard!$B$6="All","*",dashboard!$B$6),$M$2:M2490,IF(dashboard!$B$7="All","*",dashboard!$B$7),$P$2:P2490,"&gt;="&amp;dashboard!$B$8,$P$2:P2490,"&lt;="&amp;dashboard!$B$9)=1),1,0)</f>
        <v>0</v>
      </c>
    </row>
    <row r="2491" spans="1:17">
      <c r="A2491" t="s">
        <v>4047</v>
      </c>
      <c r="B2491" s="2">
        <v>45128</v>
      </c>
      <c r="C2491" t="s">
        <v>210</v>
      </c>
      <c r="D2491" t="s">
        <v>1939</v>
      </c>
      <c r="E2491" t="s">
        <v>61</v>
      </c>
      <c r="F2491" t="s">
        <v>27</v>
      </c>
      <c r="G2491" t="s">
        <v>42</v>
      </c>
      <c r="H2491" t="s">
        <v>34</v>
      </c>
      <c r="I2491" s="3">
        <v>5</v>
      </c>
      <c r="J2491" s="4">
        <v>1098.3399999999999</v>
      </c>
      <c r="K2491" s="4">
        <v>5491.69</v>
      </c>
      <c r="L2491" t="s">
        <v>21</v>
      </c>
      <c r="M2491" t="s">
        <v>29</v>
      </c>
      <c r="N2491">
        <f>IF(COUNTIF($C$2:C2491,C2491)=1,1,0)</f>
        <v>0</v>
      </c>
      <c r="O2491">
        <f t="shared" si="76"/>
        <v>0</v>
      </c>
      <c r="P2491" t="str">
        <f t="shared" si="77"/>
        <v>2023-07</v>
      </c>
      <c r="Q2491" s="3">
        <f>IF(AND(IF(dashboard!$B$4="All",TRUE,$F2491=dashboard!$B$4),IF(dashboard!$B$5="All",TRUE,$E2491=dashboard!$B$5),IF(dashboard!$B$6="All",TRUE,$G2491=dashboard!$B$6),IF(dashboard!$B$7="All",TRUE,$M2491=dashboard!$B$7),$P2491&gt;=dashboard!$B$8,$P2491&lt;=dashboard!$B$9,COUNTIFS($C$2:C2491,$C2491,$F$2:F2491,IF(dashboard!$B$4="All","*",dashboard!$B$4),$E$2:E2491,IF(dashboard!$B$5="All","*",dashboard!$B$5),$G$2:G2491,IF(dashboard!$B$6="All","*",dashboard!$B$6),$M$2:M2491,IF(dashboard!$B$7="All","*",dashboard!$B$7),$P$2:P2491,"&gt;="&amp;dashboard!$B$8,$P$2:P2491,"&lt;="&amp;dashboard!$B$9)=1),1,0)</f>
        <v>0</v>
      </c>
    </row>
    <row r="2492" spans="1:17">
      <c r="A2492" t="s">
        <v>4048</v>
      </c>
      <c r="B2492" s="2">
        <v>45370</v>
      </c>
      <c r="C2492" t="s">
        <v>953</v>
      </c>
      <c r="D2492" t="s">
        <v>3105</v>
      </c>
      <c r="E2492" t="s">
        <v>61</v>
      </c>
      <c r="F2492" t="s">
        <v>33</v>
      </c>
      <c r="G2492" t="s">
        <v>19</v>
      </c>
      <c r="H2492" t="s">
        <v>20</v>
      </c>
      <c r="I2492" s="3">
        <v>2</v>
      </c>
      <c r="J2492" s="4">
        <v>39266.019999999997</v>
      </c>
      <c r="K2492" s="4">
        <v>78532.039999999994</v>
      </c>
      <c r="L2492" t="s">
        <v>35</v>
      </c>
      <c r="M2492" t="s">
        <v>29</v>
      </c>
      <c r="N2492">
        <f>IF(COUNTIF($C$2:C2492,C2492)=1,1,0)</f>
        <v>0</v>
      </c>
      <c r="O2492">
        <f t="shared" si="76"/>
        <v>0</v>
      </c>
      <c r="P2492" t="str">
        <f t="shared" si="77"/>
        <v>2024-03</v>
      </c>
      <c r="Q2492" s="3">
        <f>IF(AND(IF(dashboard!$B$4="All",TRUE,$F2492=dashboard!$B$4),IF(dashboard!$B$5="All",TRUE,$E2492=dashboard!$B$5),IF(dashboard!$B$6="All",TRUE,$G2492=dashboard!$B$6),IF(dashboard!$B$7="All",TRUE,$M2492=dashboard!$B$7),$P2492&gt;=dashboard!$B$8,$P2492&lt;=dashboard!$B$9,COUNTIFS($C$2:C2492,$C2492,$F$2:F2492,IF(dashboard!$B$4="All","*",dashboard!$B$4),$E$2:E2492,IF(dashboard!$B$5="All","*",dashboard!$B$5),$G$2:G2492,IF(dashboard!$B$6="All","*",dashboard!$B$6),$M$2:M2492,IF(dashboard!$B$7="All","*",dashboard!$B$7),$P$2:P2492,"&gt;="&amp;dashboard!$B$8,$P$2:P2492,"&lt;="&amp;dashboard!$B$9)=1),1,0)</f>
        <v>0</v>
      </c>
    </row>
    <row r="2493" spans="1:17">
      <c r="A2493" t="s">
        <v>4049</v>
      </c>
      <c r="B2493" s="2">
        <v>45345</v>
      </c>
      <c r="C2493" t="s">
        <v>165</v>
      </c>
      <c r="D2493" t="s">
        <v>3360</v>
      </c>
      <c r="E2493" t="s">
        <v>26</v>
      </c>
      <c r="F2493" t="s">
        <v>46</v>
      </c>
      <c r="G2493" t="s">
        <v>42</v>
      </c>
      <c r="H2493" t="s">
        <v>57</v>
      </c>
      <c r="I2493" s="3">
        <v>5</v>
      </c>
      <c r="J2493" s="4">
        <v>12941.73</v>
      </c>
      <c r="K2493" s="4">
        <v>64708.639999999999</v>
      </c>
      <c r="L2493" t="s">
        <v>28</v>
      </c>
      <c r="M2493" t="s">
        <v>29</v>
      </c>
      <c r="N2493">
        <f>IF(COUNTIF($C$2:C2493,C2493)=1,1,0)</f>
        <v>0</v>
      </c>
      <c r="O2493">
        <f t="shared" si="76"/>
        <v>0</v>
      </c>
      <c r="P2493" t="str">
        <f t="shared" si="77"/>
        <v>2024-02</v>
      </c>
      <c r="Q2493" s="3">
        <f>IF(AND(IF(dashboard!$B$4="All",TRUE,$F2493=dashboard!$B$4),IF(dashboard!$B$5="All",TRUE,$E2493=dashboard!$B$5),IF(dashboard!$B$6="All",TRUE,$G2493=dashboard!$B$6),IF(dashboard!$B$7="All",TRUE,$M2493=dashboard!$B$7),$P2493&gt;=dashboard!$B$8,$P2493&lt;=dashboard!$B$9,COUNTIFS($C$2:C2493,$C2493,$F$2:F2493,IF(dashboard!$B$4="All","*",dashboard!$B$4),$E$2:E2493,IF(dashboard!$B$5="All","*",dashboard!$B$5),$G$2:G2493,IF(dashboard!$B$6="All","*",dashboard!$B$6),$M$2:M2493,IF(dashboard!$B$7="All","*",dashboard!$B$7),$P$2:P2493,"&gt;="&amp;dashboard!$B$8,$P$2:P2493,"&lt;="&amp;dashboard!$B$9)=1),1,0)</f>
        <v>0</v>
      </c>
    </row>
    <row r="2494" spans="1:17">
      <c r="A2494" t="s">
        <v>4050</v>
      </c>
      <c r="B2494" s="2">
        <v>45353</v>
      </c>
      <c r="C2494" t="s">
        <v>668</v>
      </c>
      <c r="D2494" t="s">
        <v>1362</v>
      </c>
      <c r="E2494" t="s">
        <v>17</v>
      </c>
      <c r="F2494" t="s">
        <v>33</v>
      </c>
      <c r="G2494" t="s">
        <v>19</v>
      </c>
      <c r="H2494" t="s">
        <v>50</v>
      </c>
      <c r="I2494" s="3">
        <v>2</v>
      </c>
      <c r="J2494" s="4">
        <v>2839.03</v>
      </c>
      <c r="K2494" s="4">
        <v>5678.06</v>
      </c>
      <c r="L2494" t="s">
        <v>21</v>
      </c>
      <c r="M2494" t="s">
        <v>29</v>
      </c>
      <c r="N2494">
        <f>IF(COUNTIF($C$2:C2494,C2494)=1,1,0)</f>
        <v>0</v>
      </c>
      <c r="O2494">
        <f t="shared" si="76"/>
        <v>0</v>
      </c>
      <c r="P2494" t="str">
        <f t="shared" si="77"/>
        <v>2024-03</v>
      </c>
      <c r="Q2494" s="3">
        <f>IF(AND(IF(dashboard!$B$4="All",TRUE,$F2494=dashboard!$B$4),IF(dashboard!$B$5="All",TRUE,$E2494=dashboard!$B$5),IF(dashboard!$B$6="All",TRUE,$G2494=dashboard!$B$6),IF(dashboard!$B$7="All",TRUE,$M2494=dashboard!$B$7),$P2494&gt;=dashboard!$B$8,$P2494&lt;=dashboard!$B$9,COUNTIFS($C$2:C2494,$C2494,$F$2:F2494,IF(dashboard!$B$4="All","*",dashboard!$B$4),$E$2:E2494,IF(dashboard!$B$5="All","*",dashboard!$B$5),$G$2:G2494,IF(dashboard!$B$6="All","*",dashboard!$B$6),$M$2:M2494,IF(dashboard!$B$7="All","*",dashboard!$B$7),$P$2:P2494,"&gt;="&amp;dashboard!$B$8,$P$2:P2494,"&lt;="&amp;dashboard!$B$9)=1),1,0)</f>
        <v>1</v>
      </c>
    </row>
    <row r="2495" spans="1:17">
      <c r="A2495" t="s">
        <v>4051</v>
      </c>
      <c r="B2495" s="2">
        <v>45405</v>
      </c>
      <c r="C2495" t="s">
        <v>1821</v>
      </c>
      <c r="D2495" t="s">
        <v>1430</v>
      </c>
      <c r="E2495" t="s">
        <v>17</v>
      </c>
      <c r="F2495" t="s">
        <v>33</v>
      </c>
      <c r="G2495" t="s">
        <v>42</v>
      </c>
      <c r="H2495" t="s">
        <v>34</v>
      </c>
      <c r="I2495" s="3">
        <v>4</v>
      </c>
      <c r="J2495" s="4">
        <v>1057.8699999999999</v>
      </c>
      <c r="K2495" s="4">
        <v>4231.4799999999996</v>
      </c>
      <c r="L2495" t="s">
        <v>35</v>
      </c>
      <c r="M2495" t="s">
        <v>29</v>
      </c>
      <c r="N2495">
        <f>IF(COUNTIF($C$2:C2495,C2495)=1,1,0)</f>
        <v>0</v>
      </c>
      <c r="O2495">
        <f t="shared" si="76"/>
        <v>0</v>
      </c>
      <c r="P2495" t="str">
        <f t="shared" si="77"/>
        <v>2024-04</v>
      </c>
      <c r="Q2495" s="3">
        <f>IF(AND(IF(dashboard!$B$4="All",TRUE,$F2495=dashboard!$B$4),IF(dashboard!$B$5="All",TRUE,$E2495=dashboard!$B$5),IF(dashboard!$B$6="All",TRUE,$G2495=dashboard!$B$6),IF(dashboard!$B$7="All",TRUE,$M2495=dashboard!$B$7),$P2495&gt;=dashboard!$B$8,$P2495&lt;=dashboard!$B$9,COUNTIFS($C$2:C2495,$C2495,$F$2:F2495,IF(dashboard!$B$4="All","*",dashboard!$B$4),$E$2:E2495,IF(dashboard!$B$5="All","*",dashboard!$B$5),$G$2:G2495,IF(dashboard!$B$6="All","*",dashboard!$B$6),$M$2:M2495,IF(dashboard!$B$7="All","*",dashboard!$B$7),$P$2:P2495,"&gt;="&amp;dashboard!$B$8,$P$2:P2495,"&lt;="&amp;dashboard!$B$9)=1),1,0)</f>
        <v>1</v>
      </c>
    </row>
    <row r="2496" spans="1:17">
      <c r="A2496" t="s">
        <v>4052</v>
      </c>
      <c r="B2496" s="2">
        <v>45401</v>
      </c>
      <c r="C2496" t="s">
        <v>183</v>
      </c>
      <c r="D2496" t="s">
        <v>728</v>
      </c>
      <c r="E2496" t="s">
        <v>17</v>
      </c>
      <c r="F2496" t="s">
        <v>33</v>
      </c>
      <c r="G2496" t="s">
        <v>42</v>
      </c>
      <c r="H2496" t="s">
        <v>34</v>
      </c>
      <c r="I2496" s="3">
        <v>4</v>
      </c>
      <c r="J2496" s="4">
        <v>1058.04</v>
      </c>
      <c r="K2496" s="4">
        <v>4232.1499999999996</v>
      </c>
      <c r="L2496" t="s">
        <v>28</v>
      </c>
      <c r="M2496" t="s">
        <v>29</v>
      </c>
      <c r="N2496">
        <f>IF(COUNTIF($C$2:C2496,C2496)=1,1,0)</f>
        <v>0</v>
      </c>
      <c r="O2496">
        <f t="shared" si="76"/>
        <v>0</v>
      </c>
      <c r="P2496" t="str">
        <f t="shared" si="77"/>
        <v>2024-04</v>
      </c>
      <c r="Q2496" s="3">
        <f>IF(AND(IF(dashboard!$B$4="All",TRUE,$F2496=dashboard!$B$4),IF(dashboard!$B$5="All",TRUE,$E2496=dashboard!$B$5),IF(dashboard!$B$6="All",TRUE,$G2496=dashboard!$B$6),IF(dashboard!$B$7="All",TRUE,$M2496=dashboard!$B$7),$P2496&gt;=dashboard!$B$8,$P2496&lt;=dashboard!$B$9,COUNTIFS($C$2:C2496,$C2496,$F$2:F2496,IF(dashboard!$B$4="All","*",dashboard!$B$4),$E$2:E2496,IF(dashboard!$B$5="All","*",dashboard!$B$5),$G$2:G2496,IF(dashboard!$B$6="All","*",dashboard!$B$6),$M$2:M2496,IF(dashboard!$B$7="All","*",dashboard!$B$7),$P$2:P2496,"&gt;="&amp;dashboard!$B$8,$P$2:P2496,"&lt;="&amp;dashboard!$B$9)=1),1,0)</f>
        <v>1</v>
      </c>
    </row>
    <row r="2497" spans="1:17">
      <c r="A2497" t="s">
        <v>4053</v>
      </c>
      <c r="B2497" s="2">
        <v>45052</v>
      </c>
      <c r="C2497" t="s">
        <v>2453</v>
      </c>
      <c r="D2497" t="s">
        <v>954</v>
      </c>
      <c r="E2497" t="s">
        <v>17</v>
      </c>
      <c r="F2497" t="s">
        <v>27</v>
      </c>
      <c r="G2497" t="s">
        <v>19</v>
      </c>
      <c r="H2497" t="s">
        <v>20</v>
      </c>
      <c r="I2497" s="3">
        <v>2</v>
      </c>
      <c r="J2497" s="4">
        <v>29908.080000000002</v>
      </c>
      <c r="K2497" s="4">
        <v>59816.15</v>
      </c>
      <c r="L2497" t="s">
        <v>21</v>
      </c>
      <c r="M2497" t="s">
        <v>22</v>
      </c>
      <c r="N2497">
        <f>IF(COUNTIF($C$2:C2497,C2497)=1,1,0)</f>
        <v>0</v>
      </c>
      <c r="O2497">
        <f t="shared" si="76"/>
        <v>1</v>
      </c>
      <c r="P2497" t="str">
        <f t="shared" si="77"/>
        <v>2023-05</v>
      </c>
      <c r="Q2497" s="3">
        <f>IF(AND(IF(dashboard!$B$4="All",TRUE,$F2497=dashboard!$B$4),IF(dashboard!$B$5="All",TRUE,$E2497=dashboard!$B$5),IF(dashboard!$B$6="All",TRUE,$G2497=dashboard!$B$6),IF(dashboard!$B$7="All",TRUE,$M2497=dashboard!$B$7),$P2497&gt;=dashboard!$B$8,$P2497&lt;=dashboard!$B$9,COUNTIFS($C$2:C2497,$C2497,$F$2:F2497,IF(dashboard!$B$4="All","*",dashboard!$B$4),$E$2:E2497,IF(dashboard!$B$5="All","*",dashboard!$B$5),$G$2:G2497,IF(dashboard!$B$6="All","*",dashboard!$B$6),$M$2:M2497,IF(dashboard!$B$7="All","*",dashboard!$B$7),$P$2:P2497,"&gt;="&amp;dashboard!$B$8,$P$2:P2497,"&lt;="&amp;dashboard!$B$9)=1),1,0)</f>
        <v>0</v>
      </c>
    </row>
    <row r="2498" spans="1:17">
      <c r="A2498" t="s">
        <v>4054</v>
      </c>
      <c r="B2498" s="2">
        <v>45321</v>
      </c>
      <c r="C2498" t="s">
        <v>2312</v>
      </c>
      <c r="D2498" t="s">
        <v>957</v>
      </c>
      <c r="E2498" t="s">
        <v>17</v>
      </c>
      <c r="F2498" t="s">
        <v>18</v>
      </c>
      <c r="G2498" t="s">
        <v>19</v>
      </c>
      <c r="H2498" t="s">
        <v>20</v>
      </c>
      <c r="I2498" s="3">
        <v>3</v>
      </c>
      <c r="J2498" s="4">
        <v>34071.5</v>
      </c>
      <c r="K2498" s="4">
        <v>102214.51</v>
      </c>
      <c r="L2498" t="s">
        <v>35</v>
      </c>
      <c r="M2498" t="s">
        <v>29</v>
      </c>
      <c r="N2498">
        <f>IF(COUNTIF($C$2:C2498,C2498)=1,1,0)</f>
        <v>0</v>
      </c>
      <c r="O2498">
        <f t="shared" ref="O2498:O2561" si="78">IF(OR(M2498="Yes",M2498="YES",M2498=TRUE,M2498=1),1,0)</f>
        <v>0</v>
      </c>
      <c r="P2498" t="str">
        <f t="shared" ref="P2498:P2561" si="79">TEXT(B2498,"yyyy-mm")</f>
        <v>2024-01</v>
      </c>
      <c r="Q2498" s="3">
        <f>IF(AND(IF(dashboard!$B$4="All",TRUE,$F2498=dashboard!$B$4),IF(dashboard!$B$5="All",TRUE,$E2498=dashboard!$B$5),IF(dashboard!$B$6="All",TRUE,$G2498=dashboard!$B$6),IF(dashboard!$B$7="All",TRUE,$M2498=dashboard!$B$7),$P2498&gt;=dashboard!$B$8,$P2498&lt;=dashboard!$B$9,COUNTIFS($C$2:C2498,$C2498,$F$2:F2498,IF(dashboard!$B$4="All","*",dashboard!$B$4),$E$2:E2498,IF(dashboard!$B$5="All","*",dashboard!$B$5),$G$2:G2498,IF(dashboard!$B$6="All","*",dashboard!$B$6),$M$2:M2498,IF(dashboard!$B$7="All","*",dashboard!$B$7),$P$2:P2498,"&gt;="&amp;dashboard!$B$8,$P$2:P2498,"&lt;="&amp;dashboard!$B$9)=1),1,0)</f>
        <v>0</v>
      </c>
    </row>
    <row r="2499" spans="1:17">
      <c r="A2499" t="s">
        <v>4055</v>
      </c>
      <c r="B2499" s="2">
        <v>45251</v>
      </c>
      <c r="C2499" t="s">
        <v>3957</v>
      </c>
      <c r="D2499" t="s">
        <v>714</v>
      </c>
      <c r="E2499" t="s">
        <v>26</v>
      </c>
      <c r="F2499" t="s">
        <v>27</v>
      </c>
      <c r="G2499" t="s">
        <v>19</v>
      </c>
      <c r="H2499" t="s">
        <v>50</v>
      </c>
      <c r="I2499" s="3">
        <v>5</v>
      </c>
      <c r="J2499" s="4">
        <v>1911.34</v>
      </c>
      <c r="K2499" s="4">
        <v>9556.68</v>
      </c>
      <c r="L2499" t="s">
        <v>21</v>
      </c>
      <c r="M2499" t="s">
        <v>29</v>
      </c>
      <c r="N2499">
        <f>IF(COUNTIF($C$2:C2499,C2499)=1,1,0)</f>
        <v>0</v>
      </c>
      <c r="O2499">
        <f t="shared" si="78"/>
        <v>0</v>
      </c>
      <c r="P2499" t="str">
        <f t="shared" si="79"/>
        <v>2023-11</v>
      </c>
      <c r="Q2499" s="3">
        <f>IF(AND(IF(dashboard!$B$4="All",TRUE,$F2499=dashboard!$B$4),IF(dashboard!$B$5="All",TRUE,$E2499=dashboard!$B$5),IF(dashboard!$B$6="All",TRUE,$G2499=dashboard!$B$6),IF(dashboard!$B$7="All",TRUE,$M2499=dashboard!$B$7),$P2499&gt;=dashboard!$B$8,$P2499&lt;=dashboard!$B$9,COUNTIFS($C$2:C2499,$C2499,$F$2:F2499,IF(dashboard!$B$4="All","*",dashboard!$B$4),$E$2:E2499,IF(dashboard!$B$5="All","*",dashboard!$B$5),$G$2:G2499,IF(dashboard!$B$6="All","*",dashboard!$B$6),$M$2:M2499,IF(dashboard!$B$7="All","*",dashboard!$B$7),$P$2:P2499,"&gt;="&amp;dashboard!$B$8,$P$2:P2499,"&lt;="&amp;dashboard!$B$9)=1),1,0)</f>
        <v>0</v>
      </c>
    </row>
    <row r="2500" spans="1:17">
      <c r="A2500" t="s">
        <v>4056</v>
      </c>
      <c r="B2500" s="2">
        <v>45318</v>
      </c>
      <c r="C2500" t="s">
        <v>573</v>
      </c>
      <c r="D2500" t="s">
        <v>242</v>
      </c>
      <c r="E2500" t="s">
        <v>61</v>
      </c>
      <c r="F2500" t="s">
        <v>46</v>
      </c>
      <c r="G2500" t="s">
        <v>19</v>
      </c>
      <c r="H2500" t="s">
        <v>20</v>
      </c>
      <c r="I2500" s="3">
        <v>1</v>
      </c>
      <c r="J2500" s="4">
        <v>25140.55</v>
      </c>
      <c r="K2500" s="4">
        <v>25140.55</v>
      </c>
      <c r="L2500" t="s">
        <v>35</v>
      </c>
      <c r="M2500" t="s">
        <v>29</v>
      </c>
      <c r="N2500">
        <f>IF(COUNTIF($C$2:C2500,C2500)=1,1,0)</f>
        <v>0</v>
      </c>
      <c r="O2500">
        <f t="shared" si="78"/>
        <v>0</v>
      </c>
      <c r="P2500" t="str">
        <f t="shared" si="79"/>
        <v>2024-01</v>
      </c>
      <c r="Q2500" s="3">
        <f>IF(AND(IF(dashboard!$B$4="All",TRUE,$F2500=dashboard!$B$4),IF(dashboard!$B$5="All",TRUE,$E2500=dashboard!$B$5),IF(dashboard!$B$6="All",TRUE,$G2500=dashboard!$B$6),IF(dashboard!$B$7="All",TRUE,$M2500=dashboard!$B$7),$P2500&gt;=dashboard!$B$8,$P2500&lt;=dashboard!$B$9,COUNTIFS($C$2:C2500,$C2500,$F$2:F2500,IF(dashboard!$B$4="All","*",dashboard!$B$4),$E$2:E2500,IF(dashboard!$B$5="All","*",dashboard!$B$5),$G$2:G2500,IF(dashboard!$B$6="All","*",dashboard!$B$6),$M$2:M2500,IF(dashboard!$B$7="All","*",dashboard!$B$7),$P$2:P2500,"&gt;="&amp;dashboard!$B$8,$P$2:P2500,"&lt;="&amp;dashboard!$B$9)=1),1,0)</f>
        <v>0</v>
      </c>
    </row>
    <row r="2501" spans="1:17">
      <c r="A2501" t="s">
        <v>4057</v>
      </c>
      <c r="B2501" s="2">
        <v>45366</v>
      </c>
      <c r="C2501" t="s">
        <v>3340</v>
      </c>
      <c r="D2501" t="s">
        <v>2273</v>
      </c>
      <c r="E2501" t="s">
        <v>17</v>
      </c>
      <c r="F2501" t="s">
        <v>18</v>
      </c>
      <c r="G2501" t="s">
        <v>19</v>
      </c>
      <c r="H2501" t="s">
        <v>20</v>
      </c>
      <c r="I2501" s="3">
        <v>4</v>
      </c>
      <c r="J2501" s="4">
        <v>40204.730000000003</v>
      </c>
      <c r="K2501" s="4">
        <v>160818.91</v>
      </c>
      <c r="L2501" t="s">
        <v>21</v>
      </c>
      <c r="M2501" t="s">
        <v>29</v>
      </c>
      <c r="N2501">
        <f>IF(COUNTIF($C$2:C2501,C2501)=1,1,0)</f>
        <v>0</v>
      </c>
      <c r="O2501">
        <f t="shared" si="78"/>
        <v>0</v>
      </c>
      <c r="P2501" t="str">
        <f t="shared" si="79"/>
        <v>2024-03</v>
      </c>
      <c r="Q2501" s="3">
        <f>IF(AND(IF(dashboard!$B$4="All",TRUE,$F2501=dashboard!$B$4),IF(dashboard!$B$5="All",TRUE,$E2501=dashboard!$B$5),IF(dashboard!$B$6="All",TRUE,$G2501=dashboard!$B$6),IF(dashboard!$B$7="All",TRUE,$M2501=dashboard!$B$7),$P2501&gt;=dashboard!$B$8,$P2501&lt;=dashboard!$B$9,COUNTIFS($C$2:C2501,$C2501,$F$2:F2501,IF(dashboard!$B$4="All","*",dashboard!$B$4),$E$2:E2501,IF(dashboard!$B$5="All","*",dashboard!$B$5),$G$2:G2501,IF(dashboard!$B$6="All","*",dashboard!$B$6),$M$2:M2501,IF(dashboard!$B$7="All","*",dashboard!$B$7),$P$2:P2501,"&gt;="&amp;dashboard!$B$8,$P$2:P2501,"&lt;="&amp;dashboard!$B$9)=1),1,0)</f>
        <v>0</v>
      </c>
    </row>
    <row r="2502" spans="1:17">
      <c r="A2502" t="s">
        <v>4058</v>
      </c>
      <c r="B2502" s="2">
        <v>45130</v>
      </c>
      <c r="C2502" t="s">
        <v>1125</v>
      </c>
      <c r="D2502" t="s">
        <v>1728</v>
      </c>
      <c r="E2502" t="s">
        <v>17</v>
      </c>
      <c r="F2502" t="s">
        <v>46</v>
      </c>
      <c r="G2502" t="s">
        <v>19</v>
      </c>
      <c r="H2502" t="s">
        <v>57</v>
      </c>
      <c r="I2502" s="3">
        <v>5</v>
      </c>
      <c r="J2502" s="4">
        <v>17467.04</v>
      </c>
      <c r="K2502" s="4">
        <v>87335.18</v>
      </c>
      <c r="L2502" t="s">
        <v>21</v>
      </c>
      <c r="M2502" t="s">
        <v>29</v>
      </c>
      <c r="N2502">
        <f>IF(COUNTIF($C$2:C2502,C2502)=1,1,0)</f>
        <v>0</v>
      </c>
      <c r="O2502">
        <f t="shared" si="78"/>
        <v>0</v>
      </c>
      <c r="P2502" t="str">
        <f t="shared" si="79"/>
        <v>2023-07</v>
      </c>
      <c r="Q2502" s="3">
        <f>IF(AND(IF(dashboard!$B$4="All",TRUE,$F2502=dashboard!$B$4),IF(dashboard!$B$5="All",TRUE,$E2502=dashboard!$B$5),IF(dashboard!$B$6="All",TRUE,$G2502=dashboard!$B$6),IF(dashboard!$B$7="All",TRUE,$M2502=dashboard!$B$7),$P2502&gt;=dashboard!$B$8,$P2502&lt;=dashboard!$B$9,COUNTIFS($C$2:C2502,$C2502,$F$2:F2502,IF(dashboard!$B$4="All","*",dashboard!$B$4),$E$2:E2502,IF(dashboard!$B$5="All","*",dashboard!$B$5),$G$2:G2502,IF(dashboard!$B$6="All","*",dashboard!$B$6),$M$2:M2502,IF(dashboard!$B$7="All","*",dashboard!$B$7),$P$2:P2502,"&gt;="&amp;dashboard!$B$8,$P$2:P2502,"&lt;="&amp;dashboard!$B$9)=1),1,0)</f>
        <v>0</v>
      </c>
    </row>
    <row r="2503" spans="1:17">
      <c r="A2503" t="s">
        <v>4059</v>
      </c>
      <c r="B2503" s="2">
        <v>45412</v>
      </c>
      <c r="C2503" t="s">
        <v>99</v>
      </c>
      <c r="D2503" t="s">
        <v>1130</v>
      </c>
      <c r="E2503" t="s">
        <v>61</v>
      </c>
      <c r="F2503" t="s">
        <v>18</v>
      </c>
      <c r="G2503" t="s">
        <v>19</v>
      </c>
      <c r="H2503" t="s">
        <v>34</v>
      </c>
      <c r="I2503" s="3">
        <v>5</v>
      </c>
      <c r="J2503" s="4">
        <v>885.7</v>
      </c>
      <c r="K2503" s="4">
        <v>4428.51</v>
      </c>
      <c r="L2503" t="s">
        <v>35</v>
      </c>
      <c r="M2503" t="s">
        <v>29</v>
      </c>
      <c r="N2503">
        <f>IF(COUNTIF($C$2:C2503,C2503)=1,1,0)</f>
        <v>0</v>
      </c>
      <c r="O2503">
        <f t="shared" si="78"/>
        <v>0</v>
      </c>
      <c r="P2503" t="str">
        <f t="shared" si="79"/>
        <v>2024-04</v>
      </c>
      <c r="Q2503" s="3">
        <f>IF(AND(IF(dashboard!$B$4="All",TRUE,$F2503=dashboard!$B$4),IF(dashboard!$B$5="All",TRUE,$E2503=dashboard!$B$5),IF(dashboard!$B$6="All",TRUE,$G2503=dashboard!$B$6),IF(dashboard!$B$7="All",TRUE,$M2503=dashboard!$B$7),$P2503&gt;=dashboard!$B$8,$P2503&lt;=dashboard!$B$9,COUNTIFS($C$2:C2503,$C2503,$F$2:F2503,IF(dashboard!$B$4="All","*",dashboard!$B$4),$E$2:E2503,IF(dashboard!$B$5="All","*",dashboard!$B$5),$G$2:G2503,IF(dashboard!$B$6="All","*",dashboard!$B$6),$M$2:M2503,IF(dashboard!$B$7="All","*",dashboard!$B$7),$P$2:P2503,"&gt;="&amp;dashboard!$B$8,$P$2:P2503,"&lt;="&amp;dashboard!$B$9)=1),1,0)</f>
        <v>0</v>
      </c>
    </row>
    <row r="2504" spans="1:17">
      <c r="A2504" t="s">
        <v>4060</v>
      </c>
      <c r="B2504" s="2">
        <v>44957</v>
      </c>
      <c r="C2504" t="s">
        <v>1522</v>
      </c>
      <c r="D2504" t="s">
        <v>2377</v>
      </c>
      <c r="E2504" t="s">
        <v>17</v>
      </c>
      <c r="F2504" t="s">
        <v>18</v>
      </c>
      <c r="G2504" t="s">
        <v>42</v>
      </c>
      <c r="H2504" t="s">
        <v>34</v>
      </c>
      <c r="I2504" s="3">
        <v>4</v>
      </c>
      <c r="J2504" s="4">
        <v>1169.82</v>
      </c>
      <c r="K2504" s="4">
        <v>4679.2700000000004</v>
      </c>
      <c r="L2504" t="s">
        <v>21</v>
      </c>
      <c r="M2504" t="s">
        <v>29</v>
      </c>
      <c r="N2504">
        <f>IF(COUNTIF($C$2:C2504,C2504)=1,1,0)</f>
        <v>0</v>
      </c>
      <c r="O2504">
        <f t="shared" si="78"/>
        <v>0</v>
      </c>
      <c r="P2504" t="str">
        <f t="shared" si="79"/>
        <v>2023-01</v>
      </c>
      <c r="Q2504" s="3">
        <f>IF(AND(IF(dashboard!$B$4="All",TRUE,$F2504=dashboard!$B$4),IF(dashboard!$B$5="All",TRUE,$E2504=dashboard!$B$5),IF(dashboard!$B$6="All",TRUE,$G2504=dashboard!$B$6),IF(dashboard!$B$7="All",TRUE,$M2504=dashboard!$B$7),$P2504&gt;=dashboard!$B$8,$P2504&lt;=dashboard!$B$9,COUNTIFS($C$2:C2504,$C2504,$F$2:F2504,IF(dashboard!$B$4="All","*",dashboard!$B$4),$E$2:E2504,IF(dashboard!$B$5="All","*",dashboard!$B$5),$G$2:G2504,IF(dashboard!$B$6="All","*",dashboard!$B$6),$M$2:M2504,IF(dashboard!$B$7="All","*",dashboard!$B$7),$P$2:P2504,"&gt;="&amp;dashboard!$B$8,$P$2:P2504,"&lt;="&amp;dashboard!$B$9)=1),1,0)</f>
        <v>0</v>
      </c>
    </row>
    <row r="2505" spans="1:17">
      <c r="A2505" t="s">
        <v>4061</v>
      </c>
      <c r="B2505" s="2">
        <v>45314</v>
      </c>
      <c r="C2505" t="s">
        <v>3852</v>
      </c>
      <c r="D2505" t="s">
        <v>556</v>
      </c>
      <c r="E2505" t="s">
        <v>26</v>
      </c>
      <c r="F2505" t="s">
        <v>27</v>
      </c>
      <c r="G2505" t="s">
        <v>19</v>
      </c>
      <c r="H2505" t="s">
        <v>20</v>
      </c>
      <c r="I2505" s="3">
        <v>2</v>
      </c>
      <c r="J2505" s="4">
        <v>33944.44</v>
      </c>
      <c r="K2505" s="4">
        <v>67888.88</v>
      </c>
      <c r="L2505" t="s">
        <v>21</v>
      </c>
      <c r="M2505" t="s">
        <v>22</v>
      </c>
      <c r="N2505">
        <f>IF(COUNTIF($C$2:C2505,C2505)=1,1,0)</f>
        <v>0</v>
      </c>
      <c r="O2505">
        <f t="shared" si="78"/>
        <v>1</v>
      </c>
      <c r="P2505" t="str">
        <f t="shared" si="79"/>
        <v>2024-01</v>
      </c>
      <c r="Q2505" s="3">
        <f>IF(AND(IF(dashboard!$B$4="All",TRUE,$F2505=dashboard!$B$4),IF(dashboard!$B$5="All",TRUE,$E2505=dashboard!$B$5),IF(dashboard!$B$6="All",TRUE,$G2505=dashboard!$B$6),IF(dashboard!$B$7="All",TRUE,$M2505=dashboard!$B$7),$P2505&gt;=dashboard!$B$8,$P2505&lt;=dashboard!$B$9,COUNTIFS($C$2:C2505,$C2505,$F$2:F2505,IF(dashboard!$B$4="All","*",dashboard!$B$4),$E$2:E2505,IF(dashboard!$B$5="All","*",dashboard!$B$5),$G$2:G2505,IF(dashboard!$B$6="All","*",dashboard!$B$6),$M$2:M2505,IF(dashboard!$B$7="All","*",dashboard!$B$7),$P$2:P2505,"&gt;="&amp;dashboard!$B$8,$P$2:P2505,"&lt;="&amp;dashboard!$B$9)=1),1,0)</f>
        <v>0</v>
      </c>
    </row>
    <row r="2506" spans="1:17">
      <c r="A2506" t="s">
        <v>4062</v>
      </c>
      <c r="B2506" s="2">
        <v>45360</v>
      </c>
      <c r="C2506" t="s">
        <v>770</v>
      </c>
      <c r="D2506" t="s">
        <v>150</v>
      </c>
      <c r="E2506" t="s">
        <v>17</v>
      </c>
      <c r="F2506" t="s">
        <v>33</v>
      </c>
      <c r="G2506" t="s">
        <v>19</v>
      </c>
      <c r="H2506" t="s">
        <v>34</v>
      </c>
      <c r="I2506" s="3">
        <v>4</v>
      </c>
      <c r="J2506" s="4">
        <v>1063.46</v>
      </c>
      <c r="K2506" s="4">
        <v>4253.83</v>
      </c>
      <c r="L2506" t="s">
        <v>28</v>
      </c>
      <c r="M2506" t="s">
        <v>29</v>
      </c>
      <c r="N2506">
        <f>IF(COUNTIF($C$2:C2506,C2506)=1,1,0)</f>
        <v>0</v>
      </c>
      <c r="O2506">
        <f t="shared" si="78"/>
        <v>0</v>
      </c>
      <c r="P2506" t="str">
        <f t="shared" si="79"/>
        <v>2024-03</v>
      </c>
      <c r="Q2506" s="3">
        <f>IF(AND(IF(dashboard!$B$4="All",TRUE,$F2506=dashboard!$B$4),IF(dashboard!$B$5="All",TRUE,$E2506=dashboard!$B$5),IF(dashboard!$B$6="All",TRUE,$G2506=dashboard!$B$6),IF(dashboard!$B$7="All",TRUE,$M2506=dashboard!$B$7),$P2506&gt;=dashboard!$B$8,$P2506&lt;=dashboard!$B$9,COUNTIFS($C$2:C2506,$C2506,$F$2:F2506,IF(dashboard!$B$4="All","*",dashboard!$B$4),$E$2:E2506,IF(dashboard!$B$5="All","*",dashboard!$B$5),$G$2:G2506,IF(dashboard!$B$6="All","*",dashboard!$B$6),$M$2:M2506,IF(dashboard!$B$7="All","*",dashboard!$B$7),$P$2:P2506,"&gt;="&amp;dashboard!$B$8,$P$2:P2506,"&lt;="&amp;dashboard!$B$9)=1),1,0)</f>
        <v>0</v>
      </c>
    </row>
    <row r="2507" spans="1:17">
      <c r="A2507" t="s">
        <v>4063</v>
      </c>
      <c r="B2507" s="2">
        <v>45302</v>
      </c>
      <c r="C2507" t="s">
        <v>525</v>
      </c>
      <c r="D2507" t="s">
        <v>2716</v>
      </c>
      <c r="E2507" t="s">
        <v>17</v>
      </c>
      <c r="F2507" t="s">
        <v>33</v>
      </c>
      <c r="G2507" t="s">
        <v>19</v>
      </c>
      <c r="H2507" t="s">
        <v>34</v>
      </c>
      <c r="I2507" s="3">
        <v>5</v>
      </c>
      <c r="J2507" s="4">
        <v>1181.3399999999999</v>
      </c>
      <c r="K2507" s="4">
        <v>5906.71</v>
      </c>
      <c r="L2507" t="s">
        <v>35</v>
      </c>
      <c r="M2507" t="s">
        <v>29</v>
      </c>
      <c r="N2507">
        <f>IF(COUNTIF($C$2:C2507,C2507)=1,1,0)</f>
        <v>0</v>
      </c>
      <c r="O2507">
        <f t="shared" si="78"/>
        <v>0</v>
      </c>
      <c r="P2507" t="str">
        <f t="shared" si="79"/>
        <v>2024-01</v>
      </c>
      <c r="Q2507" s="3">
        <f>IF(AND(IF(dashboard!$B$4="All",TRUE,$F2507=dashboard!$B$4),IF(dashboard!$B$5="All",TRUE,$E2507=dashboard!$B$5),IF(dashboard!$B$6="All",TRUE,$G2507=dashboard!$B$6),IF(dashboard!$B$7="All",TRUE,$M2507=dashboard!$B$7),$P2507&gt;=dashboard!$B$8,$P2507&lt;=dashboard!$B$9,COUNTIFS($C$2:C2507,$C2507,$F$2:F2507,IF(dashboard!$B$4="All","*",dashboard!$B$4),$E$2:E2507,IF(dashboard!$B$5="All","*",dashboard!$B$5),$G$2:G2507,IF(dashboard!$B$6="All","*",dashboard!$B$6),$M$2:M2507,IF(dashboard!$B$7="All","*",dashboard!$B$7),$P$2:P2507,"&gt;="&amp;dashboard!$B$8,$P$2:P2507,"&lt;="&amp;dashboard!$B$9)=1),1,0)</f>
        <v>0</v>
      </c>
    </row>
    <row r="2508" spans="1:17">
      <c r="A2508" t="s">
        <v>4064</v>
      </c>
      <c r="B2508" s="2">
        <v>45270</v>
      </c>
      <c r="C2508" t="s">
        <v>1858</v>
      </c>
      <c r="D2508" t="s">
        <v>294</v>
      </c>
      <c r="E2508" t="s">
        <v>61</v>
      </c>
      <c r="F2508" t="s">
        <v>18</v>
      </c>
      <c r="G2508" t="s">
        <v>19</v>
      </c>
      <c r="H2508" t="s">
        <v>50</v>
      </c>
      <c r="I2508" s="3">
        <v>3</v>
      </c>
      <c r="J2508" s="4">
        <v>2322.65</v>
      </c>
      <c r="K2508" s="4">
        <v>6967.95</v>
      </c>
      <c r="L2508" t="s">
        <v>21</v>
      </c>
      <c r="M2508" t="s">
        <v>29</v>
      </c>
      <c r="N2508">
        <f>IF(COUNTIF($C$2:C2508,C2508)=1,1,0)</f>
        <v>0</v>
      </c>
      <c r="O2508">
        <f t="shared" si="78"/>
        <v>0</v>
      </c>
      <c r="P2508" t="str">
        <f t="shared" si="79"/>
        <v>2023-12</v>
      </c>
      <c r="Q2508" s="3">
        <f>IF(AND(IF(dashboard!$B$4="All",TRUE,$F2508=dashboard!$B$4),IF(dashboard!$B$5="All",TRUE,$E2508=dashboard!$B$5),IF(dashboard!$B$6="All",TRUE,$G2508=dashboard!$B$6),IF(dashboard!$B$7="All",TRUE,$M2508=dashboard!$B$7),$P2508&gt;=dashboard!$B$8,$P2508&lt;=dashboard!$B$9,COUNTIFS($C$2:C2508,$C2508,$F$2:F2508,IF(dashboard!$B$4="All","*",dashboard!$B$4),$E$2:E2508,IF(dashboard!$B$5="All","*",dashboard!$B$5),$G$2:G2508,IF(dashboard!$B$6="All","*",dashboard!$B$6),$M$2:M2508,IF(dashboard!$B$7="All","*",dashboard!$B$7),$P$2:P2508,"&gt;="&amp;dashboard!$B$8,$P$2:P2508,"&lt;="&amp;dashboard!$B$9)=1),1,0)</f>
        <v>0</v>
      </c>
    </row>
    <row r="2509" spans="1:17">
      <c r="A2509" t="s">
        <v>4065</v>
      </c>
      <c r="B2509" s="2">
        <v>45369</v>
      </c>
      <c r="C2509" t="s">
        <v>4066</v>
      </c>
      <c r="D2509" t="s">
        <v>921</v>
      </c>
      <c r="E2509" t="s">
        <v>17</v>
      </c>
      <c r="F2509" t="s">
        <v>27</v>
      </c>
      <c r="G2509" t="s">
        <v>19</v>
      </c>
      <c r="H2509" t="s">
        <v>34</v>
      </c>
      <c r="I2509" s="3">
        <v>2</v>
      </c>
      <c r="J2509" s="4">
        <v>1133.78</v>
      </c>
      <c r="K2509" s="4">
        <v>2267.56</v>
      </c>
      <c r="L2509" t="s">
        <v>35</v>
      </c>
      <c r="M2509" t="s">
        <v>29</v>
      </c>
      <c r="N2509">
        <f>IF(COUNTIF($C$2:C2509,C2509)=1,1,0)</f>
        <v>1</v>
      </c>
      <c r="O2509">
        <f t="shared" si="78"/>
        <v>0</v>
      </c>
      <c r="P2509" t="str">
        <f t="shared" si="79"/>
        <v>2024-03</v>
      </c>
      <c r="Q2509" s="3">
        <f>IF(AND(IF(dashboard!$B$4="All",TRUE,$F2509=dashboard!$B$4),IF(dashboard!$B$5="All",TRUE,$E2509=dashboard!$B$5),IF(dashboard!$B$6="All",TRUE,$G2509=dashboard!$B$6),IF(dashboard!$B$7="All",TRUE,$M2509=dashboard!$B$7),$P2509&gt;=dashboard!$B$8,$P2509&lt;=dashboard!$B$9,COUNTIFS($C$2:C2509,$C2509,$F$2:F2509,IF(dashboard!$B$4="All","*",dashboard!$B$4),$E$2:E2509,IF(dashboard!$B$5="All","*",dashboard!$B$5),$G$2:G2509,IF(dashboard!$B$6="All","*",dashboard!$B$6),$M$2:M2509,IF(dashboard!$B$7="All","*",dashboard!$B$7),$P$2:P2509,"&gt;="&amp;dashboard!$B$8,$P$2:P2509,"&lt;="&amp;dashboard!$B$9)=1),1,0)</f>
        <v>0</v>
      </c>
    </row>
    <row r="2510" spans="1:17">
      <c r="A2510" t="s">
        <v>4067</v>
      </c>
      <c r="B2510" s="2">
        <v>45001</v>
      </c>
      <c r="C2510" t="s">
        <v>134</v>
      </c>
      <c r="D2510" t="s">
        <v>1191</v>
      </c>
      <c r="E2510" t="s">
        <v>17</v>
      </c>
      <c r="F2510" t="s">
        <v>46</v>
      </c>
      <c r="G2510" t="s">
        <v>42</v>
      </c>
      <c r="H2510" t="s">
        <v>20</v>
      </c>
      <c r="I2510" s="3">
        <v>4</v>
      </c>
      <c r="J2510" s="4">
        <v>37718.39</v>
      </c>
      <c r="K2510" s="4">
        <v>150873.57999999999</v>
      </c>
      <c r="L2510" t="s">
        <v>21</v>
      </c>
      <c r="M2510" t="s">
        <v>29</v>
      </c>
      <c r="N2510">
        <f>IF(COUNTIF($C$2:C2510,C2510)=1,1,0)</f>
        <v>0</v>
      </c>
      <c r="O2510">
        <f t="shared" si="78"/>
        <v>0</v>
      </c>
      <c r="P2510" t="str">
        <f t="shared" si="79"/>
        <v>2023-03</v>
      </c>
      <c r="Q2510" s="3">
        <f>IF(AND(IF(dashboard!$B$4="All",TRUE,$F2510=dashboard!$B$4),IF(dashboard!$B$5="All",TRUE,$E2510=dashboard!$B$5),IF(dashboard!$B$6="All",TRUE,$G2510=dashboard!$B$6),IF(dashboard!$B$7="All",TRUE,$M2510=dashboard!$B$7),$P2510&gt;=dashboard!$B$8,$P2510&lt;=dashboard!$B$9,COUNTIFS($C$2:C2510,$C2510,$F$2:F2510,IF(dashboard!$B$4="All","*",dashboard!$B$4),$E$2:E2510,IF(dashboard!$B$5="All","*",dashboard!$B$5),$G$2:G2510,IF(dashboard!$B$6="All","*",dashboard!$B$6),$M$2:M2510,IF(dashboard!$B$7="All","*",dashboard!$B$7),$P$2:P2510,"&gt;="&amp;dashboard!$B$8,$P$2:P2510,"&lt;="&amp;dashboard!$B$9)=1),1,0)</f>
        <v>0</v>
      </c>
    </row>
    <row r="2511" spans="1:17">
      <c r="A2511" t="s">
        <v>4068</v>
      </c>
      <c r="B2511" s="2">
        <v>45081</v>
      </c>
      <c r="C2511" t="s">
        <v>256</v>
      </c>
      <c r="D2511" t="s">
        <v>688</v>
      </c>
      <c r="E2511" t="s">
        <v>17</v>
      </c>
      <c r="F2511" t="s">
        <v>46</v>
      </c>
      <c r="G2511" t="s">
        <v>19</v>
      </c>
      <c r="H2511" t="s">
        <v>50</v>
      </c>
      <c r="I2511" s="3">
        <v>1</v>
      </c>
      <c r="J2511" s="4">
        <v>2407.4499999999998</v>
      </c>
      <c r="K2511" s="4">
        <v>2407.4499999999998</v>
      </c>
      <c r="L2511" t="s">
        <v>35</v>
      </c>
      <c r="M2511" t="s">
        <v>29</v>
      </c>
      <c r="N2511">
        <f>IF(COUNTIF($C$2:C2511,C2511)=1,1,0)</f>
        <v>0</v>
      </c>
      <c r="O2511">
        <f t="shared" si="78"/>
        <v>0</v>
      </c>
      <c r="P2511" t="str">
        <f t="shared" si="79"/>
        <v>2023-06</v>
      </c>
      <c r="Q2511" s="3">
        <f>IF(AND(IF(dashboard!$B$4="All",TRUE,$F2511=dashboard!$B$4),IF(dashboard!$B$5="All",TRUE,$E2511=dashboard!$B$5),IF(dashboard!$B$6="All",TRUE,$G2511=dashboard!$B$6),IF(dashboard!$B$7="All",TRUE,$M2511=dashboard!$B$7),$P2511&gt;=dashboard!$B$8,$P2511&lt;=dashboard!$B$9,COUNTIFS($C$2:C2511,$C2511,$F$2:F2511,IF(dashboard!$B$4="All","*",dashboard!$B$4),$E$2:E2511,IF(dashboard!$B$5="All","*",dashboard!$B$5),$G$2:G2511,IF(dashboard!$B$6="All","*",dashboard!$B$6),$M$2:M2511,IF(dashboard!$B$7="All","*",dashboard!$B$7),$P$2:P2511,"&gt;="&amp;dashboard!$B$8,$P$2:P2511,"&lt;="&amp;dashboard!$B$9)=1),1,0)</f>
        <v>0</v>
      </c>
    </row>
    <row r="2512" spans="1:17">
      <c r="A2512" t="s">
        <v>4069</v>
      </c>
      <c r="B2512" s="2">
        <v>45356</v>
      </c>
      <c r="C2512" t="s">
        <v>1100</v>
      </c>
      <c r="D2512" t="s">
        <v>968</v>
      </c>
      <c r="E2512" t="s">
        <v>61</v>
      </c>
      <c r="F2512" t="s">
        <v>33</v>
      </c>
      <c r="G2512" t="s">
        <v>19</v>
      </c>
      <c r="H2512" t="s">
        <v>34</v>
      </c>
      <c r="I2512" s="3">
        <v>4</v>
      </c>
      <c r="J2512" s="4">
        <v>1034.19</v>
      </c>
      <c r="K2512" s="4">
        <v>4136.78</v>
      </c>
      <c r="L2512" t="s">
        <v>35</v>
      </c>
      <c r="M2512" t="s">
        <v>22</v>
      </c>
      <c r="N2512">
        <f>IF(COUNTIF($C$2:C2512,C2512)=1,1,0)</f>
        <v>0</v>
      </c>
      <c r="O2512">
        <f t="shared" si="78"/>
        <v>1</v>
      </c>
      <c r="P2512" t="str">
        <f t="shared" si="79"/>
        <v>2024-03</v>
      </c>
      <c r="Q2512" s="3">
        <f>IF(AND(IF(dashboard!$B$4="All",TRUE,$F2512=dashboard!$B$4),IF(dashboard!$B$5="All",TRUE,$E2512=dashboard!$B$5),IF(dashboard!$B$6="All",TRUE,$G2512=dashboard!$B$6),IF(dashboard!$B$7="All",TRUE,$M2512=dashboard!$B$7),$P2512&gt;=dashboard!$B$8,$P2512&lt;=dashboard!$B$9,COUNTIFS($C$2:C2512,$C2512,$F$2:F2512,IF(dashboard!$B$4="All","*",dashboard!$B$4),$E$2:E2512,IF(dashboard!$B$5="All","*",dashboard!$B$5),$G$2:G2512,IF(dashboard!$B$6="All","*",dashboard!$B$6),$M$2:M2512,IF(dashboard!$B$7="All","*",dashboard!$B$7),$P$2:P2512,"&gt;="&amp;dashboard!$B$8,$P$2:P2512,"&lt;="&amp;dashboard!$B$9)=1),1,0)</f>
        <v>1</v>
      </c>
    </row>
    <row r="2513" spans="1:17">
      <c r="A2513" t="s">
        <v>4070</v>
      </c>
      <c r="B2513" s="2">
        <v>45289</v>
      </c>
      <c r="C2513" t="s">
        <v>1266</v>
      </c>
      <c r="D2513" t="s">
        <v>208</v>
      </c>
      <c r="E2513" t="s">
        <v>61</v>
      </c>
      <c r="F2513" t="s">
        <v>33</v>
      </c>
      <c r="G2513" t="s">
        <v>19</v>
      </c>
      <c r="H2513" t="s">
        <v>34</v>
      </c>
      <c r="I2513" s="3">
        <v>5</v>
      </c>
      <c r="J2513" s="4">
        <v>1188.8699999999999</v>
      </c>
      <c r="K2513" s="4">
        <v>5944.37</v>
      </c>
      <c r="L2513" t="s">
        <v>28</v>
      </c>
      <c r="M2513" t="s">
        <v>29</v>
      </c>
      <c r="N2513">
        <f>IF(COUNTIF($C$2:C2513,C2513)=1,1,0)</f>
        <v>0</v>
      </c>
      <c r="O2513">
        <f t="shared" si="78"/>
        <v>0</v>
      </c>
      <c r="P2513" t="str">
        <f t="shared" si="79"/>
        <v>2023-12</v>
      </c>
      <c r="Q2513" s="3">
        <f>IF(AND(IF(dashboard!$B$4="All",TRUE,$F2513=dashboard!$B$4),IF(dashboard!$B$5="All",TRUE,$E2513=dashboard!$B$5),IF(dashboard!$B$6="All",TRUE,$G2513=dashboard!$B$6),IF(dashboard!$B$7="All",TRUE,$M2513=dashboard!$B$7),$P2513&gt;=dashboard!$B$8,$P2513&lt;=dashboard!$B$9,COUNTIFS($C$2:C2513,$C2513,$F$2:F2513,IF(dashboard!$B$4="All","*",dashboard!$B$4),$E$2:E2513,IF(dashboard!$B$5="All","*",dashboard!$B$5),$G$2:G2513,IF(dashboard!$B$6="All","*",dashboard!$B$6),$M$2:M2513,IF(dashboard!$B$7="All","*",dashboard!$B$7),$P$2:P2513,"&gt;="&amp;dashboard!$B$8,$P$2:P2513,"&lt;="&amp;dashboard!$B$9)=1),1,0)</f>
        <v>1</v>
      </c>
    </row>
    <row r="2514" spans="1:17">
      <c r="A2514" t="s">
        <v>4071</v>
      </c>
      <c r="B2514" s="2">
        <v>45374</v>
      </c>
      <c r="C2514" t="s">
        <v>2581</v>
      </c>
      <c r="D2514" t="s">
        <v>2505</v>
      </c>
      <c r="E2514" t="s">
        <v>17</v>
      </c>
      <c r="F2514" t="s">
        <v>46</v>
      </c>
      <c r="G2514" t="s">
        <v>19</v>
      </c>
      <c r="H2514" t="s">
        <v>50</v>
      </c>
      <c r="I2514" s="3">
        <v>5</v>
      </c>
      <c r="J2514" s="4">
        <v>2550.94</v>
      </c>
      <c r="K2514" s="4">
        <v>12754.71</v>
      </c>
      <c r="L2514" t="s">
        <v>28</v>
      </c>
      <c r="M2514" t="s">
        <v>29</v>
      </c>
      <c r="N2514">
        <f>IF(COUNTIF($C$2:C2514,C2514)=1,1,0)</f>
        <v>0</v>
      </c>
      <c r="O2514">
        <f t="shared" si="78"/>
        <v>0</v>
      </c>
      <c r="P2514" t="str">
        <f t="shared" si="79"/>
        <v>2024-03</v>
      </c>
      <c r="Q2514" s="3">
        <f>IF(AND(IF(dashboard!$B$4="All",TRUE,$F2514=dashboard!$B$4),IF(dashboard!$B$5="All",TRUE,$E2514=dashboard!$B$5),IF(dashboard!$B$6="All",TRUE,$G2514=dashboard!$B$6),IF(dashboard!$B$7="All",TRUE,$M2514=dashboard!$B$7),$P2514&gt;=dashboard!$B$8,$P2514&lt;=dashboard!$B$9,COUNTIFS($C$2:C2514,$C2514,$F$2:F2514,IF(dashboard!$B$4="All","*",dashboard!$B$4),$E$2:E2514,IF(dashboard!$B$5="All","*",dashboard!$B$5),$G$2:G2514,IF(dashboard!$B$6="All","*",dashboard!$B$6),$M$2:M2514,IF(dashboard!$B$7="All","*",dashboard!$B$7),$P$2:P2514,"&gt;="&amp;dashboard!$B$8,$P$2:P2514,"&lt;="&amp;dashboard!$B$9)=1),1,0)</f>
        <v>0</v>
      </c>
    </row>
    <row r="2515" spans="1:17">
      <c r="A2515" t="s">
        <v>4072</v>
      </c>
      <c r="B2515" s="2">
        <v>45160</v>
      </c>
      <c r="C2515" t="s">
        <v>1756</v>
      </c>
      <c r="D2515" t="s">
        <v>1639</v>
      </c>
      <c r="E2515" t="s">
        <v>17</v>
      </c>
      <c r="F2515" t="s">
        <v>46</v>
      </c>
      <c r="G2515" t="s">
        <v>19</v>
      </c>
      <c r="H2515" t="s">
        <v>50</v>
      </c>
      <c r="I2515" s="3">
        <v>1</v>
      </c>
      <c r="J2515" s="4">
        <v>2577.89</v>
      </c>
      <c r="K2515" s="4">
        <v>2577.89</v>
      </c>
      <c r="L2515" t="s">
        <v>35</v>
      </c>
      <c r="M2515" t="s">
        <v>22</v>
      </c>
      <c r="N2515">
        <f>IF(COUNTIF($C$2:C2515,C2515)=1,1,0)</f>
        <v>0</v>
      </c>
      <c r="O2515">
        <f t="shared" si="78"/>
        <v>1</v>
      </c>
      <c r="P2515" t="str">
        <f t="shared" si="79"/>
        <v>2023-08</v>
      </c>
      <c r="Q2515" s="3">
        <f>IF(AND(IF(dashboard!$B$4="All",TRUE,$F2515=dashboard!$B$4),IF(dashboard!$B$5="All",TRUE,$E2515=dashboard!$B$5),IF(dashboard!$B$6="All",TRUE,$G2515=dashboard!$B$6),IF(dashboard!$B$7="All",TRUE,$M2515=dashboard!$B$7),$P2515&gt;=dashboard!$B$8,$P2515&lt;=dashboard!$B$9,COUNTIFS($C$2:C2515,$C2515,$F$2:F2515,IF(dashboard!$B$4="All","*",dashboard!$B$4),$E$2:E2515,IF(dashboard!$B$5="All","*",dashboard!$B$5),$G$2:G2515,IF(dashboard!$B$6="All","*",dashboard!$B$6),$M$2:M2515,IF(dashboard!$B$7="All","*",dashboard!$B$7),$P$2:P2515,"&gt;="&amp;dashboard!$B$8,$P$2:P2515,"&lt;="&amp;dashboard!$B$9)=1),1,0)</f>
        <v>0</v>
      </c>
    </row>
    <row r="2516" spans="1:17">
      <c r="A2516" t="s">
        <v>4073</v>
      </c>
      <c r="B2516" s="2">
        <v>45188</v>
      </c>
      <c r="C2516" t="s">
        <v>406</v>
      </c>
      <c r="D2516" t="s">
        <v>150</v>
      </c>
      <c r="E2516" t="s">
        <v>26</v>
      </c>
      <c r="F2516" t="s">
        <v>27</v>
      </c>
      <c r="G2516" t="s">
        <v>42</v>
      </c>
      <c r="H2516" t="s">
        <v>34</v>
      </c>
      <c r="I2516" s="3">
        <v>2</v>
      </c>
      <c r="J2516" s="4">
        <v>1210.98</v>
      </c>
      <c r="K2516" s="4">
        <v>2421.9699999999998</v>
      </c>
      <c r="L2516" t="s">
        <v>21</v>
      </c>
      <c r="M2516" t="s">
        <v>29</v>
      </c>
      <c r="N2516">
        <f>IF(COUNTIF($C$2:C2516,C2516)=1,1,0)</f>
        <v>0</v>
      </c>
      <c r="O2516">
        <f t="shared" si="78"/>
        <v>0</v>
      </c>
      <c r="P2516" t="str">
        <f t="shared" si="79"/>
        <v>2023-09</v>
      </c>
      <c r="Q2516" s="3">
        <f>IF(AND(IF(dashboard!$B$4="All",TRUE,$F2516=dashboard!$B$4),IF(dashboard!$B$5="All",TRUE,$E2516=dashboard!$B$5),IF(dashboard!$B$6="All",TRUE,$G2516=dashboard!$B$6),IF(dashboard!$B$7="All",TRUE,$M2516=dashboard!$B$7),$P2516&gt;=dashboard!$B$8,$P2516&lt;=dashboard!$B$9,COUNTIFS($C$2:C2516,$C2516,$F$2:F2516,IF(dashboard!$B$4="All","*",dashboard!$B$4),$E$2:E2516,IF(dashboard!$B$5="All","*",dashboard!$B$5),$G$2:G2516,IF(dashboard!$B$6="All","*",dashboard!$B$6),$M$2:M2516,IF(dashboard!$B$7="All","*",dashboard!$B$7),$P$2:P2516,"&gt;="&amp;dashboard!$B$8,$P$2:P2516,"&lt;="&amp;dashboard!$B$9)=1),1,0)</f>
        <v>0</v>
      </c>
    </row>
    <row r="2517" spans="1:17">
      <c r="A2517" t="s">
        <v>4074</v>
      </c>
      <c r="B2517" s="2">
        <v>45051</v>
      </c>
      <c r="C2517" t="s">
        <v>436</v>
      </c>
      <c r="D2517" t="s">
        <v>2093</v>
      </c>
      <c r="E2517" t="s">
        <v>17</v>
      </c>
      <c r="F2517" t="s">
        <v>46</v>
      </c>
      <c r="G2517" t="s">
        <v>19</v>
      </c>
      <c r="H2517" t="s">
        <v>57</v>
      </c>
      <c r="I2517" s="3">
        <v>5</v>
      </c>
      <c r="J2517" s="4">
        <v>15484.52</v>
      </c>
      <c r="K2517" s="4">
        <v>77422.600000000006</v>
      </c>
      <c r="L2517" t="s">
        <v>35</v>
      </c>
      <c r="M2517" t="s">
        <v>29</v>
      </c>
      <c r="N2517">
        <f>IF(COUNTIF($C$2:C2517,C2517)=1,1,0)</f>
        <v>0</v>
      </c>
      <c r="O2517">
        <f t="shared" si="78"/>
        <v>0</v>
      </c>
      <c r="P2517" t="str">
        <f t="shared" si="79"/>
        <v>2023-05</v>
      </c>
      <c r="Q2517" s="3">
        <f>IF(AND(IF(dashboard!$B$4="All",TRUE,$F2517=dashboard!$B$4),IF(dashboard!$B$5="All",TRUE,$E2517=dashboard!$B$5),IF(dashboard!$B$6="All",TRUE,$G2517=dashboard!$B$6),IF(dashboard!$B$7="All",TRUE,$M2517=dashboard!$B$7),$P2517&gt;=dashboard!$B$8,$P2517&lt;=dashboard!$B$9,COUNTIFS($C$2:C2517,$C2517,$F$2:F2517,IF(dashboard!$B$4="All","*",dashboard!$B$4),$E$2:E2517,IF(dashboard!$B$5="All","*",dashboard!$B$5),$G$2:G2517,IF(dashboard!$B$6="All","*",dashboard!$B$6),$M$2:M2517,IF(dashboard!$B$7="All","*",dashboard!$B$7),$P$2:P2517,"&gt;="&amp;dashboard!$B$8,$P$2:P2517,"&lt;="&amp;dashboard!$B$9)=1),1,0)</f>
        <v>0</v>
      </c>
    </row>
    <row r="2518" spans="1:17">
      <c r="A2518" t="s">
        <v>4075</v>
      </c>
      <c r="B2518" s="2">
        <v>45171</v>
      </c>
      <c r="C2518" t="s">
        <v>567</v>
      </c>
      <c r="D2518" t="s">
        <v>3264</v>
      </c>
      <c r="E2518" t="s">
        <v>26</v>
      </c>
      <c r="F2518" t="s">
        <v>27</v>
      </c>
      <c r="G2518" t="s">
        <v>19</v>
      </c>
      <c r="H2518" t="s">
        <v>57</v>
      </c>
      <c r="I2518" s="3">
        <v>2</v>
      </c>
      <c r="J2518" s="4">
        <v>12825.7</v>
      </c>
      <c r="K2518" s="4">
        <v>25651.39</v>
      </c>
      <c r="L2518" t="s">
        <v>21</v>
      </c>
      <c r="M2518" t="s">
        <v>22</v>
      </c>
      <c r="N2518">
        <f>IF(COUNTIF($C$2:C2518,C2518)=1,1,0)</f>
        <v>0</v>
      </c>
      <c r="O2518">
        <f t="shared" si="78"/>
        <v>1</v>
      </c>
      <c r="P2518" t="str">
        <f t="shared" si="79"/>
        <v>2023-09</v>
      </c>
      <c r="Q2518" s="3">
        <f>IF(AND(IF(dashboard!$B$4="All",TRUE,$F2518=dashboard!$B$4),IF(dashboard!$B$5="All",TRUE,$E2518=dashboard!$B$5),IF(dashboard!$B$6="All",TRUE,$G2518=dashboard!$B$6),IF(dashboard!$B$7="All",TRUE,$M2518=dashboard!$B$7),$P2518&gt;=dashboard!$B$8,$P2518&lt;=dashboard!$B$9,COUNTIFS($C$2:C2518,$C2518,$F$2:F2518,IF(dashboard!$B$4="All","*",dashboard!$B$4),$E$2:E2518,IF(dashboard!$B$5="All","*",dashboard!$B$5),$G$2:G2518,IF(dashboard!$B$6="All","*",dashboard!$B$6),$M$2:M2518,IF(dashboard!$B$7="All","*",dashboard!$B$7),$P$2:P2518,"&gt;="&amp;dashboard!$B$8,$P$2:P2518,"&lt;="&amp;dashboard!$B$9)=1),1,0)</f>
        <v>0</v>
      </c>
    </row>
    <row r="2519" spans="1:17">
      <c r="A2519" t="s">
        <v>4076</v>
      </c>
      <c r="B2519" s="2">
        <v>45468</v>
      </c>
      <c r="C2519" t="s">
        <v>2385</v>
      </c>
      <c r="D2519" t="s">
        <v>1631</v>
      </c>
      <c r="E2519" t="s">
        <v>17</v>
      </c>
      <c r="F2519" t="s">
        <v>33</v>
      </c>
      <c r="G2519" t="s">
        <v>42</v>
      </c>
      <c r="H2519" t="s">
        <v>34</v>
      </c>
      <c r="I2519" s="3">
        <v>2</v>
      </c>
      <c r="J2519" s="4">
        <v>1107.68</v>
      </c>
      <c r="K2519" s="4">
        <v>2215.36</v>
      </c>
      <c r="L2519" t="s">
        <v>35</v>
      </c>
      <c r="M2519" t="s">
        <v>22</v>
      </c>
      <c r="N2519">
        <f>IF(COUNTIF($C$2:C2519,C2519)=1,1,0)</f>
        <v>0</v>
      </c>
      <c r="O2519">
        <f t="shared" si="78"/>
        <v>1</v>
      </c>
      <c r="P2519" t="str">
        <f t="shared" si="79"/>
        <v>2024-06</v>
      </c>
      <c r="Q2519" s="3">
        <f>IF(AND(IF(dashboard!$B$4="All",TRUE,$F2519=dashboard!$B$4),IF(dashboard!$B$5="All",TRUE,$E2519=dashboard!$B$5),IF(dashboard!$B$6="All",TRUE,$G2519=dashboard!$B$6),IF(dashboard!$B$7="All",TRUE,$M2519=dashboard!$B$7),$P2519&gt;=dashboard!$B$8,$P2519&lt;=dashboard!$B$9,COUNTIFS($C$2:C2519,$C2519,$F$2:F2519,IF(dashboard!$B$4="All","*",dashboard!$B$4),$E$2:E2519,IF(dashboard!$B$5="All","*",dashboard!$B$5),$G$2:G2519,IF(dashboard!$B$6="All","*",dashboard!$B$6),$M$2:M2519,IF(dashboard!$B$7="All","*",dashboard!$B$7),$P$2:P2519,"&gt;="&amp;dashboard!$B$8,$P$2:P2519,"&lt;="&amp;dashboard!$B$9)=1),1,0)</f>
        <v>0</v>
      </c>
    </row>
    <row r="2520" spans="1:17">
      <c r="A2520" t="s">
        <v>4077</v>
      </c>
      <c r="B2520" s="2">
        <v>45411</v>
      </c>
      <c r="C2520" t="s">
        <v>1473</v>
      </c>
      <c r="D2520" t="s">
        <v>714</v>
      </c>
      <c r="E2520" t="s">
        <v>17</v>
      </c>
      <c r="F2520" t="s">
        <v>46</v>
      </c>
      <c r="G2520" t="s">
        <v>19</v>
      </c>
      <c r="H2520" t="s">
        <v>34</v>
      </c>
      <c r="I2520" s="3">
        <v>4</v>
      </c>
      <c r="J2520" s="4">
        <v>1241.22</v>
      </c>
      <c r="K2520" s="4">
        <v>4964.8900000000003</v>
      </c>
      <c r="L2520" t="s">
        <v>28</v>
      </c>
      <c r="M2520" t="s">
        <v>29</v>
      </c>
      <c r="N2520">
        <f>IF(COUNTIF($C$2:C2520,C2520)=1,1,0)</f>
        <v>0</v>
      </c>
      <c r="O2520">
        <f t="shared" si="78"/>
        <v>0</v>
      </c>
      <c r="P2520" t="str">
        <f t="shared" si="79"/>
        <v>2024-04</v>
      </c>
      <c r="Q2520" s="3">
        <f>IF(AND(IF(dashboard!$B$4="All",TRUE,$F2520=dashboard!$B$4),IF(dashboard!$B$5="All",TRUE,$E2520=dashboard!$B$5),IF(dashboard!$B$6="All",TRUE,$G2520=dashboard!$B$6),IF(dashboard!$B$7="All",TRUE,$M2520=dashboard!$B$7),$P2520&gt;=dashboard!$B$8,$P2520&lt;=dashboard!$B$9,COUNTIFS($C$2:C2520,$C2520,$F$2:F2520,IF(dashboard!$B$4="All","*",dashboard!$B$4),$E$2:E2520,IF(dashboard!$B$5="All","*",dashboard!$B$5),$G$2:G2520,IF(dashboard!$B$6="All","*",dashboard!$B$6),$M$2:M2520,IF(dashboard!$B$7="All","*",dashboard!$B$7),$P$2:P2520,"&gt;="&amp;dashboard!$B$8,$P$2:P2520,"&lt;="&amp;dashboard!$B$9)=1),1,0)</f>
        <v>0</v>
      </c>
    </row>
    <row r="2521" spans="1:17">
      <c r="A2521" t="s">
        <v>4078</v>
      </c>
      <c r="B2521" s="2">
        <v>45048</v>
      </c>
      <c r="C2521" t="s">
        <v>2987</v>
      </c>
      <c r="D2521" t="s">
        <v>1081</v>
      </c>
      <c r="E2521" t="s">
        <v>26</v>
      </c>
      <c r="F2521" t="s">
        <v>33</v>
      </c>
      <c r="G2521" t="s">
        <v>19</v>
      </c>
      <c r="H2521" t="s">
        <v>50</v>
      </c>
      <c r="I2521" s="3">
        <v>2</v>
      </c>
      <c r="J2521" s="4">
        <v>2692.96</v>
      </c>
      <c r="K2521" s="4">
        <v>5385.92</v>
      </c>
      <c r="L2521" t="s">
        <v>28</v>
      </c>
      <c r="M2521" t="s">
        <v>22</v>
      </c>
      <c r="N2521">
        <f>IF(COUNTIF($C$2:C2521,C2521)=1,1,0)</f>
        <v>0</v>
      </c>
      <c r="O2521">
        <f t="shared" si="78"/>
        <v>1</v>
      </c>
      <c r="P2521" t="str">
        <f t="shared" si="79"/>
        <v>2023-05</v>
      </c>
      <c r="Q2521" s="3">
        <f>IF(AND(IF(dashboard!$B$4="All",TRUE,$F2521=dashboard!$B$4),IF(dashboard!$B$5="All",TRUE,$E2521=dashboard!$B$5),IF(dashboard!$B$6="All",TRUE,$G2521=dashboard!$B$6),IF(dashboard!$B$7="All",TRUE,$M2521=dashboard!$B$7),$P2521&gt;=dashboard!$B$8,$P2521&lt;=dashboard!$B$9,COUNTIFS($C$2:C2521,$C2521,$F$2:F2521,IF(dashboard!$B$4="All","*",dashboard!$B$4),$E$2:E2521,IF(dashboard!$B$5="All","*",dashboard!$B$5),$G$2:G2521,IF(dashboard!$B$6="All","*",dashboard!$B$6),$M$2:M2521,IF(dashboard!$B$7="All","*",dashboard!$B$7),$P$2:P2521,"&gt;="&amp;dashboard!$B$8,$P$2:P2521,"&lt;="&amp;dashboard!$B$9)=1),1,0)</f>
        <v>1</v>
      </c>
    </row>
    <row r="2522" spans="1:17">
      <c r="A2522" t="s">
        <v>4079</v>
      </c>
      <c r="B2522" s="2">
        <v>45051</v>
      </c>
      <c r="C2522" t="s">
        <v>44</v>
      </c>
      <c r="D2522" t="s">
        <v>257</v>
      </c>
      <c r="E2522" t="s">
        <v>17</v>
      </c>
      <c r="F2522" t="s">
        <v>18</v>
      </c>
      <c r="G2522" t="s">
        <v>42</v>
      </c>
      <c r="H2522" t="s">
        <v>50</v>
      </c>
      <c r="I2522" s="3">
        <v>5</v>
      </c>
      <c r="J2522" s="4">
        <v>2292.6799999999998</v>
      </c>
      <c r="K2522" s="4">
        <v>11463.41</v>
      </c>
      <c r="L2522" t="s">
        <v>21</v>
      </c>
      <c r="M2522" t="s">
        <v>29</v>
      </c>
      <c r="N2522">
        <f>IF(COUNTIF($C$2:C2522,C2522)=1,1,0)</f>
        <v>0</v>
      </c>
      <c r="O2522">
        <f t="shared" si="78"/>
        <v>0</v>
      </c>
      <c r="P2522" t="str">
        <f t="shared" si="79"/>
        <v>2023-05</v>
      </c>
      <c r="Q2522" s="3">
        <f>IF(AND(IF(dashboard!$B$4="All",TRUE,$F2522=dashboard!$B$4),IF(dashboard!$B$5="All",TRUE,$E2522=dashboard!$B$5),IF(dashboard!$B$6="All",TRUE,$G2522=dashboard!$B$6),IF(dashboard!$B$7="All",TRUE,$M2522=dashboard!$B$7),$P2522&gt;=dashboard!$B$8,$P2522&lt;=dashboard!$B$9,COUNTIFS($C$2:C2522,$C2522,$F$2:F2522,IF(dashboard!$B$4="All","*",dashboard!$B$4),$E$2:E2522,IF(dashboard!$B$5="All","*",dashboard!$B$5),$G$2:G2522,IF(dashboard!$B$6="All","*",dashboard!$B$6),$M$2:M2522,IF(dashboard!$B$7="All","*",dashboard!$B$7),$P$2:P2522,"&gt;="&amp;dashboard!$B$8,$P$2:P2522,"&lt;="&amp;dashboard!$B$9)=1),1,0)</f>
        <v>0</v>
      </c>
    </row>
    <row r="2523" spans="1:17">
      <c r="A2523" t="s">
        <v>4080</v>
      </c>
      <c r="B2523" s="2">
        <v>45096</v>
      </c>
      <c r="C2523" t="s">
        <v>1129</v>
      </c>
      <c r="D2523" t="s">
        <v>2090</v>
      </c>
      <c r="E2523" t="s">
        <v>61</v>
      </c>
      <c r="F2523" t="s">
        <v>18</v>
      </c>
      <c r="G2523" t="s">
        <v>19</v>
      </c>
      <c r="H2523" t="s">
        <v>34</v>
      </c>
      <c r="I2523" s="3">
        <v>5</v>
      </c>
      <c r="J2523" s="4">
        <v>1059.2</v>
      </c>
      <c r="K2523" s="4">
        <v>5296</v>
      </c>
      <c r="L2523" t="s">
        <v>35</v>
      </c>
      <c r="M2523" t="s">
        <v>29</v>
      </c>
      <c r="N2523">
        <f>IF(COUNTIF($C$2:C2523,C2523)=1,1,0)</f>
        <v>0</v>
      </c>
      <c r="O2523">
        <f t="shared" si="78"/>
        <v>0</v>
      </c>
      <c r="P2523" t="str">
        <f t="shared" si="79"/>
        <v>2023-06</v>
      </c>
      <c r="Q2523" s="3">
        <f>IF(AND(IF(dashboard!$B$4="All",TRUE,$F2523=dashboard!$B$4),IF(dashboard!$B$5="All",TRUE,$E2523=dashboard!$B$5),IF(dashboard!$B$6="All",TRUE,$G2523=dashboard!$B$6),IF(dashboard!$B$7="All",TRUE,$M2523=dashboard!$B$7),$P2523&gt;=dashboard!$B$8,$P2523&lt;=dashboard!$B$9,COUNTIFS($C$2:C2523,$C2523,$F$2:F2523,IF(dashboard!$B$4="All","*",dashboard!$B$4),$E$2:E2523,IF(dashboard!$B$5="All","*",dashboard!$B$5),$G$2:G2523,IF(dashboard!$B$6="All","*",dashboard!$B$6),$M$2:M2523,IF(dashboard!$B$7="All","*",dashboard!$B$7),$P$2:P2523,"&gt;="&amp;dashboard!$B$8,$P$2:P2523,"&lt;="&amp;dashboard!$B$9)=1),1,0)</f>
        <v>0</v>
      </c>
    </row>
    <row r="2524" spans="1:17">
      <c r="A2524" t="s">
        <v>4081</v>
      </c>
      <c r="B2524" s="2">
        <v>45050</v>
      </c>
      <c r="C2524" t="s">
        <v>347</v>
      </c>
      <c r="D2524" t="s">
        <v>1301</v>
      </c>
      <c r="E2524" t="s">
        <v>17</v>
      </c>
      <c r="F2524" t="s">
        <v>18</v>
      </c>
      <c r="G2524" t="s">
        <v>42</v>
      </c>
      <c r="H2524" t="s">
        <v>34</v>
      </c>
      <c r="I2524" s="3">
        <v>3</v>
      </c>
      <c r="J2524" s="4">
        <v>1269.53</v>
      </c>
      <c r="K2524" s="4">
        <v>3808.59</v>
      </c>
      <c r="L2524" t="s">
        <v>21</v>
      </c>
      <c r="M2524" t="s">
        <v>29</v>
      </c>
      <c r="N2524">
        <f>IF(COUNTIF($C$2:C2524,C2524)=1,1,0)</f>
        <v>0</v>
      </c>
      <c r="O2524">
        <f t="shared" si="78"/>
        <v>0</v>
      </c>
      <c r="P2524" t="str">
        <f t="shared" si="79"/>
        <v>2023-05</v>
      </c>
      <c r="Q2524" s="3">
        <f>IF(AND(IF(dashboard!$B$4="All",TRUE,$F2524=dashboard!$B$4),IF(dashboard!$B$5="All",TRUE,$E2524=dashboard!$B$5),IF(dashboard!$B$6="All",TRUE,$G2524=dashboard!$B$6),IF(dashboard!$B$7="All",TRUE,$M2524=dashboard!$B$7),$P2524&gt;=dashboard!$B$8,$P2524&lt;=dashboard!$B$9,COUNTIFS($C$2:C2524,$C2524,$F$2:F2524,IF(dashboard!$B$4="All","*",dashboard!$B$4),$E$2:E2524,IF(dashboard!$B$5="All","*",dashboard!$B$5),$G$2:G2524,IF(dashboard!$B$6="All","*",dashboard!$B$6),$M$2:M2524,IF(dashboard!$B$7="All","*",dashboard!$B$7),$P$2:P2524,"&gt;="&amp;dashboard!$B$8,$P$2:P2524,"&lt;="&amp;dashboard!$B$9)=1),1,0)</f>
        <v>0</v>
      </c>
    </row>
    <row r="2525" spans="1:17">
      <c r="A2525" t="s">
        <v>4082</v>
      </c>
      <c r="B2525" s="2">
        <v>44961</v>
      </c>
      <c r="C2525" t="s">
        <v>1070</v>
      </c>
      <c r="D2525" t="s">
        <v>2451</v>
      </c>
      <c r="E2525" t="s">
        <v>17</v>
      </c>
      <c r="F2525" t="s">
        <v>46</v>
      </c>
      <c r="G2525" t="s">
        <v>19</v>
      </c>
      <c r="H2525" t="s">
        <v>34</v>
      </c>
      <c r="I2525" s="3">
        <v>2</v>
      </c>
      <c r="J2525" s="4">
        <v>973.3</v>
      </c>
      <c r="K2525" s="4">
        <v>1946.61</v>
      </c>
      <c r="L2525" t="s">
        <v>28</v>
      </c>
      <c r="M2525" t="s">
        <v>29</v>
      </c>
      <c r="N2525">
        <f>IF(COUNTIF($C$2:C2525,C2525)=1,1,0)</f>
        <v>0</v>
      </c>
      <c r="O2525">
        <f t="shared" si="78"/>
        <v>0</v>
      </c>
      <c r="P2525" t="str">
        <f t="shared" si="79"/>
        <v>2023-02</v>
      </c>
      <c r="Q2525" s="3">
        <f>IF(AND(IF(dashboard!$B$4="All",TRUE,$F2525=dashboard!$B$4),IF(dashboard!$B$5="All",TRUE,$E2525=dashboard!$B$5),IF(dashboard!$B$6="All",TRUE,$G2525=dashboard!$B$6),IF(dashboard!$B$7="All",TRUE,$M2525=dashboard!$B$7),$P2525&gt;=dashboard!$B$8,$P2525&lt;=dashboard!$B$9,COUNTIFS($C$2:C2525,$C2525,$F$2:F2525,IF(dashboard!$B$4="All","*",dashboard!$B$4),$E$2:E2525,IF(dashboard!$B$5="All","*",dashboard!$B$5),$G$2:G2525,IF(dashboard!$B$6="All","*",dashboard!$B$6),$M$2:M2525,IF(dashboard!$B$7="All","*",dashboard!$B$7),$P$2:P2525,"&gt;="&amp;dashboard!$B$8,$P$2:P2525,"&lt;="&amp;dashboard!$B$9)=1),1,0)</f>
        <v>0</v>
      </c>
    </row>
    <row r="2526" spans="1:17">
      <c r="A2526" t="s">
        <v>4083</v>
      </c>
      <c r="B2526" s="2">
        <v>45013</v>
      </c>
      <c r="C2526" t="s">
        <v>3089</v>
      </c>
      <c r="D2526" t="s">
        <v>718</v>
      </c>
      <c r="E2526" t="s">
        <v>61</v>
      </c>
      <c r="F2526" t="s">
        <v>33</v>
      </c>
      <c r="G2526" t="s">
        <v>19</v>
      </c>
      <c r="H2526" t="s">
        <v>34</v>
      </c>
      <c r="I2526" s="3">
        <v>3</v>
      </c>
      <c r="J2526" s="4">
        <v>845.7</v>
      </c>
      <c r="K2526" s="4">
        <v>2537.09</v>
      </c>
      <c r="L2526" t="s">
        <v>35</v>
      </c>
      <c r="M2526" t="s">
        <v>29</v>
      </c>
      <c r="N2526">
        <f>IF(COUNTIF($C$2:C2526,C2526)=1,1,0)</f>
        <v>0</v>
      </c>
      <c r="O2526">
        <f t="shared" si="78"/>
        <v>0</v>
      </c>
      <c r="P2526" t="str">
        <f t="shared" si="79"/>
        <v>2023-03</v>
      </c>
      <c r="Q2526" s="3">
        <f>IF(AND(IF(dashboard!$B$4="All",TRUE,$F2526=dashboard!$B$4),IF(dashboard!$B$5="All",TRUE,$E2526=dashboard!$B$5),IF(dashboard!$B$6="All",TRUE,$G2526=dashboard!$B$6),IF(dashboard!$B$7="All",TRUE,$M2526=dashboard!$B$7),$P2526&gt;=dashboard!$B$8,$P2526&lt;=dashboard!$B$9,COUNTIFS($C$2:C2526,$C2526,$F$2:F2526,IF(dashboard!$B$4="All","*",dashboard!$B$4),$E$2:E2526,IF(dashboard!$B$5="All","*",dashboard!$B$5),$G$2:G2526,IF(dashboard!$B$6="All","*",dashboard!$B$6),$M$2:M2526,IF(dashboard!$B$7="All","*",dashboard!$B$7),$P$2:P2526,"&gt;="&amp;dashboard!$B$8,$P$2:P2526,"&lt;="&amp;dashboard!$B$9)=1),1,0)</f>
        <v>1</v>
      </c>
    </row>
    <row r="2527" spans="1:17">
      <c r="A2527" t="s">
        <v>4084</v>
      </c>
      <c r="B2527" s="2">
        <v>45127</v>
      </c>
      <c r="C2527" t="s">
        <v>1598</v>
      </c>
      <c r="D2527" t="s">
        <v>3049</v>
      </c>
      <c r="E2527" t="s">
        <v>17</v>
      </c>
      <c r="F2527" t="s">
        <v>46</v>
      </c>
      <c r="G2527" t="s">
        <v>19</v>
      </c>
      <c r="H2527" t="s">
        <v>57</v>
      </c>
      <c r="I2527" s="3">
        <v>4</v>
      </c>
      <c r="J2527" s="4">
        <v>14033.75</v>
      </c>
      <c r="K2527" s="4">
        <v>56134.98</v>
      </c>
      <c r="L2527" t="s">
        <v>28</v>
      </c>
      <c r="M2527" t="s">
        <v>29</v>
      </c>
      <c r="N2527">
        <f>IF(COUNTIF($C$2:C2527,C2527)=1,1,0)</f>
        <v>0</v>
      </c>
      <c r="O2527">
        <f t="shared" si="78"/>
        <v>0</v>
      </c>
      <c r="P2527" t="str">
        <f t="shared" si="79"/>
        <v>2023-07</v>
      </c>
      <c r="Q2527" s="3">
        <f>IF(AND(IF(dashboard!$B$4="All",TRUE,$F2527=dashboard!$B$4),IF(dashboard!$B$5="All",TRUE,$E2527=dashboard!$B$5),IF(dashboard!$B$6="All",TRUE,$G2527=dashboard!$B$6),IF(dashboard!$B$7="All",TRUE,$M2527=dashboard!$B$7),$P2527&gt;=dashboard!$B$8,$P2527&lt;=dashboard!$B$9,COUNTIFS($C$2:C2527,$C2527,$F$2:F2527,IF(dashboard!$B$4="All","*",dashboard!$B$4),$E$2:E2527,IF(dashboard!$B$5="All","*",dashboard!$B$5),$G$2:G2527,IF(dashboard!$B$6="All","*",dashboard!$B$6),$M$2:M2527,IF(dashboard!$B$7="All","*",dashboard!$B$7),$P$2:P2527,"&gt;="&amp;dashboard!$B$8,$P$2:P2527,"&lt;="&amp;dashboard!$B$9)=1),1,0)</f>
        <v>0</v>
      </c>
    </row>
    <row r="2528" spans="1:17">
      <c r="A2528" t="s">
        <v>4085</v>
      </c>
      <c r="B2528" s="2">
        <v>45295</v>
      </c>
      <c r="C2528" t="s">
        <v>52</v>
      </c>
      <c r="D2528" t="s">
        <v>506</v>
      </c>
      <c r="E2528" t="s">
        <v>26</v>
      </c>
      <c r="F2528" t="s">
        <v>33</v>
      </c>
      <c r="G2528" t="s">
        <v>19</v>
      </c>
      <c r="H2528" t="s">
        <v>50</v>
      </c>
      <c r="I2528" s="3">
        <v>3</v>
      </c>
      <c r="J2528" s="4">
        <v>1966.72</v>
      </c>
      <c r="K2528" s="4">
        <v>5900.15</v>
      </c>
      <c r="L2528" t="s">
        <v>28</v>
      </c>
      <c r="M2528" t="s">
        <v>29</v>
      </c>
      <c r="N2528">
        <f>IF(COUNTIF($C$2:C2528,C2528)=1,1,0)</f>
        <v>0</v>
      </c>
      <c r="O2528">
        <f t="shared" si="78"/>
        <v>0</v>
      </c>
      <c r="P2528" t="str">
        <f t="shared" si="79"/>
        <v>2024-01</v>
      </c>
      <c r="Q2528" s="3">
        <f>IF(AND(IF(dashboard!$B$4="All",TRUE,$F2528=dashboard!$B$4),IF(dashboard!$B$5="All",TRUE,$E2528=dashboard!$B$5),IF(dashboard!$B$6="All",TRUE,$G2528=dashboard!$B$6),IF(dashboard!$B$7="All",TRUE,$M2528=dashboard!$B$7),$P2528&gt;=dashboard!$B$8,$P2528&lt;=dashboard!$B$9,COUNTIFS($C$2:C2528,$C2528,$F$2:F2528,IF(dashboard!$B$4="All","*",dashboard!$B$4),$E$2:E2528,IF(dashboard!$B$5="All","*",dashboard!$B$5),$G$2:G2528,IF(dashboard!$B$6="All","*",dashboard!$B$6),$M$2:M2528,IF(dashboard!$B$7="All","*",dashboard!$B$7),$P$2:P2528,"&gt;="&amp;dashboard!$B$8,$P$2:P2528,"&lt;="&amp;dashboard!$B$9)=1),1,0)</f>
        <v>0</v>
      </c>
    </row>
    <row r="2529" spans="1:17">
      <c r="A2529" t="s">
        <v>4086</v>
      </c>
      <c r="B2529" s="2">
        <v>45003</v>
      </c>
      <c r="C2529" t="s">
        <v>384</v>
      </c>
      <c r="D2529" t="s">
        <v>498</v>
      </c>
      <c r="E2529" t="s">
        <v>17</v>
      </c>
      <c r="F2529" t="s">
        <v>27</v>
      </c>
      <c r="G2529" t="s">
        <v>19</v>
      </c>
      <c r="H2529" t="s">
        <v>20</v>
      </c>
      <c r="I2529" s="3">
        <v>2</v>
      </c>
      <c r="J2529" s="4">
        <v>31119.95</v>
      </c>
      <c r="K2529" s="4">
        <v>62239.9</v>
      </c>
      <c r="L2529" t="s">
        <v>35</v>
      </c>
      <c r="M2529" t="s">
        <v>29</v>
      </c>
      <c r="N2529">
        <f>IF(COUNTIF($C$2:C2529,C2529)=1,1,0)</f>
        <v>0</v>
      </c>
      <c r="O2529">
        <f t="shared" si="78"/>
        <v>0</v>
      </c>
      <c r="P2529" t="str">
        <f t="shared" si="79"/>
        <v>2023-03</v>
      </c>
      <c r="Q2529" s="3">
        <f>IF(AND(IF(dashboard!$B$4="All",TRUE,$F2529=dashboard!$B$4),IF(dashboard!$B$5="All",TRUE,$E2529=dashboard!$B$5),IF(dashboard!$B$6="All",TRUE,$G2529=dashboard!$B$6),IF(dashboard!$B$7="All",TRUE,$M2529=dashboard!$B$7),$P2529&gt;=dashboard!$B$8,$P2529&lt;=dashboard!$B$9,COUNTIFS($C$2:C2529,$C2529,$F$2:F2529,IF(dashboard!$B$4="All","*",dashboard!$B$4),$E$2:E2529,IF(dashboard!$B$5="All","*",dashboard!$B$5),$G$2:G2529,IF(dashboard!$B$6="All","*",dashboard!$B$6),$M$2:M2529,IF(dashboard!$B$7="All","*",dashboard!$B$7),$P$2:P2529,"&gt;="&amp;dashboard!$B$8,$P$2:P2529,"&lt;="&amp;dashboard!$B$9)=1),1,0)</f>
        <v>0</v>
      </c>
    </row>
    <row r="2530" spans="1:17">
      <c r="A2530" t="s">
        <v>4087</v>
      </c>
      <c r="B2530" s="2">
        <v>44985</v>
      </c>
      <c r="C2530" t="s">
        <v>344</v>
      </c>
      <c r="D2530" t="s">
        <v>1768</v>
      </c>
      <c r="E2530" t="s">
        <v>26</v>
      </c>
      <c r="F2530" t="s">
        <v>46</v>
      </c>
      <c r="G2530" t="s">
        <v>19</v>
      </c>
      <c r="H2530" t="s">
        <v>34</v>
      </c>
      <c r="I2530" s="3">
        <v>5</v>
      </c>
      <c r="J2530" s="4">
        <v>1014.74</v>
      </c>
      <c r="K2530" s="4">
        <v>5073.7</v>
      </c>
      <c r="L2530" t="s">
        <v>21</v>
      </c>
      <c r="M2530" t="s">
        <v>22</v>
      </c>
      <c r="N2530">
        <f>IF(COUNTIF($C$2:C2530,C2530)=1,1,0)</f>
        <v>0</v>
      </c>
      <c r="O2530">
        <f t="shared" si="78"/>
        <v>1</v>
      </c>
      <c r="P2530" t="str">
        <f t="shared" si="79"/>
        <v>2023-02</v>
      </c>
      <c r="Q2530" s="3">
        <f>IF(AND(IF(dashboard!$B$4="All",TRUE,$F2530=dashboard!$B$4),IF(dashboard!$B$5="All",TRUE,$E2530=dashboard!$B$5),IF(dashboard!$B$6="All",TRUE,$G2530=dashboard!$B$6),IF(dashboard!$B$7="All",TRUE,$M2530=dashboard!$B$7),$P2530&gt;=dashboard!$B$8,$P2530&lt;=dashboard!$B$9,COUNTIFS($C$2:C2530,$C2530,$F$2:F2530,IF(dashboard!$B$4="All","*",dashboard!$B$4),$E$2:E2530,IF(dashboard!$B$5="All","*",dashboard!$B$5),$G$2:G2530,IF(dashboard!$B$6="All","*",dashboard!$B$6),$M$2:M2530,IF(dashboard!$B$7="All","*",dashboard!$B$7),$P$2:P2530,"&gt;="&amp;dashboard!$B$8,$P$2:P2530,"&lt;="&amp;dashboard!$B$9)=1),1,0)</f>
        <v>0</v>
      </c>
    </row>
    <row r="2531" spans="1:17">
      <c r="A2531" t="s">
        <v>4088</v>
      </c>
      <c r="B2531" s="2">
        <v>45357</v>
      </c>
      <c r="C2531" t="s">
        <v>880</v>
      </c>
      <c r="D2531" t="s">
        <v>129</v>
      </c>
      <c r="E2531" t="s">
        <v>26</v>
      </c>
      <c r="F2531" t="s">
        <v>18</v>
      </c>
      <c r="G2531" t="s">
        <v>42</v>
      </c>
      <c r="H2531" t="s">
        <v>34</v>
      </c>
      <c r="I2531" s="3">
        <v>4</v>
      </c>
      <c r="J2531" s="4">
        <v>1306.3599999999999</v>
      </c>
      <c r="K2531" s="4">
        <v>5225.43</v>
      </c>
      <c r="L2531" t="s">
        <v>35</v>
      </c>
      <c r="M2531" t="s">
        <v>29</v>
      </c>
      <c r="N2531">
        <f>IF(COUNTIF($C$2:C2531,C2531)=1,1,0)</f>
        <v>0</v>
      </c>
      <c r="O2531">
        <f t="shared" si="78"/>
        <v>0</v>
      </c>
      <c r="P2531" t="str">
        <f t="shared" si="79"/>
        <v>2024-03</v>
      </c>
      <c r="Q2531" s="3">
        <f>IF(AND(IF(dashboard!$B$4="All",TRUE,$F2531=dashboard!$B$4),IF(dashboard!$B$5="All",TRUE,$E2531=dashboard!$B$5),IF(dashboard!$B$6="All",TRUE,$G2531=dashboard!$B$6),IF(dashboard!$B$7="All",TRUE,$M2531=dashboard!$B$7),$P2531&gt;=dashboard!$B$8,$P2531&lt;=dashboard!$B$9,COUNTIFS($C$2:C2531,$C2531,$F$2:F2531,IF(dashboard!$B$4="All","*",dashboard!$B$4),$E$2:E2531,IF(dashboard!$B$5="All","*",dashboard!$B$5),$G$2:G2531,IF(dashboard!$B$6="All","*",dashboard!$B$6),$M$2:M2531,IF(dashboard!$B$7="All","*",dashboard!$B$7),$P$2:P2531,"&gt;="&amp;dashboard!$B$8,$P$2:P2531,"&lt;="&amp;dashboard!$B$9)=1),1,0)</f>
        <v>0</v>
      </c>
    </row>
    <row r="2532" spans="1:17">
      <c r="A2532" t="s">
        <v>4089</v>
      </c>
      <c r="B2532" s="2">
        <v>45426</v>
      </c>
      <c r="C2532" t="s">
        <v>3791</v>
      </c>
      <c r="D2532" t="s">
        <v>305</v>
      </c>
      <c r="E2532" t="s">
        <v>17</v>
      </c>
      <c r="F2532" t="s">
        <v>27</v>
      </c>
      <c r="G2532" t="s">
        <v>42</v>
      </c>
      <c r="H2532" t="s">
        <v>34</v>
      </c>
      <c r="I2532" s="3">
        <v>2</v>
      </c>
      <c r="J2532" s="4">
        <v>1038.8499999999999</v>
      </c>
      <c r="K2532" s="4">
        <v>2077.69</v>
      </c>
      <c r="L2532" t="s">
        <v>28</v>
      </c>
      <c r="M2532" t="s">
        <v>29</v>
      </c>
      <c r="N2532">
        <f>IF(COUNTIF($C$2:C2532,C2532)=1,1,0)</f>
        <v>0</v>
      </c>
      <c r="O2532">
        <f t="shared" si="78"/>
        <v>0</v>
      </c>
      <c r="P2532" t="str">
        <f t="shared" si="79"/>
        <v>2024-05</v>
      </c>
      <c r="Q2532" s="3">
        <f>IF(AND(IF(dashboard!$B$4="All",TRUE,$F2532=dashboard!$B$4),IF(dashboard!$B$5="All",TRUE,$E2532=dashboard!$B$5),IF(dashboard!$B$6="All",TRUE,$G2532=dashboard!$B$6),IF(dashboard!$B$7="All",TRUE,$M2532=dashboard!$B$7),$P2532&gt;=dashboard!$B$8,$P2532&lt;=dashboard!$B$9,COUNTIFS($C$2:C2532,$C2532,$F$2:F2532,IF(dashboard!$B$4="All","*",dashboard!$B$4),$E$2:E2532,IF(dashboard!$B$5="All","*",dashboard!$B$5),$G$2:G2532,IF(dashboard!$B$6="All","*",dashboard!$B$6),$M$2:M2532,IF(dashboard!$B$7="All","*",dashboard!$B$7),$P$2:P2532,"&gt;="&amp;dashboard!$B$8,$P$2:P2532,"&lt;="&amp;dashboard!$B$9)=1),1,0)</f>
        <v>0</v>
      </c>
    </row>
    <row r="2533" spans="1:17">
      <c r="A2533" t="s">
        <v>4090</v>
      </c>
      <c r="B2533" s="2">
        <v>45035</v>
      </c>
      <c r="C2533" t="s">
        <v>1481</v>
      </c>
      <c r="D2533" t="s">
        <v>97</v>
      </c>
      <c r="E2533" t="s">
        <v>26</v>
      </c>
      <c r="F2533" t="s">
        <v>33</v>
      </c>
      <c r="G2533" t="s">
        <v>19</v>
      </c>
      <c r="H2533" t="s">
        <v>20</v>
      </c>
      <c r="I2533" s="3">
        <v>4</v>
      </c>
      <c r="J2533" s="4">
        <v>35711.83</v>
      </c>
      <c r="K2533" s="4">
        <v>142847.31</v>
      </c>
      <c r="L2533" t="s">
        <v>28</v>
      </c>
      <c r="M2533" t="s">
        <v>29</v>
      </c>
      <c r="N2533">
        <f>IF(COUNTIF($C$2:C2533,C2533)=1,1,0)</f>
        <v>0</v>
      </c>
      <c r="O2533">
        <f t="shared" si="78"/>
        <v>0</v>
      </c>
      <c r="P2533" t="str">
        <f t="shared" si="79"/>
        <v>2023-04</v>
      </c>
      <c r="Q2533" s="3">
        <f>IF(AND(IF(dashboard!$B$4="All",TRUE,$F2533=dashboard!$B$4),IF(dashboard!$B$5="All",TRUE,$E2533=dashboard!$B$5),IF(dashboard!$B$6="All",TRUE,$G2533=dashboard!$B$6),IF(dashboard!$B$7="All",TRUE,$M2533=dashboard!$B$7),$P2533&gt;=dashboard!$B$8,$P2533&lt;=dashboard!$B$9,COUNTIFS($C$2:C2533,$C2533,$F$2:F2533,IF(dashboard!$B$4="All","*",dashboard!$B$4),$E$2:E2533,IF(dashboard!$B$5="All","*",dashboard!$B$5),$G$2:G2533,IF(dashboard!$B$6="All","*",dashboard!$B$6),$M$2:M2533,IF(dashboard!$B$7="All","*",dashboard!$B$7),$P$2:P2533,"&gt;="&amp;dashboard!$B$8,$P$2:P2533,"&lt;="&amp;dashboard!$B$9)=1),1,0)</f>
        <v>0</v>
      </c>
    </row>
    <row r="2534" spans="1:17">
      <c r="A2534" t="s">
        <v>4091</v>
      </c>
      <c r="B2534" s="2">
        <v>45204</v>
      </c>
      <c r="C2534" t="s">
        <v>1685</v>
      </c>
      <c r="D2534" t="s">
        <v>404</v>
      </c>
      <c r="E2534" t="s">
        <v>26</v>
      </c>
      <c r="F2534" t="s">
        <v>46</v>
      </c>
      <c r="G2534" t="s">
        <v>19</v>
      </c>
      <c r="H2534" t="s">
        <v>50</v>
      </c>
      <c r="I2534" s="3">
        <v>1</v>
      </c>
      <c r="J2534" s="4">
        <v>2592.39</v>
      </c>
      <c r="K2534" s="4">
        <v>2592.39</v>
      </c>
      <c r="L2534" t="s">
        <v>28</v>
      </c>
      <c r="M2534" t="s">
        <v>29</v>
      </c>
      <c r="N2534">
        <f>IF(COUNTIF($C$2:C2534,C2534)=1,1,0)</f>
        <v>0</v>
      </c>
      <c r="O2534">
        <f t="shared" si="78"/>
        <v>0</v>
      </c>
      <c r="P2534" t="str">
        <f t="shared" si="79"/>
        <v>2023-10</v>
      </c>
      <c r="Q2534" s="3">
        <f>IF(AND(IF(dashboard!$B$4="All",TRUE,$F2534=dashboard!$B$4),IF(dashboard!$B$5="All",TRUE,$E2534=dashboard!$B$5),IF(dashboard!$B$6="All",TRUE,$G2534=dashboard!$B$6),IF(dashboard!$B$7="All",TRUE,$M2534=dashboard!$B$7),$P2534&gt;=dashboard!$B$8,$P2534&lt;=dashboard!$B$9,COUNTIFS($C$2:C2534,$C2534,$F$2:F2534,IF(dashboard!$B$4="All","*",dashboard!$B$4),$E$2:E2534,IF(dashboard!$B$5="All","*",dashboard!$B$5),$G$2:G2534,IF(dashboard!$B$6="All","*",dashboard!$B$6),$M$2:M2534,IF(dashboard!$B$7="All","*",dashboard!$B$7),$P$2:P2534,"&gt;="&amp;dashboard!$B$8,$P$2:P2534,"&lt;="&amp;dashboard!$B$9)=1),1,0)</f>
        <v>0</v>
      </c>
    </row>
    <row r="2535" spans="1:17">
      <c r="A2535" t="s">
        <v>4092</v>
      </c>
      <c r="B2535" s="2">
        <v>44994</v>
      </c>
      <c r="C2535" t="s">
        <v>1378</v>
      </c>
      <c r="D2535" t="s">
        <v>538</v>
      </c>
      <c r="E2535" t="s">
        <v>17</v>
      </c>
      <c r="F2535" t="s">
        <v>33</v>
      </c>
      <c r="G2535" t="s">
        <v>42</v>
      </c>
      <c r="H2535" t="s">
        <v>50</v>
      </c>
      <c r="I2535" s="3">
        <v>2</v>
      </c>
      <c r="J2535" s="4">
        <v>2320.5700000000002</v>
      </c>
      <c r="K2535" s="4">
        <v>4641.1400000000003</v>
      </c>
      <c r="L2535" t="s">
        <v>28</v>
      </c>
      <c r="M2535" t="s">
        <v>22</v>
      </c>
      <c r="N2535">
        <f>IF(COUNTIF($C$2:C2535,C2535)=1,1,0)</f>
        <v>0</v>
      </c>
      <c r="O2535">
        <f t="shared" si="78"/>
        <v>1</v>
      </c>
      <c r="P2535" t="str">
        <f t="shared" si="79"/>
        <v>2023-03</v>
      </c>
      <c r="Q2535" s="3">
        <f>IF(AND(IF(dashboard!$B$4="All",TRUE,$F2535=dashboard!$B$4),IF(dashboard!$B$5="All",TRUE,$E2535=dashboard!$B$5),IF(dashboard!$B$6="All",TRUE,$G2535=dashboard!$B$6),IF(dashboard!$B$7="All",TRUE,$M2535=dashboard!$B$7),$P2535&gt;=dashboard!$B$8,$P2535&lt;=dashboard!$B$9,COUNTIFS($C$2:C2535,$C2535,$F$2:F2535,IF(dashboard!$B$4="All","*",dashboard!$B$4),$E$2:E2535,IF(dashboard!$B$5="All","*",dashboard!$B$5),$G$2:G2535,IF(dashboard!$B$6="All","*",dashboard!$B$6),$M$2:M2535,IF(dashboard!$B$7="All","*",dashboard!$B$7),$P$2:P2535,"&gt;="&amp;dashboard!$B$8,$P$2:P2535,"&lt;="&amp;dashboard!$B$9)=1),1,0)</f>
        <v>0</v>
      </c>
    </row>
    <row r="2536" spans="1:17">
      <c r="A2536" t="s">
        <v>4093</v>
      </c>
      <c r="B2536" s="2">
        <v>44995</v>
      </c>
      <c r="C2536" t="s">
        <v>2144</v>
      </c>
      <c r="D2536" t="s">
        <v>3086</v>
      </c>
      <c r="E2536" t="s">
        <v>26</v>
      </c>
      <c r="F2536" t="s">
        <v>33</v>
      </c>
      <c r="G2536" t="s">
        <v>42</v>
      </c>
      <c r="H2536" t="s">
        <v>34</v>
      </c>
      <c r="I2536" s="3">
        <v>1</v>
      </c>
      <c r="J2536" s="4">
        <v>888.65</v>
      </c>
      <c r="K2536" s="4">
        <v>888.65</v>
      </c>
      <c r="L2536" t="s">
        <v>21</v>
      </c>
      <c r="M2536" t="s">
        <v>29</v>
      </c>
      <c r="N2536">
        <f>IF(COUNTIF($C$2:C2536,C2536)=1,1,0)</f>
        <v>0</v>
      </c>
      <c r="O2536">
        <f t="shared" si="78"/>
        <v>0</v>
      </c>
      <c r="P2536" t="str">
        <f t="shared" si="79"/>
        <v>2023-03</v>
      </c>
      <c r="Q2536" s="3">
        <f>IF(AND(IF(dashboard!$B$4="All",TRUE,$F2536=dashboard!$B$4),IF(dashboard!$B$5="All",TRUE,$E2536=dashboard!$B$5),IF(dashboard!$B$6="All",TRUE,$G2536=dashboard!$B$6),IF(dashboard!$B$7="All",TRUE,$M2536=dashboard!$B$7),$P2536&gt;=dashboard!$B$8,$P2536&lt;=dashboard!$B$9,COUNTIFS($C$2:C2536,$C2536,$F$2:F2536,IF(dashboard!$B$4="All","*",dashboard!$B$4),$E$2:E2536,IF(dashboard!$B$5="All","*",dashboard!$B$5),$G$2:G2536,IF(dashboard!$B$6="All","*",dashboard!$B$6),$M$2:M2536,IF(dashboard!$B$7="All","*",dashboard!$B$7),$P$2:P2536,"&gt;="&amp;dashboard!$B$8,$P$2:P2536,"&lt;="&amp;dashboard!$B$9)=1),1,0)</f>
        <v>0</v>
      </c>
    </row>
    <row r="2537" spans="1:17">
      <c r="A2537" t="s">
        <v>4094</v>
      </c>
      <c r="B2537" s="2">
        <v>45091</v>
      </c>
      <c r="C2537" t="s">
        <v>2264</v>
      </c>
      <c r="D2537" t="s">
        <v>2306</v>
      </c>
      <c r="E2537" t="s">
        <v>26</v>
      </c>
      <c r="F2537" t="s">
        <v>46</v>
      </c>
      <c r="G2537" t="s">
        <v>19</v>
      </c>
      <c r="H2537" t="s">
        <v>34</v>
      </c>
      <c r="I2537" s="3">
        <v>3</v>
      </c>
      <c r="J2537" s="4">
        <v>1260.22</v>
      </c>
      <c r="K2537" s="4">
        <v>3780.66</v>
      </c>
      <c r="L2537" t="s">
        <v>35</v>
      </c>
      <c r="M2537" t="s">
        <v>29</v>
      </c>
      <c r="N2537">
        <f>IF(COUNTIF($C$2:C2537,C2537)=1,1,0)</f>
        <v>0</v>
      </c>
      <c r="O2537">
        <f t="shared" si="78"/>
        <v>0</v>
      </c>
      <c r="P2537" t="str">
        <f t="shared" si="79"/>
        <v>2023-06</v>
      </c>
      <c r="Q2537" s="3">
        <f>IF(AND(IF(dashboard!$B$4="All",TRUE,$F2537=dashboard!$B$4),IF(dashboard!$B$5="All",TRUE,$E2537=dashboard!$B$5),IF(dashboard!$B$6="All",TRUE,$G2537=dashboard!$B$6),IF(dashboard!$B$7="All",TRUE,$M2537=dashboard!$B$7),$P2537&gt;=dashboard!$B$8,$P2537&lt;=dashboard!$B$9,COUNTIFS($C$2:C2537,$C2537,$F$2:F2537,IF(dashboard!$B$4="All","*",dashboard!$B$4),$E$2:E2537,IF(dashboard!$B$5="All","*",dashboard!$B$5),$G$2:G2537,IF(dashboard!$B$6="All","*",dashboard!$B$6),$M$2:M2537,IF(dashboard!$B$7="All","*",dashboard!$B$7),$P$2:P2537,"&gt;="&amp;dashboard!$B$8,$P$2:P2537,"&lt;="&amp;dashboard!$B$9)=1),1,0)</f>
        <v>0</v>
      </c>
    </row>
    <row r="2538" spans="1:17">
      <c r="A2538" t="s">
        <v>4095</v>
      </c>
      <c r="B2538" s="2">
        <v>45415</v>
      </c>
      <c r="C2538" t="s">
        <v>2446</v>
      </c>
      <c r="D2538" t="s">
        <v>2156</v>
      </c>
      <c r="E2538" t="s">
        <v>17</v>
      </c>
      <c r="F2538" t="s">
        <v>46</v>
      </c>
      <c r="G2538" t="s">
        <v>42</v>
      </c>
      <c r="H2538" t="s">
        <v>50</v>
      </c>
      <c r="I2538" s="3">
        <v>2</v>
      </c>
      <c r="J2538" s="4">
        <v>1843.96</v>
      </c>
      <c r="K2538" s="4">
        <v>3687.92</v>
      </c>
      <c r="L2538" t="s">
        <v>35</v>
      </c>
      <c r="M2538" t="s">
        <v>29</v>
      </c>
      <c r="N2538">
        <f>IF(COUNTIF($C$2:C2538,C2538)=1,1,0)</f>
        <v>0</v>
      </c>
      <c r="O2538">
        <f t="shared" si="78"/>
        <v>0</v>
      </c>
      <c r="P2538" t="str">
        <f t="shared" si="79"/>
        <v>2024-05</v>
      </c>
      <c r="Q2538" s="3">
        <f>IF(AND(IF(dashboard!$B$4="All",TRUE,$F2538=dashboard!$B$4),IF(dashboard!$B$5="All",TRUE,$E2538=dashboard!$B$5),IF(dashboard!$B$6="All",TRUE,$G2538=dashboard!$B$6),IF(dashboard!$B$7="All",TRUE,$M2538=dashboard!$B$7),$P2538&gt;=dashboard!$B$8,$P2538&lt;=dashboard!$B$9,COUNTIFS($C$2:C2538,$C2538,$F$2:F2538,IF(dashboard!$B$4="All","*",dashboard!$B$4),$E$2:E2538,IF(dashboard!$B$5="All","*",dashboard!$B$5),$G$2:G2538,IF(dashboard!$B$6="All","*",dashboard!$B$6),$M$2:M2538,IF(dashboard!$B$7="All","*",dashboard!$B$7),$P$2:P2538,"&gt;="&amp;dashboard!$B$8,$P$2:P2538,"&lt;="&amp;dashboard!$B$9)=1),1,0)</f>
        <v>0</v>
      </c>
    </row>
    <row r="2539" spans="1:17">
      <c r="A2539" t="s">
        <v>4096</v>
      </c>
      <c r="B2539" s="2">
        <v>45231</v>
      </c>
      <c r="C2539" t="s">
        <v>1279</v>
      </c>
      <c r="D2539" t="s">
        <v>3219</v>
      </c>
      <c r="E2539" t="s">
        <v>17</v>
      </c>
      <c r="F2539" t="s">
        <v>33</v>
      </c>
      <c r="G2539" t="s">
        <v>19</v>
      </c>
      <c r="H2539" t="s">
        <v>20</v>
      </c>
      <c r="I2539" s="3">
        <v>1</v>
      </c>
      <c r="J2539" s="4">
        <v>26236.23</v>
      </c>
      <c r="K2539" s="4">
        <v>26236.23</v>
      </c>
      <c r="L2539" t="s">
        <v>21</v>
      </c>
      <c r="M2539" t="s">
        <v>29</v>
      </c>
      <c r="N2539">
        <f>IF(COUNTIF($C$2:C2539,C2539)=1,1,0)</f>
        <v>0</v>
      </c>
      <c r="O2539">
        <f t="shared" si="78"/>
        <v>0</v>
      </c>
      <c r="P2539" t="str">
        <f t="shared" si="79"/>
        <v>2023-11</v>
      </c>
      <c r="Q2539" s="3">
        <f>IF(AND(IF(dashboard!$B$4="All",TRUE,$F2539=dashboard!$B$4),IF(dashboard!$B$5="All",TRUE,$E2539=dashboard!$B$5),IF(dashboard!$B$6="All",TRUE,$G2539=dashboard!$B$6),IF(dashboard!$B$7="All",TRUE,$M2539=dashboard!$B$7),$P2539&gt;=dashboard!$B$8,$P2539&lt;=dashboard!$B$9,COUNTIFS($C$2:C2539,$C2539,$F$2:F2539,IF(dashboard!$B$4="All","*",dashboard!$B$4),$E$2:E2539,IF(dashboard!$B$5="All","*",dashboard!$B$5),$G$2:G2539,IF(dashboard!$B$6="All","*",dashboard!$B$6),$M$2:M2539,IF(dashboard!$B$7="All","*",dashboard!$B$7),$P$2:P2539,"&gt;="&amp;dashboard!$B$8,$P$2:P2539,"&lt;="&amp;dashboard!$B$9)=1),1,0)</f>
        <v>1</v>
      </c>
    </row>
    <row r="2540" spans="1:17">
      <c r="A2540" t="s">
        <v>4097</v>
      </c>
      <c r="B2540" s="2">
        <v>45291</v>
      </c>
      <c r="C2540" t="s">
        <v>4098</v>
      </c>
      <c r="D2540" t="s">
        <v>460</v>
      </c>
      <c r="E2540" t="s">
        <v>17</v>
      </c>
      <c r="F2540" t="s">
        <v>33</v>
      </c>
      <c r="G2540" t="s">
        <v>19</v>
      </c>
      <c r="H2540" t="s">
        <v>34</v>
      </c>
      <c r="I2540" s="3">
        <v>5</v>
      </c>
      <c r="J2540" s="4">
        <v>957.6</v>
      </c>
      <c r="K2540" s="4">
        <v>4787.99</v>
      </c>
      <c r="L2540" t="s">
        <v>21</v>
      </c>
      <c r="M2540" t="s">
        <v>29</v>
      </c>
      <c r="N2540">
        <f>IF(COUNTIF($C$2:C2540,C2540)=1,1,0)</f>
        <v>1</v>
      </c>
      <c r="O2540">
        <f t="shared" si="78"/>
        <v>0</v>
      </c>
      <c r="P2540" t="str">
        <f t="shared" si="79"/>
        <v>2023-12</v>
      </c>
      <c r="Q2540" s="3">
        <f>IF(AND(IF(dashboard!$B$4="All",TRUE,$F2540=dashboard!$B$4),IF(dashboard!$B$5="All",TRUE,$E2540=dashboard!$B$5),IF(dashboard!$B$6="All",TRUE,$G2540=dashboard!$B$6),IF(dashboard!$B$7="All",TRUE,$M2540=dashboard!$B$7),$P2540&gt;=dashboard!$B$8,$P2540&lt;=dashboard!$B$9,COUNTIFS($C$2:C2540,$C2540,$F$2:F2540,IF(dashboard!$B$4="All","*",dashboard!$B$4),$E$2:E2540,IF(dashboard!$B$5="All","*",dashboard!$B$5),$G$2:G2540,IF(dashboard!$B$6="All","*",dashboard!$B$6),$M$2:M2540,IF(dashboard!$B$7="All","*",dashboard!$B$7),$P$2:P2540,"&gt;="&amp;dashboard!$B$8,$P$2:P2540,"&lt;="&amp;dashboard!$B$9)=1),1,0)</f>
        <v>1</v>
      </c>
    </row>
    <row r="2541" spans="1:17">
      <c r="A2541" t="s">
        <v>4099</v>
      </c>
      <c r="B2541" s="2">
        <v>45305</v>
      </c>
      <c r="C2541" t="s">
        <v>2264</v>
      </c>
      <c r="D2541" t="s">
        <v>2713</v>
      </c>
      <c r="E2541" t="s">
        <v>17</v>
      </c>
      <c r="F2541" t="s">
        <v>27</v>
      </c>
      <c r="G2541" t="s">
        <v>19</v>
      </c>
      <c r="H2541" t="s">
        <v>20</v>
      </c>
      <c r="I2541" s="3">
        <v>3</v>
      </c>
      <c r="J2541" s="4">
        <v>29406.58</v>
      </c>
      <c r="K2541" s="4">
        <v>88219.73</v>
      </c>
      <c r="L2541" t="s">
        <v>28</v>
      </c>
      <c r="M2541" t="s">
        <v>29</v>
      </c>
      <c r="N2541">
        <f>IF(COUNTIF($C$2:C2541,C2541)=1,1,0)</f>
        <v>0</v>
      </c>
      <c r="O2541">
        <f t="shared" si="78"/>
        <v>0</v>
      </c>
      <c r="P2541" t="str">
        <f t="shared" si="79"/>
        <v>2024-01</v>
      </c>
      <c r="Q2541" s="3">
        <f>IF(AND(IF(dashboard!$B$4="All",TRUE,$F2541=dashboard!$B$4),IF(dashboard!$B$5="All",TRUE,$E2541=dashboard!$B$5),IF(dashboard!$B$6="All",TRUE,$G2541=dashboard!$B$6),IF(dashboard!$B$7="All",TRUE,$M2541=dashboard!$B$7),$P2541&gt;=dashboard!$B$8,$P2541&lt;=dashboard!$B$9,COUNTIFS($C$2:C2541,$C2541,$F$2:F2541,IF(dashboard!$B$4="All","*",dashboard!$B$4),$E$2:E2541,IF(dashboard!$B$5="All","*",dashboard!$B$5),$G$2:G2541,IF(dashboard!$B$6="All","*",dashboard!$B$6),$M$2:M2541,IF(dashboard!$B$7="All","*",dashboard!$B$7),$P$2:P2541,"&gt;="&amp;dashboard!$B$8,$P$2:P2541,"&lt;="&amp;dashboard!$B$9)=1),1,0)</f>
        <v>0</v>
      </c>
    </row>
    <row r="2542" spans="1:17">
      <c r="A2542" t="s">
        <v>4100</v>
      </c>
      <c r="B2542" s="2">
        <v>45269</v>
      </c>
      <c r="C2542" t="s">
        <v>3871</v>
      </c>
      <c r="D2542" t="s">
        <v>196</v>
      </c>
      <c r="E2542" t="s">
        <v>26</v>
      </c>
      <c r="F2542" t="s">
        <v>18</v>
      </c>
      <c r="G2542" t="s">
        <v>42</v>
      </c>
      <c r="H2542" t="s">
        <v>20</v>
      </c>
      <c r="I2542" s="3">
        <v>2</v>
      </c>
      <c r="J2542" s="4">
        <v>39312.9</v>
      </c>
      <c r="K2542" s="4">
        <v>78625.81</v>
      </c>
      <c r="L2542" t="s">
        <v>35</v>
      </c>
      <c r="M2542" t="s">
        <v>29</v>
      </c>
      <c r="N2542">
        <f>IF(COUNTIF($C$2:C2542,C2542)=1,1,0)</f>
        <v>0</v>
      </c>
      <c r="O2542">
        <f t="shared" si="78"/>
        <v>0</v>
      </c>
      <c r="P2542" t="str">
        <f t="shared" si="79"/>
        <v>2023-12</v>
      </c>
      <c r="Q2542" s="3">
        <f>IF(AND(IF(dashboard!$B$4="All",TRUE,$F2542=dashboard!$B$4),IF(dashboard!$B$5="All",TRUE,$E2542=dashboard!$B$5),IF(dashboard!$B$6="All",TRUE,$G2542=dashboard!$B$6),IF(dashboard!$B$7="All",TRUE,$M2542=dashboard!$B$7),$P2542&gt;=dashboard!$B$8,$P2542&lt;=dashboard!$B$9,COUNTIFS($C$2:C2542,$C2542,$F$2:F2542,IF(dashboard!$B$4="All","*",dashboard!$B$4),$E$2:E2542,IF(dashboard!$B$5="All","*",dashboard!$B$5),$G$2:G2542,IF(dashboard!$B$6="All","*",dashboard!$B$6),$M$2:M2542,IF(dashboard!$B$7="All","*",dashboard!$B$7),$P$2:P2542,"&gt;="&amp;dashboard!$B$8,$P$2:P2542,"&lt;="&amp;dashboard!$B$9)=1),1,0)</f>
        <v>0</v>
      </c>
    </row>
    <row r="2543" spans="1:17">
      <c r="A2543" t="s">
        <v>4101</v>
      </c>
      <c r="B2543" s="2">
        <v>45280</v>
      </c>
      <c r="C2543" t="s">
        <v>2845</v>
      </c>
      <c r="D2543" t="s">
        <v>291</v>
      </c>
      <c r="E2543" t="s">
        <v>17</v>
      </c>
      <c r="F2543" t="s">
        <v>33</v>
      </c>
      <c r="G2543" t="s">
        <v>42</v>
      </c>
      <c r="H2543" t="s">
        <v>50</v>
      </c>
      <c r="I2543" s="3">
        <v>2</v>
      </c>
      <c r="J2543" s="4">
        <v>2593.65</v>
      </c>
      <c r="K2543" s="4">
        <v>5187.3</v>
      </c>
      <c r="L2543" t="s">
        <v>35</v>
      </c>
      <c r="M2543" t="s">
        <v>29</v>
      </c>
      <c r="N2543">
        <f>IF(COUNTIF($C$2:C2543,C2543)=1,1,0)</f>
        <v>0</v>
      </c>
      <c r="O2543">
        <f t="shared" si="78"/>
        <v>0</v>
      </c>
      <c r="P2543" t="str">
        <f t="shared" si="79"/>
        <v>2023-12</v>
      </c>
      <c r="Q2543" s="3">
        <f>IF(AND(IF(dashboard!$B$4="All",TRUE,$F2543=dashboard!$B$4),IF(dashboard!$B$5="All",TRUE,$E2543=dashboard!$B$5),IF(dashboard!$B$6="All",TRUE,$G2543=dashboard!$B$6),IF(dashboard!$B$7="All",TRUE,$M2543=dashboard!$B$7),$P2543&gt;=dashboard!$B$8,$P2543&lt;=dashboard!$B$9,COUNTIFS($C$2:C2543,$C2543,$F$2:F2543,IF(dashboard!$B$4="All","*",dashboard!$B$4),$E$2:E2543,IF(dashboard!$B$5="All","*",dashboard!$B$5),$G$2:G2543,IF(dashboard!$B$6="All","*",dashboard!$B$6),$M$2:M2543,IF(dashboard!$B$7="All","*",dashboard!$B$7),$P$2:P2543,"&gt;="&amp;dashboard!$B$8,$P$2:P2543,"&lt;="&amp;dashboard!$B$9)=1),1,0)</f>
        <v>1</v>
      </c>
    </row>
    <row r="2544" spans="1:17">
      <c r="A2544" t="s">
        <v>4102</v>
      </c>
      <c r="B2544" s="2">
        <v>45342</v>
      </c>
      <c r="C2544" t="s">
        <v>3852</v>
      </c>
      <c r="D2544" t="s">
        <v>1170</v>
      </c>
      <c r="E2544" t="s">
        <v>61</v>
      </c>
      <c r="F2544" t="s">
        <v>18</v>
      </c>
      <c r="G2544" t="s">
        <v>42</v>
      </c>
      <c r="H2544" t="s">
        <v>34</v>
      </c>
      <c r="I2544" s="3">
        <v>5</v>
      </c>
      <c r="J2544" s="4">
        <v>1072.33</v>
      </c>
      <c r="K2544" s="4">
        <v>5361.64</v>
      </c>
      <c r="L2544" t="s">
        <v>35</v>
      </c>
      <c r="M2544" t="s">
        <v>29</v>
      </c>
      <c r="N2544">
        <f>IF(COUNTIF($C$2:C2544,C2544)=1,1,0)</f>
        <v>0</v>
      </c>
      <c r="O2544">
        <f t="shared" si="78"/>
        <v>0</v>
      </c>
      <c r="P2544" t="str">
        <f t="shared" si="79"/>
        <v>2024-02</v>
      </c>
      <c r="Q2544" s="3">
        <f>IF(AND(IF(dashboard!$B$4="All",TRUE,$F2544=dashboard!$B$4),IF(dashboard!$B$5="All",TRUE,$E2544=dashboard!$B$5),IF(dashboard!$B$6="All",TRUE,$G2544=dashboard!$B$6),IF(dashboard!$B$7="All",TRUE,$M2544=dashboard!$B$7),$P2544&gt;=dashboard!$B$8,$P2544&lt;=dashboard!$B$9,COUNTIFS($C$2:C2544,$C2544,$F$2:F2544,IF(dashboard!$B$4="All","*",dashboard!$B$4),$E$2:E2544,IF(dashboard!$B$5="All","*",dashboard!$B$5),$G$2:G2544,IF(dashboard!$B$6="All","*",dashboard!$B$6),$M$2:M2544,IF(dashboard!$B$7="All","*",dashboard!$B$7),$P$2:P2544,"&gt;="&amp;dashboard!$B$8,$P$2:P2544,"&lt;="&amp;dashboard!$B$9)=1),1,0)</f>
        <v>0</v>
      </c>
    </row>
    <row r="2545" spans="1:17">
      <c r="A2545" t="s">
        <v>4103</v>
      </c>
      <c r="B2545" s="2">
        <v>45035</v>
      </c>
      <c r="C2545" t="s">
        <v>1630</v>
      </c>
      <c r="D2545" t="s">
        <v>1073</v>
      </c>
      <c r="E2545" t="s">
        <v>17</v>
      </c>
      <c r="F2545" t="s">
        <v>27</v>
      </c>
      <c r="G2545" t="s">
        <v>19</v>
      </c>
      <c r="H2545" t="s">
        <v>57</v>
      </c>
      <c r="I2545" s="3">
        <v>5</v>
      </c>
      <c r="J2545" s="4">
        <v>17839.71</v>
      </c>
      <c r="K2545" s="4">
        <v>89198.53</v>
      </c>
      <c r="L2545" t="s">
        <v>21</v>
      </c>
      <c r="M2545" t="s">
        <v>29</v>
      </c>
      <c r="N2545">
        <f>IF(COUNTIF($C$2:C2545,C2545)=1,1,0)</f>
        <v>0</v>
      </c>
      <c r="O2545">
        <f t="shared" si="78"/>
        <v>0</v>
      </c>
      <c r="P2545" t="str">
        <f t="shared" si="79"/>
        <v>2023-04</v>
      </c>
      <c r="Q2545" s="3">
        <f>IF(AND(IF(dashboard!$B$4="All",TRUE,$F2545=dashboard!$B$4),IF(dashboard!$B$5="All",TRUE,$E2545=dashboard!$B$5),IF(dashboard!$B$6="All",TRUE,$G2545=dashboard!$B$6),IF(dashboard!$B$7="All",TRUE,$M2545=dashboard!$B$7),$P2545&gt;=dashboard!$B$8,$P2545&lt;=dashboard!$B$9,COUNTIFS($C$2:C2545,$C2545,$F$2:F2545,IF(dashboard!$B$4="All","*",dashboard!$B$4),$E$2:E2545,IF(dashboard!$B$5="All","*",dashboard!$B$5),$G$2:G2545,IF(dashboard!$B$6="All","*",dashboard!$B$6),$M$2:M2545,IF(dashboard!$B$7="All","*",dashboard!$B$7),$P$2:P2545,"&gt;="&amp;dashboard!$B$8,$P$2:P2545,"&lt;="&amp;dashboard!$B$9)=1),1,0)</f>
        <v>0</v>
      </c>
    </row>
    <row r="2546" spans="1:17">
      <c r="A2546" t="s">
        <v>4104</v>
      </c>
      <c r="B2546" s="2">
        <v>45423</v>
      </c>
      <c r="C2546" t="s">
        <v>2512</v>
      </c>
      <c r="D2546" t="s">
        <v>559</v>
      </c>
      <c r="E2546" t="s">
        <v>17</v>
      </c>
      <c r="F2546" t="s">
        <v>18</v>
      </c>
      <c r="G2546" t="s">
        <v>42</v>
      </c>
      <c r="H2546" t="s">
        <v>50</v>
      </c>
      <c r="I2546" s="3">
        <v>1</v>
      </c>
      <c r="J2546" s="4">
        <v>2054.5</v>
      </c>
      <c r="K2546" s="4">
        <v>2054.5</v>
      </c>
      <c r="L2546" t="s">
        <v>28</v>
      </c>
      <c r="M2546" t="s">
        <v>29</v>
      </c>
      <c r="N2546">
        <f>IF(COUNTIF($C$2:C2546,C2546)=1,1,0)</f>
        <v>0</v>
      </c>
      <c r="O2546">
        <f t="shared" si="78"/>
        <v>0</v>
      </c>
      <c r="P2546" t="str">
        <f t="shared" si="79"/>
        <v>2024-05</v>
      </c>
      <c r="Q2546" s="3">
        <f>IF(AND(IF(dashboard!$B$4="All",TRUE,$F2546=dashboard!$B$4),IF(dashboard!$B$5="All",TRUE,$E2546=dashboard!$B$5),IF(dashboard!$B$6="All",TRUE,$G2546=dashboard!$B$6),IF(dashboard!$B$7="All",TRUE,$M2546=dashboard!$B$7),$P2546&gt;=dashboard!$B$8,$P2546&lt;=dashboard!$B$9,COUNTIFS($C$2:C2546,$C2546,$F$2:F2546,IF(dashboard!$B$4="All","*",dashboard!$B$4),$E$2:E2546,IF(dashboard!$B$5="All","*",dashboard!$B$5),$G$2:G2546,IF(dashboard!$B$6="All","*",dashboard!$B$6),$M$2:M2546,IF(dashboard!$B$7="All","*",dashboard!$B$7),$P$2:P2546,"&gt;="&amp;dashboard!$B$8,$P$2:P2546,"&lt;="&amp;dashboard!$B$9)=1),1,0)</f>
        <v>0</v>
      </c>
    </row>
    <row r="2547" spans="1:17">
      <c r="A2547" t="s">
        <v>4105</v>
      </c>
      <c r="B2547" s="2">
        <v>45267</v>
      </c>
      <c r="C2547" t="s">
        <v>605</v>
      </c>
      <c r="D2547" t="s">
        <v>2045</v>
      </c>
      <c r="E2547" t="s">
        <v>26</v>
      </c>
      <c r="F2547" t="s">
        <v>18</v>
      </c>
      <c r="G2547" t="s">
        <v>19</v>
      </c>
      <c r="H2547" t="s">
        <v>50</v>
      </c>
      <c r="I2547" s="3">
        <v>1</v>
      </c>
      <c r="J2547" s="4">
        <v>2512.27</v>
      </c>
      <c r="K2547" s="4">
        <v>2512.27</v>
      </c>
      <c r="L2547" t="s">
        <v>28</v>
      </c>
      <c r="M2547" t="s">
        <v>29</v>
      </c>
      <c r="N2547">
        <f>IF(COUNTIF($C$2:C2547,C2547)=1,1,0)</f>
        <v>0</v>
      </c>
      <c r="O2547">
        <f t="shared" si="78"/>
        <v>0</v>
      </c>
      <c r="P2547" t="str">
        <f t="shared" si="79"/>
        <v>2023-12</v>
      </c>
      <c r="Q2547" s="3">
        <f>IF(AND(IF(dashboard!$B$4="All",TRUE,$F2547=dashboard!$B$4),IF(dashboard!$B$5="All",TRUE,$E2547=dashboard!$B$5),IF(dashboard!$B$6="All",TRUE,$G2547=dashboard!$B$6),IF(dashboard!$B$7="All",TRUE,$M2547=dashboard!$B$7),$P2547&gt;=dashboard!$B$8,$P2547&lt;=dashboard!$B$9,COUNTIFS($C$2:C2547,$C2547,$F$2:F2547,IF(dashboard!$B$4="All","*",dashboard!$B$4),$E$2:E2547,IF(dashboard!$B$5="All","*",dashboard!$B$5),$G$2:G2547,IF(dashboard!$B$6="All","*",dashboard!$B$6),$M$2:M2547,IF(dashboard!$B$7="All","*",dashboard!$B$7),$P$2:P2547,"&gt;="&amp;dashboard!$B$8,$P$2:P2547,"&lt;="&amp;dashboard!$B$9)=1),1,0)</f>
        <v>0</v>
      </c>
    </row>
    <row r="2548" spans="1:17">
      <c r="A2548" t="s">
        <v>4106</v>
      </c>
      <c r="B2548" s="2">
        <v>45309</v>
      </c>
      <c r="C2548" t="s">
        <v>1797</v>
      </c>
      <c r="D2548" t="s">
        <v>1197</v>
      </c>
      <c r="E2548" t="s">
        <v>17</v>
      </c>
      <c r="F2548" t="s">
        <v>27</v>
      </c>
      <c r="G2548" t="s">
        <v>19</v>
      </c>
      <c r="H2548" t="s">
        <v>57</v>
      </c>
      <c r="I2548" s="3">
        <v>1</v>
      </c>
      <c r="J2548" s="4">
        <v>16854.11</v>
      </c>
      <c r="K2548" s="4">
        <v>16854.11</v>
      </c>
      <c r="L2548" t="s">
        <v>35</v>
      </c>
      <c r="M2548" t="s">
        <v>29</v>
      </c>
      <c r="N2548">
        <f>IF(COUNTIF($C$2:C2548,C2548)=1,1,0)</f>
        <v>0</v>
      </c>
      <c r="O2548">
        <f t="shared" si="78"/>
        <v>0</v>
      </c>
      <c r="P2548" t="str">
        <f t="shared" si="79"/>
        <v>2024-01</v>
      </c>
      <c r="Q2548" s="3">
        <f>IF(AND(IF(dashboard!$B$4="All",TRUE,$F2548=dashboard!$B$4),IF(dashboard!$B$5="All",TRUE,$E2548=dashboard!$B$5),IF(dashboard!$B$6="All",TRUE,$G2548=dashboard!$B$6),IF(dashboard!$B$7="All",TRUE,$M2548=dashboard!$B$7),$P2548&gt;=dashboard!$B$8,$P2548&lt;=dashboard!$B$9,COUNTIFS($C$2:C2548,$C2548,$F$2:F2548,IF(dashboard!$B$4="All","*",dashboard!$B$4),$E$2:E2548,IF(dashboard!$B$5="All","*",dashboard!$B$5),$G$2:G2548,IF(dashboard!$B$6="All","*",dashboard!$B$6),$M$2:M2548,IF(dashboard!$B$7="All","*",dashboard!$B$7),$P$2:P2548,"&gt;="&amp;dashboard!$B$8,$P$2:P2548,"&lt;="&amp;dashboard!$B$9)=1),1,0)</f>
        <v>0</v>
      </c>
    </row>
    <row r="2549" spans="1:17">
      <c r="A2549" t="s">
        <v>4107</v>
      </c>
      <c r="B2549" s="2">
        <v>45459</v>
      </c>
      <c r="C2549" t="s">
        <v>1467</v>
      </c>
      <c r="D2549" t="s">
        <v>245</v>
      </c>
      <c r="E2549" t="s">
        <v>17</v>
      </c>
      <c r="F2549" t="s">
        <v>33</v>
      </c>
      <c r="G2549" t="s">
        <v>19</v>
      </c>
      <c r="H2549" t="s">
        <v>34</v>
      </c>
      <c r="I2549" s="3">
        <v>4</v>
      </c>
      <c r="J2549" s="4">
        <v>1321.21</v>
      </c>
      <c r="K2549" s="4">
        <v>5284.85</v>
      </c>
      <c r="L2549" t="s">
        <v>28</v>
      </c>
      <c r="M2549" t="s">
        <v>22</v>
      </c>
      <c r="N2549">
        <f>IF(COUNTIF($C$2:C2549,C2549)=1,1,0)</f>
        <v>0</v>
      </c>
      <c r="O2549">
        <f t="shared" si="78"/>
        <v>1</v>
      </c>
      <c r="P2549" t="str">
        <f t="shared" si="79"/>
        <v>2024-06</v>
      </c>
      <c r="Q2549" s="3">
        <f>IF(AND(IF(dashboard!$B$4="All",TRUE,$F2549=dashboard!$B$4),IF(dashboard!$B$5="All",TRUE,$E2549=dashboard!$B$5),IF(dashboard!$B$6="All",TRUE,$G2549=dashboard!$B$6),IF(dashboard!$B$7="All",TRUE,$M2549=dashboard!$B$7),$P2549&gt;=dashboard!$B$8,$P2549&lt;=dashboard!$B$9,COUNTIFS($C$2:C2549,$C2549,$F$2:F2549,IF(dashboard!$B$4="All","*",dashboard!$B$4),$E$2:E2549,IF(dashboard!$B$5="All","*",dashboard!$B$5),$G$2:G2549,IF(dashboard!$B$6="All","*",dashboard!$B$6),$M$2:M2549,IF(dashboard!$B$7="All","*",dashboard!$B$7),$P$2:P2549,"&gt;="&amp;dashboard!$B$8,$P$2:P2549,"&lt;="&amp;dashboard!$B$9)=1),1,0)</f>
        <v>0</v>
      </c>
    </row>
    <row r="2550" spans="1:17">
      <c r="A2550" t="s">
        <v>4108</v>
      </c>
      <c r="B2550" s="2">
        <v>45226</v>
      </c>
      <c r="C2550" t="s">
        <v>2110</v>
      </c>
      <c r="D2550" t="s">
        <v>2020</v>
      </c>
      <c r="E2550" t="s">
        <v>17</v>
      </c>
      <c r="F2550" t="s">
        <v>18</v>
      </c>
      <c r="G2550" t="s">
        <v>19</v>
      </c>
      <c r="H2550" t="s">
        <v>20</v>
      </c>
      <c r="I2550" s="3">
        <v>3</v>
      </c>
      <c r="J2550" s="4">
        <v>26080.39</v>
      </c>
      <c r="K2550" s="4">
        <v>78241.16</v>
      </c>
      <c r="L2550" t="s">
        <v>21</v>
      </c>
      <c r="M2550" t="s">
        <v>22</v>
      </c>
      <c r="N2550">
        <f>IF(COUNTIF($C$2:C2550,C2550)=1,1,0)</f>
        <v>0</v>
      </c>
      <c r="O2550">
        <f t="shared" si="78"/>
        <v>1</v>
      </c>
      <c r="P2550" t="str">
        <f t="shared" si="79"/>
        <v>2023-10</v>
      </c>
      <c r="Q2550" s="3">
        <f>IF(AND(IF(dashboard!$B$4="All",TRUE,$F2550=dashboard!$B$4),IF(dashboard!$B$5="All",TRUE,$E2550=dashboard!$B$5),IF(dashboard!$B$6="All",TRUE,$G2550=dashboard!$B$6),IF(dashboard!$B$7="All",TRUE,$M2550=dashboard!$B$7),$P2550&gt;=dashboard!$B$8,$P2550&lt;=dashboard!$B$9,COUNTIFS($C$2:C2550,$C2550,$F$2:F2550,IF(dashboard!$B$4="All","*",dashboard!$B$4),$E$2:E2550,IF(dashboard!$B$5="All","*",dashboard!$B$5),$G$2:G2550,IF(dashboard!$B$6="All","*",dashboard!$B$6),$M$2:M2550,IF(dashboard!$B$7="All","*",dashboard!$B$7),$P$2:P2550,"&gt;="&amp;dashboard!$B$8,$P$2:P2550,"&lt;="&amp;dashboard!$B$9)=1),1,0)</f>
        <v>0</v>
      </c>
    </row>
    <row r="2551" spans="1:17">
      <c r="A2551" t="s">
        <v>4109</v>
      </c>
      <c r="B2551" s="2">
        <v>45065</v>
      </c>
      <c r="C2551" t="s">
        <v>1070</v>
      </c>
      <c r="D2551" t="s">
        <v>923</v>
      </c>
      <c r="E2551" t="s">
        <v>17</v>
      </c>
      <c r="F2551" t="s">
        <v>33</v>
      </c>
      <c r="G2551" t="s">
        <v>42</v>
      </c>
      <c r="H2551" t="s">
        <v>20</v>
      </c>
      <c r="I2551" s="3">
        <v>2</v>
      </c>
      <c r="J2551" s="4">
        <v>36702.300000000003</v>
      </c>
      <c r="K2551" s="4">
        <v>73404.600000000006</v>
      </c>
      <c r="L2551" t="s">
        <v>21</v>
      </c>
      <c r="M2551" t="s">
        <v>22</v>
      </c>
      <c r="N2551">
        <f>IF(COUNTIF($C$2:C2551,C2551)=1,1,0)</f>
        <v>0</v>
      </c>
      <c r="O2551">
        <f t="shared" si="78"/>
        <v>1</v>
      </c>
      <c r="P2551" t="str">
        <f t="shared" si="79"/>
        <v>2023-05</v>
      </c>
      <c r="Q2551" s="3">
        <f>IF(AND(IF(dashboard!$B$4="All",TRUE,$F2551=dashboard!$B$4),IF(dashboard!$B$5="All",TRUE,$E2551=dashboard!$B$5),IF(dashboard!$B$6="All",TRUE,$G2551=dashboard!$B$6),IF(dashboard!$B$7="All",TRUE,$M2551=dashboard!$B$7),$P2551&gt;=dashboard!$B$8,$P2551&lt;=dashboard!$B$9,COUNTIFS($C$2:C2551,$C2551,$F$2:F2551,IF(dashboard!$B$4="All","*",dashboard!$B$4),$E$2:E2551,IF(dashboard!$B$5="All","*",dashboard!$B$5),$G$2:G2551,IF(dashboard!$B$6="All","*",dashboard!$B$6),$M$2:M2551,IF(dashboard!$B$7="All","*",dashboard!$B$7),$P$2:P2551,"&gt;="&amp;dashboard!$B$8,$P$2:P2551,"&lt;="&amp;dashboard!$B$9)=1),1,0)</f>
        <v>0</v>
      </c>
    </row>
    <row r="2552" spans="1:17">
      <c r="A2552" t="s">
        <v>4110</v>
      </c>
      <c r="B2552" s="2">
        <v>45285</v>
      </c>
      <c r="C2552" t="s">
        <v>1212</v>
      </c>
      <c r="D2552" t="s">
        <v>1731</v>
      </c>
      <c r="E2552" t="s">
        <v>17</v>
      </c>
      <c r="F2552" t="s">
        <v>33</v>
      </c>
      <c r="G2552" t="s">
        <v>19</v>
      </c>
      <c r="H2552" t="s">
        <v>20</v>
      </c>
      <c r="I2552" s="3">
        <v>3</v>
      </c>
      <c r="J2552" s="4">
        <v>29012.62</v>
      </c>
      <c r="K2552" s="4">
        <v>87037.85</v>
      </c>
      <c r="L2552" t="s">
        <v>35</v>
      </c>
      <c r="M2552" t="s">
        <v>29</v>
      </c>
      <c r="N2552">
        <f>IF(COUNTIF($C$2:C2552,C2552)=1,1,0)</f>
        <v>0</v>
      </c>
      <c r="O2552">
        <f t="shared" si="78"/>
        <v>0</v>
      </c>
      <c r="P2552" t="str">
        <f t="shared" si="79"/>
        <v>2023-12</v>
      </c>
      <c r="Q2552" s="3">
        <f>IF(AND(IF(dashboard!$B$4="All",TRUE,$F2552=dashboard!$B$4),IF(dashboard!$B$5="All",TRUE,$E2552=dashboard!$B$5),IF(dashboard!$B$6="All",TRUE,$G2552=dashboard!$B$6),IF(dashboard!$B$7="All",TRUE,$M2552=dashboard!$B$7),$P2552&gt;=dashboard!$B$8,$P2552&lt;=dashboard!$B$9,COUNTIFS($C$2:C2552,$C2552,$F$2:F2552,IF(dashboard!$B$4="All","*",dashboard!$B$4),$E$2:E2552,IF(dashboard!$B$5="All","*",dashboard!$B$5),$G$2:G2552,IF(dashboard!$B$6="All","*",dashboard!$B$6),$M$2:M2552,IF(dashboard!$B$7="All","*",dashboard!$B$7),$P$2:P2552,"&gt;="&amp;dashboard!$B$8,$P$2:P2552,"&lt;="&amp;dashboard!$B$9)=1),1,0)</f>
        <v>1</v>
      </c>
    </row>
    <row r="2553" spans="1:17">
      <c r="A2553" t="s">
        <v>4111</v>
      </c>
      <c r="B2553" s="2">
        <v>45425</v>
      </c>
      <c r="C2553" t="s">
        <v>2312</v>
      </c>
      <c r="D2553" t="s">
        <v>1035</v>
      </c>
      <c r="E2553" t="s">
        <v>61</v>
      </c>
      <c r="F2553" t="s">
        <v>46</v>
      </c>
      <c r="G2553" t="s">
        <v>42</v>
      </c>
      <c r="H2553" t="s">
        <v>34</v>
      </c>
      <c r="I2553" s="3">
        <v>5</v>
      </c>
      <c r="J2553" s="4">
        <v>1053.44</v>
      </c>
      <c r="K2553" s="4">
        <v>5267.2</v>
      </c>
      <c r="L2553" t="s">
        <v>28</v>
      </c>
      <c r="M2553" t="s">
        <v>22</v>
      </c>
      <c r="N2553">
        <f>IF(COUNTIF($C$2:C2553,C2553)=1,1,0)</f>
        <v>0</v>
      </c>
      <c r="O2553">
        <f t="shared" si="78"/>
        <v>1</v>
      </c>
      <c r="P2553" t="str">
        <f t="shared" si="79"/>
        <v>2024-05</v>
      </c>
      <c r="Q2553" s="3">
        <f>IF(AND(IF(dashboard!$B$4="All",TRUE,$F2553=dashboard!$B$4),IF(dashboard!$B$5="All",TRUE,$E2553=dashboard!$B$5),IF(dashboard!$B$6="All",TRUE,$G2553=dashboard!$B$6),IF(dashboard!$B$7="All",TRUE,$M2553=dashboard!$B$7),$P2553&gt;=dashboard!$B$8,$P2553&lt;=dashboard!$B$9,COUNTIFS($C$2:C2553,$C2553,$F$2:F2553,IF(dashboard!$B$4="All","*",dashboard!$B$4),$E$2:E2553,IF(dashboard!$B$5="All","*",dashboard!$B$5),$G$2:G2553,IF(dashboard!$B$6="All","*",dashboard!$B$6),$M$2:M2553,IF(dashboard!$B$7="All","*",dashboard!$B$7),$P$2:P2553,"&gt;="&amp;dashboard!$B$8,$P$2:P2553,"&lt;="&amp;dashboard!$B$9)=1),1,0)</f>
        <v>0</v>
      </c>
    </row>
    <row r="2554" spans="1:17">
      <c r="A2554" t="s">
        <v>4112</v>
      </c>
      <c r="B2554" s="2">
        <v>45311</v>
      </c>
      <c r="C2554" t="s">
        <v>2002</v>
      </c>
      <c r="D2554" t="s">
        <v>688</v>
      </c>
      <c r="E2554" t="s">
        <v>17</v>
      </c>
      <c r="F2554" t="s">
        <v>33</v>
      </c>
      <c r="G2554" t="s">
        <v>19</v>
      </c>
      <c r="H2554" t="s">
        <v>50</v>
      </c>
      <c r="I2554" s="3">
        <v>3</v>
      </c>
      <c r="J2554" s="4">
        <v>2361.2399999999998</v>
      </c>
      <c r="K2554" s="4">
        <v>7083.72</v>
      </c>
      <c r="L2554" t="s">
        <v>21</v>
      </c>
      <c r="M2554" t="s">
        <v>22</v>
      </c>
      <c r="N2554">
        <f>IF(COUNTIF($C$2:C2554,C2554)=1,1,0)</f>
        <v>0</v>
      </c>
      <c r="O2554">
        <f t="shared" si="78"/>
        <v>1</v>
      </c>
      <c r="P2554" t="str">
        <f t="shared" si="79"/>
        <v>2024-01</v>
      </c>
      <c r="Q2554" s="3">
        <f>IF(AND(IF(dashboard!$B$4="All",TRUE,$F2554=dashboard!$B$4),IF(dashboard!$B$5="All",TRUE,$E2554=dashboard!$B$5),IF(dashboard!$B$6="All",TRUE,$G2554=dashboard!$B$6),IF(dashboard!$B$7="All",TRUE,$M2554=dashboard!$B$7),$P2554&gt;=dashboard!$B$8,$P2554&lt;=dashboard!$B$9,COUNTIFS($C$2:C2554,$C2554,$F$2:F2554,IF(dashboard!$B$4="All","*",dashboard!$B$4),$E$2:E2554,IF(dashboard!$B$5="All","*",dashboard!$B$5),$G$2:G2554,IF(dashboard!$B$6="All","*",dashboard!$B$6),$M$2:M2554,IF(dashboard!$B$7="All","*",dashboard!$B$7),$P$2:P2554,"&gt;="&amp;dashboard!$B$8,$P$2:P2554,"&lt;="&amp;dashboard!$B$9)=1),1,0)</f>
        <v>0</v>
      </c>
    </row>
    <row r="2555" spans="1:17">
      <c r="A2555" t="s">
        <v>4113</v>
      </c>
      <c r="B2555" s="2">
        <v>45206</v>
      </c>
      <c r="C2555" t="s">
        <v>341</v>
      </c>
      <c r="D2555" t="s">
        <v>3898</v>
      </c>
      <c r="E2555" t="s">
        <v>61</v>
      </c>
      <c r="F2555" t="s">
        <v>33</v>
      </c>
      <c r="G2555" t="s">
        <v>19</v>
      </c>
      <c r="H2555" t="s">
        <v>50</v>
      </c>
      <c r="I2555" s="3">
        <v>3</v>
      </c>
      <c r="J2555" s="4">
        <v>2738.44</v>
      </c>
      <c r="K2555" s="4">
        <v>8215.31</v>
      </c>
      <c r="L2555" t="s">
        <v>21</v>
      </c>
      <c r="M2555" t="s">
        <v>29</v>
      </c>
      <c r="N2555">
        <f>IF(COUNTIF($C$2:C2555,C2555)=1,1,0)</f>
        <v>0</v>
      </c>
      <c r="O2555">
        <f t="shared" si="78"/>
        <v>0</v>
      </c>
      <c r="P2555" t="str">
        <f t="shared" si="79"/>
        <v>2023-10</v>
      </c>
      <c r="Q2555" s="3">
        <f>IF(AND(IF(dashboard!$B$4="All",TRUE,$F2555=dashboard!$B$4),IF(dashboard!$B$5="All",TRUE,$E2555=dashboard!$B$5),IF(dashboard!$B$6="All",TRUE,$G2555=dashboard!$B$6),IF(dashboard!$B$7="All",TRUE,$M2555=dashboard!$B$7),$P2555&gt;=dashboard!$B$8,$P2555&lt;=dashboard!$B$9,COUNTIFS($C$2:C2555,$C2555,$F$2:F2555,IF(dashboard!$B$4="All","*",dashboard!$B$4),$E$2:E2555,IF(dashboard!$B$5="All","*",dashboard!$B$5),$G$2:G2555,IF(dashboard!$B$6="All","*",dashboard!$B$6),$M$2:M2555,IF(dashboard!$B$7="All","*",dashboard!$B$7),$P$2:P2555,"&gt;="&amp;dashboard!$B$8,$P$2:P2555,"&lt;="&amp;dashboard!$B$9)=1),1,0)</f>
        <v>0</v>
      </c>
    </row>
    <row r="2556" spans="1:17">
      <c r="A2556" t="s">
        <v>4114</v>
      </c>
      <c r="B2556" s="2">
        <v>45409</v>
      </c>
      <c r="C2556" t="s">
        <v>4115</v>
      </c>
      <c r="D2556" t="s">
        <v>2760</v>
      </c>
      <c r="E2556" t="s">
        <v>26</v>
      </c>
      <c r="F2556" t="s">
        <v>18</v>
      </c>
      <c r="G2556" t="s">
        <v>42</v>
      </c>
      <c r="H2556" t="s">
        <v>50</v>
      </c>
      <c r="I2556" s="3">
        <v>1</v>
      </c>
      <c r="J2556" s="4">
        <v>1957.75</v>
      </c>
      <c r="K2556" s="4">
        <v>1957.75</v>
      </c>
      <c r="L2556" t="s">
        <v>21</v>
      </c>
      <c r="M2556" t="s">
        <v>22</v>
      </c>
      <c r="N2556">
        <f>IF(COUNTIF($C$2:C2556,C2556)=1,1,0)</f>
        <v>1</v>
      </c>
      <c r="O2556">
        <f t="shared" si="78"/>
        <v>1</v>
      </c>
      <c r="P2556" t="str">
        <f t="shared" si="79"/>
        <v>2024-04</v>
      </c>
      <c r="Q2556" s="3">
        <f>IF(AND(IF(dashboard!$B$4="All",TRUE,$F2556=dashboard!$B$4),IF(dashboard!$B$5="All",TRUE,$E2556=dashboard!$B$5),IF(dashboard!$B$6="All",TRUE,$G2556=dashboard!$B$6),IF(dashboard!$B$7="All",TRUE,$M2556=dashboard!$B$7),$P2556&gt;=dashboard!$B$8,$P2556&lt;=dashboard!$B$9,COUNTIFS($C$2:C2556,$C2556,$F$2:F2556,IF(dashboard!$B$4="All","*",dashboard!$B$4),$E$2:E2556,IF(dashboard!$B$5="All","*",dashboard!$B$5),$G$2:G2556,IF(dashboard!$B$6="All","*",dashboard!$B$6),$M$2:M2556,IF(dashboard!$B$7="All","*",dashboard!$B$7),$P$2:P2556,"&gt;="&amp;dashboard!$B$8,$P$2:P2556,"&lt;="&amp;dashboard!$B$9)=1),1,0)</f>
        <v>0</v>
      </c>
    </row>
    <row r="2557" spans="1:17">
      <c r="A2557" t="s">
        <v>4116</v>
      </c>
      <c r="B2557" s="2">
        <v>45037</v>
      </c>
      <c r="C2557" t="s">
        <v>961</v>
      </c>
      <c r="D2557" t="s">
        <v>2601</v>
      </c>
      <c r="E2557" t="s">
        <v>17</v>
      </c>
      <c r="F2557" t="s">
        <v>33</v>
      </c>
      <c r="G2557" t="s">
        <v>19</v>
      </c>
      <c r="H2557" t="s">
        <v>50</v>
      </c>
      <c r="I2557" s="3">
        <v>5</v>
      </c>
      <c r="J2557" s="4">
        <v>1885.69</v>
      </c>
      <c r="K2557" s="4">
        <v>9428.4699999999993</v>
      </c>
      <c r="L2557" t="s">
        <v>21</v>
      </c>
      <c r="M2557" t="s">
        <v>29</v>
      </c>
      <c r="N2557">
        <f>IF(COUNTIF($C$2:C2557,C2557)=1,1,0)</f>
        <v>0</v>
      </c>
      <c r="O2557">
        <f t="shared" si="78"/>
        <v>0</v>
      </c>
      <c r="P2557" t="str">
        <f t="shared" si="79"/>
        <v>2023-04</v>
      </c>
      <c r="Q2557" s="3">
        <f>IF(AND(IF(dashboard!$B$4="All",TRUE,$F2557=dashboard!$B$4),IF(dashboard!$B$5="All",TRUE,$E2557=dashboard!$B$5),IF(dashboard!$B$6="All",TRUE,$G2557=dashboard!$B$6),IF(dashboard!$B$7="All",TRUE,$M2557=dashboard!$B$7),$P2557&gt;=dashboard!$B$8,$P2557&lt;=dashboard!$B$9,COUNTIFS($C$2:C2557,$C2557,$F$2:F2557,IF(dashboard!$B$4="All","*",dashboard!$B$4),$E$2:E2557,IF(dashboard!$B$5="All","*",dashboard!$B$5),$G$2:G2557,IF(dashboard!$B$6="All","*",dashboard!$B$6),$M$2:M2557,IF(dashboard!$B$7="All","*",dashboard!$B$7),$P$2:P2557,"&gt;="&amp;dashboard!$B$8,$P$2:P2557,"&lt;="&amp;dashboard!$B$9)=1),1,0)</f>
        <v>0</v>
      </c>
    </row>
    <row r="2558" spans="1:17">
      <c r="A2558" t="s">
        <v>4117</v>
      </c>
      <c r="B2558" s="2">
        <v>45065</v>
      </c>
      <c r="C2558" t="s">
        <v>735</v>
      </c>
      <c r="D2558" t="s">
        <v>208</v>
      </c>
      <c r="E2558" t="s">
        <v>17</v>
      </c>
      <c r="F2558" t="s">
        <v>33</v>
      </c>
      <c r="G2558" t="s">
        <v>42</v>
      </c>
      <c r="H2558" t="s">
        <v>50</v>
      </c>
      <c r="I2558" s="3">
        <v>3</v>
      </c>
      <c r="J2558" s="4">
        <v>1941.8</v>
      </c>
      <c r="K2558" s="4">
        <v>5825.4</v>
      </c>
      <c r="L2558" t="s">
        <v>28</v>
      </c>
      <c r="M2558" t="s">
        <v>22</v>
      </c>
      <c r="N2558">
        <f>IF(COUNTIF($C$2:C2558,C2558)=1,1,0)</f>
        <v>0</v>
      </c>
      <c r="O2558">
        <f t="shared" si="78"/>
        <v>1</v>
      </c>
      <c r="P2558" t="str">
        <f t="shared" si="79"/>
        <v>2023-05</v>
      </c>
      <c r="Q2558" s="3">
        <f>IF(AND(IF(dashboard!$B$4="All",TRUE,$F2558=dashboard!$B$4),IF(dashboard!$B$5="All",TRUE,$E2558=dashboard!$B$5),IF(dashboard!$B$6="All",TRUE,$G2558=dashboard!$B$6),IF(dashboard!$B$7="All",TRUE,$M2558=dashboard!$B$7),$P2558&gt;=dashboard!$B$8,$P2558&lt;=dashboard!$B$9,COUNTIFS($C$2:C2558,$C2558,$F$2:F2558,IF(dashboard!$B$4="All","*",dashboard!$B$4),$E$2:E2558,IF(dashboard!$B$5="All","*",dashboard!$B$5),$G$2:G2558,IF(dashboard!$B$6="All","*",dashboard!$B$6),$M$2:M2558,IF(dashboard!$B$7="All","*",dashboard!$B$7),$P$2:P2558,"&gt;="&amp;dashboard!$B$8,$P$2:P2558,"&lt;="&amp;dashboard!$B$9)=1),1,0)</f>
        <v>0</v>
      </c>
    </row>
    <row r="2559" spans="1:17">
      <c r="A2559" t="s">
        <v>4118</v>
      </c>
      <c r="B2559" s="2">
        <v>45361</v>
      </c>
      <c r="C2559" t="s">
        <v>1467</v>
      </c>
      <c r="D2559" t="s">
        <v>785</v>
      </c>
      <c r="E2559" t="s">
        <v>26</v>
      </c>
      <c r="F2559" t="s">
        <v>46</v>
      </c>
      <c r="G2559" t="s">
        <v>42</v>
      </c>
      <c r="H2559" t="s">
        <v>57</v>
      </c>
      <c r="I2559" s="3">
        <v>2</v>
      </c>
      <c r="J2559" s="4">
        <v>12136.68</v>
      </c>
      <c r="K2559" s="4">
        <v>24273.35</v>
      </c>
      <c r="L2559" t="s">
        <v>21</v>
      </c>
      <c r="M2559" t="s">
        <v>29</v>
      </c>
      <c r="N2559">
        <f>IF(COUNTIF($C$2:C2559,C2559)=1,1,0)</f>
        <v>0</v>
      </c>
      <c r="O2559">
        <f t="shared" si="78"/>
        <v>0</v>
      </c>
      <c r="P2559" t="str">
        <f t="shared" si="79"/>
        <v>2024-03</v>
      </c>
      <c r="Q2559" s="3">
        <f>IF(AND(IF(dashboard!$B$4="All",TRUE,$F2559=dashboard!$B$4),IF(dashboard!$B$5="All",TRUE,$E2559=dashboard!$B$5),IF(dashboard!$B$6="All",TRUE,$G2559=dashboard!$B$6),IF(dashboard!$B$7="All",TRUE,$M2559=dashboard!$B$7),$P2559&gt;=dashboard!$B$8,$P2559&lt;=dashboard!$B$9,COUNTIFS($C$2:C2559,$C2559,$F$2:F2559,IF(dashboard!$B$4="All","*",dashboard!$B$4),$E$2:E2559,IF(dashboard!$B$5="All","*",dashboard!$B$5),$G$2:G2559,IF(dashboard!$B$6="All","*",dashboard!$B$6),$M$2:M2559,IF(dashboard!$B$7="All","*",dashboard!$B$7),$P$2:P2559,"&gt;="&amp;dashboard!$B$8,$P$2:P2559,"&lt;="&amp;dashboard!$B$9)=1),1,0)</f>
        <v>0</v>
      </c>
    </row>
    <row r="2560" spans="1:17">
      <c r="A2560" t="s">
        <v>4119</v>
      </c>
      <c r="B2560" s="2">
        <v>45435</v>
      </c>
      <c r="C2560" t="s">
        <v>201</v>
      </c>
      <c r="D2560" t="s">
        <v>2684</v>
      </c>
      <c r="E2560" t="s">
        <v>61</v>
      </c>
      <c r="F2560" t="s">
        <v>46</v>
      </c>
      <c r="G2560" t="s">
        <v>19</v>
      </c>
      <c r="H2560" t="s">
        <v>20</v>
      </c>
      <c r="I2560" s="3">
        <v>1</v>
      </c>
      <c r="J2560" s="4">
        <v>25541.279999999999</v>
      </c>
      <c r="K2560" s="4">
        <v>25541.279999999999</v>
      </c>
      <c r="L2560" t="s">
        <v>21</v>
      </c>
      <c r="M2560" t="s">
        <v>29</v>
      </c>
      <c r="N2560">
        <f>IF(COUNTIF($C$2:C2560,C2560)=1,1,0)</f>
        <v>0</v>
      </c>
      <c r="O2560">
        <f t="shared" si="78"/>
        <v>0</v>
      </c>
      <c r="P2560" t="str">
        <f t="shared" si="79"/>
        <v>2024-05</v>
      </c>
      <c r="Q2560" s="3">
        <f>IF(AND(IF(dashboard!$B$4="All",TRUE,$F2560=dashboard!$B$4),IF(dashboard!$B$5="All",TRUE,$E2560=dashboard!$B$5),IF(dashboard!$B$6="All",TRUE,$G2560=dashboard!$B$6),IF(dashboard!$B$7="All",TRUE,$M2560=dashboard!$B$7),$P2560&gt;=dashboard!$B$8,$P2560&lt;=dashboard!$B$9,COUNTIFS($C$2:C2560,$C2560,$F$2:F2560,IF(dashboard!$B$4="All","*",dashboard!$B$4),$E$2:E2560,IF(dashboard!$B$5="All","*",dashboard!$B$5),$G$2:G2560,IF(dashboard!$B$6="All","*",dashboard!$B$6),$M$2:M2560,IF(dashboard!$B$7="All","*",dashboard!$B$7),$P$2:P2560,"&gt;="&amp;dashboard!$B$8,$P$2:P2560,"&lt;="&amp;dashboard!$B$9)=1),1,0)</f>
        <v>0</v>
      </c>
    </row>
    <row r="2561" spans="1:17">
      <c r="A2561" t="s">
        <v>4120</v>
      </c>
      <c r="B2561" s="2">
        <v>45199</v>
      </c>
      <c r="C2561" t="s">
        <v>3041</v>
      </c>
      <c r="D2561" t="s">
        <v>2957</v>
      </c>
      <c r="E2561" t="s">
        <v>17</v>
      </c>
      <c r="F2561" t="s">
        <v>18</v>
      </c>
      <c r="G2561" t="s">
        <v>42</v>
      </c>
      <c r="H2561" t="s">
        <v>20</v>
      </c>
      <c r="I2561" s="3">
        <v>3</v>
      </c>
      <c r="J2561" s="4">
        <v>40711.24</v>
      </c>
      <c r="K2561" s="4">
        <v>122133.71</v>
      </c>
      <c r="L2561" t="s">
        <v>28</v>
      </c>
      <c r="M2561" t="s">
        <v>29</v>
      </c>
      <c r="N2561">
        <f>IF(COUNTIF($C$2:C2561,C2561)=1,1,0)</f>
        <v>0</v>
      </c>
      <c r="O2561">
        <f t="shared" si="78"/>
        <v>0</v>
      </c>
      <c r="P2561" t="str">
        <f t="shared" si="79"/>
        <v>2023-09</v>
      </c>
      <c r="Q2561" s="3">
        <f>IF(AND(IF(dashboard!$B$4="All",TRUE,$F2561=dashboard!$B$4),IF(dashboard!$B$5="All",TRUE,$E2561=dashboard!$B$5),IF(dashboard!$B$6="All",TRUE,$G2561=dashboard!$B$6),IF(dashboard!$B$7="All",TRUE,$M2561=dashboard!$B$7),$P2561&gt;=dashboard!$B$8,$P2561&lt;=dashboard!$B$9,COUNTIFS($C$2:C2561,$C2561,$F$2:F2561,IF(dashboard!$B$4="All","*",dashboard!$B$4),$E$2:E2561,IF(dashboard!$B$5="All","*",dashboard!$B$5),$G$2:G2561,IF(dashboard!$B$6="All","*",dashboard!$B$6),$M$2:M2561,IF(dashboard!$B$7="All","*",dashboard!$B$7),$P$2:P2561,"&gt;="&amp;dashboard!$B$8,$P$2:P2561,"&lt;="&amp;dashboard!$B$9)=1),1,0)</f>
        <v>0</v>
      </c>
    </row>
    <row r="2562" spans="1:17">
      <c r="A2562" t="s">
        <v>4121</v>
      </c>
      <c r="B2562" s="2">
        <v>45025</v>
      </c>
      <c r="C2562" t="s">
        <v>613</v>
      </c>
      <c r="D2562" t="s">
        <v>1092</v>
      </c>
      <c r="E2562" t="s">
        <v>17</v>
      </c>
      <c r="F2562" t="s">
        <v>18</v>
      </c>
      <c r="G2562" t="s">
        <v>19</v>
      </c>
      <c r="H2562" t="s">
        <v>34</v>
      </c>
      <c r="I2562" s="3">
        <v>5</v>
      </c>
      <c r="J2562" s="4">
        <v>1031.45</v>
      </c>
      <c r="K2562" s="4">
        <v>5157.25</v>
      </c>
      <c r="L2562" t="s">
        <v>35</v>
      </c>
      <c r="M2562" t="s">
        <v>22</v>
      </c>
      <c r="N2562">
        <f>IF(COUNTIF($C$2:C2562,C2562)=1,1,0)</f>
        <v>0</v>
      </c>
      <c r="O2562">
        <f t="shared" ref="O2562:O2625" si="80">IF(OR(M2562="Yes",M2562="YES",M2562=TRUE,M2562=1),1,0)</f>
        <v>1</v>
      </c>
      <c r="P2562" t="str">
        <f t="shared" ref="P2562:P2625" si="81">TEXT(B2562,"yyyy-mm")</f>
        <v>2023-04</v>
      </c>
      <c r="Q2562" s="3">
        <f>IF(AND(IF(dashboard!$B$4="All",TRUE,$F2562=dashboard!$B$4),IF(dashboard!$B$5="All",TRUE,$E2562=dashboard!$B$5),IF(dashboard!$B$6="All",TRUE,$G2562=dashboard!$B$6),IF(dashboard!$B$7="All",TRUE,$M2562=dashboard!$B$7),$P2562&gt;=dashboard!$B$8,$P2562&lt;=dashboard!$B$9,COUNTIFS($C$2:C2562,$C2562,$F$2:F2562,IF(dashboard!$B$4="All","*",dashboard!$B$4),$E$2:E2562,IF(dashboard!$B$5="All","*",dashboard!$B$5),$G$2:G2562,IF(dashboard!$B$6="All","*",dashboard!$B$6),$M$2:M2562,IF(dashboard!$B$7="All","*",dashboard!$B$7),$P$2:P2562,"&gt;="&amp;dashboard!$B$8,$P$2:P2562,"&lt;="&amp;dashboard!$B$9)=1),1,0)</f>
        <v>0</v>
      </c>
    </row>
    <row r="2563" spans="1:17">
      <c r="A2563" t="s">
        <v>4122</v>
      </c>
      <c r="B2563" s="2">
        <v>45030</v>
      </c>
      <c r="C2563" t="s">
        <v>117</v>
      </c>
      <c r="D2563" t="s">
        <v>1445</v>
      </c>
      <c r="E2563" t="s">
        <v>17</v>
      </c>
      <c r="F2563" t="s">
        <v>46</v>
      </c>
      <c r="G2563" t="s">
        <v>42</v>
      </c>
      <c r="H2563" t="s">
        <v>57</v>
      </c>
      <c r="I2563" s="3">
        <v>2</v>
      </c>
      <c r="J2563" s="4">
        <v>11827.32</v>
      </c>
      <c r="K2563" s="4">
        <v>23654.63</v>
      </c>
      <c r="L2563" t="s">
        <v>35</v>
      </c>
      <c r="M2563" t="s">
        <v>22</v>
      </c>
      <c r="N2563">
        <f>IF(COUNTIF($C$2:C2563,C2563)=1,1,0)</f>
        <v>0</v>
      </c>
      <c r="O2563">
        <f t="shared" si="80"/>
        <v>1</v>
      </c>
      <c r="P2563" t="str">
        <f t="shared" si="81"/>
        <v>2023-04</v>
      </c>
      <c r="Q2563" s="3">
        <f>IF(AND(IF(dashboard!$B$4="All",TRUE,$F2563=dashboard!$B$4),IF(dashboard!$B$5="All",TRUE,$E2563=dashboard!$B$5),IF(dashboard!$B$6="All",TRUE,$G2563=dashboard!$B$6),IF(dashboard!$B$7="All",TRUE,$M2563=dashboard!$B$7),$P2563&gt;=dashboard!$B$8,$P2563&lt;=dashboard!$B$9,COUNTIFS($C$2:C2563,$C2563,$F$2:F2563,IF(dashboard!$B$4="All","*",dashboard!$B$4),$E$2:E2563,IF(dashboard!$B$5="All","*",dashboard!$B$5),$G$2:G2563,IF(dashboard!$B$6="All","*",dashboard!$B$6),$M$2:M2563,IF(dashboard!$B$7="All","*",dashboard!$B$7),$P$2:P2563,"&gt;="&amp;dashboard!$B$8,$P$2:P2563,"&lt;="&amp;dashboard!$B$9)=1),1,0)</f>
        <v>0</v>
      </c>
    </row>
    <row r="2564" spans="1:17">
      <c r="A2564" t="s">
        <v>4123</v>
      </c>
      <c r="B2564" s="2">
        <v>45140</v>
      </c>
      <c r="C2564" t="s">
        <v>1138</v>
      </c>
      <c r="D2564" t="s">
        <v>486</v>
      </c>
      <c r="E2564" t="s">
        <v>17</v>
      </c>
      <c r="F2564" t="s">
        <v>46</v>
      </c>
      <c r="G2564" t="s">
        <v>19</v>
      </c>
      <c r="H2564" t="s">
        <v>50</v>
      </c>
      <c r="I2564" s="3">
        <v>5</v>
      </c>
      <c r="J2564" s="4">
        <v>2547.29</v>
      </c>
      <c r="K2564" s="4">
        <v>12736.46</v>
      </c>
      <c r="L2564" t="s">
        <v>21</v>
      </c>
      <c r="M2564" t="s">
        <v>29</v>
      </c>
      <c r="N2564">
        <f>IF(COUNTIF($C$2:C2564,C2564)=1,1,0)</f>
        <v>0</v>
      </c>
      <c r="O2564">
        <f t="shared" si="80"/>
        <v>0</v>
      </c>
      <c r="P2564" t="str">
        <f t="shared" si="81"/>
        <v>2023-08</v>
      </c>
      <c r="Q2564" s="3">
        <f>IF(AND(IF(dashboard!$B$4="All",TRUE,$F2564=dashboard!$B$4),IF(dashboard!$B$5="All",TRUE,$E2564=dashboard!$B$5),IF(dashboard!$B$6="All",TRUE,$G2564=dashboard!$B$6),IF(dashboard!$B$7="All",TRUE,$M2564=dashboard!$B$7),$P2564&gt;=dashboard!$B$8,$P2564&lt;=dashboard!$B$9,COUNTIFS($C$2:C2564,$C2564,$F$2:F2564,IF(dashboard!$B$4="All","*",dashboard!$B$4),$E$2:E2564,IF(dashboard!$B$5="All","*",dashboard!$B$5),$G$2:G2564,IF(dashboard!$B$6="All","*",dashboard!$B$6),$M$2:M2564,IF(dashboard!$B$7="All","*",dashboard!$B$7),$P$2:P2564,"&gt;="&amp;dashboard!$B$8,$P$2:P2564,"&lt;="&amp;dashboard!$B$9)=1),1,0)</f>
        <v>0</v>
      </c>
    </row>
    <row r="2565" spans="1:17">
      <c r="A2565" t="s">
        <v>4124</v>
      </c>
      <c r="B2565" s="2">
        <v>45091</v>
      </c>
      <c r="C2565" t="s">
        <v>2139</v>
      </c>
      <c r="D2565" t="s">
        <v>4125</v>
      </c>
      <c r="E2565" t="s">
        <v>26</v>
      </c>
      <c r="F2565" t="s">
        <v>27</v>
      </c>
      <c r="G2565" t="s">
        <v>19</v>
      </c>
      <c r="H2565" t="s">
        <v>50</v>
      </c>
      <c r="I2565" s="3">
        <v>5</v>
      </c>
      <c r="J2565" s="4">
        <v>2733.75</v>
      </c>
      <c r="K2565" s="4">
        <v>13668.73</v>
      </c>
      <c r="L2565" t="s">
        <v>35</v>
      </c>
      <c r="M2565" t="s">
        <v>29</v>
      </c>
      <c r="N2565">
        <f>IF(COUNTIF($C$2:C2565,C2565)=1,1,0)</f>
        <v>0</v>
      </c>
      <c r="O2565">
        <f t="shared" si="80"/>
        <v>0</v>
      </c>
      <c r="P2565" t="str">
        <f t="shared" si="81"/>
        <v>2023-06</v>
      </c>
      <c r="Q2565" s="3">
        <f>IF(AND(IF(dashboard!$B$4="All",TRUE,$F2565=dashboard!$B$4),IF(dashboard!$B$5="All",TRUE,$E2565=dashboard!$B$5),IF(dashboard!$B$6="All",TRUE,$G2565=dashboard!$B$6),IF(dashboard!$B$7="All",TRUE,$M2565=dashboard!$B$7),$P2565&gt;=dashboard!$B$8,$P2565&lt;=dashboard!$B$9,COUNTIFS($C$2:C2565,$C2565,$F$2:F2565,IF(dashboard!$B$4="All","*",dashboard!$B$4),$E$2:E2565,IF(dashboard!$B$5="All","*",dashboard!$B$5),$G$2:G2565,IF(dashboard!$B$6="All","*",dashboard!$B$6),$M$2:M2565,IF(dashboard!$B$7="All","*",dashboard!$B$7),$P$2:P2565,"&gt;="&amp;dashboard!$B$8,$P$2:P2565,"&lt;="&amp;dashboard!$B$9)=1),1,0)</f>
        <v>0</v>
      </c>
    </row>
    <row r="2566" spans="1:17">
      <c r="A2566" t="s">
        <v>4126</v>
      </c>
      <c r="B2566" s="2">
        <v>45446</v>
      </c>
      <c r="C2566" t="s">
        <v>597</v>
      </c>
      <c r="D2566" t="s">
        <v>362</v>
      </c>
      <c r="E2566" t="s">
        <v>61</v>
      </c>
      <c r="F2566" t="s">
        <v>33</v>
      </c>
      <c r="G2566" t="s">
        <v>19</v>
      </c>
      <c r="H2566" t="s">
        <v>50</v>
      </c>
      <c r="I2566" s="3">
        <v>5</v>
      </c>
      <c r="J2566" s="4">
        <v>2691.54</v>
      </c>
      <c r="K2566" s="4">
        <v>13457.71</v>
      </c>
      <c r="L2566" t="s">
        <v>28</v>
      </c>
      <c r="M2566" t="s">
        <v>29</v>
      </c>
      <c r="N2566">
        <f>IF(COUNTIF($C$2:C2566,C2566)=1,1,0)</f>
        <v>0</v>
      </c>
      <c r="O2566">
        <f t="shared" si="80"/>
        <v>0</v>
      </c>
      <c r="P2566" t="str">
        <f t="shared" si="81"/>
        <v>2024-06</v>
      </c>
      <c r="Q2566" s="3">
        <f>IF(AND(IF(dashboard!$B$4="All",TRUE,$F2566=dashboard!$B$4),IF(dashboard!$B$5="All",TRUE,$E2566=dashboard!$B$5),IF(dashboard!$B$6="All",TRUE,$G2566=dashboard!$B$6),IF(dashboard!$B$7="All",TRUE,$M2566=dashboard!$B$7),$P2566&gt;=dashboard!$B$8,$P2566&lt;=dashboard!$B$9,COUNTIFS($C$2:C2566,$C2566,$F$2:F2566,IF(dashboard!$B$4="All","*",dashboard!$B$4),$E$2:E2566,IF(dashboard!$B$5="All","*",dashboard!$B$5),$G$2:G2566,IF(dashboard!$B$6="All","*",dashboard!$B$6),$M$2:M2566,IF(dashboard!$B$7="All","*",dashboard!$B$7),$P$2:P2566,"&gt;="&amp;dashboard!$B$8,$P$2:P2566,"&lt;="&amp;dashboard!$B$9)=1),1,0)</f>
        <v>1</v>
      </c>
    </row>
    <row r="2567" spans="1:17">
      <c r="A2567" t="s">
        <v>4127</v>
      </c>
      <c r="B2567" s="2">
        <v>45210</v>
      </c>
      <c r="C2567" t="s">
        <v>195</v>
      </c>
      <c r="D2567" t="s">
        <v>675</v>
      </c>
      <c r="E2567" t="s">
        <v>17</v>
      </c>
      <c r="F2567" t="s">
        <v>18</v>
      </c>
      <c r="G2567" t="s">
        <v>19</v>
      </c>
      <c r="H2567" t="s">
        <v>57</v>
      </c>
      <c r="I2567" s="3">
        <v>4</v>
      </c>
      <c r="J2567" s="4">
        <v>15890.3</v>
      </c>
      <c r="K2567" s="4">
        <v>63561.22</v>
      </c>
      <c r="L2567" t="s">
        <v>21</v>
      </c>
      <c r="M2567" t="s">
        <v>29</v>
      </c>
      <c r="N2567">
        <f>IF(COUNTIF($C$2:C2567,C2567)=1,1,0)</f>
        <v>0</v>
      </c>
      <c r="O2567">
        <f t="shared" si="80"/>
        <v>0</v>
      </c>
      <c r="P2567" t="str">
        <f t="shared" si="81"/>
        <v>2023-10</v>
      </c>
      <c r="Q2567" s="3">
        <f>IF(AND(IF(dashboard!$B$4="All",TRUE,$F2567=dashboard!$B$4),IF(dashboard!$B$5="All",TRUE,$E2567=dashboard!$B$5),IF(dashboard!$B$6="All",TRUE,$G2567=dashboard!$B$6),IF(dashboard!$B$7="All",TRUE,$M2567=dashboard!$B$7),$P2567&gt;=dashboard!$B$8,$P2567&lt;=dashboard!$B$9,COUNTIFS($C$2:C2567,$C2567,$F$2:F2567,IF(dashboard!$B$4="All","*",dashboard!$B$4),$E$2:E2567,IF(dashboard!$B$5="All","*",dashboard!$B$5),$G$2:G2567,IF(dashboard!$B$6="All","*",dashboard!$B$6),$M$2:M2567,IF(dashboard!$B$7="All","*",dashboard!$B$7),$P$2:P2567,"&gt;="&amp;dashboard!$B$8,$P$2:P2567,"&lt;="&amp;dashboard!$B$9)=1),1,0)</f>
        <v>0</v>
      </c>
    </row>
    <row r="2568" spans="1:17">
      <c r="A2568" t="s">
        <v>4128</v>
      </c>
      <c r="B2568" s="2">
        <v>45443</v>
      </c>
      <c r="C2568" t="s">
        <v>1786</v>
      </c>
      <c r="D2568" t="s">
        <v>219</v>
      </c>
      <c r="E2568" t="s">
        <v>26</v>
      </c>
      <c r="F2568" t="s">
        <v>18</v>
      </c>
      <c r="G2568" t="s">
        <v>42</v>
      </c>
      <c r="H2568" t="s">
        <v>34</v>
      </c>
      <c r="I2568" s="3">
        <v>2</v>
      </c>
      <c r="J2568" s="4">
        <v>870.32</v>
      </c>
      <c r="K2568" s="4">
        <v>1740.64</v>
      </c>
      <c r="L2568" t="s">
        <v>28</v>
      </c>
      <c r="M2568" t="s">
        <v>29</v>
      </c>
      <c r="N2568">
        <f>IF(COUNTIF($C$2:C2568,C2568)=1,1,0)</f>
        <v>0</v>
      </c>
      <c r="O2568">
        <f t="shared" si="80"/>
        <v>0</v>
      </c>
      <c r="P2568" t="str">
        <f t="shared" si="81"/>
        <v>2024-05</v>
      </c>
      <c r="Q2568" s="3">
        <f>IF(AND(IF(dashboard!$B$4="All",TRUE,$F2568=dashboard!$B$4),IF(dashboard!$B$5="All",TRUE,$E2568=dashboard!$B$5),IF(dashboard!$B$6="All",TRUE,$G2568=dashboard!$B$6),IF(dashboard!$B$7="All",TRUE,$M2568=dashboard!$B$7),$P2568&gt;=dashboard!$B$8,$P2568&lt;=dashboard!$B$9,COUNTIFS($C$2:C2568,$C2568,$F$2:F2568,IF(dashboard!$B$4="All","*",dashboard!$B$4),$E$2:E2568,IF(dashboard!$B$5="All","*",dashboard!$B$5),$G$2:G2568,IF(dashboard!$B$6="All","*",dashboard!$B$6),$M$2:M2568,IF(dashboard!$B$7="All","*",dashboard!$B$7),$P$2:P2568,"&gt;="&amp;dashboard!$B$8,$P$2:P2568,"&lt;="&amp;dashboard!$B$9)=1),1,0)</f>
        <v>0</v>
      </c>
    </row>
    <row r="2569" spans="1:17">
      <c r="A2569" t="s">
        <v>4129</v>
      </c>
      <c r="B2569" s="2">
        <v>45090</v>
      </c>
      <c r="C2569" t="s">
        <v>1759</v>
      </c>
      <c r="D2569" t="s">
        <v>2574</v>
      </c>
      <c r="E2569" t="s">
        <v>26</v>
      </c>
      <c r="F2569" t="s">
        <v>33</v>
      </c>
      <c r="G2569" t="s">
        <v>42</v>
      </c>
      <c r="H2569" t="s">
        <v>57</v>
      </c>
      <c r="I2569" s="3">
        <v>5</v>
      </c>
      <c r="J2569" s="4">
        <v>16366.2</v>
      </c>
      <c r="K2569" s="4">
        <v>81830.98</v>
      </c>
      <c r="L2569" t="s">
        <v>35</v>
      </c>
      <c r="M2569" t="s">
        <v>29</v>
      </c>
      <c r="N2569">
        <f>IF(COUNTIF($C$2:C2569,C2569)=1,1,0)</f>
        <v>0</v>
      </c>
      <c r="O2569">
        <f t="shared" si="80"/>
        <v>0</v>
      </c>
      <c r="P2569" t="str">
        <f t="shared" si="81"/>
        <v>2023-06</v>
      </c>
      <c r="Q2569" s="3">
        <f>IF(AND(IF(dashboard!$B$4="All",TRUE,$F2569=dashboard!$B$4),IF(dashboard!$B$5="All",TRUE,$E2569=dashboard!$B$5),IF(dashboard!$B$6="All",TRUE,$G2569=dashboard!$B$6),IF(dashboard!$B$7="All",TRUE,$M2569=dashboard!$B$7),$P2569&gt;=dashboard!$B$8,$P2569&lt;=dashboard!$B$9,COUNTIFS($C$2:C2569,$C2569,$F$2:F2569,IF(dashboard!$B$4="All","*",dashboard!$B$4),$E$2:E2569,IF(dashboard!$B$5="All","*",dashboard!$B$5),$G$2:G2569,IF(dashboard!$B$6="All","*",dashboard!$B$6),$M$2:M2569,IF(dashboard!$B$7="All","*",dashboard!$B$7),$P$2:P2569,"&gt;="&amp;dashboard!$B$8,$P$2:P2569,"&lt;="&amp;dashboard!$B$9)=1),1,0)</f>
        <v>1</v>
      </c>
    </row>
    <row r="2570" spans="1:17">
      <c r="A2570" t="s">
        <v>4130</v>
      </c>
      <c r="B2570" s="2">
        <v>44990</v>
      </c>
      <c r="C2570" t="s">
        <v>836</v>
      </c>
      <c r="D2570" t="s">
        <v>45</v>
      </c>
      <c r="E2570" t="s">
        <v>17</v>
      </c>
      <c r="F2570" t="s">
        <v>33</v>
      </c>
      <c r="G2570" t="s">
        <v>42</v>
      </c>
      <c r="H2570" t="s">
        <v>34</v>
      </c>
      <c r="I2570" s="3">
        <v>4</v>
      </c>
      <c r="J2570" s="4">
        <v>1141.1300000000001</v>
      </c>
      <c r="K2570" s="4">
        <v>4564.51</v>
      </c>
      <c r="L2570" t="s">
        <v>35</v>
      </c>
      <c r="M2570" t="s">
        <v>29</v>
      </c>
      <c r="N2570">
        <f>IF(COUNTIF($C$2:C2570,C2570)=1,1,0)</f>
        <v>0</v>
      </c>
      <c r="O2570">
        <f t="shared" si="80"/>
        <v>0</v>
      </c>
      <c r="P2570" t="str">
        <f t="shared" si="81"/>
        <v>2023-03</v>
      </c>
      <c r="Q2570" s="3">
        <f>IF(AND(IF(dashboard!$B$4="All",TRUE,$F2570=dashboard!$B$4),IF(dashboard!$B$5="All",TRUE,$E2570=dashboard!$B$5),IF(dashboard!$B$6="All",TRUE,$G2570=dashboard!$B$6),IF(dashboard!$B$7="All",TRUE,$M2570=dashboard!$B$7),$P2570&gt;=dashboard!$B$8,$P2570&lt;=dashboard!$B$9,COUNTIFS($C$2:C2570,$C2570,$F$2:F2570,IF(dashboard!$B$4="All","*",dashboard!$B$4),$E$2:E2570,IF(dashboard!$B$5="All","*",dashboard!$B$5),$G$2:G2570,IF(dashboard!$B$6="All","*",dashboard!$B$6),$M$2:M2570,IF(dashboard!$B$7="All","*",dashboard!$B$7),$P$2:P2570,"&gt;="&amp;dashboard!$B$8,$P$2:P2570,"&lt;="&amp;dashboard!$B$9)=1),1,0)</f>
        <v>0</v>
      </c>
    </row>
    <row r="2571" spans="1:17">
      <c r="A2571" t="s">
        <v>4131</v>
      </c>
      <c r="B2571" s="2">
        <v>45017</v>
      </c>
      <c r="C2571" t="s">
        <v>711</v>
      </c>
      <c r="D2571" t="s">
        <v>1176</v>
      </c>
      <c r="E2571" t="s">
        <v>17</v>
      </c>
      <c r="F2571" t="s">
        <v>18</v>
      </c>
      <c r="G2571" t="s">
        <v>19</v>
      </c>
      <c r="H2571" t="s">
        <v>20</v>
      </c>
      <c r="I2571" s="3">
        <v>1</v>
      </c>
      <c r="J2571" s="4">
        <v>35859.01</v>
      </c>
      <c r="K2571" s="4">
        <v>35859.01</v>
      </c>
      <c r="L2571" t="s">
        <v>21</v>
      </c>
      <c r="M2571" t="s">
        <v>29</v>
      </c>
      <c r="N2571">
        <f>IF(COUNTIF($C$2:C2571,C2571)=1,1,0)</f>
        <v>0</v>
      </c>
      <c r="O2571">
        <f t="shared" si="80"/>
        <v>0</v>
      </c>
      <c r="P2571" t="str">
        <f t="shared" si="81"/>
        <v>2023-04</v>
      </c>
      <c r="Q2571" s="3">
        <f>IF(AND(IF(dashboard!$B$4="All",TRUE,$F2571=dashboard!$B$4),IF(dashboard!$B$5="All",TRUE,$E2571=dashboard!$B$5),IF(dashboard!$B$6="All",TRUE,$G2571=dashboard!$B$6),IF(dashboard!$B$7="All",TRUE,$M2571=dashboard!$B$7),$P2571&gt;=dashboard!$B$8,$P2571&lt;=dashboard!$B$9,COUNTIFS($C$2:C2571,$C2571,$F$2:F2571,IF(dashboard!$B$4="All","*",dashboard!$B$4),$E$2:E2571,IF(dashboard!$B$5="All","*",dashboard!$B$5),$G$2:G2571,IF(dashboard!$B$6="All","*",dashboard!$B$6),$M$2:M2571,IF(dashboard!$B$7="All","*",dashboard!$B$7),$P$2:P2571,"&gt;="&amp;dashboard!$B$8,$P$2:P2571,"&lt;="&amp;dashboard!$B$9)=1),1,0)</f>
        <v>0</v>
      </c>
    </row>
    <row r="2572" spans="1:17">
      <c r="A2572" t="s">
        <v>4132</v>
      </c>
      <c r="B2572" s="2">
        <v>45043</v>
      </c>
      <c r="C2572" t="s">
        <v>1706</v>
      </c>
      <c r="D2572" t="s">
        <v>1020</v>
      </c>
      <c r="E2572" t="s">
        <v>26</v>
      </c>
      <c r="F2572" t="s">
        <v>46</v>
      </c>
      <c r="G2572" t="s">
        <v>42</v>
      </c>
      <c r="H2572" t="s">
        <v>34</v>
      </c>
      <c r="I2572" s="3">
        <v>4</v>
      </c>
      <c r="J2572" s="4">
        <v>1413.85</v>
      </c>
      <c r="K2572" s="4">
        <v>5655.42</v>
      </c>
      <c r="L2572" t="s">
        <v>35</v>
      </c>
      <c r="M2572" t="s">
        <v>29</v>
      </c>
      <c r="N2572">
        <f>IF(COUNTIF($C$2:C2572,C2572)=1,1,0)</f>
        <v>0</v>
      </c>
      <c r="O2572">
        <f t="shared" si="80"/>
        <v>0</v>
      </c>
      <c r="P2572" t="str">
        <f t="shared" si="81"/>
        <v>2023-04</v>
      </c>
      <c r="Q2572" s="3">
        <f>IF(AND(IF(dashboard!$B$4="All",TRUE,$F2572=dashboard!$B$4),IF(dashboard!$B$5="All",TRUE,$E2572=dashboard!$B$5),IF(dashboard!$B$6="All",TRUE,$G2572=dashboard!$B$6),IF(dashboard!$B$7="All",TRUE,$M2572=dashboard!$B$7),$P2572&gt;=dashboard!$B$8,$P2572&lt;=dashboard!$B$9,COUNTIFS($C$2:C2572,$C2572,$F$2:F2572,IF(dashboard!$B$4="All","*",dashboard!$B$4),$E$2:E2572,IF(dashboard!$B$5="All","*",dashboard!$B$5),$G$2:G2572,IF(dashboard!$B$6="All","*",dashboard!$B$6),$M$2:M2572,IF(dashboard!$B$7="All","*",dashboard!$B$7),$P$2:P2572,"&gt;="&amp;dashboard!$B$8,$P$2:P2572,"&lt;="&amp;dashboard!$B$9)=1),1,0)</f>
        <v>0</v>
      </c>
    </row>
    <row r="2573" spans="1:17">
      <c r="A2573" t="s">
        <v>4133</v>
      </c>
      <c r="B2573" s="2">
        <v>45193</v>
      </c>
      <c r="C2573" t="s">
        <v>928</v>
      </c>
      <c r="D2573" t="s">
        <v>387</v>
      </c>
      <c r="E2573" t="s">
        <v>61</v>
      </c>
      <c r="F2573" t="s">
        <v>46</v>
      </c>
      <c r="G2573" t="s">
        <v>19</v>
      </c>
      <c r="H2573" t="s">
        <v>20</v>
      </c>
      <c r="I2573" s="3">
        <v>1</v>
      </c>
      <c r="J2573" s="4">
        <v>38686.769999999997</v>
      </c>
      <c r="K2573" s="4">
        <v>38686.769999999997</v>
      </c>
      <c r="L2573" t="s">
        <v>21</v>
      </c>
      <c r="M2573" t="s">
        <v>29</v>
      </c>
      <c r="N2573">
        <f>IF(COUNTIF($C$2:C2573,C2573)=1,1,0)</f>
        <v>0</v>
      </c>
      <c r="O2573">
        <f t="shared" si="80"/>
        <v>0</v>
      </c>
      <c r="P2573" t="str">
        <f t="shared" si="81"/>
        <v>2023-09</v>
      </c>
      <c r="Q2573" s="3">
        <f>IF(AND(IF(dashboard!$B$4="All",TRUE,$F2573=dashboard!$B$4),IF(dashboard!$B$5="All",TRUE,$E2573=dashboard!$B$5),IF(dashboard!$B$6="All",TRUE,$G2573=dashboard!$B$6),IF(dashboard!$B$7="All",TRUE,$M2573=dashboard!$B$7),$P2573&gt;=dashboard!$B$8,$P2573&lt;=dashboard!$B$9,COUNTIFS($C$2:C2573,$C2573,$F$2:F2573,IF(dashboard!$B$4="All","*",dashboard!$B$4),$E$2:E2573,IF(dashboard!$B$5="All","*",dashboard!$B$5),$G$2:G2573,IF(dashboard!$B$6="All","*",dashboard!$B$6),$M$2:M2573,IF(dashboard!$B$7="All","*",dashboard!$B$7),$P$2:P2573,"&gt;="&amp;dashboard!$B$8,$P$2:P2573,"&lt;="&amp;dashboard!$B$9)=1),1,0)</f>
        <v>0</v>
      </c>
    </row>
    <row r="2574" spans="1:17">
      <c r="A2574" t="s">
        <v>4134</v>
      </c>
      <c r="B2574" s="2">
        <v>45066</v>
      </c>
      <c r="C2574" t="s">
        <v>259</v>
      </c>
      <c r="D2574" t="s">
        <v>1864</v>
      </c>
      <c r="E2574" t="s">
        <v>26</v>
      </c>
      <c r="F2574" t="s">
        <v>33</v>
      </c>
      <c r="G2574" t="s">
        <v>19</v>
      </c>
      <c r="H2574" t="s">
        <v>34</v>
      </c>
      <c r="I2574" s="3">
        <v>4</v>
      </c>
      <c r="J2574" s="4">
        <v>1335.22</v>
      </c>
      <c r="K2574" s="4">
        <v>5340.89</v>
      </c>
      <c r="L2574" t="s">
        <v>21</v>
      </c>
      <c r="M2574" t="s">
        <v>29</v>
      </c>
      <c r="N2574">
        <f>IF(COUNTIF($C$2:C2574,C2574)=1,1,0)</f>
        <v>0</v>
      </c>
      <c r="O2574">
        <f t="shared" si="80"/>
        <v>0</v>
      </c>
      <c r="P2574" t="str">
        <f t="shared" si="81"/>
        <v>2023-05</v>
      </c>
      <c r="Q2574" s="3">
        <f>IF(AND(IF(dashboard!$B$4="All",TRUE,$F2574=dashboard!$B$4),IF(dashboard!$B$5="All",TRUE,$E2574=dashboard!$B$5),IF(dashboard!$B$6="All",TRUE,$G2574=dashboard!$B$6),IF(dashboard!$B$7="All",TRUE,$M2574=dashboard!$B$7),$P2574&gt;=dashboard!$B$8,$P2574&lt;=dashboard!$B$9,COUNTIFS($C$2:C2574,$C2574,$F$2:F2574,IF(dashboard!$B$4="All","*",dashboard!$B$4),$E$2:E2574,IF(dashboard!$B$5="All","*",dashboard!$B$5),$G$2:G2574,IF(dashboard!$B$6="All","*",dashboard!$B$6),$M$2:M2574,IF(dashboard!$B$7="All","*",dashboard!$B$7),$P$2:P2574,"&gt;="&amp;dashboard!$B$8,$P$2:P2574,"&lt;="&amp;dashboard!$B$9)=1),1,0)</f>
        <v>1</v>
      </c>
    </row>
    <row r="2575" spans="1:17">
      <c r="A2575" t="s">
        <v>4135</v>
      </c>
      <c r="B2575" s="2">
        <v>45172</v>
      </c>
      <c r="C2575" t="s">
        <v>639</v>
      </c>
      <c r="D2575" t="s">
        <v>1324</v>
      </c>
      <c r="E2575" t="s">
        <v>17</v>
      </c>
      <c r="F2575" t="s">
        <v>18</v>
      </c>
      <c r="G2575" t="s">
        <v>19</v>
      </c>
      <c r="H2575" t="s">
        <v>20</v>
      </c>
      <c r="I2575" s="3">
        <v>5</v>
      </c>
      <c r="J2575" s="4">
        <v>27675.68</v>
      </c>
      <c r="K2575" s="4">
        <v>138378.38</v>
      </c>
      <c r="L2575" t="s">
        <v>28</v>
      </c>
      <c r="M2575" t="s">
        <v>29</v>
      </c>
      <c r="N2575">
        <f>IF(COUNTIF($C$2:C2575,C2575)=1,1,0)</f>
        <v>0</v>
      </c>
      <c r="O2575">
        <f t="shared" si="80"/>
        <v>0</v>
      </c>
      <c r="P2575" t="str">
        <f t="shared" si="81"/>
        <v>2023-09</v>
      </c>
      <c r="Q2575" s="3">
        <f>IF(AND(IF(dashboard!$B$4="All",TRUE,$F2575=dashboard!$B$4),IF(dashboard!$B$5="All",TRUE,$E2575=dashboard!$B$5),IF(dashboard!$B$6="All",TRUE,$G2575=dashboard!$B$6),IF(dashboard!$B$7="All",TRUE,$M2575=dashboard!$B$7),$P2575&gt;=dashboard!$B$8,$P2575&lt;=dashboard!$B$9,COUNTIFS($C$2:C2575,$C2575,$F$2:F2575,IF(dashboard!$B$4="All","*",dashboard!$B$4),$E$2:E2575,IF(dashboard!$B$5="All","*",dashboard!$B$5),$G$2:G2575,IF(dashboard!$B$6="All","*",dashboard!$B$6),$M$2:M2575,IF(dashboard!$B$7="All","*",dashboard!$B$7),$P$2:P2575,"&gt;="&amp;dashboard!$B$8,$P$2:P2575,"&lt;="&amp;dashboard!$B$9)=1),1,0)</f>
        <v>0</v>
      </c>
    </row>
    <row r="2576" spans="1:17">
      <c r="A2576" t="s">
        <v>4136</v>
      </c>
      <c r="B2576" s="2">
        <v>45321</v>
      </c>
      <c r="C2576" t="s">
        <v>419</v>
      </c>
      <c r="D2576" t="s">
        <v>1393</v>
      </c>
      <c r="E2576" t="s">
        <v>17</v>
      </c>
      <c r="F2576" t="s">
        <v>33</v>
      </c>
      <c r="G2576" t="s">
        <v>19</v>
      </c>
      <c r="H2576" t="s">
        <v>20</v>
      </c>
      <c r="I2576" s="3">
        <v>4</v>
      </c>
      <c r="J2576" s="4">
        <v>32837.300000000003</v>
      </c>
      <c r="K2576" s="4">
        <v>131349.20000000001</v>
      </c>
      <c r="L2576" t="s">
        <v>35</v>
      </c>
      <c r="M2576" t="s">
        <v>29</v>
      </c>
      <c r="N2576">
        <f>IF(COUNTIF($C$2:C2576,C2576)=1,1,0)</f>
        <v>0</v>
      </c>
      <c r="O2576">
        <f t="shared" si="80"/>
        <v>0</v>
      </c>
      <c r="P2576" t="str">
        <f t="shared" si="81"/>
        <v>2024-01</v>
      </c>
      <c r="Q2576" s="3">
        <f>IF(AND(IF(dashboard!$B$4="All",TRUE,$F2576=dashboard!$B$4),IF(dashboard!$B$5="All",TRUE,$E2576=dashboard!$B$5),IF(dashboard!$B$6="All",TRUE,$G2576=dashboard!$B$6),IF(dashboard!$B$7="All",TRUE,$M2576=dashboard!$B$7),$P2576&gt;=dashboard!$B$8,$P2576&lt;=dashboard!$B$9,COUNTIFS($C$2:C2576,$C2576,$F$2:F2576,IF(dashboard!$B$4="All","*",dashboard!$B$4),$E$2:E2576,IF(dashboard!$B$5="All","*",dashboard!$B$5),$G$2:G2576,IF(dashboard!$B$6="All","*",dashboard!$B$6),$M$2:M2576,IF(dashboard!$B$7="All","*",dashboard!$B$7),$P$2:P2576,"&gt;="&amp;dashboard!$B$8,$P$2:P2576,"&lt;="&amp;dashboard!$B$9)=1),1,0)</f>
        <v>0</v>
      </c>
    </row>
    <row r="2577" spans="1:17">
      <c r="A2577" t="s">
        <v>4137</v>
      </c>
      <c r="B2577" s="2">
        <v>45413</v>
      </c>
      <c r="C2577" t="s">
        <v>791</v>
      </c>
      <c r="D2577" t="s">
        <v>515</v>
      </c>
      <c r="E2577" t="s">
        <v>17</v>
      </c>
      <c r="F2577" t="s">
        <v>46</v>
      </c>
      <c r="G2577" t="s">
        <v>42</v>
      </c>
      <c r="H2577" t="s">
        <v>50</v>
      </c>
      <c r="I2577" s="3">
        <v>4</v>
      </c>
      <c r="J2577" s="4">
        <v>2936.66</v>
      </c>
      <c r="K2577" s="4">
        <v>11746.63</v>
      </c>
      <c r="L2577" t="s">
        <v>35</v>
      </c>
      <c r="M2577" t="s">
        <v>29</v>
      </c>
      <c r="N2577">
        <f>IF(COUNTIF($C$2:C2577,C2577)=1,1,0)</f>
        <v>0</v>
      </c>
      <c r="O2577">
        <f t="shared" si="80"/>
        <v>0</v>
      </c>
      <c r="P2577" t="str">
        <f t="shared" si="81"/>
        <v>2024-05</v>
      </c>
      <c r="Q2577" s="3">
        <f>IF(AND(IF(dashboard!$B$4="All",TRUE,$F2577=dashboard!$B$4),IF(dashboard!$B$5="All",TRUE,$E2577=dashboard!$B$5),IF(dashboard!$B$6="All",TRUE,$G2577=dashboard!$B$6),IF(dashboard!$B$7="All",TRUE,$M2577=dashboard!$B$7),$P2577&gt;=dashboard!$B$8,$P2577&lt;=dashboard!$B$9,COUNTIFS($C$2:C2577,$C2577,$F$2:F2577,IF(dashboard!$B$4="All","*",dashboard!$B$4),$E$2:E2577,IF(dashboard!$B$5="All","*",dashboard!$B$5),$G$2:G2577,IF(dashboard!$B$6="All","*",dashboard!$B$6),$M$2:M2577,IF(dashboard!$B$7="All","*",dashboard!$B$7),$P$2:P2577,"&gt;="&amp;dashboard!$B$8,$P$2:P2577,"&lt;="&amp;dashboard!$B$9)=1),1,0)</f>
        <v>0</v>
      </c>
    </row>
    <row r="2578" spans="1:17">
      <c r="A2578" t="s">
        <v>4138</v>
      </c>
      <c r="B2578" s="2">
        <v>45402</v>
      </c>
      <c r="C2578" t="s">
        <v>902</v>
      </c>
      <c r="D2578" t="s">
        <v>2971</v>
      </c>
      <c r="E2578" t="s">
        <v>26</v>
      </c>
      <c r="F2578" t="s">
        <v>27</v>
      </c>
      <c r="G2578" t="s">
        <v>19</v>
      </c>
      <c r="H2578" t="s">
        <v>34</v>
      </c>
      <c r="I2578" s="3">
        <v>5</v>
      </c>
      <c r="J2578" s="4">
        <v>1189.6099999999999</v>
      </c>
      <c r="K2578" s="4">
        <v>5948.06</v>
      </c>
      <c r="L2578" t="s">
        <v>21</v>
      </c>
      <c r="M2578" t="s">
        <v>29</v>
      </c>
      <c r="N2578">
        <f>IF(COUNTIF($C$2:C2578,C2578)=1,1,0)</f>
        <v>0</v>
      </c>
      <c r="O2578">
        <f t="shared" si="80"/>
        <v>0</v>
      </c>
      <c r="P2578" t="str">
        <f t="shared" si="81"/>
        <v>2024-04</v>
      </c>
      <c r="Q2578" s="3">
        <f>IF(AND(IF(dashboard!$B$4="All",TRUE,$F2578=dashboard!$B$4),IF(dashboard!$B$5="All",TRUE,$E2578=dashboard!$B$5),IF(dashboard!$B$6="All",TRUE,$G2578=dashboard!$B$6),IF(dashboard!$B$7="All",TRUE,$M2578=dashboard!$B$7),$P2578&gt;=dashboard!$B$8,$P2578&lt;=dashboard!$B$9,COUNTIFS($C$2:C2578,$C2578,$F$2:F2578,IF(dashboard!$B$4="All","*",dashboard!$B$4),$E$2:E2578,IF(dashboard!$B$5="All","*",dashboard!$B$5),$G$2:G2578,IF(dashboard!$B$6="All","*",dashboard!$B$6),$M$2:M2578,IF(dashboard!$B$7="All","*",dashboard!$B$7),$P$2:P2578,"&gt;="&amp;dashboard!$B$8,$P$2:P2578,"&lt;="&amp;dashboard!$B$9)=1),1,0)</f>
        <v>0</v>
      </c>
    </row>
    <row r="2579" spans="1:17">
      <c r="A2579" t="s">
        <v>4139</v>
      </c>
      <c r="B2579" s="2">
        <v>45443</v>
      </c>
      <c r="C2579" t="s">
        <v>1419</v>
      </c>
      <c r="D2579" t="s">
        <v>489</v>
      </c>
      <c r="E2579" t="s">
        <v>26</v>
      </c>
      <c r="F2579" t="s">
        <v>27</v>
      </c>
      <c r="G2579" t="s">
        <v>19</v>
      </c>
      <c r="H2579" t="s">
        <v>50</v>
      </c>
      <c r="I2579" s="3">
        <v>1</v>
      </c>
      <c r="J2579" s="4">
        <v>1878.23</v>
      </c>
      <c r="K2579" s="4">
        <v>1878.23</v>
      </c>
      <c r="L2579" t="s">
        <v>21</v>
      </c>
      <c r="M2579" t="s">
        <v>29</v>
      </c>
      <c r="N2579">
        <f>IF(COUNTIF($C$2:C2579,C2579)=1,1,0)</f>
        <v>0</v>
      </c>
      <c r="O2579">
        <f t="shared" si="80"/>
        <v>0</v>
      </c>
      <c r="P2579" t="str">
        <f t="shared" si="81"/>
        <v>2024-05</v>
      </c>
      <c r="Q2579" s="3">
        <f>IF(AND(IF(dashboard!$B$4="All",TRUE,$F2579=dashboard!$B$4),IF(dashboard!$B$5="All",TRUE,$E2579=dashboard!$B$5),IF(dashboard!$B$6="All",TRUE,$G2579=dashboard!$B$6),IF(dashboard!$B$7="All",TRUE,$M2579=dashboard!$B$7),$P2579&gt;=dashboard!$B$8,$P2579&lt;=dashboard!$B$9,COUNTIFS($C$2:C2579,$C2579,$F$2:F2579,IF(dashboard!$B$4="All","*",dashboard!$B$4),$E$2:E2579,IF(dashboard!$B$5="All","*",dashboard!$B$5),$G$2:G2579,IF(dashboard!$B$6="All","*",dashboard!$B$6),$M$2:M2579,IF(dashboard!$B$7="All","*",dashboard!$B$7),$P$2:P2579,"&gt;="&amp;dashboard!$B$8,$P$2:P2579,"&lt;="&amp;dashboard!$B$9)=1),1,0)</f>
        <v>0</v>
      </c>
    </row>
    <row r="2580" spans="1:17">
      <c r="A2580" t="s">
        <v>4140</v>
      </c>
      <c r="B2580" s="2">
        <v>45110</v>
      </c>
      <c r="C2580" t="s">
        <v>3873</v>
      </c>
      <c r="D2580" t="s">
        <v>1750</v>
      </c>
      <c r="E2580" t="s">
        <v>17</v>
      </c>
      <c r="F2580" t="s">
        <v>46</v>
      </c>
      <c r="G2580" t="s">
        <v>42</v>
      </c>
      <c r="H2580" t="s">
        <v>20</v>
      </c>
      <c r="I2580" s="3">
        <v>5</v>
      </c>
      <c r="J2580" s="4">
        <v>37306.85</v>
      </c>
      <c r="K2580" s="4">
        <v>186534.23</v>
      </c>
      <c r="L2580" t="s">
        <v>21</v>
      </c>
      <c r="M2580" t="s">
        <v>29</v>
      </c>
      <c r="N2580">
        <f>IF(COUNTIF($C$2:C2580,C2580)=1,1,0)</f>
        <v>0</v>
      </c>
      <c r="O2580">
        <f t="shared" si="80"/>
        <v>0</v>
      </c>
      <c r="P2580" t="str">
        <f t="shared" si="81"/>
        <v>2023-07</v>
      </c>
      <c r="Q2580" s="3">
        <f>IF(AND(IF(dashboard!$B$4="All",TRUE,$F2580=dashboard!$B$4),IF(dashboard!$B$5="All",TRUE,$E2580=dashboard!$B$5),IF(dashboard!$B$6="All",TRUE,$G2580=dashboard!$B$6),IF(dashboard!$B$7="All",TRUE,$M2580=dashboard!$B$7),$P2580&gt;=dashboard!$B$8,$P2580&lt;=dashboard!$B$9,COUNTIFS($C$2:C2580,$C2580,$F$2:F2580,IF(dashboard!$B$4="All","*",dashboard!$B$4),$E$2:E2580,IF(dashboard!$B$5="All","*",dashboard!$B$5),$G$2:G2580,IF(dashboard!$B$6="All","*",dashboard!$B$6),$M$2:M2580,IF(dashboard!$B$7="All","*",dashboard!$B$7),$P$2:P2580,"&gt;="&amp;dashboard!$B$8,$P$2:P2580,"&lt;="&amp;dashboard!$B$9)=1),1,0)</f>
        <v>0</v>
      </c>
    </row>
    <row r="2581" spans="1:17">
      <c r="A2581" t="s">
        <v>4141</v>
      </c>
      <c r="B2581" s="2">
        <v>44946</v>
      </c>
      <c r="C2581" t="s">
        <v>1003</v>
      </c>
      <c r="D2581" t="s">
        <v>1731</v>
      </c>
      <c r="E2581" t="s">
        <v>26</v>
      </c>
      <c r="F2581" t="s">
        <v>33</v>
      </c>
      <c r="G2581" t="s">
        <v>42</v>
      </c>
      <c r="H2581" t="s">
        <v>50</v>
      </c>
      <c r="I2581" s="3">
        <v>2</v>
      </c>
      <c r="J2581" s="4">
        <v>1803.66</v>
      </c>
      <c r="K2581" s="4">
        <v>3607.32</v>
      </c>
      <c r="L2581" t="s">
        <v>21</v>
      </c>
      <c r="M2581" t="s">
        <v>29</v>
      </c>
      <c r="N2581">
        <f>IF(COUNTIF($C$2:C2581,C2581)=1,1,0)</f>
        <v>0</v>
      </c>
      <c r="O2581">
        <f t="shared" si="80"/>
        <v>0</v>
      </c>
      <c r="P2581" t="str">
        <f t="shared" si="81"/>
        <v>2023-01</v>
      </c>
      <c r="Q2581" s="3">
        <f>IF(AND(IF(dashboard!$B$4="All",TRUE,$F2581=dashboard!$B$4),IF(dashboard!$B$5="All",TRUE,$E2581=dashboard!$B$5),IF(dashboard!$B$6="All",TRUE,$G2581=dashboard!$B$6),IF(dashboard!$B$7="All",TRUE,$M2581=dashboard!$B$7),$P2581&gt;=dashboard!$B$8,$P2581&lt;=dashboard!$B$9,COUNTIFS($C$2:C2581,$C2581,$F$2:F2581,IF(dashboard!$B$4="All","*",dashboard!$B$4),$E$2:E2581,IF(dashboard!$B$5="All","*",dashboard!$B$5),$G$2:G2581,IF(dashboard!$B$6="All","*",dashboard!$B$6),$M$2:M2581,IF(dashboard!$B$7="All","*",dashboard!$B$7),$P$2:P2581,"&gt;="&amp;dashboard!$B$8,$P$2:P2581,"&lt;="&amp;dashboard!$B$9)=1),1,0)</f>
        <v>0</v>
      </c>
    </row>
    <row r="2582" spans="1:17">
      <c r="A2582" t="s">
        <v>4142</v>
      </c>
      <c r="B2582" s="2">
        <v>45450</v>
      </c>
      <c r="C2582" t="s">
        <v>1730</v>
      </c>
      <c r="D2582" t="s">
        <v>3384</v>
      </c>
      <c r="E2582" t="s">
        <v>26</v>
      </c>
      <c r="F2582" t="s">
        <v>27</v>
      </c>
      <c r="G2582" t="s">
        <v>42</v>
      </c>
      <c r="H2582" t="s">
        <v>57</v>
      </c>
      <c r="I2582" s="3">
        <v>4</v>
      </c>
      <c r="J2582" s="4">
        <v>16067.23</v>
      </c>
      <c r="K2582" s="4">
        <v>64268.92</v>
      </c>
      <c r="L2582" t="s">
        <v>28</v>
      </c>
      <c r="M2582" t="s">
        <v>29</v>
      </c>
      <c r="N2582">
        <f>IF(COUNTIF($C$2:C2582,C2582)=1,1,0)</f>
        <v>0</v>
      </c>
      <c r="O2582">
        <f t="shared" si="80"/>
        <v>0</v>
      </c>
      <c r="P2582" t="str">
        <f t="shared" si="81"/>
        <v>2024-06</v>
      </c>
      <c r="Q2582" s="3">
        <f>IF(AND(IF(dashboard!$B$4="All",TRUE,$F2582=dashboard!$B$4),IF(dashboard!$B$5="All",TRUE,$E2582=dashboard!$B$5),IF(dashboard!$B$6="All",TRUE,$G2582=dashboard!$B$6),IF(dashboard!$B$7="All",TRUE,$M2582=dashboard!$B$7),$P2582&gt;=dashboard!$B$8,$P2582&lt;=dashboard!$B$9,COUNTIFS($C$2:C2582,$C2582,$F$2:F2582,IF(dashboard!$B$4="All","*",dashboard!$B$4),$E$2:E2582,IF(dashboard!$B$5="All","*",dashboard!$B$5),$G$2:G2582,IF(dashboard!$B$6="All","*",dashboard!$B$6),$M$2:M2582,IF(dashboard!$B$7="All","*",dashboard!$B$7),$P$2:P2582,"&gt;="&amp;dashboard!$B$8,$P$2:P2582,"&lt;="&amp;dashboard!$B$9)=1),1,0)</f>
        <v>0</v>
      </c>
    </row>
    <row r="2583" spans="1:17">
      <c r="A2583" t="s">
        <v>4143</v>
      </c>
      <c r="B2583" s="2">
        <v>45455</v>
      </c>
      <c r="C2583" t="s">
        <v>1190</v>
      </c>
      <c r="D2583" t="s">
        <v>3086</v>
      </c>
      <c r="E2583" t="s">
        <v>26</v>
      </c>
      <c r="F2583" t="s">
        <v>46</v>
      </c>
      <c r="G2583" t="s">
        <v>19</v>
      </c>
      <c r="H2583" t="s">
        <v>50</v>
      </c>
      <c r="I2583" s="3">
        <v>2</v>
      </c>
      <c r="J2583" s="4">
        <v>2849.72</v>
      </c>
      <c r="K2583" s="4">
        <v>5699.43</v>
      </c>
      <c r="L2583" t="s">
        <v>35</v>
      </c>
      <c r="M2583" t="s">
        <v>29</v>
      </c>
      <c r="N2583">
        <f>IF(COUNTIF($C$2:C2583,C2583)=1,1,0)</f>
        <v>0</v>
      </c>
      <c r="O2583">
        <f t="shared" si="80"/>
        <v>0</v>
      </c>
      <c r="P2583" t="str">
        <f t="shared" si="81"/>
        <v>2024-06</v>
      </c>
      <c r="Q2583" s="3">
        <f>IF(AND(IF(dashboard!$B$4="All",TRUE,$F2583=dashboard!$B$4),IF(dashboard!$B$5="All",TRUE,$E2583=dashboard!$B$5),IF(dashboard!$B$6="All",TRUE,$G2583=dashboard!$B$6),IF(dashboard!$B$7="All",TRUE,$M2583=dashboard!$B$7),$P2583&gt;=dashboard!$B$8,$P2583&lt;=dashboard!$B$9,COUNTIFS($C$2:C2583,$C2583,$F$2:F2583,IF(dashboard!$B$4="All","*",dashboard!$B$4),$E$2:E2583,IF(dashboard!$B$5="All","*",dashboard!$B$5),$G$2:G2583,IF(dashboard!$B$6="All","*",dashboard!$B$6),$M$2:M2583,IF(dashboard!$B$7="All","*",dashboard!$B$7),$P$2:P2583,"&gt;="&amp;dashboard!$B$8,$P$2:P2583,"&lt;="&amp;dashboard!$B$9)=1),1,0)</f>
        <v>0</v>
      </c>
    </row>
    <row r="2584" spans="1:17">
      <c r="A2584" t="s">
        <v>4144</v>
      </c>
      <c r="B2584" s="2">
        <v>45073</v>
      </c>
      <c r="C2584" t="s">
        <v>1123</v>
      </c>
      <c r="D2584" t="s">
        <v>2601</v>
      </c>
      <c r="E2584" t="s">
        <v>61</v>
      </c>
      <c r="F2584" t="s">
        <v>18</v>
      </c>
      <c r="G2584" t="s">
        <v>42</v>
      </c>
      <c r="H2584" t="s">
        <v>34</v>
      </c>
      <c r="I2584" s="3">
        <v>5</v>
      </c>
      <c r="J2584" s="4">
        <v>1095.1500000000001</v>
      </c>
      <c r="K2584" s="4">
        <v>5475.75</v>
      </c>
      <c r="L2584" t="s">
        <v>28</v>
      </c>
      <c r="M2584" t="s">
        <v>29</v>
      </c>
      <c r="N2584">
        <f>IF(COUNTIF($C$2:C2584,C2584)=1,1,0)</f>
        <v>0</v>
      </c>
      <c r="O2584">
        <f t="shared" si="80"/>
        <v>0</v>
      </c>
      <c r="P2584" t="str">
        <f t="shared" si="81"/>
        <v>2023-05</v>
      </c>
      <c r="Q2584" s="3">
        <f>IF(AND(IF(dashboard!$B$4="All",TRUE,$F2584=dashboard!$B$4),IF(dashboard!$B$5="All",TRUE,$E2584=dashboard!$B$5),IF(dashboard!$B$6="All",TRUE,$G2584=dashboard!$B$6),IF(dashboard!$B$7="All",TRUE,$M2584=dashboard!$B$7),$P2584&gt;=dashboard!$B$8,$P2584&lt;=dashboard!$B$9,COUNTIFS($C$2:C2584,$C2584,$F$2:F2584,IF(dashboard!$B$4="All","*",dashboard!$B$4),$E$2:E2584,IF(dashboard!$B$5="All","*",dashboard!$B$5),$G$2:G2584,IF(dashboard!$B$6="All","*",dashboard!$B$6),$M$2:M2584,IF(dashboard!$B$7="All","*",dashboard!$B$7),$P$2:P2584,"&gt;="&amp;dashboard!$B$8,$P$2:P2584,"&lt;="&amp;dashboard!$B$9)=1),1,0)</f>
        <v>0</v>
      </c>
    </row>
    <row r="2585" spans="1:17">
      <c r="A2585" t="s">
        <v>4145</v>
      </c>
      <c r="B2585" s="2">
        <v>45230</v>
      </c>
      <c r="C2585" t="s">
        <v>3312</v>
      </c>
      <c r="D2585" t="s">
        <v>512</v>
      </c>
      <c r="E2585" t="s">
        <v>17</v>
      </c>
      <c r="F2585" t="s">
        <v>33</v>
      </c>
      <c r="G2585" t="s">
        <v>19</v>
      </c>
      <c r="H2585" t="s">
        <v>50</v>
      </c>
      <c r="I2585" s="3">
        <v>5</v>
      </c>
      <c r="J2585" s="4">
        <v>2267.02</v>
      </c>
      <c r="K2585" s="4">
        <v>11335.08</v>
      </c>
      <c r="L2585" t="s">
        <v>35</v>
      </c>
      <c r="M2585" t="s">
        <v>29</v>
      </c>
      <c r="N2585">
        <f>IF(COUNTIF($C$2:C2585,C2585)=1,1,0)</f>
        <v>0</v>
      </c>
      <c r="O2585">
        <f t="shared" si="80"/>
        <v>0</v>
      </c>
      <c r="P2585" t="str">
        <f t="shared" si="81"/>
        <v>2023-10</v>
      </c>
      <c r="Q2585" s="3">
        <f>IF(AND(IF(dashboard!$B$4="All",TRUE,$F2585=dashboard!$B$4),IF(dashboard!$B$5="All",TRUE,$E2585=dashboard!$B$5),IF(dashboard!$B$6="All",TRUE,$G2585=dashboard!$B$6),IF(dashboard!$B$7="All",TRUE,$M2585=dashboard!$B$7),$P2585&gt;=dashboard!$B$8,$P2585&lt;=dashboard!$B$9,COUNTIFS($C$2:C2585,$C2585,$F$2:F2585,IF(dashboard!$B$4="All","*",dashboard!$B$4),$E$2:E2585,IF(dashboard!$B$5="All","*",dashboard!$B$5),$G$2:G2585,IF(dashboard!$B$6="All","*",dashboard!$B$6),$M$2:M2585,IF(dashboard!$B$7="All","*",dashboard!$B$7),$P$2:P2585,"&gt;="&amp;dashboard!$B$8,$P$2:P2585,"&lt;="&amp;dashboard!$B$9)=1),1,0)</f>
        <v>0</v>
      </c>
    </row>
    <row r="2586" spans="1:17">
      <c r="A2586" t="s">
        <v>4146</v>
      </c>
      <c r="B2586" s="2">
        <v>45154</v>
      </c>
      <c r="C2586" t="s">
        <v>3295</v>
      </c>
      <c r="D2586" t="s">
        <v>2726</v>
      </c>
      <c r="E2586" t="s">
        <v>61</v>
      </c>
      <c r="F2586" t="s">
        <v>33</v>
      </c>
      <c r="G2586" t="s">
        <v>19</v>
      </c>
      <c r="H2586" t="s">
        <v>57</v>
      </c>
      <c r="I2586" s="3">
        <v>3</v>
      </c>
      <c r="J2586" s="4">
        <v>12781.59</v>
      </c>
      <c r="K2586" s="4">
        <v>38344.76</v>
      </c>
      <c r="L2586" t="s">
        <v>28</v>
      </c>
      <c r="M2586" t="s">
        <v>29</v>
      </c>
      <c r="N2586">
        <f>IF(COUNTIF($C$2:C2586,C2586)=1,1,0)</f>
        <v>0</v>
      </c>
      <c r="O2586">
        <f t="shared" si="80"/>
        <v>0</v>
      </c>
      <c r="P2586" t="str">
        <f t="shared" si="81"/>
        <v>2023-08</v>
      </c>
      <c r="Q2586" s="3">
        <f>IF(AND(IF(dashboard!$B$4="All",TRUE,$F2586=dashboard!$B$4),IF(dashboard!$B$5="All",TRUE,$E2586=dashboard!$B$5),IF(dashboard!$B$6="All",TRUE,$G2586=dashboard!$B$6),IF(dashboard!$B$7="All",TRUE,$M2586=dashboard!$B$7),$P2586&gt;=dashboard!$B$8,$P2586&lt;=dashboard!$B$9,COUNTIFS($C$2:C2586,$C2586,$F$2:F2586,IF(dashboard!$B$4="All","*",dashboard!$B$4),$E$2:E2586,IF(dashboard!$B$5="All","*",dashboard!$B$5),$G$2:G2586,IF(dashboard!$B$6="All","*",dashboard!$B$6),$M$2:M2586,IF(dashboard!$B$7="All","*",dashboard!$B$7),$P$2:P2586,"&gt;="&amp;dashboard!$B$8,$P$2:P2586,"&lt;="&amp;dashboard!$B$9)=1),1,0)</f>
        <v>1</v>
      </c>
    </row>
    <row r="2587" spans="1:17">
      <c r="A2587" t="s">
        <v>4147</v>
      </c>
      <c r="B2587" s="2">
        <v>45028</v>
      </c>
      <c r="C2587" t="s">
        <v>2165</v>
      </c>
      <c r="D2587" t="s">
        <v>2061</v>
      </c>
      <c r="E2587" t="s">
        <v>17</v>
      </c>
      <c r="F2587" t="s">
        <v>27</v>
      </c>
      <c r="G2587" t="s">
        <v>42</v>
      </c>
      <c r="H2587" t="s">
        <v>50</v>
      </c>
      <c r="I2587" s="3">
        <v>2</v>
      </c>
      <c r="J2587" s="4">
        <v>2846.17</v>
      </c>
      <c r="K2587" s="4">
        <v>5692.35</v>
      </c>
      <c r="L2587" t="s">
        <v>21</v>
      </c>
      <c r="M2587" t="s">
        <v>29</v>
      </c>
      <c r="N2587">
        <f>IF(COUNTIF($C$2:C2587,C2587)=1,1,0)</f>
        <v>0</v>
      </c>
      <c r="O2587">
        <f t="shared" si="80"/>
        <v>0</v>
      </c>
      <c r="P2587" t="str">
        <f t="shared" si="81"/>
        <v>2023-04</v>
      </c>
      <c r="Q2587" s="3">
        <f>IF(AND(IF(dashboard!$B$4="All",TRUE,$F2587=dashboard!$B$4),IF(dashboard!$B$5="All",TRUE,$E2587=dashboard!$B$5),IF(dashboard!$B$6="All",TRUE,$G2587=dashboard!$B$6),IF(dashboard!$B$7="All",TRUE,$M2587=dashboard!$B$7),$P2587&gt;=dashboard!$B$8,$P2587&lt;=dashboard!$B$9,COUNTIFS($C$2:C2587,$C2587,$F$2:F2587,IF(dashboard!$B$4="All","*",dashboard!$B$4),$E$2:E2587,IF(dashboard!$B$5="All","*",dashboard!$B$5),$G$2:G2587,IF(dashboard!$B$6="All","*",dashboard!$B$6),$M$2:M2587,IF(dashboard!$B$7="All","*",dashboard!$B$7),$P$2:P2587,"&gt;="&amp;dashboard!$B$8,$P$2:P2587,"&lt;="&amp;dashboard!$B$9)=1),1,0)</f>
        <v>0</v>
      </c>
    </row>
    <row r="2588" spans="1:17">
      <c r="A2588" t="s">
        <v>4148</v>
      </c>
      <c r="B2588" s="2">
        <v>45343</v>
      </c>
      <c r="C2588" t="s">
        <v>1412</v>
      </c>
      <c r="D2588" t="s">
        <v>2832</v>
      </c>
      <c r="E2588" t="s">
        <v>17</v>
      </c>
      <c r="F2588" t="s">
        <v>33</v>
      </c>
      <c r="G2588" t="s">
        <v>42</v>
      </c>
      <c r="H2588" t="s">
        <v>20</v>
      </c>
      <c r="I2588" s="3">
        <v>3</v>
      </c>
      <c r="J2588" s="4">
        <v>34086.230000000003</v>
      </c>
      <c r="K2588" s="4">
        <v>102258.69</v>
      </c>
      <c r="L2588" t="s">
        <v>28</v>
      </c>
      <c r="M2588" t="s">
        <v>29</v>
      </c>
      <c r="N2588">
        <f>IF(COUNTIF($C$2:C2588,C2588)=1,1,0)</f>
        <v>0</v>
      </c>
      <c r="O2588">
        <f t="shared" si="80"/>
        <v>0</v>
      </c>
      <c r="P2588" t="str">
        <f t="shared" si="81"/>
        <v>2024-02</v>
      </c>
      <c r="Q2588" s="3">
        <f>IF(AND(IF(dashboard!$B$4="All",TRUE,$F2588=dashboard!$B$4),IF(dashboard!$B$5="All",TRUE,$E2588=dashboard!$B$5),IF(dashboard!$B$6="All",TRUE,$G2588=dashboard!$B$6),IF(dashboard!$B$7="All",TRUE,$M2588=dashboard!$B$7),$P2588&gt;=dashboard!$B$8,$P2588&lt;=dashboard!$B$9,COUNTIFS($C$2:C2588,$C2588,$F$2:F2588,IF(dashboard!$B$4="All","*",dashboard!$B$4),$E$2:E2588,IF(dashboard!$B$5="All","*",dashboard!$B$5),$G$2:G2588,IF(dashboard!$B$6="All","*",dashboard!$B$6),$M$2:M2588,IF(dashboard!$B$7="All","*",dashboard!$B$7),$P$2:P2588,"&gt;="&amp;dashboard!$B$8,$P$2:P2588,"&lt;="&amp;dashboard!$B$9)=1),1,0)</f>
        <v>0</v>
      </c>
    </row>
    <row r="2589" spans="1:17">
      <c r="A2589" t="s">
        <v>4149</v>
      </c>
      <c r="B2589" s="2">
        <v>45142</v>
      </c>
      <c r="C2589" t="s">
        <v>128</v>
      </c>
      <c r="D2589" t="s">
        <v>486</v>
      </c>
      <c r="E2589" t="s">
        <v>61</v>
      </c>
      <c r="F2589" t="s">
        <v>27</v>
      </c>
      <c r="G2589" t="s">
        <v>42</v>
      </c>
      <c r="H2589" t="s">
        <v>20</v>
      </c>
      <c r="I2589" s="3">
        <v>2</v>
      </c>
      <c r="J2589" s="4">
        <v>34637.050000000003</v>
      </c>
      <c r="K2589" s="4">
        <v>69274.100000000006</v>
      </c>
      <c r="L2589" t="s">
        <v>28</v>
      </c>
      <c r="M2589" t="s">
        <v>29</v>
      </c>
      <c r="N2589">
        <f>IF(COUNTIF($C$2:C2589,C2589)=1,1,0)</f>
        <v>0</v>
      </c>
      <c r="O2589">
        <f t="shared" si="80"/>
        <v>0</v>
      </c>
      <c r="P2589" t="str">
        <f t="shared" si="81"/>
        <v>2023-08</v>
      </c>
      <c r="Q2589" s="3">
        <f>IF(AND(IF(dashboard!$B$4="All",TRUE,$F2589=dashboard!$B$4),IF(dashboard!$B$5="All",TRUE,$E2589=dashboard!$B$5),IF(dashboard!$B$6="All",TRUE,$G2589=dashboard!$B$6),IF(dashboard!$B$7="All",TRUE,$M2589=dashboard!$B$7),$P2589&gt;=dashboard!$B$8,$P2589&lt;=dashboard!$B$9,COUNTIFS($C$2:C2589,$C2589,$F$2:F2589,IF(dashboard!$B$4="All","*",dashboard!$B$4),$E$2:E2589,IF(dashboard!$B$5="All","*",dashboard!$B$5),$G$2:G2589,IF(dashboard!$B$6="All","*",dashboard!$B$6),$M$2:M2589,IF(dashboard!$B$7="All","*",dashboard!$B$7),$P$2:P2589,"&gt;="&amp;dashboard!$B$8,$P$2:P2589,"&lt;="&amp;dashboard!$B$9)=1),1,0)</f>
        <v>0</v>
      </c>
    </row>
    <row r="2590" spans="1:17">
      <c r="A2590" t="s">
        <v>4150</v>
      </c>
      <c r="B2590" s="2">
        <v>45333</v>
      </c>
      <c r="C2590" t="s">
        <v>1717</v>
      </c>
      <c r="D2590" t="s">
        <v>837</v>
      </c>
      <c r="E2590" t="s">
        <v>61</v>
      </c>
      <c r="F2590" t="s">
        <v>27</v>
      </c>
      <c r="G2590" t="s">
        <v>19</v>
      </c>
      <c r="H2590" t="s">
        <v>20</v>
      </c>
      <c r="I2590" s="3">
        <v>3</v>
      </c>
      <c r="J2590" s="4">
        <v>36079.879999999997</v>
      </c>
      <c r="K2590" s="4">
        <v>108239.64</v>
      </c>
      <c r="L2590" t="s">
        <v>21</v>
      </c>
      <c r="M2590" t="s">
        <v>29</v>
      </c>
      <c r="N2590">
        <f>IF(COUNTIF($C$2:C2590,C2590)=1,1,0)</f>
        <v>0</v>
      </c>
      <c r="O2590">
        <f t="shared" si="80"/>
        <v>0</v>
      </c>
      <c r="P2590" t="str">
        <f t="shared" si="81"/>
        <v>2024-02</v>
      </c>
      <c r="Q2590" s="3">
        <f>IF(AND(IF(dashboard!$B$4="All",TRUE,$F2590=dashboard!$B$4),IF(dashboard!$B$5="All",TRUE,$E2590=dashboard!$B$5),IF(dashboard!$B$6="All",TRUE,$G2590=dashboard!$B$6),IF(dashboard!$B$7="All",TRUE,$M2590=dashboard!$B$7),$P2590&gt;=dashboard!$B$8,$P2590&lt;=dashboard!$B$9,COUNTIFS($C$2:C2590,$C2590,$F$2:F2590,IF(dashboard!$B$4="All","*",dashboard!$B$4),$E$2:E2590,IF(dashboard!$B$5="All","*",dashboard!$B$5),$G$2:G2590,IF(dashboard!$B$6="All","*",dashboard!$B$6),$M$2:M2590,IF(dashboard!$B$7="All","*",dashboard!$B$7),$P$2:P2590,"&gt;="&amp;dashboard!$B$8,$P$2:P2590,"&lt;="&amp;dashboard!$B$9)=1),1,0)</f>
        <v>0</v>
      </c>
    </row>
    <row r="2591" spans="1:17">
      <c r="A2591" t="s">
        <v>4151</v>
      </c>
      <c r="B2591" s="2">
        <v>45325</v>
      </c>
      <c r="C2591" t="s">
        <v>967</v>
      </c>
      <c r="D2591" t="s">
        <v>187</v>
      </c>
      <c r="E2591" t="s">
        <v>17</v>
      </c>
      <c r="F2591" t="s">
        <v>46</v>
      </c>
      <c r="G2591" t="s">
        <v>42</v>
      </c>
      <c r="H2591" t="s">
        <v>34</v>
      </c>
      <c r="I2591" s="3">
        <v>3</v>
      </c>
      <c r="J2591" s="4">
        <v>1020.14</v>
      </c>
      <c r="K2591" s="4">
        <v>3060.42</v>
      </c>
      <c r="L2591" t="s">
        <v>21</v>
      </c>
      <c r="M2591" t="s">
        <v>29</v>
      </c>
      <c r="N2591">
        <f>IF(COUNTIF($C$2:C2591,C2591)=1,1,0)</f>
        <v>0</v>
      </c>
      <c r="O2591">
        <f t="shared" si="80"/>
        <v>0</v>
      </c>
      <c r="P2591" t="str">
        <f t="shared" si="81"/>
        <v>2024-02</v>
      </c>
      <c r="Q2591" s="3">
        <f>IF(AND(IF(dashboard!$B$4="All",TRUE,$F2591=dashboard!$B$4),IF(dashboard!$B$5="All",TRUE,$E2591=dashboard!$B$5),IF(dashboard!$B$6="All",TRUE,$G2591=dashboard!$B$6),IF(dashboard!$B$7="All",TRUE,$M2591=dashboard!$B$7),$P2591&gt;=dashboard!$B$8,$P2591&lt;=dashboard!$B$9,COUNTIFS($C$2:C2591,$C2591,$F$2:F2591,IF(dashboard!$B$4="All","*",dashboard!$B$4),$E$2:E2591,IF(dashboard!$B$5="All","*",dashboard!$B$5),$G$2:G2591,IF(dashboard!$B$6="All","*",dashboard!$B$6),$M$2:M2591,IF(dashboard!$B$7="All","*",dashboard!$B$7),$P$2:P2591,"&gt;="&amp;dashboard!$B$8,$P$2:P2591,"&lt;="&amp;dashboard!$B$9)=1),1,0)</f>
        <v>0</v>
      </c>
    </row>
    <row r="2592" spans="1:17">
      <c r="A2592" t="s">
        <v>4152</v>
      </c>
      <c r="B2592" s="2">
        <v>45425</v>
      </c>
      <c r="C2592" t="s">
        <v>1709</v>
      </c>
      <c r="D2592" t="s">
        <v>1595</v>
      </c>
      <c r="E2592" t="s">
        <v>26</v>
      </c>
      <c r="F2592" t="s">
        <v>27</v>
      </c>
      <c r="G2592" t="s">
        <v>42</v>
      </c>
      <c r="H2592" t="s">
        <v>50</v>
      </c>
      <c r="I2592" s="3">
        <v>2</v>
      </c>
      <c r="J2592" s="4">
        <v>2290.98</v>
      </c>
      <c r="K2592" s="4">
        <v>4581.97</v>
      </c>
      <c r="L2592" t="s">
        <v>35</v>
      </c>
      <c r="M2592" t="s">
        <v>22</v>
      </c>
      <c r="N2592">
        <f>IF(COUNTIF($C$2:C2592,C2592)=1,1,0)</f>
        <v>0</v>
      </c>
      <c r="O2592">
        <f t="shared" si="80"/>
        <v>1</v>
      </c>
      <c r="P2592" t="str">
        <f t="shared" si="81"/>
        <v>2024-05</v>
      </c>
      <c r="Q2592" s="3">
        <f>IF(AND(IF(dashboard!$B$4="All",TRUE,$F2592=dashboard!$B$4),IF(dashboard!$B$5="All",TRUE,$E2592=dashboard!$B$5),IF(dashboard!$B$6="All",TRUE,$G2592=dashboard!$B$6),IF(dashboard!$B$7="All",TRUE,$M2592=dashboard!$B$7),$P2592&gt;=dashboard!$B$8,$P2592&lt;=dashboard!$B$9,COUNTIFS($C$2:C2592,$C2592,$F$2:F2592,IF(dashboard!$B$4="All","*",dashboard!$B$4),$E$2:E2592,IF(dashboard!$B$5="All","*",dashboard!$B$5),$G$2:G2592,IF(dashboard!$B$6="All","*",dashboard!$B$6),$M$2:M2592,IF(dashboard!$B$7="All","*",dashboard!$B$7),$P$2:P2592,"&gt;="&amp;dashboard!$B$8,$P$2:P2592,"&lt;="&amp;dashboard!$B$9)=1),1,0)</f>
        <v>0</v>
      </c>
    </row>
    <row r="2593" spans="1:17">
      <c r="A2593" t="s">
        <v>4153</v>
      </c>
      <c r="B2593" s="2">
        <v>45391</v>
      </c>
      <c r="C2593" t="s">
        <v>2348</v>
      </c>
      <c r="D2593" t="s">
        <v>2377</v>
      </c>
      <c r="E2593" t="s">
        <v>26</v>
      </c>
      <c r="F2593" t="s">
        <v>18</v>
      </c>
      <c r="G2593" t="s">
        <v>19</v>
      </c>
      <c r="H2593" t="s">
        <v>20</v>
      </c>
      <c r="I2593" s="3">
        <v>5</v>
      </c>
      <c r="J2593" s="4">
        <v>37478.1</v>
      </c>
      <c r="K2593" s="4">
        <v>187390.5</v>
      </c>
      <c r="L2593" t="s">
        <v>35</v>
      </c>
      <c r="M2593" t="s">
        <v>29</v>
      </c>
      <c r="N2593">
        <f>IF(COUNTIF($C$2:C2593,C2593)=1,1,0)</f>
        <v>0</v>
      </c>
      <c r="O2593">
        <f t="shared" si="80"/>
        <v>0</v>
      </c>
      <c r="P2593" t="str">
        <f t="shared" si="81"/>
        <v>2024-04</v>
      </c>
      <c r="Q2593" s="3">
        <f>IF(AND(IF(dashboard!$B$4="All",TRUE,$F2593=dashboard!$B$4),IF(dashboard!$B$5="All",TRUE,$E2593=dashboard!$B$5),IF(dashboard!$B$6="All",TRUE,$G2593=dashboard!$B$6),IF(dashboard!$B$7="All",TRUE,$M2593=dashboard!$B$7),$P2593&gt;=dashboard!$B$8,$P2593&lt;=dashboard!$B$9,COUNTIFS($C$2:C2593,$C2593,$F$2:F2593,IF(dashboard!$B$4="All","*",dashboard!$B$4),$E$2:E2593,IF(dashboard!$B$5="All","*",dashboard!$B$5),$G$2:G2593,IF(dashboard!$B$6="All","*",dashboard!$B$6),$M$2:M2593,IF(dashboard!$B$7="All","*",dashboard!$B$7),$P$2:P2593,"&gt;="&amp;dashboard!$B$8,$P$2:P2593,"&lt;="&amp;dashboard!$B$9)=1),1,0)</f>
        <v>0</v>
      </c>
    </row>
    <row r="2594" spans="1:17">
      <c r="A2594" t="s">
        <v>4154</v>
      </c>
      <c r="B2594" s="2">
        <v>45008</v>
      </c>
      <c r="C2594" t="s">
        <v>3085</v>
      </c>
      <c r="D2594" t="s">
        <v>1810</v>
      </c>
      <c r="E2594" t="s">
        <v>26</v>
      </c>
      <c r="F2594" t="s">
        <v>33</v>
      </c>
      <c r="G2594" t="s">
        <v>19</v>
      </c>
      <c r="H2594" t="s">
        <v>50</v>
      </c>
      <c r="I2594" s="3">
        <v>1</v>
      </c>
      <c r="J2594" s="4">
        <v>2981.86</v>
      </c>
      <c r="K2594" s="4">
        <v>2981.86</v>
      </c>
      <c r="L2594" t="s">
        <v>28</v>
      </c>
      <c r="M2594" t="s">
        <v>29</v>
      </c>
      <c r="N2594">
        <f>IF(COUNTIF($C$2:C2594,C2594)=1,1,0)</f>
        <v>0</v>
      </c>
      <c r="O2594">
        <f t="shared" si="80"/>
        <v>0</v>
      </c>
      <c r="P2594" t="str">
        <f t="shared" si="81"/>
        <v>2023-03</v>
      </c>
      <c r="Q2594" s="3">
        <f>IF(AND(IF(dashboard!$B$4="All",TRUE,$F2594=dashboard!$B$4),IF(dashboard!$B$5="All",TRUE,$E2594=dashboard!$B$5),IF(dashboard!$B$6="All",TRUE,$G2594=dashboard!$B$6),IF(dashboard!$B$7="All",TRUE,$M2594=dashboard!$B$7),$P2594&gt;=dashboard!$B$8,$P2594&lt;=dashboard!$B$9,COUNTIFS($C$2:C2594,$C2594,$F$2:F2594,IF(dashboard!$B$4="All","*",dashboard!$B$4),$E$2:E2594,IF(dashboard!$B$5="All","*",dashboard!$B$5),$G$2:G2594,IF(dashboard!$B$6="All","*",dashboard!$B$6),$M$2:M2594,IF(dashboard!$B$7="All","*",dashboard!$B$7),$P$2:P2594,"&gt;="&amp;dashboard!$B$8,$P$2:P2594,"&lt;="&amp;dashboard!$B$9)=1),1,0)</f>
        <v>0</v>
      </c>
    </row>
    <row r="2595" spans="1:17">
      <c r="A2595" t="s">
        <v>4155</v>
      </c>
      <c r="B2595" s="2">
        <v>45291</v>
      </c>
      <c r="C2595" t="s">
        <v>3607</v>
      </c>
      <c r="D2595" t="s">
        <v>556</v>
      </c>
      <c r="E2595" t="s">
        <v>17</v>
      </c>
      <c r="F2595" t="s">
        <v>27</v>
      </c>
      <c r="G2595" t="s">
        <v>42</v>
      </c>
      <c r="H2595" t="s">
        <v>57</v>
      </c>
      <c r="I2595" s="3">
        <v>5</v>
      </c>
      <c r="J2595" s="4">
        <v>10757.29</v>
      </c>
      <c r="K2595" s="4">
        <v>53786.46</v>
      </c>
      <c r="L2595" t="s">
        <v>28</v>
      </c>
      <c r="M2595" t="s">
        <v>29</v>
      </c>
      <c r="N2595">
        <f>IF(COUNTIF($C$2:C2595,C2595)=1,1,0)</f>
        <v>0</v>
      </c>
      <c r="O2595">
        <f t="shared" si="80"/>
        <v>0</v>
      </c>
      <c r="P2595" t="str">
        <f t="shared" si="81"/>
        <v>2023-12</v>
      </c>
      <c r="Q2595" s="3">
        <f>IF(AND(IF(dashboard!$B$4="All",TRUE,$F2595=dashboard!$B$4),IF(dashboard!$B$5="All",TRUE,$E2595=dashboard!$B$5),IF(dashboard!$B$6="All",TRUE,$G2595=dashboard!$B$6),IF(dashboard!$B$7="All",TRUE,$M2595=dashboard!$B$7),$P2595&gt;=dashboard!$B$8,$P2595&lt;=dashboard!$B$9,COUNTIFS($C$2:C2595,$C2595,$F$2:F2595,IF(dashboard!$B$4="All","*",dashboard!$B$4),$E$2:E2595,IF(dashboard!$B$5="All","*",dashboard!$B$5),$G$2:G2595,IF(dashboard!$B$6="All","*",dashboard!$B$6),$M$2:M2595,IF(dashboard!$B$7="All","*",dashboard!$B$7),$P$2:P2595,"&gt;="&amp;dashboard!$B$8,$P$2:P2595,"&lt;="&amp;dashboard!$B$9)=1),1,0)</f>
        <v>0</v>
      </c>
    </row>
    <row r="2596" spans="1:17">
      <c r="A2596" t="s">
        <v>4156</v>
      </c>
      <c r="B2596" s="2">
        <v>45089</v>
      </c>
      <c r="C2596" t="s">
        <v>3437</v>
      </c>
      <c r="D2596" t="s">
        <v>193</v>
      </c>
      <c r="E2596" t="s">
        <v>26</v>
      </c>
      <c r="F2596" t="s">
        <v>33</v>
      </c>
      <c r="G2596" t="s">
        <v>19</v>
      </c>
      <c r="H2596" t="s">
        <v>57</v>
      </c>
      <c r="I2596" s="3">
        <v>1</v>
      </c>
      <c r="J2596" s="4">
        <v>10819.86</v>
      </c>
      <c r="K2596" s="4">
        <v>10819.86</v>
      </c>
      <c r="L2596" t="s">
        <v>28</v>
      </c>
      <c r="M2596" t="s">
        <v>29</v>
      </c>
      <c r="N2596">
        <f>IF(COUNTIF($C$2:C2596,C2596)=1,1,0)</f>
        <v>0</v>
      </c>
      <c r="O2596">
        <f t="shared" si="80"/>
        <v>0</v>
      </c>
      <c r="P2596" t="str">
        <f t="shared" si="81"/>
        <v>2023-06</v>
      </c>
      <c r="Q2596" s="3">
        <f>IF(AND(IF(dashboard!$B$4="All",TRUE,$F2596=dashboard!$B$4),IF(dashboard!$B$5="All",TRUE,$E2596=dashboard!$B$5),IF(dashboard!$B$6="All",TRUE,$G2596=dashboard!$B$6),IF(dashboard!$B$7="All",TRUE,$M2596=dashboard!$B$7),$P2596&gt;=dashboard!$B$8,$P2596&lt;=dashboard!$B$9,COUNTIFS($C$2:C2596,$C2596,$F$2:F2596,IF(dashboard!$B$4="All","*",dashboard!$B$4),$E$2:E2596,IF(dashboard!$B$5="All","*",dashboard!$B$5),$G$2:G2596,IF(dashboard!$B$6="All","*",dashboard!$B$6),$M$2:M2596,IF(dashboard!$B$7="All","*",dashboard!$B$7),$P$2:P2596,"&gt;="&amp;dashboard!$B$8,$P$2:P2596,"&lt;="&amp;dashboard!$B$9)=1),1,0)</f>
        <v>1</v>
      </c>
    </row>
    <row r="2597" spans="1:17">
      <c r="A2597" t="s">
        <v>4157</v>
      </c>
      <c r="B2597" s="2">
        <v>44974</v>
      </c>
      <c r="C2597" t="s">
        <v>3567</v>
      </c>
      <c r="D2597" t="s">
        <v>169</v>
      </c>
      <c r="E2597" t="s">
        <v>17</v>
      </c>
      <c r="F2597" t="s">
        <v>27</v>
      </c>
      <c r="G2597" t="s">
        <v>42</v>
      </c>
      <c r="H2597" t="s">
        <v>34</v>
      </c>
      <c r="I2597" s="3">
        <v>2</v>
      </c>
      <c r="J2597" s="4">
        <v>1096.8499999999999</v>
      </c>
      <c r="K2597" s="4">
        <v>2193.6999999999998</v>
      </c>
      <c r="L2597" t="s">
        <v>21</v>
      </c>
      <c r="M2597" t="s">
        <v>29</v>
      </c>
      <c r="N2597">
        <f>IF(COUNTIF($C$2:C2597,C2597)=1,1,0)</f>
        <v>0</v>
      </c>
      <c r="O2597">
        <f t="shared" si="80"/>
        <v>0</v>
      </c>
      <c r="P2597" t="str">
        <f t="shared" si="81"/>
        <v>2023-02</v>
      </c>
      <c r="Q2597" s="3">
        <f>IF(AND(IF(dashboard!$B$4="All",TRUE,$F2597=dashboard!$B$4),IF(dashboard!$B$5="All",TRUE,$E2597=dashboard!$B$5),IF(dashboard!$B$6="All",TRUE,$G2597=dashboard!$B$6),IF(dashboard!$B$7="All",TRUE,$M2597=dashboard!$B$7),$P2597&gt;=dashboard!$B$8,$P2597&lt;=dashboard!$B$9,COUNTIFS($C$2:C2597,$C2597,$F$2:F2597,IF(dashboard!$B$4="All","*",dashboard!$B$4),$E$2:E2597,IF(dashboard!$B$5="All","*",dashboard!$B$5),$G$2:G2597,IF(dashboard!$B$6="All","*",dashboard!$B$6),$M$2:M2597,IF(dashboard!$B$7="All","*",dashboard!$B$7),$P$2:P2597,"&gt;="&amp;dashboard!$B$8,$P$2:P2597,"&lt;="&amp;dashboard!$B$9)=1),1,0)</f>
        <v>0</v>
      </c>
    </row>
    <row r="2598" spans="1:17">
      <c r="A2598" t="s">
        <v>4158</v>
      </c>
      <c r="B2598" s="2">
        <v>45437</v>
      </c>
      <c r="C2598" t="s">
        <v>1041</v>
      </c>
      <c r="D2598" t="s">
        <v>1887</v>
      </c>
      <c r="E2598" t="s">
        <v>17</v>
      </c>
      <c r="F2598" t="s">
        <v>46</v>
      </c>
      <c r="G2598" t="s">
        <v>19</v>
      </c>
      <c r="H2598" t="s">
        <v>50</v>
      </c>
      <c r="I2598" s="3">
        <v>4</v>
      </c>
      <c r="J2598" s="4">
        <v>2574.5300000000002</v>
      </c>
      <c r="K2598" s="4">
        <v>10298.11</v>
      </c>
      <c r="L2598" t="s">
        <v>35</v>
      </c>
      <c r="M2598" t="s">
        <v>29</v>
      </c>
      <c r="N2598">
        <f>IF(COUNTIF($C$2:C2598,C2598)=1,1,0)</f>
        <v>0</v>
      </c>
      <c r="O2598">
        <f t="shared" si="80"/>
        <v>0</v>
      </c>
      <c r="P2598" t="str">
        <f t="shared" si="81"/>
        <v>2024-05</v>
      </c>
      <c r="Q2598" s="3">
        <f>IF(AND(IF(dashboard!$B$4="All",TRUE,$F2598=dashboard!$B$4),IF(dashboard!$B$5="All",TRUE,$E2598=dashboard!$B$5),IF(dashboard!$B$6="All",TRUE,$G2598=dashboard!$B$6),IF(dashboard!$B$7="All",TRUE,$M2598=dashboard!$B$7),$P2598&gt;=dashboard!$B$8,$P2598&lt;=dashboard!$B$9,COUNTIFS($C$2:C2598,$C2598,$F$2:F2598,IF(dashboard!$B$4="All","*",dashboard!$B$4),$E$2:E2598,IF(dashboard!$B$5="All","*",dashboard!$B$5),$G$2:G2598,IF(dashboard!$B$6="All","*",dashboard!$B$6),$M$2:M2598,IF(dashboard!$B$7="All","*",dashboard!$B$7),$P$2:P2598,"&gt;="&amp;dashboard!$B$8,$P$2:P2598,"&lt;="&amp;dashboard!$B$9)=1),1,0)</f>
        <v>0</v>
      </c>
    </row>
    <row r="2599" spans="1:17">
      <c r="A2599" t="s">
        <v>4159</v>
      </c>
      <c r="B2599" s="2">
        <v>45255</v>
      </c>
      <c r="C2599" t="s">
        <v>4160</v>
      </c>
      <c r="D2599" t="s">
        <v>196</v>
      </c>
      <c r="E2599" t="s">
        <v>17</v>
      </c>
      <c r="F2599" t="s">
        <v>18</v>
      </c>
      <c r="G2599" t="s">
        <v>42</v>
      </c>
      <c r="H2599" t="s">
        <v>57</v>
      </c>
      <c r="I2599" s="3">
        <v>5</v>
      </c>
      <c r="J2599" s="4">
        <v>13397.73</v>
      </c>
      <c r="K2599" s="4">
        <v>66988.67</v>
      </c>
      <c r="L2599" t="s">
        <v>28</v>
      </c>
      <c r="M2599" t="s">
        <v>29</v>
      </c>
      <c r="N2599">
        <f>IF(COUNTIF($C$2:C2599,C2599)=1,1,0)</f>
        <v>1</v>
      </c>
      <c r="O2599">
        <f t="shared" si="80"/>
        <v>0</v>
      </c>
      <c r="P2599" t="str">
        <f t="shared" si="81"/>
        <v>2023-11</v>
      </c>
      <c r="Q2599" s="3">
        <f>IF(AND(IF(dashboard!$B$4="All",TRUE,$F2599=dashboard!$B$4),IF(dashboard!$B$5="All",TRUE,$E2599=dashboard!$B$5),IF(dashboard!$B$6="All",TRUE,$G2599=dashboard!$B$6),IF(dashboard!$B$7="All",TRUE,$M2599=dashboard!$B$7),$P2599&gt;=dashboard!$B$8,$P2599&lt;=dashboard!$B$9,COUNTIFS($C$2:C2599,$C2599,$F$2:F2599,IF(dashboard!$B$4="All","*",dashboard!$B$4),$E$2:E2599,IF(dashboard!$B$5="All","*",dashboard!$B$5),$G$2:G2599,IF(dashboard!$B$6="All","*",dashboard!$B$6),$M$2:M2599,IF(dashboard!$B$7="All","*",dashboard!$B$7),$P$2:P2599,"&gt;="&amp;dashboard!$B$8,$P$2:P2599,"&lt;="&amp;dashboard!$B$9)=1),1,0)</f>
        <v>0</v>
      </c>
    </row>
    <row r="2600" spans="1:17">
      <c r="A2600" t="s">
        <v>4161</v>
      </c>
      <c r="B2600" s="2">
        <v>45042</v>
      </c>
      <c r="C2600" t="s">
        <v>323</v>
      </c>
      <c r="D2600" t="s">
        <v>624</v>
      </c>
      <c r="E2600" t="s">
        <v>17</v>
      </c>
      <c r="F2600" t="s">
        <v>33</v>
      </c>
      <c r="G2600" t="s">
        <v>42</v>
      </c>
      <c r="H2600" t="s">
        <v>34</v>
      </c>
      <c r="I2600" s="3">
        <v>3</v>
      </c>
      <c r="J2600" s="4">
        <v>1439.78</v>
      </c>
      <c r="K2600" s="4">
        <v>4319.3500000000004</v>
      </c>
      <c r="L2600" t="s">
        <v>35</v>
      </c>
      <c r="M2600" t="s">
        <v>29</v>
      </c>
      <c r="N2600">
        <f>IF(COUNTIF($C$2:C2600,C2600)=1,1,0)</f>
        <v>0</v>
      </c>
      <c r="O2600">
        <f t="shared" si="80"/>
        <v>0</v>
      </c>
      <c r="P2600" t="str">
        <f t="shared" si="81"/>
        <v>2023-04</v>
      </c>
      <c r="Q2600" s="3">
        <f>IF(AND(IF(dashboard!$B$4="All",TRUE,$F2600=dashboard!$B$4),IF(dashboard!$B$5="All",TRUE,$E2600=dashboard!$B$5),IF(dashboard!$B$6="All",TRUE,$G2600=dashboard!$B$6),IF(dashboard!$B$7="All",TRUE,$M2600=dashboard!$B$7),$P2600&gt;=dashboard!$B$8,$P2600&lt;=dashboard!$B$9,COUNTIFS($C$2:C2600,$C2600,$F$2:F2600,IF(dashboard!$B$4="All","*",dashboard!$B$4),$E$2:E2600,IF(dashboard!$B$5="All","*",dashboard!$B$5),$G$2:G2600,IF(dashboard!$B$6="All","*",dashboard!$B$6),$M$2:M2600,IF(dashboard!$B$7="All","*",dashboard!$B$7),$P$2:P2600,"&gt;="&amp;dashboard!$B$8,$P$2:P2600,"&lt;="&amp;dashboard!$B$9)=1),1,0)</f>
        <v>1</v>
      </c>
    </row>
    <row r="2601" spans="1:17">
      <c r="A2601" t="s">
        <v>4162</v>
      </c>
      <c r="B2601" s="2">
        <v>45263</v>
      </c>
      <c r="C2601" t="s">
        <v>1545</v>
      </c>
      <c r="D2601" t="s">
        <v>2423</v>
      </c>
      <c r="E2601" t="s">
        <v>61</v>
      </c>
      <c r="F2601" t="s">
        <v>46</v>
      </c>
      <c r="G2601" t="s">
        <v>19</v>
      </c>
      <c r="H2601" t="s">
        <v>34</v>
      </c>
      <c r="I2601" s="3">
        <v>5</v>
      </c>
      <c r="J2601" s="4">
        <v>957.22</v>
      </c>
      <c r="K2601" s="4">
        <v>4786.08</v>
      </c>
      <c r="L2601" t="s">
        <v>35</v>
      </c>
      <c r="M2601" t="s">
        <v>29</v>
      </c>
      <c r="N2601">
        <f>IF(COUNTIF($C$2:C2601,C2601)=1,1,0)</f>
        <v>0</v>
      </c>
      <c r="O2601">
        <f t="shared" si="80"/>
        <v>0</v>
      </c>
      <c r="P2601" t="str">
        <f t="shared" si="81"/>
        <v>2023-12</v>
      </c>
      <c r="Q2601" s="3">
        <f>IF(AND(IF(dashboard!$B$4="All",TRUE,$F2601=dashboard!$B$4),IF(dashboard!$B$5="All",TRUE,$E2601=dashboard!$B$5),IF(dashboard!$B$6="All",TRUE,$G2601=dashboard!$B$6),IF(dashboard!$B$7="All",TRUE,$M2601=dashboard!$B$7),$P2601&gt;=dashboard!$B$8,$P2601&lt;=dashboard!$B$9,COUNTIFS($C$2:C2601,$C2601,$F$2:F2601,IF(dashboard!$B$4="All","*",dashboard!$B$4),$E$2:E2601,IF(dashboard!$B$5="All","*",dashboard!$B$5),$G$2:G2601,IF(dashboard!$B$6="All","*",dashboard!$B$6),$M$2:M2601,IF(dashboard!$B$7="All","*",dashboard!$B$7),$P$2:P2601,"&gt;="&amp;dashboard!$B$8,$P$2:P2601,"&lt;="&amp;dashboard!$B$9)=1),1,0)</f>
        <v>0</v>
      </c>
    </row>
    <row r="2602" spans="1:17">
      <c r="A2602" t="s">
        <v>4163</v>
      </c>
      <c r="B2602" s="2">
        <v>45073</v>
      </c>
      <c r="C2602" t="s">
        <v>1797</v>
      </c>
      <c r="D2602" t="s">
        <v>1874</v>
      </c>
      <c r="E2602" t="s">
        <v>17</v>
      </c>
      <c r="F2602" t="s">
        <v>33</v>
      </c>
      <c r="G2602" t="s">
        <v>42</v>
      </c>
      <c r="H2602" t="s">
        <v>20</v>
      </c>
      <c r="I2602" s="3">
        <v>2</v>
      </c>
      <c r="J2602" s="4">
        <v>24638.7</v>
      </c>
      <c r="K2602" s="4">
        <v>49277.39</v>
      </c>
      <c r="L2602" t="s">
        <v>21</v>
      </c>
      <c r="M2602" t="s">
        <v>29</v>
      </c>
      <c r="N2602">
        <f>IF(COUNTIF($C$2:C2602,C2602)=1,1,0)</f>
        <v>0</v>
      </c>
      <c r="O2602">
        <f t="shared" si="80"/>
        <v>0</v>
      </c>
      <c r="P2602" t="str">
        <f t="shared" si="81"/>
        <v>2023-05</v>
      </c>
      <c r="Q2602" s="3">
        <f>IF(AND(IF(dashboard!$B$4="All",TRUE,$F2602=dashboard!$B$4),IF(dashboard!$B$5="All",TRUE,$E2602=dashboard!$B$5),IF(dashboard!$B$6="All",TRUE,$G2602=dashboard!$B$6),IF(dashboard!$B$7="All",TRUE,$M2602=dashboard!$B$7),$P2602&gt;=dashboard!$B$8,$P2602&lt;=dashboard!$B$9,COUNTIFS($C$2:C2602,$C2602,$F$2:F2602,IF(dashboard!$B$4="All","*",dashboard!$B$4),$E$2:E2602,IF(dashboard!$B$5="All","*",dashboard!$B$5),$G$2:G2602,IF(dashboard!$B$6="All","*",dashboard!$B$6),$M$2:M2602,IF(dashboard!$B$7="All","*",dashboard!$B$7),$P$2:P2602,"&gt;="&amp;dashboard!$B$8,$P$2:P2602,"&lt;="&amp;dashboard!$B$9)=1),1,0)</f>
        <v>1</v>
      </c>
    </row>
    <row r="2603" spans="1:17">
      <c r="A2603" t="s">
        <v>4164</v>
      </c>
      <c r="B2603" s="2">
        <v>45249</v>
      </c>
      <c r="C2603" t="s">
        <v>819</v>
      </c>
      <c r="D2603" t="s">
        <v>1246</v>
      </c>
      <c r="E2603" t="s">
        <v>61</v>
      </c>
      <c r="F2603" t="s">
        <v>46</v>
      </c>
      <c r="G2603" t="s">
        <v>19</v>
      </c>
      <c r="H2603" t="s">
        <v>57</v>
      </c>
      <c r="I2603" s="3">
        <v>4</v>
      </c>
      <c r="J2603" s="4">
        <v>11925.97</v>
      </c>
      <c r="K2603" s="4">
        <v>47703.88</v>
      </c>
      <c r="L2603" t="s">
        <v>21</v>
      </c>
      <c r="M2603" t="s">
        <v>29</v>
      </c>
      <c r="N2603">
        <f>IF(COUNTIF($C$2:C2603,C2603)=1,1,0)</f>
        <v>0</v>
      </c>
      <c r="O2603">
        <f t="shared" si="80"/>
        <v>0</v>
      </c>
      <c r="P2603" t="str">
        <f t="shared" si="81"/>
        <v>2023-11</v>
      </c>
      <c r="Q2603" s="3">
        <f>IF(AND(IF(dashboard!$B$4="All",TRUE,$F2603=dashboard!$B$4),IF(dashboard!$B$5="All",TRUE,$E2603=dashboard!$B$5),IF(dashboard!$B$6="All",TRUE,$G2603=dashboard!$B$6),IF(dashboard!$B$7="All",TRUE,$M2603=dashboard!$B$7),$P2603&gt;=dashboard!$B$8,$P2603&lt;=dashboard!$B$9,COUNTIFS($C$2:C2603,$C2603,$F$2:F2603,IF(dashboard!$B$4="All","*",dashboard!$B$4),$E$2:E2603,IF(dashboard!$B$5="All","*",dashboard!$B$5),$G$2:G2603,IF(dashboard!$B$6="All","*",dashboard!$B$6),$M$2:M2603,IF(dashboard!$B$7="All","*",dashboard!$B$7),$P$2:P2603,"&gt;="&amp;dashboard!$B$8,$P$2:P2603,"&lt;="&amp;dashboard!$B$9)=1),1,0)</f>
        <v>0</v>
      </c>
    </row>
    <row r="2604" spans="1:17">
      <c r="A2604" t="s">
        <v>4165</v>
      </c>
      <c r="B2604" s="2">
        <v>45369</v>
      </c>
      <c r="C2604" t="s">
        <v>1300</v>
      </c>
      <c r="D2604" t="s">
        <v>3727</v>
      </c>
      <c r="E2604" t="s">
        <v>17</v>
      </c>
      <c r="F2604" t="s">
        <v>18</v>
      </c>
      <c r="G2604" t="s">
        <v>19</v>
      </c>
      <c r="H2604" t="s">
        <v>50</v>
      </c>
      <c r="I2604" s="3">
        <v>4</v>
      </c>
      <c r="J2604" s="4">
        <v>2858.55</v>
      </c>
      <c r="K2604" s="4">
        <v>11434.21</v>
      </c>
      <c r="L2604" t="s">
        <v>28</v>
      </c>
      <c r="M2604" t="s">
        <v>29</v>
      </c>
      <c r="N2604">
        <f>IF(COUNTIF($C$2:C2604,C2604)=1,1,0)</f>
        <v>0</v>
      </c>
      <c r="O2604">
        <f t="shared" si="80"/>
        <v>0</v>
      </c>
      <c r="P2604" t="str">
        <f t="shared" si="81"/>
        <v>2024-03</v>
      </c>
      <c r="Q2604" s="3">
        <f>IF(AND(IF(dashboard!$B$4="All",TRUE,$F2604=dashboard!$B$4),IF(dashboard!$B$5="All",TRUE,$E2604=dashboard!$B$5),IF(dashboard!$B$6="All",TRUE,$G2604=dashboard!$B$6),IF(dashboard!$B$7="All",TRUE,$M2604=dashboard!$B$7),$P2604&gt;=dashboard!$B$8,$P2604&lt;=dashboard!$B$9,COUNTIFS($C$2:C2604,$C2604,$F$2:F2604,IF(dashboard!$B$4="All","*",dashboard!$B$4),$E$2:E2604,IF(dashboard!$B$5="All","*",dashboard!$B$5),$G$2:G2604,IF(dashboard!$B$6="All","*",dashboard!$B$6),$M$2:M2604,IF(dashboard!$B$7="All","*",dashboard!$B$7),$P$2:P2604,"&gt;="&amp;dashboard!$B$8,$P$2:P2604,"&lt;="&amp;dashboard!$B$9)=1),1,0)</f>
        <v>0</v>
      </c>
    </row>
    <row r="2605" spans="1:17">
      <c r="A2605" t="s">
        <v>4166</v>
      </c>
      <c r="B2605" s="2">
        <v>44939</v>
      </c>
      <c r="C2605" t="s">
        <v>558</v>
      </c>
      <c r="D2605" t="s">
        <v>1927</v>
      </c>
      <c r="E2605" t="s">
        <v>26</v>
      </c>
      <c r="F2605" t="s">
        <v>27</v>
      </c>
      <c r="G2605" t="s">
        <v>19</v>
      </c>
      <c r="H2605" t="s">
        <v>57</v>
      </c>
      <c r="I2605" s="3">
        <v>5</v>
      </c>
      <c r="J2605" s="4">
        <v>11588.62</v>
      </c>
      <c r="K2605" s="4">
        <v>57943.09</v>
      </c>
      <c r="L2605" t="s">
        <v>28</v>
      </c>
      <c r="M2605" t="s">
        <v>29</v>
      </c>
      <c r="N2605">
        <f>IF(COUNTIF($C$2:C2605,C2605)=1,1,0)</f>
        <v>0</v>
      </c>
      <c r="O2605">
        <f t="shared" si="80"/>
        <v>0</v>
      </c>
      <c r="P2605" t="str">
        <f t="shared" si="81"/>
        <v>2023-01</v>
      </c>
      <c r="Q2605" s="3">
        <f>IF(AND(IF(dashboard!$B$4="All",TRUE,$F2605=dashboard!$B$4),IF(dashboard!$B$5="All",TRUE,$E2605=dashboard!$B$5),IF(dashboard!$B$6="All",TRUE,$G2605=dashboard!$B$6),IF(dashboard!$B$7="All",TRUE,$M2605=dashboard!$B$7),$P2605&gt;=dashboard!$B$8,$P2605&lt;=dashboard!$B$9,COUNTIFS($C$2:C2605,$C2605,$F$2:F2605,IF(dashboard!$B$4="All","*",dashboard!$B$4),$E$2:E2605,IF(dashboard!$B$5="All","*",dashboard!$B$5),$G$2:G2605,IF(dashboard!$B$6="All","*",dashboard!$B$6),$M$2:M2605,IF(dashboard!$B$7="All","*",dashboard!$B$7),$P$2:P2605,"&gt;="&amp;dashboard!$B$8,$P$2:P2605,"&lt;="&amp;dashboard!$B$9)=1),1,0)</f>
        <v>0</v>
      </c>
    </row>
    <row r="2606" spans="1:17">
      <c r="A2606" t="s">
        <v>4167</v>
      </c>
      <c r="B2606" s="2">
        <v>45420</v>
      </c>
      <c r="C2606" t="s">
        <v>1782</v>
      </c>
      <c r="D2606" t="s">
        <v>3219</v>
      </c>
      <c r="E2606" t="s">
        <v>26</v>
      </c>
      <c r="F2606" t="s">
        <v>46</v>
      </c>
      <c r="G2606" t="s">
        <v>19</v>
      </c>
      <c r="H2606" t="s">
        <v>57</v>
      </c>
      <c r="I2606" s="3">
        <v>5</v>
      </c>
      <c r="J2606" s="4">
        <v>14092.31</v>
      </c>
      <c r="K2606" s="4">
        <v>70461.55</v>
      </c>
      <c r="L2606" t="s">
        <v>28</v>
      </c>
      <c r="M2606" t="s">
        <v>29</v>
      </c>
      <c r="N2606">
        <f>IF(COUNTIF($C$2:C2606,C2606)=1,1,0)</f>
        <v>0</v>
      </c>
      <c r="O2606">
        <f t="shared" si="80"/>
        <v>0</v>
      </c>
      <c r="P2606" t="str">
        <f t="shared" si="81"/>
        <v>2024-05</v>
      </c>
      <c r="Q2606" s="3">
        <f>IF(AND(IF(dashboard!$B$4="All",TRUE,$F2606=dashboard!$B$4),IF(dashboard!$B$5="All",TRUE,$E2606=dashboard!$B$5),IF(dashboard!$B$6="All",TRUE,$G2606=dashboard!$B$6),IF(dashboard!$B$7="All",TRUE,$M2606=dashboard!$B$7),$P2606&gt;=dashboard!$B$8,$P2606&lt;=dashboard!$B$9,COUNTIFS($C$2:C2606,$C2606,$F$2:F2606,IF(dashboard!$B$4="All","*",dashboard!$B$4),$E$2:E2606,IF(dashboard!$B$5="All","*",dashboard!$B$5),$G$2:G2606,IF(dashboard!$B$6="All","*",dashboard!$B$6),$M$2:M2606,IF(dashboard!$B$7="All","*",dashboard!$B$7),$P$2:P2606,"&gt;="&amp;dashboard!$B$8,$P$2:P2606,"&lt;="&amp;dashboard!$B$9)=1),1,0)</f>
        <v>0</v>
      </c>
    </row>
    <row r="2607" spans="1:17">
      <c r="A2607" t="s">
        <v>4168</v>
      </c>
      <c r="B2607" s="2">
        <v>45213</v>
      </c>
      <c r="C2607" t="s">
        <v>2536</v>
      </c>
      <c r="D2607" t="s">
        <v>1224</v>
      </c>
      <c r="E2607" t="s">
        <v>26</v>
      </c>
      <c r="F2607" t="s">
        <v>33</v>
      </c>
      <c r="G2607" t="s">
        <v>42</v>
      </c>
      <c r="H2607" t="s">
        <v>50</v>
      </c>
      <c r="I2607" s="3">
        <v>5</v>
      </c>
      <c r="J2607" s="4">
        <v>2274.1</v>
      </c>
      <c r="K2607" s="4">
        <v>11370.48</v>
      </c>
      <c r="L2607" t="s">
        <v>28</v>
      </c>
      <c r="M2607" t="s">
        <v>29</v>
      </c>
      <c r="N2607">
        <f>IF(COUNTIF($C$2:C2607,C2607)=1,1,0)</f>
        <v>0</v>
      </c>
      <c r="O2607">
        <f t="shared" si="80"/>
        <v>0</v>
      </c>
      <c r="P2607" t="str">
        <f t="shared" si="81"/>
        <v>2023-10</v>
      </c>
      <c r="Q2607" s="3">
        <f>IF(AND(IF(dashboard!$B$4="All",TRUE,$F2607=dashboard!$B$4),IF(dashboard!$B$5="All",TRUE,$E2607=dashboard!$B$5),IF(dashboard!$B$6="All",TRUE,$G2607=dashboard!$B$6),IF(dashboard!$B$7="All",TRUE,$M2607=dashboard!$B$7),$P2607&gt;=dashboard!$B$8,$P2607&lt;=dashboard!$B$9,COUNTIFS($C$2:C2607,$C2607,$F$2:F2607,IF(dashboard!$B$4="All","*",dashboard!$B$4),$E$2:E2607,IF(dashboard!$B$5="All","*",dashboard!$B$5),$G$2:G2607,IF(dashboard!$B$6="All","*",dashboard!$B$6),$M$2:M2607,IF(dashboard!$B$7="All","*",dashboard!$B$7),$P$2:P2607,"&gt;="&amp;dashboard!$B$8,$P$2:P2607,"&lt;="&amp;dashboard!$B$9)=1),1,0)</f>
        <v>0</v>
      </c>
    </row>
    <row r="2608" spans="1:17">
      <c r="A2608" t="s">
        <v>4169</v>
      </c>
      <c r="B2608" s="2">
        <v>45040</v>
      </c>
      <c r="C2608" t="s">
        <v>540</v>
      </c>
      <c r="D2608" t="s">
        <v>1289</v>
      </c>
      <c r="E2608" t="s">
        <v>26</v>
      </c>
      <c r="F2608" t="s">
        <v>33</v>
      </c>
      <c r="G2608" t="s">
        <v>42</v>
      </c>
      <c r="H2608" t="s">
        <v>50</v>
      </c>
      <c r="I2608" s="3">
        <v>2</v>
      </c>
      <c r="J2608" s="4">
        <v>2582.16</v>
      </c>
      <c r="K2608" s="4">
        <v>5164.3100000000004</v>
      </c>
      <c r="L2608" t="s">
        <v>28</v>
      </c>
      <c r="M2608" t="s">
        <v>29</v>
      </c>
      <c r="N2608">
        <f>IF(COUNTIF($C$2:C2608,C2608)=1,1,0)</f>
        <v>0</v>
      </c>
      <c r="O2608">
        <f t="shared" si="80"/>
        <v>0</v>
      </c>
      <c r="P2608" t="str">
        <f t="shared" si="81"/>
        <v>2023-04</v>
      </c>
      <c r="Q2608" s="3">
        <f>IF(AND(IF(dashboard!$B$4="All",TRUE,$F2608=dashboard!$B$4),IF(dashboard!$B$5="All",TRUE,$E2608=dashboard!$B$5),IF(dashboard!$B$6="All",TRUE,$G2608=dashboard!$B$6),IF(dashboard!$B$7="All",TRUE,$M2608=dashboard!$B$7),$P2608&gt;=dashboard!$B$8,$P2608&lt;=dashboard!$B$9,COUNTIFS($C$2:C2608,$C2608,$F$2:F2608,IF(dashboard!$B$4="All","*",dashboard!$B$4),$E$2:E2608,IF(dashboard!$B$5="All","*",dashboard!$B$5),$G$2:G2608,IF(dashboard!$B$6="All","*",dashboard!$B$6),$M$2:M2608,IF(dashboard!$B$7="All","*",dashboard!$B$7),$P$2:P2608,"&gt;="&amp;dashboard!$B$8,$P$2:P2608,"&lt;="&amp;dashboard!$B$9)=1),1,0)</f>
        <v>0</v>
      </c>
    </row>
    <row r="2609" spans="1:17">
      <c r="A2609" t="s">
        <v>4170</v>
      </c>
      <c r="B2609" s="2">
        <v>45406</v>
      </c>
      <c r="C2609" t="s">
        <v>1043</v>
      </c>
      <c r="D2609" t="s">
        <v>327</v>
      </c>
      <c r="E2609" t="s">
        <v>26</v>
      </c>
      <c r="F2609" t="s">
        <v>46</v>
      </c>
      <c r="G2609" t="s">
        <v>19</v>
      </c>
      <c r="H2609" t="s">
        <v>20</v>
      </c>
      <c r="I2609" s="3">
        <v>1</v>
      </c>
      <c r="J2609" s="4">
        <v>25455.42</v>
      </c>
      <c r="K2609" s="4">
        <v>25455.42</v>
      </c>
      <c r="L2609" t="s">
        <v>35</v>
      </c>
      <c r="M2609" t="s">
        <v>29</v>
      </c>
      <c r="N2609">
        <f>IF(COUNTIF($C$2:C2609,C2609)=1,1,0)</f>
        <v>0</v>
      </c>
      <c r="O2609">
        <f t="shared" si="80"/>
        <v>0</v>
      </c>
      <c r="P2609" t="str">
        <f t="shared" si="81"/>
        <v>2024-04</v>
      </c>
      <c r="Q2609" s="3">
        <f>IF(AND(IF(dashboard!$B$4="All",TRUE,$F2609=dashboard!$B$4),IF(dashboard!$B$5="All",TRUE,$E2609=dashboard!$B$5),IF(dashboard!$B$6="All",TRUE,$G2609=dashboard!$B$6),IF(dashboard!$B$7="All",TRUE,$M2609=dashboard!$B$7),$P2609&gt;=dashboard!$B$8,$P2609&lt;=dashboard!$B$9,COUNTIFS($C$2:C2609,$C2609,$F$2:F2609,IF(dashboard!$B$4="All","*",dashboard!$B$4),$E$2:E2609,IF(dashboard!$B$5="All","*",dashboard!$B$5),$G$2:G2609,IF(dashboard!$B$6="All","*",dashboard!$B$6),$M$2:M2609,IF(dashboard!$B$7="All","*",dashboard!$B$7),$P$2:P2609,"&gt;="&amp;dashboard!$B$8,$P$2:P2609,"&lt;="&amp;dashboard!$B$9)=1),1,0)</f>
        <v>0</v>
      </c>
    </row>
    <row r="2610" spans="1:17">
      <c r="A2610" t="s">
        <v>4171</v>
      </c>
      <c r="B2610" s="2">
        <v>44948</v>
      </c>
      <c r="C2610" t="s">
        <v>2987</v>
      </c>
      <c r="D2610" t="s">
        <v>3154</v>
      </c>
      <c r="E2610" t="s">
        <v>61</v>
      </c>
      <c r="F2610" t="s">
        <v>18</v>
      </c>
      <c r="G2610" t="s">
        <v>19</v>
      </c>
      <c r="H2610" t="s">
        <v>34</v>
      </c>
      <c r="I2610" s="3">
        <v>1</v>
      </c>
      <c r="J2610" s="4">
        <v>1235.25</v>
      </c>
      <c r="K2610" s="4">
        <v>1235.25</v>
      </c>
      <c r="L2610" t="s">
        <v>35</v>
      </c>
      <c r="M2610" t="s">
        <v>29</v>
      </c>
      <c r="N2610">
        <f>IF(COUNTIF($C$2:C2610,C2610)=1,1,0)</f>
        <v>0</v>
      </c>
      <c r="O2610">
        <f t="shared" si="80"/>
        <v>0</v>
      </c>
      <c r="P2610" t="str">
        <f t="shared" si="81"/>
        <v>2023-01</v>
      </c>
      <c r="Q2610" s="3">
        <f>IF(AND(IF(dashboard!$B$4="All",TRUE,$F2610=dashboard!$B$4),IF(dashboard!$B$5="All",TRUE,$E2610=dashboard!$B$5),IF(dashboard!$B$6="All",TRUE,$G2610=dashboard!$B$6),IF(dashboard!$B$7="All",TRUE,$M2610=dashboard!$B$7),$P2610&gt;=dashboard!$B$8,$P2610&lt;=dashboard!$B$9,COUNTIFS($C$2:C2610,$C2610,$F$2:F2610,IF(dashboard!$B$4="All","*",dashboard!$B$4),$E$2:E2610,IF(dashboard!$B$5="All","*",dashboard!$B$5),$G$2:G2610,IF(dashboard!$B$6="All","*",dashboard!$B$6),$M$2:M2610,IF(dashboard!$B$7="All","*",dashboard!$B$7),$P$2:P2610,"&gt;="&amp;dashboard!$B$8,$P$2:P2610,"&lt;="&amp;dashboard!$B$9)=1),1,0)</f>
        <v>0</v>
      </c>
    </row>
    <row r="2611" spans="1:17">
      <c r="A2611" t="s">
        <v>4172</v>
      </c>
      <c r="B2611" s="2">
        <v>45275</v>
      </c>
      <c r="C2611" t="s">
        <v>1743</v>
      </c>
      <c r="D2611" t="s">
        <v>434</v>
      </c>
      <c r="E2611" t="s">
        <v>26</v>
      </c>
      <c r="F2611" t="s">
        <v>18</v>
      </c>
      <c r="G2611" t="s">
        <v>19</v>
      </c>
      <c r="H2611" t="s">
        <v>50</v>
      </c>
      <c r="I2611" s="3">
        <v>3</v>
      </c>
      <c r="J2611" s="4">
        <v>2193.44</v>
      </c>
      <c r="K2611" s="4">
        <v>6580.32</v>
      </c>
      <c r="L2611" t="s">
        <v>21</v>
      </c>
      <c r="M2611" t="s">
        <v>29</v>
      </c>
      <c r="N2611">
        <f>IF(COUNTIF($C$2:C2611,C2611)=1,1,0)</f>
        <v>0</v>
      </c>
      <c r="O2611">
        <f t="shared" si="80"/>
        <v>0</v>
      </c>
      <c r="P2611" t="str">
        <f t="shared" si="81"/>
        <v>2023-12</v>
      </c>
      <c r="Q2611" s="3">
        <f>IF(AND(IF(dashboard!$B$4="All",TRUE,$F2611=dashboard!$B$4),IF(dashboard!$B$5="All",TRUE,$E2611=dashboard!$B$5),IF(dashboard!$B$6="All",TRUE,$G2611=dashboard!$B$6),IF(dashboard!$B$7="All",TRUE,$M2611=dashboard!$B$7),$P2611&gt;=dashboard!$B$8,$P2611&lt;=dashboard!$B$9,COUNTIFS($C$2:C2611,$C2611,$F$2:F2611,IF(dashboard!$B$4="All","*",dashboard!$B$4),$E$2:E2611,IF(dashboard!$B$5="All","*",dashboard!$B$5),$G$2:G2611,IF(dashboard!$B$6="All","*",dashboard!$B$6),$M$2:M2611,IF(dashboard!$B$7="All","*",dashboard!$B$7),$P$2:P2611,"&gt;="&amp;dashboard!$B$8,$P$2:P2611,"&lt;="&amp;dashboard!$B$9)=1),1,0)</f>
        <v>0</v>
      </c>
    </row>
    <row r="2612" spans="1:17">
      <c r="A2612" t="s">
        <v>4173</v>
      </c>
      <c r="B2612" s="2">
        <v>45246</v>
      </c>
      <c r="C2612" t="s">
        <v>2869</v>
      </c>
      <c r="D2612" t="s">
        <v>53</v>
      </c>
      <c r="E2612" t="s">
        <v>17</v>
      </c>
      <c r="F2612" t="s">
        <v>27</v>
      </c>
      <c r="G2612" t="s">
        <v>42</v>
      </c>
      <c r="H2612" t="s">
        <v>50</v>
      </c>
      <c r="I2612" s="3">
        <v>2</v>
      </c>
      <c r="J2612" s="4">
        <v>2907.55</v>
      </c>
      <c r="K2612" s="4">
        <v>5815.1</v>
      </c>
      <c r="L2612" t="s">
        <v>21</v>
      </c>
      <c r="M2612" t="s">
        <v>22</v>
      </c>
      <c r="N2612">
        <f>IF(COUNTIF($C$2:C2612,C2612)=1,1,0)</f>
        <v>0</v>
      </c>
      <c r="O2612">
        <f t="shared" si="80"/>
        <v>1</v>
      </c>
      <c r="P2612" t="str">
        <f t="shared" si="81"/>
        <v>2023-11</v>
      </c>
      <c r="Q2612" s="3">
        <f>IF(AND(IF(dashboard!$B$4="All",TRUE,$F2612=dashboard!$B$4),IF(dashboard!$B$5="All",TRUE,$E2612=dashboard!$B$5),IF(dashboard!$B$6="All",TRUE,$G2612=dashboard!$B$6),IF(dashboard!$B$7="All",TRUE,$M2612=dashboard!$B$7),$P2612&gt;=dashboard!$B$8,$P2612&lt;=dashboard!$B$9,COUNTIFS($C$2:C2612,$C2612,$F$2:F2612,IF(dashboard!$B$4="All","*",dashboard!$B$4),$E$2:E2612,IF(dashboard!$B$5="All","*",dashboard!$B$5),$G$2:G2612,IF(dashboard!$B$6="All","*",dashboard!$B$6),$M$2:M2612,IF(dashboard!$B$7="All","*",dashboard!$B$7),$P$2:P2612,"&gt;="&amp;dashboard!$B$8,$P$2:P2612,"&lt;="&amp;dashboard!$B$9)=1),1,0)</f>
        <v>0</v>
      </c>
    </row>
    <row r="2613" spans="1:17">
      <c r="A2613" t="s">
        <v>4174</v>
      </c>
      <c r="B2613" s="2">
        <v>45052</v>
      </c>
      <c r="C2613" t="s">
        <v>825</v>
      </c>
      <c r="D2613" t="s">
        <v>56</v>
      </c>
      <c r="E2613" t="s">
        <v>26</v>
      </c>
      <c r="F2613" t="s">
        <v>27</v>
      </c>
      <c r="G2613" t="s">
        <v>42</v>
      </c>
      <c r="H2613" t="s">
        <v>57</v>
      </c>
      <c r="I2613" s="3">
        <v>4</v>
      </c>
      <c r="J2613" s="4">
        <v>16866.650000000001</v>
      </c>
      <c r="K2613" s="4">
        <v>67466.62</v>
      </c>
      <c r="L2613" t="s">
        <v>35</v>
      </c>
      <c r="M2613" t="s">
        <v>29</v>
      </c>
      <c r="N2613">
        <f>IF(COUNTIF($C$2:C2613,C2613)=1,1,0)</f>
        <v>0</v>
      </c>
      <c r="O2613">
        <f t="shared" si="80"/>
        <v>0</v>
      </c>
      <c r="P2613" t="str">
        <f t="shared" si="81"/>
        <v>2023-05</v>
      </c>
      <c r="Q2613" s="3">
        <f>IF(AND(IF(dashboard!$B$4="All",TRUE,$F2613=dashboard!$B$4),IF(dashboard!$B$5="All",TRUE,$E2613=dashboard!$B$5),IF(dashboard!$B$6="All",TRUE,$G2613=dashboard!$B$6),IF(dashboard!$B$7="All",TRUE,$M2613=dashboard!$B$7),$P2613&gt;=dashboard!$B$8,$P2613&lt;=dashboard!$B$9,COUNTIFS($C$2:C2613,$C2613,$F$2:F2613,IF(dashboard!$B$4="All","*",dashboard!$B$4),$E$2:E2613,IF(dashboard!$B$5="All","*",dashboard!$B$5),$G$2:G2613,IF(dashboard!$B$6="All","*",dashboard!$B$6),$M$2:M2613,IF(dashboard!$B$7="All","*",dashboard!$B$7),$P$2:P2613,"&gt;="&amp;dashboard!$B$8,$P$2:P2613,"&lt;="&amp;dashboard!$B$9)=1),1,0)</f>
        <v>0</v>
      </c>
    </row>
    <row r="2614" spans="1:17">
      <c r="A2614" t="s">
        <v>4175</v>
      </c>
      <c r="B2614" s="2">
        <v>45203</v>
      </c>
      <c r="C2614" t="s">
        <v>235</v>
      </c>
      <c r="D2614" t="s">
        <v>680</v>
      </c>
      <c r="E2614" t="s">
        <v>17</v>
      </c>
      <c r="F2614" t="s">
        <v>33</v>
      </c>
      <c r="G2614" t="s">
        <v>42</v>
      </c>
      <c r="H2614" t="s">
        <v>50</v>
      </c>
      <c r="I2614" s="3">
        <v>3</v>
      </c>
      <c r="J2614" s="4">
        <v>2249.38</v>
      </c>
      <c r="K2614" s="4">
        <v>6748.15</v>
      </c>
      <c r="L2614" t="s">
        <v>21</v>
      </c>
      <c r="M2614" t="s">
        <v>29</v>
      </c>
      <c r="N2614">
        <f>IF(COUNTIF($C$2:C2614,C2614)=1,1,0)</f>
        <v>0</v>
      </c>
      <c r="O2614">
        <f t="shared" si="80"/>
        <v>0</v>
      </c>
      <c r="P2614" t="str">
        <f t="shared" si="81"/>
        <v>2023-10</v>
      </c>
      <c r="Q2614" s="3">
        <f>IF(AND(IF(dashboard!$B$4="All",TRUE,$F2614=dashboard!$B$4),IF(dashboard!$B$5="All",TRUE,$E2614=dashboard!$B$5),IF(dashboard!$B$6="All",TRUE,$G2614=dashboard!$B$6),IF(dashboard!$B$7="All",TRUE,$M2614=dashboard!$B$7),$P2614&gt;=dashboard!$B$8,$P2614&lt;=dashboard!$B$9,COUNTIFS($C$2:C2614,$C2614,$F$2:F2614,IF(dashboard!$B$4="All","*",dashboard!$B$4),$E$2:E2614,IF(dashboard!$B$5="All","*",dashboard!$B$5),$G$2:G2614,IF(dashboard!$B$6="All","*",dashboard!$B$6),$M$2:M2614,IF(dashboard!$B$7="All","*",dashboard!$B$7),$P$2:P2614,"&gt;="&amp;dashboard!$B$8,$P$2:P2614,"&lt;="&amp;dashboard!$B$9)=1),1,0)</f>
        <v>0</v>
      </c>
    </row>
    <row r="2615" spans="1:17">
      <c r="A2615" t="s">
        <v>4176</v>
      </c>
      <c r="B2615" s="2">
        <v>45130</v>
      </c>
      <c r="C2615" t="s">
        <v>1706</v>
      </c>
      <c r="D2615" t="s">
        <v>2574</v>
      </c>
      <c r="E2615" t="s">
        <v>17</v>
      </c>
      <c r="F2615" t="s">
        <v>33</v>
      </c>
      <c r="G2615" t="s">
        <v>42</v>
      </c>
      <c r="H2615" t="s">
        <v>50</v>
      </c>
      <c r="I2615" s="3">
        <v>4</v>
      </c>
      <c r="J2615" s="4">
        <v>2991.11</v>
      </c>
      <c r="K2615" s="4">
        <v>11964.46</v>
      </c>
      <c r="L2615" t="s">
        <v>21</v>
      </c>
      <c r="M2615" t="s">
        <v>29</v>
      </c>
      <c r="N2615">
        <f>IF(COUNTIF($C$2:C2615,C2615)=1,1,0)</f>
        <v>0</v>
      </c>
      <c r="O2615">
        <f t="shared" si="80"/>
        <v>0</v>
      </c>
      <c r="P2615" t="str">
        <f t="shared" si="81"/>
        <v>2023-07</v>
      </c>
      <c r="Q2615" s="3">
        <f>IF(AND(IF(dashboard!$B$4="All",TRUE,$F2615=dashboard!$B$4),IF(dashboard!$B$5="All",TRUE,$E2615=dashboard!$B$5),IF(dashboard!$B$6="All",TRUE,$G2615=dashboard!$B$6),IF(dashboard!$B$7="All",TRUE,$M2615=dashboard!$B$7),$P2615&gt;=dashboard!$B$8,$P2615&lt;=dashboard!$B$9,COUNTIFS($C$2:C2615,$C2615,$F$2:F2615,IF(dashboard!$B$4="All","*",dashboard!$B$4),$E$2:E2615,IF(dashboard!$B$5="All","*",dashboard!$B$5),$G$2:G2615,IF(dashboard!$B$6="All","*",dashboard!$B$6),$M$2:M2615,IF(dashboard!$B$7="All","*",dashboard!$B$7),$P$2:P2615,"&gt;="&amp;dashboard!$B$8,$P$2:P2615,"&lt;="&amp;dashboard!$B$9)=1),1,0)</f>
        <v>1</v>
      </c>
    </row>
    <row r="2616" spans="1:17">
      <c r="A2616" t="s">
        <v>4177</v>
      </c>
      <c r="B2616" s="2">
        <v>45120</v>
      </c>
      <c r="C2616" t="s">
        <v>2290</v>
      </c>
      <c r="D2616" t="s">
        <v>1477</v>
      </c>
      <c r="E2616" t="s">
        <v>61</v>
      </c>
      <c r="F2616" t="s">
        <v>27</v>
      </c>
      <c r="G2616" t="s">
        <v>19</v>
      </c>
      <c r="H2616" t="s">
        <v>57</v>
      </c>
      <c r="I2616" s="3">
        <v>4</v>
      </c>
      <c r="J2616" s="4">
        <v>10889.58</v>
      </c>
      <c r="K2616" s="4">
        <v>43558.31</v>
      </c>
      <c r="L2616" t="s">
        <v>28</v>
      </c>
      <c r="M2616" t="s">
        <v>22</v>
      </c>
      <c r="N2616">
        <f>IF(COUNTIF($C$2:C2616,C2616)=1,1,0)</f>
        <v>0</v>
      </c>
      <c r="O2616">
        <f t="shared" si="80"/>
        <v>1</v>
      </c>
      <c r="P2616" t="str">
        <f t="shared" si="81"/>
        <v>2023-07</v>
      </c>
      <c r="Q2616" s="3">
        <f>IF(AND(IF(dashboard!$B$4="All",TRUE,$F2616=dashboard!$B$4),IF(dashboard!$B$5="All",TRUE,$E2616=dashboard!$B$5),IF(dashboard!$B$6="All",TRUE,$G2616=dashboard!$B$6),IF(dashboard!$B$7="All",TRUE,$M2616=dashboard!$B$7),$P2616&gt;=dashboard!$B$8,$P2616&lt;=dashboard!$B$9,COUNTIFS($C$2:C2616,$C2616,$F$2:F2616,IF(dashboard!$B$4="All","*",dashboard!$B$4),$E$2:E2616,IF(dashboard!$B$5="All","*",dashboard!$B$5),$G$2:G2616,IF(dashboard!$B$6="All","*",dashboard!$B$6),$M$2:M2616,IF(dashboard!$B$7="All","*",dashboard!$B$7),$P$2:P2616,"&gt;="&amp;dashboard!$B$8,$P$2:P2616,"&lt;="&amp;dashboard!$B$9)=1),1,0)</f>
        <v>0</v>
      </c>
    </row>
    <row r="2617" spans="1:17">
      <c r="A2617" t="s">
        <v>4178</v>
      </c>
      <c r="B2617" s="2">
        <v>45473</v>
      </c>
      <c r="C2617" t="s">
        <v>386</v>
      </c>
      <c r="D2617" t="s">
        <v>550</v>
      </c>
      <c r="E2617" t="s">
        <v>17</v>
      </c>
      <c r="F2617" t="s">
        <v>27</v>
      </c>
      <c r="G2617" t="s">
        <v>19</v>
      </c>
      <c r="H2617" t="s">
        <v>57</v>
      </c>
      <c r="I2617" s="3">
        <v>5</v>
      </c>
      <c r="J2617" s="4">
        <v>16414.740000000002</v>
      </c>
      <c r="K2617" s="4">
        <v>82073.710000000006</v>
      </c>
      <c r="L2617" t="s">
        <v>21</v>
      </c>
      <c r="M2617" t="s">
        <v>29</v>
      </c>
      <c r="N2617">
        <f>IF(COUNTIF($C$2:C2617,C2617)=1,1,0)</f>
        <v>0</v>
      </c>
      <c r="O2617">
        <f t="shared" si="80"/>
        <v>0</v>
      </c>
      <c r="P2617" t="str">
        <f t="shared" si="81"/>
        <v>2024-06</v>
      </c>
      <c r="Q2617" s="3">
        <f>IF(AND(IF(dashboard!$B$4="All",TRUE,$F2617=dashboard!$B$4),IF(dashboard!$B$5="All",TRUE,$E2617=dashboard!$B$5),IF(dashboard!$B$6="All",TRUE,$G2617=dashboard!$B$6),IF(dashboard!$B$7="All",TRUE,$M2617=dashboard!$B$7),$P2617&gt;=dashboard!$B$8,$P2617&lt;=dashboard!$B$9,COUNTIFS($C$2:C2617,$C2617,$F$2:F2617,IF(dashboard!$B$4="All","*",dashboard!$B$4),$E$2:E2617,IF(dashboard!$B$5="All","*",dashboard!$B$5),$G$2:G2617,IF(dashboard!$B$6="All","*",dashboard!$B$6),$M$2:M2617,IF(dashboard!$B$7="All","*",dashboard!$B$7),$P$2:P2617,"&gt;="&amp;dashboard!$B$8,$P$2:P2617,"&lt;="&amp;dashboard!$B$9)=1),1,0)</f>
        <v>0</v>
      </c>
    </row>
    <row r="2618" spans="1:17">
      <c r="A2618" t="s">
        <v>4179</v>
      </c>
      <c r="B2618" s="2">
        <v>45212</v>
      </c>
      <c r="C2618" t="s">
        <v>406</v>
      </c>
      <c r="D2618" t="s">
        <v>2528</v>
      </c>
      <c r="E2618" t="s">
        <v>26</v>
      </c>
      <c r="F2618" t="s">
        <v>27</v>
      </c>
      <c r="G2618" t="s">
        <v>42</v>
      </c>
      <c r="H2618" t="s">
        <v>57</v>
      </c>
      <c r="I2618" s="3">
        <v>4</v>
      </c>
      <c r="J2618" s="4">
        <v>13753.77</v>
      </c>
      <c r="K2618" s="4">
        <v>55015.1</v>
      </c>
      <c r="L2618" t="s">
        <v>21</v>
      </c>
      <c r="M2618" t="s">
        <v>29</v>
      </c>
      <c r="N2618">
        <f>IF(COUNTIF($C$2:C2618,C2618)=1,1,0)</f>
        <v>0</v>
      </c>
      <c r="O2618">
        <f t="shared" si="80"/>
        <v>0</v>
      </c>
      <c r="P2618" t="str">
        <f t="shared" si="81"/>
        <v>2023-10</v>
      </c>
      <c r="Q2618" s="3">
        <f>IF(AND(IF(dashboard!$B$4="All",TRUE,$F2618=dashboard!$B$4),IF(dashboard!$B$5="All",TRUE,$E2618=dashboard!$B$5),IF(dashboard!$B$6="All",TRUE,$G2618=dashboard!$B$6),IF(dashboard!$B$7="All",TRUE,$M2618=dashboard!$B$7),$P2618&gt;=dashboard!$B$8,$P2618&lt;=dashboard!$B$9,COUNTIFS($C$2:C2618,$C2618,$F$2:F2618,IF(dashboard!$B$4="All","*",dashboard!$B$4),$E$2:E2618,IF(dashboard!$B$5="All","*",dashboard!$B$5),$G$2:G2618,IF(dashboard!$B$6="All","*",dashboard!$B$6),$M$2:M2618,IF(dashboard!$B$7="All","*",dashboard!$B$7),$P$2:P2618,"&gt;="&amp;dashboard!$B$8,$P$2:P2618,"&lt;="&amp;dashboard!$B$9)=1),1,0)</f>
        <v>0</v>
      </c>
    </row>
    <row r="2619" spans="1:17">
      <c r="A2619" t="s">
        <v>4180</v>
      </c>
      <c r="B2619" s="2">
        <v>44983</v>
      </c>
      <c r="C2619" t="s">
        <v>93</v>
      </c>
      <c r="D2619" t="s">
        <v>1289</v>
      </c>
      <c r="E2619" t="s">
        <v>17</v>
      </c>
      <c r="F2619" t="s">
        <v>46</v>
      </c>
      <c r="G2619" t="s">
        <v>42</v>
      </c>
      <c r="H2619" t="s">
        <v>20</v>
      </c>
      <c r="I2619" s="3">
        <v>4</v>
      </c>
      <c r="J2619" s="4">
        <v>32082.84</v>
      </c>
      <c r="K2619" s="4">
        <v>128331.36</v>
      </c>
      <c r="L2619" t="s">
        <v>21</v>
      </c>
      <c r="M2619" t="s">
        <v>29</v>
      </c>
      <c r="N2619">
        <f>IF(COUNTIF($C$2:C2619,C2619)=1,1,0)</f>
        <v>0</v>
      </c>
      <c r="O2619">
        <f t="shared" si="80"/>
        <v>0</v>
      </c>
      <c r="P2619" t="str">
        <f t="shared" si="81"/>
        <v>2023-02</v>
      </c>
      <c r="Q2619" s="3">
        <f>IF(AND(IF(dashboard!$B$4="All",TRUE,$F2619=dashboard!$B$4),IF(dashboard!$B$5="All",TRUE,$E2619=dashboard!$B$5),IF(dashboard!$B$6="All",TRUE,$G2619=dashboard!$B$6),IF(dashboard!$B$7="All",TRUE,$M2619=dashboard!$B$7),$P2619&gt;=dashboard!$B$8,$P2619&lt;=dashboard!$B$9,COUNTIFS($C$2:C2619,$C2619,$F$2:F2619,IF(dashboard!$B$4="All","*",dashboard!$B$4),$E$2:E2619,IF(dashboard!$B$5="All","*",dashboard!$B$5),$G$2:G2619,IF(dashboard!$B$6="All","*",dashboard!$B$6),$M$2:M2619,IF(dashboard!$B$7="All","*",dashboard!$B$7),$P$2:P2619,"&gt;="&amp;dashboard!$B$8,$P$2:P2619,"&lt;="&amp;dashboard!$B$9)=1),1,0)</f>
        <v>0</v>
      </c>
    </row>
    <row r="2620" spans="1:17">
      <c r="A2620" t="s">
        <v>4181</v>
      </c>
      <c r="B2620" s="2">
        <v>45229</v>
      </c>
      <c r="C2620" t="s">
        <v>806</v>
      </c>
      <c r="D2620" t="s">
        <v>1340</v>
      </c>
      <c r="E2620" t="s">
        <v>17</v>
      </c>
      <c r="F2620" t="s">
        <v>27</v>
      </c>
      <c r="G2620" t="s">
        <v>42</v>
      </c>
      <c r="H2620" t="s">
        <v>34</v>
      </c>
      <c r="I2620" s="3">
        <v>2</v>
      </c>
      <c r="J2620" s="4">
        <v>942.08</v>
      </c>
      <c r="K2620" s="4">
        <v>1884.16</v>
      </c>
      <c r="L2620" t="s">
        <v>35</v>
      </c>
      <c r="M2620" t="s">
        <v>29</v>
      </c>
      <c r="N2620">
        <f>IF(COUNTIF($C$2:C2620,C2620)=1,1,0)</f>
        <v>0</v>
      </c>
      <c r="O2620">
        <f t="shared" si="80"/>
        <v>0</v>
      </c>
      <c r="P2620" t="str">
        <f t="shared" si="81"/>
        <v>2023-10</v>
      </c>
      <c r="Q2620" s="3">
        <f>IF(AND(IF(dashboard!$B$4="All",TRUE,$F2620=dashboard!$B$4),IF(dashboard!$B$5="All",TRUE,$E2620=dashboard!$B$5),IF(dashboard!$B$6="All",TRUE,$G2620=dashboard!$B$6),IF(dashboard!$B$7="All",TRUE,$M2620=dashboard!$B$7),$P2620&gt;=dashboard!$B$8,$P2620&lt;=dashboard!$B$9,COUNTIFS($C$2:C2620,$C2620,$F$2:F2620,IF(dashboard!$B$4="All","*",dashboard!$B$4),$E$2:E2620,IF(dashboard!$B$5="All","*",dashboard!$B$5),$G$2:G2620,IF(dashboard!$B$6="All","*",dashboard!$B$6),$M$2:M2620,IF(dashboard!$B$7="All","*",dashboard!$B$7),$P$2:P2620,"&gt;="&amp;dashboard!$B$8,$P$2:P2620,"&lt;="&amp;dashboard!$B$9)=1),1,0)</f>
        <v>0</v>
      </c>
    </row>
    <row r="2621" spans="1:17">
      <c r="A2621" t="s">
        <v>4182</v>
      </c>
      <c r="B2621" s="2">
        <v>45089</v>
      </c>
      <c r="C2621" t="s">
        <v>546</v>
      </c>
      <c r="D2621" t="s">
        <v>837</v>
      </c>
      <c r="E2621" t="s">
        <v>17</v>
      </c>
      <c r="F2621" t="s">
        <v>46</v>
      </c>
      <c r="G2621" t="s">
        <v>42</v>
      </c>
      <c r="H2621" t="s">
        <v>50</v>
      </c>
      <c r="I2621" s="3">
        <v>5</v>
      </c>
      <c r="J2621" s="4">
        <v>2393.6</v>
      </c>
      <c r="K2621" s="4">
        <v>11968</v>
      </c>
      <c r="L2621" t="s">
        <v>35</v>
      </c>
      <c r="M2621" t="s">
        <v>29</v>
      </c>
      <c r="N2621">
        <f>IF(COUNTIF($C$2:C2621,C2621)=1,1,0)</f>
        <v>0</v>
      </c>
      <c r="O2621">
        <f t="shared" si="80"/>
        <v>0</v>
      </c>
      <c r="P2621" t="str">
        <f t="shared" si="81"/>
        <v>2023-06</v>
      </c>
      <c r="Q2621" s="3">
        <f>IF(AND(IF(dashboard!$B$4="All",TRUE,$F2621=dashboard!$B$4),IF(dashboard!$B$5="All",TRUE,$E2621=dashboard!$B$5),IF(dashboard!$B$6="All",TRUE,$G2621=dashboard!$B$6),IF(dashboard!$B$7="All",TRUE,$M2621=dashboard!$B$7),$P2621&gt;=dashboard!$B$8,$P2621&lt;=dashboard!$B$9,COUNTIFS($C$2:C2621,$C2621,$F$2:F2621,IF(dashboard!$B$4="All","*",dashboard!$B$4),$E$2:E2621,IF(dashboard!$B$5="All","*",dashboard!$B$5),$G$2:G2621,IF(dashboard!$B$6="All","*",dashboard!$B$6),$M$2:M2621,IF(dashboard!$B$7="All","*",dashboard!$B$7),$P$2:P2621,"&gt;="&amp;dashboard!$B$8,$P$2:P2621,"&lt;="&amp;dashboard!$B$9)=1),1,0)</f>
        <v>0</v>
      </c>
    </row>
    <row r="2622" spans="1:17">
      <c r="A2622" t="s">
        <v>4183</v>
      </c>
      <c r="B2622" s="2">
        <v>44945</v>
      </c>
      <c r="C2622" t="s">
        <v>2571</v>
      </c>
      <c r="D2622" t="s">
        <v>3188</v>
      </c>
      <c r="E2622" t="s">
        <v>17</v>
      </c>
      <c r="F2622" t="s">
        <v>46</v>
      </c>
      <c r="G2622" t="s">
        <v>42</v>
      </c>
      <c r="H2622" t="s">
        <v>57</v>
      </c>
      <c r="I2622" s="3">
        <v>5</v>
      </c>
      <c r="J2622" s="4">
        <v>11135.39</v>
      </c>
      <c r="K2622" s="4">
        <v>55676.94</v>
      </c>
      <c r="L2622" t="s">
        <v>28</v>
      </c>
      <c r="M2622" t="s">
        <v>29</v>
      </c>
      <c r="N2622">
        <f>IF(COUNTIF($C$2:C2622,C2622)=1,1,0)</f>
        <v>0</v>
      </c>
      <c r="O2622">
        <f t="shared" si="80"/>
        <v>0</v>
      </c>
      <c r="P2622" t="str">
        <f t="shared" si="81"/>
        <v>2023-01</v>
      </c>
      <c r="Q2622" s="3">
        <f>IF(AND(IF(dashboard!$B$4="All",TRUE,$F2622=dashboard!$B$4),IF(dashboard!$B$5="All",TRUE,$E2622=dashboard!$B$5),IF(dashboard!$B$6="All",TRUE,$G2622=dashboard!$B$6),IF(dashboard!$B$7="All",TRUE,$M2622=dashboard!$B$7),$P2622&gt;=dashboard!$B$8,$P2622&lt;=dashboard!$B$9,COUNTIFS($C$2:C2622,$C2622,$F$2:F2622,IF(dashboard!$B$4="All","*",dashboard!$B$4),$E$2:E2622,IF(dashboard!$B$5="All","*",dashboard!$B$5),$G$2:G2622,IF(dashboard!$B$6="All","*",dashboard!$B$6),$M$2:M2622,IF(dashboard!$B$7="All","*",dashboard!$B$7),$P$2:P2622,"&gt;="&amp;dashboard!$B$8,$P$2:P2622,"&lt;="&amp;dashboard!$B$9)=1),1,0)</f>
        <v>0</v>
      </c>
    </row>
    <row r="2623" spans="1:17">
      <c r="A2623" t="s">
        <v>4184</v>
      </c>
      <c r="B2623" s="2">
        <v>45296</v>
      </c>
      <c r="C2623" t="s">
        <v>1190</v>
      </c>
      <c r="D2623" t="s">
        <v>1362</v>
      </c>
      <c r="E2623" t="s">
        <v>26</v>
      </c>
      <c r="F2623" t="s">
        <v>27</v>
      </c>
      <c r="G2623" t="s">
        <v>42</v>
      </c>
      <c r="H2623" t="s">
        <v>57</v>
      </c>
      <c r="I2623" s="3">
        <v>3</v>
      </c>
      <c r="J2623" s="4">
        <v>15124.33</v>
      </c>
      <c r="K2623" s="4">
        <v>45372.99</v>
      </c>
      <c r="L2623" t="s">
        <v>21</v>
      </c>
      <c r="M2623" t="s">
        <v>29</v>
      </c>
      <c r="N2623">
        <f>IF(COUNTIF($C$2:C2623,C2623)=1,1,0)</f>
        <v>0</v>
      </c>
      <c r="O2623">
        <f t="shared" si="80"/>
        <v>0</v>
      </c>
      <c r="P2623" t="str">
        <f t="shared" si="81"/>
        <v>2024-01</v>
      </c>
      <c r="Q2623" s="3">
        <f>IF(AND(IF(dashboard!$B$4="All",TRUE,$F2623=dashboard!$B$4),IF(dashboard!$B$5="All",TRUE,$E2623=dashboard!$B$5),IF(dashboard!$B$6="All",TRUE,$G2623=dashboard!$B$6),IF(dashboard!$B$7="All",TRUE,$M2623=dashboard!$B$7),$P2623&gt;=dashboard!$B$8,$P2623&lt;=dashboard!$B$9,COUNTIFS($C$2:C2623,$C2623,$F$2:F2623,IF(dashboard!$B$4="All","*",dashboard!$B$4),$E$2:E2623,IF(dashboard!$B$5="All","*",dashboard!$B$5),$G$2:G2623,IF(dashboard!$B$6="All","*",dashboard!$B$6),$M$2:M2623,IF(dashboard!$B$7="All","*",dashboard!$B$7),$P$2:P2623,"&gt;="&amp;dashboard!$B$8,$P$2:P2623,"&lt;="&amp;dashboard!$B$9)=1),1,0)</f>
        <v>0</v>
      </c>
    </row>
    <row r="2624" spans="1:17">
      <c r="A2624" t="s">
        <v>4185</v>
      </c>
      <c r="B2624" s="2">
        <v>45190</v>
      </c>
      <c r="C2624" t="s">
        <v>941</v>
      </c>
      <c r="D2624" t="s">
        <v>627</v>
      </c>
      <c r="E2624" t="s">
        <v>17</v>
      </c>
      <c r="F2624" t="s">
        <v>18</v>
      </c>
      <c r="G2624" t="s">
        <v>42</v>
      </c>
      <c r="H2624" t="s">
        <v>34</v>
      </c>
      <c r="I2624" s="3">
        <v>5</v>
      </c>
      <c r="J2624" s="4">
        <v>984.95</v>
      </c>
      <c r="K2624" s="4">
        <v>4924.7700000000004</v>
      </c>
      <c r="L2624" t="s">
        <v>35</v>
      </c>
      <c r="M2624" t="s">
        <v>29</v>
      </c>
      <c r="N2624">
        <f>IF(COUNTIF($C$2:C2624,C2624)=1,1,0)</f>
        <v>0</v>
      </c>
      <c r="O2624">
        <f t="shared" si="80"/>
        <v>0</v>
      </c>
      <c r="P2624" t="str">
        <f t="shared" si="81"/>
        <v>2023-09</v>
      </c>
      <c r="Q2624" s="3">
        <f>IF(AND(IF(dashboard!$B$4="All",TRUE,$F2624=dashboard!$B$4),IF(dashboard!$B$5="All",TRUE,$E2624=dashboard!$B$5),IF(dashboard!$B$6="All",TRUE,$G2624=dashboard!$B$6),IF(dashboard!$B$7="All",TRUE,$M2624=dashboard!$B$7),$P2624&gt;=dashboard!$B$8,$P2624&lt;=dashboard!$B$9,COUNTIFS($C$2:C2624,$C2624,$F$2:F2624,IF(dashboard!$B$4="All","*",dashboard!$B$4),$E$2:E2624,IF(dashboard!$B$5="All","*",dashboard!$B$5),$G$2:G2624,IF(dashboard!$B$6="All","*",dashboard!$B$6),$M$2:M2624,IF(dashboard!$B$7="All","*",dashboard!$B$7),$P$2:P2624,"&gt;="&amp;dashboard!$B$8,$P$2:P2624,"&lt;="&amp;dashboard!$B$9)=1),1,0)</f>
        <v>0</v>
      </c>
    </row>
    <row r="2625" spans="1:17">
      <c r="A2625" t="s">
        <v>4186</v>
      </c>
      <c r="B2625" s="2">
        <v>45039</v>
      </c>
      <c r="C2625" t="s">
        <v>1412</v>
      </c>
      <c r="D2625" t="s">
        <v>996</v>
      </c>
      <c r="E2625" t="s">
        <v>17</v>
      </c>
      <c r="F2625" t="s">
        <v>18</v>
      </c>
      <c r="G2625" t="s">
        <v>42</v>
      </c>
      <c r="H2625" t="s">
        <v>20</v>
      </c>
      <c r="I2625" s="3">
        <v>1</v>
      </c>
      <c r="J2625" s="4">
        <v>37185.019999999997</v>
      </c>
      <c r="K2625" s="4">
        <v>37185.019999999997</v>
      </c>
      <c r="L2625" t="s">
        <v>28</v>
      </c>
      <c r="M2625" t="s">
        <v>29</v>
      </c>
      <c r="N2625">
        <f>IF(COUNTIF($C$2:C2625,C2625)=1,1,0)</f>
        <v>0</v>
      </c>
      <c r="O2625">
        <f t="shared" si="80"/>
        <v>0</v>
      </c>
      <c r="P2625" t="str">
        <f t="shared" si="81"/>
        <v>2023-04</v>
      </c>
      <c r="Q2625" s="3">
        <f>IF(AND(IF(dashboard!$B$4="All",TRUE,$F2625=dashboard!$B$4),IF(dashboard!$B$5="All",TRUE,$E2625=dashboard!$B$5),IF(dashboard!$B$6="All",TRUE,$G2625=dashboard!$B$6),IF(dashboard!$B$7="All",TRUE,$M2625=dashboard!$B$7),$P2625&gt;=dashboard!$B$8,$P2625&lt;=dashboard!$B$9,COUNTIFS($C$2:C2625,$C2625,$F$2:F2625,IF(dashboard!$B$4="All","*",dashboard!$B$4),$E$2:E2625,IF(dashboard!$B$5="All","*",dashboard!$B$5),$G$2:G2625,IF(dashboard!$B$6="All","*",dashboard!$B$6),$M$2:M2625,IF(dashboard!$B$7="All","*",dashboard!$B$7),$P$2:P2625,"&gt;="&amp;dashboard!$B$8,$P$2:P2625,"&lt;="&amp;dashboard!$B$9)=1),1,0)</f>
        <v>0</v>
      </c>
    </row>
    <row r="2626" spans="1:17">
      <c r="A2626" t="s">
        <v>4187</v>
      </c>
      <c r="B2626" s="2">
        <v>45414</v>
      </c>
      <c r="C2626" t="s">
        <v>3089</v>
      </c>
      <c r="D2626" t="s">
        <v>1020</v>
      </c>
      <c r="E2626" t="s">
        <v>17</v>
      </c>
      <c r="F2626" t="s">
        <v>33</v>
      </c>
      <c r="G2626" t="s">
        <v>19</v>
      </c>
      <c r="H2626" t="s">
        <v>50</v>
      </c>
      <c r="I2626" s="3">
        <v>2</v>
      </c>
      <c r="J2626" s="4">
        <v>2509.1999999999998</v>
      </c>
      <c r="K2626" s="4">
        <v>5018.3999999999996</v>
      </c>
      <c r="L2626" t="s">
        <v>21</v>
      </c>
      <c r="M2626" t="s">
        <v>29</v>
      </c>
      <c r="N2626">
        <f>IF(COUNTIF($C$2:C2626,C2626)=1,1,0)</f>
        <v>0</v>
      </c>
      <c r="O2626">
        <f t="shared" ref="O2626:O2689" si="82">IF(OR(M2626="Yes",M2626="YES",M2626=TRUE,M2626=1),1,0)</f>
        <v>0</v>
      </c>
      <c r="P2626" t="str">
        <f t="shared" ref="P2626:P2689" si="83">TEXT(B2626,"yyyy-mm")</f>
        <v>2024-05</v>
      </c>
      <c r="Q2626" s="3">
        <f>IF(AND(IF(dashboard!$B$4="All",TRUE,$F2626=dashboard!$B$4),IF(dashboard!$B$5="All",TRUE,$E2626=dashboard!$B$5),IF(dashboard!$B$6="All",TRUE,$G2626=dashboard!$B$6),IF(dashboard!$B$7="All",TRUE,$M2626=dashboard!$B$7),$P2626&gt;=dashboard!$B$8,$P2626&lt;=dashboard!$B$9,COUNTIFS($C$2:C2626,$C2626,$F$2:F2626,IF(dashboard!$B$4="All","*",dashboard!$B$4),$E$2:E2626,IF(dashboard!$B$5="All","*",dashboard!$B$5),$G$2:G2626,IF(dashboard!$B$6="All","*",dashboard!$B$6),$M$2:M2626,IF(dashboard!$B$7="All","*",dashboard!$B$7),$P$2:P2626,"&gt;="&amp;dashboard!$B$8,$P$2:P2626,"&lt;="&amp;dashboard!$B$9)=1),1,0)</f>
        <v>0</v>
      </c>
    </row>
    <row r="2627" spans="1:17">
      <c r="A2627" t="s">
        <v>4188</v>
      </c>
      <c r="B2627" s="2">
        <v>45253</v>
      </c>
      <c r="C2627" t="s">
        <v>270</v>
      </c>
      <c r="D2627" t="s">
        <v>1154</v>
      </c>
      <c r="E2627" t="s">
        <v>17</v>
      </c>
      <c r="F2627" t="s">
        <v>27</v>
      </c>
      <c r="G2627" t="s">
        <v>19</v>
      </c>
      <c r="H2627" t="s">
        <v>20</v>
      </c>
      <c r="I2627" s="3">
        <v>3</v>
      </c>
      <c r="J2627" s="4">
        <v>37562.089999999997</v>
      </c>
      <c r="K2627" s="4">
        <v>112686.26</v>
      </c>
      <c r="L2627" t="s">
        <v>28</v>
      </c>
      <c r="M2627" t="s">
        <v>29</v>
      </c>
      <c r="N2627">
        <f>IF(COUNTIF($C$2:C2627,C2627)=1,1,0)</f>
        <v>0</v>
      </c>
      <c r="O2627">
        <f t="shared" si="82"/>
        <v>0</v>
      </c>
      <c r="P2627" t="str">
        <f t="shared" si="83"/>
        <v>2023-11</v>
      </c>
      <c r="Q2627" s="3">
        <f>IF(AND(IF(dashboard!$B$4="All",TRUE,$F2627=dashboard!$B$4),IF(dashboard!$B$5="All",TRUE,$E2627=dashboard!$B$5),IF(dashboard!$B$6="All",TRUE,$G2627=dashboard!$B$6),IF(dashboard!$B$7="All",TRUE,$M2627=dashboard!$B$7),$P2627&gt;=dashboard!$B$8,$P2627&lt;=dashboard!$B$9,COUNTIFS($C$2:C2627,$C2627,$F$2:F2627,IF(dashboard!$B$4="All","*",dashboard!$B$4),$E$2:E2627,IF(dashboard!$B$5="All","*",dashboard!$B$5),$G$2:G2627,IF(dashboard!$B$6="All","*",dashboard!$B$6),$M$2:M2627,IF(dashboard!$B$7="All","*",dashboard!$B$7),$P$2:P2627,"&gt;="&amp;dashboard!$B$8,$P$2:P2627,"&lt;="&amp;dashboard!$B$9)=1),1,0)</f>
        <v>0</v>
      </c>
    </row>
    <row r="2628" spans="1:17">
      <c r="A2628" t="s">
        <v>4189</v>
      </c>
      <c r="B2628" s="2">
        <v>45468</v>
      </c>
      <c r="C2628" t="s">
        <v>4190</v>
      </c>
      <c r="D2628" t="s">
        <v>2253</v>
      </c>
      <c r="E2628" t="s">
        <v>26</v>
      </c>
      <c r="F2628" t="s">
        <v>33</v>
      </c>
      <c r="G2628" t="s">
        <v>19</v>
      </c>
      <c r="H2628" t="s">
        <v>20</v>
      </c>
      <c r="I2628" s="3">
        <v>1</v>
      </c>
      <c r="J2628" s="4">
        <v>37620.49</v>
      </c>
      <c r="K2628" s="4">
        <v>37620.49</v>
      </c>
      <c r="L2628" t="s">
        <v>28</v>
      </c>
      <c r="M2628" t="s">
        <v>29</v>
      </c>
      <c r="N2628">
        <f>IF(COUNTIF($C$2:C2628,C2628)=1,1,0)</f>
        <v>1</v>
      </c>
      <c r="O2628">
        <f t="shared" si="82"/>
        <v>0</v>
      </c>
      <c r="P2628" t="str">
        <f t="shared" si="83"/>
        <v>2024-06</v>
      </c>
      <c r="Q2628" s="3">
        <f>IF(AND(IF(dashboard!$B$4="All",TRUE,$F2628=dashboard!$B$4),IF(dashboard!$B$5="All",TRUE,$E2628=dashboard!$B$5),IF(dashboard!$B$6="All",TRUE,$G2628=dashboard!$B$6),IF(dashboard!$B$7="All",TRUE,$M2628=dashboard!$B$7),$P2628&gt;=dashboard!$B$8,$P2628&lt;=dashboard!$B$9,COUNTIFS($C$2:C2628,$C2628,$F$2:F2628,IF(dashboard!$B$4="All","*",dashboard!$B$4),$E$2:E2628,IF(dashboard!$B$5="All","*",dashboard!$B$5),$G$2:G2628,IF(dashboard!$B$6="All","*",dashboard!$B$6),$M$2:M2628,IF(dashboard!$B$7="All","*",dashboard!$B$7),$P$2:P2628,"&gt;="&amp;dashboard!$B$8,$P$2:P2628,"&lt;="&amp;dashboard!$B$9)=1),1,0)</f>
        <v>1</v>
      </c>
    </row>
    <row r="2629" spans="1:17">
      <c r="A2629" t="s">
        <v>4191</v>
      </c>
      <c r="B2629" s="2">
        <v>44991</v>
      </c>
      <c r="C2629" t="s">
        <v>1266</v>
      </c>
      <c r="D2629" t="s">
        <v>873</v>
      </c>
      <c r="E2629" t="s">
        <v>17</v>
      </c>
      <c r="F2629" t="s">
        <v>27</v>
      </c>
      <c r="G2629" t="s">
        <v>42</v>
      </c>
      <c r="H2629" t="s">
        <v>20</v>
      </c>
      <c r="I2629" s="3">
        <v>4</v>
      </c>
      <c r="J2629" s="4">
        <v>27942.41</v>
      </c>
      <c r="K2629" s="4">
        <v>111769.63</v>
      </c>
      <c r="L2629" t="s">
        <v>21</v>
      </c>
      <c r="M2629" t="s">
        <v>29</v>
      </c>
      <c r="N2629">
        <f>IF(COUNTIF($C$2:C2629,C2629)=1,1,0)</f>
        <v>0</v>
      </c>
      <c r="O2629">
        <f t="shared" si="82"/>
        <v>0</v>
      </c>
      <c r="P2629" t="str">
        <f t="shared" si="83"/>
        <v>2023-03</v>
      </c>
      <c r="Q2629" s="3">
        <f>IF(AND(IF(dashboard!$B$4="All",TRUE,$F2629=dashboard!$B$4),IF(dashboard!$B$5="All",TRUE,$E2629=dashboard!$B$5),IF(dashboard!$B$6="All",TRUE,$G2629=dashboard!$B$6),IF(dashboard!$B$7="All",TRUE,$M2629=dashboard!$B$7),$P2629&gt;=dashboard!$B$8,$P2629&lt;=dashboard!$B$9,COUNTIFS($C$2:C2629,$C2629,$F$2:F2629,IF(dashboard!$B$4="All","*",dashboard!$B$4),$E$2:E2629,IF(dashboard!$B$5="All","*",dashboard!$B$5),$G$2:G2629,IF(dashboard!$B$6="All","*",dashboard!$B$6),$M$2:M2629,IF(dashboard!$B$7="All","*",dashboard!$B$7),$P$2:P2629,"&gt;="&amp;dashboard!$B$8,$P$2:P2629,"&lt;="&amp;dashboard!$B$9)=1),1,0)</f>
        <v>0</v>
      </c>
    </row>
    <row r="2630" spans="1:17">
      <c r="A2630" t="s">
        <v>4192</v>
      </c>
      <c r="B2630" s="2">
        <v>45218</v>
      </c>
      <c r="C2630" t="s">
        <v>4193</v>
      </c>
      <c r="D2630" t="s">
        <v>2240</v>
      </c>
      <c r="E2630" t="s">
        <v>26</v>
      </c>
      <c r="F2630" t="s">
        <v>33</v>
      </c>
      <c r="G2630" t="s">
        <v>19</v>
      </c>
      <c r="H2630" t="s">
        <v>57</v>
      </c>
      <c r="I2630" s="3">
        <v>1</v>
      </c>
      <c r="J2630" s="4">
        <v>10505.06</v>
      </c>
      <c r="K2630" s="4">
        <v>10505.06</v>
      </c>
      <c r="L2630" t="s">
        <v>35</v>
      </c>
      <c r="M2630" t="s">
        <v>29</v>
      </c>
      <c r="N2630">
        <f>IF(COUNTIF($C$2:C2630,C2630)=1,1,0)</f>
        <v>1</v>
      </c>
      <c r="O2630">
        <f t="shared" si="82"/>
        <v>0</v>
      </c>
      <c r="P2630" t="str">
        <f t="shared" si="83"/>
        <v>2023-10</v>
      </c>
      <c r="Q2630" s="3">
        <f>IF(AND(IF(dashboard!$B$4="All",TRUE,$F2630=dashboard!$B$4),IF(dashboard!$B$5="All",TRUE,$E2630=dashboard!$B$5),IF(dashboard!$B$6="All",TRUE,$G2630=dashboard!$B$6),IF(dashboard!$B$7="All",TRUE,$M2630=dashboard!$B$7),$P2630&gt;=dashboard!$B$8,$P2630&lt;=dashboard!$B$9,COUNTIFS($C$2:C2630,$C2630,$F$2:F2630,IF(dashboard!$B$4="All","*",dashboard!$B$4),$E$2:E2630,IF(dashboard!$B$5="All","*",dashboard!$B$5),$G$2:G2630,IF(dashboard!$B$6="All","*",dashboard!$B$6),$M$2:M2630,IF(dashboard!$B$7="All","*",dashboard!$B$7),$P$2:P2630,"&gt;="&amp;dashboard!$B$8,$P$2:P2630,"&lt;="&amp;dashboard!$B$9)=1),1,0)</f>
        <v>1</v>
      </c>
    </row>
    <row r="2631" spans="1:17">
      <c r="A2631" t="s">
        <v>4194</v>
      </c>
      <c r="B2631" s="2">
        <v>44951</v>
      </c>
      <c r="C2631" t="s">
        <v>1554</v>
      </c>
      <c r="D2631" t="s">
        <v>4195</v>
      </c>
      <c r="E2631" t="s">
        <v>61</v>
      </c>
      <c r="F2631" t="s">
        <v>46</v>
      </c>
      <c r="G2631" t="s">
        <v>19</v>
      </c>
      <c r="H2631" t="s">
        <v>34</v>
      </c>
      <c r="I2631" s="3">
        <v>3</v>
      </c>
      <c r="J2631" s="4">
        <v>1059.46</v>
      </c>
      <c r="K2631" s="4">
        <v>3178.37</v>
      </c>
      <c r="L2631" t="s">
        <v>21</v>
      </c>
      <c r="M2631" t="s">
        <v>29</v>
      </c>
      <c r="N2631">
        <f>IF(COUNTIF($C$2:C2631,C2631)=1,1,0)</f>
        <v>0</v>
      </c>
      <c r="O2631">
        <f t="shared" si="82"/>
        <v>0</v>
      </c>
      <c r="P2631" t="str">
        <f t="shared" si="83"/>
        <v>2023-01</v>
      </c>
      <c r="Q2631" s="3">
        <f>IF(AND(IF(dashboard!$B$4="All",TRUE,$F2631=dashboard!$B$4),IF(dashboard!$B$5="All",TRUE,$E2631=dashboard!$B$5),IF(dashboard!$B$6="All",TRUE,$G2631=dashboard!$B$6),IF(dashboard!$B$7="All",TRUE,$M2631=dashboard!$B$7),$P2631&gt;=dashboard!$B$8,$P2631&lt;=dashboard!$B$9,COUNTIFS($C$2:C2631,$C2631,$F$2:F2631,IF(dashboard!$B$4="All","*",dashboard!$B$4),$E$2:E2631,IF(dashboard!$B$5="All","*",dashboard!$B$5),$G$2:G2631,IF(dashboard!$B$6="All","*",dashboard!$B$6),$M$2:M2631,IF(dashboard!$B$7="All","*",dashboard!$B$7),$P$2:P2631,"&gt;="&amp;dashboard!$B$8,$P$2:P2631,"&lt;="&amp;dashboard!$B$9)=1),1,0)</f>
        <v>0</v>
      </c>
    </row>
    <row r="2632" spans="1:17">
      <c r="A2632" t="s">
        <v>4196</v>
      </c>
      <c r="B2632" s="2">
        <v>44927</v>
      </c>
      <c r="C2632" t="s">
        <v>2290</v>
      </c>
      <c r="D2632" t="s">
        <v>3253</v>
      </c>
      <c r="E2632" t="s">
        <v>26</v>
      </c>
      <c r="F2632" t="s">
        <v>27</v>
      </c>
      <c r="G2632" t="s">
        <v>19</v>
      </c>
      <c r="H2632" t="s">
        <v>34</v>
      </c>
      <c r="I2632" s="3">
        <v>5</v>
      </c>
      <c r="J2632" s="4">
        <v>1391.44</v>
      </c>
      <c r="K2632" s="4">
        <v>6957.21</v>
      </c>
      <c r="L2632" t="s">
        <v>21</v>
      </c>
      <c r="M2632" t="s">
        <v>29</v>
      </c>
      <c r="N2632">
        <f>IF(COUNTIF($C$2:C2632,C2632)=1,1,0)</f>
        <v>0</v>
      </c>
      <c r="O2632">
        <f t="shared" si="82"/>
        <v>0</v>
      </c>
      <c r="P2632" t="str">
        <f t="shared" si="83"/>
        <v>2023-01</v>
      </c>
      <c r="Q2632" s="3">
        <f>IF(AND(IF(dashboard!$B$4="All",TRUE,$F2632=dashboard!$B$4),IF(dashboard!$B$5="All",TRUE,$E2632=dashboard!$B$5),IF(dashboard!$B$6="All",TRUE,$G2632=dashboard!$B$6),IF(dashboard!$B$7="All",TRUE,$M2632=dashboard!$B$7),$P2632&gt;=dashboard!$B$8,$P2632&lt;=dashboard!$B$9,COUNTIFS($C$2:C2632,$C2632,$F$2:F2632,IF(dashboard!$B$4="All","*",dashboard!$B$4),$E$2:E2632,IF(dashboard!$B$5="All","*",dashboard!$B$5),$G$2:G2632,IF(dashboard!$B$6="All","*",dashboard!$B$6),$M$2:M2632,IF(dashboard!$B$7="All","*",dashboard!$B$7),$P$2:P2632,"&gt;="&amp;dashboard!$B$8,$P$2:P2632,"&lt;="&amp;dashboard!$B$9)=1),1,0)</f>
        <v>0</v>
      </c>
    </row>
    <row r="2633" spans="1:17">
      <c r="A2633" t="s">
        <v>4197</v>
      </c>
      <c r="B2633" s="2">
        <v>45067</v>
      </c>
      <c r="C2633" t="s">
        <v>2524</v>
      </c>
      <c r="D2633" t="s">
        <v>1566</v>
      </c>
      <c r="E2633" t="s">
        <v>26</v>
      </c>
      <c r="F2633" t="s">
        <v>18</v>
      </c>
      <c r="G2633" t="s">
        <v>42</v>
      </c>
      <c r="H2633" t="s">
        <v>34</v>
      </c>
      <c r="I2633" s="3">
        <v>2</v>
      </c>
      <c r="J2633" s="4">
        <v>1186.74</v>
      </c>
      <c r="K2633" s="4">
        <v>2373.48</v>
      </c>
      <c r="L2633" t="s">
        <v>21</v>
      </c>
      <c r="M2633" t="s">
        <v>22</v>
      </c>
      <c r="N2633">
        <f>IF(COUNTIF($C$2:C2633,C2633)=1,1,0)</f>
        <v>0</v>
      </c>
      <c r="O2633">
        <f t="shared" si="82"/>
        <v>1</v>
      </c>
      <c r="P2633" t="str">
        <f t="shared" si="83"/>
        <v>2023-05</v>
      </c>
      <c r="Q2633" s="3">
        <f>IF(AND(IF(dashboard!$B$4="All",TRUE,$F2633=dashboard!$B$4),IF(dashboard!$B$5="All",TRUE,$E2633=dashboard!$B$5),IF(dashboard!$B$6="All",TRUE,$G2633=dashboard!$B$6),IF(dashboard!$B$7="All",TRUE,$M2633=dashboard!$B$7),$P2633&gt;=dashboard!$B$8,$P2633&lt;=dashboard!$B$9,COUNTIFS($C$2:C2633,$C2633,$F$2:F2633,IF(dashboard!$B$4="All","*",dashboard!$B$4),$E$2:E2633,IF(dashboard!$B$5="All","*",dashboard!$B$5),$G$2:G2633,IF(dashboard!$B$6="All","*",dashboard!$B$6),$M$2:M2633,IF(dashboard!$B$7="All","*",dashboard!$B$7),$P$2:P2633,"&gt;="&amp;dashboard!$B$8,$P$2:P2633,"&lt;="&amp;dashboard!$B$9)=1),1,0)</f>
        <v>0</v>
      </c>
    </row>
    <row r="2634" spans="1:17">
      <c r="A2634" t="s">
        <v>4198</v>
      </c>
      <c r="B2634" s="2">
        <v>45114</v>
      </c>
      <c r="C2634" t="s">
        <v>637</v>
      </c>
      <c r="D2634" t="s">
        <v>2649</v>
      </c>
      <c r="E2634" t="s">
        <v>17</v>
      </c>
      <c r="F2634" t="s">
        <v>27</v>
      </c>
      <c r="G2634" t="s">
        <v>19</v>
      </c>
      <c r="H2634" t="s">
        <v>20</v>
      </c>
      <c r="I2634" s="3">
        <v>3</v>
      </c>
      <c r="J2634" s="4">
        <v>37231.29</v>
      </c>
      <c r="K2634" s="4">
        <v>111693.86</v>
      </c>
      <c r="L2634" t="s">
        <v>35</v>
      </c>
      <c r="M2634" t="s">
        <v>29</v>
      </c>
      <c r="N2634">
        <f>IF(COUNTIF($C$2:C2634,C2634)=1,1,0)</f>
        <v>0</v>
      </c>
      <c r="O2634">
        <f t="shared" si="82"/>
        <v>0</v>
      </c>
      <c r="P2634" t="str">
        <f t="shared" si="83"/>
        <v>2023-07</v>
      </c>
      <c r="Q2634" s="3">
        <f>IF(AND(IF(dashboard!$B$4="All",TRUE,$F2634=dashboard!$B$4),IF(dashboard!$B$5="All",TRUE,$E2634=dashboard!$B$5),IF(dashboard!$B$6="All",TRUE,$G2634=dashboard!$B$6),IF(dashboard!$B$7="All",TRUE,$M2634=dashboard!$B$7),$P2634&gt;=dashboard!$B$8,$P2634&lt;=dashboard!$B$9,COUNTIFS($C$2:C2634,$C2634,$F$2:F2634,IF(dashboard!$B$4="All","*",dashboard!$B$4),$E$2:E2634,IF(dashboard!$B$5="All","*",dashboard!$B$5),$G$2:G2634,IF(dashboard!$B$6="All","*",dashboard!$B$6),$M$2:M2634,IF(dashboard!$B$7="All","*",dashboard!$B$7),$P$2:P2634,"&gt;="&amp;dashboard!$B$8,$P$2:P2634,"&lt;="&amp;dashboard!$B$9)=1),1,0)</f>
        <v>0</v>
      </c>
    </row>
    <row r="2635" spans="1:17">
      <c r="A2635" t="s">
        <v>4199</v>
      </c>
      <c r="B2635" s="2">
        <v>45054</v>
      </c>
      <c r="C2635" t="s">
        <v>567</v>
      </c>
      <c r="D2635" t="s">
        <v>970</v>
      </c>
      <c r="E2635" t="s">
        <v>17</v>
      </c>
      <c r="F2635" t="s">
        <v>33</v>
      </c>
      <c r="G2635" t="s">
        <v>19</v>
      </c>
      <c r="H2635" t="s">
        <v>50</v>
      </c>
      <c r="I2635" s="3">
        <v>1</v>
      </c>
      <c r="J2635" s="4">
        <v>2849.46</v>
      </c>
      <c r="K2635" s="4">
        <v>2849.46</v>
      </c>
      <c r="L2635" t="s">
        <v>21</v>
      </c>
      <c r="M2635" t="s">
        <v>29</v>
      </c>
      <c r="N2635">
        <f>IF(COUNTIF($C$2:C2635,C2635)=1,1,0)</f>
        <v>0</v>
      </c>
      <c r="O2635">
        <f t="shared" si="82"/>
        <v>0</v>
      </c>
      <c r="P2635" t="str">
        <f t="shared" si="83"/>
        <v>2023-05</v>
      </c>
      <c r="Q2635" s="3">
        <f>IF(AND(IF(dashboard!$B$4="All",TRUE,$F2635=dashboard!$B$4),IF(dashboard!$B$5="All",TRUE,$E2635=dashboard!$B$5),IF(dashboard!$B$6="All",TRUE,$G2635=dashboard!$B$6),IF(dashboard!$B$7="All",TRUE,$M2635=dashboard!$B$7),$P2635&gt;=dashboard!$B$8,$P2635&lt;=dashboard!$B$9,COUNTIFS($C$2:C2635,$C2635,$F$2:F2635,IF(dashboard!$B$4="All","*",dashboard!$B$4),$E$2:E2635,IF(dashboard!$B$5="All","*",dashboard!$B$5),$G$2:G2635,IF(dashboard!$B$6="All","*",dashboard!$B$6),$M$2:M2635,IF(dashboard!$B$7="All","*",dashboard!$B$7),$P$2:P2635,"&gt;="&amp;dashboard!$B$8,$P$2:P2635,"&lt;="&amp;dashboard!$B$9)=1),1,0)</f>
        <v>0</v>
      </c>
    </row>
    <row r="2636" spans="1:17">
      <c r="A2636" t="s">
        <v>4200</v>
      </c>
      <c r="B2636" s="2">
        <v>45127</v>
      </c>
      <c r="C2636" t="s">
        <v>1049</v>
      </c>
      <c r="D2636" t="s">
        <v>1253</v>
      </c>
      <c r="E2636" t="s">
        <v>61</v>
      </c>
      <c r="F2636" t="s">
        <v>33</v>
      </c>
      <c r="G2636" t="s">
        <v>19</v>
      </c>
      <c r="H2636" t="s">
        <v>20</v>
      </c>
      <c r="I2636" s="3">
        <v>1</v>
      </c>
      <c r="J2636" s="4">
        <v>40356.019999999997</v>
      </c>
      <c r="K2636" s="4">
        <v>40356.019999999997</v>
      </c>
      <c r="L2636" t="s">
        <v>35</v>
      </c>
      <c r="M2636" t="s">
        <v>22</v>
      </c>
      <c r="N2636">
        <f>IF(COUNTIF($C$2:C2636,C2636)=1,1,0)</f>
        <v>0</v>
      </c>
      <c r="O2636">
        <f t="shared" si="82"/>
        <v>1</v>
      </c>
      <c r="P2636" t="str">
        <f t="shared" si="83"/>
        <v>2023-07</v>
      </c>
      <c r="Q2636" s="3">
        <f>IF(AND(IF(dashboard!$B$4="All",TRUE,$F2636=dashboard!$B$4),IF(dashboard!$B$5="All",TRUE,$E2636=dashboard!$B$5),IF(dashboard!$B$6="All",TRUE,$G2636=dashboard!$B$6),IF(dashboard!$B$7="All",TRUE,$M2636=dashboard!$B$7),$P2636&gt;=dashboard!$B$8,$P2636&lt;=dashboard!$B$9,COUNTIFS($C$2:C2636,$C2636,$F$2:F2636,IF(dashboard!$B$4="All","*",dashboard!$B$4),$E$2:E2636,IF(dashboard!$B$5="All","*",dashboard!$B$5),$G$2:G2636,IF(dashboard!$B$6="All","*",dashboard!$B$6),$M$2:M2636,IF(dashboard!$B$7="All","*",dashboard!$B$7),$P$2:P2636,"&gt;="&amp;dashboard!$B$8,$P$2:P2636,"&lt;="&amp;dashboard!$B$9)=1),1,0)</f>
        <v>0</v>
      </c>
    </row>
    <row r="2637" spans="1:17">
      <c r="A2637" t="s">
        <v>4201</v>
      </c>
      <c r="B2637" s="2">
        <v>45053</v>
      </c>
      <c r="C2637" t="s">
        <v>804</v>
      </c>
      <c r="D2637" t="s">
        <v>845</v>
      </c>
      <c r="E2637" t="s">
        <v>26</v>
      </c>
      <c r="F2637" t="s">
        <v>33</v>
      </c>
      <c r="G2637" t="s">
        <v>42</v>
      </c>
      <c r="H2637" t="s">
        <v>34</v>
      </c>
      <c r="I2637" s="3">
        <v>3</v>
      </c>
      <c r="J2637" s="4">
        <v>1157.42</v>
      </c>
      <c r="K2637" s="4">
        <v>3472.25</v>
      </c>
      <c r="L2637" t="s">
        <v>28</v>
      </c>
      <c r="M2637" t="s">
        <v>29</v>
      </c>
      <c r="N2637">
        <f>IF(COUNTIF($C$2:C2637,C2637)=1,1,0)</f>
        <v>0</v>
      </c>
      <c r="O2637">
        <f t="shared" si="82"/>
        <v>0</v>
      </c>
      <c r="P2637" t="str">
        <f t="shared" si="83"/>
        <v>2023-05</v>
      </c>
      <c r="Q2637" s="3">
        <f>IF(AND(IF(dashboard!$B$4="All",TRUE,$F2637=dashboard!$B$4),IF(dashboard!$B$5="All",TRUE,$E2637=dashboard!$B$5),IF(dashboard!$B$6="All",TRUE,$G2637=dashboard!$B$6),IF(dashboard!$B$7="All",TRUE,$M2637=dashboard!$B$7),$P2637&gt;=dashboard!$B$8,$P2637&lt;=dashboard!$B$9,COUNTIFS($C$2:C2637,$C2637,$F$2:F2637,IF(dashboard!$B$4="All","*",dashboard!$B$4),$E$2:E2637,IF(dashboard!$B$5="All","*",dashboard!$B$5),$G$2:G2637,IF(dashboard!$B$6="All","*",dashboard!$B$6),$M$2:M2637,IF(dashboard!$B$7="All","*",dashboard!$B$7),$P$2:P2637,"&gt;="&amp;dashboard!$B$8,$P$2:P2637,"&lt;="&amp;dashboard!$B$9)=1),1,0)</f>
        <v>0</v>
      </c>
    </row>
    <row r="2638" spans="1:17">
      <c r="A2638" t="s">
        <v>4202</v>
      </c>
      <c r="B2638" s="2">
        <v>45183</v>
      </c>
      <c r="C2638" t="s">
        <v>4203</v>
      </c>
      <c r="D2638" t="s">
        <v>3156</v>
      </c>
      <c r="E2638" t="s">
        <v>26</v>
      </c>
      <c r="F2638" t="s">
        <v>33</v>
      </c>
      <c r="G2638" t="s">
        <v>19</v>
      </c>
      <c r="H2638" t="s">
        <v>57</v>
      </c>
      <c r="I2638" s="3">
        <v>3</v>
      </c>
      <c r="J2638" s="4">
        <v>14557.07</v>
      </c>
      <c r="K2638" s="4">
        <v>43671.199999999997</v>
      </c>
      <c r="L2638" t="s">
        <v>35</v>
      </c>
      <c r="M2638" t="s">
        <v>29</v>
      </c>
      <c r="N2638">
        <f>IF(COUNTIF($C$2:C2638,C2638)=1,1,0)</f>
        <v>1</v>
      </c>
      <c r="O2638">
        <f t="shared" si="82"/>
        <v>0</v>
      </c>
      <c r="P2638" t="str">
        <f t="shared" si="83"/>
        <v>2023-09</v>
      </c>
      <c r="Q2638" s="3">
        <f>IF(AND(IF(dashboard!$B$4="All",TRUE,$F2638=dashboard!$B$4),IF(dashboard!$B$5="All",TRUE,$E2638=dashboard!$B$5),IF(dashboard!$B$6="All",TRUE,$G2638=dashboard!$B$6),IF(dashboard!$B$7="All",TRUE,$M2638=dashboard!$B$7),$P2638&gt;=dashboard!$B$8,$P2638&lt;=dashboard!$B$9,COUNTIFS($C$2:C2638,$C2638,$F$2:F2638,IF(dashboard!$B$4="All","*",dashboard!$B$4),$E$2:E2638,IF(dashboard!$B$5="All","*",dashboard!$B$5),$G$2:G2638,IF(dashboard!$B$6="All","*",dashboard!$B$6),$M$2:M2638,IF(dashboard!$B$7="All","*",dashboard!$B$7),$P$2:P2638,"&gt;="&amp;dashboard!$B$8,$P$2:P2638,"&lt;="&amp;dashboard!$B$9)=1),1,0)</f>
        <v>1</v>
      </c>
    </row>
    <row r="2639" spans="1:17">
      <c r="A2639" t="s">
        <v>4204</v>
      </c>
      <c r="B2639" s="2">
        <v>45473</v>
      </c>
      <c r="C2639" t="s">
        <v>1442</v>
      </c>
      <c r="D2639" t="s">
        <v>3360</v>
      </c>
      <c r="E2639" t="s">
        <v>26</v>
      </c>
      <c r="F2639" t="s">
        <v>33</v>
      </c>
      <c r="G2639" t="s">
        <v>19</v>
      </c>
      <c r="H2639" t="s">
        <v>20</v>
      </c>
      <c r="I2639" s="3">
        <v>3</v>
      </c>
      <c r="J2639" s="4">
        <v>39391.43</v>
      </c>
      <c r="K2639" s="4">
        <v>118174.29</v>
      </c>
      <c r="L2639" t="s">
        <v>28</v>
      </c>
      <c r="M2639" t="s">
        <v>29</v>
      </c>
      <c r="N2639">
        <f>IF(COUNTIF($C$2:C2639,C2639)=1,1,0)</f>
        <v>0</v>
      </c>
      <c r="O2639">
        <f t="shared" si="82"/>
        <v>0</v>
      </c>
      <c r="P2639" t="str">
        <f t="shared" si="83"/>
        <v>2024-06</v>
      </c>
      <c r="Q2639" s="3">
        <f>IF(AND(IF(dashboard!$B$4="All",TRUE,$F2639=dashboard!$B$4),IF(dashboard!$B$5="All",TRUE,$E2639=dashboard!$B$5),IF(dashboard!$B$6="All",TRUE,$G2639=dashboard!$B$6),IF(dashboard!$B$7="All",TRUE,$M2639=dashboard!$B$7),$P2639&gt;=dashboard!$B$8,$P2639&lt;=dashboard!$B$9,COUNTIFS($C$2:C2639,$C2639,$F$2:F2639,IF(dashboard!$B$4="All","*",dashboard!$B$4),$E$2:E2639,IF(dashboard!$B$5="All","*",dashboard!$B$5),$G$2:G2639,IF(dashboard!$B$6="All","*",dashboard!$B$6),$M$2:M2639,IF(dashboard!$B$7="All","*",dashboard!$B$7),$P$2:P2639,"&gt;="&amp;dashboard!$B$8,$P$2:P2639,"&lt;="&amp;dashboard!$B$9)=1),1,0)</f>
        <v>1</v>
      </c>
    </row>
    <row r="2640" spans="1:17">
      <c r="A2640" t="s">
        <v>4205</v>
      </c>
      <c r="B2640" s="2">
        <v>45120</v>
      </c>
      <c r="C2640" t="s">
        <v>2482</v>
      </c>
      <c r="D2640" t="s">
        <v>611</v>
      </c>
      <c r="E2640" t="s">
        <v>17</v>
      </c>
      <c r="F2640" t="s">
        <v>33</v>
      </c>
      <c r="G2640" t="s">
        <v>42</v>
      </c>
      <c r="H2640" t="s">
        <v>57</v>
      </c>
      <c r="I2640" s="3">
        <v>5</v>
      </c>
      <c r="J2640" s="4">
        <v>16556.14</v>
      </c>
      <c r="K2640" s="4">
        <v>82780.7</v>
      </c>
      <c r="L2640" t="s">
        <v>28</v>
      </c>
      <c r="M2640" t="s">
        <v>29</v>
      </c>
      <c r="N2640">
        <f>IF(COUNTIF($C$2:C2640,C2640)=1,1,0)</f>
        <v>0</v>
      </c>
      <c r="O2640">
        <f t="shared" si="82"/>
        <v>0</v>
      </c>
      <c r="P2640" t="str">
        <f t="shared" si="83"/>
        <v>2023-07</v>
      </c>
      <c r="Q2640" s="3">
        <f>IF(AND(IF(dashboard!$B$4="All",TRUE,$F2640=dashboard!$B$4),IF(dashboard!$B$5="All",TRUE,$E2640=dashboard!$B$5),IF(dashboard!$B$6="All",TRUE,$G2640=dashboard!$B$6),IF(dashboard!$B$7="All",TRUE,$M2640=dashboard!$B$7),$P2640&gt;=dashboard!$B$8,$P2640&lt;=dashboard!$B$9,COUNTIFS($C$2:C2640,$C2640,$F$2:F2640,IF(dashboard!$B$4="All","*",dashboard!$B$4),$E$2:E2640,IF(dashboard!$B$5="All","*",dashboard!$B$5),$G$2:G2640,IF(dashboard!$B$6="All","*",dashboard!$B$6),$M$2:M2640,IF(dashboard!$B$7="All","*",dashboard!$B$7),$P$2:P2640,"&gt;="&amp;dashboard!$B$8,$P$2:P2640,"&lt;="&amp;dashboard!$B$9)=1),1,0)</f>
        <v>0</v>
      </c>
    </row>
    <row r="2641" spans="1:17">
      <c r="A2641" t="s">
        <v>4206</v>
      </c>
      <c r="B2641" s="2">
        <v>45030</v>
      </c>
      <c r="C2641" t="s">
        <v>828</v>
      </c>
      <c r="D2641" t="s">
        <v>2237</v>
      </c>
      <c r="E2641" t="s">
        <v>17</v>
      </c>
      <c r="F2641" t="s">
        <v>18</v>
      </c>
      <c r="G2641" t="s">
        <v>19</v>
      </c>
      <c r="H2641" t="s">
        <v>34</v>
      </c>
      <c r="I2641" s="3">
        <v>3</v>
      </c>
      <c r="J2641" s="4">
        <v>1259.32</v>
      </c>
      <c r="K2641" s="4">
        <v>3777.95</v>
      </c>
      <c r="L2641" t="s">
        <v>21</v>
      </c>
      <c r="M2641" t="s">
        <v>29</v>
      </c>
      <c r="N2641">
        <f>IF(COUNTIF($C$2:C2641,C2641)=1,1,0)</f>
        <v>0</v>
      </c>
      <c r="O2641">
        <f t="shared" si="82"/>
        <v>0</v>
      </c>
      <c r="P2641" t="str">
        <f t="shared" si="83"/>
        <v>2023-04</v>
      </c>
      <c r="Q2641" s="3">
        <f>IF(AND(IF(dashboard!$B$4="All",TRUE,$F2641=dashboard!$B$4),IF(dashboard!$B$5="All",TRUE,$E2641=dashboard!$B$5),IF(dashboard!$B$6="All",TRUE,$G2641=dashboard!$B$6),IF(dashboard!$B$7="All",TRUE,$M2641=dashboard!$B$7),$P2641&gt;=dashboard!$B$8,$P2641&lt;=dashboard!$B$9,COUNTIFS($C$2:C2641,$C2641,$F$2:F2641,IF(dashboard!$B$4="All","*",dashboard!$B$4),$E$2:E2641,IF(dashboard!$B$5="All","*",dashboard!$B$5),$G$2:G2641,IF(dashboard!$B$6="All","*",dashboard!$B$6),$M$2:M2641,IF(dashboard!$B$7="All","*",dashboard!$B$7),$P$2:P2641,"&gt;="&amp;dashboard!$B$8,$P$2:P2641,"&lt;="&amp;dashboard!$B$9)=1),1,0)</f>
        <v>0</v>
      </c>
    </row>
    <row r="2642" spans="1:17">
      <c r="A2642" t="s">
        <v>4207</v>
      </c>
      <c r="B2642" s="2">
        <v>45461</v>
      </c>
      <c r="C2642" t="s">
        <v>3169</v>
      </c>
      <c r="D2642" t="s">
        <v>1130</v>
      </c>
      <c r="E2642" t="s">
        <v>26</v>
      </c>
      <c r="F2642" t="s">
        <v>33</v>
      </c>
      <c r="G2642" t="s">
        <v>19</v>
      </c>
      <c r="H2642" t="s">
        <v>20</v>
      </c>
      <c r="I2642" s="3">
        <v>4</v>
      </c>
      <c r="J2642" s="4">
        <v>35078.129999999997</v>
      </c>
      <c r="K2642" s="4">
        <v>140312.5</v>
      </c>
      <c r="L2642" t="s">
        <v>35</v>
      </c>
      <c r="M2642" t="s">
        <v>29</v>
      </c>
      <c r="N2642">
        <f>IF(COUNTIF($C$2:C2642,C2642)=1,1,0)</f>
        <v>0</v>
      </c>
      <c r="O2642">
        <f t="shared" si="82"/>
        <v>0</v>
      </c>
      <c r="P2642" t="str">
        <f t="shared" si="83"/>
        <v>2024-06</v>
      </c>
      <c r="Q2642" s="3">
        <f>IF(AND(IF(dashboard!$B$4="All",TRUE,$F2642=dashboard!$B$4),IF(dashboard!$B$5="All",TRUE,$E2642=dashboard!$B$5),IF(dashboard!$B$6="All",TRUE,$G2642=dashboard!$B$6),IF(dashboard!$B$7="All",TRUE,$M2642=dashboard!$B$7),$P2642&gt;=dashboard!$B$8,$P2642&lt;=dashboard!$B$9,COUNTIFS($C$2:C2642,$C2642,$F$2:F2642,IF(dashboard!$B$4="All","*",dashboard!$B$4),$E$2:E2642,IF(dashboard!$B$5="All","*",dashboard!$B$5),$G$2:G2642,IF(dashboard!$B$6="All","*",dashboard!$B$6),$M$2:M2642,IF(dashboard!$B$7="All","*",dashboard!$B$7),$P$2:P2642,"&gt;="&amp;dashboard!$B$8,$P$2:P2642,"&lt;="&amp;dashboard!$B$9)=1),1,0)</f>
        <v>1</v>
      </c>
    </row>
    <row r="2643" spans="1:17">
      <c r="A2643" t="s">
        <v>4208</v>
      </c>
      <c r="B2643" s="2">
        <v>45191</v>
      </c>
      <c r="C2643" t="s">
        <v>1378</v>
      </c>
      <c r="D2643" t="s">
        <v>1649</v>
      </c>
      <c r="E2643" t="s">
        <v>26</v>
      </c>
      <c r="F2643" t="s">
        <v>18</v>
      </c>
      <c r="G2643" t="s">
        <v>42</v>
      </c>
      <c r="H2643" t="s">
        <v>57</v>
      </c>
      <c r="I2643" s="3">
        <v>2</v>
      </c>
      <c r="J2643" s="4">
        <v>15129.11</v>
      </c>
      <c r="K2643" s="4">
        <v>30258.23</v>
      </c>
      <c r="L2643" t="s">
        <v>28</v>
      </c>
      <c r="M2643" t="s">
        <v>29</v>
      </c>
      <c r="N2643">
        <f>IF(COUNTIF($C$2:C2643,C2643)=1,1,0)</f>
        <v>0</v>
      </c>
      <c r="O2643">
        <f t="shared" si="82"/>
        <v>0</v>
      </c>
      <c r="P2643" t="str">
        <f t="shared" si="83"/>
        <v>2023-09</v>
      </c>
      <c r="Q2643" s="3">
        <f>IF(AND(IF(dashboard!$B$4="All",TRUE,$F2643=dashboard!$B$4),IF(dashboard!$B$5="All",TRUE,$E2643=dashboard!$B$5),IF(dashboard!$B$6="All",TRUE,$G2643=dashboard!$B$6),IF(dashboard!$B$7="All",TRUE,$M2643=dashboard!$B$7),$P2643&gt;=dashboard!$B$8,$P2643&lt;=dashboard!$B$9,COUNTIFS($C$2:C2643,$C2643,$F$2:F2643,IF(dashboard!$B$4="All","*",dashboard!$B$4),$E$2:E2643,IF(dashboard!$B$5="All","*",dashboard!$B$5),$G$2:G2643,IF(dashboard!$B$6="All","*",dashboard!$B$6),$M$2:M2643,IF(dashboard!$B$7="All","*",dashboard!$B$7),$P$2:P2643,"&gt;="&amp;dashboard!$B$8,$P$2:P2643,"&lt;="&amp;dashboard!$B$9)=1),1,0)</f>
        <v>0</v>
      </c>
    </row>
    <row r="2644" spans="1:17">
      <c r="A2644" t="s">
        <v>4209</v>
      </c>
      <c r="B2644" s="2">
        <v>45310</v>
      </c>
      <c r="C2644" t="s">
        <v>2088</v>
      </c>
      <c r="D2644" t="s">
        <v>4210</v>
      </c>
      <c r="E2644" t="s">
        <v>17</v>
      </c>
      <c r="F2644" t="s">
        <v>27</v>
      </c>
      <c r="G2644" t="s">
        <v>19</v>
      </c>
      <c r="H2644" t="s">
        <v>20</v>
      </c>
      <c r="I2644" s="3">
        <v>2</v>
      </c>
      <c r="J2644" s="4">
        <v>30850.95</v>
      </c>
      <c r="K2644" s="4">
        <v>61701.9</v>
      </c>
      <c r="L2644" t="s">
        <v>28</v>
      </c>
      <c r="M2644" t="s">
        <v>29</v>
      </c>
      <c r="N2644">
        <f>IF(COUNTIF($C$2:C2644,C2644)=1,1,0)</f>
        <v>0</v>
      </c>
      <c r="O2644">
        <f t="shared" si="82"/>
        <v>0</v>
      </c>
      <c r="P2644" t="str">
        <f t="shared" si="83"/>
        <v>2024-01</v>
      </c>
      <c r="Q2644" s="3">
        <f>IF(AND(IF(dashboard!$B$4="All",TRUE,$F2644=dashboard!$B$4),IF(dashboard!$B$5="All",TRUE,$E2644=dashboard!$B$5),IF(dashboard!$B$6="All",TRUE,$G2644=dashboard!$B$6),IF(dashboard!$B$7="All",TRUE,$M2644=dashboard!$B$7),$P2644&gt;=dashboard!$B$8,$P2644&lt;=dashboard!$B$9,COUNTIFS($C$2:C2644,$C2644,$F$2:F2644,IF(dashboard!$B$4="All","*",dashboard!$B$4),$E$2:E2644,IF(dashboard!$B$5="All","*",dashboard!$B$5),$G$2:G2644,IF(dashboard!$B$6="All","*",dashboard!$B$6),$M$2:M2644,IF(dashboard!$B$7="All","*",dashboard!$B$7),$P$2:P2644,"&gt;="&amp;dashboard!$B$8,$P$2:P2644,"&lt;="&amp;dashboard!$B$9)=1),1,0)</f>
        <v>0</v>
      </c>
    </row>
    <row r="2645" spans="1:17">
      <c r="A2645" t="s">
        <v>4211</v>
      </c>
      <c r="B2645" s="2">
        <v>45186</v>
      </c>
      <c r="C2645" t="s">
        <v>1274</v>
      </c>
      <c r="D2645" t="s">
        <v>587</v>
      </c>
      <c r="E2645" t="s">
        <v>61</v>
      </c>
      <c r="F2645" t="s">
        <v>46</v>
      </c>
      <c r="G2645" t="s">
        <v>42</v>
      </c>
      <c r="H2645" t="s">
        <v>34</v>
      </c>
      <c r="I2645" s="3">
        <v>4</v>
      </c>
      <c r="J2645" s="4">
        <v>1344.55</v>
      </c>
      <c r="K2645" s="4">
        <v>5378.2</v>
      </c>
      <c r="L2645" t="s">
        <v>35</v>
      </c>
      <c r="M2645" t="s">
        <v>29</v>
      </c>
      <c r="N2645">
        <f>IF(COUNTIF($C$2:C2645,C2645)=1,1,0)</f>
        <v>0</v>
      </c>
      <c r="O2645">
        <f t="shared" si="82"/>
        <v>0</v>
      </c>
      <c r="P2645" t="str">
        <f t="shared" si="83"/>
        <v>2023-09</v>
      </c>
      <c r="Q2645" s="3">
        <f>IF(AND(IF(dashboard!$B$4="All",TRUE,$F2645=dashboard!$B$4),IF(dashboard!$B$5="All",TRUE,$E2645=dashboard!$B$5),IF(dashboard!$B$6="All",TRUE,$G2645=dashboard!$B$6),IF(dashboard!$B$7="All",TRUE,$M2645=dashboard!$B$7),$P2645&gt;=dashboard!$B$8,$P2645&lt;=dashboard!$B$9,COUNTIFS($C$2:C2645,$C2645,$F$2:F2645,IF(dashboard!$B$4="All","*",dashboard!$B$4),$E$2:E2645,IF(dashboard!$B$5="All","*",dashboard!$B$5),$G$2:G2645,IF(dashboard!$B$6="All","*",dashboard!$B$6),$M$2:M2645,IF(dashboard!$B$7="All","*",dashboard!$B$7),$P$2:P2645,"&gt;="&amp;dashboard!$B$8,$P$2:P2645,"&lt;="&amp;dashboard!$B$9)=1),1,0)</f>
        <v>0</v>
      </c>
    </row>
    <row r="2646" spans="1:17">
      <c r="A2646" t="s">
        <v>4212</v>
      </c>
      <c r="B2646" s="2">
        <v>45340</v>
      </c>
      <c r="C2646" t="s">
        <v>4213</v>
      </c>
      <c r="D2646" t="s">
        <v>60</v>
      </c>
      <c r="E2646" t="s">
        <v>17</v>
      </c>
      <c r="F2646" t="s">
        <v>18</v>
      </c>
      <c r="G2646" t="s">
        <v>19</v>
      </c>
      <c r="H2646" t="s">
        <v>50</v>
      </c>
      <c r="I2646" s="3">
        <v>1</v>
      </c>
      <c r="J2646" s="4">
        <v>2522.2199999999998</v>
      </c>
      <c r="K2646" s="4">
        <v>2522.2199999999998</v>
      </c>
      <c r="L2646" t="s">
        <v>35</v>
      </c>
      <c r="M2646" t="s">
        <v>29</v>
      </c>
      <c r="N2646">
        <f>IF(COUNTIF($C$2:C2646,C2646)=1,1,0)</f>
        <v>1</v>
      </c>
      <c r="O2646">
        <f t="shared" si="82"/>
        <v>0</v>
      </c>
      <c r="P2646" t="str">
        <f t="shared" si="83"/>
        <v>2024-02</v>
      </c>
      <c r="Q2646" s="3">
        <f>IF(AND(IF(dashboard!$B$4="All",TRUE,$F2646=dashboard!$B$4),IF(dashboard!$B$5="All",TRUE,$E2646=dashboard!$B$5),IF(dashboard!$B$6="All",TRUE,$G2646=dashboard!$B$6),IF(dashboard!$B$7="All",TRUE,$M2646=dashboard!$B$7),$P2646&gt;=dashboard!$B$8,$P2646&lt;=dashboard!$B$9,COUNTIFS($C$2:C2646,$C2646,$F$2:F2646,IF(dashboard!$B$4="All","*",dashboard!$B$4),$E$2:E2646,IF(dashboard!$B$5="All","*",dashboard!$B$5),$G$2:G2646,IF(dashboard!$B$6="All","*",dashboard!$B$6),$M$2:M2646,IF(dashboard!$B$7="All","*",dashboard!$B$7),$P$2:P2646,"&gt;="&amp;dashboard!$B$8,$P$2:P2646,"&lt;="&amp;dashboard!$B$9)=1),1,0)</f>
        <v>0</v>
      </c>
    </row>
    <row r="2647" spans="1:17">
      <c r="A2647" t="s">
        <v>4214</v>
      </c>
      <c r="B2647" s="2">
        <v>45284</v>
      </c>
      <c r="C2647" t="s">
        <v>24</v>
      </c>
      <c r="D2647" t="s">
        <v>2310</v>
      </c>
      <c r="E2647" t="s">
        <v>17</v>
      </c>
      <c r="F2647" t="s">
        <v>27</v>
      </c>
      <c r="G2647" t="s">
        <v>19</v>
      </c>
      <c r="H2647" t="s">
        <v>34</v>
      </c>
      <c r="I2647" s="3">
        <v>1</v>
      </c>
      <c r="J2647" s="4">
        <v>974.12</v>
      </c>
      <c r="K2647" s="4">
        <v>974.12</v>
      </c>
      <c r="L2647" t="s">
        <v>28</v>
      </c>
      <c r="M2647" t="s">
        <v>29</v>
      </c>
      <c r="N2647">
        <f>IF(COUNTIF($C$2:C2647,C2647)=1,1,0)</f>
        <v>0</v>
      </c>
      <c r="O2647">
        <f t="shared" si="82"/>
        <v>0</v>
      </c>
      <c r="P2647" t="str">
        <f t="shared" si="83"/>
        <v>2023-12</v>
      </c>
      <c r="Q2647" s="3">
        <f>IF(AND(IF(dashboard!$B$4="All",TRUE,$F2647=dashboard!$B$4),IF(dashboard!$B$5="All",TRUE,$E2647=dashboard!$B$5),IF(dashboard!$B$6="All",TRUE,$G2647=dashboard!$B$6),IF(dashboard!$B$7="All",TRUE,$M2647=dashboard!$B$7),$P2647&gt;=dashboard!$B$8,$P2647&lt;=dashboard!$B$9,COUNTIFS($C$2:C2647,$C2647,$F$2:F2647,IF(dashboard!$B$4="All","*",dashboard!$B$4),$E$2:E2647,IF(dashboard!$B$5="All","*",dashboard!$B$5),$G$2:G2647,IF(dashboard!$B$6="All","*",dashboard!$B$6),$M$2:M2647,IF(dashboard!$B$7="All","*",dashboard!$B$7),$P$2:P2647,"&gt;="&amp;dashboard!$B$8,$P$2:P2647,"&lt;="&amp;dashboard!$B$9)=1),1,0)</f>
        <v>0</v>
      </c>
    </row>
    <row r="2648" spans="1:17">
      <c r="A2648" t="s">
        <v>4215</v>
      </c>
      <c r="B2648" s="2">
        <v>45001</v>
      </c>
      <c r="C2648" t="s">
        <v>4039</v>
      </c>
      <c r="D2648" t="s">
        <v>208</v>
      </c>
      <c r="E2648" t="s">
        <v>61</v>
      </c>
      <c r="F2648" t="s">
        <v>46</v>
      </c>
      <c r="G2648" t="s">
        <v>42</v>
      </c>
      <c r="H2648" t="s">
        <v>50</v>
      </c>
      <c r="I2648" s="3">
        <v>1</v>
      </c>
      <c r="J2648" s="4">
        <v>2049.8000000000002</v>
      </c>
      <c r="K2648" s="4">
        <v>2049.8000000000002</v>
      </c>
      <c r="L2648" t="s">
        <v>28</v>
      </c>
      <c r="M2648" t="s">
        <v>29</v>
      </c>
      <c r="N2648">
        <f>IF(COUNTIF($C$2:C2648,C2648)=1,1,0)</f>
        <v>0</v>
      </c>
      <c r="O2648">
        <f t="shared" si="82"/>
        <v>0</v>
      </c>
      <c r="P2648" t="str">
        <f t="shared" si="83"/>
        <v>2023-03</v>
      </c>
      <c r="Q2648" s="3">
        <f>IF(AND(IF(dashboard!$B$4="All",TRUE,$F2648=dashboard!$B$4),IF(dashboard!$B$5="All",TRUE,$E2648=dashboard!$B$5),IF(dashboard!$B$6="All",TRUE,$G2648=dashboard!$B$6),IF(dashboard!$B$7="All",TRUE,$M2648=dashboard!$B$7),$P2648&gt;=dashboard!$B$8,$P2648&lt;=dashboard!$B$9,COUNTIFS($C$2:C2648,$C2648,$F$2:F2648,IF(dashboard!$B$4="All","*",dashboard!$B$4),$E$2:E2648,IF(dashboard!$B$5="All","*",dashboard!$B$5),$G$2:G2648,IF(dashboard!$B$6="All","*",dashboard!$B$6),$M$2:M2648,IF(dashboard!$B$7="All","*",dashboard!$B$7),$P$2:P2648,"&gt;="&amp;dashboard!$B$8,$P$2:P2648,"&lt;="&amp;dashboard!$B$9)=1),1,0)</f>
        <v>0</v>
      </c>
    </row>
    <row r="2649" spans="1:17">
      <c r="A2649" t="s">
        <v>4216</v>
      </c>
      <c r="B2649" s="2">
        <v>45281</v>
      </c>
      <c r="C2649" t="s">
        <v>4217</v>
      </c>
      <c r="D2649" t="s">
        <v>399</v>
      </c>
      <c r="E2649" t="s">
        <v>26</v>
      </c>
      <c r="F2649" t="s">
        <v>18</v>
      </c>
      <c r="G2649" t="s">
        <v>42</v>
      </c>
      <c r="H2649" t="s">
        <v>50</v>
      </c>
      <c r="I2649" s="3">
        <v>1</v>
      </c>
      <c r="J2649" s="4">
        <v>2827</v>
      </c>
      <c r="K2649" s="4">
        <v>2827</v>
      </c>
      <c r="L2649" t="s">
        <v>35</v>
      </c>
      <c r="M2649" t="s">
        <v>29</v>
      </c>
      <c r="N2649">
        <f>IF(COUNTIF($C$2:C2649,C2649)=1,1,0)</f>
        <v>1</v>
      </c>
      <c r="O2649">
        <f t="shared" si="82"/>
        <v>0</v>
      </c>
      <c r="P2649" t="str">
        <f t="shared" si="83"/>
        <v>2023-12</v>
      </c>
      <c r="Q2649" s="3">
        <f>IF(AND(IF(dashboard!$B$4="All",TRUE,$F2649=dashboard!$B$4),IF(dashboard!$B$5="All",TRUE,$E2649=dashboard!$B$5),IF(dashboard!$B$6="All",TRUE,$G2649=dashboard!$B$6),IF(dashboard!$B$7="All",TRUE,$M2649=dashboard!$B$7),$P2649&gt;=dashboard!$B$8,$P2649&lt;=dashboard!$B$9,COUNTIFS($C$2:C2649,$C2649,$F$2:F2649,IF(dashboard!$B$4="All","*",dashboard!$B$4),$E$2:E2649,IF(dashboard!$B$5="All","*",dashboard!$B$5),$G$2:G2649,IF(dashboard!$B$6="All","*",dashboard!$B$6),$M$2:M2649,IF(dashboard!$B$7="All","*",dashboard!$B$7),$P$2:P2649,"&gt;="&amp;dashboard!$B$8,$P$2:P2649,"&lt;="&amp;dashboard!$B$9)=1),1,0)</f>
        <v>0</v>
      </c>
    </row>
    <row r="2650" spans="1:17">
      <c r="A2650" t="s">
        <v>4218</v>
      </c>
      <c r="B2650" s="2">
        <v>45114</v>
      </c>
      <c r="C2650" t="s">
        <v>2524</v>
      </c>
      <c r="D2650" t="s">
        <v>1882</v>
      </c>
      <c r="E2650" t="s">
        <v>17</v>
      </c>
      <c r="F2650" t="s">
        <v>18</v>
      </c>
      <c r="G2650" t="s">
        <v>19</v>
      </c>
      <c r="H2650" t="s">
        <v>34</v>
      </c>
      <c r="I2650" s="3">
        <v>5</v>
      </c>
      <c r="J2650" s="4">
        <v>1215.42</v>
      </c>
      <c r="K2650" s="4">
        <v>6077.12</v>
      </c>
      <c r="L2650" t="s">
        <v>35</v>
      </c>
      <c r="M2650" t="s">
        <v>22</v>
      </c>
      <c r="N2650">
        <f>IF(COUNTIF($C$2:C2650,C2650)=1,1,0)</f>
        <v>0</v>
      </c>
      <c r="O2650">
        <f t="shared" si="82"/>
        <v>1</v>
      </c>
      <c r="P2650" t="str">
        <f t="shared" si="83"/>
        <v>2023-07</v>
      </c>
      <c r="Q2650" s="3">
        <f>IF(AND(IF(dashboard!$B$4="All",TRUE,$F2650=dashboard!$B$4),IF(dashboard!$B$5="All",TRUE,$E2650=dashboard!$B$5),IF(dashboard!$B$6="All",TRUE,$G2650=dashboard!$B$6),IF(dashboard!$B$7="All",TRUE,$M2650=dashboard!$B$7),$P2650&gt;=dashboard!$B$8,$P2650&lt;=dashboard!$B$9,COUNTIFS($C$2:C2650,$C2650,$F$2:F2650,IF(dashboard!$B$4="All","*",dashboard!$B$4),$E$2:E2650,IF(dashboard!$B$5="All","*",dashboard!$B$5),$G$2:G2650,IF(dashboard!$B$6="All","*",dashboard!$B$6),$M$2:M2650,IF(dashboard!$B$7="All","*",dashboard!$B$7),$P$2:P2650,"&gt;="&amp;dashboard!$B$8,$P$2:P2650,"&lt;="&amp;dashboard!$B$9)=1),1,0)</f>
        <v>0</v>
      </c>
    </row>
    <row r="2651" spans="1:17">
      <c r="A2651" t="s">
        <v>4219</v>
      </c>
      <c r="B2651" s="2">
        <v>45216</v>
      </c>
      <c r="C2651" t="s">
        <v>1013</v>
      </c>
      <c r="D2651" t="s">
        <v>248</v>
      </c>
      <c r="E2651" t="s">
        <v>17</v>
      </c>
      <c r="F2651" t="s">
        <v>27</v>
      </c>
      <c r="G2651" t="s">
        <v>19</v>
      </c>
      <c r="H2651" t="s">
        <v>57</v>
      </c>
      <c r="I2651" s="3">
        <v>4</v>
      </c>
      <c r="J2651" s="4">
        <v>13490.28</v>
      </c>
      <c r="K2651" s="4">
        <v>53961.120000000003</v>
      </c>
      <c r="L2651" t="s">
        <v>28</v>
      </c>
      <c r="M2651" t="s">
        <v>29</v>
      </c>
      <c r="N2651">
        <f>IF(COUNTIF($C$2:C2651,C2651)=1,1,0)</f>
        <v>0</v>
      </c>
      <c r="O2651">
        <f t="shared" si="82"/>
        <v>0</v>
      </c>
      <c r="P2651" t="str">
        <f t="shared" si="83"/>
        <v>2023-10</v>
      </c>
      <c r="Q2651" s="3">
        <f>IF(AND(IF(dashboard!$B$4="All",TRUE,$F2651=dashboard!$B$4),IF(dashboard!$B$5="All",TRUE,$E2651=dashboard!$B$5),IF(dashboard!$B$6="All",TRUE,$G2651=dashboard!$B$6),IF(dashboard!$B$7="All",TRUE,$M2651=dashboard!$B$7),$P2651&gt;=dashboard!$B$8,$P2651&lt;=dashboard!$B$9,COUNTIFS($C$2:C2651,$C2651,$F$2:F2651,IF(dashboard!$B$4="All","*",dashboard!$B$4),$E$2:E2651,IF(dashboard!$B$5="All","*",dashboard!$B$5),$G$2:G2651,IF(dashboard!$B$6="All","*",dashboard!$B$6),$M$2:M2651,IF(dashboard!$B$7="All","*",dashboard!$B$7),$P$2:P2651,"&gt;="&amp;dashboard!$B$8,$P$2:P2651,"&lt;="&amp;dashboard!$B$9)=1),1,0)</f>
        <v>0</v>
      </c>
    </row>
    <row r="2652" spans="1:17">
      <c r="A2652" t="s">
        <v>4220</v>
      </c>
      <c r="B2652" s="2">
        <v>44971</v>
      </c>
      <c r="C2652" t="s">
        <v>3285</v>
      </c>
      <c r="D2652" t="s">
        <v>518</v>
      </c>
      <c r="E2652" t="s">
        <v>17</v>
      </c>
      <c r="F2652" t="s">
        <v>33</v>
      </c>
      <c r="G2652" t="s">
        <v>42</v>
      </c>
      <c r="H2652" t="s">
        <v>20</v>
      </c>
      <c r="I2652" s="3">
        <v>2</v>
      </c>
      <c r="J2652" s="4">
        <v>27774.26</v>
      </c>
      <c r="K2652" s="4">
        <v>55548.53</v>
      </c>
      <c r="L2652" t="s">
        <v>21</v>
      </c>
      <c r="M2652" t="s">
        <v>29</v>
      </c>
      <c r="N2652">
        <f>IF(COUNTIF($C$2:C2652,C2652)=1,1,0)</f>
        <v>0</v>
      </c>
      <c r="O2652">
        <f t="shared" si="82"/>
        <v>0</v>
      </c>
      <c r="P2652" t="str">
        <f t="shared" si="83"/>
        <v>2023-02</v>
      </c>
      <c r="Q2652" s="3">
        <f>IF(AND(IF(dashboard!$B$4="All",TRUE,$F2652=dashboard!$B$4),IF(dashboard!$B$5="All",TRUE,$E2652=dashboard!$B$5),IF(dashboard!$B$6="All",TRUE,$G2652=dashboard!$B$6),IF(dashboard!$B$7="All",TRUE,$M2652=dashboard!$B$7),$P2652&gt;=dashboard!$B$8,$P2652&lt;=dashboard!$B$9,COUNTIFS($C$2:C2652,$C2652,$F$2:F2652,IF(dashboard!$B$4="All","*",dashboard!$B$4),$E$2:E2652,IF(dashboard!$B$5="All","*",dashboard!$B$5),$G$2:G2652,IF(dashboard!$B$6="All","*",dashboard!$B$6),$M$2:M2652,IF(dashboard!$B$7="All","*",dashboard!$B$7),$P$2:P2652,"&gt;="&amp;dashboard!$B$8,$P$2:P2652,"&lt;="&amp;dashboard!$B$9)=1),1,0)</f>
        <v>0</v>
      </c>
    </row>
    <row r="2653" spans="1:17">
      <c r="A2653" t="s">
        <v>4221</v>
      </c>
      <c r="B2653" s="2">
        <v>45009</v>
      </c>
      <c r="C2653" t="s">
        <v>856</v>
      </c>
      <c r="D2653" t="s">
        <v>1006</v>
      </c>
      <c r="E2653" t="s">
        <v>26</v>
      </c>
      <c r="F2653" t="s">
        <v>18</v>
      </c>
      <c r="G2653" t="s">
        <v>42</v>
      </c>
      <c r="H2653" t="s">
        <v>20</v>
      </c>
      <c r="I2653" s="3">
        <v>4</v>
      </c>
      <c r="J2653" s="4">
        <v>35178.78</v>
      </c>
      <c r="K2653" s="4">
        <v>140715.12</v>
      </c>
      <c r="L2653" t="s">
        <v>35</v>
      </c>
      <c r="M2653" t="s">
        <v>29</v>
      </c>
      <c r="N2653">
        <f>IF(COUNTIF($C$2:C2653,C2653)=1,1,0)</f>
        <v>0</v>
      </c>
      <c r="O2653">
        <f t="shared" si="82"/>
        <v>0</v>
      </c>
      <c r="P2653" t="str">
        <f t="shared" si="83"/>
        <v>2023-03</v>
      </c>
      <c r="Q2653" s="3">
        <f>IF(AND(IF(dashboard!$B$4="All",TRUE,$F2653=dashboard!$B$4),IF(dashboard!$B$5="All",TRUE,$E2653=dashboard!$B$5),IF(dashboard!$B$6="All",TRUE,$G2653=dashboard!$B$6),IF(dashboard!$B$7="All",TRUE,$M2653=dashboard!$B$7),$P2653&gt;=dashboard!$B$8,$P2653&lt;=dashboard!$B$9,COUNTIFS($C$2:C2653,$C2653,$F$2:F2653,IF(dashboard!$B$4="All","*",dashboard!$B$4),$E$2:E2653,IF(dashboard!$B$5="All","*",dashboard!$B$5),$G$2:G2653,IF(dashboard!$B$6="All","*",dashboard!$B$6),$M$2:M2653,IF(dashboard!$B$7="All","*",dashboard!$B$7),$P$2:P2653,"&gt;="&amp;dashboard!$B$8,$P$2:P2653,"&lt;="&amp;dashboard!$B$9)=1),1,0)</f>
        <v>0</v>
      </c>
    </row>
    <row r="2654" spans="1:17">
      <c r="A2654" t="s">
        <v>4222</v>
      </c>
      <c r="B2654" s="2">
        <v>45049</v>
      </c>
      <c r="C2654" t="s">
        <v>600</v>
      </c>
      <c r="D2654" t="s">
        <v>2237</v>
      </c>
      <c r="E2654" t="s">
        <v>17</v>
      </c>
      <c r="F2654" t="s">
        <v>18</v>
      </c>
      <c r="G2654" t="s">
        <v>19</v>
      </c>
      <c r="H2654" t="s">
        <v>20</v>
      </c>
      <c r="I2654" s="3">
        <v>2</v>
      </c>
      <c r="J2654" s="4">
        <v>27725.43</v>
      </c>
      <c r="K2654" s="4">
        <v>55450.86</v>
      </c>
      <c r="L2654" t="s">
        <v>28</v>
      </c>
      <c r="M2654" t="s">
        <v>29</v>
      </c>
      <c r="N2654">
        <f>IF(COUNTIF($C$2:C2654,C2654)=1,1,0)</f>
        <v>0</v>
      </c>
      <c r="O2654">
        <f t="shared" si="82"/>
        <v>0</v>
      </c>
      <c r="P2654" t="str">
        <f t="shared" si="83"/>
        <v>2023-05</v>
      </c>
      <c r="Q2654" s="3">
        <f>IF(AND(IF(dashboard!$B$4="All",TRUE,$F2654=dashboard!$B$4),IF(dashboard!$B$5="All",TRUE,$E2654=dashboard!$B$5),IF(dashboard!$B$6="All",TRUE,$G2654=dashboard!$B$6),IF(dashboard!$B$7="All",TRUE,$M2654=dashboard!$B$7),$P2654&gt;=dashboard!$B$8,$P2654&lt;=dashboard!$B$9,COUNTIFS($C$2:C2654,$C2654,$F$2:F2654,IF(dashboard!$B$4="All","*",dashboard!$B$4),$E$2:E2654,IF(dashboard!$B$5="All","*",dashboard!$B$5),$G$2:G2654,IF(dashboard!$B$6="All","*",dashboard!$B$6),$M$2:M2654,IF(dashboard!$B$7="All","*",dashboard!$B$7),$P$2:P2654,"&gt;="&amp;dashboard!$B$8,$P$2:P2654,"&lt;="&amp;dashboard!$B$9)=1),1,0)</f>
        <v>0</v>
      </c>
    </row>
    <row r="2655" spans="1:17">
      <c r="A2655" t="s">
        <v>4223</v>
      </c>
      <c r="B2655" s="2">
        <v>45284</v>
      </c>
      <c r="C2655" t="s">
        <v>2312</v>
      </c>
      <c r="D2655" t="s">
        <v>1340</v>
      </c>
      <c r="E2655" t="s">
        <v>26</v>
      </c>
      <c r="F2655" t="s">
        <v>27</v>
      </c>
      <c r="G2655" t="s">
        <v>42</v>
      </c>
      <c r="H2655" t="s">
        <v>50</v>
      </c>
      <c r="I2655" s="3">
        <v>1</v>
      </c>
      <c r="J2655" s="4">
        <v>2337.71</v>
      </c>
      <c r="K2655" s="4">
        <v>2337.71</v>
      </c>
      <c r="L2655" t="s">
        <v>28</v>
      </c>
      <c r="M2655" t="s">
        <v>29</v>
      </c>
      <c r="N2655">
        <f>IF(COUNTIF($C$2:C2655,C2655)=1,1,0)</f>
        <v>0</v>
      </c>
      <c r="O2655">
        <f t="shared" si="82"/>
        <v>0</v>
      </c>
      <c r="P2655" t="str">
        <f t="shared" si="83"/>
        <v>2023-12</v>
      </c>
      <c r="Q2655" s="3">
        <f>IF(AND(IF(dashboard!$B$4="All",TRUE,$F2655=dashboard!$B$4),IF(dashboard!$B$5="All",TRUE,$E2655=dashboard!$B$5),IF(dashboard!$B$6="All",TRUE,$G2655=dashboard!$B$6),IF(dashboard!$B$7="All",TRUE,$M2655=dashboard!$B$7),$P2655&gt;=dashboard!$B$8,$P2655&lt;=dashboard!$B$9,COUNTIFS($C$2:C2655,$C2655,$F$2:F2655,IF(dashboard!$B$4="All","*",dashboard!$B$4),$E$2:E2655,IF(dashboard!$B$5="All","*",dashboard!$B$5),$G$2:G2655,IF(dashboard!$B$6="All","*",dashboard!$B$6),$M$2:M2655,IF(dashboard!$B$7="All","*",dashboard!$B$7),$P$2:P2655,"&gt;="&amp;dashboard!$B$8,$P$2:P2655,"&lt;="&amp;dashboard!$B$9)=1),1,0)</f>
        <v>0</v>
      </c>
    </row>
    <row r="2656" spans="1:17">
      <c r="A2656" t="s">
        <v>4224</v>
      </c>
      <c r="B2656" s="2">
        <v>45454</v>
      </c>
      <c r="C2656" t="s">
        <v>1611</v>
      </c>
      <c r="D2656" t="s">
        <v>998</v>
      </c>
      <c r="E2656" t="s">
        <v>61</v>
      </c>
      <c r="F2656" t="s">
        <v>33</v>
      </c>
      <c r="G2656" t="s">
        <v>19</v>
      </c>
      <c r="H2656" t="s">
        <v>50</v>
      </c>
      <c r="I2656" s="3">
        <v>5</v>
      </c>
      <c r="J2656" s="4">
        <v>2596.89</v>
      </c>
      <c r="K2656" s="4">
        <v>12984.44</v>
      </c>
      <c r="L2656" t="s">
        <v>21</v>
      </c>
      <c r="M2656" t="s">
        <v>29</v>
      </c>
      <c r="N2656">
        <f>IF(COUNTIF($C$2:C2656,C2656)=1,1,0)</f>
        <v>0</v>
      </c>
      <c r="O2656">
        <f t="shared" si="82"/>
        <v>0</v>
      </c>
      <c r="P2656" t="str">
        <f t="shared" si="83"/>
        <v>2024-06</v>
      </c>
      <c r="Q2656" s="3">
        <f>IF(AND(IF(dashboard!$B$4="All",TRUE,$F2656=dashboard!$B$4),IF(dashboard!$B$5="All",TRUE,$E2656=dashboard!$B$5),IF(dashboard!$B$6="All",TRUE,$G2656=dashboard!$B$6),IF(dashboard!$B$7="All",TRUE,$M2656=dashboard!$B$7),$P2656&gt;=dashboard!$B$8,$P2656&lt;=dashboard!$B$9,COUNTIFS($C$2:C2656,$C2656,$F$2:F2656,IF(dashboard!$B$4="All","*",dashboard!$B$4),$E$2:E2656,IF(dashboard!$B$5="All","*",dashboard!$B$5),$G$2:G2656,IF(dashboard!$B$6="All","*",dashboard!$B$6),$M$2:M2656,IF(dashboard!$B$7="All","*",dashboard!$B$7),$P$2:P2656,"&gt;="&amp;dashboard!$B$8,$P$2:P2656,"&lt;="&amp;dashboard!$B$9)=1),1,0)</f>
        <v>1</v>
      </c>
    </row>
    <row r="2657" spans="1:17">
      <c r="A2657" t="s">
        <v>4225</v>
      </c>
      <c r="B2657" s="2">
        <v>44992</v>
      </c>
      <c r="C2657" t="s">
        <v>644</v>
      </c>
      <c r="D2657" t="s">
        <v>38</v>
      </c>
      <c r="E2657" t="s">
        <v>26</v>
      </c>
      <c r="F2657" t="s">
        <v>46</v>
      </c>
      <c r="G2657" t="s">
        <v>19</v>
      </c>
      <c r="H2657" t="s">
        <v>34</v>
      </c>
      <c r="I2657" s="3">
        <v>3</v>
      </c>
      <c r="J2657" s="4">
        <v>1179.25</v>
      </c>
      <c r="K2657" s="4">
        <v>3537.75</v>
      </c>
      <c r="L2657" t="s">
        <v>35</v>
      </c>
      <c r="M2657" t="s">
        <v>29</v>
      </c>
      <c r="N2657">
        <f>IF(COUNTIF($C$2:C2657,C2657)=1,1,0)</f>
        <v>0</v>
      </c>
      <c r="O2657">
        <f t="shared" si="82"/>
        <v>0</v>
      </c>
      <c r="P2657" t="str">
        <f t="shared" si="83"/>
        <v>2023-03</v>
      </c>
      <c r="Q2657" s="3">
        <f>IF(AND(IF(dashboard!$B$4="All",TRUE,$F2657=dashboard!$B$4),IF(dashboard!$B$5="All",TRUE,$E2657=dashboard!$B$5),IF(dashboard!$B$6="All",TRUE,$G2657=dashboard!$B$6),IF(dashboard!$B$7="All",TRUE,$M2657=dashboard!$B$7),$P2657&gt;=dashboard!$B$8,$P2657&lt;=dashboard!$B$9,COUNTIFS($C$2:C2657,$C2657,$F$2:F2657,IF(dashboard!$B$4="All","*",dashboard!$B$4),$E$2:E2657,IF(dashboard!$B$5="All","*",dashboard!$B$5),$G$2:G2657,IF(dashboard!$B$6="All","*",dashboard!$B$6),$M$2:M2657,IF(dashboard!$B$7="All","*",dashboard!$B$7),$P$2:P2657,"&gt;="&amp;dashboard!$B$8,$P$2:P2657,"&lt;="&amp;dashboard!$B$9)=1),1,0)</f>
        <v>0</v>
      </c>
    </row>
    <row r="2658" spans="1:17">
      <c r="A2658" t="s">
        <v>4226</v>
      </c>
      <c r="B2658" s="2">
        <v>45301</v>
      </c>
      <c r="C2658" t="s">
        <v>2175</v>
      </c>
      <c r="D2658" t="s">
        <v>2406</v>
      </c>
      <c r="E2658" t="s">
        <v>17</v>
      </c>
      <c r="F2658" t="s">
        <v>33</v>
      </c>
      <c r="G2658" t="s">
        <v>19</v>
      </c>
      <c r="H2658" t="s">
        <v>57</v>
      </c>
      <c r="I2658" s="3">
        <v>3</v>
      </c>
      <c r="J2658" s="4">
        <v>17415.75</v>
      </c>
      <c r="K2658" s="4">
        <v>52247.25</v>
      </c>
      <c r="L2658" t="s">
        <v>28</v>
      </c>
      <c r="M2658" t="s">
        <v>29</v>
      </c>
      <c r="N2658">
        <f>IF(COUNTIF($C$2:C2658,C2658)=1,1,0)</f>
        <v>0</v>
      </c>
      <c r="O2658">
        <f t="shared" si="82"/>
        <v>0</v>
      </c>
      <c r="P2658" t="str">
        <f t="shared" si="83"/>
        <v>2024-01</v>
      </c>
      <c r="Q2658" s="3">
        <f>IF(AND(IF(dashboard!$B$4="All",TRUE,$F2658=dashboard!$B$4),IF(dashboard!$B$5="All",TRUE,$E2658=dashboard!$B$5),IF(dashboard!$B$6="All",TRUE,$G2658=dashboard!$B$6),IF(dashboard!$B$7="All",TRUE,$M2658=dashboard!$B$7),$P2658&gt;=dashboard!$B$8,$P2658&lt;=dashboard!$B$9,COUNTIFS($C$2:C2658,$C2658,$F$2:F2658,IF(dashboard!$B$4="All","*",dashboard!$B$4),$E$2:E2658,IF(dashboard!$B$5="All","*",dashboard!$B$5),$G$2:G2658,IF(dashboard!$B$6="All","*",dashboard!$B$6),$M$2:M2658,IF(dashboard!$B$7="All","*",dashboard!$B$7),$P$2:P2658,"&gt;="&amp;dashboard!$B$8,$P$2:P2658,"&lt;="&amp;dashboard!$B$9)=1),1,0)</f>
        <v>0</v>
      </c>
    </row>
    <row r="2659" spans="1:17">
      <c r="A2659" t="s">
        <v>4227</v>
      </c>
      <c r="B2659" s="2">
        <v>45088</v>
      </c>
      <c r="C2659" t="s">
        <v>1661</v>
      </c>
      <c r="D2659" t="s">
        <v>2574</v>
      </c>
      <c r="E2659" t="s">
        <v>26</v>
      </c>
      <c r="F2659" t="s">
        <v>33</v>
      </c>
      <c r="G2659" t="s">
        <v>19</v>
      </c>
      <c r="H2659" t="s">
        <v>34</v>
      </c>
      <c r="I2659" s="3">
        <v>1</v>
      </c>
      <c r="J2659" s="4">
        <v>863.83</v>
      </c>
      <c r="K2659" s="4">
        <v>863.83</v>
      </c>
      <c r="L2659" t="s">
        <v>21</v>
      </c>
      <c r="M2659" t="s">
        <v>29</v>
      </c>
      <c r="N2659">
        <f>IF(COUNTIF($C$2:C2659,C2659)=1,1,0)</f>
        <v>0</v>
      </c>
      <c r="O2659">
        <f t="shared" si="82"/>
        <v>0</v>
      </c>
      <c r="P2659" t="str">
        <f t="shared" si="83"/>
        <v>2023-06</v>
      </c>
      <c r="Q2659" s="3">
        <f>IF(AND(IF(dashboard!$B$4="All",TRUE,$F2659=dashboard!$B$4),IF(dashboard!$B$5="All",TRUE,$E2659=dashboard!$B$5),IF(dashboard!$B$6="All",TRUE,$G2659=dashboard!$B$6),IF(dashboard!$B$7="All",TRUE,$M2659=dashboard!$B$7),$P2659&gt;=dashboard!$B$8,$P2659&lt;=dashboard!$B$9,COUNTIFS($C$2:C2659,$C2659,$F$2:F2659,IF(dashboard!$B$4="All","*",dashboard!$B$4),$E$2:E2659,IF(dashboard!$B$5="All","*",dashboard!$B$5),$G$2:G2659,IF(dashboard!$B$6="All","*",dashboard!$B$6),$M$2:M2659,IF(dashboard!$B$7="All","*",dashboard!$B$7),$P$2:P2659,"&gt;="&amp;dashboard!$B$8,$P$2:P2659,"&lt;="&amp;dashboard!$B$9)=1),1,0)</f>
        <v>0</v>
      </c>
    </row>
    <row r="2660" spans="1:17">
      <c r="A2660" t="s">
        <v>4228</v>
      </c>
      <c r="B2660" s="2">
        <v>45306</v>
      </c>
      <c r="C2660" t="s">
        <v>1070</v>
      </c>
      <c r="D2660" t="s">
        <v>94</v>
      </c>
      <c r="E2660" t="s">
        <v>17</v>
      </c>
      <c r="F2660" t="s">
        <v>27</v>
      </c>
      <c r="G2660" t="s">
        <v>19</v>
      </c>
      <c r="H2660" t="s">
        <v>34</v>
      </c>
      <c r="I2660" s="3">
        <v>1</v>
      </c>
      <c r="J2660" s="4">
        <v>1007.88</v>
      </c>
      <c r="K2660" s="4">
        <v>1007.88</v>
      </c>
      <c r="L2660" t="s">
        <v>35</v>
      </c>
      <c r="M2660" t="s">
        <v>29</v>
      </c>
      <c r="N2660">
        <f>IF(COUNTIF($C$2:C2660,C2660)=1,1,0)</f>
        <v>0</v>
      </c>
      <c r="O2660">
        <f t="shared" si="82"/>
        <v>0</v>
      </c>
      <c r="P2660" t="str">
        <f t="shared" si="83"/>
        <v>2024-01</v>
      </c>
      <c r="Q2660" s="3">
        <f>IF(AND(IF(dashboard!$B$4="All",TRUE,$F2660=dashboard!$B$4),IF(dashboard!$B$5="All",TRUE,$E2660=dashboard!$B$5),IF(dashboard!$B$6="All",TRUE,$G2660=dashboard!$B$6),IF(dashboard!$B$7="All",TRUE,$M2660=dashboard!$B$7),$P2660&gt;=dashboard!$B$8,$P2660&lt;=dashboard!$B$9,COUNTIFS($C$2:C2660,$C2660,$F$2:F2660,IF(dashboard!$B$4="All","*",dashboard!$B$4),$E$2:E2660,IF(dashboard!$B$5="All","*",dashboard!$B$5),$G$2:G2660,IF(dashboard!$B$6="All","*",dashboard!$B$6),$M$2:M2660,IF(dashboard!$B$7="All","*",dashboard!$B$7),$P$2:P2660,"&gt;="&amp;dashboard!$B$8,$P$2:P2660,"&lt;="&amp;dashboard!$B$9)=1),1,0)</f>
        <v>0</v>
      </c>
    </row>
    <row r="2661" spans="1:17">
      <c r="A2661" t="s">
        <v>4229</v>
      </c>
      <c r="B2661" s="2">
        <v>45284</v>
      </c>
      <c r="C2661" t="s">
        <v>834</v>
      </c>
      <c r="D2661" t="s">
        <v>4230</v>
      </c>
      <c r="E2661" t="s">
        <v>17</v>
      </c>
      <c r="F2661" t="s">
        <v>33</v>
      </c>
      <c r="G2661" t="s">
        <v>19</v>
      </c>
      <c r="H2661" t="s">
        <v>57</v>
      </c>
      <c r="I2661" s="3">
        <v>4</v>
      </c>
      <c r="J2661" s="4">
        <v>10928.15</v>
      </c>
      <c r="K2661" s="4">
        <v>43712.58</v>
      </c>
      <c r="L2661" t="s">
        <v>21</v>
      </c>
      <c r="M2661" t="s">
        <v>29</v>
      </c>
      <c r="N2661">
        <f>IF(COUNTIF($C$2:C2661,C2661)=1,1,0)</f>
        <v>0</v>
      </c>
      <c r="O2661">
        <f t="shared" si="82"/>
        <v>0</v>
      </c>
      <c r="P2661" t="str">
        <f t="shared" si="83"/>
        <v>2023-12</v>
      </c>
      <c r="Q2661" s="3">
        <f>IF(AND(IF(dashboard!$B$4="All",TRUE,$F2661=dashboard!$B$4),IF(dashboard!$B$5="All",TRUE,$E2661=dashboard!$B$5),IF(dashboard!$B$6="All",TRUE,$G2661=dashboard!$B$6),IF(dashboard!$B$7="All",TRUE,$M2661=dashboard!$B$7),$P2661&gt;=dashboard!$B$8,$P2661&lt;=dashboard!$B$9,COUNTIFS($C$2:C2661,$C2661,$F$2:F2661,IF(dashboard!$B$4="All","*",dashboard!$B$4),$E$2:E2661,IF(dashboard!$B$5="All","*",dashboard!$B$5),$G$2:G2661,IF(dashboard!$B$6="All","*",dashboard!$B$6),$M$2:M2661,IF(dashboard!$B$7="All","*",dashboard!$B$7),$P$2:P2661,"&gt;="&amp;dashboard!$B$8,$P$2:P2661,"&lt;="&amp;dashboard!$B$9)=1),1,0)</f>
        <v>0</v>
      </c>
    </row>
    <row r="2662" spans="1:17">
      <c r="A2662" t="s">
        <v>4231</v>
      </c>
      <c r="B2662" s="2">
        <v>45114</v>
      </c>
      <c r="C2662" t="s">
        <v>2665</v>
      </c>
      <c r="D2662" t="s">
        <v>1686</v>
      </c>
      <c r="E2662" t="s">
        <v>17</v>
      </c>
      <c r="F2662" t="s">
        <v>27</v>
      </c>
      <c r="G2662" t="s">
        <v>19</v>
      </c>
      <c r="H2662" t="s">
        <v>50</v>
      </c>
      <c r="I2662" s="3">
        <v>5</v>
      </c>
      <c r="J2662" s="4">
        <v>1993.26</v>
      </c>
      <c r="K2662" s="4">
        <v>9966.2800000000007</v>
      </c>
      <c r="L2662" t="s">
        <v>28</v>
      </c>
      <c r="M2662" t="s">
        <v>29</v>
      </c>
      <c r="N2662">
        <f>IF(COUNTIF($C$2:C2662,C2662)=1,1,0)</f>
        <v>0</v>
      </c>
      <c r="O2662">
        <f t="shared" si="82"/>
        <v>0</v>
      </c>
      <c r="P2662" t="str">
        <f t="shared" si="83"/>
        <v>2023-07</v>
      </c>
      <c r="Q2662" s="3">
        <f>IF(AND(IF(dashboard!$B$4="All",TRUE,$F2662=dashboard!$B$4),IF(dashboard!$B$5="All",TRUE,$E2662=dashboard!$B$5),IF(dashboard!$B$6="All",TRUE,$G2662=dashboard!$B$6),IF(dashboard!$B$7="All",TRUE,$M2662=dashboard!$B$7),$P2662&gt;=dashboard!$B$8,$P2662&lt;=dashboard!$B$9,COUNTIFS($C$2:C2662,$C2662,$F$2:F2662,IF(dashboard!$B$4="All","*",dashboard!$B$4),$E$2:E2662,IF(dashboard!$B$5="All","*",dashboard!$B$5),$G$2:G2662,IF(dashboard!$B$6="All","*",dashboard!$B$6),$M$2:M2662,IF(dashboard!$B$7="All","*",dashboard!$B$7),$P$2:P2662,"&gt;="&amp;dashboard!$B$8,$P$2:P2662,"&lt;="&amp;dashboard!$B$9)=1),1,0)</f>
        <v>0</v>
      </c>
    </row>
    <row r="2663" spans="1:17">
      <c r="A2663" t="s">
        <v>4232</v>
      </c>
      <c r="B2663" s="2">
        <v>45248</v>
      </c>
      <c r="C2663" t="s">
        <v>1593</v>
      </c>
      <c r="D2663" t="s">
        <v>1599</v>
      </c>
      <c r="E2663" t="s">
        <v>17</v>
      </c>
      <c r="F2663" t="s">
        <v>46</v>
      </c>
      <c r="G2663" t="s">
        <v>19</v>
      </c>
      <c r="H2663" t="s">
        <v>34</v>
      </c>
      <c r="I2663" s="3">
        <v>5</v>
      </c>
      <c r="J2663" s="4">
        <v>914.39</v>
      </c>
      <c r="K2663" s="4">
        <v>4571.95</v>
      </c>
      <c r="L2663" t="s">
        <v>21</v>
      </c>
      <c r="M2663" t="s">
        <v>22</v>
      </c>
      <c r="N2663">
        <f>IF(COUNTIF($C$2:C2663,C2663)=1,1,0)</f>
        <v>0</v>
      </c>
      <c r="O2663">
        <f t="shared" si="82"/>
        <v>1</v>
      </c>
      <c r="P2663" t="str">
        <f t="shared" si="83"/>
        <v>2023-11</v>
      </c>
      <c r="Q2663" s="3">
        <f>IF(AND(IF(dashboard!$B$4="All",TRUE,$F2663=dashboard!$B$4),IF(dashboard!$B$5="All",TRUE,$E2663=dashboard!$B$5),IF(dashboard!$B$6="All",TRUE,$G2663=dashboard!$B$6),IF(dashboard!$B$7="All",TRUE,$M2663=dashboard!$B$7),$P2663&gt;=dashboard!$B$8,$P2663&lt;=dashboard!$B$9,COUNTIFS($C$2:C2663,$C2663,$F$2:F2663,IF(dashboard!$B$4="All","*",dashboard!$B$4),$E$2:E2663,IF(dashboard!$B$5="All","*",dashboard!$B$5),$G$2:G2663,IF(dashboard!$B$6="All","*",dashboard!$B$6),$M$2:M2663,IF(dashboard!$B$7="All","*",dashboard!$B$7),$P$2:P2663,"&gt;="&amp;dashboard!$B$8,$P$2:P2663,"&lt;="&amp;dashboard!$B$9)=1),1,0)</f>
        <v>0</v>
      </c>
    </row>
    <row r="2664" spans="1:17">
      <c r="A2664" t="s">
        <v>4233</v>
      </c>
      <c r="B2664" s="2">
        <v>45376</v>
      </c>
      <c r="C2664" t="s">
        <v>453</v>
      </c>
      <c r="D2664" t="s">
        <v>2406</v>
      </c>
      <c r="E2664" t="s">
        <v>61</v>
      </c>
      <c r="F2664" t="s">
        <v>18</v>
      </c>
      <c r="G2664" t="s">
        <v>19</v>
      </c>
      <c r="H2664" t="s">
        <v>34</v>
      </c>
      <c r="I2664" s="3">
        <v>4</v>
      </c>
      <c r="J2664" s="4">
        <v>1279.5999999999999</v>
      </c>
      <c r="K2664" s="4">
        <v>5118.3900000000003</v>
      </c>
      <c r="L2664" t="s">
        <v>28</v>
      </c>
      <c r="M2664" t="s">
        <v>29</v>
      </c>
      <c r="N2664">
        <f>IF(COUNTIF($C$2:C2664,C2664)=1,1,0)</f>
        <v>0</v>
      </c>
      <c r="O2664">
        <f t="shared" si="82"/>
        <v>0</v>
      </c>
      <c r="P2664" t="str">
        <f t="shared" si="83"/>
        <v>2024-03</v>
      </c>
      <c r="Q2664" s="3">
        <f>IF(AND(IF(dashboard!$B$4="All",TRUE,$F2664=dashboard!$B$4),IF(dashboard!$B$5="All",TRUE,$E2664=dashboard!$B$5),IF(dashboard!$B$6="All",TRUE,$G2664=dashboard!$B$6),IF(dashboard!$B$7="All",TRUE,$M2664=dashboard!$B$7),$P2664&gt;=dashboard!$B$8,$P2664&lt;=dashboard!$B$9,COUNTIFS($C$2:C2664,$C2664,$F$2:F2664,IF(dashboard!$B$4="All","*",dashboard!$B$4),$E$2:E2664,IF(dashboard!$B$5="All","*",dashboard!$B$5),$G$2:G2664,IF(dashboard!$B$6="All","*",dashboard!$B$6),$M$2:M2664,IF(dashboard!$B$7="All","*",dashboard!$B$7),$P$2:P2664,"&gt;="&amp;dashboard!$B$8,$P$2:P2664,"&lt;="&amp;dashboard!$B$9)=1),1,0)</f>
        <v>0</v>
      </c>
    </row>
    <row r="2665" spans="1:17">
      <c r="A2665" t="s">
        <v>4234</v>
      </c>
      <c r="B2665" s="2">
        <v>45400</v>
      </c>
      <c r="C2665" t="s">
        <v>894</v>
      </c>
      <c r="D2665" t="s">
        <v>1712</v>
      </c>
      <c r="E2665" t="s">
        <v>17</v>
      </c>
      <c r="F2665" t="s">
        <v>18</v>
      </c>
      <c r="G2665" t="s">
        <v>19</v>
      </c>
      <c r="H2665" t="s">
        <v>50</v>
      </c>
      <c r="I2665" s="3">
        <v>5</v>
      </c>
      <c r="J2665" s="4">
        <v>2211.7199999999998</v>
      </c>
      <c r="K2665" s="4">
        <v>11058.6</v>
      </c>
      <c r="L2665" t="s">
        <v>28</v>
      </c>
      <c r="M2665" t="s">
        <v>29</v>
      </c>
      <c r="N2665">
        <f>IF(COUNTIF($C$2:C2665,C2665)=1,1,0)</f>
        <v>0</v>
      </c>
      <c r="O2665">
        <f t="shared" si="82"/>
        <v>0</v>
      </c>
      <c r="P2665" t="str">
        <f t="shared" si="83"/>
        <v>2024-04</v>
      </c>
      <c r="Q2665" s="3">
        <f>IF(AND(IF(dashboard!$B$4="All",TRUE,$F2665=dashboard!$B$4),IF(dashboard!$B$5="All",TRUE,$E2665=dashboard!$B$5),IF(dashboard!$B$6="All",TRUE,$G2665=dashboard!$B$6),IF(dashboard!$B$7="All",TRUE,$M2665=dashboard!$B$7),$P2665&gt;=dashboard!$B$8,$P2665&lt;=dashboard!$B$9,COUNTIFS($C$2:C2665,$C2665,$F$2:F2665,IF(dashboard!$B$4="All","*",dashboard!$B$4),$E$2:E2665,IF(dashboard!$B$5="All","*",dashboard!$B$5),$G$2:G2665,IF(dashboard!$B$6="All","*",dashboard!$B$6),$M$2:M2665,IF(dashboard!$B$7="All","*",dashboard!$B$7),$P$2:P2665,"&gt;="&amp;dashboard!$B$8,$P$2:P2665,"&lt;="&amp;dashboard!$B$9)=1),1,0)</f>
        <v>0</v>
      </c>
    </row>
    <row r="2666" spans="1:17">
      <c r="A2666" t="s">
        <v>4235</v>
      </c>
      <c r="B2666" s="2">
        <v>44939</v>
      </c>
      <c r="C2666" t="s">
        <v>1569</v>
      </c>
      <c r="D2666" t="s">
        <v>530</v>
      </c>
      <c r="E2666" t="s">
        <v>17</v>
      </c>
      <c r="F2666" t="s">
        <v>27</v>
      </c>
      <c r="G2666" t="s">
        <v>42</v>
      </c>
      <c r="H2666" t="s">
        <v>20</v>
      </c>
      <c r="I2666" s="3">
        <v>5</v>
      </c>
      <c r="J2666" s="4">
        <v>40688.269999999997</v>
      </c>
      <c r="K2666" s="4">
        <v>203441.37</v>
      </c>
      <c r="L2666" t="s">
        <v>21</v>
      </c>
      <c r="M2666" t="s">
        <v>29</v>
      </c>
      <c r="N2666">
        <f>IF(COUNTIF($C$2:C2666,C2666)=1,1,0)</f>
        <v>0</v>
      </c>
      <c r="O2666">
        <f t="shared" si="82"/>
        <v>0</v>
      </c>
      <c r="P2666" t="str">
        <f t="shared" si="83"/>
        <v>2023-01</v>
      </c>
      <c r="Q2666" s="3">
        <f>IF(AND(IF(dashboard!$B$4="All",TRUE,$F2666=dashboard!$B$4),IF(dashboard!$B$5="All",TRUE,$E2666=dashboard!$B$5),IF(dashboard!$B$6="All",TRUE,$G2666=dashboard!$B$6),IF(dashboard!$B$7="All",TRUE,$M2666=dashboard!$B$7),$P2666&gt;=dashboard!$B$8,$P2666&lt;=dashboard!$B$9,COUNTIFS($C$2:C2666,$C2666,$F$2:F2666,IF(dashboard!$B$4="All","*",dashboard!$B$4),$E$2:E2666,IF(dashboard!$B$5="All","*",dashboard!$B$5),$G$2:G2666,IF(dashboard!$B$6="All","*",dashboard!$B$6),$M$2:M2666,IF(dashboard!$B$7="All","*",dashboard!$B$7),$P$2:P2666,"&gt;="&amp;dashboard!$B$8,$P$2:P2666,"&lt;="&amp;dashboard!$B$9)=1),1,0)</f>
        <v>0</v>
      </c>
    </row>
    <row r="2667" spans="1:17">
      <c r="A2667" t="s">
        <v>4236</v>
      </c>
      <c r="B2667" s="2">
        <v>45110</v>
      </c>
      <c r="C2667" t="s">
        <v>861</v>
      </c>
      <c r="D2667" t="s">
        <v>1642</v>
      </c>
      <c r="E2667" t="s">
        <v>61</v>
      </c>
      <c r="F2667" t="s">
        <v>27</v>
      </c>
      <c r="G2667" t="s">
        <v>19</v>
      </c>
      <c r="H2667" t="s">
        <v>57</v>
      </c>
      <c r="I2667" s="3">
        <v>3</v>
      </c>
      <c r="J2667" s="4">
        <v>10675.33</v>
      </c>
      <c r="K2667" s="4">
        <v>32026</v>
      </c>
      <c r="L2667" t="s">
        <v>21</v>
      </c>
      <c r="M2667" t="s">
        <v>29</v>
      </c>
      <c r="N2667">
        <f>IF(COUNTIF($C$2:C2667,C2667)=1,1,0)</f>
        <v>0</v>
      </c>
      <c r="O2667">
        <f t="shared" si="82"/>
        <v>0</v>
      </c>
      <c r="P2667" t="str">
        <f t="shared" si="83"/>
        <v>2023-07</v>
      </c>
      <c r="Q2667" s="3">
        <f>IF(AND(IF(dashboard!$B$4="All",TRUE,$F2667=dashboard!$B$4),IF(dashboard!$B$5="All",TRUE,$E2667=dashboard!$B$5),IF(dashboard!$B$6="All",TRUE,$G2667=dashboard!$B$6),IF(dashboard!$B$7="All",TRUE,$M2667=dashboard!$B$7),$P2667&gt;=dashboard!$B$8,$P2667&lt;=dashboard!$B$9,COUNTIFS($C$2:C2667,$C2667,$F$2:F2667,IF(dashboard!$B$4="All","*",dashboard!$B$4),$E$2:E2667,IF(dashboard!$B$5="All","*",dashboard!$B$5),$G$2:G2667,IF(dashboard!$B$6="All","*",dashboard!$B$6),$M$2:M2667,IF(dashboard!$B$7="All","*",dashboard!$B$7),$P$2:P2667,"&gt;="&amp;dashboard!$B$8,$P$2:P2667,"&lt;="&amp;dashboard!$B$9)=1),1,0)</f>
        <v>0</v>
      </c>
    </row>
    <row r="2668" spans="1:17">
      <c r="A2668" t="s">
        <v>4237</v>
      </c>
      <c r="B2668" s="2">
        <v>45037</v>
      </c>
      <c r="C2668" t="s">
        <v>315</v>
      </c>
      <c r="D2668" t="s">
        <v>547</v>
      </c>
      <c r="E2668" t="s">
        <v>17</v>
      </c>
      <c r="F2668" t="s">
        <v>33</v>
      </c>
      <c r="G2668" t="s">
        <v>42</v>
      </c>
      <c r="H2668" t="s">
        <v>57</v>
      </c>
      <c r="I2668" s="3">
        <v>5</v>
      </c>
      <c r="J2668" s="4">
        <v>15396.93</v>
      </c>
      <c r="K2668" s="4">
        <v>76984.66</v>
      </c>
      <c r="L2668" t="s">
        <v>28</v>
      </c>
      <c r="M2668" t="s">
        <v>29</v>
      </c>
      <c r="N2668">
        <f>IF(COUNTIF($C$2:C2668,C2668)=1,1,0)</f>
        <v>0</v>
      </c>
      <c r="O2668">
        <f t="shared" si="82"/>
        <v>0</v>
      </c>
      <c r="P2668" t="str">
        <f t="shared" si="83"/>
        <v>2023-04</v>
      </c>
      <c r="Q2668" s="3">
        <f>IF(AND(IF(dashboard!$B$4="All",TRUE,$F2668=dashboard!$B$4),IF(dashboard!$B$5="All",TRUE,$E2668=dashboard!$B$5),IF(dashboard!$B$6="All",TRUE,$G2668=dashboard!$B$6),IF(dashboard!$B$7="All",TRUE,$M2668=dashboard!$B$7),$P2668&gt;=dashboard!$B$8,$P2668&lt;=dashboard!$B$9,COUNTIFS($C$2:C2668,$C2668,$F$2:F2668,IF(dashboard!$B$4="All","*",dashboard!$B$4),$E$2:E2668,IF(dashboard!$B$5="All","*",dashboard!$B$5),$G$2:G2668,IF(dashboard!$B$6="All","*",dashboard!$B$6),$M$2:M2668,IF(dashboard!$B$7="All","*",dashboard!$B$7),$P$2:P2668,"&gt;="&amp;dashboard!$B$8,$P$2:P2668,"&lt;="&amp;dashboard!$B$9)=1),1,0)</f>
        <v>0</v>
      </c>
    </row>
    <row r="2669" spans="1:17">
      <c r="A2669" t="s">
        <v>4238</v>
      </c>
      <c r="B2669" s="2">
        <v>45434</v>
      </c>
      <c r="C2669" t="s">
        <v>3533</v>
      </c>
      <c r="D2669" t="s">
        <v>336</v>
      </c>
      <c r="E2669" t="s">
        <v>26</v>
      </c>
      <c r="F2669" t="s">
        <v>33</v>
      </c>
      <c r="G2669" t="s">
        <v>19</v>
      </c>
      <c r="H2669" t="s">
        <v>20</v>
      </c>
      <c r="I2669" s="3">
        <v>1</v>
      </c>
      <c r="J2669" s="4">
        <v>41484.53</v>
      </c>
      <c r="K2669" s="4">
        <v>41484.53</v>
      </c>
      <c r="L2669" t="s">
        <v>21</v>
      </c>
      <c r="M2669" t="s">
        <v>29</v>
      </c>
      <c r="N2669">
        <f>IF(COUNTIF($C$2:C2669,C2669)=1,1,0)</f>
        <v>0</v>
      </c>
      <c r="O2669">
        <f t="shared" si="82"/>
        <v>0</v>
      </c>
      <c r="P2669" t="str">
        <f t="shared" si="83"/>
        <v>2024-05</v>
      </c>
      <c r="Q2669" s="3">
        <f>IF(AND(IF(dashboard!$B$4="All",TRUE,$F2669=dashboard!$B$4),IF(dashboard!$B$5="All",TRUE,$E2669=dashboard!$B$5),IF(dashboard!$B$6="All",TRUE,$G2669=dashboard!$B$6),IF(dashboard!$B$7="All",TRUE,$M2669=dashboard!$B$7),$P2669&gt;=dashboard!$B$8,$P2669&lt;=dashboard!$B$9,COUNTIFS($C$2:C2669,$C2669,$F$2:F2669,IF(dashboard!$B$4="All","*",dashboard!$B$4),$E$2:E2669,IF(dashboard!$B$5="All","*",dashboard!$B$5),$G$2:G2669,IF(dashboard!$B$6="All","*",dashboard!$B$6),$M$2:M2669,IF(dashboard!$B$7="All","*",dashboard!$B$7),$P$2:P2669,"&gt;="&amp;dashboard!$B$8,$P$2:P2669,"&lt;="&amp;dashboard!$B$9)=1),1,0)</f>
        <v>0</v>
      </c>
    </row>
    <row r="2670" spans="1:17">
      <c r="A2670" t="s">
        <v>4239</v>
      </c>
      <c r="B2670" s="2">
        <v>45216</v>
      </c>
      <c r="C2670" t="s">
        <v>3217</v>
      </c>
      <c r="D2670" t="s">
        <v>1898</v>
      </c>
      <c r="E2670" t="s">
        <v>17</v>
      </c>
      <c r="F2670" t="s">
        <v>18</v>
      </c>
      <c r="G2670" t="s">
        <v>19</v>
      </c>
      <c r="H2670" t="s">
        <v>57</v>
      </c>
      <c r="I2670" s="3">
        <v>3</v>
      </c>
      <c r="J2670" s="4">
        <v>11818.79</v>
      </c>
      <c r="K2670" s="4">
        <v>35456.370000000003</v>
      </c>
      <c r="L2670" t="s">
        <v>35</v>
      </c>
      <c r="M2670" t="s">
        <v>29</v>
      </c>
      <c r="N2670">
        <f>IF(COUNTIF($C$2:C2670,C2670)=1,1,0)</f>
        <v>0</v>
      </c>
      <c r="O2670">
        <f t="shared" si="82"/>
        <v>0</v>
      </c>
      <c r="P2670" t="str">
        <f t="shared" si="83"/>
        <v>2023-10</v>
      </c>
      <c r="Q2670" s="3">
        <f>IF(AND(IF(dashboard!$B$4="All",TRUE,$F2670=dashboard!$B$4),IF(dashboard!$B$5="All",TRUE,$E2670=dashboard!$B$5),IF(dashboard!$B$6="All",TRUE,$G2670=dashboard!$B$6),IF(dashboard!$B$7="All",TRUE,$M2670=dashboard!$B$7),$P2670&gt;=dashboard!$B$8,$P2670&lt;=dashboard!$B$9,COUNTIFS($C$2:C2670,$C2670,$F$2:F2670,IF(dashboard!$B$4="All","*",dashboard!$B$4),$E$2:E2670,IF(dashboard!$B$5="All","*",dashboard!$B$5),$G$2:G2670,IF(dashboard!$B$6="All","*",dashboard!$B$6),$M$2:M2670,IF(dashboard!$B$7="All","*",dashboard!$B$7),$P$2:P2670,"&gt;="&amp;dashboard!$B$8,$P$2:P2670,"&lt;="&amp;dashboard!$B$9)=1),1,0)</f>
        <v>0</v>
      </c>
    </row>
    <row r="2671" spans="1:17">
      <c r="A2671" t="s">
        <v>4240</v>
      </c>
      <c r="B2671" s="2">
        <v>45221</v>
      </c>
      <c r="C2671" t="s">
        <v>332</v>
      </c>
      <c r="D2671" t="s">
        <v>4241</v>
      </c>
      <c r="E2671" t="s">
        <v>17</v>
      </c>
      <c r="F2671" t="s">
        <v>18</v>
      </c>
      <c r="G2671" t="s">
        <v>19</v>
      </c>
      <c r="H2671" t="s">
        <v>20</v>
      </c>
      <c r="I2671" s="3">
        <v>1</v>
      </c>
      <c r="J2671" s="4">
        <v>32242.560000000001</v>
      </c>
      <c r="K2671" s="4">
        <v>32242.560000000001</v>
      </c>
      <c r="L2671" t="s">
        <v>35</v>
      </c>
      <c r="M2671" t="s">
        <v>22</v>
      </c>
      <c r="N2671">
        <f>IF(COUNTIF($C$2:C2671,C2671)=1,1,0)</f>
        <v>0</v>
      </c>
      <c r="O2671">
        <f t="shared" si="82"/>
        <v>1</v>
      </c>
      <c r="P2671" t="str">
        <f t="shared" si="83"/>
        <v>2023-10</v>
      </c>
      <c r="Q2671" s="3">
        <f>IF(AND(IF(dashboard!$B$4="All",TRUE,$F2671=dashboard!$B$4),IF(dashboard!$B$5="All",TRUE,$E2671=dashboard!$B$5),IF(dashboard!$B$6="All",TRUE,$G2671=dashboard!$B$6),IF(dashboard!$B$7="All",TRUE,$M2671=dashboard!$B$7),$P2671&gt;=dashboard!$B$8,$P2671&lt;=dashboard!$B$9,COUNTIFS($C$2:C2671,$C2671,$F$2:F2671,IF(dashboard!$B$4="All","*",dashboard!$B$4),$E$2:E2671,IF(dashboard!$B$5="All","*",dashboard!$B$5),$G$2:G2671,IF(dashboard!$B$6="All","*",dashboard!$B$6),$M$2:M2671,IF(dashboard!$B$7="All","*",dashboard!$B$7),$P$2:P2671,"&gt;="&amp;dashboard!$B$8,$P$2:P2671,"&lt;="&amp;dashboard!$B$9)=1),1,0)</f>
        <v>0</v>
      </c>
    </row>
    <row r="2672" spans="1:17">
      <c r="A2672" t="s">
        <v>4242</v>
      </c>
      <c r="B2672" s="2">
        <v>45377</v>
      </c>
      <c r="C2672" t="s">
        <v>1210</v>
      </c>
      <c r="D2672" t="s">
        <v>53</v>
      </c>
      <c r="E2672" t="s">
        <v>61</v>
      </c>
      <c r="F2672" t="s">
        <v>18</v>
      </c>
      <c r="G2672" t="s">
        <v>42</v>
      </c>
      <c r="H2672" t="s">
        <v>34</v>
      </c>
      <c r="I2672" s="3">
        <v>1</v>
      </c>
      <c r="J2672" s="4">
        <v>1261.1300000000001</v>
      </c>
      <c r="K2672" s="4">
        <v>1261.1300000000001</v>
      </c>
      <c r="L2672" t="s">
        <v>21</v>
      </c>
      <c r="M2672" t="s">
        <v>22</v>
      </c>
      <c r="N2672">
        <f>IF(COUNTIF($C$2:C2672,C2672)=1,1,0)</f>
        <v>0</v>
      </c>
      <c r="O2672">
        <f t="shared" si="82"/>
        <v>1</v>
      </c>
      <c r="P2672" t="str">
        <f t="shared" si="83"/>
        <v>2024-03</v>
      </c>
      <c r="Q2672" s="3">
        <f>IF(AND(IF(dashboard!$B$4="All",TRUE,$F2672=dashboard!$B$4),IF(dashboard!$B$5="All",TRUE,$E2672=dashboard!$B$5),IF(dashboard!$B$6="All",TRUE,$G2672=dashboard!$B$6),IF(dashboard!$B$7="All",TRUE,$M2672=dashboard!$B$7),$P2672&gt;=dashboard!$B$8,$P2672&lt;=dashboard!$B$9,COUNTIFS($C$2:C2672,$C2672,$F$2:F2672,IF(dashboard!$B$4="All","*",dashboard!$B$4),$E$2:E2672,IF(dashboard!$B$5="All","*",dashboard!$B$5),$G$2:G2672,IF(dashboard!$B$6="All","*",dashboard!$B$6),$M$2:M2672,IF(dashboard!$B$7="All","*",dashboard!$B$7),$P$2:P2672,"&gt;="&amp;dashboard!$B$8,$P$2:P2672,"&lt;="&amp;dashboard!$B$9)=1),1,0)</f>
        <v>0</v>
      </c>
    </row>
    <row r="2673" spans="1:17">
      <c r="A2673" t="s">
        <v>4243</v>
      </c>
      <c r="B2673" s="2">
        <v>45141</v>
      </c>
      <c r="C2673" t="s">
        <v>2571</v>
      </c>
      <c r="D2673" t="s">
        <v>132</v>
      </c>
      <c r="E2673" t="s">
        <v>17</v>
      </c>
      <c r="F2673" t="s">
        <v>27</v>
      </c>
      <c r="G2673" t="s">
        <v>19</v>
      </c>
      <c r="H2673" t="s">
        <v>57</v>
      </c>
      <c r="I2673" s="3">
        <v>4</v>
      </c>
      <c r="J2673" s="4">
        <v>15248.53</v>
      </c>
      <c r="K2673" s="4">
        <v>60994.14</v>
      </c>
      <c r="L2673" t="s">
        <v>21</v>
      </c>
      <c r="M2673" t="s">
        <v>29</v>
      </c>
      <c r="N2673">
        <f>IF(COUNTIF($C$2:C2673,C2673)=1,1,0)</f>
        <v>0</v>
      </c>
      <c r="O2673">
        <f t="shared" si="82"/>
        <v>0</v>
      </c>
      <c r="P2673" t="str">
        <f t="shared" si="83"/>
        <v>2023-08</v>
      </c>
      <c r="Q2673" s="3">
        <f>IF(AND(IF(dashboard!$B$4="All",TRUE,$F2673=dashboard!$B$4),IF(dashboard!$B$5="All",TRUE,$E2673=dashboard!$B$5),IF(dashboard!$B$6="All",TRUE,$G2673=dashboard!$B$6),IF(dashboard!$B$7="All",TRUE,$M2673=dashboard!$B$7),$P2673&gt;=dashboard!$B$8,$P2673&lt;=dashboard!$B$9,COUNTIFS($C$2:C2673,$C2673,$F$2:F2673,IF(dashboard!$B$4="All","*",dashboard!$B$4),$E$2:E2673,IF(dashboard!$B$5="All","*",dashboard!$B$5),$G$2:G2673,IF(dashboard!$B$6="All","*",dashboard!$B$6),$M$2:M2673,IF(dashboard!$B$7="All","*",dashboard!$B$7),$P$2:P2673,"&gt;="&amp;dashboard!$B$8,$P$2:P2673,"&lt;="&amp;dashboard!$B$9)=1),1,0)</f>
        <v>0</v>
      </c>
    </row>
    <row r="2674" spans="1:17">
      <c r="A2674" t="s">
        <v>4244</v>
      </c>
      <c r="B2674" s="2">
        <v>44953</v>
      </c>
      <c r="C2674" t="s">
        <v>529</v>
      </c>
      <c r="D2674" t="s">
        <v>1154</v>
      </c>
      <c r="E2674" t="s">
        <v>26</v>
      </c>
      <c r="F2674" t="s">
        <v>46</v>
      </c>
      <c r="G2674" t="s">
        <v>19</v>
      </c>
      <c r="H2674" t="s">
        <v>57</v>
      </c>
      <c r="I2674" s="3">
        <v>5</v>
      </c>
      <c r="J2674" s="4">
        <v>14745.2</v>
      </c>
      <c r="K2674" s="4">
        <v>73726.02</v>
      </c>
      <c r="L2674" t="s">
        <v>35</v>
      </c>
      <c r="M2674" t="s">
        <v>29</v>
      </c>
      <c r="N2674">
        <f>IF(COUNTIF($C$2:C2674,C2674)=1,1,0)</f>
        <v>0</v>
      </c>
      <c r="O2674">
        <f t="shared" si="82"/>
        <v>0</v>
      </c>
      <c r="P2674" t="str">
        <f t="shared" si="83"/>
        <v>2023-01</v>
      </c>
      <c r="Q2674" s="3">
        <f>IF(AND(IF(dashboard!$B$4="All",TRUE,$F2674=dashboard!$B$4),IF(dashboard!$B$5="All",TRUE,$E2674=dashboard!$B$5),IF(dashboard!$B$6="All",TRUE,$G2674=dashboard!$B$6),IF(dashboard!$B$7="All",TRUE,$M2674=dashboard!$B$7),$P2674&gt;=dashboard!$B$8,$P2674&lt;=dashboard!$B$9,COUNTIFS($C$2:C2674,$C2674,$F$2:F2674,IF(dashboard!$B$4="All","*",dashboard!$B$4),$E$2:E2674,IF(dashboard!$B$5="All","*",dashboard!$B$5),$G$2:G2674,IF(dashboard!$B$6="All","*",dashboard!$B$6),$M$2:M2674,IF(dashboard!$B$7="All","*",dashboard!$B$7),$P$2:P2674,"&gt;="&amp;dashboard!$B$8,$P$2:P2674,"&lt;="&amp;dashboard!$B$9)=1),1,0)</f>
        <v>0</v>
      </c>
    </row>
    <row r="2675" spans="1:17">
      <c r="A2675" t="s">
        <v>4245</v>
      </c>
      <c r="B2675" s="2">
        <v>45157</v>
      </c>
      <c r="C2675" t="s">
        <v>1999</v>
      </c>
      <c r="D2675" t="s">
        <v>1818</v>
      </c>
      <c r="E2675" t="s">
        <v>17</v>
      </c>
      <c r="F2675" t="s">
        <v>46</v>
      </c>
      <c r="G2675" t="s">
        <v>42</v>
      </c>
      <c r="H2675" t="s">
        <v>34</v>
      </c>
      <c r="I2675" s="3">
        <v>5</v>
      </c>
      <c r="J2675" s="4">
        <v>1036.05</v>
      </c>
      <c r="K2675" s="4">
        <v>5180.2700000000004</v>
      </c>
      <c r="L2675" t="s">
        <v>28</v>
      </c>
      <c r="M2675" t="s">
        <v>29</v>
      </c>
      <c r="N2675">
        <f>IF(COUNTIF($C$2:C2675,C2675)=1,1,0)</f>
        <v>0</v>
      </c>
      <c r="O2675">
        <f t="shared" si="82"/>
        <v>0</v>
      </c>
      <c r="P2675" t="str">
        <f t="shared" si="83"/>
        <v>2023-08</v>
      </c>
      <c r="Q2675" s="3">
        <f>IF(AND(IF(dashboard!$B$4="All",TRUE,$F2675=dashboard!$B$4),IF(dashboard!$B$5="All",TRUE,$E2675=dashboard!$B$5),IF(dashboard!$B$6="All",TRUE,$G2675=dashboard!$B$6),IF(dashboard!$B$7="All",TRUE,$M2675=dashboard!$B$7),$P2675&gt;=dashboard!$B$8,$P2675&lt;=dashboard!$B$9,COUNTIFS($C$2:C2675,$C2675,$F$2:F2675,IF(dashboard!$B$4="All","*",dashboard!$B$4),$E$2:E2675,IF(dashboard!$B$5="All","*",dashboard!$B$5),$G$2:G2675,IF(dashboard!$B$6="All","*",dashboard!$B$6),$M$2:M2675,IF(dashboard!$B$7="All","*",dashboard!$B$7),$P$2:P2675,"&gt;="&amp;dashboard!$B$8,$P$2:P2675,"&lt;="&amp;dashboard!$B$9)=1),1,0)</f>
        <v>0</v>
      </c>
    </row>
    <row r="2676" spans="1:17">
      <c r="A2676" t="s">
        <v>4246</v>
      </c>
      <c r="B2676" s="2">
        <v>45247</v>
      </c>
      <c r="C2676" t="s">
        <v>875</v>
      </c>
      <c r="D2676" t="s">
        <v>2126</v>
      </c>
      <c r="E2676" t="s">
        <v>17</v>
      </c>
      <c r="F2676" t="s">
        <v>27</v>
      </c>
      <c r="G2676" t="s">
        <v>42</v>
      </c>
      <c r="H2676" t="s">
        <v>50</v>
      </c>
      <c r="I2676" s="3">
        <v>5</v>
      </c>
      <c r="J2676" s="4">
        <v>2660.25</v>
      </c>
      <c r="K2676" s="4">
        <v>13301.25</v>
      </c>
      <c r="L2676" t="s">
        <v>28</v>
      </c>
      <c r="M2676" t="s">
        <v>29</v>
      </c>
      <c r="N2676">
        <f>IF(COUNTIF($C$2:C2676,C2676)=1,1,0)</f>
        <v>0</v>
      </c>
      <c r="O2676">
        <f t="shared" si="82"/>
        <v>0</v>
      </c>
      <c r="P2676" t="str">
        <f t="shared" si="83"/>
        <v>2023-11</v>
      </c>
      <c r="Q2676" s="3">
        <f>IF(AND(IF(dashboard!$B$4="All",TRUE,$F2676=dashboard!$B$4),IF(dashboard!$B$5="All",TRUE,$E2676=dashboard!$B$5),IF(dashboard!$B$6="All",TRUE,$G2676=dashboard!$B$6),IF(dashboard!$B$7="All",TRUE,$M2676=dashboard!$B$7),$P2676&gt;=dashboard!$B$8,$P2676&lt;=dashboard!$B$9,COUNTIFS($C$2:C2676,$C2676,$F$2:F2676,IF(dashboard!$B$4="All","*",dashboard!$B$4),$E$2:E2676,IF(dashboard!$B$5="All","*",dashboard!$B$5),$G$2:G2676,IF(dashboard!$B$6="All","*",dashboard!$B$6),$M$2:M2676,IF(dashboard!$B$7="All","*",dashboard!$B$7),$P$2:P2676,"&gt;="&amp;dashboard!$B$8,$P$2:P2676,"&lt;="&amp;dashboard!$B$9)=1),1,0)</f>
        <v>0</v>
      </c>
    </row>
    <row r="2677" spans="1:17">
      <c r="A2677" t="s">
        <v>4247</v>
      </c>
      <c r="B2677" s="2">
        <v>45159</v>
      </c>
      <c r="C2677" t="s">
        <v>794</v>
      </c>
      <c r="D2677" t="s">
        <v>1578</v>
      </c>
      <c r="E2677" t="s">
        <v>17</v>
      </c>
      <c r="F2677" t="s">
        <v>33</v>
      </c>
      <c r="G2677" t="s">
        <v>42</v>
      </c>
      <c r="H2677" t="s">
        <v>50</v>
      </c>
      <c r="I2677" s="3">
        <v>5</v>
      </c>
      <c r="J2677" s="4">
        <v>2566.5700000000002</v>
      </c>
      <c r="K2677" s="4">
        <v>12832.85</v>
      </c>
      <c r="L2677" t="s">
        <v>35</v>
      </c>
      <c r="M2677" t="s">
        <v>29</v>
      </c>
      <c r="N2677">
        <f>IF(COUNTIF($C$2:C2677,C2677)=1,1,0)</f>
        <v>0</v>
      </c>
      <c r="O2677">
        <f t="shared" si="82"/>
        <v>0</v>
      </c>
      <c r="P2677" t="str">
        <f t="shared" si="83"/>
        <v>2023-08</v>
      </c>
      <c r="Q2677" s="3">
        <f>IF(AND(IF(dashboard!$B$4="All",TRUE,$F2677=dashboard!$B$4),IF(dashboard!$B$5="All",TRUE,$E2677=dashboard!$B$5),IF(dashboard!$B$6="All",TRUE,$G2677=dashboard!$B$6),IF(dashboard!$B$7="All",TRUE,$M2677=dashboard!$B$7),$P2677&gt;=dashboard!$B$8,$P2677&lt;=dashboard!$B$9,COUNTIFS($C$2:C2677,$C2677,$F$2:F2677,IF(dashboard!$B$4="All","*",dashboard!$B$4),$E$2:E2677,IF(dashboard!$B$5="All","*",dashboard!$B$5),$G$2:G2677,IF(dashboard!$B$6="All","*",dashboard!$B$6),$M$2:M2677,IF(dashboard!$B$7="All","*",dashboard!$B$7),$P$2:P2677,"&gt;="&amp;dashboard!$B$8,$P$2:P2677,"&lt;="&amp;dashboard!$B$9)=1),1,0)</f>
        <v>1</v>
      </c>
    </row>
    <row r="2678" spans="1:17">
      <c r="A2678" t="s">
        <v>4248</v>
      </c>
      <c r="B2678" s="2">
        <v>45363</v>
      </c>
      <c r="C2678" t="s">
        <v>3208</v>
      </c>
      <c r="D2678" t="s">
        <v>1804</v>
      </c>
      <c r="E2678" t="s">
        <v>17</v>
      </c>
      <c r="F2678" t="s">
        <v>46</v>
      </c>
      <c r="G2678" t="s">
        <v>19</v>
      </c>
      <c r="H2678" t="s">
        <v>34</v>
      </c>
      <c r="I2678" s="3">
        <v>3</v>
      </c>
      <c r="J2678" s="4">
        <v>937.68</v>
      </c>
      <c r="K2678" s="4">
        <v>2813.04</v>
      </c>
      <c r="L2678" t="s">
        <v>28</v>
      </c>
      <c r="M2678" t="s">
        <v>29</v>
      </c>
      <c r="N2678">
        <f>IF(COUNTIF($C$2:C2678,C2678)=1,1,0)</f>
        <v>0</v>
      </c>
      <c r="O2678">
        <f t="shared" si="82"/>
        <v>0</v>
      </c>
      <c r="P2678" t="str">
        <f t="shared" si="83"/>
        <v>2024-03</v>
      </c>
      <c r="Q2678" s="3">
        <f>IF(AND(IF(dashboard!$B$4="All",TRUE,$F2678=dashboard!$B$4),IF(dashboard!$B$5="All",TRUE,$E2678=dashboard!$B$5),IF(dashboard!$B$6="All",TRUE,$G2678=dashboard!$B$6),IF(dashboard!$B$7="All",TRUE,$M2678=dashboard!$B$7),$P2678&gt;=dashboard!$B$8,$P2678&lt;=dashboard!$B$9,COUNTIFS($C$2:C2678,$C2678,$F$2:F2678,IF(dashboard!$B$4="All","*",dashboard!$B$4),$E$2:E2678,IF(dashboard!$B$5="All","*",dashboard!$B$5),$G$2:G2678,IF(dashboard!$B$6="All","*",dashboard!$B$6),$M$2:M2678,IF(dashboard!$B$7="All","*",dashboard!$B$7),$P$2:P2678,"&gt;="&amp;dashboard!$B$8,$P$2:P2678,"&lt;="&amp;dashboard!$B$9)=1),1,0)</f>
        <v>0</v>
      </c>
    </row>
    <row r="2679" spans="1:17">
      <c r="A2679" t="s">
        <v>4249</v>
      </c>
      <c r="B2679" s="2">
        <v>45459</v>
      </c>
      <c r="C2679" t="s">
        <v>757</v>
      </c>
      <c r="D2679" t="s">
        <v>792</v>
      </c>
      <c r="E2679" t="s">
        <v>17</v>
      </c>
      <c r="F2679" t="s">
        <v>33</v>
      </c>
      <c r="G2679" t="s">
        <v>19</v>
      </c>
      <c r="H2679" t="s">
        <v>57</v>
      </c>
      <c r="I2679" s="3">
        <v>2</v>
      </c>
      <c r="J2679" s="4">
        <v>17730.68</v>
      </c>
      <c r="K2679" s="4">
        <v>35461.360000000001</v>
      </c>
      <c r="L2679" t="s">
        <v>21</v>
      </c>
      <c r="M2679" t="s">
        <v>22</v>
      </c>
      <c r="N2679">
        <f>IF(COUNTIF($C$2:C2679,C2679)=1,1,0)</f>
        <v>0</v>
      </c>
      <c r="O2679">
        <f t="shared" si="82"/>
        <v>1</v>
      </c>
      <c r="P2679" t="str">
        <f t="shared" si="83"/>
        <v>2024-06</v>
      </c>
      <c r="Q2679" s="3">
        <f>IF(AND(IF(dashboard!$B$4="All",TRUE,$F2679=dashboard!$B$4),IF(dashboard!$B$5="All",TRUE,$E2679=dashboard!$B$5),IF(dashboard!$B$6="All",TRUE,$G2679=dashboard!$B$6),IF(dashboard!$B$7="All",TRUE,$M2679=dashboard!$B$7),$P2679&gt;=dashboard!$B$8,$P2679&lt;=dashboard!$B$9,COUNTIFS($C$2:C2679,$C2679,$F$2:F2679,IF(dashboard!$B$4="All","*",dashboard!$B$4),$E$2:E2679,IF(dashboard!$B$5="All","*",dashboard!$B$5),$G$2:G2679,IF(dashboard!$B$6="All","*",dashboard!$B$6),$M$2:M2679,IF(dashboard!$B$7="All","*",dashboard!$B$7),$P$2:P2679,"&gt;="&amp;dashboard!$B$8,$P$2:P2679,"&lt;="&amp;dashboard!$B$9)=1),1,0)</f>
        <v>0</v>
      </c>
    </row>
    <row r="2680" spans="1:17">
      <c r="A2680" t="s">
        <v>4250</v>
      </c>
      <c r="B2680" s="2">
        <v>45329</v>
      </c>
      <c r="C2680" t="s">
        <v>253</v>
      </c>
      <c r="D2680" t="s">
        <v>1236</v>
      </c>
      <c r="E2680" t="s">
        <v>26</v>
      </c>
      <c r="F2680" t="s">
        <v>18</v>
      </c>
      <c r="G2680" t="s">
        <v>42</v>
      </c>
      <c r="H2680" t="s">
        <v>57</v>
      </c>
      <c r="I2680" s="3">
        <v>1</v>
      </c>
      <c r="J2680" s="4">
        <v>14667.55</v>
      </c>
      <c r="K2680" s="4">
        <v>14667.55</v>
      </c>
      <c r="L2680" t="s">
        <v>21</v>
      </c>
      <c r="M2680" t="s">
        <v>29</v>
      </c>
      <c r="N2680">
        <f>IF(COUNTIF($C$2:C2680,C2680)=1,1,0)</f>
        <v>0</v>
      </c>
      <c r="O2680">
        <f t="shared" si="82"/>
        <v>0</v>
      </c>
      <c r="P2680" t="str">
        <f t="shared" si="83"/>
        <v>2024-02</v>
      </c>
      <c r="Q2680" s="3">
        <f>IF(AND(IF(dashboard!$B$4="All",TRUE,$F2680=dashboard!$B$4),IF(dashboard!$B$5="All",TRUE,$E2680=dashboard!$B$5),IF(dashboard!$B$6="All",TRUE,$G2680=dashboard!$B$6),IF(dashboard!$B$7="All",TRUE,$M2680=dashboard!$B$7),$P2680&gt;=dashboard!$B$8,$P2680&lt;=dashboard!$B$9,COUNTIFS($C$2:C2680,$C2680,$F$2:F2680,IF(dashboard!$B$4="All","*",dashboard!$B$4),$E$2:E2680,IF(dashboard!$B$5="All","*",dashboard!$B$5),$G$2:G2680,IF(dashboard!$B$6="All","*",dashboard!$B$6),$M$2:M2680,IF(dashboard!$B$7="All","*",dashboard!$B$7),$P$2:P2680,"&gt;="&amp;dashboard!$B$8,$P$2:P2680,"&lt;="&amp;dashboard!$B$9)=1),1,0)</f>
        <v>0</v>
      </c>
    </row>
    <row r="2681" spans="1:17">
      <c r="A2681" t="s">
        <v>4251</v>
      </c>
      <c r="B2681" s="2">
        <v>44979</v>
      </c>
      <c r="C2681" t="s">
        <v>865</v>
      </c>
      <c r="D2681" t="s">
        <v>103</v>
      </c>
      <c r="E2681" t="s">
        <v>17</v>
      </c>
      <c r="F2681" t="s">
        <v>18</v>
      </c>
      <c r="G2681" t="s">
        <v>19</v>
      </c>
      <c r="H2681" t="s">
        <v>57</v>
      </c>
      <c r="I2681" s="3">
        <v>2</v>
      </c>
      <c r="J2681" s="4">
        <v>14440.96</v>
      </c>
      <c r="K2681" s="4">
        <v>28881.919999999998</v>
      </c>
      <c r="L2681" t="s">
        <v>35</v>
      </c>
      <c r="M2681" t="s">
        <v>22</v>
      </c>
      <c r="N2681">
        <f>IF(COUNTIF($C$2:C2681,C2681)=1,1,0)</f>
        <v>0</v>
      </c>
      <c r="O2681">
        <f t="shared" si="82"/>
        <v>1</v>
      </c>
      <c r="P2681" t="str">
        <f t="shared" si="83"/>
        <v>2023-02</v>
      </c>
      <c r="Q2681" s="3">
        <f>IF(AND(IF(dashboard!$B$4="All",TRUE,$F2681=dashboard!$B$4),IF(dashboard!$B$5="All",TRUE,$E2681=dashboard!$B$5),IF(dashboard!$B$6="All",TRUE,$G2681=dashboard!$B$6),IF(dashboard!$B$7="All",TRUE,$M2681=dashboard!$B$7),$P2681&gt;=dashboard!$B$8,$P2681&lt;=dashboard!$B$9,COUNTIFS($C$2:C2681,$C2681,$F$2:F2681,IF(dashboard!$B$4="All","*",dashboard!$B$4),$E$2:E2681,IF(dashboard!$B$5="All","*",dashboard!$B$5),$G$2:G2681,IF(dashboard!$B$6="All","*",dashboard!$B$6),$M$2:M2681,IF(dashboard!$B$7="All","*",dashboard!$B$7),$P$2:P2681,"&gt;="&amp;dashboard!$B$8,$P$2:P2681,"&lt;="&amp;dashboard!$B$9)=1),1,0)</f>
        <v>0</v>
      </c>
    </row>
    <row r="2682" spans="1:17">
      <c r="A2682" t="s">
        <v>4252</v>
      </c>
      <c r="B2682" s="2">
        <v>45239</v>
      </c>
      <c r="C2682" t="s">
        <v>525</v>
      </c>
      <c r="D2682" t="s">
        <v>2276</v>
      </c>
      <c r="E2682" t="s">
        <v>17</v>
      </c>
      <c r="F2682" t="s">
        <v>33</v>
      </c>
      <c r="G2682" t="s">
        <v>42</v>
      </c>
      <c r="H2682" t="s">
        <v>20</v>
      </c>
      <c r="I2682" s="3">
        <v>2</v>
      </c>
      <c r="J2682" s="4">
        <v>39344.14</v>
      </c>
      <c r="K2682" s="4">
        <v>78688.28</v>
      </c>
      <c r="L2682" t="s">
        <v>35</v>
      </c>
      <c r="M2682" t="s">
        <v>22</v>
      </c>
      <c r="N2682">
        <f>IF(COUNTIF($C$2:C2682,C2682)=1,1,0)</f>
        <v>0</v>
      </c>
      <c r="O2682">
        <f t="shared" si="82"/>
        <v>1</v>
      </c>
      <c r="P2682" t="str">
        <f t="shared" si="83"/>
        <v>2023-11</v>
      </c>
      <c r="Q2682" s="3">
        <f>IF(AND(IF(dashboard!$B$4="All",TRUE,$F2682=dashboard!$B$4),IF(dashboard!$B$5="All",TRUE,$E2682=dashboard!$B$5),IF(dashboard!$B$6="All",TRUE,$G2682=dashboard!$B$6),IF(dashboard!$B$7="All",TRUE,$M2682=dashboard!$B$7),$P2682&gt;=dashboard!$B$8,$P2682&lt;=dashboard!$B$9,COUNTIFS($C$2:C2682,$C2682,$F$2:F2682,IF(dashboard!$B$4="All","*",dashboard!$B$4),$E$2:E2682,IF(dashboard!$B$5="All","*",dashboard!$B$5),$G$2:G2682,IF(dashboard!$B$6="All","*",dashboard!$B$6),$M$2:M2682,IF(dashboard!$B$7="All","*",dashboard!$B$7),$P$2:P2682,"&gt;="&amp;dashboard!$B$8,$P$2:P2682,"&lt;="&amp;dashboard!$B$9)=1),1,0)</f>
        <v>0</v>
      </c>
    </row>
    <row r="2683" spans="1:17">
      <c r="A2683" t="s">
        <v>4253</v>
      </c>
      <c r="B2683" s="2">
        <v>45207</v>
      </c>
      <c r="C2683" t="s">
        <v>967</v>
      </c>
      <c r="D2683" t="s">
        <v>2516</v>
      </c>
      <c r="E2683" t="s">
        <v>17</v>
      </c>
      <c r="F2683" t="s">
        <v>18</v>
      </c>
      <c r="G2683" t="s">
        <v>42</v>
      </c>
      <c r="H2683" t="s">
        <v>50</v>
      </c>
      <c r="I2683" s="3">
        <v>2</v>
      </c>
      <c r="J2683" s="4">
        <v>2550.52</v>
      </c>
      <c r="K2683" s="4">
        <v>5101.03</v>
      </c>
      <c r="L2683" t="s">
        <v>35</v>
      </c>
      <c r="M2683" t="s">
        <v>29</v>
      </c>
      <c r="N2683">
        <f>IF(COUNTIF($C$2:C2683,C2683)=1,1,0)</f>
        <v>0</v>
      </c>
      <c r="O2683">
        <f t="shared" si="82"/>
        <v>0</v>
      </c>
      <c r="P2683" t="str">
        <f t="shared" si="83"/>
        <v>2023-10</v>
      </c>
      <c r="Q2683" s="3">
        <f>IF(AND(IF(dashboard!$B$4="All",TRUE,$F2683=dashboard!$B$4),IF(dashboard!$B$5="All",TRUE,$E2683=dashboard!$B$5),IF(dashboard!$B$6="All",TRUE,$G2683=dashboard!$B$6),IF(dashboard!$B$7="All",TRUE,$M2683=dashboard!$B$7),$P2683&gt;=dashboard!$B$8,$P2683&lt;=dashboard!$B$9,COUNTIFS($C$2:C2683,$C2683,$F$2:F2683,IF(dashboard!$B$4="All","*",dashboard!$B$4),$E$2:E2683,IF(dashboard!$B$5="All","*",dashboard!$B$5),$G$2:G2683,IF(dashboard!$B$6="All","*",dashboard!$B$6),$M$2:M2683,IF(dashboard!$B$7="All","*",dashboard!$B$7),$P$2:P2683,"&gt;="&amp;dashboard!$B$8,$P$2:P2683,"&lt;="&amp;dashboard!$B$9)=1),1,0)</f>
        <v>0</v>
      </c>
    </row>
    <row r="2684" spans="1:17">
      <c r="A2684" t="s">
        <v>4254</v>
      </c>
      <c r="B2684" s="2">
        <v>44957</v>
      </c>
      <c r="C2684" t="s">
        <v>204</v>
      </c>
      <c r="D2684" t="s">
        <v>1734</v>
      </c>
      <c r="E2684" t="s">
        <v>61</v>
      </c>
      <c r="F2684" t="s">
        <v>27</v>
      </c>
      <c r="G2684" t="s">
        <v>42</v>
      </c>
      <c r="H2684" t="s">
        <v>57</v>
      </c>
      <c r="I2684" s="3">
        <v>3</v>
      </c>
      <c r="J2684" s="4">
        <v>11058.59</v>
      </c>
      <c r="K2684" s="4">
        <v>33175.78</v>
      </c>
      <c r="L2684" t="s">
        <v>35</v>
      </c>
      <c r="M2684" t="s">
        <v>29</v>
      </c>
      <c r="N2684">
        <f>IF(COUNTIF($C$2:C2684,C2684)=1,1,0)</f>
        <v>0</v>
      </c>
      <c r="O2684">
        <f t="shared" si="82"/>
        <v>0</v>
      </c>
      <c r="P2684" t="str">
        <f t="shared" si="83"/>
        <v>2023-01</v>
      </c>
      <c r="Q2684" s="3">
        <f>IF(AND(IF(dashboard!$B$4="All",TRUE,$F2684=dashboard!$B$4),IF(dashboard!$B$5="All",TRUE,$E2684=dashboard!$B$5),IF(dashboard!$B$6="All",TRUE,$G2684=dashboard!$B$6),IF(dashboard!$B$7="All",TRUE,$M2684=dashboard!$B$7),$P2684&gt;=dashboard!$B$8,$P2684&lt;=dashboard!$B$9,COUNTIFS($C$2:C2684,$C2684,$F$2:F2684,IF(dashboard!$B$4="All","*",dashboard!$B$4),$E$2:E2684,IF(dashboard!$B$5="All","*",dashboard!$B$5),$G$2:G2684,IF(dashboard!$B$6="All","*",dashboard!$B$6),$M$2:M2684,IF(dashboard!$B$7="All","*",dashboard!$B$7),$P$2:P2684,"&gt;="&amp;dashboard!$B$8,$P$2:P2684,"&lt;="&amp;dashboard!$B$9)=1),1,0)</f>
        <v>0</v>
      </c>
    </row>
    <row r="2685" spans="1:17">
      <c r="A2685" t="s">
        <v>4255</v>
      </c>
      <c r="B2685" s="2">
        <v>45263</v>
      </c>
      <c r="C2685" t="s">
        <v>1598</v>
      </c>
      <c r="D2685" t="s">
        <v>1777</v>
      </c>
      <c r="E2685" t="s">
        <v>61</v>
      </c>
      <c r="F2685" t="s">
        <v>33</v>
      </c>
      <c r="G2685" t="s">
        <v>19</v>
      </c>
      <c r="H2685" t="s">
        <v>50</v>
      </c>
      <c r="I2685" s="3">
        <v>2</v>
      </c>
      <c r="J2685" s="4">
        <v>2383.2399999999998</v>
      </c>
      <c r="K2685" s="4">
        <v>4766.47</v>
      </c>
      <c r="L2685" t="s">
        <v>28</v>
      </c>
      <c r="M2685" t="s">
        <v>29</v>
      </c>
      <c r="N2685">
        <f>IF(COUNTIF($C$2:C2685,C2685)=1,1,0)</f>
        <v>0</v>
      </c>
      <c r="O2685">
        <f t="shared" si="82"/>
        <v>0</v>
      </c>
      <c r="P2685" t="str">
        <f t="shared" si="83"/>
        <v>2023-12</v>
      </c>
      <c r="Q2685" s="3">
        <f>IF(AND(IF(dashboard!$B$4="All",TRUE,$F2685=dashboard!$B$4),IF(dashboard!$B$5="All",TRUE,$E2685=dashboard!$B$5),IF(dashboard!$B$6="All",TRUE,$G2685=dashboard!$B$6),IF(dashboard!$B$7="All",TRUE,$M2685=dashboard!$B$7),$P2685&gt;=dashboard!$B$8,$P2685&lt;=dashboard!$B$9,COUNTIFS($C$2:C2685,$C2685,$F$2:F2685,IF(dashboard!$B$4="All","*",dashboard!$B$4),$E$2:E2685,IF(dashboard!$B$5="All","*",dashboard!$B$5),$G$2:G2685,IF(dashboard!$B$6="All","*",dashboard!$B$6),$M$2:M2685,IF(dashboard!$B$7="All","*",dashboard!$B$7),$P$2:P2685,"&gt;="&amp;dashboard!$B$8,$P$2:P2685,"&lt;="&amp;dashboard!$B$9)=1),1,0)</f>
        <v>1</v>
      </c>
    </row>
    <row r="2686" spans="1:17">
      <c r="A2686" t="s">
        <v>4256</v>
      </c>
      <c r="B2686" s="2">
        <v>45109</v>
      </c>
      <c r="C2686" t="s">
        <v>1838</v>
      </c>
      <c r="D2686" t="s">
        <v>4257</v>
      </c>
      <c r="E2686" t="s">
        <v>26</v>
      </c>
      <c r="F2686" t="s">
        <v>33</v>
      </c>
      <c r="G2686" t="s">
        <v>19</v>
      </c>
      <c r="H2686" t="s">
        <v>50</v>
      </c>
      <c r="I2686" s="3">
        <v>3</v>
      </c>
      <c r="J2686" s="4">
        <v>2725.75</v>
      </c>
      <c r="K2686" s="4">
        <v>8177.24</v>
      </c>
      <c r="L2686" t="s">
        <v>28</v>
      </c>
      <c r="M2686" t="s">
        <v>29</v>
      </c>
      <c r="N2686">
        <f>IF(COUNTIF($C$2:C2686,C2686)=1,1,0)</f>
        <v>0</v>
      </c>
      <c r="O2686">
        <f t="shared" si="82"/>
        <v>0</v>
      </c>
      <c r="P2686" t="str">
        <f t="shared" si="83"/>
        <v>2023-07</v>
      </c>
      <c r="Q2686" s="3">
        <f>IF(AND(IF(dashboard!$B$4="All",TRUE,$F2686=dashboard!$B$4),IF(dashboard!$B$5="All",TRUE,$E2686=dashboard!$B$5),IF(dashboard!$B$6="All",TRUE,$G2686=dashboard!$B$6),IF(dashboard!$B$7="All",TRUE,$M2686=dashboard!$B$7),$P2686&gt;=dashboard!$B$8,$P2686&lt;=dashboard!$B$9,COUNTIFS($C$2:C2686,$C2686,$F$2:F2686,IF(dashboard!$B$4="All","*",dashboard!$B$4),$E$2:E2686,IF(dashboard!$B$5="All","*",dashboard!$B$5),$G$2:G2686,IF(dashboard!$B$6="All","*",dashboard!$B$6),$M$2:M2686,IF(dashboard!$B$7="All","*",dashboard!$B$7),$P$2:P2686,"&gt;="&amp;dashboard!$B$8,$P$2:P2686,"&lt;="&amp;dashboard!$B$9)=1),1,0)</f>
        <v>0</v>
      </c>
    </row>
    <row r="2687" spans="1:17">
      <c r="A2687" t="s">
        <v>4258</v>
      </c>
      <c r="B2687" s="2">
        <v>44949</v>
      </c>
      <c r="C2687" t="s">
        <v>934</v>
      </c>
      <c r="D2687" t="s">
        <v>2248</v>
      </c>
      <c r="E2687" t="s">
        <v>61</v>
      </c>
      <c r="F2687" t="s">
        <v>33</v>
      </c>
      <c r="G2687" t="s">
        <v>42</v>
      </c>
      <c r="H2687" t="s">
        <v>57</v>
      </c>
      <c r="I2687" s="3">
        <v>4</v>
      </c>
      <c r="J2687" s="4">
        <v>15749.85</v>
      </c>
      <c r="K2687" s="4">
        <v>62999.4</v>
      </c>
      <c r="L2687" t="s">
        <v>28</v>
      </c>
      <c r="M2687" t="s">
        <v>22</v>
      </c>
      <c r="N2687">
        <f>IF(COUNTIF($C$2:C2687,C2687)=1,1,0)</f>
        <v>0</v>
      </c>
      <c r="O2687">
        <f t="shared" si="82"/>
        <v>1</v>
      </c>
      <c r="P2687" t="str">
        <f t="shared" si="83"/>
        <v>2023-01</v>
      </c>
      <c r="Q2687" s="3">
        <f>IF(AND(IF(dashboard!$B$4="All",TRUE,$F2687=dashboard!$B$4),IF(dashboard!$B$5="All",TRUE,$E2687=dashboard!$B$5),IF(dashboard!$B$6="All",TRUE,$G2687=dashboard!$B$6),IF(dashboard!$B$7="All",TRUE,$M2687=dashboard!$B$7),$P2687&gt;=dashboard!$B$8,$P2687&lt;=dashboard!$B$9,COUNTIFS($C$2:C2687,$C2687,$F$2:F2687,IF(dashboard!$B$4="All","*",dashboard!$B$4),$E$2:E2687,IF(dashboard!$B$5="All","*",dashboard!$B$5),$G$2:G2687,IF(dashboard!$B$6="All","*",dashboard!$B$6),$M$2:M2687,IF(dashboard!$B$7="All","*",dashboard!$B$7),$P$2:P2687,"&gt;="&amp;dashboard!$B$8,$P$2:P2687,"&lt;="&amp;dashboard!$B$9)=1),1,0)</f>
        <v>0</v>
      </c>
    </row>
    <row r="2688" spans="1:17">
      <c r="A2688" t="s">
        <v>4259</v>
      </c>
      <c r="B2688" s="2">
        <v>45470</v>
      </c>
      <c r="C2688" t="s">
        <v>3298</v>
      </c>
      <c r="D2688" t="s">
        <v>1345</v>
      </c>
      <c r="E2688" t="s">
        <v>17</v>
      </c>
      <c r="F2688" t="s">
        <v>46</v>
      </c>
      <c r="G2688" t="s">
        <v>19</v>
      </c>
      <c r="H2688" t="s">
        <v>34</v>
      </c>
      <c r="I2688" s="3">
        <v>4</v>
      </c>
      <c r="J2688" s="4">
        <v>1422.46</v>
      </c>
      <c r="K2688" s="4">
        <v>5689.84</v>
      </c>
      <c r="L2688" t="s">
        <v>21</v>
      </c>
      <c r="M2688" t="s">
        <v>29</v>
      </c>
      <c r="N2688">
        <f>IF(COUNTIF($C$2:C2688,C2688)=1,1,0)</f>
        <v>0</v>
      </c>
      <c r="O2688">
        <f t="shared" si="82"/>
        <v>0</v>
      </c>
      <c r="P2688" t="str">
        <f t="shared" si="83"/>
        <v>2024-06</v>
      </c>
      <c r="Q2688" s="3">
        <f>IF(AND(IF(dashboard!$B$4="All",TRUE,$F2688=dashboard!$B$4),IF(dashboard!$B$5="All",TRUE,$E2688=dashboard!$B$5),IF(dashboard!$B$6="All",TRUE,$G2688=dashboard!$B$6),IF(dashboard!$B$7="All",TRUE,$M2688=dashboard!$B$7),$P2688&gt;=dashboard!$B$8,$P2688&lt;=dashboard!$B$9,COUNTIFS($C$2:C2688,$C2688,$F$2:F2688,IF(dashboard!$B$4="All","*",dashboard!$B$4),$E$2:E2688,IF(dashboard!$B$5="All","*",dashboard!$B$5),$G$2:G2688,IF(dashboard!$B$6="All","*",dashboard!$B$6),$M$2:M2688,IF(dashboard!$B$7="All","*",dashboard!$B$7),$P$2:P2688,"&gt;="&amp;dashboard!$B$8,$P$2:P2688,"&lt;="&amp;dashboard!$B$9)=1),1,0)</f>
        <v>0</v>
      </c>
    </row>
    <row r="2689" spans="1:17">
      <c r="A2689" t="s">
        <v>4260</v>
      </c>
      <c r="B2689" s="2">
        <v>45372</v>
      </c>
      <c r="C2689" t="s">
        <v>215</v>
      </c>
      <c r="D2689" t="s">
        <v>968</v>
      </c>
      <c r="E2689" t="s">
        <v>17</v>
      </c>
      <c r="F2689" t="s">
        <v>33</v>
      </c>
      <c r="G2689" t="s">
        <v>19</v>
      </c>
      <c r="H2689" t="s">
        <v>34</v>
      </c>
      <c r="I2689" s="3">
        <v>4</v>
      </c>
      <c r="J2689" s="4">
        <v>854.95</v>
      </c>
      <c r="K2689" s="4">
        <v>3419.8</v>
      </c>
      <c r="L2689" t="s">
        <v>21</v>
      </c>
      <c r="M2689" t="s">
        <v>22</v>
      </c>
      <c r="N2689">
        <f>IF(COUNTIF($C$2:C2689,C2689)=1,1,0)</f>
        <v>0</v>
      </c>
      <c r="O2689">
        <f t="shared" si="82"/>
        <v>1</v>
      </c>
      <c r="P2689" t="str">
        <f t="shared" si="83"/>
        <v>2024-03</v>
      </c>
      <c r="Q2689" s="3">
        <f>IF(AND(IF(dashboard!$B$4="All",TRUE,$F2689=dashboard!$B$4),IF(dashboard!$B$5="All",TRUE,$E2689=dashboard!$B$5),IF(dashboard!$B$6="All",TRUE,$G2689=dashboard!$B$6),IF(dashboard!$B$7="All",TRUE,$M2689=dashboard!$B$7),$P2689&gt;=dashboard!$B$8,$P2689&lt;=dashboard!$B$9,COUNTIFS($C$2:C2689,$C2689,$F$2:F2689,IF(dashboard!$B$4="All","*",dashboard!$B$4),$E$2:E2689,IF(dashboard!$B$5="All","*",dashboard!$B$5),$G$2:G2689,IF(dashboard!$B$6="All","*",dashboard!$B$6),$M$2:M2689,IF(dashboard!$B$7="All","*",dashboard!$B$7),$P$2:P2689,"&gt;="&amp;dashboard!$B$8,$P$2:P2689,"&lt;="&amp;dashboard!$B$9)=1),1,0)</f>
        <v>0</v>
      </c>
    </row>
    <row r="2690" spans="1:17">
      <c r="A2690" t="s">
        <v>4261</v>
      </c>
      <c r="B2690" s="2">
        <v>45000</v>
      </c>
      <c r="C2690" t="s">
        <v>796</v>
      </c>
      <c r="D2690" t="s">
        <v>236</v>
      </c>
      <c r="E2690" t="s">
        <v>26</v>
      </c>
      <c r="F2690" t="s">
        <v>33</v>
      </c>
      <c r="G2690" t="s">
        <v>19</v>
      </c>
      <c r="H2690" t="s">
        <v>50</v>
      </c>
      <c r="I2690" s="3">
        <v>3</v>
      </c>
      <c r="J2690" s="4">
        <v>2076.52</v>
      </c>
      <c r="K2690" s="4">
        <v>6229.57</v>
      </c>
      <c r="L2690" t="s">
        <v>35</v>
      </c>
      <c r="M2690" t="s">
        <v>29</v>
      </c>
      <c r="N2690">
        <f>IF(COUNTIF($C$2:C2690,C2690)=1,1,0)</f>
        <v>0</v>
      </c>
      <c r="O2690">
        <f t="shared" ref="O2690:O2753" si="84">IF(OR(M2690="Yes",M2690="YES",M2690=TRUE,M2690=1),1,0)</f>
        <v>0</v>
      </c>
      <c r="P2690" t="str">
        <f t="shared" ref="P2690:P2753" si="85">TEXT(B2690,"yyyy-mm")</f>
        <v>2023-03</v>
      </c>
      <c r="Q2690" s="3">
        <f>IF(AND(IF(dashboard!$B$4="All",TRUE,$F2690=dashboard!$B$4),IF(dashboard!$B$5="All",TRUE,$E2690=dashboard!$B$5),IF(dashboard!$B$6="All",TRUE,$G2690=dashboard!$B$6),IF(dashboard!$B$7="All",TRUE,$M2690=dashboard!$B$7),$P2690&gt;=dashboard!$B$8,$P2690&lt;=dashboard!$B$9,COUNTIFS($C$2:C2690,$C2690,$F$2:F2690,IF(dashboard!$B$4="All","*",dashboard!$B$4),$E$2:E2690,IF(dashboard!$B$5="All","*",dashboard!$B$5),$G$2:G2690,IF(dashboard!$B$6="All","*",dashboard!$B$6),$M$2:M2690,IF(dashboard!$B$7="All","*",dashboard!$B$7),$P$2:P2690,"&gt;="&amp;dashboard!$B$8,$P$2:P2690,"&lt;="&amp;dashboard!$B$9)=1),1,0)</f>
        <v>1</v>
      </c>
    </row>
    <row r="2691" spans="1:17">
      <c r="A2691" t="s">
        <v>4262</v>
      </c>
      <c r="B2691" s="2">
        <v>44936</v>
      </c>
      <c r="C2691" t="s">
        <v>329</v>
      </c>
      <c r="D2691" t="s">
        <v>1224</v>
      </c>
      <c r="E2691" t="s">
        <v>26</v>
      </c>
      <c r="F2691" t="s">
        <v>33</v>
      </c>
      <c r="G2691" t="s">
        <v>19</v>
      </c>
      <c r="H2691" t="s">
        <v>20</v>
      </c>
      <c r="I2691" s="3">
        <v>3</v>
      </c>
      <c r="J2691" s="4">
        <v>34110.239999999998</v>
      </c>
      <c r="K2691" s="4">
        <v>102330.71</v>
      </c>
      <c r="L2691" t="s">
        <v>35</v>
      </c>
      <c r="M2691" t="s">
        <v>29</v>
      </c>
      <c r="N2691">
        <f>IF(COUNTIF($C$2:C2691,C2691)=1,1,0)</f>
        <v>0</v>
      </c>
      <c r="O2691">
        <f t="shared" si="84"/>
        <v>0</v>
      </c>
      <c r="P2691" t="str">
        <f t="shared" si="85"/>
        <v>2023-01</v>
      </c>
      <c r="Q2691" s="3">
        <f>IF(AND(IF(dashboard!$B$4="All",TRUE,$F2691=dashboard!$B$4),IF(dashboard!$B$5="All",TRUE,$E2691=dashboard!$B$5),IF(dashboard!$B$6="All",TRUE,$G2691=dashboard!$B$6),IF(dashboard!$B$7="All",TRUE,$M2691=dashboard!$B$7),$P2691&gt;=dashboard!$B$8,$P2691&lt;=dashboard!$B$9,COUNTIFS($C$2:C2691,$C2691,$F$2:F2691,IF(dashboard!$B$4="All","*",dashboard!$B$4),$E$2:E2691,IF(dashboard!$B$5="All","*",dashboard!$B$5),$G$2:G2691,IF(dashboard!$B$6="All","*",dashboard!$B$6),$M$2:M2691,IF(dashboard!$B$7="All","*",dashboard!$B$7),$P$2:P2691,"&gt;="&amp;dashboard!$B$8,$P$2:P2691,"&lt;="&amp;dashboard!$B$9)=1),1,0)</f>
        <v>1</v>
      </c>
    </row>
    <row r="2692" spans="1:17">
      <c r="A2692" t="s">
        <v>4263</v>
      </c>
      <c r="B2692" s="2">
        <v>45410</v>
      </c>
      <c r="C2692" t="s">
        <v>774</v>
      </c>
      <c r="D2692" t="s">
        <v>624</v>
      </c>
      <c r="E2692" t="s">
        <v>17</v>
      </c>
      <c r="F2692" t="s">
        <v>46</v>
      </c>
      <c r="G2692" t="s">
        <v>19</v>
      </c>
      <c r="H2692" t="s">
        <v>50</v>
      </c>
      <c r="I2692" s="3">
        <v>1</v>
      </c>
      <c r="J2692" s="4">
        <v>2524.36</v>
      </c>
      <c r="K2692" s="4">
        <v>2524.36</v>
      </c>
      <c r="L2692" t="s">
        <v>28</v>
      </c>
      <c r="M2692" t="s">
        <v>29</v>
      </c>
      <c r="N2692">
        <f>IF(COUNTIF($C$2:C2692,C2692)=1,1,0)</f>
        <v>0</v>
      </c>
      <c r="O2692">
        <f t="shared" si="84"/>
        <v>0</v>
      </c>
      <c r="P2692" t="str">
        <f t="shared" si="85"/>
        <v>2024-04</v>
      </c>
      <c r="Q2692" s="3">
        <f>IF(AND(IF(dashboard!$B$4="All",TRUE,$F2692=dashboard!$B$4),IF(dashboard!$B$5="All",TRUE,$E2692=dashboard!$B$5),IF(dashboard!$B$6="All",TRUE,$G2692=dashboard!$B$6),IF(dashboard!$B$7="All",TRUE,$M2692=dashboard!$B$7),$P2692&gt;=dashboard!$B$8,$P2692&lt;=dashboard!$B$9,COUNTIFS($C$2:C2692,$C2692,$F$2:F2692,IF(dashboard!$B$4="All","*",dashboard!$B$4),$E$2:E2692,IF(dashboard!$B$5="All","*",dashboard!$B$5),$G$2:G2692,IF(dashboard!$B$6="All","*",dashboard!$B$6),$M$2:M2692,IF(dashboard!$B$7="All","*",dashboard!$B$7),$P$2:P2692,"&gt;="&amp;dashboard!$B$8,$P$2:P2692,"&lt;="&amp;dashboard!$B$9)=1),1,0)</f>
        <v>0</v>
      </c>
    </row>
    <row r="2693" spans="1:17">
      <c r="A2693" t="s">
        <v>4264</v>
      </c>
      <c r="B2693" s="2">
        <v>45382</v>
      </c>
      <c r="C2693" t="s">
        <v>546</v>
      </c>
      <c r="D2693" t="s">
        <v>1562</v>
      </c>
      <c r="E2693" t="s">
        <v>17</v>
      </c>
      <c r="F2693" t="s">
        <v>18</v>
      </c>
      <c r="G2693" t="s">
        <v>42</v>
      </c>
      <c r="H2693" t="s">
        <v>50</v>
      </c>
      <c r="I2693" s="3">
        <v>2</v>
      </c>
      <c r="J2693" s="4">
        <v>2092.94</v>
      </c>
      <c r="K2693" s="4">
        <v>4185.8900000000003</v>
      </c>
      <c r="L2693" t="s">
        <v>28</v>
      </c>
      <c r="M2693" t="s">
        <v>29</v>
      </c>
      <c r="N2693">
        <f>IF(COUNTIF($C$2:C2693,C2693)=1,1,0)</f>
        <v>0</v>
      </c>
      <c r="O2693">
        <f t="shared" si="84"/>
        <v>0</v>
      </c>
      <c r="P2693" t="str">
        <f t="shared" si="85"/>
        <v>2024-03</v>
      </c>
      <c r="Q2693" s="3">
        <f>IF(AND(IF(dashboard!$B$4="All",TRUE,$F2693=dashboard!$B$4),IF(dashboard!$B$5="All",TRUE,$E2693=dashboard!$B$5),IF(dashboard!$B$6="All",TRUE,$G2693=dashboard!$B$6),IF(dashboard!$B$7="All",TRUE,$M2693=dashboard!$B$7),$P2693&gt;=dashboard!$B$8,$P2693&lt;=dashboard!$B$9,COUNTIFS($C$2:C2693,$C2693,$F$2:F2693,IF(dashboard!$B$4="All","*",dashboard!$B$4),$E$2:E2693,IF(dashboard!$B$5="All","*",dashboard!$B$5),$G$2:G2693,IF(dashboard!$B$6="All","*",dashboard!$B$6),$M$2:M2693,IF(dashboard!$B$7="All","*",dashboard!$B$7),$P$2:P2693,"&gt;="&amp;dashboard!$B$8,$P$2:P2693,"&lt;="&amp;dashboard!$B$9)=1),1,0)</f>
        <v>0</v>
      </c>
    </row>
    <row r="2694" spans="1:17">
      <c r="A2694" t="s">
        <v>4265</v>
      </c>
      <c r="B2694" s="2">
        <v>45086</v>
      </c>
      <c r="C2694" t="s">
        <v>3298</v>
      </c>
      <c r="D2694" t="s">
        <v>1673</v>
      </c>
      <c r="E2694" t="s">
        <v>61</v>
      </c>
      <c r="F2694" t="s">
        <v>46</v>
      </c>
      <c r="G2694" t="s">
        <v>19</v>
      </c>
      <c r="H2694" t="s">
        <v>34</v>
      </c>
      <c r="I2694" s="3">
        <v>5</v>
      </c>
      <c r="J2694" s="4">
        <v>1336.08</v>
      </c>
      <c r="K2694" s="4">
        <v>6680.4</v>
      </c>
      <c r="L2694" t="s">
        <v>28</v>
      </c>
      <c r="M2694" t="s">
        <v>29</v>
      </c>
      <c r="N2694">
        <f>IF(COUNTIF($C$2:C2694,C2694)=1,1,0)</f>
        <v>0</v>
      </c>
      <c r="O2694">
        <f t="shared" si="84"/>
        <v>0</v>
      </c>
      <c r="P2694" t="str">
        <f t="shared" si="85"/>
        <v>2023-06</v>
      </c>
      <c r="Q2694" s="3">
        <f>IF(AND(IF(dashboard!$B$4="All",TRUE,$F2694=dashboard!$B$4),IF(dashboard!$B$5="All",TRUE,$E2694=dashboard!$B$5),IF(dashboard!$B$6="All",TRUE,$G2694=dashboard!$B$6),IF(dashboard!$B$7="All",TRUE,$M2694=dashboard!$B$7),$P2694&gt;=dashboard!$B$8,$P2694&lt;=dashboard!$B$9,COUNTIFS($C$2:C2694,$C2694,$F$2:F2694,IF(dashboard!$B$4="All","*",dashboard!$B$4),$E$2:E2694,IF(dashboard!$B$5="All","*",dashboard!$B$5),$G$2:G2694,IF(dashboard!$B$6="All","*",dashboard!$B$6),$M$2:M2694,IF(dashboard!$B$7="All","*",dashboard!$B$7),$P$2:P2694,"&gt;="&amp;dashboard!$B$8,$P$2:P2694,"&lt;="&amp;dashboard!$B$9)=1),1,0)</f>
        <v>0</v>
      </c>
    </row>
    <row r="2695" spans="1:17">
      <c r="A2695" t="s">
        <v>4266</v>
      </c>
      <c r="B2695" s="2">
        <v>44940</v>
      </c>
      <c r="C2695" t="s">
        <v>762</v>
      </c>
      <c r="D2695" t="s">
        <v>3921</v>
      </c>
      <c r="E2695" t="s">
        <v>26</v>
      </c>
      <c r="F2695" t="s">
        <v>27</v>
      </c>
      <c r="G2695" t="s">
        <v>19</v>
      </c>
      <c r="H2695" t="s">
        <v>57</v>
      </c>
      <c r="I2695" s="3">
        <v>5</v>
      </c>
      <c r="J2695" s="4">
        <v>11732.61</v>
      </c>
      <c r="K2695" s="4">
        <v>58663.040000000001</v>
      </c>
      <c r="L2695" t="s">
        <v>35</v>
      </c>
      <c r="M2695" t="s">
        <v>29</v>
      </c>
      <c r="N2695">
        <f>IF(COUNTIF($C$2:C2695,C2695)=1,1,0)</f>
        <v>0</v>
      </c>
      <c r="O2695">
        <f t="shared" si="84"/>
        <v>0</v>
      </c>
      <c r="P2695" t="str">
        <f t="shared" si="85"/>
        <v>2023-01</v>
      </c>
      <c r="Q2695" s="3">
        <f>IF(AND(IF(dashboard!$B$4="All",TRUE,$F2695=dashboard!$B$4),IF(dashboard!$B$5="All",TRUE,$E2695=dashboard!$B$5),IF(dashboard!$B$6="All",TRUE,$G2695=dashboard!$B$6),IF(dashboard!$B$7="All",TRUE,$M2695=dashboard!$B$7),$P2695&gt;=dashboard!$B$8,$P2695&lt;=dashboard!$B$9,COUNTIFS($C$2:C2695,$C2695,$F$2:F2695,IF(dashboard!$B$4="All","*",dashboard!$B$4),$E$2:E2695,IF(dashboard!$B$5="All","*",dashboard!$B$5),$G$2:G2695,IF(dashboard!$B$6="All","*",dashboard!$B$6),$M$2:M2695,IF(dashboard!$B$7="All","*",dashboard!$B$7),$P$2:P2695,"&gt;="&amp;dashboard!$B$8,$P$2:P2695,"&lt;="&amp;dashboard!$B$9)=1),1,0)</f>
        <v>0</v>
      </c>
    </row>
    <row r="2696" spans="1:17">
      <c r="A2696" t="s">
        <v>4267</v>
      </c>
      <c r="B2696" s="2">
        <v>45104</v>
      </c>
      <c r="C2696" t="s">
        <v>2324</v>
      </c>
      <c r="D2696" t="s">
        <v>32</v>
      </c>
      <c r="E2696" t="s">
        <v>17</v>
      </c>
      <c r="F2696" t="s">
        <v>33</v>
      </c>
      <c r="G2696" t="s">
        <v>19</v>
      </c>
      <c r="H2696" t="s">
        <v>57</v>
      </c>
      <c r="I2696" s="3">
        <v>2</v>
      </c>
      <c r="J2696" s="4">
        <v>10506.37</v>
      </c>
      <c r="K2696" s="4">
        <v>21012.74</v>
      </c>
      <c r="L2696" t="s">
        <v>28</v>
      </c>
      <c r="M2696" t="s">
        <v>29</v>
      </c>
      <c r="N2696">
        <f>IF(COUNTIF($C$2:C2696,C2696)=1,1,0)</f>
        <v>0</v>
      </c>
      <c r="O2696">
        <f t="shared" si="84"/>
        <v>0</v>
      </c>
      <c r="P2696" t="str">
        <f t="shared" si="85"/>
        <v>2023-06</v>
      </c>
      <c r="Q2696" s="3">
        <f>IF(AND(IF(dashboard!$B$4="All",TRUE,$F2696=dashboard!$B$4),IF(dashboard!$B$5="All",TRUE,$E2696=dashboard!$B$5),IF(dashboard!$B$6="All",TRUE,$G2696=dashboard!$B$6),IF(dashboard!$B$7="All",TRUE,$M2696=dashboard!$B$7),$P2696&gt;=dashboard!$B$8,$P2696&lt;=dashboard!$B$9,COUNTIFS($C$2:C2696,$C2696,$F$2:F2696,IF(dashboard!$B$4="All","*",dashboard!$B$4),$E$2:E2696,IF(dashboard!$B$5="All","*",dashboard!$B$5),$G$2:G2696,IF(dashboard!$B$6="All","*",dashboard!$B$6),$M$2:M2696,IF(dashboard!$B$7="All","*",dashboard!$B$7),$P$2:P2696,"&gt;="&amp;dashboard!$B$8,$P$2:P2696,"&lt;="&amp;dashboard!$B$9)=1),1,0)</f>
        <v>0</v>
      </c>
    </row>
    <row r="2697" spans="1:17">
      <c r="A2697" t="s">
        <v>4268</v>
      </c>
      <c r="B2697" s="2">
        <v>45338</v>
      </c>
      <c r="C2697" t="s">
        <v>2596</v>
      </c>
      <c r="D2697" t="s">
        <v>816</v>
      </c>
      <c r="E2697" t="s">
        <v>26</v>
      </c>
      <c r="F2697" t="s">
        <v>27</v>
      </c>
      <c r="G2697" t="s">
        <v>19</v>
      </c>
      <c r="H2697" t="s">
        <v>20</v>
      </c>
      <c r="I2697" s="3">
        <v>5</v>
      </c>
      <c r="J2697" s="4">
        <v>41166.85</v>
      </c>
      <c r="K2697" s="4">
        <v>205834.25</v>
      </c>
      <c r="L2697" t="s">
        <v>35</v>
      </c>
      <c r="M2697" t="s">
        <v>29</v>
      </c>
      <c r="N2697">
        <f>IF(COUNTIF($C$2:C2697,C2697)=1,1,0)</f>
        <v>0</v>
      </c>
      <c r="O2697">
        <f t="shared" si="84"/>
        <v>0</v>
      </c>
      <c r="P2697" t="str">
        <f t="shared" si="85"/>
        <v>2024-02</v>
      </c>
      <c r="Q2697" s="3">
        <f>IF(AND(IF(dashboard!$B$4="All",TRUE,$F2697=dashboard!$B$4),IF(dashboard!$B$5="All",TRUE,$E2697=dashboard!$B$5),IF(dashboard!$B$6="All",TRUE,$G2697=dashboard!$B$6),IF(dashboard!$B$7="All",TRUE,$M2697=dashboard!$B$7),$P2697&gt;=dashboard!$B$8,$P2697&lt;=dashboard!$B$9,COUNTIFS($C$2:C2697,$C2697,$F$2:F2697,IF(dashboard!$B$4="All","*",dashboard!$B$4),$E$2:E2697,IF(dashboard!$B$5="All","*",dashboard!$B$5),$G$2:G2697,IF(dashboard!$B$6="All","*",dashboard!$B$6),$M$2:M2697,IF(dashboard!$B$7="All","*",dashboard!$B$7),$P$2:P2697,"&gt;="&amp;dashboard!$B$8,$P$2:P2697,"&lt;="&amp;dashboard!$B$9)=1),1,0)</f>
        <v>0</v>
      </c>
    </row>
    <row r="2698" spans="1:17">
      <c r="A2698" t="s">
        <v>4269</v>
      </c>
      <c r="B2698" s="2">
        <v>44979</v>
      </c>
      <c r="C2698" t="s">
        <v>4035</v>
      </c>
      <c r="D2698" t="s">
        <v>2020</v>
      </c>
      <c r="E2698" t="s">
        <v>17</v>
      </c>
      <c r="F2698" t="s">
        <v>46</v>
      </c>
      <c r="G2698" t="s">
        <v>42</v>
      </c>
      <c r="H2698" t="s">
        <v>34</v>
      </c>
      <c r="I2698" s="3">
        <v>5</v>
      </c>
      <c r="J2698" s="4">
        <v>1074.93</v>
      </c>
      <c r="K2698" s="4">
        <v>5374.67</v>
      </c>
      <c r="L2698" t="s">
        <v>35</v>
      </c>
      <c r="M2698" t="s">
        <v>22</v>
      </c>
      <c r="N2698">
        <f>IF(COUNTIF($C$2:C2698,C2698)=1,1,0)</f>
        <v>0</v>
      </c>
      <c r="O2698">
        <f t="shared" si="84"/>
        <v>1</v>
      </c>
      <c r="P2698" t="str">
        <f t="shared" si="85"/>
        <v>2023-02</v>
      </c>
      <c r="Q2698" s="3">
        <f>IF(AND(IF(dashboard!$B$4="All",TRUE,$F2698=dashboard!$B$4),IF(dashboard!$B$5="All",TRUE,$E2698=dashboard!$B$5),IF(dashboard!$B$6="All",TRUE,$G2698=dashboard!$B$6),IF(dashboard!$B$7="All",TRUE,$M2698=dashboard!$B$7),$P2698&gt;=dashboard!$B$8,$P2698&lt;=dashboard!$B$9,COUNTIFS($C$2:C2698,$C2698,$F$2:F2698,IF(dashboard!$B$4="All","*",dashboard!$B$4),$E$2:E2698,IF(dashboard!$B$5="All","*",dashboard!$B$5),$G$2:G2698,IF(dashboard!$B$6="All","*",dashboard!$B$6),$M$2:M2698,IF(dashboard!$B$7="All","*",dashboard!$B$7),$P$2:P2698,"&gt;="&amp;dashboard!$B$8,$P$2:P2698,"&lt;="&amp;dashboard!$B$9)=1),1,0)</f>
        <v>0</v>
      </c>
    </row>
    <row r="2699" spans="1:17">
      <c r="A2699" t="s">
        <v>4270</v>
      </c>
      <c r="B2699" s="2">
        <v>45334</v>
      </c>
      <c r="C2699" t="s">
        <v>852</v>
      </c>
      <c r="D2699" t="s">
        <v>85</v>
      </c>
      <c r="E2699" t="s">
        <v>17</v>
      </c>
      <c r="F2699" t="s">
        <v>18</v>
      </c>
      <c r="G2699" t="s">
        <v>42</v>
      </c>
      <c r="H2699" t="s">
        <v>34</v>
      </c>
      <c r="I2699" s="3">
        <v>5</v>
      </c>
      <c r="J2699" s="4">
        <v>1414.49</v>
      </c>
      <c r="K2699" s="4">
        <v>7072.47</v>
      </c>
      <c r="L2699" t="s">
        <v>21</v>
      </c>
      <c r="M2699" t="s">
        <v>29</v>
      </c>
      <c r="N2699">
        <f>IF(COUNTIF($C$2:C2699,C2699)=1,1,0)</f>
        <v>0</v>
      </c>
      <c r="O2699">
        <f t="shared" si="84"/>
        <v>0</v>
      </c>
      <c r="P2699" t="str">
        <f t="shared" si="85"/>
        <v>2024-02</v>
      </c>
      <c r="Q2699" s="3">
        <f>IF(AND(IF(dashboard!$B$4="All",TRUE,$F2699=dashboard!$B$4),IF(dashboard!$B$5="All",TRUE,$E2699=dashboard!$B$5),IF(dashboard!$B$6="All",TRUE,$G2699=dashboard!$B$6),IF(dashboard!$B$7="All",TRUE,$M2699=dashboard!$B$7),$P2699&gt;=dashboard!$B$8,$P2699&lt;=dashboard!$B$9,COUNTIFS($C$2:C2699,$C2699,$F$2:F2699,IF(dashboard!$B$4="All","*",dashboard!$B$4),$E$2:E2699,IF(dashboard!$B$5="All","*",dashboard!$B$5),$G$2:G2699,IF(dashboard!$B$6="All","*",dashboard!$B$6),$M$2:M2699,IF(dashboard!$B$7="All","*",dashboard!$B$7),$P$2:P2699,"&gt;="&amp;dashboard!$B$8,$P$2:P2699,"&lt;="&amp;dashboard!$B$9)=1),1,0)</f>
        <v>0</v>
      </c>
    </row>
    <row r="2700" spans="1:17">
      <c r="A2700" t="s">
        <v>4271</v>
      </c>
      <c r="B2700" s="2">
        <v>44948</v>
      </c>
      <c r="C2700" t="s">
        <v>581</v>
      </c>
      <c r="D2700" t="s">
        <v>1963</v>
      </c>
      <c r="E2700" t="s">
        <v>17</v>
      </c>
      <c r="F2700" t="s">
        <v>18</v>
      </c>
      <c r="G2700" t="s">
        <v>19</v>
      </c>
      <c r="H2700" t="s">
        <v>50</v>
      </c>
      <c r="I2700" s="3">
        <v>3</v>
      </c>
      <c r="J2700" s="4">
        <v>2097.41</v>
      </c>
      <c r="K2700" s="4">
        <v>6292.24</v>
      </c>
      <c r="L2700" t="s">
        <v>21</v>
      </c>
      <c r="M2700" t="s">
        <v>29</v>
      </c>
      <c r="N2700">
        <f>IF(COUNTIF($C$2:C2700,C2700)=1,1,0)</f>
        <v>0</v>
      </c>
      <c r="O2700">
        <f t="shared" si="84"/>
        <v>0</v>
      </c>
      <c r="P2700" t="str">
        <f t="shared" si="85"/>
        <v>2023-01</v>
      </c>
      <c r="Q2700" s="3">
        <f>IF(AND(IF(dashboard!$B$4="All",TRUE,$F2700=dashboard!$B$4),IF(dashboard!$B$5="All",TRUE,$E2700=dashboard!$B$5),IF(dashboard!$B$6="All",TRUE,$G2700=dashboard!$B$6),IF(dashboard!$B$7="All",TRUE,$M2700=dashboard!$B$7),$P2700&gt;=dashboard!$B$8,$P2700&lt;=dashboard!$B$9,COUNTIFS($C$2:C2700,$C2700,$F$2:F2700,IF(dashboard!$B$4="All","*",dashboard!$B$4),$E$2:E2700,IF(dashboard!$B$5="All","*",dashboard!$B$5),$G$2:G2700,IF(dashboard!$B$6="All","*",dashboard!$B$6),$M$2:M2700,IF(dashboard!$B$7="All","*",dashboard!$B$7),$P$2:P2700,"&gt;="&amp;dashboard!$B$8,$P$2:P2700,"&lt;="&amp;dashboard!$B$9)=1),1,0)</f>
        <v>0</v>
      </c>
    </row>
    <row r="2701" spans="1:17">
      <c r="A2701" t="s">
        <v>4272</v>
      </c>
      <c r="B2701" s="2">
        <v>44956</v>
      </c>
      <c r="C2701" t="s">
        <v>1907</v>
      </c>
      <c r="D2701" t="s">
        <v>1477</v>
      </c>
      <c r="E2701" t="s">
        <v>17</v>
      </c>
      <c r="F2701" t="s">
        <v>33</v>
      </c>
      <c r="G2701" t="s">
        <v>42</v>
      </c>
      <c r="H2701" t="s">
        <v>34</v>
      </c>
      <c r="I2701" s="3">
        <v>3</v>
      </c>
      <c r="J2701" s="4">
        <v>878.07</v>
      </c>
      <c r="K2701" s="4">
        <v>2634.21</v>
      </c>
      <c r="L2701" t="s">
        <v>35</v>
      </c>
      <c r="M2701" t="s">
        <v>29</v>
      </c>
      <c r="N2701">
        <f>IF(COUNTIF($C$2:C2701,C2701)=1,1,0)</f>
        <v>0</v>
      </c>
      <c r="O2701">
        <f t="shared" si="84"/>
        <v>0</v>
      </c>
      <c r="P2701" t="str">
        <f t="shared" si="85"/>
        <v>2023-01</v>
      </c>
      <c r="Q2701" s="3">
        <f>IF(AND(IF(dashboard!$B$4="All",TRUE,$F2701=dashboard!$B$4),IF(dashboard!$B$5="All",TRUE,$E2701=dashboard!$B$5),IF(dashboard!$B$6="All",TRUE,$G2701=dashboard!$B$6),IF(dashboard!$B$7="All",TRUE,$M2701=dashboard!$B$7),$P2701&gt;=dashboard!$B$8,$P2701&lt;=dashboard!$B$9,COUNTIFS($C$2:C2701,$C2701,$F$2:F2701,IF(dashboard!$B$4="All","*",dashboard!$B$4),$E$2:E2701,IF(dashboard!$B$5="All","*",dashboard!$B$5),$G$2:G2701,IF(dashboard!$B$6="All","*",dashboard!$B$6),$M$2:M2701,IF(dashboard!$B$7="All","*",dashboard!$B$7),$P$2:P2701,"&gt;="&amp;dashboard!$B$8,$P$2:P2701,"&lt;="&amp;dashboard!$B$9)=1),1,0)</f>
        <v>1</v>
      </c>
    </row>
    <row r="2702" spans="1:17">
      <c r="A2702" t="s">
        <v>4273</v>
      </c>
      <c r="B2702" s="2">
        <v>45186</v>
      </c>
      <c r="C2702" t="s">
        <v>978</v>
      </c>
      <c r="D2702" t="s">
        <v>1200</v>
      </c>
      <c r="E2702" t="s">
        <v>17</v>
      </c>
      <c r="F2702" t="s">
        <v>18</v>
      </c>
      <c r="G2702" t="s">
        <v>19</v>
      </c>
      <c r="H2702" t="s">
        <v>50</v>
      </c>
      <c r="I2702" s="3">
        <v>3</v>
      </c>
      <c r="J2702" s="4">
        <v>2715.65</v>
      </c>
      <c r="K2702" s="4">
        <v>8146.95</v>
      </c>
      <c r="L2702" t="s">
        <v>28</v>
      </c>
      <c r="M2702" t="s">
        <v>29</v>
      </c>
      <c r="N2702">
        <f>IF(COUNTIF($C$2:C2702,C2702)=1,1,0)</f>
        <v>0</v>
      </c>
      <c r="O2702">
        <f t="shared" si="84"/>
        <v>0</v>
      </c>
      <c r="P2702" t="str">
        <f t="shared" si="85"/>
        <v>2023-09</v>
      </c>
      <c r="Q2702" s="3">
        <f>IF(AND(IF(dashboard!$B$4="All",TRUE,$F2702=dashboard!$B$4),IF(dashboard!$B$5="All",TRUE,$E2702=dashboard!$B$5),IF(dashboard!$B$6="All",TRUE,$G2702=dashboard!$B$6),IF(dashboard!$B$7="All",TRUE,$M2702=dashboard!$B$7),$P2702&gt;=dashboard!$B$8,$P2702&lt;=dashboard!$B$9,COUNTIFS($C$2:C2702,$C2702,$F$2:F2702,IF(dashboard!$B$4="All","*",dashboard!$B$4),$E$2:E2702,IF(dashboard!$B$5="All","*",dashboard!$B$5),$G$2:G2702,IF(dashboard!$B$6="All","*",dashboard!$B$6),$M$2:M2702,IF(dashboard!$B$7="All","*",dashboard!$B$7),$P$2:P2702,"&gt;="&amp;dashboard!$B$8,$P$2:P2702,"&lt;="&amp;dashboard!$B$9)=1),1,0)</f>
        <v>0</v>
      </c>
    </row>
    <row r="2703" spans="1:17">
      <c r="A2703" t="s">
        <v>4274</v>
      </c>
      <c r="B2703" s="2">
        <v>45131</v>
      </c>
      <c r="C2703" t="s">
        <v>3371</v>
      </c>
      <c r="D2703" t="s">
        <v>368</v>
      </c>
      <c r="E2703" t="s">
        <v>26</v>
      </c>
      <c r="F2703" t="s">
        <v>46</v>
      </c>
      <c r="G2703" t="s">
        <v>42</v>
      </c>
      <c r="H2703" t="s">
        <v>20</v>
      </c>
      <c r="I2703" s="3">
        <v>2</v>
      </c>
      <c r="J2703" s="4">
        <v>39126.839999999997</v>
      </c>
      <c r="K2703" s="4">
        <v>78253.679999999993</v>
      </c>
      <c r="L2703" t="s">
        <v>35</v>
      </c>
      <c r="M2703" t="s">
        <v>29</v>
      </c>
      <c r="N2703">
        <f>IF(COUNTIF($C$2:C2703,C2703)=1,1,0)</f>
        <v>0</v>
      </c>
      <c r="O2703">
        <f t="shared" si="84"/>
        <v>0</v>
      </c>
      <c r="P2703" t="str">
        <f t="shared" si="85"/>
        <v>2023-07</v>
      </c>
      <c r="Q2703" s="3">
        <f>IF(AND(IF(dashboard!$B$4="All",TRUE,$F2703=dashboard!$B$4),IF(dashboard!$B$5="All",TRUE,$E2703=dashboard!$B$5),IF(dashboard!$B$6="All",TRUE,$G2703=dashboard!$B$6),IF(dashboard!$B$7="All",TRUE,$M2703=dashboard!$B$7),$P2703&gt;=dashboard!$B$8,$P2703&lt;=dashboard!$B$9,COUNTIFS($C$2:C2703,$C2703,$F$2:F2703,IF(dashboard!$B$4="All","*",dashboard!$B$4),$E$2:E2703,IF(dashboard!$B$5="All","*",dashboard!$B$5),$G$2:G2703,IF(dashboard!$B$6="All","*",dashboard!$B$6),$M$2:M2703,IF(dashboard!$B$7="All","*",dashboard!$B$7),$P$2:P2703,"&gt;="&amp;dashboard!$B$8,$P$2:P2703,"&lt;="&amp;dashboard!$B$9)=1),1,0)</f>
        <v>0</v>
      </c>
    </row>
    <row r="2704" spans="1:17">
      <c r="A2704" t="s">
        <v>4275</v>
      </c>
      <c r="B2704" s="2">
        <v>44985</v>
      </c>
      <c r="C2704" t="s">
        <v>1858</v>
      </c>
      <c r="D2704" t="s">
        <v>3239</v>
      </c>
      <c r="E2704" t="s">
        <v>17</v>
      </c>
      <c r="F2704" t="s">
        <v>46</v>
      </c>
      <c r="G2704" t="s">
        <v>19</v>
      </c>
      <c r="H2704" t="s">
        <v>34</v>
      </c>
      <c r="I2704" s="3">
        <v>4</v>
      </c>
      <c r="J2704" s="4">
        <v>1135.25</v>
      </c>
      <c r="K2704" s="4">
        <v>4541.01</v>
      </c>
      <c r="L2704" t="s">
        <v>35</v>
      </c>
      <c r="M2704" t="s">
        <v>29</v>
      </c>
      <c r="N2704">
        <f>IF(COUNTIF($C$2:C2704,C2704)=1,1,0)</f>
        <v>0</v>
      </c>
      <c r="O2704">
        <f t="shared" si="84"/>
        <v>0</v>
      </c>
      <c r="P2704" t="str">
        <f t="shared" si="85"/>
        <v>2023-02</v>
      </c>
      <c r="Q2704" s="3">
        <f>IF(AND(IF(dashboard!$B$4="All",TRUE,$F2704=dashboard!$B$4),IF(dashboard!$B$5="All",TRUE,$E2704=dashboard!$B$5),IF(dashboard!$B$6="All",TRUE,$G2704=dashboard!$B$6),IF(dashboard!$B$7="All",TRUE,$M2704=dashboard!$B$7),$P2704&gt;=dashboard!$B$8,$P2704&lt;=dashboard!$B$9,COUNTIFS($C$2:C2704,$C2704,$F$2:F2704,IF(dashboard!$B$4="All","*",dashboard!$B$4),$E$2:E2704,IF(dashboard!$B$5="All","*",dashboard!$B$5),$G$2:G2704,IF(dashboard!$B$6="All","*",dashboard!$B$6),$M$2:M2704,IF(dashboard!$B$7="All","*",dashboard!$B$7),$P$2:P2704,"&gt;="&amp;dashboard!$B$8,$P$2:P2704,"&lt;="&amp;dashboard!$B$9)=1),1,0)</f>
        <v>0</v>
      </c>
    </row>
    <row r="2705" spans="1:17">
      <c r="A2705" t="s">
        <v>4276</v>
      </c>
      <c r="B2705" s="2">
        <v>45397</v>
      </c>
      <c r="C2705" t="s">
        <v>1075</v>
      </c>
      <c r="D2705" t="s">
        <v>2863</v>
      </c>
      <c r="E2705" t="s">
        <v>26</v>
      </c>
      <c r="F2705" t="s">
        <v>18</v>
      </c>
      <c r="G2705" t="s">
        <v>19</v>
      </c>
      <c r="H2705" t="s">
        <v>34</v>
      </c>
      <c r="I2705" s="3">
        <v>5</v>
      </c>
      <c r="J2705" s="4">
        <v>884.31</v>
      </c>
      <c r="K2705" s="4">
        <v>4421.55</v>
      </c>
      <c r="L2705" t="s">
        <v>35</v>
      </c>
      <c r="M2705" t="s">
        <v>29</v>
      </c>
      <c r="N2705">
        <f>IF(COUNTIF($C$2:C2705,C2705)=1,1,0)</f>
        <v>0</v>
      </c>
      <c r="O2705">
        <f t="shared" si="84"/>
        <v>0</v>
      </c>
      <c r="P2705" t="str">
        <f t="shared" si="85"/>
        <v>2024-04</v>
      </c>
      <c r="Q2705" s="3">
        <f>IF(AND(IF(dashboard!$B$4="All",TRUE,$F2705=dashboard!$B$4),IF(dashboard!$B$5="All",TRUE,$E2705=dashboard!$B$5),IF(dashboard!$B$6="All",TRUE,$G2705=dashboard!$B$6),IF(dashboard!$B$7="All",TRUE,$M2705=dashboard!$B$7),$P2705&gt;=dashboard!$B$8,$P2705&lt;=dashboard!$B$9,COUNTIFS($C$2:C2705,$C2705,$F$2:F2705,IF(dashboard!$B$4="All","*",dashboard!$B$4),$E$2:E2705,IF(dashboard!$B$5="All","*",dashboard!$B$5),$G$2:G2705,IF(dashboard!$B$6="All","*",dashboard!$B$6),$M$2:M2705,IF(dashboard!$B$7="All","*",dashboard!$B$7),$P$2:P2705,"&gt;="&amp;dashboard!$B$8,$P$2:P2705,"&lt;="&amp;dashboard!$B$9)=1),1,0)</f>
        <v>0</v>
      </c>
    </row>
    <row r="2706" spans="1:17">
      <c r="A2706" t="s">
        <v>4277</v>
      </c>
      <c r="B2706" s="2">
        <v>45392</v>
      </c>
      <c r="C2706" t="s">
        <v>950</v>
      </c>
      <c r="D2706" t="s">
        <v>3338</v>
      </c>
      <c r="E2706" t="s">
        <v>17</v>
      </c>
      <c r="F2706" t="s">
        <v>33</v>
      </c>
      <c r="G2706" t="s">
        <v>19</v>
      </c>
      <c r="H2706" t="s">
        <v>50</v>
      </c>
      <c r="I2706" s="3">
        <v>1</v>
      </c>
      <c r="J2706" s="4">
        <v>2567.67</v>
      </c>
      <c r="K2706" s="4">
        <v>2567.67</v>
      </c>
      <c r="L2706" t="s">
        <v>35</v>
      </c>
      <c r="M2706" t="s">
        <v>29</v>
      </c>
      <c r="N2706">
        <f>IF(COUNTIF($C$2:C2706,C2706)=1,1,0)</f>
        <v>0</v>
      </c>
      <c r="O2706">
        <f t="shared" si="84"/>
        <v>0</v>
      </c>
      <c r="P2706" t="str">
        <f t="shared" si="85"/>
        <v>2024-04</v>
      </c>
      <c r="Q2706" s="3">
        <f>IF(AND(IF(dashboard!$B$4="All",TRUE,$F2706=dashboard!$B$4),IF(dashboard!$B$5="All",TRUE,$E2706=dashboard!$B$5),IF(dashboard!$B$6="All",TRUE,$G2706=dashboard!$B$6),IF(dashboard!$B$7="All",TRUE,$M2706=dashboard!$B$7),$P2706&gt;=dashboard!$B$8,$P2706&lt;=dashboard!$B$9,COUNTIFS($C$2:C2706,$C2706,$F$2:F2706,IF(dashboard!$B$4="All","*",dashboard!$B$4),$E$2:E2706,IF(dashboard!$B$5="All","*",dashboard!$B$5),$G$2:G2706,IF(dashboard!$B$6="All","*",dashboard!$B$6),$M$2:M2706,IF(dashboard!$B$7="All","*",dashboard!$B$7),$P$2:P2706,"&gt;="&amp;dashboard!$B$8,$P$2:P2706,"&lt;="&amp;dashboard!$B$9)=1),1,0)</f>
        <v>1</v>
      </c>
    </row>
    <row r="2707" spans="1:17">
      <c r="A2707" t="s">
        <v>4278</v>
      </c>
      <c r="B2707" s="2">
        <v>44938</v>
      </c>
      <c r="C2707" t="s">
        <v>2599</v>
      </c>
      <c r="D2707" t="s">
        <v>1425</v>
      </c>
      <c r="E2707" t="s">
        <v>17</v>
      </c>
      <c r="F2707" t="s">
        <v>33</v>
      </c>
      <c r="G2707" t="s">
        <v>42</v>
      </c>
      <c r="H2707" t="s">
        <v>34</v>
      </c>
      <c r="I2707" s="3">
        <v>3</v>
      </c>
      <c r="J2707" s="4">
        <v>949.29</v>
      </c>
      <c r="K2707" s="4">
        <v>2847.86</v>
      </c>
      <c r="L2707" t="s">
        <v>21</v>
      </c>
      <c r="M2707" t="s">
        <v>22</v>
      </c>
      <c r="N2707">
        <f>IF(COUNTIF($C$2:C2707,C2707)=1,1,0)</f>
        <v>0</v>
      </c>
      <c r="O2707">
        <f t="shared" si="84"/>
        <v>1</v>
      </c>
      <c r="P2707" t="str">
        <f t="shared" si="85"/>
        <v>2023-01</v>
      </c>
      <c r="Q2707" s="3">
        <f>IF(AND(IF(dashboard!$B$4="All",TRUE,$F2707=dashboard!$B$4),IF(dashboard!$B$5="All",TRUE,$E2707=dashboard!$B$5),IF(dashboard!$B$6="All",TRUE,$G2707=dashboard!$B$6),IF(dashboard!$B$7="All",TRUE,$M2707=dashboard!$B$7),$P2707&gt;=dashboard!$B$8,$P2707&lt;=dashboard!$B$9,COUNTIFS($C$2:C2707,$C2707,$F$2:F2707,IF(dashboard!$B$4="All","*",dashboard!$B$4),$E$2:E2707,IF(dashboard!$B$5="All","*",dashboard!$B$5),$G$2:G2707,IF(dashboard!$B$6="All","*",dashboard!$B$6),$M$2:M2707,IF(dashboard!$B$7="All","*",dashboard!$B$7),$P$2:P2707,"&gt;="&amp;dashboard!$B$8,$P$2:P2707,"&lt;="&amp;dashboard!$B$9)=1),1,0)</f>
        <v>1</v>
      </c>
    </row>
    <row r="2708" spans="1:17">
      <c r="A2708" t="s">
        <v>4279</v>
      </c>
      <c r="B2708" s="2">
        <v>45216</v>
      </c>
      <c r="C2708" t="s">
        <v>743</v>
      </c>
      <c r="D2708" t="s">
        <v>1541</v>
      </c>
      <c r="E2708" t="s">
        <v>61</v>
      </c>
      <c r="F2708" t="s">
        <v>46</v>
      </c>
      <c r="G2708" t="s">
        <v>19</v>
      </c>
      <c r="H2708" t="s">
        <v>57</v>
      </c>
      <c r="I2708" s="3">
        <v>1</v>
      </c>
      <c r="J2708" s="4">
        <v>16870.36</v>
      </c>
      <c r="K2708" s="4">
        <v>16870.36</v>
      </c>
      <c r="L2708" t="s">
        <v>21</v>
      </c>
      <c r="M2708" t="s">
        <v>29</v>
      </c>
      <c r="N2708">
        <f>IF(COUNTIF($C$2:C2708,C2708)=1,1,0)</f>
        <v>0</v>
      </c>
      <c r="O2708">
        <f t="shared" si="84"/>
        <v>0</v>
      </c>
      <c r="P2708" t="str">
        <f t="shared" si="85"/>
        <v>2023-10</v>
      </c>
      <c r="Q2708" s="3">
        <f>IF(AND(IF(dashboard!$B$4="All",TRUE,$F2708=dashboard!$B$4),IF(dashboard!$B$5="All",TRUE,$E2708=dashboard!$B$5),IF(dashboard!$B$6="All",TRUE,$G2708=dashboard!$B$6),IF(dashboard!$B$7="All",TRUE,$M2708=dashboard!$B$7),$P2708&gt;=dashboard!$B$8,$P2708&lt;=dashboard!$B$9,COUNTIFS($C$2:C2708,$C2708,$F$2:F2708,IF(dashboard!$B$4="All","*",dashboard!$B$4),$E$2:E2708,IF(dashboard!$B$5="All","*",dashboard!$B$5),$G$2:G2708,IF(dashboard!$B$6="All","*",dashboard!$B$6),$M$2:M2708,IF(dashboard!$B$7="All","*",dashboard!$B$7),$P$2:P2708,"&gt;="&amp;dashboard!$B$8,$P$2:P2708,"&lt;="&amp;dashboard!$B$9)=1),1,0)</f>
        <v>0</v>
      </c>
    </row>
    <row r="2709" spans="1:17">
      <c r="A2709" t="s">
        <v>4280</v>
      </c>
      <c r="B2709" s="2">
        <v>45280</v>
      </c>
      <c r="C2709" t="s">
        <v>1326</v>
      </c>
      <c r="D2709" t="s">
        <v>2423</v>
      </c>
      <c r="E2709" t="s">
        <v>26</v>
      </c>
      <c r="F2709" t="s">
        <v>18</v>
      </c>
      <c r="G2709" t="s">
        <v>42</v>
      </c>
      <c r="H2709" t="s">
        <v>20</v>
      </c>
      <c r="I2709" s="3">
        <v>5</v>
      </c>
      <c r="J2709" s="4">
        <v>29295.4</v>
      </c>
      <c r="K2709" s="4">
        <v>146477.01999999999</v>
      </c>
      <c r="L2709" t="s">
        <v>35</v>
      </c>
      <c r="M2709" t="s">
        <v>22</v>
      </c>
      <c r="N2709">
        <f>IF(COUNTIF($C$2:C2709,C2709)=1,1,0)</f>
        <v>0</v>
      </c>
      <c r="O2709">
        <f t="shared" si="84"/>
        <v>1</v>
      </c>
      <c r="P2709" t="str">
        <f t="shared" si="85"/>
        <v>2023-12</v>
      </c>
      <c r="Q2709" s="3">
        <f>IF(AND(IF(dashboard!$B$4="All",TRUE,$F2709=dashboard!$B$4),IF(dashboard!$B$5="All",TRUE,$E2709=dashboard!$B$5),IF(dashboard!$B$6="All",TRUE,$G2709=dashboard!$B$6),IF(dashboard!$B$7="All",TRUE,$M2709=dashboard!$B$7),$P2709&gt;=dashboard!$B$8,$P2709&lt;=dashboard!$B$9,COUNTIFS($C$2:C2709,$C2709,$F$2:F2709,IF(dashboard!$B$4="All","*",dashboard!$B$4),$E$2:E2709,IF(dashboard!$B$5="All","*",dashboard!$B$5),$G$2:G2709,IF(dashboard!$B$6="All","*",dashboard!$B$6),$M$2:M2709,IF(dashboard!$B$7="All","*",dashboard!$B$7),$P$2:P2709,"&gt;="&amp;dashboard!$B$8,$P$2:P2709,"&lt;="&amp;dashboard!$B$9)=1),1,0)</f>
        <v>0</v>
      </c>
    </row>
    <row r="2710" spans="1:17">
      <c r="A2710" t="s">
        <v>4281</v>
      </c>
      <c r="B2710" s="2">
        <v>45001</v>
      </c>
      <c r="C2710" t="s">
        <v>1226</v>
      </c>
      <c r="D2710" t="s">
        <v>2611</v>
      </c>
      <c r="E2710" t="s">
        <v>61</v>
      </c>
      <c r="F2710" t="s">
        <v>46</v>
      </c>
      <c r="G2710" t="s">
        <v>19</v>
      </c>
      <c r="H2710" t="s">
        <v>57</v>
      </c>
      <c r="I2710" s="3">
        <v>4</v>
      </c>
      <c r="J2710" s="4">
        <v>16857.8</v>
      </c>
      <c r="K2710" s="4">
        <v>67431.19</v>
      </c>
      <c r="L2710" t="s">
        <v>21</v>
      </c>
      <c r="M2710" t="s">
        <v>29</v>
      </c>
      <c r="N2710">
        <f>IF(COUNTIF($C$2:C2710,C2710)=1,1,0)</f>
        <v>0</v>
      </c>
      <c r="O2710">
        <f t="shared" si="84"/>
        <v>0</v>
      </c>
      <c r="P2710" t="str">
        <f t="shared" si="85"/>
        <v>2023-03</v>
      </c>
      <c r="Q2710" s="3">
        <f>IF(AND(IF(dashboard!$B$4="All",TRUE,$F2710=dashboard!$B$4),IF(dashboard!$B$5="All",TRUE,$E2710=dashboard!$B$5),IF(dashboard!$B$6="All",TRUE,$G2710=dashboard!$B$6),IF(dashboard!$B$7="All",TRUE,$M2710=dashboard!$B$7),$P2710&gt;=dashboard!$B$8,$P2710&lt;=dashboard!$B$9,COUNTIFS($C$2:C2710,$C2710,$F$2:F2710,IF(dashboard!$B$4="All","*",dashboard!$B$4),$E$2:E2710,IF(dashboard!$B$5="All","*",dashboard!$B$5),$G$2:G2710,IF(dashboard!$B$6="All","*",dashboard!$B$6),$M$2:M2710,IF(dashboard!$B$7="All","*",dashboard!$B$7),$P$2:P2710,"&gt;="&amp;dashboard!$B$8,$P$2:P2710,"&lt;="&amp;dashboard!$B$9)=1),1,0)</f>
        <v>0</v>
      </c>
    </row>
    <row r="2711" spans="1:17">
      <c r="A2711" t="s">
        <v>4282</v>
      </c>
      <c r="B2711" s="2">
        <v>45367</v>
      </c>
      <c r="C2711" t="s">
        <v>558</v>
      </c>
      <c r="D2711" t="s">
        <v>193</v>
      </c>
      <c r="E2711" t="s">
        <v>61</v>
      </c>
      <c r="F2711" t="s">
        <v>46</v>
      </c>
      <c r="G2711" t="s">
        <v>42</v>
      </c>
      <c r="H2711" t="s">
        <v>50</v>
      </c>
      <c r="I2711" s="3">
        <v>1</v>
      </c>
      <c r="J2711" s="4">
        <v>2283.66</v>
      </c>
      <c r="K2711" s="4">
        <v>2283.66</v>
      </c>
      <c r="L2711" t="s">
        <v>21</v>
      </c>
      <c r="M2711" t="s">
        <v>22</v>
      </c>
      <c r="N2711">
        <f>IF(COUNTIF($C$2:C2711,C2711)=1,1,0)</f>
        <v>0</v>
      </c>
      <c r="O2711">
        <f t="shared" si="84"/>
        <v>1</v>
      </c>
      <c r="P2711" t="str">
        <f t="shared" si="85"/>
        <v>2024-03</v>
      </c>
      <c r="Q2711" s="3">
        <f>IF(AND(IF(dashboard!$B$4="All",TRUE,$F2711=dashboard!$B$4),IF(dashboard!$B$5="All",TRUE,$E2711=dashboard!$B$5),IF(dashboard!$B$6="All",TRUE,$G2711=dashboard!$B$6),IF(dashboard!$B$7="All",TRUE,$M2711=dashboard!$B$7),$P2711&gt;=dashboard!$B$8,$P2711&lt;=dashboard!$B$9,COUNTIFS($C$2:C2711,$C2711,$F$2:F2711,IF(dashboard!$B$4="All","*",dashboard!$B$4),$E$2:E2711,IF(dashboard!$B$5="All","*",dashboard!$B$5),$G$2:G2711,IF(dashboard!$B$6="All","*",dashboard!$B$6),$M$2:M2711,IF(dashboard!$B$7="All","*",dashboard!$B$7),$P$2:P2711,"&gt;="&amp;dashboard!$B$8,$P$2:P2711,"&lt;="&amp;dashboard!$B$9)=1),1,0)</f>
        <v>0</v>
      </c>
    </row>
    <row r="2712" spans="1:17">
      <c r="A2712" t="s">
        <v>4283</v>
      </c>
      <c r="B2712" s="2">
        <v>45167</v>
      </c>
      <c r="C2712" t="s">
        <v>2754</v>
      </c>
      <c r="D2712" t="s">
        <v>327</v>
      </c>
      <c r="E2712" t="s">
        <v>17</v>
      </c>
      <c r="F2712" t="s">
        <v>27</v>
      </c>
      <c r="G2712" t="s">
        <v>19</v>
      </c>
      <c r="H2712" t="s">
        <v>50</v>
      </c>
      <c r="I2712" s="3">
        <v>5</v>
      </c>
      <c r="J2712" s="4">
        <v>2495.61</v>
      </c>
      <c r="K2712" s="4">
        <v>12478.05</v>
      </c>
      <c r="L2712" t="s">
        <v>28</v>
      </c>
      <c r="M2712" t="s">
        <v>29</v>
      </c>
      <c r="N2712">
        <f>IF(COUNTIF($C$2:C2712,C2712)=1,1,0)</f>
        <v>0</v>
      </c>
      <c r="O2712">
        <f t="shared" si="84"/>
        <v>0</v>
      </c>
      <c r="P2712" t="str">
        <f t="shared" si="85"/>
        <v>2023-08</v>
      </c>
      <c r="Q2712" s="3">
        <f>IF(AND(IF(dashboard!$B$4="All",TRUE,$F2712=dashboard!$B$4),IF(dashboard!$B$5="All",TRUE,$E2712=dashboard!$B$5),IF(dashboard!$B$6="All",TRUE,$G2712=dashboard!$B$6),IF(dashboard!$B$7="All",TRUE,$M2712=dashboard!$B$7),$P2712&gt;=dashboard!$B$8,$P2712&lt;=dashboard!$B$9,COUNTIFS($C$2:C2712,$C2712,$F$2:F2712,IF(dashboard!$B$4="All","*",dashboard!$B$4),$E$2:E2712,IF(dashboard!$B$5="All","*",dashboard!$B$5),$G$2:G2712,IF(dashboard!$B$6="All","*",dashboard!$B$6),$M$2:M2712,IF(dashboard!$B$7="All","*",dashboard!$B$7),$P$2:P2712,"&gt;="&amp;dashboard!$B$8,$P$2:P2712,"&lt;="&amp;dashboard!$B$9)=1),1,0)</f>
        <v>0</v>
      </c>
    </row>
    <row r="2713" spans="1:17">
      <c r="A2713" t="s">
        <v>4284</v>
      </c>
      <c r="B2713" s="2">
        <v>45080</v>
      </c>
      <c r="C2713" t="s">
        <v>1730</v>
      </c>
      <c r="D2713" t="s">
        <v>935</v>
      </c>
      <c r="E2713" t="s">
        <v>17</v>
      </c>
      <c r="F2713" t="s">
        <v>46</v>
      </c>
      <c r="G2713" t="s">
        <v>42</v>
      </c>
      <c r="H2713" t="s">
        <v>50</v>
      </c>
      <c r="I2713" s="3">
        <v>5</v>
      </c>
      <c r="J2713" s="4">
        <v>2736.95</v>
      </c>
      <c r="K2713" s="4">
        <v>13684.77</v>
      </c>
      <c r="L2713" t="s">
        <v>21</v>
      </c>
      <c r="M2713" t="s">
        <v>29</v>
      </c>
      <c r="N2713">
        <f>IF(COUNTIF($C$2:C2713,C2713)=1,1,0)</f>
        <v>0</v>
      </c>
      <c r="O2713">
        <f t="shared" si="84"/>
        <v>0</v>
      </c>
      <c r="P2713" t="str">
        <f t="shared" si="85"/>
        <v>2023-06</v>
      </c>
      <c r="Q2713" s="3">
        <f>IF(AND(IF(dashboard!$B$4="All",TRUE,$F2713=dashboard!$B$4),IF(dashboard!$B$5="All",TRUE,$E2713=dashboard!$B$5),IF(dashboard!$B$6="All",TRUE,$G2713=dashboard!$B$6),IF(dashboard!$B$7="All",TRUE,$M2713=dashboard!$B$7),$P2713&gt;=dashboard!$B$8,$P2713&lt;=dashboard!$B$9,COUNTIFS($C$2:C2713,$C2713,$F$2:F2713,IF(dashboard!$B$4="All","*",dashboard!$B$4),$E$2:E2713,IF(dashboard!$B$5="All","*",dashboard!$B$5),$G$2:G2713,IF(dashboard!$B$6="All","*",dashboard!$B$6),$M$2:M2713,IF(dashboard!$B$7="All","*",dashboard!$B$7),$P$2:P2713,"&gt;="&amp;dashboard!$B$8,$P$2:P2713,"&lt;="&amp;dashboard!$B$9)=1),1,0)</f>
        <v>0</v>
      </c>
    </row>
    <row r="2714" spans="1:17">
      <c r="A2714" t="s">
        <v>4285</v>
      </c>
      <c r="B2714" s="2">
        <v>45022</v>
      </c>
      <c r="C2714" t="s">
        <v>1703</v>
      </c>
      <c r="D2714" t="s">
        <v>1566</v>
      </c>
      <c r="E2714" t="s">
        <v>61</v>
      </c>
      <c r="F2714" t="s">
        <v>33</v>
      </c>
      <c r="G2714" t="s">
        <v>19</v>
      </c>
      <c r="H2714" t="s">
        <v>20</v>
      </c>
      <c r="I2714" s="3">
        <v>3</v>
      </c>
      <c r="J2714" s="4">
        <v>25207.69</v>
      </c>
      <c r="K2714" s="4">
        <v>75623.06</v>
      </c>
      <c r="L2714" t="s">
        <v>21</v>
      </c>
      <c r="M2714" t="s">
        <v>29</v>
      </c>
      <c r="N2714">
        <f>IF(COUNTIF($C$2:C2714,C2714)=1,1,0)</f>
        <v>0</v>
      </c>
      <c r="O2714">
        <f t="shared" si="84"/>
        <v>0</v>
      </c>
      <c r="P2714" t="str">
        <f t="shared" si="85"/>
        <v>2023-04</v>
      </c>
      <c r="Q2714" s="3">
        <f>IF(AND(IF(dashboard!$B$4="All",TRUE,$F2714=dashboard!$B$4),IF(dashboard!$B$5="All",TRUE,$E2714=dashboard!$B$5),IF(dashboard!$B$6="All",TRUE,$G2714=dashboard!$B$6),IF(dashboard!$B$7="All",TRUE,$M2714=dashboard!$B$7),$P2714&gt;=dashboard!$B$8,$P2714&lt;=dashboard!$B$9,COUNTIFS($C$2:C2714,$C2714,$F$2:F2714,IF(dashboard!$B$4="All","*",dashboard!$B$4),$E$2:E2714,IF(dashboard!$B$5="All","*",dashboard!$B$5),$G$2:G2714,IF(dashboard!$B$6="All","*",dashboard!$B$6),$M$2:M2714,IF(dashboard!$B$7="All","*",dashboard!$B$7),$P$2:P2714,"&gt;="&amp;dashboard!$B$8,$P$2:P2714,"&lt;="&amp;dashboard!$B$9)=1),1,0)</f>
        <v>1</v>
      </c>
    </row>
    <row r="2715" spans="1:17">
      <c r="A2715" t="s">
        <v>4286</v>
      </c>
      <c r="B2715" s="2">
        <v>45220</v>
      </c>
      <c r="C2715" t="s">
        <v>1429</v>
      </c>
      <c r="D2715" t="s">
        <v>2253</v>
      </c>
      <c r="E2715" t="s">
        <v>61</v>
      </c>
      <c r="F2715" t="s">
        <v>18</v>
      </c>
      <c r="G2715" t="s">
        <v>19</v>
      </c>
      <c r="H2715" t="s">
        <v>34</v>
      </c>
      <c r="I2715" s="3">
        <v>4</v>
      </c>
      <c r="J2715" s="4">
        <v>1332.7</v>
      </c>
      <c r="K2715" s="4">
        <v>5330.8</v>
      </c>
      <c r="L2715" t="s">
        <v>35</v>
      </c>
      <c r="M2715" t="s">
        <v>22</v>
      </c>
      <c r="N2715">
        <f>IF(COUNTIF($C$2:C2715,C2715)=1,1,0)</f>
        <v>0</v>
      </c>
      <c r="O2715">
        <f t="shared" si="84"/>
        <v>1</v>
      </c>
      <c r="P2715" t="str">
        <f t="shared" si="85"/>
        <v>2023-10</v>
      </c>
      <c r="Q2715" s="3">
        <f>IF(AND(IF(dashboard!$B$4="All",TRUE,$F2715=dashboard!$B$4),IF(dashboard!$B$5="All",TRUE,$E2715=dashboard!$B$5),IF(dashboard!$B$6="All",TRUE,$G2715=dashboard!$B$6),IF(dashboard!$B$7="All",TRUE,$M2715=dashboard!$B$7),$P2715&gt;=dashboard!$B$8,$P2715&lt;=dashboard!$B$9,COUNTIFS($C$2:C2715,$C2715,$F$2:F2715,IF(dashboard!$B$4="All","*",dashboard!$B$4),$E$2:E2715,IF(dashboard!$B$5="All","*",dashboard!$B$5),$G$2:G2715,IF(dashboard!$B$6="All","*",dashboard!$B$6),$M$2:M2715,IF(dashboard!$B$7="All","*",dashboard!$B$7),$P$2:P2715,"&gt;="&amp;dashboard!$B$8,$P$2:P2715,"&lt;="&amp;dashboard!$B$9)=1),1,0)</f>
        <v>0</v>
      </c>
    </row>
    <row r="2716" spans="1:17">
      <c r="A2716" t="s">
        <v>4287</v>
      </c>
      <c r="B2716" s="2">
        <v>45135</v>
      </c>
      <c r="C2716" t="s">
        <v>740</v>
      </c>
      <c r="D2716" t="s">
        <v>802</v>
      </c>
      <c r="E2716" t="s">
        <v>26</v>
      </c>
      <c r="F2716" t="s">
        <v>18</v>
      </c>
      <c r="G2716" t="s">
        <v>42</v>
      </c>
      <c r="H2716" t="s">
        <v>57</v>
      </c>
      <c r="I2716" s="3">
        <v>5</v>
      </c>
      <c r="J2716" s="4">
        <v>11539.86</v>
      </c>
      <c r="K2716" s="4">
        <v>57699.3</v>
      </c>
      <c r="L2716" t="s">
        <v>21</v>
      </c>
      <c r="M2716" t="s">
        <v>29</v>
      </c>
      <c r="N2716">
        <f>IF(COUNTIF($C$2:C2716,C2716)=1,1,0)</f>
        <v>0</v>
      </c>
      <c r="O2716">
        <f t="shared" si="84"/>
        <v>0</v>
      </c>
      <c r="P2716" t="str">
        <f t="shared" si="85"/>
        <v>2023-07</v>
      </c>
      <c r="Q2716" s="3">
        <f>IF(AND(IF(dashboard!$B$4="All",TRUE,$F2716=dashboard!$B$4),IF(dashboard!$B$5="All",TRUE,$E2716=dashboard!$B$5),IF(dashboard!$B$6="All",TRUE,$G2716=dashboard!$B$6),IF(dashboard!$B$7="All",TRUE,$M2716=dashboard!$B$7),$P2716&gt;=dashboard!$B$8,$P2716&lt;=dashboard!$B$9,COUNTIFS($C$2:C2716,$C2716,$F$2:F2716,IF(dashboard!$B$4="All","*",dashboard!$B$4),$E$2:E2716,IF(dashboard!$B$5="All","*",dashboard!$B$5),$G$2:G2716,IF(dashboard!$B$6="All","*",dashboard!$B$6),$M$2:M2716,IF(dashboard!$B$7="All","*",dashboard!$B$7),$P$2:P2716,"&gt;="&amp;dashboard!$B$8,$P$2:P2716,"&lt;="&amp;dashboard!$B$9)=1),1,0)</f>
        <v>0</v>
      </c>
    </row>
    <row r="2717" spans="1:17">
      <c r="A2717" t="s">
        <v>4288</v>
      </c>
      <c r="B2717" s="2">
        <v>45269</v>
      </c>
      <c r="C2717" t="s">
        <v>1412</v>
      </c>
      <c r="D2717" t="s">
        <v>820</v>
      </c>
      <c r="E2717" t="s">
        <v>26</v>
      </c>
      <c r="F2717" t="s">
        <v>27</v>
      </c>
      <c r="G2717" t="s">
        <v>42</v>
      </c>
      <c r="H2717" t="s">
        <v>34</v>
      </c>
      <c r="I2717" s="3">
        <v>4</v>
      </c>
      <c r="J2717" s="4">
        <v>1055.05</v>
      </c>
      <c r="K2717" s="4">
        <v>4220.2</v>
      </c>
      <c r="L2717" t="s">
        <v>21</v>
      </c>
      <c r="M2717" t="s">
        <v>29</v>
      </c>
      <c r="N2717">
        <f>IF(COUNTIF($C$2:C2717,C2717)=1,1,0)</f>
        <v>0</v>
      </c>
      <c r="O2717">
        <f t="shared" si="84"/>
        <v>0</v>
      </c>
      <c r="P2717" t="str">
        <f t="shared" si="85"/>
        <v>2023-12</v>
      </c>
      <c r="Q2717" s="3">
        <f>IF(AND(IF(dashboard!$B$4="All",TRUE,$F2717=dashboard!$B$4),IF(dashboard!$B$5="All",TRUE,$E2717=dashboard!$B$5),IF(dashboard!$B$6="All",TRUE,$G2717=dashboard!$B$6),IF(dashboard!$B$7="All",TRUE,$M2717=dashboard!$B$7),$P2717&gt;=dashboard!$B$8,$P2717&lt;=dashboard!$B$9,COUNTIFS($C$2:C2717,$C2717,$F$2:F2717,IF(dashboard!$B$4="All","*",dashboard!$B$4),$E$2:E2717,IF(dashboard!$B$5="All","*",dashboard!$B$5),$G$2:G2717,IF(dashboard!$B$6="All","*",dashboard!$B$6),$M$2:M2717,IF(dashboard!$B$7="All","*",dashboard!$B$7),$P$2:P2717,"&gt;="&amp;dashboard!$B$8,$P$2:P2717,"&lt;="&amp;dashboard!$B$9)=1),1,0)</f>
        <v>0</v>
      </c>
    </row>
    <row r="2718" spans="1:17">
      <c r="A2718" t="s">
        <v>4289</v>
      </c>
      <c r="B2718" s="2">
        <v>45014</v>
      </c>
      <c r="C2718" t="s">
        <v>2409</v>
      </c>
      <c r="D2718" t="s">
        <v>428</v>
      </c>
      <c r="E2718" t="s">
        <v>26</v>
      </c>
      <c r="F2718" t="s">
        <v>27</v>
      </c>
      <c r="G2718" t="s">
        <v>42</v>
      </c>
      <c r="H2718" t="s">
        <v>50</v>
      </c>
      <c r="I2718" s="3">
        <v>3</v>
      </c>
      <c r="J2718" s="4">
        <v>2340.98</v>
      </c>
      <c r="K2718" s="4">
        <v>7022.93</v>
      </c>
      <c r="L2718" t="s">
        <v>21</v>
      </c>
      <c r="M2718" t="s">
        <v>29</v>
      </c>
      <c r="N2718">
        <f>IF(COUNTIF($C$2:C2718,C2718)=1,1,0)</f>
        <v>0</v>
      </c>
      <c r="O2718">
        <f t="shared" si="84"/>
        <v>0</v>
      </c>
      <c r="P2718" t="str">
        <f t="shared" si="85"/>
        <v>2023-03</v>
      </c>
      <c r="Q2718" s="3">
        <f>IF(AND(IF(dashboard!$B$4="All",TRUE,$F2718=dashboard!$B$4),IF(dashboard!$B$5="All",TRUE,$E2718=dashboard!$B$5),IF(dashboard!$B$6="All",TRUE,$G2718=dashboard!$B$6),IF(dashboard!$B$7="All",TRUE,$M2718=dashboard!$B$7),$P2718&gt;=dashboard!$B$8,$P2718&lt;=dashboard!$B$9,COUNTIFS($C$2:C2718,$C2718,$F$2:F2718,IF(dashboard!$B$4="All","*",dashboard!$B$4),$E$2:E2718,IF(dashboard!$B$5="All","*",dashboard!$B$5),$G$2:G2718,IF(dashboard!$B$6="All","*",dashboard!$B$6),$M$2:M2718,IF(dashboard!$B$7="All","*",dashboard!$B$7),$P$2:P2718,"&gt;="&amp;dashboard!$B$8,$P$2:P2718,"&lt;="&amp;dashboard!$B$9)=1),1,0)</f>
        <v>0</v>
      </c>
    </row>
    <row r="2719" spans="1:17">
      <c r="A2719" t="s">
        <v>4290</v>
      </c>
      <c r="B2719" s="2">
        <v>45316</v>
      </c>
      <c r="C2719" t="s">
        <v>1364</v>
      </c>
      <c r="D2719" t="s">
        <v>60</v>
      </c>
      <c r="E2719" t="s">
        <v>17</v>
      </c>
      <c r="F2719" t="s">
        <v>33</v>
      </c>
      <c r="G2719" t="s">
        <v>19</v>
      </c>
      <c r="H2719" t="s">
        <v>34</v>
      </c>
      <c r="I2719" s="3">
        <v>1</v>
      </c>
      <c r="J2719" s="4">
        <v>1377.26</v>
      </c>
      <c r="K2719" s="4">
        <v>1377.26</v>
      </c>
      <c r="L2719" t="s">
        <v>35</v>
      </c>
      <c r="M2719" t="s">
        <v>29</v>
      </c>
      <c r="N2719">
        <f>IF(COUNTIF($C$2:C2719,C2719)=1,1,0)</f>
        <v>0</v>
      </c>
      <c r="O2719">
        <f t="shared" si="84"/>
        <v>0</v>
      </c>
      <c r="P2719" t="str">
        <f t="shared" si="85"/>
        <v>2024-01</v>
      </c>
      <c r="Q2719" s="3">
        <f>IF(AND(IF(dashboard!$B$4="All",TRUE,$F2719=dashboard!$B$4),IF(dashboard!$B$5="All",TRUE,$E2719=dashboard!$B$5),IF(dashboard!$B$6="All",TRUE,$G2719=dashboard!$B$6),IF(dashboard!$B$7="All",TRUE,$M2719=dashboard!$B$7),$P2719&gt;=dashboard!$B$8,$P2719&lt;=dashboard!$B$9,COUNTIFS($C$2:C2719,$C2719,$F$2:F2719,IF(dashboard!$B$4="All","*",dashboard!$B$4),$E$2:E2719,IF(dashboard!$B$5="All","*",dashboard!$B$5),$G$2:G2719,IF(dashboard!$B$6="All","*",dashboard!$B$6),$M$2:M2719,IF(dashboard!$B$7="All","*",dashboard!$B$7),$P$2:P2719,"&gt;="&amp;dashboard!$B$8,$P$2:P2719,"&lt;="&amp;dashboard!$B$9)=1),1,0)</f>
        <v>1</v>
      </c>
    </row>
    <row r="2720" spans="1:17">
      <c r="A2720" t="s">
        <v>4291</v>
      </c>
      <c r="B2720" s="2">
        <v>45251</v>
      </c>
      <c r="C2720" t="s">
        <v>1479</v>
      </c>
      <c r="D2720" t="s">
        <v>1340</v>
      </c>
      <c r="E2720" t="s">
        <v>26</v>
      </c>
      <c r="F2720" t="s">
        <v>27</v>
      </c>
      <c r="G2720" t="s">
        <v>19</v>
      </c>
      <c r="H2720" t="s">
        <v>20</v>
      </c>
      <c r="I2720" s="3">
        <v>2</v>
      </c>
      <c r="J2720" s="4">
        <v>24892.71</v>
      </c>
      <c r="K2720" s="4">
        <v>49785.42</v>
      </c>
      <c r="L2720" t="s">
        <v>35</v>
      </c>
      <c r="M2720" t="s">
        <v>29</v>
      </c>
      <c r="N2720">
        <f>IF(COUNTIF($C$2:C2720,C2720)=1,1,0)</f>
        <v>0</v>
      </c>
      <c r="O2720">
        <f t="shared" si="84"/>
        <v>0</v>
      </c>
      <c r="P2720" t="str">
        <f t="shared" si="85"/>
        <v>2023-11</v>
      </c>
      <c r="Q2720" s="3">
        <f>IF(AND(IF(dashboard!$B$4="All",TRUE,$F2720=dashboard!$B$4),IF(dashboard!$B$5="All",TRUE,$E2720=dashboard!$B$5),IF(dashboard!$B$6="All",TRUE,$G2720=dashboard!$B$6),IF(dashboard!$B$7="All",TRUE,$M2720=dashboard!$B$7),$P2720&gt;=dashboard!$B$8,$P2720&lt;=dashboard!$B$9,COUNTIFS($C$2:C2720,$C2720,$F$2:F2720,IF(dashboard!$B$4="All","*",dashboard!$B$4),$E$2:E2720,IF(dashboard!$B$5="All","*",dashboard!$B$5),$G$2:G2720,IF(dashboard!$B$6="All","*",dashboard!$B$6),$M$2:M2720,IF(dashboard!$B$7="All","*",dashboard!$B$7),$P$2:P2720,"&gt;="&amp;dashboard!$B$8,$P$2:P2720,"&lt;="&amp;dashboard!$B$9)=1),1,0)</f>
        <v>0</v>
      </c>
    </row>
    <row r="2721" spans="1:17">
      <c r="A2721" t="s">
        <v>4292</v>
      </c>
      <c r="B2721" s="2">
        <v>45083</v>
      </c>
      <c r="C2721" t="s">
        <v>1706</v>
      </c>
      <c r="D2721" t="s">
        <v>1984</v>
      </c>
      <c r="E2721" t="s">
        <v>26</v>
      </c>
      <c r="F2721" t="s">
        <v>46</v>
      </c>
      <c r="G2721" t="s">
        <v>19</v>
      </c>
      <c r="H2721" t="s">
        <v>50</v>
      </c>
      <c r="I2721" s="3">
        <v>2</v>
      </c>
      <c r="J2721" s="4">
        <v>2449</v>
      </c>
      <c r="K2721" s="4">
        <v>4898.01</v>
      </c>
      <c r="L2721" t="s">
        <v>21</v>
      </c>
      <c r="M2721" t="s">
        <v>29</v>
      </c>
      <c r="N2721">
        <f>IF(COUNTIF($C$2:C2721,C2721)=1,1,0)</f>
        <v>0</v>
      </c>
      <c r="O2721">
        <f t="shared" si="84"/>
        <v>0</v>
      </c>
      <c r="P2721" t="str">
        <f t="shared" si="85"/>
        <v>2023-06</v>
      </c>
      <c r="Q2721" s="3">
        <f>IF(AND(IF(dashboard!$B$4="All",TRUE,$F2721=dashboard!$B$4),IF(dashboard!$B$5="All",TRUE,$E2721=dashboard!$B$5),IF(dashboard!$B$6="All",TRUE,$G2721=dashboard!$B$6),IF(dashboard!$B$7="All",TRUE,$M2721=dashboard!$B$7),$P2721&gt;=dashboard!$B$8,$P2721&lt;=dashboard!$B$9,COUNTIFS($C$2:C2721,$C2721,$F$2:F2721,IF(dashboard!$B$4="All","*",dashboard!$B$4),$E$2:E2721,IF(dashboard!$B$5="All","*",dashboard!$B$5),$G$2:G2721,IF(dashboard!$B$6="All","*",dashboard!$B$6),$M$2:M2721,IF(dashboard!$B$7="All","*",dashboard!$B$7),$P$2:P2721,"&gt;="&amp;dashboard!$B$8,$P$2:P2721,"&lt;="&amp;dashboard!$B$9)=1),1,0)</f>
        <v>0</v>
      </c>
    </row>
    <row r="2722" spans="1:17">
      <c r="A2722" t="s">
        <v>4293</v>
      </c>
      <c r="B2722" s="2">
        <v>45063</v>
      </c>
      <c r="C2722" t="s">
        <v>4294</v>
      </c>
      <c r="D2722" t="s">
        <v>601</v>
      </c>
      <c r="E2722" t="s">
        <v>26</v>
      </c>
      <c r="F2722" t="s">
        <v>46</v>
      </c>
      <c r="G2722" t="s">
        <v>19</v>
      </c>
      <c r="H2722" t="s">
        <v>34</v>
      </c>
      <c r="I2722" s="3">
        <v>2</v>
      </c>
      <c r="J2722" s="4">
        <v>1225.51</v>
      </c>
      <c r="K2722" s="4">
        <v>2451.0300000000002</v>
      </c>
      <c r="L2722" t="s">
        <v>35</v>
      </c>
      <c r="M2722" t="s">
        <v>29</v>
      </c>
      <c r="N2722">
        <f>IF(COUNTIF($C$2:C2722,C2722)=1,1,0)</f>
        <v>1</v>
      </c>
      <c r="O2722">
        <f t="shared" si="84"/>
        <v>0</v>
      </c>
      <c r="P2722" t="str">
        <f t="shared" si="85"/>
        <v>2023-05</v>
      </c>
      <c r="Q2722" s="3">
        <f>IF(AND(IF(dashboard!$B$4="All",TRUE,$F2722=dashboard!$B$4),IF(dashboard!$B$5="All",TRUE,$E2722=dashboard!$B$5),IF(dashboard!$B$6="All",TRUE,$G2722=dashboard!$B$6),IF(dashboard!$B$7="All",TRUE,$M2722=dashboard!$B$7),$P2722&gt;=dashboard!$B$8,$P2722&lt;=dashboard!$B$9,COUNTIFS($C$2:C2722,$C2722,$F$2:F2722,IF(dashboard!$B$4="All","*",dashboard!$B$4),$E$2:E2722,IF(dashboard!$B$5="All","*",dashboard!$B$5),$G$2:G2722,IF(dashboard!$B$6="All","*",dashboard!$B$6),$M$2:M2722,IF(dashboard!$B$7="All","*",dashboard!$B$7),$P$2:P2722,"&gt;="&amp;dashboard!$B$8,$P$2:P2722,"&lt;="&amp;dashboard!$B$9)=1),1,0)</f>
        <v>0</v>
      </c>
    </row>
    <row r="2723" spans="1:17">
      <c r="A2723" t="s">
        <v>4295</v>
      </c>
      <c r="B2723" s="2">
        <v>45354</v>
      </c>
      <c r="C2723" t="s">
        <v>198</v>
      </c>
      <c r="D2723" t="s">
        <v>1963</v>
      </c>
      <c r="E2723" t="s">
        <v>17</v>
      </c>
      <c r="F2723" t="s">
        <v>33</v>
      </c>
      <c r="G2723" t="s">
        <v>19</v>
      </c>
      <c r="H2723" t="s">
        <v>57</v>
      </c>
      <c r="I2723" s="3">
        <v>4</v>
      </c>
      <c r="J2723" s="4">
        <v>12874.37</v>
      </c>
      <c r="K2723" s="4">
        <v>51497.47</v>
      </c>
      <c r="L2723" t="s">
        <v>35</v>
      </c>
      <c r="M2723" t="s">
        <v>22</v>
      </c>
      <c r="N2723">
        <f>IF(COUNTIF($C$2:C2723,C2723)=1,1,0)</f>
        <v>0</v>
      </c>
      <c r="O2723">
        <f t="shared" si="84"/>
        <v>1</v>
      </c>
      <c r="P2723" t="str">
        <f t="shared" si="85"/>
        <v>2024-03</v>
      </c>
      <c r="Q2723" s="3">
        <f>IF(AND(IF(dashboard!$B$4="All",TRUE,$F2723=dashboard!$B$4),IF(dashboard!$B$5="All",TRUE,$E2723=dashboard!$B$5),IF(dashboard!$B$6="All",TRUE,$G2723=dashboard!$B$6),IF(dashboard!$B$7="All",TRUE,$M2723=dashboard!$B$7),$P2723&gt;=dashboard!$B$8,$P2723&lt;=dashboard!$B$9,COUNTIFS($C$2:C2723,$C2723,$F$2:F2723,IF(dashboard!$B$4="All","*",dashboard!$B$4),$E$2:E2723,IF(dashboard!$B$5="All","*",dashboard!$B$5),$G$2:G2723,IF(dashboard!$B$6="All","*",dashboard!$B$6),$M$2:M2723,IF(dashboard!$B$7="All","*",dashboard!$B$7),$P$2:P2723,"&gt;="&amp;dashboard!$B$8,$P$2:P2723,"&lt;="&amp;dashboard!$B$9)=1),1,0)</f>
        <v>0</v>
      </c>
    </row>
    <row r="2724" spans="1:17">
      <c r="A2724" t="s">
        <v>4296</v>
      </c>
      <c r="B2724" s="2">
        <v>45378</v>
      </c>
      <c r="C2724" t="s">
        <v>1316</v>
      </c>
      <c r="D2724" t="s">
        <v>1483</v>
      </c>
      <c r="E2724" t="s">
        <v>17</v>
      </c>
      <c r="F2724" t="s">
        <v>18</v>
      </c>
      <c r="G2724" t="s">
        <v>19</v>
      </c>
      <c r="H2724" t="s">
        <v>50</v>
      </c>
      <c r="I2724" s="3">
        <v>2</v>
      </c>
      <c r="J2724" s="4">
        <v>2113.11</v>
      </c>
      <c r="K2724" s="4">
        <v>4226.22</v>
      </c>
      <c r="L2724" t="s">
        <v>28</v>
      </c>
      <c r="M2724" t="s">
        <v>29</v>
      </c>
      <c r="N2724">
        <f>IF(COUNTIF($C$2:C2724,C2724)=1,1,0)</f>
        <v>0</v>
      </c>
      <c r="O2724">
        <f t="shared" si="84"/>
        <v>0</v>
      </c>
      <c r="P2724" t="str">
        <f t="shared" si="85"/>
        <v>2024-03</v>
      </c>
      <c r="Q2724" s="3">
        <f>IF(AND(IF(dashboard!$B$4="All",TRUE,$F2724=dashboard!$B$4),IF(dashboard!$B$5="All",TRUE,$E2724=dashboard!$B$5),IF(dashboard!$B$6="All",TRUE,$G2724=dashboard!$B$6),IF(dashboard!$B$7="All",TRUE,$M2724=dashboard!$B$7),$P2724&gt;=dashboard!$B$8,$P2724&lt;=dashboard!$B$9,COUNTIFS($C$2:C2724,$C2724,$F$2:F2724,IF(dashboard!$B$4="All","*",dashboard!$B$4),$E$2:E2724,IF(dashboard!$B$5="All","*",dashboard!$B$5),$G$2:G2724,IF(dashboard!$B$6="All","*",dashboard!$B$6),$M$2:M2724,IF(dashboard!$B$7="All","*",dashboard!$B$7),$P$2:P2724,"&gt;="&amp;dashboard!$B$8,$P$2:P2724,"&lt;="&amp;dashboard!$B$9)=1),1,0)</f>
        <v>0</v>
      </c>
    </row>
    <row r="2725" spans="1:17">
      <c r="A2725" t="s">
        <v>4297</v>
      </c>
      <c r="B2725" s="2">
        <v>45067</v>
      </c>
      <c r="C2725" t="s">
        <v>3126</v>
      </c>
      <c r="D2725" t="s">
        <v>1239</v>
      </c>
      <c r="E2725" t="s">
        <v>17</v>
      </c>
      <c r="F2725" t="s">
        <v>33</v>
      </c>
      <c r="G2725" t="s">
        <v>42</v>
      </c>
      <c r="H2725" t="s">
        <v>50</v>
      </c>
      <c r="I2725" s="3">
        <v>1</v>
      </c>
      <c r="J2725" s="4">
        <v>2363.09</v>
      </c>
      <c r="K2725" s="4">
        <v>2363.09</v>
      </c>
      <c r="L2725" t="s">
        <v>21</v>
      </c>
      <c r="M2725" t="s">
        <v>29</v>
      </c>
      <c r="N2725">
        <f>IF(COUNTIF($C$2:C2725,C2725)=1,1,0)</f>
        <v>0</v>
      </c>
      <c r="O2725">
        <f t="shared" si="84"/>
        <v>0</v>
      </c>
      <c r="P2725" t="str">
        <f t="shared" si="85"/>
        <v>2023-05</v>
      </c>
      <c r="Q2725" s="3">
        <f>IF(AND(IF(dashboard!$B$4="All",TRUE,$F2725=dashboard!$B$4),IF(dashboard!$B$5="All",TRUE,$E2725=dashboard!$B$5),IF(dashboard!$B$6="All",TRUE,$G2725=dashboard!$B$6),IF(dashboard!$B$7="All",TRUE,$M2725=dashboard!$B$7),$P2725&gt;=dashboard!$B$8,$P2725&lt;=dashboard!$B$9,COUNTIFS($C$2:C2725,$C2725,$F$2:F2725,IF(dashboard!$B$4="All","*",dashboard!$B$4),$E$2:E2725,IF(dashboard!$B$5="All","*",dashboard!$B$5),$G$2:G2725,IF(dashboard!$B$6="All","*",dashboard!$B$6),$M$2:M2725,IF(dashboard!$B$7="All","*",dashboard!$B$7),$P$2:P2725,"&gt;="&amp;dashboard!$B$8,$P$2:P2725,"&lt;="&amp;dashboard!$B$9)=1),1,0)</f>
        <v>1</v>
      </c>
    </row>
    <row r="2726" spans="1:17">
      <c r="A2726" t="s">
        <v>4298</v>
      </c>
      <c r="B2726" s="2">
        <v>45009</v>
      </c>
      <c r="C2726" t="s">
        <v>1169</v>
      </c>
      <c r="D2726" t="s">
        <v>153</v>
      </c>
      <c r="E2726" t="s">
        <v>17</v>
      </c>
      <c r="F2726" t="s">
        <v>27</v>
      </c>
      <c r="G2726" t="s">
        <v>42</v>
      </c>
      <c r="H2726" t="s">
        <v>20</v>
      </c>
      <c r="I2726" s="3">
        <v>5</v>
      </c>
      <c r="J2726" s="4">
        <v>27774.26</v>
      </c>
      <c r="K2726" s="4">
        <v>138871.29</v>
      </c>
      <c r="L2726" t="s">
        <v>28</v>
      </c>
      <c r="M2726" t="s">
        <v>29</v>
      </c>
      <c r="N2726">
        <f>IF(COUNTIF($C$2:C2726,C2726)=1,1,0)</f>
        <v>0</v>
      </c>
      <c r="O2726">
        <f t="shared" si="84"/>
        <v>0</v>
      </c>
      <c r="P2726" t="str">
        <f t="shared" si="85"/>
        <v>2023-03</v>
      </c>
      <c r="Q2726" s="3">
        <f>IF(AND(IF(dashboard!$B$4="All",TRUE,$F2726=dashboard!$B$4),IF(dashboard!$B$5="All",TRUE,$E2726=dashboard!$B$5),IF(dashboard!$B$6="All",TRUE,$G2726=dashboard!$B$6),IF(dashboard!$B$7="All",TRUE,$M2726=dashboard!$B$7),$P2726&gt;=dashboard!$B$8,$P2726&lt;=dashboard!$B$9,COUNTIFS($C$2:C2726,$C2726,$F$2:F2726,IF(dashboard!$B$4="All","*",dashboard!$B$4),$E$2:E2726,IF(dashboard!$B$5="All","*",dashboard!$B$5),$G$2:G2726,IF(dashboard!$B$6="All","*",dashboard!$B$6),$M$2:M2726,IF(dashboard!$B$7="All","*",dashboard!$B$7),$P$2:P2726,"&gt;="&amp;dashboard!$B$8,$P$2:P2726,"&lt;="&amp;dashboard!$B$9)=1),1,0)</f>
        <v>0</v>
      </c>
    </row>
    <row r="2727" spans="1:17">
      <c r="A2727" t="s">
        <v>4299</v>
      </c>
      <c r="B2727" s="2">
        <v>45103</v>
      </c>
      <c r="C2727" t="s">
        <v>2072</v>
      </c>
      <c r="D2727" t="s">
        <v>271</v>
      </c>
      <c r="E2727" t="s">
        <v>61</v>
      </c>
      <c r="F2727" t="s">
        <v>18</v>
      </c>
      <c r="G2727" t="s">
        <v>19</v>
      </c>
      <c r="H2727" t="s">
        <v>20</v>
      </c>
      <c r="I2727" s="3">
        <v>4</v>
      </c>
      <c r="J2727" s="4">
        <v>32692.080000000002</v>
      </c>
      <c r="K2727" s="4">
        <v>130768.33</v>
      </c>
      <c r="L2727" t="s">
        <v>21</v>
      </c>
      <c r="M2727" t="s">
        <v>22</v>
      </c>
      <c r="N2727">
        <f>IF(COUNTIF($C$2:C2727,C2727)=1,1,0)</f>
        <v>0</v>
      </c>
      <c r="O2727">
        <f t="shared" si="84"/>
        <v>1</v>
      </c>
      <c r="P2727" t="str">
        <f t="shared" si="85"/>
        <v>2023-06</v>
      </c>
      <c r="Q2727" s="3">
        <f>IF(AND(IF(dashboard!$B$4="All",TRUE,$F2727=dashboard!$B$4),IF(dashboard!$B$5="All",TRUE,$E2727=dashboard!$B$5),IF(dashboard!$B$6="All",TRUE,$G2727=dashboard!$B$6),IF(dashboard!$B$7="All",TRUE,$M2727=dashboard!$B$7),$P2727&gt;=dashboard!$B$8,$P2727&lt;=dashboard!$B$9,COUNTIFS($C$2:C2727,$C2727,$F$2:F2727,IF(dashboard!$B$4="All","*",dashboard!$B$4),$E$2:E2727,IF(dashboard!$B$5="All","*",dashboard!$B$5),$G$2:G2727,IF(dashboard!$B$6="All","*",dashboard!$B$6),$M$2:M2727,IF(dashboard!$B$7="All","*",dashboard!$B$7),$P$2:P2727,"&gt;="&amp;dashboard!$B$8,$P$2:P2727,"&lt;="&amp;dashboard!$B$9)=1),1,0)</f>
        <v>0</v>
      </c>
    </row>
    <row r="2728" spans="1:17">
      <c r="A2728" t="s">
        <v>4300</v>
      </c>
      <c r="B2728" s="2">
        <v>45124</v>
      </c>
      <c r="C2728" t="s">
        <v>386</v>
      </c>
      <c r="D2728" t="s">
        <v>1741</v>
      </c>
      <c r="E2728" t="s">
        <v>17</v>
      </c>
      <c r="F2728" t="s">
        <v>18</v>
      </c>
      <c r="G2728" t="s">
        <v>19</v>
      </c>
      <c r="H2728" t="s">
        <v>57</v>
      </c>
      <c r="I2728" s="3">
        <v>1</v>
      </c>
      <c r="J2728" s="4">
        <v>16237.69</v>
      </c>
      <c r="K2728" s="4">
        <v>16237.69</v>
      </c>
      <c r="L2728" t="s">
        <v>21</v>
      </c>
      <c r="M2728" t="s">
        <v>29</v>
      </c>
      <c r="N2728">
        <f>IF(COUNTIF($C$2:C2728,C2728)=1,1,0)</f>
        <v>0</v>
      </c>
      <c r="O2728">
        <f t="shared" si="84"/>
        <v>0</v>
      </c>
      <c r="P2728" t="str">
        <f t="shared" si="85"/>
        <v>2023-07</v>
      </c>
      <c r="Q2728" s="3">
        <f>IF(AND(IF(dashboard!$B$4="All",TRUE,$F2728=dashboard!$B$4),IF(dashboard!$B$5="All",TRUE,$E2728=dashboard!$B$5),IF(dashboard!$B$6="All",TRUE,$G2728=dashboard!$B$6),IF(dashboard!$B$7="All",TRUE,$M2728=dashboard!$B$7),$P2728&gt;=dashboard!$B$8,$P2728&lt;=dashboard!$B$9,COUNTIFS($C$2:C2728,$C2728,$F$2:F2728,IF(dashboard!$B$4="All","*",dashboard!$B$4),$E$2:E2728,IF(dashboard!$B$5="All","*",dashboard!$B$5),$G$2:G2728,IF(dashboard!$B$6="All","*",dashboard!$B$6),$M$2:M2728,IF(dashboard!$B$7="All","*",dashboard!$B$7),$P$2:P2728,"&gt;="&amp;dashboard!$B$8,$P$2:P2728,"&lt;="&amp;dashboard!$B$9)=1),1,0)</f>
        <v>0</v>
      </c>
    </row>
    <row r="2729" spans="1:17">
      <c r="A2729" t="s">
        <v>4301</v>
      </c>
      <c r="B2729" s="2">
        <v>45347</v>
      </c>
      <c r="C2729" t="s">
        <v>1305</v>
      </c>
      <c r="D2729" t="s">
        <v>885</v>
      </c>
      <c r="E2729" t="s">
        <v>17</v>
      </c>
      <c r="F2729" t="s">
        <v>18</v>
      </c>
      <c r="G2729" t="s">
        <v>19</v>
      </c>
      <c r="H2729" t="s">
        <v>34</v>
      </c>
      <c r="I2729" s="3">
        <v>4</v>
      </c>
      <c r="J2729" s="4">
        <v>1347.24</v>
      </c>
      <c r="K2729" s="4">
        <v>5388.95</v>
      </c>
      <c r="L2729" t="s">
        <v>28</v>
      </c>
      <c r="M2729" t="s">
        <v>22</v>
      </c>
      <c r="N2729">
        <f>IF(COUNTIF($C$2:C2729,C2729)=1,1,0)</f>
        <v>0</v>
      </c>
      <c r="O2729">
        <f t="shared" si="84"/>
        <v>1</v>
      </c>
      <c r="P2729" t="str">
        <f t="shared" si="85"/>
        <v>2024-02</v>
      </c>
      <c r="Q2729" s="3">
        <f>IF(AND(IF(dashboard!$B$4="All",TRUE,$F2729=dashboard!$B$4),IF(dashboard!$B$5="All",TRUE,$E2729=dashboard!$B$5),IF(dashboard!$B$6="All",TRUE,$G2729=dashboard!$B$6),IF(dashboard!$B$7="All",TRUE,$M2729=dashboard!$B$7),$P2729&gt;=dashboard!$B$8,$P2729&lt;=dashboard!$B$9,COUNTIFS($C$2:C2729,$C2729,$F$2:F2729,IF(dashboard!$B$4="All","*",dashboard!$B$4),$E$2:E2729,IF(dashboard!$B$5="All","*",dashboard!$B$5),$G$2:G2729,IF(dashboard!$B$6="All","*",dashboard!$B$6),$M$2:M2729,IF(dashboard!$B$7="All","*",dashboard!$B$7),$P$2:P2729,"&gt;="&amp;dashboard!$B$8,$P$2:P2729,"&lt;="&amp;dashboard!$B$9)=1),1,0)</f>
        <v>0</v>
      </c>
    </row>
    <row r="2730" spans="1:17">
      <c r="A2730" t="s">
        <v>4302</v>
      </c>
      <c r="B2730" s="2">
        <v>45327</v>
      </c>
      <c r="C2730" t="s">
        <v>417</v>
      </c>
      <c r="D2730" t="s">
        <v>1376</v>
      </c>
      <c r="E2730" t="s">
        <v>17</v>
      </c>
      <c r="F2730" t="s">
        <v>27</v>
      </c>
      <c r="G2730" t="s">
        <v>42</v>
      </c>
      <c r="H2730" t="s">
        <v>34</v>
      </c>
      <c r="I2730" s="3">
        <v>4</v>
      </c>
      <c r="J2730" s="4">
        <v>1071.0999999999999</v>
      </c>
      <c r="K2730" s="4">
        <v>4284.3900000000003</v>
      </c>
      <c r="L2730" t="s">
        <v>28</v>
      </c>
      <c r="M2730" t="s">
        <v>29</v>
      </c>
      <c r="N2730">
        <f>IF(COUNTIF($C$2:C2730,C2730)=1,1,0)</f>
        <v>0</v>
      </c>
      <c r="O2730">
        <f t="shared" si="84"/>
        <v>0</v>
      </c>
      <c r="P2730" t="str">
        <f t="shared" si="85"/>
        <v>2024-02</v>
      </c>
      <c r="Q2730" s="3">
        <f>IF(AND(IF(dashboard!$B$4="All",TRUE,$F2730=dashboard!$B$4),IF(dashboard!$B$5="All",TRUE,$E2730=dashboard!$B$5),IF(dashboard!$B$6="All",TRUE,$G2730=dashboard!$B$6),IF(dashboard!$B$7="All",TRUE,$M2730=dashboard!$B$7),$P2730&gt;=dashboard!$B$8,$P2730&lt;=dashboard!$B$9,COUNTIFS($C$2:C2730,$C2730,$F$2:F2730,IF(dashboard!$B$4="All","*",dashboard!$B$4),$E$2:E2730,IF(dashboard!$B$5="All","*",dashboard!$B$5),$G$2:G2730,IF(dashboard!$B$6="All","*",dashboard!$B$6),$M$2:M2730,IF(dashboard!$B$7="All","*",dashboard!$B$7),$P$2:P2730,"&gt;="&amp;dashboard!$B$8,$P$2:P2730,"&lt;="&amp;dashboard!$B$9)=1),1,0)</f>
        <v>0</v>
      </c>
    </row>
    <row r="2731" spans="1:17">
      <c r="A2731" t="s">
        <v>4303</v>
      </c>
      <c r="B2731" s="2">
        <v>45397</v>
      </c>
      <c r="C2731" t="s">
        <v>1094</v>
      </c>
      <c r="D2731" t="s">
        <v>3264</v>
      </c>
      <c r="E2731" t="s">
        <v>26</v>
      </c>
      <c r="F2731" t="s">
        <v>46</v>
      </c>
      <c r="G2731" t="s">
        <v>19</v>
      </c>
      <c r="H2731" t="s">
        <v>50</v>
      </c>
      <c r="I2731" s="3">
        <v>4</v>
      </c>
      <c r="J2731" s="4">
        <v>2521.63</v>
      </c>
      <c r="K2731" s="4">
        <v>10086.51</v>
      </c>
      <c r="L2731" t="s">
        <v>21</v>
      </c>
      <c r="M2731" t="s">
        <v>29</v>
      </c>
      <c r="N2731">
        <f>IF(COUNTIF($C$2:C2731,C2731)=1,1,0)</f>
        <v>0</v>
      </c>
      <c r="O2731">
        <f t="shared" si="84"/>
        <v>0</v>
      </c>
      <c r="P2731" t="str">
        <f t="shared" si="85"/>
        <v>2024-04</v>
      </c>
      <c r="Q2731" s="3">
        <f>IF(AND(IF(dashboard!$B$4="All",TRUE,$F2731=dashboard!$B$4),IF(dashboard!$B$5="All",TRUE,$E2731=dashboard!$B$5),IF(dashboard!$B$6="All",TRUE,$G2731=dashboard!$B$6),IF(dashboard!$B$7="All",TRUE,$M2731=dashboard!$B$7),$P2731&gt;=dashboard!$B$8,$P2731&lt;=dashboard!$B$9,COUNTIFS($C$2:C2731,$C2731,$F$2:F2731,IF(dashboard!$B$4="All","*",dashboard!$B$4),$E$2:E2731,IF(dashboard!$B$5="All","*",dashboard!$B$5),$G$2:G2731,IF(dashboard!$B$6="All","*",dashboard!$B$6),$M$2:M2731,IF(dashboard!$B$7="All","*",dashboard!$B$7),$P$2:P2731,"&gt;="&amp;dashboard!$B$8,$P$2:P2731,"&lt;="&amp;dashboard!$B$9)=1),1,0)</f>
        <v>0</v>
      </c>
    </row>
    <row r="2732" spans="1:17">
      <c r="A2732" t="s">
        <v>4304</v>
      </c>
      <c r="B2732" s="2">
        <v>45144</v>
      </c>
      <c r="C2732" t="s">
        <v>1853</v>
      </c>
      <c r="D2732" t="s">
        <v>1161</v>
      </c>
      <c r="E2732" t="s">
        <v>17</v>
      </c>
      <c r="F2732" t="s">
        <v>46</v>
      </c>
      <c r="G2732" t="s">
        <v>42</v>
      </c>
      <c r="H2732" t="s">
        <v>50</v>
      </c>
      <c r="I2732" s="3">
        <v>3</v>
      </c>
      <c r="J2732" s="4">
        <v>1750.03</v>
      </c>
      <c r="K2732" s="4">
        <v>5250.08</v>
      </c>
      <c r="L2732" t="s">
        <v>28</v>
      </c>
      <c r="M2732" t="s">
        <v>29</v>
      </c>
      <c r="N2732">
        <f>IF(COUNTIF($C$2:C2732,C2732)=1,1,0)</f>
        <v>0</v>
      </c>
      <c r="O2732">
        <f t="shared" si="84"/>
        <v>0</v>
      </c>
      <c r="P2732" t="str">
        <f t="shared" si="85"/>
        <v>2023-08</v>
      </c>
      <c r="Q2732" s="3">
        <f>IF(AND(IF(dashboard!$B$4="All",TRUE,$F2732=dashboard!$B$4),IF(dashboard!$B$5="All",TRUE,$E2732=dashboard!$B$5),IF(dashboard!$B$6="All",TRUE,$G2732=dashboard!$B$6),IF(dashboard!$B$7="All",TRUE,$M2732=dashboard!$B$7),$P2732&gt;=dashboard!$B$8,$P2732&lt;=dashboard!$B$9,COUNTIFS($C$2:C2732,$C2732,$F$2:F2732,IF(dashboard!$B$4="All","*",dashboard!$B$4),$E$2:E2732,IF(dashboard!$B$5="All","*",dashboard!$B$5),$G$2:G2732,IF(dashboard!$B$6="All","*",dashboard!$B$6),$M$2:M2732,IF(dashboard!$B$7="All","*",dashboard!$B$7),$P$2:P2732,"&gt;="&amp;dashboard!$B$8,$P$2:P2732,"&lt;="&amp;dashboard!$B$9)=1),1,0)</f>
        <v>0</v>
      </c>
    </row>
    <row r="2733" spans="1:17">
      <c r="A2733" t="s">
        <v>4305</v>
      </c>
      <c r="B2733" s="2">
        <v>45101</v>
      </c>
      <c r="C2733" t="s">
        <v>2165</v>
      </c>
      <c r="D2733" t="s">
        <v>3982</v>
      </c>
      <c r="E2733" t="s">
        <v>17</v>
      </c>
      <c r="F2733" t="s">
        <v>27</v>
      </c>
      <c r="G2733" t="s">
        <v>19</v>
      </c>
      <c r="H2733" t="s">
        <v>34</v>
      </c>
      <c r="I2733" s="3">
        <v>5</v>
      </c>
      <c r="J2733" s="4">
        <v>1170.21</v>
      </c>
      <c r="K2733" s="4">
        <v>5851.06</v>
      </c>
      <c r="L2733" t="s">
        <v>28</v>
      </c>
      <c r="M2733" t="s">
        <v>29</v>
      </c>
      <c r="N2733">
        <f>IF(COUNTIF($C$2:C2733,C2733)=1,1,0)</f>
        <v>0</v>
      </c>
      <c r="O2733">
        <f t="shared" si="84"/>
        <v>0</v>
      </c>
      <c r="P2733" t="str">
        <f t="shared" si="85"/>
        <v>2023-06</v>
      </c>
      <c r="Q2733" s="3">
        <f>IF(AND(IF(dashboard!$B$4="All",TRUE,$F2733=dashboard!$B$4),IF(dashboard!$B$5="All",TRUE,$E2733=dashboard!$B$5),IF(dashboard!$B$6="All",TRUE,$G2733=dashboard!$B$6),IF(dashboard!$B$7="All",TRUE,$M2733=dashboard!$B$7),$P2733&gt;=dashboard!$B$8,$P2733&lt;=dashboard!$B$9,COUNTIFS($C$2:C2733,$C2733,$F$2:F2733,IF(dashboard!$B$4="All","*",dashboard!$B$4),$E$2:E2733,IF(dashboard!$B$5="All","*",dashboard!$B$5),$G$2:G2733,IF(dashboard!$B$6="All","*",dashboard!$B$6),$M$2:M2733,IF(dashboard!$B$7="All","*",dashboard!$B$7),$P$2:P2733,"&gt;="&amp;dashboard!$B$8,$P$2:P2733,"&lt;="&amp;dashboard!$B$9)=1),1,0)</f>
        <v>0</v>
      </c>
    </row>
    <row r="2734" spans="1:17">
      <c r="A2734" t="s">
        <v>4306</v>
      </c>
      <c r="B2734" s="2">
        <v>44949</v>
      </c>
      <c r="C2734" t="s">
        <v>497</v>
      </c>
      <c r="D2734" t="s">
        <v>2178</v>
      </c>
      <c r="E2734" t="s">
        <v>17</v>
      </c>
      <c r="F2734" t="s">
        <v>27</v>
      </c>
      <c r="G2734" t="s">
        <v>19</v>
      </c>
      <c r="H2734" t="s">
        <v>34</v>
      </c>
      <c r="I2734" s="3">
        <v>2</v>
      </c>
      <c r="J2734" s="4">
        <v>1425.14</v>
      </c>
      <c r="K2734" s="4">
        <v>2850.28</v>
      </c>
      <c r="L2734" t="s">
        <v>35</v>
      </c>
      <c r="M2734" t="s">
        <v>29</v>
      </c>
      <c r="N2734">
        <f>IF(COUNTIF($C$2:C2734,C2734)=1,1,0)</f>
        <v>0</v>
      </c>
      <c r="O2734">
        <f t="shared" si="84"/>
        <v>0</v>
      </c>
      <c r="P2734" t="str">
        <f t="shared" si="85"/>
        <v>2023-01</v>
      </c>
      <c r="Q2734" s="3">
        <f>IF(AND(IF(dashboard!$B$4="All",TRUE,$F2734=dashboard!$B$4),IF(dashboard!$B$5="All",TRUE,$E2734=dashboard!$B$5),IF(dashboard!$B$6="All",TRUE,$G2734=dashboard!$B$6),IF(dashboard!$B$7="All",TRUE,$M2734=dashboard!$B$7),$P2734&gt;=dashboard!$B$8,$P2734&lt;=dashboard!$B$9,COUNTIFS($C$2:C2734,$C2734,$F$2:F2734,IF(dashboard!$B$4="All","*",dashboard!$B$4),$E$2:E2734,IF(dashboard!$B$5="All","*",dashboard!$B$5),$G$2:G2734,IF(dashboard!$B$6="All","*",dashboard!$B$6),$M$2:M2734,IF(dashboard!$B$7="All","*",dashboard!$B$7),$P$2:P2734,"&gt;="&amp;dashboard!$B$8,$P$2:P2734,"&lt;="&amp;dashboard!$B$9)=1),1,0)</f>
        <v>0</v>
      </c>
    </row>
    <row r="2735" spans="1:17">
      <c r="A2735" t="s">
        <v>4307</v>
      </c>
      <c r="B2735" s="2">
        <v>45161</v>
      </c>
      <c r="C2735" t="s">
        <v>1235</v>
      </c>
      <c r="D2735" t="s">
        <v>1161</v>
      </c>
      <c r="E2735" t="s">
        <v>17</v>
      </c>
      <c r="F2735" t="s">
        <v>33</v>
      </c>
      <c r="G2735" t="s">
        <v>42</v>
      </c>
      <c r="H2735" t="s">
        <v>34</v>
      </c>
      <c r="I2735" s="3">
        <v>3</v>
      </c>
      <c r="J2735" s="4">
        <v>1027.3599999999999</v>
      </c>
      <c r="K2735" s="4">
        <v>3082.08</v>
      </c>
      <c r="L2735" t="s">
        <v>21</v>
      </c>
      <c r="M2735" t="s">
        <v>22</v>
      </c>
      <c r="N2735">
        <f>IF(COUNTIF($C$2:C2735,C2735)=1,1,0)</f>
        <v>0</v>
      </c>
      <c r="O2735">
        <f t="shared" si="84"/>
        <v>1</v>
      </c>
      <c r="P2735" t="str">
        <f t="shared" si="85"/>
        <v>2023-08</v>
      </c>
      <c r="Q2735" s="3">
        <f>IF(AND(IF(dashboard!$B$4="All",TRUE,$F2735=dashboard!$B$4),IF(dashboard!$B$5="All",TRUE,$E2735=dashboard!$B$5),IF(dashboard!$B$6="All",TRUE,$G2735=dashboard!$B$6),IF(dashboard!$B$7="All",TRUE,$M2735=dashboard!$B$7),$P2735&gt;=dashboard!$B$8,$P2735&lt;=dashboard!$B$9,COUNTIFS($C$2:C2735,$C2735,$F$2:F2735,IF(dashboard!$B$4="All","*",dashboard!$B$4),$E$2:E2735,IF(dashboard!$B$5="All","*",dashboard!$B$5),$G$2:G2735,IF(dashboard!$B$6="All","*",dashboard!$B$6),$M$2:M2735,IF(dashboard!$B$7="All","*",dashboard!$B$7),$P$2:P2735,"&gt;="&amp;dashboard!$B$8,$P$2:P2735,"&lt;="&amp;dashboard!$B$9)=1),1,0)</f>
        <v>1</v>
      </c>
    </row>
    <row r="2736" spans="1:17">
      <c r="A2736" t="s">
        <v>4308</v>
      </c>
      <c r="B2736" s="2">
        <v>44939</v>
      </c>
      <c r="C2736" t="s">
        <v>3852</v>
      </c>
      <c r="D2736" t="s">
        <v>1557</v>
      </c>
      <c r="E2736" t="s">
        <v>17</v>
      </c>
      <c r="F2736" t="s">
        <v>33</v>
      </c>
      <c r="G2736" t="s">
        <v>42</v>
      </c>
      <c r="H2736" t="s">
        <v>50</v>
      </c>
      <c r="I2736" s="3">
        <v>5</v>
      </c>
      <c r="J2736" s="4">
        <v>2493.4699999999998</v>
      </c>
      <c r="K2736" s="4">
        <v>12467.35</v>
      </c>
      <c r="L2736" t="s">
        <v>35</v>
      </c>
      <c r="M2736" t="s">
        <v>29</v>
      </c>
      <c r="N2736">
        <f>IF(COUNTIF($C$2:C2736,C2736)=1,1,0)</f>
        <v>0</v>
      </c>
      <c r="O2736">
        <f t="shared" si="84"/>
        <v>0</v>
      </c>
      <c r="P2736" t="str">
        <f t="shared" si="85"/>
        <v>2023-01</v>
      </c>
      <c r="Q2736" s="3">
        <f>IF(AND(IF(dashboard!$B$4="All",TRUE,$F2736=dashboard!$B$4),IF(dashboard!$B$5="All",TRUE,$E2736=dashboard!$B$5),IF(dashboard!$B$6="All",TRUE,$G2736=dashboard!$B$6),IF(dashboard!$B$7="All",TRUE,$M2736=dashboard!$B$7),$P2736&gt;=dashboard!$B$8,$P2736&lt;=dashboard!$B$9,COUNTIFS($C$2:C2736,$C2736,$F$2:F2736,IF(dashboard!$B$4="All","*",dashboard!$B$4),$E$2:E2736,IF(dashboard!$B$5="All","*",dashboard!$B$5),$G$2:G2736,IF(dashboard!$B$6="All","*",dashboard!$B$6),$M$2:M2736,IF(dashboard!$B$7="All","*",dashboard!$B$7),$P$2:P2736,"&gt;="&amp;dashboard!$B$8,$P$2:P2736,"&lt;="&amp;dashboard!$B$9)=1),1,0)</f>
        <v>0</v>
      </c>
    </row>
    <row r="2737" spans="1:17">
      <c r="A2737" t="s">
        <v>4309</v>
      </c>
      <c r="B2737" s="2">
        <v>45027</v>
      </c>
      <c r="C2737" t="s">
        <v>989</v>
      </c>
      <c r="D2737" t="s">
        <v>32</v>
      </c>
      <c r="E2737" t="s">
        <v>17</v>
      </c>
      <c r="F2737" t="s">
        <v>46</v>
      </c>
      <c r="G2737" t="s">
        <v>19</v>
      </c>
      <c r="H2737" t="s">
        <v>20</v>
      </c>
      <c r="I2737" s="3">
        <v>2</v>
      </c>
      <c r="J2737" s="4">
        <v>37839.96</v>
      </c>
      <c r="K2737" s="4">
        <v>75679.929999999993</v>
      </c>
      <c r="L2737" t="s">
        <v>21</v>
      </c>
      <c r="M2737" t="s">
        <v>29</v>
      </c>
      <c r="N2737">
        <f>IF(COUNTIF($C$2:C2737,C2737)=1,1,0)</f>
        <v>0</v>
      </c>
      <c r="O2737">
        <f t="shared" si="84"/>
        <v>0</v>
      </c>
      <c r="P2737" t="str">
        <f t="shared" si="85"/>
        <v>2023-04</v>
      </c>
      <c r="Q2737" s="3">
        <f>IF(AND(IF(dashboard!$B$4="All",TRUE,$F2737=dashboard!$B$4),IF(dashboard!$B$5="All",TRUE,$E2737=dashboard!$B$5),IF(dashboard!$B$6="All",TRUE,$G2737=dashboard!$B$6),IF(dashboard!$B$7="All",TRUE,$M2737=dashboard!$B$7),$P2737&gt;=dashboard!$B$8,$P2737&lt;=dashboard!$B$9,COUNTIFS($C$2:C2737,$C2737,$F$2:F2737,IF(dashboard!$B$4="All","*",dashboard!$B$4),$E$2:E2737,IF(dashboard!$B$5="All","*",dashboard!$B$5),$G$2:G2737,IF(dashboard!$B$6="All","*",dashboard!$B$6),$M$2:M2737,IF(dashboard!$B$7="All","*",dashboard!$B$7),$P$2:P2737,"&gt;="&amp;dashboard!$B$8,$P$2:P2737,"&lt;="&amp;dashboard!$B$9)=1),1,0)</f>
        <v>0</v>
      </c>
    </row>
    <row r="2738" spans="1:17">
      <c r="A2738" t="s">
        <v>4310</v>
      </c>
      <c r="B2738" s="2">
        <v>45462</v>
      </c>
      <c r="C2738" t="s">
        <v>652</v>
      </c>
      <c r="D2738" t="s">
        <v>845</v>
      </c>
      <c r="E2738" t="s">
        <v>61</v>
      </c>
      <c r="F2738" t="s">
        <v>27</v>
      </c>
      <c r="G2738" t="s">
        <v>19</v>
      </c>
      <c r="H2738" t="s">
        <v>20</v>
      </c>
      <c r="I2738" s="3">
        <v>3</v>
      </c>
      <c r="J2738" s="4">
        <v>35156.33</v>
      </c>
      <c r="K2738" s="4">
        <v>105468.98</v>
      </c>
      <c r="L2738" t="s">
        <v>35</v>
      </c>
      <c r="M2738" t="s">
        <v>29</v>
      </c>
      <c r="N2738">
        <f>IF(COUNTIF($C$2:C2738,C2738)=1,1,0)</f>
        <v>0</v>
      </c>
      <c r="O2738">
        <f t="shared" si="84"/>
        <v>0</v>
      </c>
      <c r="P2738" t="str">
        <f t="shared" si="85"/>
        <v>2024-06</v>
      </c>
      <c r="Q2738" s="3">
        <f>IF(AND(IF(dashboard!$B$4="All",TRUE,$F2738=dashboard!$B$4),IF(dashboard!$B$5="All",TRUE,$E2738=dashboard!$B$5),IF(dashboard!$B$6="All",TRUE,$G2738=dashboard!$B$6),IF(dashboard!$B$7="All",TRUE,$M2738=dashboard!$B$7),$P2738&gt;=dashboard!$B$8,$P2738&lt;=dashboard!$B$9,COUNTIFS($C$2:C2738,$C2738,$F$2:F2738,IF(dashboard!$B$4="All","*",dashboard!$B$4),$E$2:E2738,IF(dashboard!$B$5="All","*",dashboard!$B$5),$G$2:G2738,IF(dashboard!$B$6="All","*",dashboard!$B$6),$M$2:M2738,IF(dashboard!$B$7="All","*",dashboard!$B$7),$P$2:P2738,"&gt;="&amp;dashboard!$B$8,$P$2:P2738,"&lt;="&amp;dashboard!$B$9)=1),1,0)</f>
        <v>0</v>
      </c>
    </row>
    <row r="2739" spans="1:17">
      <c r="A2739" t="s">
        <v>4311</v>
      </c>
      <c r="B2739" s="2">
        <v>45449</v>
      </c>
      <c r="C2739" t="s">
        <v>3287</v>
      </c>
      <c r="D2739" t="s">
        <v>67</v>
      </c>
      <c r="E2739" t="s">
        <v>17</v>
      </c>
      <c r="F2739" t="s">
        <v>33</v>
      </c>
      <c r="G2739" t="s">
        <v>42</v>
      </c>
      <c r="H2739" t="s">
        <v>57</v>
      </c>
      <c r="I2739" s="3">
        <v>3</v>
      </c>
      <c r="J2739" s="4">
        <v>13638.75</v>
      </c>
      <c r="K2739" s="4">
        <v>40916.25</v>
      </c>
      <c r="L2739" t="s">
        <v>21</v>
      </c>
      <c r="M2739" t="s">
        <v>29</v>
      </c>
      <c r="N2739">
        <f>IF(COUNTIF($C$2:C2739,C2739)=1,1,0)</f>
        <v>0</v>
      </c>
      <c r="O2739">
        <f t="shared" si="84"/>
        <v>0</v>
      </c>
      <c r="P2739" t="str">
        <f t="shared" si="85"/>
        <v>2024-06</v>
      </c>
      <c r="Q2739" s="3">
        <f>IF(AND(IF(dashboard!$B$4="All",TRUE,$F2739=dashboard!$B$4),IF(dashboard!$B$5="All",TRUE,$E2739=dashboard!$B$5),IF(dashboard!$B$6="All",TRUE,$G2739=dashboard!$B$6),IF(dashboard!$B$7="All",TRUE,$M2739=dashboard!$B$7),$P2739&gt;=dashboard!$B$8,$P2739&lt;=dashboard!$B$9,COUNTIFS($C$2:C2739,$C2739,$F$2:F2739,IF(dashboard!$B$4="All","*",dashboard!$B$4),$E$2:E2739,IF(dashboard!$B$5="All","*",dashboard!$B$5),$G$2:G2739,IF(dashboard!$B$6="All","*",dashboard!$B$6),$M$2:M2739,IF(dashboard!$B$7="All","*",dashboard!$B$7),$P$2:P2739,"&gt;="&amp;dashboard!$B$8,$P$2:P2739,"&lt;="&amp;dashboard!$B$9)=1),1,0)</f>
        <v>0</v>
      </c>
    </row>
    <row r="2740" spans="1:17">
      <c r="A2740" t="s">
        <v>4312</v>
      </c>
      <c r="B2740" s="2">
        <v>45378</v>
      </c>
      <c r="C2740" t="s">
        <v>3500</v>
      </c>
      <c r="D2740" t="s">
        <v>230</v>
      </c>
      <c r="E2740" t="s">
        <v>17</v>
      </c>
      <c r="F2740" t="s">
        <v>27</v>
      </c>
      <c r="G2740" t="s">
        <v>19</v>
      </c>
      <c r="H2740" t="s">
        <v>34</v>
      </c>
      <c r="I2740" s="3">
        <v>1</v>
      </c>
      <c r="J2740" s="4">
        <v>931.55</v>
      </c>
      <c r="K2740" s="4">
        <v>931.55</v>
      </c>
      <c r="L2740" t="s">
        <v>35</v>
      </c>
      <c r="M2740" t="s">
        <v>29</v>
      </c>
      <c r="N2740">
        <f>IF(COUNTIF($C$2:C2740,C2740)=1,1,0)</f>
        <v>0</v>
      </c>
      <c r="O2740">
        <f t="shared" si="84"/>
        <v>0</v>
      </c>
      <c r="P2740" t="str">
        <f t="shared" si="85"/>
        <v>2024-03</v>
      </c>
      <c r="Q2740" s="3">
        <f>IF(AND(IF(dashboard!$B$4="All",TRUE,$F2740=dashboard!$B$4),IF(dashboard!$B$5="All",TRUE,$E2740=dashboard!$B$5),IF(dashboard!$B$6="All",TRUE,$G2740=dashboard!$B$6),IF(dashboard!$B$7="All",TRUE,$M2740=dashboard!$B$7),$P2740&gt;=dashboard!$B$8,$P2740&lt;=dashboard!$B$9,COUNTIFS($C$2:C2740,$C2740,$F$2:F2740,IF(dashboard!$B$4="All","*",dashboard!$B$4),$E$2:E2740,IF(dashboard!$B$5="All","*",dashboard!$B$5),$G$2:G2740,IF(dashboard!$B$6="All","*",dashboard!$B$6),$M$2:M2740,IF(dashboard!$B$7="All","*",dashboard!$B$7),$P$2:P2740,"&gt;="&amp;dashboard!$B$8,$P$2:P2740,"&lt;="&amp;dashboard!$B$9)=1),1,0)</f>
        <v>0</v>
      </c>
    </row>
    <row r="2741" spans="1:17">
      <c r="A2741" t="s">
        <v>4313</v>
      </c>
      <c r="B2741" s="2">
        <v>45357</v>
      </c>
      <c r="C2741" t="s">
        <v>2095</v>
      </c>
      <c r="D2741" t="s">
        <v>410</v>
      </c>
      <c r="E2741" t="s">
        <v>26</v>
      </c>
      <c r="F2741" t="s">
        <v>27</v>
      </c>
      <c r="G2741" t="s">
        <v>42</v>
      </c>
      <c r="H2741" t="s">
        <v>34</v>
      </c>
      <c r="I2741" s="3">
        <v>3</v>
      </c>
      <c r="J2741" s="4">
        <v>1118.22</v>
      </c>
      <c r="K2741" s="4">
        <v>3354.66</v>
      </c>
      <c r="L2741" t="s">
        <v>21</v>
      </c>
      <c r="M2741" t="s">
        <v>29</v>
      </c>
      <c r="N2741">
        <f>IF(COUNTIF($C$2:C2741,C2741)=1,1,0)</f>
        <v>0</v>
      </c>
      <c r="O2741">
        <f t="shared" si="84"/>
        <v>0</v>
      </c>
      <c r="P2741" t="str">
        <f t="shared" si="85"/>
        <v>2024-03</v>
      </c>
      <c r="Q2741" s="3">
        <f>IF(AND(IF(dashboard!$B$4="All",TRUE,$F2741=dashboard!$B$4),IF(dashboard!$B$5="All",TRUE,$E2741=dashboard!$B$5),IF(dashboard!$B$6="All",TRUE,$G2741=dashboard!$B$6),IF(dashboard!$B$7="All",TRUE,$M2741=dashboard!$B$7),$P2741&gt;=dashboard!$B$8,$P2741&lt;=dashboard!$B$9,COUNTIFS($C$2:C2741,$C2741,$F$2:F2741,IF(dashboard!$B$4="All","*",dashboard!$B$4),$E$2:E2741,IF(dashboard!$B$5="All","*",dashboard!$B$5),$G$2:G2741,IF(dashboard!$B$6="All","*",dashboard!$B$6),$M$2:M2741,IF(dashboard!$B$7="All","*",dashboard!$B$7),$P$2:P2741,"&gt;="&amp;dashboard!$B$8,$P$2:P2741,"&lt;="&amp;dashboard!$B$9)=1),1,0)</f>
        <v>0</v>
      </c>
    </row>
    <row r="2742" spans="1:17">
      <c r="A2742" t="s">
        <v>4314</v>
      </c>
      <c r="B2742" s="2">
        <v>45459</v>
      </c>
      <c r="C2742" t="s">
        <v>2466</v>
      </c>
      <c r="D2742" t="s">
        <v>1519</v>
      </c>
      <c r="E2742" t="s">
        <v>17</v>
      </c>
      <c r="F2742" t="s">
        <v>46</v>
      </c>
      <c r="G2742" t="s">
        <v>42</v>
      </c>
      <c r="H2742" t="s">
        <v>34</v>
      </c>
      <c r="I2742" s="3">
        <v>4</v>
      </c>
      <c r="J2742" s="4">
        <v>1016.87</v>
      </c>
      <c r="K2742" s="4">
        <v>4067.48</v>
      </c>
      <c r="L2742" t="s">
        <v>35</v>
      </c>
      <c r="M2742" t="s">
        <v>29</v>
      </c>
      <c r="N2742">
        <f>IF(COUNTIF($C$2:C2742,C2742)=1,1,0)</f>
        <v>0</v>
      </c>
      <c r="O2742">
        <f t="shared" si="84"/>
        <v>0</v>
      </c>
      <c r="P2742" t="str">
        <f t="shared" si="85"/>
        <v>2024-06</v>
      </c>
      <c r="Q2742" s="3">
        <f>IF(AND(IF(dashboard!$B$4="All",TRUE,$F2742=dashboard!$B$4),IF(dashboard!$B$5="All",TRUE,$E2742=dashboard!$B$5),IF(dashboard!$B$6="All",TRUE,$G2742=dashboard!$B$6),IF(dashboard!$B$7="All",TRUE,$M2742=dashboard!$B$7),$P2742&gt;=dashboard!$B$8,$P2742&lt;=dashboard!$B$9,COUNTIFS($C$2:C2742,$C2742,$F$2:F2742,IF(dashboard!$B$4="All","*",dashboard!$B$4),$E$2:E2742,IF(dashboard!$B$5="All","*",dashboard!$B$5),$G$2:G2742,IF(dashboard!$B$6="All","*",dashboard!$B$6),$M$2:M2742,IF(dashboard!$B$7="All","*",dashboard!$B$7),$P$2:P2742,"&gt;="&amp;dashboard!$B$8,$P$2:P2742,"&lt;="&amp;dashboard!$B$9)=1),1,0)</f>
        <v>0</v>
      </c>
    </row>
    <row r="2743" spans="1:17">
      <c r="A2743" t="s">
        <v>4315</v>
      </c>
      <c r="B2743" s="2">
        <v>45219</v>
      </c>
      <c r="C2743" t="s">
        <v>44</v>
      </c>
      <c r="D2743" t="s">
        <v>265</v>
      </c>
      <c r="E2743" t="s">
        <v>26</v>
      </c>
      <c r="F2743" t="s">
        <v>46</v>
      </c>
      <c r="G2743" t="s">
        <v>42</v>
      </c>
      <c r="H2743" t="s">
        <v>57</v>
      </c>
      <c r="I2743" s="3">
        <v>3</v>
      </c>
      <c r="J2743" s="4">
        <v>15719.4</v>
      </c>
      <c r="K2743" s="4">
        <v>47158.21</v>
      </c>
      <c r="L2743" t="s">
        <v>28</v>
      </c>
      <c r="M2743" t="s">
        <v>22</v>
      </c>
      <c r="N2743">
        <f>IF(COUNTIF($C$2:C2743,C2743)=1,1,0)</f>
        <v>0</v>
      </c>
      <c r="O2743">
        <f t="shared" si="84"/>
        <v>1</v>
      </c>
      <c r="P2743" t="str">
        <f t="shared" si="85"/>
        <v>2023-10</v>
      </c>
      <c r="Q2743" s="3">
        <f>IF(AND(IF(dashboard!$B$4="All",TRUE,$F2743=dashboard!$B$4),IF(dashboard!$B$5="All",TRUE,$E2743=dashboard!$B$5),IF(dashboard!$B$6="All",TRUE,$G2743=dashboard!$B$6),IF(dashboard!$B$7="All",TRUE,$M2743=dashboard!$B$7),$P2743&gt;=dashboard!$B$8,$P2743&lt;=dashboard!$B$9,COUNTIFS($C$2:C2743,$C2743,$F$2:F2743,IF(dashboard!$B$4="All","*",dashboard!$B$4),$E$2:E2743,IF(dashboard!$B$5="All","*",dashboard!$B$5),$G$2:G2743,IF(dashboard!$B$6="All","*",dashboard!$B$6),$M$2:M2743,IF(dashboard!$B$7="All","*",dashboard!$B$7),$P$2:P2743,"&gt;="&amp;dashboard!$B$8,$P$2:P2743,"&lt;="&amp;dashboard!$B$9)=1),1,0)</f>
        <v>0</v>
      </c>
    </row>
    <row r="2744" spans="1:17">
      <c r="A2744" t="s">
        <v>4316</v>
      </c>
      <c r="B2744" s="2">
        <v>45027</v>
      </c>
      <c r="C2744" t="s">
        <v>3312</v>
      </c>
      <c r="D2744" t="s">
        <v>190</v>
      </c>
      <c r="E2744" t="s">
        <v>17</v>
      </c>
      <c r="F2744" t="s">
        <v>27</v>
      </c>
      <c r="G2744" t="s">
        <v>19</v>
      </c>
      <c r="H2744" t="s">
        <v>34</v>
      </c>
      <c r="I2744" s="3">
        <v>4</v>
      </c>
      <c r="J2744" s="4">
        <v>1105.1500000000001</v>
      </c>
      <c r="K2744" s="4">
        <v>4420.59</v>
      </c>
      <c r="L2744" t="s">
        <v>21</v>
      </c>
      <c r="M2744" t="s">
        <v>29</v>
      </c>
      <c r="N2744">
        <f>IF(COUNTIF($C$2:C2744,C2744)=1,1,0)</f>
        <v>0</v>
      </c>
      <c r="O2744">
        <f t="shared" si="84"/>
        <v>0</v>
      </c>
      <c r="P2744" t="str">
        <f t="shared" si="85"/>
        <v>2023-04</v>
      </c>
      <c r="Q2744" s="3">
        <f>IF(AND(IF(dashboard!$B$4="All",TRUE,$F2744=dashboard!$B$4),IF(dashboard!$B$5="All",TRUE,$E2744=dashboard!$B$5),IF(dashboard!$B$6="All",TRUE,$G2744=dashboard!$B$6),IF(dashboard!$B$7="All",TRUE,$M2744=dashboard!$B$7),$P2744&gt;=dashboard!$B$8,$P2744&lt;=dashboard!$B$9,COUNTIFS($C$2:C2744,$C2744,$F$2:F2744,IF(dashboard!$B$4="All","*",dashboard!$B$4),$E$2:E2744,IF(dashboard!$B$5="All","*",dashboard!$B$5),$G$2:G2744,IF(dashboard!$B$6="All","*",dashboard!$B$6),$M$2:M2744,IF(dashboard!$B$7="All","*",dashboard!$B$7),$P$2:P2744,"&gt;="&amp;dashboard!$B$8,$P$2:P2744,"&lt;="&amp;dashboard!$B$9)=1),1,0)</f>
        <v>0</v>
      </c>
    </row>
    <row r="2745" spans="1:17">
      <c r="A2745" t="s">
        <v>4317</v>
      </c>
      <c r="B2745" s="2">
        <v>45428</v>
      </c>
      <c r="C2745" t="s">
        <v>3815</v>
      </c>
      <c r="D2745" t="s">
        <v>2997</v>
      </c>
      <c r="E2745" t="s">
        <v>26</v>
      </c>
      <c r="F2745" t="s">
        <v>18</v>
      </c>
      <c r="G2745" t="s">
        <v>19</v>
      </c>
      <c r="H2745" t="s">
        <v>20</v>
      </c>
      <c r="I2745" s="3">
        <v>5</v>
      </c>
      <c r="J2745" s="4">
        <v>39372.9</v>
      </c>
      <c r="K2745" s="4">
        <v>196864.48</v>
      </c>
      <c r="L2745" t="s">
        <v>28</v>
      </c>
      <c r="M2745" t="s">
        <v>29</v>
      </c>
      <c r="N2745">
        <f>IF(COUNTIF($C$2:C2745,C2745)=1,1,0)</f>
        <v>0</v>
      </c>
      <c r="O2745">
        <f t="shared" si="84"/>
        <v>0</v>
      </c>
      <c r="P2745" t="str">
        <f t="shared" si="85"/>
        <v>2024-05</v>
      </c>
      <c r="Q2745" s="3">
        <f>IF(AND(IF(dashboard!$B$4="All",TRUE,$F2745=dashboard!$B$4),IF(dashboard!$B$5="All",TRUE,$E2745=dashboard!$B$5),IF(dashboard!$B$6="All",TRUE,$G2745=dashboard!$B$6),IF(dashboard!$B$7="All",TRUE,$M2745=dashboard!$B$7),$P2745&gt;=dashboard!$B$8,$P2745&lt;=dashboard!$B$9,COUNTIFS($C$2:C2745,$C2745,$F$2:F2745,IF(dashboard!$B$4="All","*",dashboard!$B$4),$E$2:E2745,IF(dashboard!$B$5="All","*",dashboard!$B$5),$G$2:G2745,IF(dashboard!$B$6="All","*",dashboard!$B$6),$M$2:M2745,IF(dashboard!$B$7="All","*",dashboard!$B$7),$P$2:P2745,"&gt;="&amp;dashboard!$B$8,$P$2:P2745,"&lt;="&amp;dashboard!$B$9)=1),1,0)</f>
        <v>0</v>
      </c>
    </row>
    <row r="2746" spans="1:17">
      <c r="A2746" t="s">
        <v>4318</v>
      </c>
      <c r="B2746" s="2">
        <v>45230</v>
      </c>
      <c r="C2746" t="s">
        <v>583</v>
      </c>
      <c r="D2746" t="s">
        <v>2772</v>
      </c>
      <c r="E2746" t="s">
        <v>26</v>
      </c>
      <c r="F2746" t="s">
        <v>18</v>
      </c>
      <c r="G2746" t="s">
        <v>42</v>
      </c>
      <c r="H2746" t="s">
        <v>34</v>
      </c>
      <c r="I2746" s="3">
        <v>5</v>
      </c>
      <c r="J2746" s="4">
        <v>955.99</v>
      </c>
      <c r="K2746" s="4">
        <v>4779.97</v>
      </c>
      <c r="L2746" t="s">
        <v>35</v>
      </c>
      <c r="M2746" t="s">
        <v>29</v>
      </c>
      <c r="N2746">
        <f>IF(COUNTIF($C$2:C2746,C2746)=1,1,0)</f>
        <v>0</v>
      </c>
      <c r="O2746">
        <f t="shared" si="84"/>
        <v>0</v>
      </c>
      <c r="P2746" t="str">
        <f t="shared" si="85"/>
        <v>2023-10</v>
      </c>
      <c r="Q2746" s="3">
        <f>IF(AND(IF(dashboard!$B$4="All",TRUE,$F2746=dashboard!$B$4),IF(dashboard!$B$5="All",TRUE,$E2746=dashboard!$B$5),IF(dashboard!$B$6="All",TRUE,$G2746=dashboard!$B$6),IF(dashboard!$B$7="All",TRUE,$M2746=dashboard!$B$7),$P2746&gt;=dashboard!$B$8,$P2746&lt;=dashboard!$B$9,COUNTIFS($C$2:C2746,$C2746,$F$2:F2746,IF(dashboard!$B$4="All","*",dashboard!$B$4),$E$2:E2746,IF(dashboard!$B$5="All","*",dashboard!$B$5),$G$2:G2746,IF(dashboard!$B$6="All","*",dashboard!$B$6),$M$2:M2746,IF(dashboard!$B$7="All","*",dashboard!$B$7),$P$2:P2746,"&gt;="&amp;dashboard!$B$8,$P$2:P2746,"&lt;="&amp;dashboard!$B$9)=1),1,0)</f>
        <v>0</v>
      </c>
    </row>
    <row r="2747" spans="1:17">
      <c r="A2747" t="s">
        <v>4319</v>
      </c>
      <c r="B2747" s="2">
        <v>45466</v>
      </c>
      <c r="C2747" t="s">
        <v>1337</v>
      </c>
      <c r="D2747" t="s">
        <v>401</v>
      </c>
      <c r="E2747" t="s">
        <v>61</v>
      </c>
      <c r="F2747" t="s">
        <v>27</v>
      </c>
      <c r="G2747" t="s">
        <v>19</v>
      </c>
      <c r="H2747" t="s">
        <v>57</v>
      </c>
      <c r="I2747" s="3">
        <v>4</v>
      </c>
      <c r="J2747" s="4">
        <v>13632.9</v>
      </c>
      <c r="K2747" s="4">
        <v>54531.6</v>
      </c>
      <c r="L2747" t="s">
        <v>21</v>
      </c>
      <c r="M2747" t="s">
        <v>29</v>
      </c>
      <c r="N2747">
        <f>IF(COUNTIF($C$2:C2747,C2747)=1,1,0)</f>
        <v>0</v>
      </c>
      <c r="O2747">
        <f t="shared" si="84"/>
        <v>0</v>
      </c>
      <c r="P2747" t="str">
        <f t="shared" si="85"/>
        <v>2024-06</v>
      </c>
      <c r="Q2747" s="3">
        <f>IF(AND(IF(dashboard!$B$4="All",TRUE,$F2747=dashboard!$B$4),IF(dashboard!$B$5="All",TRUE,$E2747=dashboard!$B$5),IF(dashboard!$B$6="All",TRUE,$G2747=dashboard!$B$6),IF(dashboard!$B$7="All",TRUE,$M2747=dashboard!$B$7),$P2747&gt;=dashboard!$B$8,$P2747&lt;=dashboard!$B$9,COUNTIFS($C$2:C2747,$C2747,$F$2:F2747,IF(dashboard!$B$4="All","*",dashboard!$B$4),$E$2:E2747,IF(dashboard!$B$5="All","*",dashboard!$B$5),$G$2:G2747,IF(dashboard!$B$6="All","*",dashboard!$B$6),$M$2:M2747,IF(dashboard!$B$7="All","*",dashboard!$B$7),$P$2:P2747,"&gt;="&amp;dashboard!$B$8,$P$2:P2747,"&lt;="&amp;dashboard!$B$9)=1),1,0)</f>
        <v>0</v>
      </c>
    </row>
    <row r="2748" spans="1:17">
      <c r="A2748" t="s">
        <v>4320</v>
      </c>
      <c r="B2748" s="2">
        <v>45281</v>
      </c>
      <c r="C2748" t="s">
        <v>299</v>
      </c>
      <c r="D2748" t="s">
        <v>1956</v>
      </c>
      <c r="E2748" t="s">
        <v>17</v>
      </c>
      <c r="F2748" t="s">
        <v>46</v>
      </c>
      <c r="G2748" t="s">
        <v>19</v>
      </c>
      <c r="H2748" t="s">
        <v>50</v>
      </c>
      <c r="I2748" s="3">
        <v>1</v>
      </c>
      <c r="J2748" s="4">
        <v>2446.88</v>
      </c>
      <c r="K2748" s="4">
        <v>2446.88</v>
      </c>
      <c r="L2748" t="s">
        <v>35</v>
      </c>
      <c r="M2748" t="s">
        <v>29</v>
      </c>
      <c r="N2748">
        <f>IF(COUNTIF($C$2:C2748,C2748)=1,1,0)</f>
        <v>0</v>
      </c>
      <c r="O2748">
        <f t="shared" si="84"/>
        <v>0</v>
      </c>
      <c r="P2748" t="str">
        <f t="shared" si="85"/>
        <v>2023-12</v>
      </c>
      <c r="Q2748" s="3">
        <f>IF(AND(IF(dashboard!$B$4="All",TRUE,$F2748=dashboard!$B$4),IF(dashboard!$B$5="All",TRUE,$E2748=dashboard!$B$5),IF(dashboard!$B$6="All",TRUE,$G2748=dashboard!$B$6),IF(dashboard!$B$7="All",TRUE,$M2748=dashboard!$B$7),$P2748&gt;=dashboard!$B$8,$P2748&lt;=dashboard!$B$9,COUNTIFS($C$2:C2748,$C2748,$F$2:F2748,IF(dashboard!$B$4="All","*",dashboard!$B$4),$E$2:E2748,IF(dashboard!$B$5="All","*",dashboard!$B$5),$G$2:G2748,IF(dashboard!$B$6="All","*",dashboard!$B$6),$M$2:M2748,IF(dashboard!$B$7="All","*",dashboard!$B$7),$P$2:P2748,"&gt;="&amp;dashboard!$B$8,$P$2:P2748,"&lt;="&amp;dashboard!$B$9)=1),1,0)</f>
        <v>0</v>
      </c>
    </row>
    <row r="2749" spans="1:17">
      <c r="A2749" t="s">
        <v>4321</v>
      </c>
      <c r="B2749" s="2">
        <v>45229</v>
      </c>
      <c r="C2749" t="s">
        <v>865</v>
      </c>
      <c r="D2749" t="s">
        <v>79</v>
      </c>
      <c r="E2749" t="s">
        <v>17</v>
      </c>
      <c r="F2749" t="s">
        <v>18</v>
      </c>
      <c r="G2749" t="s">
        <v>42</v>
      </c>
      <c r="H2749" t="s">
        <v>50</v>
      </c>
      <c r="I2749" s="3">
        <v>1</v>
      </c>
      <c r="J2749" s="4">
        <v>1907.52</v>
      </c>
      <c r="K2749" s="4">
        <v>1907.52</v>
      </c>
      <c r="L2749" t="s">
        <v>35</v>
      </c>
      <c r="M2749" t="s">
        <v>29</v>
      </c>
      <c r="N2749">
        <f>IF(COUNTIF($C$2:C2749,C2749)=1,1,0)</f>
        <v>0</v>
      </c>
      <c r="O2749">
        <f t="shared" si="84"/>
        <v>0</v>
      </c>
      <c r="P2749" t="str">
        <f t="shared" si="85"/>
        <v>2023-10</v>
      </c>
      <c r="Q2749" s="3">
        <f>IF(AND(IF(dashboard!$B$4="All",TRUE,$F2749=dashboard!$B$4),IF(dashboard!$B$5="All",TRUE,$E2749=dashboard!$B$5),IF(dashboard!$B$6="All",TRUE,$G2749=dashboard!$B$6),IF(dashboard!$B$7="All",TRUE,$M2749=dashboard!$B$7),$P2749&gt;=dashboard!$B$8,$P2749&lt;=dashboard!$B$9,COUNTIFS($C$2:C2749,$C2749,$F$2:F2749,IF(dashboard!$B$4="All","*",dashboard!$B$4),$E$2:E2749,IF(dashboard!$B$5="All","*",dashboard!$B$5),$G$2:G2749,IF(dashboard!$B$6="All","*",dashboard!$B$6),$M$2:M2749,IF(dashboard!$B$7="All","*",dashboard!$B$7),$P$2:P2749,"&gt;="&amp;dashboard!$B$8,$P$2:P2749,"&lt;="&amp;dashboard!$B$9)=1),1,0)</f>
        <v>0</v>
      </c>
    </row>
    <row r="2750" spans="1:17">
      <c r="A2750" t="s">
        <v>4322</v>
      </c>
      <c r="B2750" s="2">
        <v>45422</v>
      </c>
      <c r="C2750" t="s">
        <v>59</v>
      </c>
      <c r="D2750" t="s">
        <v>1804</v>
      </c>
      <c r="E2750" t="s">
        <v>17</v>
      </c>
      <c r="F2750" t="s">
        <v>46</v>
      </c>
      <c r="G2750" t="s">
        <v>19</v>
      </c>
      <c r="H2750" t="s">
        <v>20</v>
      </c>
      <c r="I2750" s="3">
        <v>5</v>
      </c>
      <c r="J2750" s="4">
        <v>34788.43</v>
      </c>
      <c r="K2750" s="4">
        <v>173942.13</v>
      </c>
      <c r="L2750" t="s">
        <v>28</v>
      </c>
      <c r="M2750" t="s">
        <v>29</v>
      </c>
      <c r="N2750">
        <f>IF(COUNTIF($C$2:C2750,C2750)=1,1,0)</f>
        <v>0</v>
      </c>
      <c r="O2750">
        <f t="shared" si="84"/>
        <v>0</v>
      </c>
      <c r="P2750" t="str">
        <f t="shared" si="85"/>
        <v>2024-05</v>
      </c>
      <c r="Q2750" s="3">
        <f>IF(AND(IF(dashboard!$B$4="All",TRUE,$F2750=dashboard!$B$4),IF(dashboard!$B$5="All",TRUE,$E2750=dashboard!$B$5),IF(dashboard!$B$6="All",TRUE,$G2750=dashboard!$B$6),IF(dashboard!$B$7="All",TRUE,$M2750=dashboard!$B$7),$P2750&gt;=dashboard!$B$8,$P2750&lt;=dashboard!$B$9,COUNTIFS($C$2:C2750,$C2750,$F$2:F2750,IF(dashboard!$B$4="All","*",dashboard!$B$4),$E$2:E2750,IF(dashboard!$B$5="All","*",dashboard!$B$5),$G$2:G2750,IF(dashboard!$B$6="All","*",dashboard!$B$6),$M$2:M2750,IF(dashboard!$B$7="All","*",dashboard!$B$7),$P$2:P2750,"&gt;="&amp;dashboard!$B$8,$P$2:P2750,"&lt;="&amp;dashboard!$B$9)=1),1,0)</f>
        <v>0</v>
      </c>
    </row>
    <row r="2751" spans="1:17">
      <c r="A2751" t="s">
        <v>4323</v>
      </c>
      <c r="B2751" s="2">
        <v>45153</v>
      </c>
      <c r="C2751" t="s">
        <v>2296</v>
      </c>
      <c r="D2751" t="s">
        <v>141</v>
      </c>
      <c r="E2751" t="s">
        <v>61</v>
      </c>
      <c r="F2751" t="s">
        <v>18</v>
      </c>
      <c r="G2751" t="s">
        <v>42</v>
      </c>
      <c r="H2751" t="s">
        <v>20</v>
      </c>
      <c r="I2751" s="3">
        <v>3</v>
      </c>
      <c r="J2751" s="4">
        <v>29591.119999999999</v>
      </c>
      <c r="K2751" s="4">
        <v>88773.37</v>
      </c>
      <c r="L2751" t="s">
        <v>21</v>
      </c>
      <c r="M2751" t="s">
        <v>29</v>
      </c>
      <c r="N2751">
        <f>IF(COUNTIF($C$2:C2751,C2751)=1,1,0)</f>
        <v>0</v>
      </c>
      <c r="O2751">
        <f t="shared" si="84"/>
        <v>0</v>
      </c>
      <c r="P2751" t="str">
        <f t="shared" si="85"/>
        <v>2023-08</v>
      </c>
      <c r="Q2751" s="3">
        <f>IF(AND(IF(dashboard!$B$4="All",TRUE,$F2751=dashboard!$B$4),IF(dashboard!$B$5="All",TRUE,$E2751=dashboard!$B$5),IF(dashboard!$B$6="All",TRUE,$G2751=dashboard!$B$6),IF(dashboard!$B$7="All",TRUE,$M2751=dashboard!$B$7),$P2751&gt;=dashboard!$B$8,$P2751&lt;=dashboard!$B$9,COUNTIFS($C$2:C2751,$C2751,$F$2:F2751,IF(dashboard!$B$4="All","*",dashboard!$B$4),$E$2:E2751,IF(dashboard!$B$5="All","*",dashboard!$B$5),$G$2:G2751,IF(dashboard!$B$6="All","*",dashboard!$B$6),$M$2:M2751,IF(dashboard!$B$7="All","*",dashboard!$B$7),$P$2:P2751,"&gt;="&amp;dashboard!$B$8,$P$2:P2751,"&lt;="&amp;dashboard!$B$9)=1),1,0)</f>
        <v>0</v>
      </c>
    </row>
    <row r="2752" spans="1:17">
      <c r="A2752" t="s">
        <v>4324</v>
      </c>
      <c r="B2752" s="2">
        <v>45162</v>
      </c>
      <c r="C2752" t="s">
        <v>2047</v>
      </c>
      <c r="D2752" t="s">
        <v>785</v>
      </c>
      <c r="E2752" t="s">
        <v>61</v>
      </c>
      <c r="F2752" t="s">
        <v>27</v>
      </c>
      <c r="G2752" t="s">
        <v>42</v>
      </c>
      <c r="H2752" t="s">
        <v>20</v>
      </c>
      <c r="I2752" s="3">
        <v>5</v>
      </c>
      <c r="J2752" s="4">
        <v>28516.9</v>
      </c>
      <c r="K2752" s="4">
        <v>142584.5</v>
      </c>
      <c r="L2752" t="s">
        <v>35</v>
      </c>
      <c r="M2752" t="s">
        <v>29</v>
      </c>
      <c r="N2752">
        <f>IF(COUNTIF($C$2:C2752,C2752)=1,1,0)</f>
        <v>0</v>
      </c>
      <c r="O2752">
        <f t="shared" si="84"/>
        <v>0</v>
      </c>
      <c r="P2752" t="str">
        <f t="shared" si="85"/>
        <v>2023-08</v>
      </c>
      <c r="Q2752" s="3">
        <f>IF(AND(IF(dashboard!$B$4="All",TRUE,$F2752=dashboard!$B$4),IF(dashboard!$B$5="All",TRUE,$E2752=dashboard!$B$5),IF(dashboard!$B$6="All",TRUE,$G2752=dashboard!$B$6),IF(dashboard!$B$7="All",TRUE,$M2752=dashboard!$B$7),$P2752&gt;=dashboard!$B$8,$P2752&lt;=dashboard!$B$9,COUNTIFS($C$2:C2752,$C2752,$F$2:F2752,IF(dashboard!$B$4="All","*",dashboard!$B$4),$E$2:E2752,IF(dashboard!$B$5="All","*",dashboard!$B$5),$G$2:G2752,IF(dashboard!$B$6="All","*",dashboard!$B$6),$M$2:M2752,IF(dashboard!$B$7="All","*",dashboard!$B$7),$P$2:P2752,"&gt;="&amp;dashboard!$B$8,$P$2:P2752,"&lt;="&amp;dashboard!$B$9)=1),1,0)</f>
        <v>0</v>
      </c>
    </row>
    <row r="2753" spans="1:17">
      <c r="A2753" t="s">
        <v>4325</v>
      </c>
      <c r="B2753" s="2">
        <v>45381</v>
      </c>
      <c r="C2753" t="s">
        <v>444</v>
      </c>
      <c r="D2753" t="s">
        <v>3360</v>
      </c>
      <c r="E2753" t="s">
        <v>17</v>
      </c>
      <c r="F2753" t="s">
        <v>33</v>
      </c>
      <c r="G2753" t="s">
        <v>42</v>
      </c>
      <c r="H2753" t="s">
        <v>50</v>
      </c>
      <c r="I2753" s="3">
        <v>5</v>
      </c>
      <c r="J2753" s="4">
        <v>1927.39</v>
      </c>
      <c r="K2753" s="4">
        <v>9636.94</v>
      </c>
      <c r="L2753" t="s">
        <v>28</v>
      </c>
      <c r="M2753" t="s">
        <v>29</v>
      </c>
      <c r="N2753">
        <f>IF(COUNTIF($C$2:C2753,C2753)=1,1,0)</f>
        <v>0</v>
      </c>
      <c r="O2753">
        <f t="shared" si="84"/>
        <v>0</v>
      </c>
      <c r="P2753" t="str">
        <f t="shared" si="85"/>
        <v>2024-03</v>
      </c>
      <c r="Q2753" s="3">
        <f>IF(AND(IF(dashboard!$B$4="All",TRUE,$F2753=dashboard!$B$4),IF(dashboard!$B$5="All",TRUE,$E2753=dashboard!$B$5),IF(dashboard!$B$6="All",TRUE,$G2753=dashboard!$B$6),IF(dashboard!$B$7="All",TRUE,$M2753=dashboard!$B$7),$P2753&gt;=dashboard!$B$8,$P2753&lt;=dashboard!$B$9,COUNTIFS($C$2:C2753,$C2753,$F$2:F2753,IF(dashboard!$B$4="All","*",dashboard!$B$4),$E$2:E2753,IF(dashboard!$B$5="All","*",dashboard!$B$5),$G$2:G2753,IF(dashboard!$B$6="All","*",dashboard!$B$6),$M$2:M2753,IF(dashboard!$B$7="All","*",dashboard!$B$7),$P$2:P2753,"&gt;="&amp;dashboard!$B$8,$P$2:P2753,"&lt;="&amp;dashboard!$B$9)=1),1,0)</f>
        <v>0</v>
      </c>
    </row>
    <row r="2754" spans="1:17">
      <c r="A2754" t="s">
        <v>4326</v>
      </c>
      <c r="B2754" s="2">
        <v>44939</v>
      </c>
      <c r="C2754" t="s">
        <v>1087</v>
      </c>
      <c r="D2754" t="s">
        <v>592</v>
      </c>
      <c r="E2754" t="s">
        <v>17</v>
      </c>
      <c r="F2754" t="s">
        <v>33</v>
      </c>
      <c r="G2754" t="s">
        <v>42</v>
      </c>
      <c r="H2754" t="s">
        <v>34</v>
      </c>
      <c r="I2754" s="3">
        <v>4</v>
      </c>
      <c r="J2754" s="4">
        <v>1049.93</v>
      </c>
      <c r="K2754" s="4">
        <v>4199.72</v>
      </c>
      <c r="L2754" t="s">
        <v>28</v>
      </c>
      <c r="M2754" t="s">
        <v>29</v>
      </c>
      <c r="N2754">
        <f>IF(COUNTIF($C$2:C2754,C2754)=1,1,0)</f>
        <v>0</v>
      </c>
      <c r="O2754">
        <f t="shared" ref="O2754:O2817" si="86">IF(OR(M2754="Yes",M2754="YES",M2754=TRUE,M2754=1),1,0)</f>
        <v>0</v>
      </c>
      <c r="P2754" t="str">
        <f t="shared" ref="P2754:P2817" si="87">TEXT(B2754,"yyyy-mm")</f>
        <v>2023-01</v>
      </c>
      <c r="Q2754" s="3">
        <f>IF(AND(IF(dashboard!$B$4="All",TRUE,$F2754=dashboard!$B$4),IF(dashboard!$B$5="All",TRUE,$E2754=dashboard!$B$5),IF(dashboard!$B$6="All",TRUE,$G2754=dashboard!$B$6),IF(dashboard!$B$7="All",TRUE,$M2754=dashboard!$B$7),$P2754&gt;=dashboard!$B$8,$P2754&lt;=dashboard!$B$9,COUNTIFS($C$2:C2754,$C2754,$F$2:F2754,IF(dashboard!$B$4="All","*",dashboard!$B$4),$E$2:E2754,IF(dashboard!$B$5="All","*",dashboard!$B$5),$G$2:G2754,IF(dashboard!$B$6="All","*",dashboard!$B$6),$M$2:M2754,IF(dashboard!$B$7="All","*",dashboard!$B$7),$P$2:P2754,"&gt;="&amp;dashboard!$B$8,$P$2:P2754,"&lt;="&amp;dashboard!$B$9)=1),1,0)</f>
        <v>1</v>
      </c>
    </row>
    <row r="2755" spans="1:17">
      <c r="A2755" t="s">
        <v>4327</v>
      </c>
      <c r="B2755" s="2">
        <v>45136</v>
      </c>
      <c r="C2755" t="s">
        <v>1637</v>
      </c>
      <c r="D2755" t="s">
        <v>574</v>
      </c>
      <c r="E2755" t="s">
        <v>17</v>
      </c>
      <c r="F2755" t="s">
        <v>46</v>
      </c>
      <c r="G2755" t="s">
        <v>19</v>
      </c>
      <c r="H2755" t="s">
        <v>57</v>
      </c>
      <c r="I2755" s="3">
        <v>1</v>
      </c>
      <c r="J2755" s="4">
        <v>17467.37</v>
      </c>
      <c r="K2755" s="4">
        <v>17467.37</v>
      </c>
      <c r="L2755" t="s">
        <v>28</v>
      </c>
      <c r="M2755" t="s">
        <v>29</v>
      </c>
      <c r="N2755">
        <f>IF(COUNTIF($C$2:C2755,C2755)=1,1,0)</f>
        <v>0</v>
      </c>
      <c r="O2755">
        <f t="shared" si="86"/>
        <v>0</v>
      </c>
      <c r="P2755" t="str">
        <f t="shared" si="87"/>
        <v>2023-07</v>
      </c>
      <c r="Q2755" s="3">
        <f>IF(AND(IF(dashboard!$B$4="All",TRUE,$F2755=dashboard!$B$4),IF(dashboard!$B$5="All",TRUE,$E2755=dashboard!$B$5),IF(dashboard!$B$6="All",TRUE,$G2755=dashboard!$B$6),IF(dashboard!$B$7="All",TRUE,$M2755=dashboard!$B$7),$P2755&gt;=dashboard!$B$8,$P2755&lt;=dashboard!$B$9,COUNTIFS($C$2:C2755,$C2755,$F$2:F2755,IF(dashboard!$B$4="All","*",dashboard!$B$4),$E$2:E2755,IF(dashboard!$B$5="All","*",dashboard!$B$5),$G$2:G2755,IF(dashboard!$B$6="All","*",dashboard!$B$6),$M$2:M2755,IF(dashboard!$B$7="All","*",dashboard!$B$7),$P$2:P2755,"&gt;="&amp;dashboard!$B$8,$P$2:P2755,"&lt;="&amp;dashboard!$B$9)=1),1,0)</f>
        <v>0</v>
      </c>
    </row>
    <row r="2756" spans="1:17">
      <c r="A2756" t="s">
        <v>4328</v>
      </c>
      <c r="B2756" s="2">
        <v>45323</v>
      </c>
      <c r="C2756" t="s">
        <v>1843</v>
      </c>
      <c r="D2756" t="s">
        <v>3727</v>
      </c>
      <c r="E2756" t="s">
        <v>17</v>
      </c>
      <c r="F2756" t="s">
        <v>46</v>
      </c>
      <c r="G2756" t="s">
        <v>19</v>
      </c>
      <c r="H2756" t="s">
        <v>57</v>
      </c>
      <c r="I2756" s="3">
        <v>4</v>
      </c>
      <c r="J2756" s="4">
        <v>10732.54</v>
      </c>
      <c r="K2756" s="4">
        <v>42930.18</v>
      </c>
      <c r="L2756" t="s">
        <v>28</v>
      </c>
      <c r="M2756" t="s">
        <v>29</v>
      </c>
      <c r="N2756">
        <f>IF(COUNTIF($C$2:C2756,C2756)=1,1,0)</f>
        <v>0</v>
      </c>
      <c r="O2756">
        <f t="shared" si="86"/>
        <v>0</v>
      </c>
      <c r="P2756" t="str">
        <f t="shared" si="87"/>
        <v>2024-02</v>
      </c>
      <c r="Q2756" s="3">
        <f>IF(AND(IF(dashboard!$B$4="All",TRUE,$F2756=dashboard!$B$4),IF(dashboard!$B$5="All",TRUE,$E2756=dashboard!$B$5),IF(dashboard!$B$6="All",TRUE,$G2756=dashboard!$B$6),IF(dashboard!$B$7="All",TRUE,$M2756=dashboard!$B$7),$P2756&gt;=dashboard!$B$8,$P2756&lt;=dashboard!$B$9,COUNTIFS($C$2:C2756,$C2756,$F$2:F2756,IF(dashboard!$B$4="All","*",dashboard!$B$4),$E$2:E2756,IF(dashboard!$B$5="All","*",dashboard!$B$5),$G$2:G2756,IF(dashboard!$B$6="All","*",dashboard!$B$6),$M$2:M2756,IF(dashboard!$B$7="All","*",dashboard!$B$7),$P$2:P2756,"&gt;="&amp;dashboard!$B$8,$P$2:P2756,"&lt;="&amp;dashboard!$B$9)=1),1,0)</f>
        <v>0</v>
      </c>
    </row>
    <row r="2757" spans="1:17">
      <c r="A2757" t="s">
        <v>4329</v>
      </c>
      <c r="B2757" s="2">
        <v>45026</v>
      </c>
      <c r="C2757" t="s">
        <v>3169</v>
      </c>
      <c r="D2757" t="s">
        <v>2383</v>
      </c>
      <c r="E2757" t="s">
        <v>17</v>
      </c>
      <c r="F2757" t="s">
        <v>18</v>
      </c>
      <c r="G2757" t="s">
        <v>42</v>
      </c>
      <c r="H2757" t="s">
        <v>34</v>
      </c>
      <c r="I2757" s="3">
        <v>5</v>
      </c>
      <c r="J2757" s="4">
        <v>1351.29</v>
      </c>
      <c r="K2757" s="4">
        <v>6756.47</v>
      </c>
      <c r="L2757" t="s">
        <v>35</v>
      </c>
      <c r="M2757" t="s">
        <v>29</v>
      </c>
      <c r="N2757">
        <f>IF(COUNTIF($C$2:C2757,C2757)=1,1,0)</f>
        <v>0</v>
      </c>
      <c r="O2757">
        <f t="shared" si="86"/>
        <v>0</v>
      </c>
      <c r="P2757" t="str">
        <f t="shared" si="87"/>
        <v>2023-04</v>
      </c>
      <c r="Q2757" s="3">
        <f>IF(AND(IF(dashboard!$B$4="All",TRUE,$F2757=dashboard!$B$4),IF(dashboard!$B$5="All",TRUE,$E2757=dashboard!$B$5),IF(dashboard!$B$6="All",TRUE,$G2757=dashboard!$B$6),IF(dashboard!$B$7="All",TRUE,$M2757=dashboard!$B$7),$P2757&gt;=dashboard!$B$8,$P2757&lt;=dashboard!$B$9,COUNTIFS($C$2:C2757,$C2757,$F$2:F2757,IF(dashboard!$B$4="All","*",dashboard!$B$4),$E$2:E2757,IF(dashboard!$B$5="All","*",dashboard!$B$5),$G$2:G2757,IF(dashboard!$B$6="All","*",dashboard!$B$6),$M$2:M2757,IF(dashboard!$B$7="All","*",dashboard!$B$7),$P$2:P2757,"&gt;="&amp;dashboard!$B$8,$P$2:P2757,"&lt;="&amp;dashboard!$B$9)=1),1,0)</f>
        <v>0</v>
      </c>
    </row>
    <row r="2758" spans="1:17">
      <c r="A2758" t="s">
        <v>4330</v>
      </c>
      <c r="B2758" s="2">
        <v>44957</v>
      </c>
      <c r="C2758" t="s">
        <v>508</v>
      </c>
      <c r="D2758" t="s">
        <v>608</v>
      </c>
      <c r="E2758" t="s">
        <v>17</v>
      </c>
      <c r="F2758" t="s">
        <v>27</v>
      </c>
      <c r="G2758" t="s">
        <v>19</v>
      </c>
      <c r="H2758" t="s">
        <v>50</v>
      </c>
      <c r="I2758" s="3">
        <v>2</v>
      </c>
      <c r="J2758" s="4">
        <v>2246.6999999999998</v>
      </c>
      <c r="K2758" s="4">
        <v>4493.3999999999996</v>
      </c>
      <c r="L2758" t="s">
        <v>35</v>
      </c>
      <c r="M2758" t="s">
        <v>29</v>
      </c>
      <c r="N2758">
        <f>IF(COUNTIF($C$2:C2758,C2758)=1,1,0)</f>
        <v>0</v>
      </c>
      <c r="O2758">
        <f t="shared" si="86"/>
        <v>0</v>
      </c>
      <c r="P2758" t="str">
        <f t="shared" si="87"/>
        <v>2023-01</v>
      </c>
      <c r="Q2758" s="3">
        <f>IF(AND(IF(dashboard!$B$4="All",TRUE,$F2758=dashboard!$B$4),IF(dashboard!$B$5="All",TRUE,$E2758=dashboard!$B$5),IF(dashboard!$B$6="All",TRUE,$G2758=dashboard!$B$6),IF(dashboard!$B$7="All",TRUE,$M2758=dashboard!$B$7),$P2758&gt;=dashboard!$B$8,$P2758&lt;=dashboard!$B$9,COUNTIFS($C$2:C2758,$C2758,$F$2:F2758,IF(dashboard!$B$4="All","*",dashboard!$B$4),$E$2:E2758,IF(dashboard!$B$5="All","*",dashboard!$B$5),$G$2:G2758,IF(dashboard!$B$6="All","*",dashboard!$B$6),$M$2:M2758,IF(dashboard!$B$7="All","*",dashboard!$B$7),$P$2:P2758,"&gt;="&amp;dashboard!$B$8,$P$2:P2758,"&lt;="&amp;dashboard!$B$9)=1),1,0)</f>
        <v>0</v>
      </c>
    </row>
    <row r="2759" spans="1:17">
      <c r="A2759" t="s">
        <v>4331</v>
      </c>
      <c r="B2759" s="2">
        <v>45454</v>
      </c>
      <c r="C2759" t="s">
        <v>3722</v>
      </c>
      <c r="D2759" t="s">
        <v>262</v>
      </c>
      <c r="E2759" t="s">
        <v>26</v>
      </c>
      <c r="F2759" t="s">
        <v>18</v>
      </c>
      <c r="G2759" t="s">
        <v>42</v>
      </c>
      <c r="H2759" t="s">
        <v>50</v>
      </c>
      <c r="I2759" s="3">
        <v>3</v>
      </c>
      <c r="J2759" s="4">
        <v>2452</v>
      </c>
      <c r="K2759" s="4">
        <v>7356.01</v>
      </c>
      <c r="L2759" t="s">
        <v>35</v>
      </c>
      <c r="M2759" t="s">
        <v>29</v>
      </c>
      <c r="N2759">
        <f>IF(COUNTIF($C$2:C2759,C2759)=1,1,0)</f>
        <v>0</v>
      </c>
      <c r="O2759">
        <f t="shared" si="86"/>
        <v>0</v>
      </c>
      <c r="P2759" t="str">
        <f t="shared" si="87"/>
        <v>2024-06</v>
      </c>
      <c r="Q2759" s="3">
        <f>IF(AND(IF(dashboard!$B$4="All",TRUE,$F2759=dashboard!$B$4),IF(dashboard!$B$5="All",TRUE,$E2759=dashboard!$B$5),IF(dashboard!$B$6="All",TRUE,$G2759=dashboard!$B$6),IF(dashboard!$B$7="All",TRUE,$M2759=dashboard!$B$7),$P2759&gt;=dashboard!$B$8,$P2759&lt;=dashboard!$B$9,COUNTIFS($C$2:C2759,$C2759,$F$2:F2759,IF(dashboard!$B$4="All","*",dashboard!$B$4),$E$2:E2759,IF(dashboard!$B$5="All","*",dashboard!$B$5),$G$2:G2759,IF(dashboard!$B$6="All","*",dashboard!$B$6),$M$2:M2759,IF(dashboard!$B$7="All","*",dashboard!$B$7),$P$2:P2759,"&gt;="&amp;dashboard!$B$8,$P$2:P2759,"&lt;="&amp;dashboard!$B$9)=1),1,0)</f>
        <v>0</v>
      </c>
    </row>
    <row r="2760" spans="1:17">
      <c r="A2760" t="s">
        <v>4332</v>
      </c>
      <c r="B2760" s="2">
        <v>45255</v>
      </c>
      <c r="C2760" t="s">
        <v>1891</v>
      </c>
      <c r="D2760" t="s">
        <v>3355</v>
      </c>
      <c r="E2760" t="s">
        <v>61</v>
      </c>
      <c r="F2760" t="s">
        <v>27</v>
      </c>
      <c r="G2760" t="s">
        <v>42</v>
      </c>
      <c r="H2760" t="s">
        <v>57</v>
      </c>
      <c r="I2760" s="3">
        <v>5</v>
      </c>
      <c r="J2760" s="4">
        <v>14346.09</v>
      </c>
      <c r="K2760" s="4">
        <v>71730.460000000006</v>
      </c>
      <c r="L2760" t="s">
        <v>21</v>
      </c>
      <c r="M2760" t="s">
        <v>29</v>
      </c>
      <c r="N2760">
        <f>IF(COUNTIF($C$2:C2760,C2760)=1,1,0)</f>
        <v>0</v>
      </c>
      <c r="O2760">
        <f t="shared" si="86"/>
        <v>0</v>
      </c>
      <c r="P2760" t="str">
        <f t="shared" si="87"/>
        <v>2023-11</v>
      </c>
      <c r="Q2760" s="3">
        <f>IF(AND(IF(dashboard!$B$4="All",TRUE,$F2760=dashboard!$B$4),IF(dashboard!$B$5="All",TRUE,$E2760=dashboard!$B$5),IF(dashboard!$B$6="All",TRUE,$G2760=dashboard!$B$6),IF(dashboard!$B$7="All",TRUE,$M2760=dashboard!$B$7),$P2760&gt;=dashboard!$B$8,$P2760&lt;=dashboard!$B$9,COUNTIFS($C$2:C2760,$C2760,$F$2:F2760,IF(dashboard!$B$4="All","*",dashboard!$B$4),$E$2:E2760,IF(dashboard!$B$5="All","*",dashboard!$B$5),$G$2:G2760,IF(dashboard!$B$6="All","*",dashboard!$B$6),$M$2:M2760,IF(dashboard!$B$7="All","*",dashboard!$B$7),$P$2:P2760,"&gt;="&amp;dashboard!$B$8,$P$2:P2760,"&lt;="&amp;dashboard!$B$9)=1),1,0)</f>
        <v>0</v>
      </c>
    </row>
    <row r="2761" spans="1:17">
      <c r="A2761" t="s">
        <v>4333</v>
      </c>
      <c r="B2761" s="2">
        <v>45092</v>
      </c>
      <c r="C2761" t="s">
        <v>2594</v>
      </c>
      <c r="D2761" t="s">
        <v>2276</v>
      </c>
      <c r="E2761" t="s">
        <v>61</v>
      </c>
      <c r="F2761" t="s">
        <v>27</v>
      </c>
      <c r="G2761" t="s">
        <v>19</v>
      </c>
      <c r="H2761" t="s">
        <v>20</v>
      </c>
      <c r="I2761" s="3">
        <v>4</v>
      </c>
      <c r="J2761" s="4">
        <v>40700.449999999997</v>
      </c>
      <c r="K2761" s="4">
        <v>162801.82</v>
      </c>
      <c r="L2761" t="s">
        <v>21</v>
      </c>
      <c r="M2761" t="s">
        <v>29</v>
      </c>
      <c r="N2761">
        <f>IF(COUNTIF($C$2:C2761,C2761)=1,1,0)</f>
        <v>0</v>
      </c>
      <c r="O2761">
        <f t="shared" si="86"/>
        <v>0</v>
      </c>
      <c r="P2761" t="str">
        <f t="shared" si="87"/>
        <v>2023-06</v>
      </c>
      <c r="Q2761" s="3">
        <f>IF(AND(IF(dashboard!$B$4="All",TRUE,$F2761=dashboard!$B$4),IF(dashboard!$B$5="All",TRUE,$E2761=dashboard!$B$5),IF(dashboard!$B$6="All",TRUE,$G2761=dashboard!$B$6),IF(dashboard!$B$7="All",TRUE,$M2761=dashboard!$B$7),$P2761&gt;=dashboard!$B$8,$P2761&lt;=dashboard!$B$9,COUNTIFS($C$2:C2761,$C2761,$F$2:F2761,IF(dashboard!$B$4="All","*",dashboard!$B$4),$E$2:E2761,IF(dashboard!$B$5="All","*",dashboard!$B$5),$G$2:G2761,IF(dashboard!$B$6="All","*",dashboard!$B$6),$M$2:M2761,IF(dashboard!$B$7="All","*",dashboard!$B$7),$P$2:P2761,"&gt;="&amp;dashboard!$B$8,$P$2:P2761,"&lt;="&amp;dashboard!$B$9)=1),1,0)</f>
        <v>0</v>
      </c>
    </row>
    <row r="2762" spans="1:17">
      <c r="A2762" t="s">
        <v>4334</v>
      </c>
      <c r="B2762" s="2">
        <v>45385</v>
      </c>
      <c r="C2762" t="s">
        <v>3493</v>
      </c>
      <c r="D2762" t="s">
        <v>153</v>
      </c>
      <c r="E2762" t="s">
        <v>17</v>
      </c>
      <c r="F2762" t="s">
        <v>46</v>
      </c>
      <c r="G2762" t="s">
        <v>42</v>
      </c>
      <c r="H2762" t="s">
        <v>20</v>
      </c>
      <c r="I2762" s="3">
        <v>2</v>
      </c>
      <c r="J2762" s="4">
        <v>37977.26</v>
      </c>
      <c r="K2762" s="4">
        <v>75954.52</v>
      </c>
      <c r="L2762" t="s">
        <v>28</v>
      </c>
      <c r="M2762" t="s">
        <v>29</v>
      </c>
      <c r="N2762">
        <f>IF(COUNTIF($C$2:C2762,C2762)=1,1,0)</f>
        <v>0</v>
      </c>
      <c r="O2762">
        <f t="shared" si="86"/>
        <v>0</v>
      </c>
      <c r="P2762" t="str">
        <f t="shared" si="87"/>
        <v>2024-04</v>
      </c>
      <c r="Q2762" s="3">
        <f>IF(AND(IF(dashboard!$B$4="All",TRUE,$F2762=dashboard!$B$4),IF(dashboard!$B$5="All",TRUE,$E2762=dashboard!$B$5),IF(dashboard!$B$6="All",TRUE,$G2762=dashboard!$B$6),IF(dashboard!$B$7="All",TRUE,$M2762=dashboard!$B$7),$P2762&gt;=dashboard!$B$8,$P2762&lt;=dashboard!$B$9,COUNTIFS($C$2:C2762,$C2762,$F$2:F2762,IF(dashboard!$B$4="All","*",dashboard!$B$4),$E$2:E2762,IF(dashboard!$B$5="All","*",dashboard!$B$5),$G$2:G2762,IF(dashboard!$B$6="All","*",dashboard!$B$6),$M$2:M2762,IF(dashboard!$B$7="All","*",dashboard!$B$7),$P$2:P2762,"&gt;="&amp;dashboard!$B$8,$P$2:P2762,"&lt;="&amp;dashboard!$B$9)=1),1,0)</f>
        <v>0</v>
      </c>
    </row>
    <row r="2763" spans="1:17">
      <c r="A2763" t="s">
        <v>4335</v>
      </c>
      <c r="B2763" s="2">
        <v>45026</v>
      </c>
      <c r="C2763" t="s">
        <v>2647</v>
      </c>
      <c r="D2763" t="s">
        <v>1396</v>
      </c>
      <c r="E2763" t="s">
        <v>26</v>
      </c>
      <c r="F2763" t="s">
        <v>33</v>
      </c>
      <c r="G2763" t="s">
        <v>19</v>
      </c>
      <c r="H2763" t="s">
        <v>57</v>
      </c>
      <c r="I2763" s="3">
        <v>2</v>
      </c>
      <c r="J2763" s="4">
        <v>17886.18</v>
      </c>
      <c r="K2763" s="4">
        <v>35772.35</v>
      </c>
      <c r="L2763" t="s">
        <v>35</v>
      </c>
      <c r="M2763" t="s">
        <v>29</v>
      </c>
      <c r="N2763">
        <f>IF(COUNTIF($C$2:C2763,C2763)=1,1,0)</f>
        <v>0</v>
      </c>
      <c r="O2763">
        <f t="shared" si="86"/>
        <v>0</v>
      </c>
      <c r="P2763" t="str">
        <f t="shared" si="87"/>
        <v>2023-04</v>
      </c>
      <c r="Q2763" s="3">
        <f>IF(AND(IF(dashboard!$B$4="All",TRUE,$F2763=dashboard!$B$4),IF(dashboard!$B$5="All",TRUE,$E2763=dashboard!$B$5),IF(dashboard!$B$6="All",TRUE,$G2763=dashboard!$B$6),IF(dashboard!$B$7="All",TRUE,$M2763=dashboard!$B$7),$P2763&gt;=dashboard!$B$8,$P2763&lt;=dashboard!$B$9,COUNTIFS($C$2:C2763,$C2763,$F$2:F2763,IF(dashboard!$B$4="All","*",dashboard!$B$4),$E$2:E2763,IF(dashboard!$B$5="All","*",dashboard!$B$5),$G$2:G2763,IF(dashboard!$B$6="All","*",dashboard!$B$6),$M$2:M2763,IF(dashboard!$B$7="All","*",dashboard!$B$7),$P$2:P2763,"&gt;="&amp;dashboard!$B$8,$P$2:P2763,"&lt;="&amp;dashboard!$B$9)=1),1,0)</f>
        <v>1</v>
      </c>
    </row>
    <row r="2764" spans="1:17">
      <c r="A2764" t="s">
        <v>4336</v>
      </c>
      <c r="B2764" s="2">
        <v>45099</v>
      </c>
      <c r="C2764" t="s">
        <v>4337</v>
      </c>
      <c r="D2764" t="s">
        <v>327</v>
      </c>
      <c r="E2764" t="s">
        <v>61</v>
      </c>
      <c r="F2764" t="s">
        <v>33</v>
      </c>
      <c r="G2764" t="s">
        <v>19</v>
      </c>
      <c r="H2764" t="s">
        <v>57</v>
      </c>
      <c r="I2764" s="3">
        <v>5</v>
      </c>
      <c r="J2764" s="4">
        <v>16458.22</v>
      </c>
      <c r="K2764" s="4">
        <v>82291.12</v>
      </c>
      <c r="L2764" t="s">
        <v>28</v>
      </c>
      <c r="M2764" t="s">
        <v>22</v>
      </c>
      <c r="N2764">
        <f>IF(COUNTIF($C$2:C2764,C2764)=1,1,0)</f>
        <v>1</v>
      </c>
      <c r="O2764">
        <f t="shared" si="86"/>
        <v>1</v>
      </c>
      <c r="P2764" t="str">
        <f t="shared" si="87"/>
        <v>2023-06</v>
      </c>
      <c r="Q2764" s="3">
        <f>IF(AND(IF(dashboard!$B$4="All",TRUE,$F2764=dashboard!$B$4),IF(dashboard!$B$5="All",TRUE,$E2764=dashboard!$B$5),IF(dashboard!$B$6="All",TRUE,$G2764=dashboard!$B$6),IF(dashboard!$B$7="All",TRUE,$M2764=dashboard!$B$7),$P2764&gt;=dashboard!$B$8,$P2764&lt;=dashboard!$B$9,COUNTIFS($C$2:C2764,$C2764,$F$2:F2764,IF(dashboard!$B$4="All","*",dashboard!$B$4),$E$2:E2764,IF(dashboard!$B$5="All","*",dashboard!$B$5),$G$2:G2764,IF(dashboard!$B$6="All","*",dashboard!$B$6),$M$2:M2764,IF(dashboard!$B$7="All","*",dashboard!$B$7),$P$2:P2764,"&gt;="&amp;dashboard!$B$8,$P$2:P2764,"&lt;="&amp;dashboard!$B$9)=1),1,0)</f>
        <v>1</v>
      </c>
    </row>
    <row r="2765" spans="1:17">
      <c r="A2765" t="s">
        <v>4338</v>
      </c>
      <c r="B2765" s="2">
        <v>45088</v>
      </c>
      <c r="C2765" t="s">
        <v>299</v>
      </c>
      <c r="D2765" t="s">
        <v>2245</v>
      </c>
      <c r="E2765" t="s">
        <v>17</v>
      </c>
      <c r="F2765" t="s">
        <v>46</v>
      </c>
      <c r="G2765" t="s">
        <v>42</v>
      </c>
      <c r="H2765" t="s">
        <v>34</v>
      </c>
      <c r="I2765" s="3">
        <v>1</v>
      </c>
      <c r="J2765" s="4">
        <v>1017.53</v>
      </c>
      <c r="K2765" s="4">
        <v>1017.53</v>
      </c>
      <c r="L2765" t="s">
        <v>35</v>
      </c>
      <c r="M2765" t="s">
        <v>29</v>
      </c>
      <c r="N2765">
        <f>IF(COUNTIF($C$2:C2765,C2765)=1,1,0)</f>
        <v>0</v>
      </c>
      <c r="O2765">
        <f t="shared" si="86"/>
        <v>0</v>
      </c>
      <c r="P2765" t="str">
        <f t="shared" si="87"/>
        <v>2023-06</v>
      </c>
      <c r="Q2765" s="3">
        <f>IF(AND(IF(dashboard!$B$4="All",TRUE,$F2765=dashboard!$B$4),IF(dashboard!$B$5="All",TRUE,$E2765=dashboard!$B$5),IF(dashboard!$B$6="All",TRUE,$G2765=dashboard!$B$6),IF(dashboard!$B$7="All",TRUE,$M2765=dashboard!$B$7),$P2765&gt;=dashboard!$B$8,$P2765&lt;=dashboard!$B$9,COUNTIFS($C$2:C2765,$C2765,$F$2:F2765,IF(dashboard!$B$4="All","*",dashboard!$B$4),$E$2:E2765,IF(dashboard!$B$5="All","*",dashboard!$B$5),$G$2:G2765,IF(dashboard!$B$6="All","*",dashboard!$B$6),$M$2:M2765,IF(dashboard!$B$7="All","*",dashboard!$B$7),$P$2:P2765,"&gt;="&amp;dashboard!$B$8,$P$2:P2765,"&lt;="&amp;dashboard!$B$9)=1),1,0)</f>
        <v>0</v>
      </c>
    </row>
    <row r="2766" spans="1:17">
      <c r="A2766" t="s">
        <v>4339</v>
      </c>
      <c r="B2766" s="2">
        <v>45189</v>
      </c>
      <c r="C2766" t="s">
        <v>1719</v>
      </c>
      <c r="D2766" t="s">
        <v>1335</v>
      </c>
      <c r="E2766" t="s">
        <v>26</v>
      </c>
      <c r="F2766" t="s">
        <v>33</v>
      </c>
      <c r="G2766" t="s">
        <v>42</v>
      </c>
      <c r="H2766" t="s">
        <v>34</v>
      </c>
      <c r="I2766" s="3">
        <v>2</v>
      </c>
      <c r="J2766" s="4">
        <v>1417.73</v>
      </c>
      <c r="K2766" s="4">
        <v>2835.46</v>
      </c>
      <c r="L2766" t="s">
        <v>21</v>
      </c>
      <c r="M2766" t="s">
        <v>29</v>
      </c>
      <c r="N2766">
        <f>IF(COUNTIF($C$2:C2766,C2766)=1,1,0)</f>
        <v>0</v>
      </c>
      <c r="O2766">
        <f t="shared" si="86"/>
        <v>0</v>
      </c>
      <c r="P2766" t="str">
        <f t="shared" si="87"/>
        <v>2023-09</v>
      </c>
      <c r="Q2766" s="3">
        <f>IF(AND(IF(dashboard!$B$4="All",TRUE,$F2766=dashboard!$B$4),IF(dashboard!$B$5="All",TRUE,$E2766=dashboard!$B$5),IF(dashboard!$B$6="All",TRUE,$G2766=dashboard!$B$6),IF(dashboard!$B$7="All",TRUE,$M2766=dashboard!$B$7),$P2766&gt;=dashboard!$B$8,$P2766&lt;=dashboard!$B$9,COUNTIFS($C$2:C2766,$C2766,$F$2:F2766,IF(dashboard!$B$4="All","*",dashboard!$B$4),$E$2:E2766,IF(dashboard!$B$5="All","*",dashboard!$B$5),$G$2:G2766,IF(dashboard!$B$6="All","*",dashboard!$B$6),$M$2:M2766,IF(dashboard!$B$7="All","*",dashboard!$B$7),$P$2:P2766,"&gt;="&amp;dashboard!$B$8,$P$2:P2766,"&lt;="&amp;dashboard!$B$9)=1),1,0)</f>
        <v>0</v>
      </c>
    </row>
    <row r="2767" spans="1:17">
      <c r="A2767" t="s">
        <v>4340</v>
      </c>
      <c r="B2767" s="2">
        <v>45200</v>
      </c>
      <c r="C2767" t="s">
        <v>2129</v>
      </c>
      <c r="D2767" t="s">
        <v>3026</v>
      </c>
      <c r="E2767" t="s">
        <v>17</v>
      </c>
      <c r="F2767" t="s">
        <v>46</v>
      </c>
      <c r="G2767" t="s">
        <v>19</v>
      </c>
      <c r="H2767" t="s">
        <v>34</v>
      </c>
      <c r="I2767" s="3">
        <v>3</v>
      </c>
      <c r="J2767" s="4">
        <v>1430.14</v>
      </c>
      <c r="K2767" s="4">
        <v>4290.42</v>
      </c>
      <c r="L2767" t="s">
        <v>28</v>
      </c>
      <c r="M2767" t="s">
        <v>29</v>
      </c>
      <c r="N2767">
        <f>IF(COUNTIF($C$2:C2767,C2767)=1,1,0)</f>
        <v>0</v>
      </c>
      <c r="O2767">
        <f t="shared" si="86"/>
        <v>0</v>
      </c>
      <c r="P2767" t="str">
        <f t="shared" si="87"/>
        <v>2023-10</v>
      </c>
      <c r="Q2767" s="3">
        <f>IF(AND(IF(dashboard!$B$4="All",TRUE,$F2767=dashboard!$B$4),IF(dashboard!$B$5="All",TRUE,$E2767=dashboard!$B$5),IF(dashboard!$B$6="All",TRUE,$G2767=dashboard!$B$6),IF(dashboard!$B$7="All",TRUE,$M2767=dashboard!$B$7),$P2767&gt;=dashboard!$B$8,$P2767&lt;=dashboard!$B$9,COUNTIFS($C$2:C2767,$C2767,$F$2:F2767,IF(dashboard!$B$4="All","*",dashboard!$B$4),$E$2:E2767,IF(dashboard!$B$5="All","*",dashboard!$B$5),$G$2:G2767,IF(dashboard!$B$6="All","*",dashboard!$B$6),$M$2:M2767,IF(dashboard!$B$7="All","*",dashboard!$B$7),$P$2:P2767,"&gt;="&amp;dashboard!$B$8,$P$2:P2767,"&lt;="&amp;dashboard!$B$9)=1),1,0)</f>
        <v>0</v>
      </c>
    </row>
    <row r="2768" spans="1:17">
      <c r="A2768" t="s">
        <v>4341</v>
      </c>
      <c r="B2768" s="2">
        <v>44929</v>
      </c>
      <c r="C2768" t="s">
        <v>87</v>
      </c>
      <c r="D2768" t="s">
        <v>2660</v>
      </c>
      <c r="E2768" t="s">
        <v>17</v>
      </c>
      <c r="F2768" t="s">
        <v>18</v>
      </c>
      <c r="G2768" t="s">
        <v>19</v>
      </c>
      <c r="H2768" t="s">
        <v>34</v>
      </c>
      <c r="I2768" s="3">
        <v>4</v>
      </c>
      <c r="J2768" s="4">
        <v>913.86</v>
      </c>
      <c r="K2768" s="4">
        <v>3655.42</v>
      </c>
      <c r="L2768" t="s">
        <v>35</v>
      </c>
      <c r="M2768" t="s">
        <v>29</v>
      </c>
      <c r="N2768">
        <f>IF(COUNTIF($C$2:C2768,C2768)=1,1,0)</f>
        <v>0</v>
      </c>
      <c r="O2768">
        <f t="shared" si="86"/>
        <v>0</v>
      </c>
      <c r="P2768" t="str">
        <f t="shared" si="87"/>
        <v>2023-01</v>
      </c>
      <c r="Q2768" s="3">
        <f>IF(AND(IF(dashboard!$B$4="All",TRUE,$F2768=dashboard!$B$4),IF(dashboard!$B$5="All",TRUE,$E2768=dashboard!$B$5),IF(dashboard!$B$6="All",TRUE,$G2768=dashboard!$B$6),IF(dashboard!$B$7="All",TRUE,$M2768=dashboard!$B$7),$P2768&gt;=dashboard!$B$8,$P2768&lt;=dashboard!$B$9,COUNTIFS($C$2:C2768,$C2768,$F$2:F2768,IF(dashboard!$B$4="All","*",dashboard!$B$4),$E$2:E2768,IF(dashboard!$B$5="All","*",dashboard!$B$5),$G$2:G2768,IF(dashboard!$B$6="All","*",dashboard!$B$6),$M$2:M2768,IF(dashboard!$B$7="All","*",dashboard!$B$7),$P$2:P2768,"&gt;="&amp;dashboard!$B$8,$P$2:P2768,"&lt;="&amp;dashboard!$B$9)=1),1,0)</f>
        <v>0</v>
      </c>
    </row>
    <row r="2769" spans="1:17">
      <c r="A2769" t="s">
        <v>4342</v>
      </c>
      <c r="B2769" s="2">
        <v>44954</v>
      </c>
      <c r="C2769" t="s">
        <v>2482</v>
      </c>
      <c r="D2769" t="s">
        <v>4343</v>
      </c>
      <c r="E2769" t="s">
        <v>17</v>
      </c>
      <c r="F2769" t="s">
        <v>27</v>
      </c>
      <c r="G2769" t="s">
        <v>19</v>
      </c>
      <c r="H2769" t="s">
        <v>34</v>
      </c>
      <c r="I2769" s="3">
        <v>4</v>
      </c>
      <c r="J2769" s="4">
        <v>1380.63</v>
      </c>
      <c r="K2769" s="4">
        <v>5522.51</v>
      </c>
      <c r="L2769" t="s">
        <v>35</v>
      </c>
      <c r="M2769" t="s">
        <v>22</v>
      </c>
      <c r="N2769">
        <f>IF(COUNTIF($C$2:C2769,C2769)=1,1,0)</f>
        <v>0</v>
      </c>
      <c r="O2769">
        <f t="shared" si="86"/>
        <v>1</v>
      </c>
      <c r="P2769" t="str">
        <f t="shared" si="87"/>
        <v>2023-01</v>
      </c>
      <c r="Q2769" s="3">
        <f>IF(AND(IF(dashboard!$B$4="All",TRUE,$F2769=dashboard!$B$4),IF(dashboard!$B$5="All",TRUE,$E2769=dashboard!$B$5),IF(dashboard!$B$6="All",TRUE,$G2769=dashboard!$B$6),IF(dashboard!$B$7="All",TRUE,$M2769=dashboard!$B$7),$P2769&gt;=dashboard!$B$8,$P2769&lt;=dashboard!$B$9,COUNTIFS($C$2:C2769,$C2769,$F$2:F2769,IF(dashboard!$B$4="All","*",dashboard!$B$4),$E$2:E2769,IF(dashboard!$B$5="All","*",dashboard!$B$5),$G$2:G2769,IF(dashboard!$B$6="All","*",dashboard!$B$6),$M$2:M2769,IF(dashboard!$B$7="All","*",dashboard!$B$7),$P$2:P2769,"&gt;="&amp;dashboard!$B$8,$P$2:P2769,"&lt;="&amp;dashboard!$B$9)=1),1,0)</f>
        <v>0</v>
      </c>
    </row>
    <row r="2770" spans="1:17">
      <c r="A2770" t="s">
        <v>4344</v>
      </c>
      <c r="B2770" s="2">
        <v>45252</v>
      </c>
      <c r="C2770" t="s">
        <v>2340</v>
      </c>
      <c r="D2770" t="s">
        <v>2351</v>
      </c>
      <c r="E2770" t="s">
        <v>17</v>
      </c>
      <c r="F2770" t="s">
        <v>33</v>
      </c>
      <c r="G2770" t="s">
        <v>19</v>
      </c>
      <c r="H2770" t="s">
        <v>34</v>
      </c>
      <c r="I2770" s="3">
        <v>4</v>
      </c>
      <c r="J2770" s="4">
        <v>1238.52</v>
      </c>
      <c r="K2770" s="4">
        <v>4954.09</v>
      </c>
      <c r="L2770" t="s">
        <v>35</v>
      </c>
      <c r="M2770" t="s">
        <v>29</v>
      </c>
      <c r="N2770">
        <f>IF(COUNTIF($C$2:C2770,C2770)=1,1,0)</f>
        <v>0</v>
      </c>
      <c r="O2770">
        <f t="shared" si="86"/>
        <v>0</v>
      </c>
      <c r="P2770" t="str">
        <f t="shared" si="87"/>
        <v>2023-11</v>
      </c>
      <c r="Q2770" s="3">
        <f>IF(AND(IF(dashboard!$B$4="All",TRUE,$F2770=dashboard!$B$4),IF(dashboard!$B$5="All",TRUE,$E2770=dashboard!$B$5),IF(dashboard!$B$6="All",TRUE,$G2770=dashboard!$B$6),IF(dashboard!$B$7="All",TRUE,$M2770=dashboard!$B$7),$P2770&gt;=dashboard!$B$8,$P2770&lt;=dashboard!$B$9,COUNTIFS($C$2:C2770,$C2770,$F$2:F2770,IF(dashboard!$B$4="All","*",dashboard!$B$4),$E$2:E2770,IF(dashboard!$B$5="All","*",dashboard!$B$5),$G$2:G2770,IF(dashboard!$B$6="All","*",dashboard!$B$6),$M$2:M2770,IF(dashboard!$B$7="All","*",dashboard!$B$7),$P$2:P2770,"&gt;="&amp;dashboard!$B$8,$P$2:P2770,"&lt;="&amp;dashboard!$B$9)=1),1,0)</f>
        <v>1</v>
      </c>
    </row>
    <row r="2771" spans="1:17">
      <c r="A2771" t="s">
        <v>4345</v>
      </c>
      <c r="B2771" s="2">
        <v>45075</v>
      </c>
      <c r="C2771" t="s">
        <v>662</v>
      </c>
      <c r="D2771" t="s">
        <v>1239</v>
      </c>
      <c r="E2771" t="s">
        <v>26</v>
      </c>
      <c r="F2771" t="s">
        <v>33</v>
      </c>
      <c r="G2771" t="s">
        <v>19</v>
      </c>
      <c r="H2771" t="s">
        <v>20</v>
      </c>
      <c r="I2771" s="3">
        <v>5</v>
      </c>
      <c r="J2771" s="4">
        <v>40634.89</v>
      </c>
      <c r="K2771" s="4">
        <v>203174.45</v>
      </c>
      <c r="L2771" t="s">
        <v>28</v>
      </c>
      <c r="M2771" t="s">
        <v>29</v>
      </c>
      <c r="N2771">
        <f>IF(COUNTIF($C$2:C2771,C2771)=1,1,0)</f>
        <v>0</v>
      </c>
      <c r="O2771">
        <f t="shared" si="86"/>
        <v>0</v>
      </c>
      <c r="P2771" t="str">
        <f t="shared" si="87"/>
        <v>2023-05</v>
      </c>
      <c r="Q2771" s="3">
        <f>IF(AND(IF(dashboard!$B$4="All",TRUE,$F2771=dashboard!$B$4),IF(dashboard!$B$5="All",TRUE,$E2771=dashboard!$B$5),IF(dashboard!$B$6="All",TRUE,$G2771=dashboard!$B$6),IF(dashboard!$B$7="All",TRUE,$M2771=dashboard!$B$7),$P2771&gt;=dashboard!$B$8,$P2771&lt;=dashboard!$B$9,COUNTIFS($C$2:C2771,$C2771,$F$2:F2771,IF(dashboard!$B$4="All","*",dashboard!$B$4),$E$2:E2771,IF(dashboard!$B$5="All","*",dashboard!$B$5),$G$2:G2771,IF(dashboard!$B$6="All","*",dashboard!$B$6),$M$2:M2771,IF(dashboard!$B$7="All","*",dashboard!$B$7),$P$2:P2771,"&gt;="&amp;dashboard!$B$8,$P$2:P2771,"&lt;="&amp;dashboard!$B$9)=1),1,0)</f>
        <v>0</v>
      </c>
    </row>
    <row r="2772" spans="1:17">
      <c r="A2772" t="s">
        <v>4346</v>
      </c>
      <c r="B2772" s="2">
        <v>45466</v>
      </c>
      <c r="C2772" t="s">
        <v>1784</v>
      </c>
      <c r="D2772" t="s">
        <v>1095</v>
      </c>
      <c r="E2772" t="s">
        <v>17</v>
      </c>
      <c r="F2772" t="s">
        <v>18</v>
      </c>
      <c r="G2772" t="s">
        <v>19</v>
      </c>
      <c r="H2772" t="s">
        <v>57</v>
      </c>
      <c r="I2772" s="3">
        <v>4</v>
      </c>
      <c r="J2772" s="4">
        <v>17368.04</v>
      </c>
      <c r="K2772" s="4">
        <v>69472.17</v>
      </c>
      <c r="L2772" t="s">
        <v>21</v>
      </c>
      <c r="M2772" t="s">
        <v>29</v>
      </c>
      <c r="N2772">
        <f>IF(COUNTIF($C$2:C2772,C2772)=1,1,0)</f>
        <v>0</v>
      </c>
      <c r="O2772">
        <f t="shared" si="86"/>
        <v>0</v>
      </c>
      <c r="P2772" t="str">
        <f t="shared" si="87"/>
        <v>2024-06</v>
      </c>
      <c r="Q2772" s="3">
        <f>IF(AND(IF(dashboard!$B$4="All",TRUE,$F2772=dashboard!$B$4),IF(dashboard!$B$5="All",TRUE,$E2772=dashboard!$B$5),IF(dashboard!$B$6="All",TRUE,$G2772=dashboard!$B$6),IF(dashboard!$B$7="All",TRUE,$M2772=dashboard!$B$7),$P2772&gt;=dashboard!$B$8,$P2772&lt;=dashboard!$B$9,COUNTIFS($C$2:C2772,$C2772,$F$2:F2772,IF(dashboard!$B$4="All","*",dashboard!$B$4),$E$2:E2772,IF(dashboard!$B$5="All","*",dashboard!$B$5),$G$2:G2772,IF(dashboard!$B$6="All","*",dashboard!$B$6),$M$2:M2772,IF(dashboard!$B$7="All","*",dashboard!$B$7),$P$2:P2772,"&gt;="&amp;dashboard!$B$8,$P$2:P2772,"&lt;="&amp;dashboard!$B$9)=1),1,0)</f>
        <v>0</v>
      </c>
    </row>
    <row r="2773" spans="1:17">
      <c r="A2773" t="s">
        <v>4347</v>
      </c>
      <c r="B2773" s="2">
        <v>45414</v>
      </c>
      <c r="C2773" t="s">
        <v>1169</v>
      </c>
      <c r="D2773" t="s">
        <v>3329</v>
      </c>
      <c r="E2773" t="s">
        <v>17</v>
      </c>
      <c r="F2773" t="s">
        <v>18</v>
      </c>
      <c r="G2773" t="s">
        <v>42</v>
      </c>
      <c r="H2773" t="s">
        <v>50</v>
      </c>
      <c r="I2773" s="3">
        <v>4</v>
      </c>
      <c r="J2773" s="4">
        <v>2864.22</v>
      </c>
      <c r="K2773" s="4">
        <v>11456.87</v>
      </c>
      <c r="L2773" t="s">
        <v>35</v>
      </c>
      <c r="M2773" t="s">
        <v>29</v>
      </c>
      <c r="N2773">
        <f>IF(COUNTIF($C$2:C2773,C2773)=1,1,0)</f>
        <v>0</v>
      </c>
      <c r="O2773">
        <f t="shared" si="86"/>
        <v>0</v>
      </c>
      <c r="P2773" t="str">
        <f t="shared" si="87"/>
        <v>2024-05</v>
      </c>
      <c r="Q2773" s="3">
        <f>IF(AND(IF(dashboard!$B$4="All",TRUE,$F2773=dashboard!$B$4),IF(dashboard!$B$5="All",TRUE,$E2773=dashboard!$B$5),IF(dashboard!$B$6="All",TRUE,$G2773=dashboard!$B$6),IF(dashboard!$B$7="All",TRUE,$M2773=dashboard!$B$7),$P2773&gt;=dashboard!$B$8,$P2773&lt;=dashboard!$B$9,COUNTIFS($C$2:C2773,$C2773,$F$2:F2773,IF(dashboard!$B$4="All","*",dashboard!$B$4),$E$2:E2773,IF(dashboard!$B$5="All","*",dashboard!$B$5),$G$2:G2773,IF(dashboard!$B$6="All","*",dashboard!$B$6),$M$2:M2773,IF(dashboard!$B$7="All","*",dashboard!$B$7),$P$2:P2773,"&gt;="&amp;dashboard!$B$8,$P$2:P2773,"&lt;="&amp;dashboard!$B$9)=1),1,0)</f>
        <v>0</v>
      </c>
    </row>
    <row r="2774" spans="1:17">
      <c r="A2774" t="s">
        <v>4348</v>
      </c>
      <c r="B2774" s="2">
        <v>45364</v>
      </c>
      <c r="C2774" t="s">
        <v>610</v>
      </c>
      <c r="D2774" t="s">
        <v>4349</v>
      </c>
      <c r="E2774" t="s">
        <v>17</v>
      </c>
      <c r="F2774" t="s">
        <v>33</v>
      </c>
      <c r="G2774" t="s">
        <v>42</v>
      </c>
      <c r="H2774" t="s">
        <v>34</v>
      </c>
      <c r="I2774" s="3">
        <v>3</v>
      </c>
      <c r="J2774" s="4">
        <v>1371.17</v>
      </c>
      <c r="K2774" s="4">
        <v>4113.5</v>
      </c>
      <c r="L2774" t="s">
        <v>28</v>
      </c>
      <c r="M2774" t="s">
        <v>29</v>
      </c>
      <c r="N2774">
        <f>IF(COUNTIF($C$2:C2774,C2774)=1,1,0)</f>
        <v>0</v>
      </c>
      <c r="O2774">
        <f t="shared" si="86"/>
        <v>0</v>
      </c>
      <c r="P2774" t="str">
        <f t="shared" si="87"/>
        <v>2024-03</v>
      </c>
      <c r="Q2774" s="3">
        <f>IF(AND(IF(dashboard!$B$4="All",TRUE,$F2774=dashboard!$B$4),IF(dashboard!$B$5="All",TRUE,$E2774=dashboard!$B$5),IF(dashboard!$B$6="All",TRUE,$G2774=dashboard!$B$6),IF(dashboard!$B$7="All",TRUE,$M2774=dashboard!$B$7),$P2774&gt;=dashboard!$B$8,$P2774&lt;=dashboard!$B$9,COUNTIFS($C$2:C2774,$C2774,$F$2:F2774,IF(dashboard!$B$4="All","*",dashboard!$B$4),$E$2:E2774,IF(dashboard!$B$5="All","*",dashboard!$B$5),$G$2:G2774,IF(dashboard!$B$6="All","*",dashboard!$B$6),$M$2:M2774,IF(dashboard!$B$7="All","*",dashboard!$B$7),$P$2:P2774,"&gt;="&amp;dashboard!$B$8,$P$2:P2774,"&lt;="&amp;dashboard!$B$9)=1),1,0)</f>
        <v>0</v>
      </c>
    </row>
    <row r="2775" spans="1:17">
      <c r="A2775" t="s">
        <v>4350</v>
      </c>
      <c r="B2775" s="2">
        <v>44991</v>
      </c>
      <c r="C2775" t="s">
        <v>1725</v>
      </c>
      <c r="D2775" t="s">
        <v>3819</v>
      </c>
      <c r="E2775" t="s">
        <v>61</v>
      </c>
      <c r="F2775" t="s">
        <v>33</v>
      </c>
      <c r="G2775" t="s">
        <v>19</v>
      </c>
      <c r="H2775" t="s">
        <v>20</v>
      </c>
      <c r="I2775" s="3">
        <v>1</v>
      </c>
      <c r="J2775" s="4">
        <v>26558.81</v>
      </c>
      <c r="K2775" s="4">
        <v>26558.81</v>
      </c>
      <c r="L2775" t="s">
        <v>35</v>
      </c>
      <c r="M2775" t="s">
        <v>29</v>
      </c>
      <c r="N2775">
        <f>IF(COUNTIF($C$2:C2775,C2775)=1,1,0)</f>
        <v>0</v>
      </c>
      <c r="O2775">
        <f t="shared" si="86"/>
        <v>0</v>
      </c>
      <c r="P2775" t="str">
        <f t="shared" si="87"/>
        <v>2023-03</v>
      </c>
      <c r="Q2775" s="3">
        <f>IF(AND(IF(dashboard!$B$4="All",TRUE,$F2775=dashboard!$B$4),IF(dashboard!$B$5="All",TRUE,$E2775=dashboard!$B$5),IF(dashboard!$B$6="All",TRUE,$G2775=dashboard!$B$6),IF(dashboard!$B$7="All",TRUE,$M2775=dashboard!$B$7),$P2775&gt;=dashboard!$B$8,$P2775&lt;=dashboard!$B$9,COUNTIFS($C$2:C2775,$C2775,$F$2:F2775,IF(dashboard!$B$4="All","*",dashboard!$B$4),$E$2:E2775,IF(dashboard!$B$5="All","*",dashboard!$B$5),$G$2:G2775,IF(dashboard!$B$6="All","*",dashboard!$B$6),$M$2:M2775,IF(dashboard!$B$7="All","*",dashboard!$B$7),$P$2:P2775,"&gt;="&amp;dashboard!$B$8,$P$2:P2775,"&lt;="&amp;dashboard!$B$9)=1),1,0)</f>
        <v>1</v>
      </c>
    </row>
    <row r="2776" spans="1:17">
      <c r="A2776" t="s">
        <v>4351</v>
      </c>
      <c r="B2776" s="2">
        <v>45282</v>
      </c>
      <c r="C2776" t="s">
        <v>610</v>
      </c>
      <c r="D2776" t="s">
        <v>863</v>
      </c>
      <c r="E2776" t="s">
        <v>17</v>
      </c>
      <c r="F2776" t="s">
        <v>46</v>
      </c>
      <c r="G2776" t="s">
        <v>19</v>
      </c>
      <c r="H2776" t="s">
        <v>57</v>
      </c>
      <c r="I2776" s="3">
        <v>5</v>
      </c>
      <c r="J2776" s="4">
        <v>11576.37</v>
      </c>
      <c r="K2776" s="4">
        <v>57881.84</v>
      </c>
      <c r="L2776" t="s">
        <v>28</v>
      </c>
      <c r="M2776" t="s">
        <v>29</v>
      </c>
      <c r="N2776">
        <f>IF(COUNTIF($C$2:C2776,C2776)=1,1,0)</f>
        <v>0</v>
      </c>
      <c r="O2776">
        <f t="shared" si="86"/>
        <v>0</v>
      </c>
      <c r="P2776" t="str">
        <f t="shared" si="87"/>
        <v>2023-12</v>
      </c>
      <c r="Q2776" s="3">
        <f>IF(AND(IF(dashboard!$B$4="All",TRUE,$F2776=dashboard!$B$4),IF(dashboard!$B$5="All",TRUE,$E2776=dashboard!$B$5),IF(dashboard!$B$6="All",TRUE,$G2776=dashboard!$B$6),IF(dashboard!$B$7="All",TRUE,$M2776=dashboard!$B$7),$P2776&gt;=dashboard!$B$8,$P2776&lt;=dashboard!$B$9,COUNTIFS($C$2:C2776,$C2776,$F$2:F2776,IF(dashboard!$B$4="All","*",dashboard!$B$4),$E$2:E2776,IF(dashboard!$B$5="All","*",dashboard!$B$5),$G$2:G2776,IF(dashboard!$B$6="All","*",dashboard!$B$6),$M$2:M2776,IF(dashboard!$B$7="All","*",dashboard!$B$7),$P$2:P2776,"&gt;="&amp;dashboard!$B$8,$P$2:P2776,"&lt;="&amp;dashboard!$B$9)=1),1,0)</f>
        <v>0</v>
      </c>
    </row>
    <row r="2777" spans="1:17">
      <c r="A2777" t="s">
        <v>4352</v>
      </c>
      <c r="B2777" s="2">
        <v>45459</v>
      </c>
      <c r="C2777" t="s">
        <v>1019</v>
      </c>
      <c r="D2777" t="s">
        <v>2577</v>
      </c>
      <c r="E2777" t="s">
        <v>26</v>
      </c>
      <c r="F2777" t="s">
        <v>46</v>
      </c>
      <c r="G2777" t="s">
        <v>42</v>
      </c>
      <c r="H2777" t="s">
        <v>57</v>
      </c>
      <c r="I2777" s="3">
        <v>5</v>
      </c>
      <c r="J2777" s="4">
        <v>11383.35</v>
      </c>
      <c r="K2777" s="4">
        <v>56916.73</v>
      </c>
      <c r="L2777" t="s">
        <v>21</v>
      </c>
      <c r="M2777" t="s">
        <v>29</v>
      </c>
      <c r="N2777">
        <f>IF(COUNTIF($C$2:C2777,C2777)=1,1,0)</f>
        <v>0</v>
      </c>
      <c r="O2777">
        <f t="shared" si="86"/>
        <v>0</v>
      </c>
      <c r="P2777" t="str">
        <f t="shared" si="87"/>
        <v>2024-06</v>
      </c>
      <c r="Q2777" s="3">
        <f>IF(AND(IF(dashboard!$B$4="All",TRUE,$F2777=dashboard!$B$4),IF(dashboard!$B$5="All",TRUE,$E2777=dashboard!$B$5),IF(dashboard!$B$6="All",TRUE,$G2777=dashboard!$B$6),IF(dashboard!$B$7="All",TRUE,$M2777=dashboard!$B$7),$P2777&gt;=dashboard!$B$8,$P2777&lt;=dashboard!$B$9,COUNTIFS($C$2:C2777,$C2777,$F$2:F2777,IF(dashboard!$B$4="All","*",dashboard!$B$4),$E$2:E2777,IF(dashboard!$B$5="All","*",dashboard!$B$5),$G$2:G2777,IF(dashboard!$B$6="All","*",dashboard!$B$6),$M$2:M2777,IF(dashboard!$B$7="All","*",dashboard!$B$7),$P$2:P2777,"&gt;="&amp;dashboard!$B$8,$P$2:P2777,"&lt;="&amp;dashboard!$B$9)=1),1,0)</f>
        <v>0</v>
      </c>
    </row>
    <row r="2778" spans="1:17">
      <c r="A2778" t="s">
        <v>4353</v>
      </c>
      <c r="B2778" s="2">
        <v>45178</v>
      </c>
      <c r="C2778" t="s">
        <v>1797</v>
      </c>
      <c r="D2778" t="s">
        <v>1562</v>
      </c>
      <c r="E2778" t="s">
        <v>26</v>
      </c>
      <c r="F2778" t="s">
        <v>33</v>
      </c>
      <c r="G2778" t="s">
        <v>42</v>
      </c>
      <c r="H2778" t="s">
        <v>57</v>
      </c>
      <c r="I2778" s="3">
        <v>4</v>
      </c>
      <c r="J2778" s="4">
        <v>11182.72</v>
      </c>
      <c r="K2778" s="4">
        <v>44730.87</v>
      </c>
      <c r="L2778" t="s">
        <v>35</v>
      </c>
      <c r="M2778" t="s">
        <v>29</v>
      </c>
      <c r="N2778">
        <f>IF(COUNTIF($C$2:C2778,C2778)=1,1,0)</f>
        <v>0</v>
      </c>
      <c r="O2778">
        <f t="shared" si="86"/>
        <v>0</v>
      </c>
      <c r="P2778" t="str">
        <f t="shared" si="87"/>
        <v>2023-09</v>
      </c>
      <c r="Q2778" s="3">
        <f>IF(AND(IF(dashboard!$B$4="All",TRUE,$F2778=dashboard!$B$4),IF(dashboard!$B$5="All",TRUE,$E2778=dashboard!$B$5),IF(dashboard!$B$6="All",TRUE,$G2778=dashboard!$B$6),IF(dashboard!$B$7="All",TRUE,$M2778=dashboard!$B$7),$P2778&gt;=dashboard!$B$8,$P2778&lt;=dashboard!$B$9,COUNTIFS($C$2:C2778,$C2778,$F$2:F2778,IF(dashboard!$B$4="All","*",dashboard!$B$4),$E$2:E2778,IF(dashboard!$B$5="All","*",dashboard!$B$5),$G$2:G2778,IF(dashboard!$B$6="All","*",dashboard!$B$6),$M$2:M2778,IF(dashboard!$B$7="All","*",dashboard!$B$7),$P$2:P2778,"&gt;="&amp;dashboard!$B$8,$P$2:P2778,"&lt;="&amp;dashboard!$B$9)=1),1,0)</f>
        <v>0</v>
      </c>
    </row>
    <row r="2779" spans="1:17">
      <c r="A2779" t="s">
        <v>4354</v>
      </c>
      <c r="B2779" s="2">
        <v>45161</v>
      </c>
      <c r="C2779" t="s">
        <v>485</v>
      </c>
      <c r="D2779" t="s">
        <v>355</v>
      </c>
      <c r="E2779" t="s">
        <v>17</v>
      </c>
      <c r="F2779" t="s">
        <v>46</v>
      </c>
      <c r="G2779" t="s">
        <v>42</v>
      </c>
      <c r="H2779" t="s">
        <v>34</v>
      </c>
      <c r="I2779" s="3">
        <v>3</v>
      </c>
      <c r="J2779" s="4">
        <v>1051.97</v>
      </c>
      <c r="K2779" s="4">
        <v>3155.91</v>
      </c>
      <c r="L2779" t="s">
        <v>28</v>
      </c>
      <c r="M2779" t="s">
        <v>29</v>
      </c>
      <c r="N2779">
        <f>IF(COUNTIF($C$2:C2779,C2779)=1,1,0)</f>
        <v>0</v>
      </c>
      <c r="O2779">
        <f t="shared" si="86"/>
        <v>0</v>
      </c>
      <c r="P2779" t="str">
        <f t="shared" si="87"/>
        <v>2023-08</v>
      </c>
      <c r="Q2779" s="3">
        <f>IF(AND(IF(dashboard!$B$4="All",TRUE,$F2779=dashboard!$B$4),IF(dashboard!$B$5="All",TRUE,$E2779=dashboard!$B$5),IF(dashboard!$B$6="All",TRUE,$G2779=dashboard!$B$6),IF(dashboard!$B$7="All",TRUE,$M2779=dashboard!$B$7),$P2779&gt;=dashboard!$B$8,$P2779&lt;=dashboard!$B$9,COUNTIFS($C$2:C2779,$C2779,$F$2:F2779,IF(dashboard!$B$4="All","*",dashboard!$B$4),$E$2:E2779,IF(dashboard!$B$5="All","*",dashboard!$B$5),$G$2:G2779,IF(dashboard!$B$6="All","*",dashboard!$B$6),$M$2:M2779,IF(dashboard!$B$7="All","*",dashboard!$B$7),$P$2:P2779,"&gt;="&amp;dashboard!$B$8,$P$2:P2779,"&lt;="&amp;dashboard!$B$9)=1),1,0)</f>
        <v>0</v>
      </c>
    </row>
    <row r="2780" spans="1:17">
      <c r="A2780" t="s">
        <v>4355</v>
      </c>
      <c r="B2780" s="2">
        <v>45153</v>
      </c>
      <c r="C2780" t="s">
        <v>2348</v>
      </c>
      <c r="D2780" t="s">
        <v>3355</v>
      </c>
      <c r="E2780" t="s">
        <v>17</v>
      </c>
      <c r="F2780" t="s">
        <v>18</v>
      </c>
      <c r="G2780" t="s">
        <v>19</v>
      </c>
      <c r="H2780" t="s">
        <v>34</v>
      </c>
      <c r="I2780" s="3">
        <v>2</v>
      </c>
      <c r="J2780" s="4">
        <v>1250.3800000000001</v>
      </c>
      <c r="K2780" s="4">
        <v>2500.75</v>
      </c>
      <c r="L2780" t="s">
        <v>35</v>
      </c>
      <c r="M2780" t="s">
        <v>29</v>
      </c>
      <c r="N2780">
        <f>IF(COUNTIF($C$2:C2780,C2780)=1,1,0)</f>
        <v>0</v>
      </c>
      <c r="O2780">
        <f t="shared" si="86"/>
        <v>0</v>
      </c>
      <c r="P2780" t="str">
        <f t="shared" si="87"/>
        <v>2023-08</v>
      </c>
      <c r="Q2780" s="3">
        <f>IF(AND(IF(dashboard!$B$4="All",TRUE,$F2780=dashboard!$B$4),IF(dashboard!$B$5="All",TRUE,$E2780=dashboard!$B$5),IF(dashboard!$B$6="All",TRUE,$G2780=dashboard!$B$6),IF(dashboard!$B$7="All",TRUE,$M2780=dashboard!$B$7),$P2780&gt;=dashboard!$B$8,$P2780&lt;=dashboard!$B$9,COUNTIFS($C$2:C2780,$C2780,$F$2:F2780,IF(dashboard!$B$4="All","*",dashboard!$B$4),$E$2:E2780,IF(dashboard!$B$5="All","*",dashboard!$B$5),$G$2:G2780,IF(dashboard!$B$6="All","*",dashboard!$B$6),$M$2:M2780,IF(dashboard!$B$7="All","*",dashboard!$B$7),$P$2:P2780,"&gt;="&amp;dashboard!$B$8,$P$2:P2780,"&lt;="&amp;dashboard!$B$9)=1),1,0)</f>
        <v>0</v>
      </c>
    </row>
    <row r="2781" spans="1:17">
      <c r="A2781" t="s">
        <v>4356</v>
      </c>
      <c r="B2781" s="2">
        <v>45451</v>
      </c>
      <c r="C2781" t="s">
        <v>1959</v>
      </c>
      <c r="D2781" t="s">
        <v>2800</v>
      </c>
      <c r="E2781" t="s">
        <v>26</v>
      </c>
      <c r="F2781" t="s">
        <v>27</v>
      </c>
      <c r="G2781" t="s">
        <v>19</v>
      </c>
      <c r="H2781" t="s">
        <v>50</v>
      </c>
      <c r="I2781" s="3">
        <v>4</v>
      </c>
      <c r="J2781" s="4">
        <v>2193.37</v>
      </c>
      <c r="K2781" s="4">
        <v>8773.4599999999991</v>
      </c>
      <c r="L2781" t="s">
        <v>28</v>
      </c>
      <c r="M2781" t="s">
        <v>29</v>
      </c>
      <c r="N2781">
        <f>IF(COUNTIF($C$2:C2781,C2781)=1,1,0)</f>
        <v>0</v>
      </c>
      <c r="O2781">
        <f t="shared" si="86"/>
        <v>0</v>
      </c>
      <c r="P2781" t="str">
        <f t="shared" si="87"/>
        <v>2024-06</v>
      </c>
      <c r="Q2781" s="3">
        <f>IF(AND(IF(dashboard!$B$4="All",TRUE,$F2781=dashboard!$B$4),IF(dashboard!$B$5="All",TRUE,$E2781=dashboard!$B$5),IF(dashboard!$B$6="All",TRUE,$G2781=dashboard!$B$6),IF(dashboard!$B$7="All",TRUE,$M2781=dashboard!$B$7),$P2781&gt;=dashboard!$B$8,$P2781&lt;=dashboard!$B$9,COUNTIFS($C$2:C2781,$C2781,$F$2:F2781,IF(dashboard!$B$4="All","*",dashboard!$B$4),$E$2:E2781,IF(dashboard!$B$5="All","*",dashboard!$B$5),$G$2:G2781,IF(dashboard!$B$6="All","*",dashboard!$B$6),$M$2:M2781,IF(dashboard!$B$7="All","*",dashboard!$B$7),$P$2:P2781,"&gt;="&amp;dashboard!$B$8,$P$2:P2781,"&lt;="&amp;dashboard!$B$9)=1),1,0)</f>
        <v>0</v>
      </c>
    </row>
    <row r="2782" spans="1:17">
      <c r="A2782" t="s">
        <v>4357</v>
      </c>
      <c r="B2782" s="2">
        <v>45239</v>
      </c>
      <c r="C2782" t="s">
        <v>751</v>
      </c>
      <c r="D2782" t="s">
        <v>150</v>
      </c>
      <c r="E2782" t="s">
        <v>17</v>
      </c>
      <c r="F2782" t="s">
        <v>46</v>
      </c>
      <c r="G2782" t="s">
        <v>19</v>
      </c>
      <c r="H2782" t="s">
        <v>34</v>
      </c>
      <c r="I2782" s="3">
        <v>4</v>
      </c>
      <c r="J2782" s="4">
        <v>1272.18</v>
      </c>
      <c r="K2782" s="4">
        <v>5088.72</v>
      </c>
      <c r="L2782" t="s">
        <v>21</v>
      </c>
      <c r="M2782" t="s">
        <v>29</v>
      </c>
      <c r="N2782">
        <f>IF(COUNTIF($C$2:C2782,C2782)=1,1,0)</f>
        <v>0</v>
      </c>
      <c r="O2782">
        <f t="shared" si="86"/>
        <v>0</v>
      </c>
      <c r="P2782" t="str">
        <f t="shared" si="87"/>
        <v>2023-11</v>
      </c>
      <c r="Q2782" s="3">
        <f>IF(AND(IF(dashboard!$B$4="All",TRUE,$F2782=dashboard!$B$4),IF(dashboard!$B$5="All",TRUE,$E2782=dashboard!$B$5),IF(dashboard!$B$6="All",TRUE,$G2782=dashboard!$B$6),IF(dashboard!$B$7="All",TRUE,$M2782=dashboard!$B$7),$P2782&gt;=dashboard!$B$8,$P2782&lt;=dashboard!$B$9,COUNTIFS($C$2:C2782,$C2782,$F$2:F2782,IF(dashboard!$B$4="All","*",dashboard!$B$4),$E$2:E2782,IF(dashboard!$B$5="All","*",dashboard!$B$5),$G$2:G2782,IF(dashboard!$B$6="All","*",dashboard!$B$6),$M$2:M2782,IF(dashboard!$B$7="All","*",dashboard!$B$7),$P$2:P2782,"&gt;="&amp;dashboard!$B$8,$P$2:P2782,"&lt;="&amp;dashboard!$B$9)=1),1,0)</f>
        <v>0</v>
      </c>
    </row>
    <row r="2783" spans="1:17">
      <c r="A2783" t="s">
        <v>4358</v>
      </c>
      <c r="B2783" s="2">
        <v>44975</v>
      </c>
      <c r="C2783" t="s">
        <v>1527</v>
      </c>
      <c r="D2783" t="s">
        <v>2978</v>
      </c>
      <c r="E2783" t="s">
        <v>17</v>
      </c>
      <c r="F2783" t="s">
        <v>27</v>
      </c>
      <c r="G2783" t="s">
        <v>42</v>
      </c>
      <c r="H2783" t="s">
        <v>57</v>
      </c>
      <c r="I2783" s="3">
        <v>5</v>
      </c>
      <c r="J2783" s="4">
        <v>16652.12</v>
      </c>
      <c r="K2783" s="4">
        <v>83260.62</v>
      </c>
      <c r="L2783" t="s">
        <v>21</v>
      </c>
      <c r="M2783" t="s">
        <v>29</v>
      </c>
      <c r="N2783">
        <f>IF(COUNTIF($C$2:C2783,C2783)=1,1,0)</f>
        <v>0</v>
      </c>
      <c r="O2783">
        <f t="shared" si="86"/>
        <v>0</v>
      </c>
      <c r="P2783" t="str">
        <f t="shared" si="87"/>
        <v>2023-02</v>
      </c>
      <c r="Q2783" s="3">
        <f>IF(AND(IF(dashboard!$B$4="All",TRUE,$F2783=dashboard!$B$4),IF(dashboard!$B$5="All",TRUE,$E2783=dashboard!$B$5),IF(dashboard!$B$6="All",TRUE,$G2783=dashboard!$B$6),IF(dashboard!$B$7="All",TRUE,$M2783=dashboard!$B$7),$P2783&gt;=dashboard!$B$8,$P2783&lt;=dashboard!$B$9,COUNTIFS($C$2:C2783,$C2783,$F$2:F2783,IF(dashboard!$B$4="All","*",dashboard!$B$4),$E$2:E2783,IF(dashboard!$B$5="All","*",dashboard!$B$5),$G$2:G2783,IF(dashboard!$B$6="All","*",dashboard!$B$6),$M$2:M2783,IF(dashboard!$B$7="All","*",dashboard!$B$7),$P$2:P2783,"&gt;="&amp;dashboard!$B$8,$P$2:P2783,"&lt;="&amp;dashboard!$B$9)=1),1,0)</f>
        <v>0</v>
      </c>
    </row>
    <row r="2784" spans="1:17">
      <c r="A2784" t="s">
        <v>4359</v>
      </c>
      <c r="B2784" s="2">
        <v>45044</v>
      </c>
      <c r="C2784" t="s">
        <v>3324</v>
      </c>
      <c r="D2784" t="s">
        <v>393</v>
      </c>
      <c r="E2784" t="s">
        <v>26</v>
      </c>
      <c r="F2784" t="s">
        <v>46</v>
      </c>
      <c r="G2784" t="s">
        <v>19</v>
      </c>
      <c r="H2784" t="s">
        <v>57</v>
      </c>
      <c r="I2784" s="3">
        <v>5</v>
      </c>
      <c r="J2784" s="4">
        <v>15496.61</v>
      </c>
      <c r="K2784" s="4">
        <v>77483.05</v>
      </c>
      <c r="L2784" t="s">
        <v>28</v>
      </c>
      <c r="M2784" t="s">
        <v>29</v>
      </c>
      <c r="N2784">
        <f>IF(COUNTIF($C$2:C2784,C2784)=1,1,0)</f>
        <v>0</v>
      </c>
      <c r="O2784">
        <f t="shared" si="86"/>
        <v>0</v>
      </c>
      <c r="P2784" t="str">
        <f t="shared" si="87"/>
        <v>2023-04</v>
      </c>
      <c r="Q2784" s="3">
        <f>IF(AND(IF(dashboard!$B$4="All",TRUE,$F2784=dashboard!$B$4),IF(dashboard!$B$5="All",TRUE,$E2784=dashboard!$B$5),IF(dashboard!$B$6="All",TRUE,$G2784=dashboard!$B$6),IF(dashboard!$B$7="All",TRUE,$M2784=dashboard!$B$7),$P2784&gt;=dashboard!$B$8,$P2784&lt;=dashboard!$B$9,COUNTIFS($C$2:C2784,$C2784,$F$2:F2784,IF(dashboard!$B$4="All","*",dashboard!$B$4),$E$2:E2784,IF(dashboard!$B$5="All","*",dashboard!$B$5),$G$2:G2784,IF(dashboard!$B$6="All","*",dashboard!$B$6),$M$2:M2784,IF(dashboard!$B$7="All","*",dashboard!$B$7),$P$2:P2784,"&gt;="&amp;dashboard!$B$8,$P$2:P2784,"&lt;="&amp;dashboard!$B$9)=1),1,0)</f>
        <v>0</v>
      </c>
    </row>
    <row r="2785" spans="1:17">
      <c r="A2785" t="s">
        <v>4360</v>
      </c>
      <c r="B2785" s="2">
        <v>44980</v>
      </c>
      <c r="C2785" t="s">
        <v>1514</v>
      </c>
      <c r="D2785" t="s">
        <v>2253</v>
      </c>
      <c r="E2785" t="s">
        <v>17</v>
      </c>
      <c r="F2785" t="s">
        <v>33</v>
      </c>
      <c r="G2785" t="s">
        <v>19</v>
      </c>
      <c r="H2785" t="s">
        <v>20</v>
      </c>
      <c r="I2785" s="3">
        <v>4</v>
      </c>
      <c r="J2785" s="4">
        <v>32639.33</v>
      </c>
      <c r="K2785" s="4">
        <v>130557.33</v>
      </c>
      <c r="L2785" t="s">
        <v>21</v>
      </c>
      <c r="M2785" t="s">
        <v>29</v>
      </c>
      <c r="N2785">
        <f>IF(COUNTIF($C$2:C2785,C2785)=1,1,0)</f>
        <v>0</v>
      </c>
      <c r="O2785">
        <f t="shared" si="86"/>
        <v>0</v>
      </c>
      <c r="P2785" t="str">
        <f t="shared" si="87"/>
        <v>2023-02</v>
      </c>
      <c r="Q2785" s="3">
        <f>IF(AND(IF(dashboard!$B$4="All",TRUE,$F2785=dashboard!$B$4),IF(dashboard!$B$5="All",TRUE,$E2785=dashboard!$B$5),IF(dashboard!$B$6="All",TRUE,$G2785=dashboard!$B$6),IF(dashboard!$B$7="All",TRUE,$M2785=dashboard!$B$7),$P2785&gt;=dashboard!$B$8,$P2785&lt;=dashboard!$B$9,COUNTIFS($C$2:C2785,$C2785,$F$2:F2785,IF(dashboard!$B$4="All","*",dashboard!$B$4),$E$2:E2785,IF(dashboard!$B$5="All","*",dashboard!$B$5),$G$2:G2785,IF(dashboard!$B$6="All","*",dashboard!$B$6),$M$2:M2785,IF(dashboard!$B$7="All","*",dashboard!$B$7),$P$2:P2785,"&gt;="&amp;dashboard!$B$8,$P$2:P2785,"&lt;="&amp;dashboard!$B$9)=1),1,0)</f>
        <v>1</v>
      </c>
    </row>
    <row r="2786" spans="1:17">
      <c r="A2786" t="s">
        <v>4361</v>
      </c>
      <c r="B2786" s="2">
        <v>44970</v>
      </c>
      <c r="C2786" t="s">
        <v>1767</v>
      </c>
      <c r="D2786" t="s">
        <v>175</v>
      </c>
      <c r="E2786" t="s">
        <v>17</v>
      </c>
      <c r="F2786" t="s">
        <v>46</v>
      </c>
      <c r="G2786" t="s">
        <v>19</v>
      </c>
      <c r="H2786" t="s">
        <v>20</v>
      </c>
      <c r="I2786" s="3">
        <v>5</v>
      </c>
      <c r="J2786" s="4">
        <v>29671.56</v>
      </c>
      <c r="K2786" s="4">
        <v>148357.78</v>
      </c>
      <c r="L2786" t="s">
        <v>35</v>
      </c>
      <c r="M2786" t="s">
        <v>29</v>
      </c>
      <c r="N2786">
        <f>IF(COUNTIF($C$2:C2786,C2786)=1,1,0)</f>
        <v>0</v>
      </c>
      <c r="O2786">
        <f t="shared" si="86"/>
        <v>0</v>
      </c>
      <c r="P2786" t="str">
        <f t="shared" si="87"/>
        <v>2023-02</v>
      </c>
      <c r="Q2786" s="3">
        <f>IF(AND(IF(dashboard!$B$4="All",TRUE,$F2786=dashboard!$B$4),IF(dashboard!$B$5="All",TRUE,$E2786=dashboard!$B$5),IF(dashboard!$B$6="All",TRUE,$G2786=dashboard!$B$6),IF(dashboard!$B$7="All",TRUE,$M2786=dashboard!$B$7),$P2786&gt;=dashboard!$B$8,$P2786&lt;=dashboard!$B$9,COUNTIFS($C$2:C2786,$C2786,$F$2:F2786,IF(dashboard!$B$4="All","*",dashboard!$B$4),$E$2:E2786,IF(dashboard!$B$5="All","*",dashboard!$B$5),$G$2:G2786,IF(dashboard!$B$6="All","*",dashboard!$B$6),$M$2:M2786,IF(dashboard!$B$7="All","*",dashboard!$B$7),$P$2:P2786,"&gt;="&amp;dashboard!$B$8,$P$2:P2786,"&lt;="&amp;dashboard!$B$9)=1),1,0)</f>
        <v>0</v>
      </c>
    </row>
    <row r="2787" spans="1:17">
      <c r="A2787" t="s">
        <v>4362</v>
      </c>
      <c r="B2787" s="2">
        <v>44979</v>
      </c>
      <c r="C2787" t="s">
        <v>991</v>
      </c>
      <c r="D2787" t="s">
        <v>959</v>
      </c>
      <c r="E2787" t="s">
        <v>17</v>
      </c>
      <c r="F2787" t="s">
        <v>27</v>
      </c>
      <c r="G2787" t="s">
        <v>19</v>
      </c>
      <c r="H2787" t="s">
        <v>50</v>
      </c>
      <c r="I2787" s="3">
        <v>3</v>
      </c>
      <c r="J2787" s="4">
        <v>1905.5</v>
      </c>
      <c r="K2787" s="4">
        <v>5716.51</v>
      </c>
      <c r="L2787" t="s">
        <v>21</v>
      </c>
      <c r="M2787" t="s">
        <v>29</v>
      </c>
      <c r="N2787">
        <f>IF(COUNTIF($C$2:C2787,C2787)=1,1,0)</f>
        <v>0</v>
      </c>
      <c r="O2787">
        <f t="shared" si="86"/>
        <v>0</v>
      </c>
      <c r="P2787" t="str">
        <f t="shared" si="87"/>
        <v>2023-02</v>
      </c>
      <c r="Q2787" s="3">
        <f>IF(AND(IF(dashboard!$B$4="All",TRUE,$F2787=dashboard!$B$4),IF(dashboard!$B$5="All",TRUE,$E2787=dashboard!$B$5),IF(dashboard!$B$6="All",TRUE,$G2787=dashboard!$B$6),IF(dashboard!$B$7="All",TRUE,$M2787=dashboard!$B$7),$P2787&gt;=dashboard!$B$8,$P2787&lt;=dashboard!$B$9,COUNTIFS($C$2:C2787,$C2787,$F$2:F2787,IF(dashboard!$B$4="All","*",dashboard!$B$4),$E$2:E2787,IF(dashboard!$B$5="All","*",dashboard!$B$5),$G$2:G2787,IF(dashboard!$B$6="All","*",dashboard!$B$6),$M$2:M2787,IF(dashboard!$B$7="All","*",dashboard!$B$7),$P$2:P2787,"&gt;="&amp;dashboard!$B$8,$P$2:P2787,"&lt;="&amp;dashboard!$B$9)=1),1,0)</f>
        <v>0</v>
      </c>
    </row>
    <row r="2788" spans="1:17">
      <c r="A2788" t="s">
        <v>4363</v>
      </c>
      <c r="B2788" s="2">
        <v>45451</v>
      </c>
      <c r="C2788" t="s">
        <v>685</v>
      </c>
      <c r="D2788" t="s">
        <v>2130</v>
      </c>
      <c r="E2788" t="s">
        <v>17</v>
      </c>
      <c r="F2788" t="s">
        <v>27</v>
      </c>
      <c r="G2788" t="s">
        <v>42</v>
      </c>
      <c r="H2788" t="s">
        <v>20</v>
      </c>
      <c r="I2788" s="3">
        <v>2</v>
      </c>
      <c r="J2788" s="4">
        <v>33138.910000000003</v>
      </c>
      <c r="K2788" s="4">
        <v>66277.81</v>
      </c>
      <c r="L2788" t="s">
        <v>35</v>
      </c>
      <c r="M2788" t="s">
        <v>29</v>
      </c>
      <c r="N2788">
        <f>IF(COUNTIF($C$2:C2788,C2788)=1,1,0)</f>
        <v>0</v>
      </c>
      <c r="O2788">
        <f t="shared" si="86"/>
        <v>0</v>
      </c>
      <c r="P2788" t="str">
        <f t="shared" si="87"/>
        <v>2024-06</v>
      </c>
      <c r="Q2788" s="3">
        <f>IF(AND(IF(dashboard!$B$4="All",TRUE,$F2788=dashboard!$B$4),IF(dashboard!$B$5="All",TRUE,$E2788=dashboard!$B$5),IF(dashboard!$B$6="All",TRUE,$G2788=dashboard!$B$6),IF(dashboard!$B$7="All",TRUE,$M2788=dashboard!$B$7),$P2788&gt;=dashboard!$B$8,$P2788&lt;=dashboard!$B$9,COUNTIFS($C$2:C2788,$C2788,$F$2:F2788,IF(dashboard!$B$4="All","*",dashboard!$B$4),$E$2:E2788,IF(dashboard!$B$5="All","*",dashboard!$B$5),$G$2:G2788,IF(dashboard!$B$6="All","*",dashboard!$B$6),$M$2:M2788,IF(dashboard!$B$7="All","*",dashboard!$B$7),$P$2:P2788,"&gt;="&amp;dashboard!$B$8,$P$2:P2788,"&lt;="&amp;dashboard!$B$9)=1),1,0)</f>
        <v>0</v>
      </c>
    </row>
    <row r="2789" spans="1:17">
      <c r="A2789" t="s">
        <v>4364</v>
      </c>
      <c r="B2789" s="2">
        <v>45028</v>
      </c>
      <c r="C2789" t="s">
        <v>2437</v>
      </c>
      <c r="D2789" t="s">
        <v>768</v>
      </c>
      <c r="E2789" t="s">
        <v>26</v>
      </c>
      <c r="F2789" t="s">
        <v>33</v>
      </c>
      <c r="G2789" t="s">
        <v>19</v>
      </c>
      <c r="H2789" t="s">
        <v>50</v>
      </c>
      <c r="I2789" s="3">
        <v>2</v>
      </c>
      <c r="J2789" s="4">
        <v>2649.5</v>
      </c>
      <c r="K2789" s="4">
        <v>5299</v>
      </c>
      <c r="L2789" t="s">
        <v>21</v>
      </c>
      <c r="M2789" t="s">
        <v>29</v>
      </c>
      <c r="N2789">
        <f>IF(COUNTIF($C$2:C2789,C2789)=1,1,0)</f>
        <v>0</v>
      </c>
      <c r="O2789">
        <f t="shared" si="86"/>
        <v>0</v>
      </c>
      <c r="P2789" t="str">
        <f t="shared" si="87"/>
        <v>2023-04</v>
      </c>
      <c r="Q2789" s="3">
        <f>IF(AND(IF(dashboard!$B$4="All",TRUE,$F2789=dashboard!$B$4),IF(dashboard!$B$5="All",TRUE,$E2789=dashboard!$B$5),IF(dashboard!$B$6="All",TRUE,$G2789=dashboard!$B$6),IF(dashboard!$B$7="All",TRUE,$M2789=dashboard!$B$7),$P2789&gt;=dashboard!$B$8,$P2789&lt;=dashboard!$B$9,COUNTIFS($C$2:C2789,$C2789,$F$2:F2789,IF(dashboard!$B$4="All","*",dashboard!$B$4),$E$2:E2789,IF(dashboard!$B$5="All","*",dashboard!$B$5),$G$2:G2789,IF(dashboard!$B$6="All","*",dashboard!$B$6),$M$2:M2789,IF(dashboard!$B$7="All","*",dashboard!$B$7),$P$2:P2789,"&gt;="&amp;dashboard!$B$8,$P$2:P2789,"&lt;="&amp;dashboard!$B$9)=1),1,0)</f>
        <v>1</v>
      </c>
    </row>
    <row r="2790" spans="1:17">
      <c r="A2790" t="s">
        <v>4365</v>
      </c>
      <c r="B2790" s="2">
        <v>45324</v>
      </c>
      <c r="C2790" t="s">
        <v>1569</v>
      </c>
      <c r="D2790" t="s">
        <v>606</v>
      </c>
      <c r="E2790" t="s">
        <v>26</v>
      </c>
      <c r="F2790" t="s">
        <v>27</v>
      </c>
      <c r="G2790" t="s">
        <v>42</v>
      </c>
      <c r="H2790" t="s">
        <v>20</v>
      </c>
      <c r="I2790" s="3">
        <v>2</v>
      </c>
      <c r="J2790" s="4">
        <v>34094.26</v>
      </c>
      <c r="K2790" s="4">
        <v>68188.509999999995</v>
      </c>
      <c r="L2790" t="s">
        <v>21</v>
      </c>
      <c r="M2790" t="s">
        <v>22</v>
      </c>
      <c r="N2790">
        <f>IF(COUNTIF($C$2:C2790,C2790)=1,1,0)</f>
        <v>0</v>
      </c>
      <c r="O2790">
        <f t="shared" si="86"/>
        <v>1</v>
      </c>
      <c r="P2790" t="str">
        <f t="shared" si="87"/>
        <v>2024-02</v>
      </c>
      <c r="Q2790" s="3">
        <f>IF(AND(IF(dashboard!$B$4="All",TRUE,$F2790=dashboard!$B$4),IF(dashboard!$B$5="All",TRUE,$E2790=dashboard!$B$5),IF(dashboard!$B$6="All",TRUE,$G2790=dashboard!$B$6),IF(dashboard!$B$7="All",TRUE,$M2790=dashboard!$B$7),$P2790&gt;=dashboard!$B$8,$P2790&lt;=dashboard!$B$9,COUNTIFS($C$2:C2790,$C2790,$F$2:F2790,IF(dashboard!$B$4="All","*",dashboard!$B$4),$E$2:E2790,IF(dashboard!$B$5="All","*",dashboard!$B$5),$G$2:G2790,IF(dashboard!$B$6="All","*",dashboard!$B$6),$M$2:M2790,IF(dashboard!$B$7="All","*",dashboard!$B$7),$P$2:P2790,"&gt;="&amp;dashboard!$B$8,$P$2:P2790,"&lt;="&amp;dashboard!$B$9)=1),1,0)</f>
        <v>0</v>
      </c>
    </row>
    <row r="2791" spans="1:17">
      <c r="A2791" t="s">
        <v>4366</v>
      </c>
      <c r="B2791" s="2">
        <v>45064</v>
      </c>
      <c r="C2791" t="s">
        <v>4367</v>
      </c>
      <c r="D2791" t="s">
        <v>3253</v>
      </c>
      <c r="E2791" t="s">
        <v>26</v>
      </c>
      <c r="F2791" t="s">
        <v>33</v>
      </c>
      <c r="G2791" t="s">
        <v>19</v>
      </c>
      <c r="H2791" t="s">
        <v>57</v>
      </c>
      <c r="I2791" s="3">
        <v>4</v>
      </c>
      <c r="J2791" s="4">
        <v>15911.11</v>
      </c>
      <c r="K2791" s="4">
        <v>63644.46</v>
      </c>
      <c r="L2791" t="s">
        <v>35</v>
      </c>
      <c r="M2791" t="s">
        <v>29</v>
      </c>
      <c r="N2791">
        <f>IF(COUNTIF($C$2:C2791,C2791)=1,1,0)</f>
        <v>1</v>
      </c>
      <c r="O2791">
        <f t="shared" si="86"/>
        <v>0</v>
      </c>
      <c r="P2791" t="str">
        <f t="shared" si="87"/>
        <v>2023-05</v>
      </c>
      <c r="Q2791" s="3">
        <f>IF(AND(IF(dashboard!$B$4="All",TRUE,$F2791=dashboard!$B$4),IF(dashboard!$B$5="All",TRUE,$E2791=dashboard!$B$5),IF(dashboard!$B$6="All",TRUE,$G2791=dashboard!$B$6),IF(dashboard!$B$7="All",TRUE,$M2791=dashboard!$B$7),$P2791&gt;=dashboard!$B$8,$P2791&lt;=dashboard!$B$9,COUNTIFS($C$2:C2791,$C2791,$F$2:F2791,IF(dashboard!$B$4="All","*",dashboard!$B$4),$E$2:E2791,IF(dashboard!$B$5="All","*",dashboard!$B$5),$G$2:G2791,IF(dashboard!$B$6="All","*",dashboard!$B$6),$M$2:M2791,IF(dashboard!$B$7="All","*",dashboard!$B$7),$P$2:P2791,"&gt;="&amp;dashboard!$B$8,$P$2:P2791,"&lt;="&amp;dashboard!$B$9)=1),1,0)</f>
        <v>1</v>
      </c>
    </row>
    <row r="2792" spans="1:17">
      <c r="A2792" t="s">
        <v>4368</v>
      </c>
      <c r="B2792" s="2">
        <v>45313</v>
      </c>
      <c r="C2792" t="s">
        <v>84</v>
      </c>
      <c r="D2792" t="s">
        <v>935</v>
      </c>
      <c r="E2792" t="s">
        <v>26</v>
      </c>
      <c r="F2792" t="s">
        <v>33</v>
      </c>
      <c r="G2792" t="s">
        <v>19</v>
      </c>
      <c r="H2792" t="s">
        <v>34</v>
      </c>
      <c r="I2792" s="3">
        <v>4</v>
      </c>
      <c r="J2792" s="4">
        <v>1041.1300000000001</v>
      </c>
      <c r="K2792" s="4">
        <v>4164.53</v>
      </c>
      <c r="L2792" t="s">
        <v>21</v>
      </c>
      <c r="M2792" t="s">
        <v>29</v>
      </c>
      <c r="N2792">
        <f>IF(COUNTIF($C$2:C2792,C2792)=1,1,0)</f>
        <v>0</v>
      </c>
      <c r="O2792">
        <f t="shared" si="86"/>
        <v>0</v>
      </c>
      <c r="P2792" t="str">
        <f t="shared" si="87"/>
        <v>2024-01</v>
      </c>
      <c r="Q2792" s="3">
        <f>IF(AND(IF(dashboard!$B$4="All",TRUE,$F2792=dashboard!$B$4),IF(dashboard!$B$5="All",TRUE,$E2792=dashboard!$B$5),IF(dashboard!$B$6="All",TRUE,$G2792=dashboard!$B$6),IF(dashboard!$B$7="All",TRUE,$M2792=dashboard!$B$7),$P2792&gt;=dashboard!$B$8,$P2792&lt;=dashboard!$B$9,COUNTIFS($C$2:C2792,$C2792,$F$2:F2792,IF(dashboard!$B$4="All","*",dashboard!$B$4),$E$2:E2792,IF(dashboard!$B$5="All","*",dashboard!$B$5),$G$2:G2792,IF(dashboard!$B$6="All","*",dashboard!$B$6),$M$2:M2792,IF(dashboard!$B$7="All","*",dashboard!$B$7),$P$2:P2792,"&gt;="&amp;dashboard!$B$8,$P$2:P2792,"&lt;="&amp;dashboard!$B$9)=1),1,0)</f>
        <v>0</v>
      </c>
    </row>
    <row r="2793" spans="1:17">
      <c r="A2793" t="s">
        <v>4369</v>
      </c>
      <c r="B2793" s="2">
        <v>45037</v>
      </c>
      <c r="C2793" t="s">
        <v>4370</v>
      </c>
      <c r="D2793" t="s">
        <v>2084</v>
      </c>
      <c r="E2793" t="s">
        <v>17</v>
      </c>
      <c r="F2793" t="s">
        <v>27</v>
      </c>
      <c r="G2793" t="s">
        <v>19</v>
      </c>
      <c r="H2793" t="s">
        <v>34</v>
      </c>
      <c r="I2793" s="3">
        <v>4</v>
      </c>
      <c r="J2793" s="4">
        <v>880.08</v>
      </c>
      <c r="K2793" s="4">
        <v>3520.31</v>
      </c>
      <c r="L2793" t="s">
        <v>35</v>
      </c>
      <c r="M2793" t="s">
        <v>29</v>
      </c>
      <c r="N2793">
        <f>IF(COUNTIF($C$2:C2793,C2793)=1,1,0)</f>
        <v>1</v>
      </c>
      <c r="O2793">
        <f t="shared" si="86"/>
        <v>0</v>
      </c>
      <c r="P2793" t="str">
        <f t="shared" si="87"/>
        <v>2023-04</v>
      </c>
      <c r="Q2793" s="3">
        <f>IF(AND(IF(dashboard!$B$4="All",TRUE,$F2793=dashboard!$B$4),IF(dashboard!$B$5="All",TRUE,$E2793=dashboard!$B$5),IF(dashboard!$B$6="All",TRUE,$G2793=dashboard!$B$6),IF(dashboard!$B$7="All",TRUE,$M2793=dashboard!$B$7),$P2793&gt;=dashboard!$B$8,$P2793&lt;=dashboard!$B$9,COUNTIFS($C$2:C2793,$C2793,$F$2:F2793,IF(dashboard!$B$4="All","*",dashboard!$B$4),$E$2:E2793,IF(dashboard!$B$5="All","*",dashboard!$B$5),$G$2:G2793,IF(dashboard!$B$6="All","*",dashboard!$B$6),$M$2:M2793,IF(dashboard!$B$7="All","*",dashboard!$B$7),$P$2:P2793,"&gt;="&amp;dashboard!$B$8,$P$2:P2793,"&lt;="&amp;dashboard!$B$9)=1),1,0)</f>
        <v>0</v>
      </c>
    </row>
    <row r="2794" spans="1:17">
      <c r="A2794" t="s">
        <v>4371</v>
      </c>
      <c r="B2794" s="2">
        <v>44943</v>
      </c>
      <c r="C2794" t="s">
        <v>273</v>
      </c>
      <c r="D2794" t="s">
        <v>663</v>
      </c>
      <c r="E2794" t="s">
        <v>17</v>
      </c>
      <c r="F2794" t="s">
        <v>18</v>
      </c>
      <c r="G2794" t="s">
        <v>19</v>
      </c>
      <c r="H2794" t="s">
        <v>50</v>
      </c>
      <c r="I2794" s="3">
        <v>3</v>
      </c>
      <c r="J2794" s="4">
        <v>2713.87</v>
      </c>
      <c r="K2794" s="4">
        <v>8141.62</v>
      </c>
      <c r="L2794" t="s">
        <v>35</v>
      </c>
      <c r="M2794" t="s">
        <v>29</v>
      </c>
      <c r="N2794">
        <f>IF(COUNTIF($C$2:C2794,C2794)=1,1,0)</f>
        <v>0</v>
      </c>
      <c r="O2794">
        <f t="shared" si="86"/>
        <v>0</v>
      </c>
      <c r="P2794" t="str">
        <f t="shared" si="87"/>
        <v>2023-01</v>
      </c>
      <c r="Q2794" s="3">
        <f>IF(AND(IF(dashboard!$B$4="All",TRUE,$F2794=dashboard!$B$4),IF(dashboard!$B$5="All",TRUE,$E2794=dashboard!$B$5),IF(dashboard!$B$6="All",TRUE,$G2794=dashboard!$B$6),IF(dashboard!$B$7="All",TRUE,$M2794=dashboard!$B$7),$P2794&gt;=dashboard!$B$8,$P2794&lt;=dashboard!$B$9,COUNTIFS($C$2:C2794,$C2794,$F$2:F2794,IF(dashboard!$B$4="All","*",dashboard!$B$4),$E$2:E2794,IF(dashboard!$B$5="All","*",dashboard!$B$5),$G$2:G2794,IF(dashboard!$B$6="All","*",dashboard!$B$6),$M$2:M2794,IF(dashboard!$B$7="All","*",dashboard!$B$7),$P$2:P2794,"&gt;="&amp;dashboard!$B$8,$P$2:P2794,"&lt;="&amp;dashboard!$B$9)=1),1,0)</f>
        <v>0</v>
      </c>
    </row>
    <row r="2795" spans="1:17">
      <c r="A2795" t="s">
        <v>4372</v>
      </c>
      <c r="B2795" s="2">
        <v>45108</v>
      </c>
      <c r="C2795" t="s">
        <v>2749</v>
      </c>
      <c r="D2795" t="s">
        <v>257</v>
      </c>
      <c r="E2795" t="s">
        <v>17</v>
      </c>
      <c r="F2795" t="s">
        <v>27</v>
      </c>
      <c r="G2795" t="s">
        <v>19</v>
      </c>
      <c r="H2795" t="s">
        <v>34</v>
      </c>
      <c r="I2795" s="3">
        <v>2</v>
      </c>
      <c r="J2795" s="4">
        <v>971.83</v>
      </c>
      <c r="K2795" s="4">
        <v>1943.67</v>
      </c>
      <c r="L2795" t="s">
        <v>21</v>
      </c>
      <c r="M2795" t="s">
        <v>29</v>
      </c>
      <c r="N2795">
        <f>IF(COUNTIF($C$2:C2795,C2795)=1,1,0)</f>
        <v>0</v>
      </c>
      <c r="O2795">
        <f t="shared" si="86"/>
        <v>0</v>
      </c>
      <c r="P2795" t="str">
        <f t="shared" si="87"/>
        <v>2023-07</v>
      </c>
      <c r="Q2795" s="3">
        <f>IF(AND(IF(dashboard!$B$4="All",TRUE,$F2795=dashboard!$B$4),IF(dashboard!$B$5="All",TRUE,$E2795=dashboard!$B$5),IF(dashboard!$B$6="All",TRUE,$G2795=dashboard!$B$6),IF(dashboard!$B$7="All",TRUE,$M2795=dashboard!$B$7),$P2795&gt;=dashboard!$B$8,$P2795&lt;=dashboard!$B$9,COUNTIFS($C$2:C2795,$C2795,$F$2:F2795,IF(dashboard!$B$4="All","*",dashboard!$B$4),$E$2:E2795,IF(dashboard!$B$5="All","*",dashboard!$B$5),$G$2:G2795,IF(dashboard!$B$6="All","*",dashboard!$B$6),$M$2:M2795,IF(dashboard!$B$7="All","*",dashboard!$B$7),$P$2:P2795,"&gt;="&amp;dashboard!$B$8,$P$2:P2795,"&lt;="&amp;dashboard!$B$9)=1),1,0)</f>
        <v>0</v>
      </c>
    </row>
    <row r="2796" spans="1:17">
      <c r="A2796" t="s">
        <v>4373</v>
      </c>
      <c r="B2796" s="2">
        <v>45462</v>
      </c>
      <c r="C2796" t="s">
        <v>1475</v>
      </c>
      <c r="D2796" t="s">
        <v>946</v>
      </c>
      <c r="E2796" t="s">
        <v>17</v>
      </c>
      <c r="F2796" t="s">
        <v>27</v>
      </c>
      <c r="G2796" t="s">
        <v>42</v>
      </c>
      <c r="H2796" t="s">
        <v>34</v>
      </c>
      <c r="I2796" s="3">
        <v>5</v>
      </c>
      <c r="J2796" s="4">
        <v>1209.77</v>
      </c>
      <c r="K2796" s="4">
        <v>6048.86</v>
      </c>
      <c r="L2796" t="s">
        <v>21</v>
      </c>
      <c r="M2796" t="s">
        <v>29</v>
      </c>
      <c r="N2796">
        <f>IF(COUNTIF($C$2:C2796,C2796)=1,1,0)</f>
        <v>0</v>
      </c>
      <c r="O2796">
        <f t="shared" si="86"/>
        <v>0</v>
      </c>
      <c r="P2796" t="str">
        <f t="shared" si="87"/>
        <v>2024-06</v>
      </c>
      <c r="Q2796" s="3">
        <f>IF(AND(IF(dashboard!$B$4="All",TRUE,$F2796=dashboard!$B$4),IF(dashboard!$B$5="All",TRUE,$E2796=dashboard!$B$5),IF(dashboard!$B$6="All",TRUE,$G2796=dashboard!$B$6),IF(dashboard!$B$7="All",TRUE,$M2796=dashboard!$B$7),$P2796&gt;=dashboard!$B$8,$P2796&lt;=dashboard!$B$9,COUNTIFS($C$2:C2796,$C2796,$F$2:F2796,IF(dashboard!$B$4="All","*",dashboard!$B$4),$E$2:E2796,IF(dashboard!$B$5="All","*",dashboard!$B$5),$G$2:G2796,IF(dashboard!$B$6="All","*",dashboard!$B$6),$M$2:M2796,IF(dashboard!$B$7="All","*",dashboard!$B$7),$P$2:P2796,"&gt;="&amp;dashboard!$B$8,$P$2:P2796,"&lt;="&amp;dashboard!$B$9)=1),1,0)</f>
        <v>0</v>
      </c>
    </row>
    <row r="2797" spans="1:17">
      <c r="A2797" t="s">
        <v>4374</v>
      </c>
      <c r="B2797" s="2">
        <v>45467</v>
      </c>
      <c r="C2797" t="s">
        <v>2391</v>
      </c>
      <c r="D2797" t="s">
        <v>2505</v>
      </c>
      <c r="E2797" t="s">
        <v>61</v>
      </c>
      <c r="F2797" t="s">
        <v>46</v>
      </c>
      <c r="G2797" t="s">
        <v>42</v>
      </c>
      <c r="H2797" t="s">
        <v>20</v>
      </c>
      <c r="I2797" s="3">
        <v>5</v>
      </c>
      <c r="J2797" s="4">
        <v>38575.120000000003</v>
      </c>
      <c r="K2797" s="4">
        <v>192875.62</v>
      </c>
      <c r="L2797" t="s">
        <v>35</v>
      </c>
      <c r="M2797" t="s">
        <v>29</v>
      </c>
      <c r="N2797">
        <f>IF(COUNTIF($C$2:C2797,C2797)=1,1,0)</f>
        <v>0</v>
      </c>
      <c r="O2797">
        <f t="shared" si="86"/>
        <v>0</v>
      </c>
      <c r="P2797" t="str">
        <f t="shared" si="87"/>
        <v>2024-06</v>
      </c>
      <c r="Q2797" s="3">
        <f>IF(AND(IF(dashboard!$B$4="All",TRUE,$F2797=dashboard!$B$4),IF(dashboard!$B$5="All",TRUE,$E2797=dashboard!$B$5),IF(dashboard!$B$6="All",TRUE,$G2797=dashboard!$B$6),IF(dashboard!$B$7="All",TRUE,$M2797=dashboard!$B$7),$P2797&gt;=dashboard!$B$8,$P2797&lt;=dashboard!$B$9,COUNTIFS($C$2:C2797,$C2797,$F$2:F2797,IF(dashboard!$B$4="All","*",dashboard!$B$4),$E$2:E2797,IF(dashboard!$B$5="All","*",dashboard!$B$5),$G$2:G2797,IF(dashboard!$B$6="All","*",dashboard!$B$6),$M$2:M2797,IF(dashboard!$B$7="All","*",dashboard!$B$7),$P$2:P2797,"&gt;="&amp;dashboard!$B$8,$P$2:P2797,"&lt;="&amp;dashboard!$B$9)=1),1,0)</f>
        <v>0</v>
      </c>
    </row>
    <row r="2798" spans="1:17">
      <c r="A2798" t="s">
        <v>4375</v>
      </c>
      <c r="B2798" s="2">
        <v>45097</v>
      </c>
      <c r="C2798" t="s">
        <v>3852</v>
      </c>
      <c r="D2798" t="s">
        <v>1604</v>
      </c>
      <c r="E2798" t="s">
        <v>26</v>
      </c>
      <c r="F2798" t="s">
        <v>27</v>
      </c>
      <c r="G2798" t="s">
        <v>19</v>
      </c>
      <c r="H2798" t="s">
        <v>57</v>
      </c>
      <c r="I2798" s="3">
        <v>1</v>
      </c>
      <c r="J2798" s="4">
        <v>11543.33</v>
      </c>
      <c r="K2798" s="4">
        <v>11543.33</v>
      </c>
      <c r="L2798" t="s">
        <v>28</v>
      </c>
      <c r="M2798" t="s">
        <v>29</v>
      </c>
      <c r="N2798">
        <f>IF(COUNTIF($C$2:C2798,C2798)=1,1,0)</f>
        <v>0</v>
      </c>
      <c r="O2798">
        <f t="shared" si="86"/>
        <v>0</v>
      </c>
      <c r="P2798" t="str">
        <f t="shared" si="87"/>
        <v>2023-06</v>
      </c>
      <c r="Q2798" s="3">
        <f>IF(AND(IF(dashboard!$B$4="All",TRUE,$F2798=dashboard!$B$4),IF(dashboard!$B$5="All",TRUE,$E2798=dashboard!$B$5),IF(dashboard!$B$6="All",TRUE,$G2798=dashboard!$B$6),IF(dashboard!$B$7="All",TRUE,$M2798=dashboard!$B$7),$P2798&gt;=dashboard!$B$8,$P2798&lt;=dashboard!$B$9,COUNTIFS($C$2:C2798,$C2798,$F$2:F2798,IF(dashboard!$B$4="All","*",dashboard!$B$4),$E$2:E2798,IF(dashboard!$B$5="All","*",dashboard!$B$5),$G$2:G2798,IF(dashboard!$B$6="All","*",dashboard!$B$6),$M$2:M2798,IF(dashboard!$B$7="All","*",dashboard!$B$7),$P$2:P2798,"&gt;="&amp;dashboard!$B$8,$P$2:P2798,"&lt;="&amp;dashboard!$B$9)=1),1,0)</f>
        <v>0</v>
      </c>
    </row>
    <row r="2799" spans="1:17">
      <c r="A2799" t="s">
        <v>4376</v>
      </c>
      <c r="B2799" s="2">
        <v>45335</v>
      </c>
      <c r="C2799" t="s">
        <v>2195</v>
      </c>
      <c r="D2799" t="s">
        <v>156</v>
      </c>
      <c r="E2799" t="s">
        <v>17</v>
      </c>
      <c r="F2799" t="s">
        <v>46</v>
      </c>
      <c r="G2799" t="s">
        <v>19</v>
      </c>
      <c r="H2799" t="s">
        <v>34</v>
      </c>
      <c r="I2799" s="3">
        <v>1</v>
      </c>
      <c r="J2799" s="4">
        <v>1199.0999999999999</v>
      </c>
      <c r="K2799" s="4">
        <v>1199.0999999999999</v>
      </c>
      <c r="L2799" t="s">
        <v>21</v>
      </c>
      <c r="M2799" t="s">
        <v>29</v>
      </c>
      <c r="N2799">
        <f>IF(COUNTIF($C$2:C2799,C2799)=1,1,0)</f>
        <v>0</v>
      </c>
      <c r="O2799">
        <f t="shared" si="86"/>
        <v>0</v>
      </c>
      <c r="P2799" t="str">
        <f t="shared" si="87"/>
        <v>2024-02</v>
      </c>
      <c r="Q2799" s="3">
        <f>IF(AND(IF(dashboard!$B$4="All",TRUE,$F2799=dashboard!$B$4),IF(dashboard!$B$5="All",TRUE,$E2799=dashboard!$B$5),IF(dashboard!$B$6="All",TRUE,$G2799=dashboard!$B$6),IF(dashboard!$B$7="All",TRUE,$M2799=dashboard!$B$7),$P2799&gt;=dashboard!$B$8,$P2799&lt;=dashboard!$B$9,COUNTIFS($C$2:C2799,$C2799,$F$2:F2799,IF(dashboard!$B$4="All","*",dashboard!$B$4),$E$2:E2799,IF(dashboard!$B$5="All","*",dashboard!$B$5),$G$2:G2799,IF(dashboard!$B$6="All","*",dashboard!$B$6),$M$2:M2799,IF(dashboard!$B$7="All","*",dashboard!$B$7),$P$2:P2799,"&gt;="&amp;dashboard!$B$8,$P$2:P2799,"&lt;="&amp;dashboard!$B$9)=1),1,0)</f>
        <v>0</v>
      </c>
    </row>
    <row r="2800" spans="1:17">
      <c r="A2800" t="s">
        <v>4377</v>
      </c>
      <c r="B2800" s="2">
        <v>45304</v>
      </c>
      <c r="C2800" t="s">
        <v>1386</v>
      </c>
      <c r="D2800" t="s">
        <v>816</v>
      </c>
      <c r="E2800" t="s">
        <v>17</v>
      </c>
      <c r="F2800" t="s">
        <v>46</v>
      </c>
      <c r="G2800" t="s">
        <v>42</v>
      </c>
      <c r="H2800" t="s">
        <v>57</v>
      </c>
      <c r="I2800" s="3">
        <v>5</v>
      </c>
      <c r="J2800" s="4">
        <v>15670.31</v>
      </c>
      <c r="K2800" s="4">
        <v>78351.539999999994</v>
      </c>
      <c r="L2800" t="s">
        <v>21</v>
      </c>
      <c r="M2800" t="s">
        <v>29</v>
      </c>
      <c r="N2800">
        <f>IF(COUNTIF($C$2:C2800,C2800)=1,1,0)</f>
        <v>0</v>
      </c>
      <c r="O2800">
        <f t="shared" si="86"/>
        <v>0</v>
      </c>
      <c r="P2800" t="str">
        <f t="shared" si="87"/>
        <v>2024-01</v>
      </c>
      <c r="Q2800" s="3">
        <f>IF(AND(IF(dashboard!$B$4="All",TRUE,$F2800=dashboard!$B$4),IF(dashboard!$B$5="All",TRUE,$E2800=dashboard!$B$5),IF(dashboard!$B$6="All",TRUE,$G2800=dashboard!$B$6),IF(dashboard!$B$7="All",TRUE,$M2800=dashboard!$B$7),$P2800&gt;=dashboard!$B$8,$P2800&lt;=dashboard!$B$9,COUNTIFS($C$2:C2800,$C2800,$F$2:F2800,IF(dashboard!$B$4="All","*",dashboard!$B$4),$E$2:E2800,IF(dashboard!$B$5="All","*",dashboard!$B$5),$G$2:G2800,IF(dashboard!$B$6="All","*",dashboard!$B$6),$M$2:M2800,IF(dashboard!$B$7="All","*",dashboard!$B$7),$P$2:P2800,"&gt;="&amp;dashboard!$B$8,$P$2:P2800,"&lt;="&amp;dashboard!$B$9)=1),1,0)</f>
        <v>0</v>
      </c>
    </row>
    <row r="2801" spans="1:17">
      <c r="A2801" t="s">
        <v>4378</v>
      </c>
      <c r="B2801" s="2">
        <v>45114</v>
      </c>
      <c r="C2801" t="s">
        <v>281</v>
      </c>
      <c r="D2801" t="s">
        <v>1497</v>
      </c>
      <c r="E2801" t="s">
        <v>17</v>
      </c>
      <c r="F2801" t="s">
        <v>27</v>
      </c>
      <c r="G2801" t="s">
        <v>19</v>
      </c>
      <c r="H2801" t="s">
        <v>20</v>
      </c>
      <c r="I2801" s="3">
        <v>2</v>
      </c>
      <c r="J2801" s="4">
        <v>37564.29</v>
      </c>
      <c r="K2801" s="4">
        <v>75128.58</v>
      </c>
      <c r="L2801" t="s">
        <v>28</v>
      </c>
      <c r="M2801" t="s">
        <v>29</v>
      </c>
      <c r="N2801">
        <f>IF(COUNTIF($C$2:C2801,C2801)=1,1,0)</f>
        <v>0</v>
      </c>
      <c r="O2801">
        <f t="shared" si="86"/>
        <v>0</v>
      </c>
      <c r="P2801" t="str">
        <f t="shared" si="87"/>
        <v>2023-07</v>
      </c>
      <c r="Q2801" s="3">
        <f>IF(AND(IF(dashboard!$B$4="All",TRUE,$F2801=dashboard!$B$4),IF(dashboard!$B$5="All",TRUE,$E2801=dashboard!$B$5),IF(dashboard!$B$6="All",TRUE,$G2801=dashboard!$B$6),IF(dashboard!$B$7="All",TRUE,$M2801=dashboard!$B$7),$P2801&gt;=dashboard!$B$8,$P2801&lt;=dashboard!$B$9,COUNTIFS($C$2:C2801,$C2801,$F$2:F2801,IF(dashboard!$B$4="All","*",dashboard!$B$4),$E$2:E2801,IF(dashboard!$B$5="All","*",dashboard!$B$5),$G$2:G2801,IF(dashboard!$B$6="All","*",dashboard!$B$6),$M$2:M2801,IF(dashboard!$B$7="All","*",dashboard!$B$7),$P$2:P2801,"&gt;="&amp;dashboard!$B$8,$P$2:P2801,"&lt;="&amp;dashboard!$B$9)=1),1,0)</f>
        <v>0</v>
      </c>
    </row>
    <row r="2802" spans="1:17">
      <c r="A2802" t="s">
        <v>4379</v>
      </c>
      <c r="B2802" s="2">
        <v>45156</v>
      </c>
      <c r="C2802" t="s">
        <v>105</v>
      </c>
      <c r="D2802" t="s">
        <v>1253</v>
      </c>
      <c r="E2802" t="s">
        <v>17</v>
      </c>
      <c r="F2802" t="s">
        <v>33</v>
      </c>
      <c r="G2802" t="s">
        <v>19</v>
      </c>
      <c r="H2802" t="s">
        <v>20</v>
      </c>
      <c r="I2802" s="3">
        <v>4</v>
      </c>
      <c r="J2802" s="4">
        <v>27084.17</v>
      </c>
      <c r="K2802" s="4">
        <v>108336.66</v>
      </c>
      <c r="L2802" t="s">
        <v>28</v>
      </c>
      <c r="M2802" t="s">
        <v>29</v>
      </c>
      <c r="N2802">
        <f>IF(COUNTIF($C$2:C2802,C2802)=1,1,0)</f>
        <v>0</v>
      </c>
      <c r="O2802">
        <f t="shared" si="86"/>
        <v>0</v>
      </c>
      <c r="P2802" t="str">
        <f t="shared" si="87"/>
        <v>2023-08</v>
      </c>
      <c r="Q2802" s="3">
        <f>IF(AND(IF(dashboard!$B$4="All",TRUE,$F2802=dashboard!$B$4),IF(dashboard!$B$5="All",TRUE,$E2802=dashboard!$B$5),IF(dashboard!$B$6="All",TRUE,$G2802=dashboard!$B$6),IF(dashboard!$B$7="All",TRUE,$M2802=dashboard!$B$7),$P2802&gt;=dashboard!$B$8,$P2802&lt;=dashboard!$B$9,COUNTIFS($C$2:C2802,$C2802,$F$2:F2802,IF(dashboard!$B$4="All","*",dashboard!$B$4),$E$2:E2802,IF(dashboard!$B$5="All","*",dashboard!$B$5),$G$2:G2802,IF(dashboard!$B$6="All","*",dashboard!$B$6),$M$2:M2802,IF(dashboard!$B$7="All","*",dashboard!$B$7),$P$2:P2802,"&gt;="&amp;dashboard!$B$8,$P$2:P2802,"&lt;="&amp;dashboard!$B$9)=1),1,0)</f>
        <v>0</v>
      </c>
    </row>
    <row r="2803" spans="1:17">
      <c r="A2803" t="s">
        <v>4380</v>
      </c>
      <c r="B2803" s="2">
        <v>45045</v>
      </c>
      <c r="C2803" t="s">
        <v>502</v>
      </c>
      <c r="D2803" t="s">
        <v>1806</v>
      </c>
      <c r="E2803" t="s">
        <v>17</v>
      </c>
      <c r="F2803" t="s">
        <v>18</v>
      </c>
      <c r="G2803" t="s">
        <v>19</v>
      </c>
      <c r="H2803" t="s">
        <v>34</v>
      </c>
      <c r="I2803" s="3">
        <v>5</v>
      </c>
      <c r="J2803" s="4">
        <v>1335.07</v>
      </c>
      <c r="K2803" s="4">
        <v>6675.35</v>
      </c>
      <c r="L2803" t="s">
        <v>21</v>
      </c>
      <c r="M2803" t="s">
        <v>29</v>
      </c>
      <c r="N2803">
        <f>IF(COUNTIF($C$2:C2803,C2803)=1,1,0)</f>
        <v>0</v>
      </c>
      <c r="O2803">
        <f t="shared" si="86"/>
        <v>0</v>
      </c>
      <c r="P2803" t="str">
        <f t="shared" si="87"/>
        <v>2023-04</v>
      </c>
      <c r="Q2803" s="3">
        <f>IF(AND(IF(dashboard!$B$4="All",TRUE,$F2803=dashboard!$B$4),IF(dashboard!$B$5="All",TRUE,$E2803=dashboard!$B$5),IF(dashboard!$B$6="All",TRUE,$G2803=dashboard!$B$6),IF(dashboard!$B$7="All",TRUE,$M2803=dashboard!$B$7),$P2803&gt;=dashboard!$B$8,$P2803&lt;=dashboard!$B$9,COUNTIFS($C$2:C2803,$C2803,$F$2:F2803,IF(dashboard!$B$4="All","*",dashboard!$B$4),$E$2:E2803,IF(dashboard!$B$5="All","*",dashboard!$B$5),$G$2:G2803,IF(dashboard!$B$6="All","*",dashboard!$B$6),$M$2:M2803,IF(dashboard!$B$7="All","*",dashboard!$B$7),$P$2:P2803,"&gt;="&amp;dashboard!$B$8,$P$2:P2803,"&lt;="&amp;dashboard!$B$9)=1),1,0)</f>
        <v>0</v>
      </c>
    </row>
    <row r="2804" spans="1:17">
      <c r="A2804" t="s">
        <v>4381</v>
      </c>
      <c r="B2804" s="2">
        <v>45082</v>
      </c>
      <c r="C2804" t="s">
        <v>1072</v>
      </c>
      <c r="D2804" t="s">
        <v>929</v>
      </c>
      <c r="E2804" t="s">
        <v>17</v>
      </c>
      <c r="F2804" t="s">
        <v>27</v>
      </c>
      <c r="G2804" t="s">
        <v>42</v>
      </c>
      <c r="H2804" t="s">
        <v>34</v>
      </c>
      <c r="I2804" s="3">
        <v>5</v>
      </c>
      <c r="J2804" s="4">
        <v>896.49</v>
      </c>
      <c r="K2804" s="4">
        <v>4482.45</v>
      </c>
      <c r="L2804" t="s">
        <v>21</v>
      </c>
      <c r="M2804" t="s">
        <v>29</v>
      </c>
      <c r="N2804">
        <f>IF(COUNTIF($C$2:C2804,C2804)=1,1,0)</f>
        <v>0</v>
      </c>
      <c r="O2804">
        <f t="shared" si="86"/>
        <v>0</v>
      </c>
      <c r="P2804" t="str">
        <f t="shared" si="87"/>
        <v>2023-06</v>
      </c>
      <c r="Q2804" s="3">
        <f>IF(AND(IF(dashboard!$B$4="All",TRUE,$F2804=dashboard!$B$4),IF(dashboard!$B$5="All",TRUE,$E2804=dashboard!$B$5),IF(dashboard!$B$6="All",TRUE,$G2804=dashboard!$B$6),IF(dashboard!$B$7="All",TRUE,$M2804=dashboard!$B$7),$P2804&gt;=dashboard!$B$8,$P2804&lt;=dashboard!$B$9,COUNTIFS($C$2:C2804,$C2804,$F$2:F2804,IF(dashboard!$B$4="All","*",dashboard!$B$4),$E$2:E2804,IF(dashboard!$B$5="All","*",dashboard!$B$5),$G$2:G2804,IF(dashboard!$B$6="All","*",dashboard!$B$6),$M$2:M2804,IF(dashboard!$B$7="All","*",dashboard!$B$7),$P$2:P2804,"&gt;="&amp;dashboard!$B$8,$P$2:P2804,"&lt;="&amp;dashboard!$B$9)=1),1,0)</f>
        <v>0</v>
      </c>
    </row>
    <row r="2805" spans="1:17">
      <c r="A2805" t="s">
        <v>4382</v>
      </c>
      <c r="B2805" s="2">
        <v>45391</v>
      </c>
      <c r="C2805" t="s">
        <v>4383</v>
      </c>
      <c r="D2805" t="s">
        <v>731</v>
      </c>
      <c r="E2805" t="s">
        <v>61</v>
      </c>
      <c r="F2805" t="s">
        <v>27</v>
      </c>
      <c r="G2805" t="s">
        <v>19</v>
      </c>
      <c r="H2805" t="s">
        <v>20</v>
      </c>
      <c r="I2805" s="3">
        <v>1</v>
      </c>
      <c r="J2805" s="4">
        <v>33592.71</v>
      </c>
      <c r="K2805" s="4">
        <v>33592.71</v>
      </c>
      <c r="L2805" t="s">
        <v>21</v>
      </c>
      <c r="M2805" t="s">
        <v>29</v>
      </c>
      <c r="N2805">
        <f>IF(COUNTIF($C$2:C2805,C2805)=1,1,0)</f>
        <v>1</v>
      </c>
      <c r="O2805">
        <f t="shared" si="86"/>
        <v>0</v>
      </c>
      <c r="P2805" t="str">
        <f t="shared" si="87"/>
        <v>2024-04</v>
      </c>
      <c r="Q2805" s="3">
        <f>IF(AND(IF(dashboard!$B$4="All",TRUE,$F2805=dashboard!$B$4),IF(dashboard!$B$5="All",TRUE,$E2805=dashboard!$B$5),IF(dashboard!$B$6="All",TRUE,$G2805=dashboard!$B$6),IF(dashboard!$B$7="All",TRUE,$M2805=dashboard!$B$7),$P2805&gt;=dashboard!$B$8,$P2805&lt;=dashboard!$B$9,COUNTIFS($C$2:C2805,$C2805,$F$2:F2805,IF(dashboard!$B$4="All","*",dashboard!$B$4),$E$2:E2805,IF(dashboard!$B$5="All","*",dashboard!$B$5),$G$2:G2805,IF(dashboard!$B$6="All","*",dashboard!$B$6),$M$2:M2805,IF(dashboard!$B$7="All","*",dashboard!$B$7),$P$2:P2805,"&gt;="&amp;dashboard!$B$8,$P$2:P2805,"&lt;="&amp;dashboard!$B$9)=1),1,0)</f>
        <v>0</v>
      </c>
    </row>
    <row r="2806" spans="1:17">
      <c r="A2806" t="s">
        <v>4384</v>
      </c>
      <c r="B2806" s="2">
        <v>45030</v>
      </c>
      <c r="C2806" t="s">
        <v>1312</v>
      </c>
      <c r="D2806" t="s">
        <v>1170</v>
      </c>
      <c r="E2806" t="s">
        <v>26</v>
      </c>
      <c r="F2806" t="s">
        <v>33</v>
      </c>
      <c r="G2806" t="s">
        <v>19</v>
      </c>
      <c r="H2806" t="s">
        <v>20</v>
      </c>
      <c r="I2806" s="3">
        <v>2</v>
      </c>
      <c r="J2806" s="4">
        <v>32259.72</v>
      </c>
      <c r="K2806" s="4">
        <v>64519.44</v>
      </c>
      <c r="L2806" t="s">
        <v>28</v>
      </c>
      <c r="M2806" t="s">
        <v>29</v>
      </c>
      <c r="N2806">
        <f>IF(COUNTIF($C$2:C2806,C2806)=1,1,0)</f>
        <v>0</v>
      </c>
      <c r="O2806">
        <f t="shared" si="86"/>
        <v>0</v>
      </c>
      <c r="P2806" t="str">
        <f t="shared" si="87"/>
        <v>2023-04</v>
      </c>
      <c r="Q2806" s="3">
        <f>IF(AND(IF(dashboard!$B$4="All",TRUE,$F2806=dashboard!$B$4),IF(dashboard!$B$5="All",TRUE,$E2806=dashboard!$B$5),IF(dashboard!$B$6="All",TRUE,$G2806=dashboard!$B$6),IF(dashboard!$B$7="All",TRUE,$M2806=dashboard!$B$7),$P2806&gt;=dashboard!$B$8,$P2806&lt;=dashboard!$B$9,COUNTIFS($C$2:C2806,$C2806,$F$2:F2806,IF(dashboard!$B$4="All","*",dashboard!$B$4),$E$2:E2806,IF(dashboard!$B$5="All","*",dashboard!$B$5),$G$2:G2806,IF(dashboard!$B$6="All","*",dashboard!$B$6),$M$2:M2806,IF(dashboard!$B$7="All","*",dashboard!$B$7),$P$2:P2806,"&gt;="&amp;dashboard!$B$8,$P$2:P2806,"&lt;="&amp;dashboard!$B$9)=1),1,0)</f>
        <v>0</v>
      </c>
    </row>
    <row r="2807" spans="1:17">
      <c r="A2807" t="s">
        <v>4385</v>
      </c>
      <c r="B2807" s="2">
        <v>45428</v>
      </c>
      <c r="C2807" t="s">
        <v>896</v>
      </c>
      <c r="D2807" t="s">
        <v>889</v>
      </c>
      <c r="E2807" t="s">
        <v>17</v>
      </c>
      <c r="F2807" t="s">
        <v>46</v>
      </c>
      <c r="G2807" t="s">
        <v>19</v>
      </c>
      <c r="H2807" t="s">
        <v>50</v>
      </c>
      <c r="I2807" s="3">
        <v>5</v>
      </c>
      <c r="J2807" s="4">
        <v>2027.21</v>
      </c>
      <c r="K2807" s="4">
        <v>10136.040000000001</v>
      </c>
      <c r="L2807" t="s">
        <v>21</v>
      </c>
      <c r="M2807" t="s">
        <v>29</v>
      </c>
      <c r="N2807">
        <f>IF(COUNTIF($C$2:C2807,C2807)=1,1,0)</f>
        <v>0</v>
      </c>
      <c r="O2807">
        <f t="shared" si="86"/>
        <v>0</v>
      </c>
      <c r="P2807" t="str">
        <f t="shared" si="87"/>
        <v>2024-05</v>
      </c>
      <c r="Q2807" s="3">
        <f>IF(AND(IF(dashboard!$B$4="All",TRUE,$F2807=dashboard!$B$4),IF(dashboard!$B$5="All",TRUE,$E2807=dashboard!$B$5),IF(dashboard!$B$6="All",TRUE,$G2807=dashboard!$B$6),IF(dashboard!$B$7="All",TRUE,$M2807=dashboard!$B$7),$P2807&gt;=dashboard!$B$8,$P2807&lt;=dashboard!$B$9,COUNTIFS($C$2:C2807,$C2807,$F$2:F2807,IF(dashboard!$B$4="All","*",dashboard!$B$4),$E$2:E2807,IF(dashboard!$B$5="All","*",dashboard!$B$5),$G$2:G2807,IF(dashboard!$B$6="All","*",dashboard!$B$6),$M$2:M2807,IF(dashboard!$B$7="All","*",dashboard!$B$7),$P$2:P2807,"&gt;="&amp;dashboard!$B$8,$P$2:P2807,"&lt;="&amp;dashboard!$B$9)=1),1,0)</f>
        <v>0</v>
      </c>
    </row>
    <row r="2808" spans="1:17">
      <c r="A2808" t="s">
        <v>4386</v>
      </c>
      <c r="B2808" s="2">
        <v>45101</v>
      </c>
      <c r="C2808" t="s">
        <v>1681</v>
      </c>
      <c r="D2808" t="s">
        <v>521</v>
      </c>
      <c r="E2808" t="s">
        <v>17</v>
      </c>
      <c r="F2808" t="s">
        <v>33</v>
      </c>
      <c r="G2808" t="s">
        <v>19</v>
      </c>
      <c r="H2808" t="s">
        <v>50</v>
      </c>
      <c r="I2808" s="3">
        <v>4</v>
      </c>
      <c r="J2808" s="4">
        <v>2127.41</v>
      </c>
      <c r="K2808" s="4">
        <v>8509.65</v>
      </c>
      <c r="L2808" t="s">
        <v>28</v>
      </c>
      <c r="M2808" t="s">
        <v>29</v>
      </c>
      <c r="N2808">
        <f>IF(COUNTIF($C$2:C2808,C2808)=1,1,0)</f>
        <v>0</v>
      </c>
      <c r="O2808">
        <f t="shared" si="86"/>
        <v>0</v>
      </c>
      <c r="P2808" t="str">
        <f t="shared" si="87"/>
        <v>2023-06</v>
      </c>
      <c r="Q2808" s="3">
        <f>IF(AND(IF(dashboard!$B$4="All",TRUE,$F2808=dashboard!$B$4),IF(dashboard!$B$5="All",TRUE,$E2808=dashboard!$B$5),IF(dashboard!$B$6="All",TRUE,$G2808=dashboard!$B$6),IF(dashboard!$B$7="All",TRUE,$M2808=dashboard!$B$7),$P2808&gt;=dashboard!$B$8,$P2808&lt;=dashboard!$B$9,COUNTIFS($C$2:C2808,$C2808,$F$2:F2808,IF(dashboard!$B$4="All","*",dashboard!$B$4),$E$2:E2808,IF(dashboard!$B$5="All","*",dashboard!$B$5),$G$2:G2808,IF(dashboard!$B$6="All","*",dashboard!$B$6),$M$2:M2808,IF(dashboard!$B$7="All","*",dashboard!$B$7),$P$2:P2808,"&gt;="&amp;dashboard!$B$8,$P$2:P2808,"&lt;="&amp;dashboard!$B$9)=1),1,0)</f>
        <v>1</v>
      </c>
    </row>
    <row r="2809" spans="1:17">
      <c r="A2809" t="s">
        <v>4387</v>
      </c>
      <c r="B2809" s="2">
        <v>45347</v>
      </c>
      <c r="C2809" t="s">
        <v>1522</v>
      </c>
      <c r="D2809" t="s">
        <v>957</v>
      </c>
      <c r="E2809" t="s">
        <v>17</v>
      </c>
      <c r="F2809" t="s">
        <v>33</v>
      </c>
      <c r="G2809" t="s">
        <v>19</v>
      </c>
      <c r="H2809" t="s">
        <v>57</v>
      </c>
      <c r="I2809" s="3">
        <v>4</v>
      </c>
      <c r="J2809" s="4">
        <v>11733.27</v>
      </c>
      <c r="K2809" s="4">
        <v>46933.07</v>
      </c>
      <c r="L2809" t="s">
        <v>28</v>
      </c>
      <c r="M2809" t="s">
        <v>22</v>
      </c>
      <c r="N2809">
        <f>IF(COUNTIF($C$2:C2809,C2809)=1,1,0)</f>
        <v>0</v>
      </c>
      <c r="O2809">
        <f t="shared" si="86"/>
        <v>1</v>
      </c>
      <c r="P2809" t="str">
        <f t="shared" si="87"/>
        <v>2024-02</v>
      </c>
      <c r="Q2809" s="3">
        <f>IF(AND(IF(dashboard!$B$4="All",TRUE,$F2809=dashboard!$B$4),IF(dashboard!$B$5="All",TRUE,$E2809=dashboard!$B$5),IF(dashboard!$B$6="All",TRUE,$G2809=dashboard!$B$6),IF(dashboard!$B$7="All",TRUE,$M2809=dashboard!$B$7),$P2809&gt;=dashboard!$B$8,$P2809&lt;=dashboard!$B$9,COUNTIFS($C$2:C2809,$C2809,$F$2:F2809,IF(dashboard!$B$4="All","*",dashboard!$B$4),$E$2:E2809,IF(dashboard!$B$5="All","*",dashboard!$B$5),$G$2:G2809,IF(dashboard!$B$6="All","*",dashboard!$B$6),$M$2:M2809,IF(dashboard!$B$7="All","*",dashboard!$B$7),$P$2:P2809,"&gt;="&amp;dashboard!$B$8,$P$2:P2809,"&lt;="&amp;dashboard!$B$9)=1),1,0)</f>
        <v>1</v>
      </c>
    </row>
    <row r="2810" spans="1:17">
      <c r="A2810" t="s">
        <v>4388</v>
      </c>
      <c r="B2810" s="2">
        <v>45060</v>
      </c>
      <c r="C2810" t="s">
        <v>120</v>
      </c>
      <c r="D2810" t="s">
        <v>2425</v>
      </c>
      <c r="E2810" t="s">
        <v>26</v>
      </c>
      <c r="F2810" t="s">
        <v>46</v>
      </c>
      <c r="G2810" t="s">
        <v>42</v>
      </c>
      <c r="H2810" t="s">
        <v>20</v>
      </c>
      <c r="I2810" s="3">
        <v>3</v>
      </c>
      <c r="J2810" s="4">
        <v>31950.21</v>
      </c>
      <c r="K2810" s="4">
        <v>95850.63</v>
      </c>
      <c r="L2810" t="s">
        <v>35</v>
      </c>
      <c r="M2810" t="s">
        <v>29</v>
      </c>
      <c r="N2810">
        <f>IF(COUNTIF($C$2:C2810,C2810)=1,1,0)</f>
        <v>0</v>
      </c>
      <c r="O2810">
        <f t="shared" si="86"/>
        <v>0</v>
      </c>
      <c r="P2810" t="str">
        <f t="shared" si="87"/>
        <v>2023-05</v>
      </c>
      <c r="Q2810" s="3">
        <f>IF(AND(IF(dashboard!$B$4="All",TRUE,$F2810=dashboard!$B$4),IF(dashboard!$B$5="All",TRUE,$E2810=dashboard!$B$5),IF(dashboard!$B$6="All",TRUE,$G2810=dashboard!$B$6),IF(dashboard!$B$7="All",TRUE,$M2810=dashboard!$B$7),$P2810&gt;=dashboard!$B$8,$P2810&lt;=dashboard!$B$9,COUNTIFS($C$2:C2810,$C2810,$F$2:F2810,IF(dashboard!$B$4="All","*",dashboard!$B$4),$E$2:E2810,IF(dashboard!$B$5="All","*",dashboard!$B$5),$G$2:G2810,IF(dashboard!$B$6="All","*",dashboard!$B$6),$M$2:M2810,IF(dashboard!$B$7="All","*",dashboard!$B$7),$P$2:P2810,"&gt;="&amp;dashboard!$B$8,$P$2:P2810,"&lt;="&amp;dashboard!$B$9)=1),1,0)</f>
        <v>0</v>
      </c>
    </row>
    <row r="2811" spans="1:17">
      <c r="A2811" t="s">
        <v>4389</v>
      </c>
      <c r="B2811" s="2">
        <v>45317</v>
      </c>
      <c r="C2811" t="s">
        <v>1826</v>
      </c>
      <c r="D2811" t="s">
        <v>1338</v>
      </c>
      <c r="E2811" t="s">
        <v>26</v>
      </c>
      <c r="F2811" t="s">
        <v>27</v>
      </c>
      <c r="G2811" t="s">
        <v>42</v>
      </c>
      <c r="H2811" t="s">
        <v>57</v>
      </c>
      <c r="I2811" s="3">
        <v>4</v>
      </c>
      <c r="J2811" s="4">
        <v>10766.33</v>
      </c>
      <c r="K2811" s="4">
        <v>43065.33</v>
      </c>
      <c r="L2811" t="s">
        <v>28</v>
      </c>
      <c r="M2811" t="s">
        <v>29</v>
      </c>
      <c r="N2811">
        <f>IF(COUNTIF($C$2:C2811,C2811)=1,1,0)</f>
        <v>0</v>
      </c>
      <c r="O2811">
        <f t="shared" si="86"/>
        <v>0</v>
      </c>
      <c r="P2811" t="str">
        <f t="shared" si="87"/>
        <v>2024-01</v>
      </c>
      <c r="Q2811" s="3">
        <f>IF(AND(IF(dashboard!$B$4="All",TRUE,$F2811=dashboard!$B$4),IF(dashboard!$B$5="All",TRUE,$E2811=dashboard!$B$5),IF(dashboard!$B$6="All",TRUE,$G2811=dashboard!$B$6),IF(dashboard!$B$7="All",TRUE,$M2811=dashboard!$B$7),$P2811&gt;=dashboard!$B$8,$P2811&lt;=dashboard!$B$9,COUNTIFS($C$2:C2811,$C2811,$F$2:F2811,IF(dashboard!$B$4="All","*",dashboard!$B$4),$E$2:E2811,IF(dashboard!$B$5="All","*",dashboard!$B$5),$G$2:G2811,IF(dashboard!$B$6="All","*",dashboard!$B$6),$M$2:M2811,IF(dashboard!$B$7="All","*",dashboard!$B$7),$P$2:P2811,"&gt;="&amp;dashboard!$B$8,$P$2:P2811,"&lt;="&amp;dashboard!$B$9)=1),1,0)</f>
        <v>0</v>
      </c>
    </row>
    <row r="2812" spans="1:17">
      <c r="A2812" t="s">
        <v>4390</v>
      </c>
      <c r="B2812" s="2">
        <v>45427</v>
      </c>
      <c r="C2812" t="s">
        <v>3815</v>
      </c>
      <c r="D2812" t="s">
        <v>3641</v>
      </c>
      <c r="E2812" t="s">
        <v>61</v>
      </c>
      <c r="F2812" t="s">
        <v>33</v>
      </c>
      <c r="G2812" t="s">
        <v>19</v>
      </c>
      <c r="H2812" t="s">
        <v>20</v>
      </c>
      <c r="I2812" s="3">
        <v>5</v>
      </c>
      <c r="J2812" s="4">
        <v>40056.019999999997</v>
      </c>
      <c r="K2812" s="4">
        <v>200280.09</v>
      </c>
      <c r="L2812" t="s">
        <v>35</v>
      </c>
      <c r="M2812" t="s">
        <v>29</v>
      </c>
      <c r="N2812">
        <f>IF(COUNTIF($C$2:C2812,C2812)=1,1,0)</f>
        <v>0</v>
      </c>
      <c r="O2812">
        <f t="shared" si="86"/>
        <v>0</v>
      </c>
      <c r="P2812" t="str">
        <f t="shared" si="87"/>
        <v>2024-05</v>
      </c>
      <c r="Q2812" s="3">
        <f>IF(AND(IF(dashboard!$B$4="All",TRUE,$F2812=dashboard!$B$4),IF(dashboard!$B$5="All",TRUE,$E2812=dashboard!$B$5),IF(dashboard!$B$6="All",TRUE,$G2812=dashboard!$B$6),IF(dashboard!$B$7="All",TRUE,$M2812=dashboard!$B$7),$P2812&gt;=dashboard!$B$8,$P2812&lt;=dashboard!$B$9,COUNTIFS($C$2:C2812,$C2812,$F$2:F2812,IF(dashboard!$B$4="All","*",dashboard!$B$4),$E$2:E2812,IF(dashboard!$B$5="All","*",dashboard!$B$5),$G$2:G2812,IF(dashboard!$B$6="All","*",dashboard!$B$6),$M$2:M2812,IF(dashboard!$B$7="All","*",dashboard!$B$7),$P$2:P2812,"&gt;="&amp;dashboard!$B$8,$P$2:P2812,"&lt;="&amp;dashboard!$B$9)=1),1,0)</f>
        <v>1</v>
      </c>
    </row>
    <row r="2813" spans="1:17">
      <c r="A2813" t="s">
        <v>4391</v>
      </c>
      <c r="B2813" s="2">
        <v>44959</v>
      </c>
      <c r="C2813" t="s">
        <v>1784</v>
      </c>
      <c r="D2813" t="s">
        <v>634</v>
      </c>
      <c r="E2813" t="s">
        <v>17</v>
      </c>
      <c r="F2813" t="s">
        <v>33</v>
      </c>
      <c r="G2813" t="s">
        <v>19</v>
      </c>
      <c r="H2813" t="s">
        <v>57</v>
      </c>
      <c r="I2813" s="3">
        <v>5</v>
      </c>
      <c r="J2813" s="4">
        <v>11726.16</v>
      </c>
      <c r="K2813" s="4">
        <v>58630.78</v>
      </c>
      <c r="L2813" t="s">
        <v>28</v>
      </c>
      <c r="M2813" t="s">
        <v>29</v>
      </c>
      <c r="N2813">
        <f>IF(COUNTIF($C$2:C2813,C2813)=1,1,0)</f>
        <v>0</v>
      </c>
      <c r="O2813">
        <f t="shared" si="86"/>
        <v>0</v>
      </c>
      <c r="P2813" t="str">
        <f t="shared" si="87"/>
        <v>2023-02</v>
      </c>
      <c r="Q2813" s="3">
        <f>IF(AND(IF(dashboard!$B$4="All",TRUE,$F2813=dashboard!$B$4),IF(dashboard!$B$5="All",TRUE,$E2813=dashboard!$B$5),IF(dashboard!$B$6="All",TRUE,$G2813=dashboard!$B$6),IF(dashboard!$B$7="All",TRUE,$M2813=dashboard!$B$7),$P2813&gt;=dashboard!$B$8,$P2813&lt;=dashboard!$B$9,COUNTIFS($C$2:C2813,$C2813,$F$2:F2813,IF(dashboard!$B$4="All","*",dashboard!$B$4),$E$2:E2813,IF(dashboard!$B$5="All","*",dashboard!$B$5),$G$2:G2813,IF(dashboard!$B$6="All","*",dashboard!$B$6),$M$2:M2813,IF(dashboard!$B$7="All","*",dashboard!$B$7),$P$2:P2813,"&gt;="&amp;dashboard!$B$8,$P$2:P2813,"&lt;="&amp;dashboard!$B$9)=1),1,0)</f>
        <v>0</v>
      </c>
    </row>
    <row r="2814" spans="1:17">
      <c r="A2814" t="s">
        <v>4392</v>
      </c>
      <c r="B2814" s="2">
        <v>44981</v>
      </c>
      <c r="C2814" t="s">
        <v>527</v>
      </c>
      <c r="D2814" t="s">
        <v>1701</v>
      </c>
      <c r="E2814" t="s">
        <v>26</v>
      </c>
      <c r="F2814" t="s">
        <v>27</v>
      </c>
      <c r="G2814" t="s">
        <v>42</v>
      </c>
      <c r="H2814" t="s">
        <v>50</v>
      </c>
      <c r="I2814" s="3">
        <v>4</v>
      </c>
      <c r="J2814" s="4">
        <v>2857.52</v>
      </c>
      <c r="K2814" s="4">
        <v>11430.09</v>
      </c>
      <c r="L2814" t="s">
        <v>28</v>
      </c>
      <c r="M2814" t="s">
        <v>22</v>
      </c>
      <c r="N2814">
        <f>IF(COUNTIF($C$2:C2814,C2814)=1,1,0)</f>
        <v>0</v>
      </c>
      <c r="O2814">
        <f t="shared" si="86"/>
        <v>1</v>
      </c>
      <c r="P2814" t="str">
        <f t="shared" si="87"/>
        <v>2023-02</v>
      </c>
      <c r="Q2814" s="3">
        <f>IF(AND(IF(dashboard!$B$4="All",TRUE,$F2814=dashboard!$B$4),IF(dashboard!$B$5="All",TRUE,$E2814=dashboard!$B$5),IF(dashboard!$B$6="All",TRUE,$G2814=dashboard!$B$6),IF(dashboard!$B$7="All",TRUE,$M2814=dashboard!$B$7),$P2814&gt;=dashboard!$B$8,$P2814&lt;=dashboard!$B$9,COUNTIFS($C$2:C2814,$C2814,$F$2:F2814,IF(dashboard!$B$4="All","*",dashboard!$B$4),$E$2:E2814,IF(dashboard!$B$5="All","*",dashboard!$B$5),$G$2:G2814,IF(dashboard!$B$6="All","*",dashboard!$B$6),$M$2:M2814,IF(dashboard!$B$7="All","*",dashboard!$B$7),$P$2:P2814,"&gt;="&amp;dashboard!$B$8,$P$2:P2814,"&lt;="&amp;dashboard!$B$9)=1),1,0)</f>
        <v>0</v>
      </c>
    </row>
    <row r="2815" spans="1:17">
      <c r="A2815" t="s">
        <v>4393</v>
      </c>
      <c r="B2815" s="2">
        <v>45445</v>
      </c>
      <c r="C2815" t="s">
        <v>1424</v>
      </c>
      <c r="D2815" t="s">
        <v>800</v>
      </c>
      <c r="E2815" t="s">
        <v>17</v>
      </c>
      <c r="F2815" t="s">
        <v>27</v>
      </c>
      <c r="G2815" t="s">
        <v>42</v>
      </c>
      <c r="H2815" t="s">
        <v>20</v>
      </c>
      <c r="I2815" s="3">
        <v>1</v>
      </c>
      <c r="J2815" s="4">
        <v>39612.6</v>
      </c>
      <c r="K2815" s="4">
        <v>39612.6</v>
      </c>
      <c r="L2815" t="s">
        <v>35</v>
      </c>
      <c r="M2815" t="s">
        <v>29</v>
      </c>
      <c r="N2815">
        <f>IF(COUNTIF($C$2:C2815,C2815)=1,1,0)</f>
        <v>0</v>
      </c>
      <c r="O2815">
        <f t="shared" si="86"/>
        <v>0</v>
      </c>
      <c r="P2815" t="str">
        <f t="shared" si="87"/>
        <v>2024-06</v>
      </c>
      <c r="Q2815" s="3">
        <f>IF(AND(IF(dashboard!$B$4="All",TRUE,$F2815=dashboard!$B$4),IF(dashboard!$B$5="All",TRUE,$E2815=dashboard!$B$5),IF(dashboard!$B$6="All",TRUE,$G2815=dashboard!$B$6),IF(dashboard!$B$7="All",TRUE,$M2815=dashboard!$B$7),$P2815&gt;=dashboard!$B$8,$P2815&lt;=dashboard!$B$9,COUNTIFS($C$2:C2815,$C2815,$F$2:F2815,IF(dashboard!$B$4="All","*",dashboard!$B$4),$E$2:E2815,IF(dashboard!$B$5="All","*",dashboard!$B$5),$G$2:G2815,IF(dashboard!$B$6="All","*",dashboard!$B$6),$M$2:M2815,IF(dashboard!$B$7="All","*",dashboard!$B$7),$P$2:P2815,"&gt;="&amp;dashboard!$B$8,$P$2:P2815,"&lt;="&amp;dashboard!$B$9)=1),1,0)</f>
        <v>0</v>
      </c>
    </row>
    <row r="2816" spans="1:17">
      <c r="A2816" t="s">
        <v>4394</v>
      </c>
      <c r="B2816" s="2">
        <v>44938</v>
      </c>
      <c r="C2816" t="s">
        <v>3795</v>
      </c>
      <c r="D2816" t="s">
        <v>3387</v>
      </c>
      <c r="E2816" t="s">
        <v>26</v>
      </c>
      <c r="F2816" t="s">
        <v>18</v>
      </c>
      <c r="G2816" t="s">
        <v>19</v>
      </c>
      <c r="H2816" t="s">
        <v>20</v>
      </c>
      <c r="I2816" s="3">
        <v>2</v>
      </c>
      <c r="J2816" s="4">
        <v>32404.35</v>
      </c>
      <c r="K2816" s="4">
        <v>64808.7</v>
      </c>
      <c r="L2816" t="s">
        <v>35</v>
      </c>
      <c r="M2816" t="s">
        <v>29</v>
      </c>
      <c r="N2816">
        <f>IF(COUNTIF($C$2:C2816,C2816)=1,1,0)</f>
        <v>0</v>
      </c>
      <c r="O2816">
        <f t="shared" si="86"/>
        <v>0</v>
      </c>
      <c r="P2816" t="str">
        <f t="shared" si="87"/>
        <v>2023-01</v>
      </c>
      <c r="Q2816" s="3">
        <f>IF(AND(IF(dashboard!$B$4="All",TRUE,$F2816=dashboard!$B$4),IF(dashboard!$B$5="All",TRUE,$E2816=dashboard!$B$5),IF(dashboard!$B$6="All",TRUE,$G2816=dashboard!$B$6),IF(dashboard!$B$7="All",TRUE,$M2816=dashboard!$B$7),$P2816&gt;=dashboard!$B$8,$P2816&lt;=dashboard!$B$9,COUNTIFS($C$2:C2816,$C2816,$F$2:F2816,IF(dashboard!$B$4="All","*",dashboard!$B$4),$E$2:E2816,IF(dashboard!$B$5="All","*",dashboard!$B$5),$G$2:G2816,IF(dashboard!$B$6="All","*",dashboard!$B$6),$M$2:M2816,IF(dashboard!$B$7="All","*",dashboard!$B$7),$P$2:P2816,"&gt;="&amp;dashboard!$B$8,$P$2:P2816,"&lt;="&amp;dashboard!$B$9)=1),1,0)</f>
        <v>0</v>
      </c>
    </row>
    <row r="2817" spans="1:17">
      <c r="A2817" t="s">
        <v>4395</v>
      </c>
      <c r="B2817" s="2">
        <v>45454</v>
      </c>
      <c r="C2817" t="s">
        <v>720</v>
      </c>
      <c r="D2817" t="s">
        <v>2212</v>
      </c>
      <c r="E2817" t="s">
        <v>17</v>
      </c>
      <c r="F2817" t="s">
        <v>33</v>
      </c>
      <c r="G2817" t="s">
        <v>19</v>
      </c>
      <c r="H2817" t="s">
        <v>57</v>
      </c>
      <c r="I2817" s="3">
        <v>5</v>
      </c>
      <c r="J2817" s="4">
        <v>14232.94</v>
      </c>
      <c r="K2817" s="4">
        <v>71164.710000000006</v>
      </c>
      <c r="L2817" t="s">
        <v>35</v>
      </c>
      <c r="M2817" t="s">
        <v>29</v>
      </c>
      <c r="N2817">
        <f>IF(COUNTIF($C$2:C2817,C2817)=1,1,0)</f>
        <v>0</v>
      </c>
      <c r="O2817">
        <f t="shared" si="86"/>
        <v>0</v>
      </c>
      <c r="P2817" t="str">
        <f t="shared" si="87"/>
        <v>2024-06</v>
      </c>
      <c r="Q2817" s="3">
        <f>IF(AND(IF(dashboard!$B$4="All",TRUE,$F2817=dashboard!$B$4),IF(dashboard!$B$5="All",TRUE,$E2817=dashboard!$B$5),IF(dashboard!$B$6="All",TRUE,$G2817=dashboard!$B$6),IF(dashboard!$B$7="All",TRUE,$M2817=dashboard!$B$7),$P2817&gt;=dashboard!$B$8,$P2817&lt;=dashboard!$B$9,COUNTIFS($C$2:C2817,$C2817,$F$2:F2817,IF(dashboard!$B$4="All","*",dashboard!$B$4),$E$2:E2817,IF(dashboard!$B$5="All","*",dashboard!$B$5),$G$2:G2817,IF(dashboard!$B$6="All","*",dashboard!$B$6),$M$2:M2817,IF(dashboard!$B$7="All","*",dashboard!$B$7),$P$2:P2817,"&gt;="&amp;dashboard!$B$8,$P$2:P2817,"&lt;="&amp;dashboard!$B$9)=1),1,0)</f>
        <v>0</v>
      </c>
    </row>
    <row r="2818" spans="1:17">
      <c r="A2818" t="s">
        <v>4396</v>
      </c>
      <c r="B2818" s="2">
        <v>45299</v>
      </c>
      <c r="C2818" t="s">
        <v>1637</v>
      </c>
      <c r="D2818" t="s">
        <v>2772</v>
      </c>
      <c r="E2818" t="s">
        <v>17</v>
      </c>
      <c r="F2818" t="s">
        <v>18</v>
      </c>
      <c r="G2818" t="s">
        <v>19</v>
      </c>
      <c r="H2818" t="s">
        <v>57</v>
      </c>
      <c r="I2818" s="3">
        <v>4</v>
      </c>
      <c r="J2818" s="4">
        <v>12764.35</v>
      </c>
      <c r="K2818" s="4">
        <v>51057.41</v>
      </c>
      <c r="L2818" t="s">
        <v>35</v>
      </c>
      <c r="M2818" t="s">
        <v>29</v>
      </c>
      <c r="N2818">
        <f>IF(COUNTIF($C$2:C2818,C2818)=1,1,0)</f>
        <v>0</v>
      </c>
      <c r="O2818">
        <f t="shared" ref="O2818:O2881" si="88">IF(OR(M2818="Yes",M2818="YES",M2818=TRUE,M2818=1),1,0)</f>
        <v>0</v>
      </c>
      <c r="P2818" t="str">
        <f t="shared" ref="P2818:P2881" si="89">TEXT(B2818,"yyyy-mm")</f>
        <v>2024-01</v>
      </c>
      <c r="Q2818" s="3">
        <f>IF(AND(IF(dashboard!$B$4="All",TRUE,$F2818=dashboard!$B$4),IF(dashboard!$B$5="All",TRUE,$E2818=dashboard!$B$5),IF(dashboard!$B$6="All",TRUE,$G2818=dashboard!$B$6),IF(dashboard!$B$7="All",TRUE,$M2818=dashboard!$B$7),$P2818&gt;=dashboard!$B$8,$P2818&lt;=dashboard!$B$9,COUNTIFS($C$2:C2818,$C2818,$F$2:F2818,IF(dashboard!$B$4="All","*",dashboard!$B$4),$E$2:E2818,IF(dashboard!$B$5="All","*",dashboard!$B$5),$G$2:G2818,IF(dashboard!$B$6="All","*",dashboard!$B$6),$M$2:M2818,IF(dashboard!$B$7="All","*",dashboard!$B$7),$P$2:P2818,"&gt;="&amp;dashboard!$B$8,$P$2:P2818,"&lt;="&amp;dashboard!$B$9)=1),1,0)</f>
        <v>0</v>
      </c>
    </row>
    <row r="2819" spans="1:17">
      <c r="A2819" t="s">
        <v>4397</v>
      </c>
      <c r="B2819" s="2">
        <v>45410</v>
      </c>
      <c r="C2819" t="s">
        <v>2112</v>
      </c>
      <c r="D2819" t="s">
        <v>868</v>
      </c>
      <c r="E2819" t="s">
        <v>26</v>
      </c>
      <c r="F2819" t="s">
        <v>46</v>
      </c>
      <c r="G2819" t="s">
        <v>19</v>
      </c>
      <c r="H2819" t="s">
        <v>34</v>
      </c>
      <c r="I2819" s="3">
        <v>4</v>
      </c>
      <c r="J2819" s="4">
        <v>1438.12</v>
      </c>
      <c r="K2819" s="4">
        <v>5752.5</v>
      </c>
      <c r="L2819" t="s">
        <v>35</v>
      </c>
      <c r="M2819" t="s">
        <v>29</v>
      </c>
      <c r="N2819">
        <f>IF(COUNTIF($C$2:C2819,C2819)=1,1,0)</f>
        <v>0</v>
      </c>
      <c r="O2819">
        <f t="shared" si="88"/>
        <v>0</v>
      </c>
      <c r="P2819" t="str">
        <f t="shared" si="89"/>
        <v>2024-04</v>
      </c>
      <c r="Q2819" s="3">
        <f>IF(AND(IF(dashboard!$B$4="All",TRUE,$F2819=dashboard!$B$4),IF(dashboard!$B$5="All",TRUE,$E2819=dashboard!$B$5),IF(dashboard!$B$6="All",TRUE,$G2819=dashboard!$B$6),IF(dashboard!$B$7="All",TRUE,$M2819=dashboard!$B$7),$P2819&gt;=dashboard!$B$8,$P2819&lt;=dashboard!$B$9,COUNTIFS($C$2:C2819,$C2819,$F$2:F2819,IF(dashboard!$B$4="All","*",dashboard!$B$4),$E$2:E2819,IF(dashboard!$B$5="All","*",dashboard!$B$5),$G$2:G2819,IF(dashboard!$B$6="All","*",dashboard!$B$6),$M$2:M2819,IF(dashboard!$B$7="All","*",dashboard!$B$7),$P$2:P2819,"&gt;="&amp;dashboard!$B$8,$P$2:P2819,"&lt;="&amp;dashboard!$B$9)=1),1,0)</f>
        <v>0</v>
      </c>
    </row>
    <row r="2820" spans="1:17">
      <c r="A2820" t="s">
        <v>4398</v>
      </c>
      <c r="B2820" s="2">
        <v>45154</v>
      </c>
      <c r="C2820" t="s">
        <v>3295</v>
      </c>
      <c r="D2820" t="s">
        <v>1490</v>
      </c>
      <c r="E2820" t="s">
        <v>17</v>
      </c>
      <c r="F2820" t="s">
        <v>27</v>
      </c>
      <c r="G2820" t="s">
        <v>19</v>
      </c>
      <c r="H2820" t="s">
        <v>34</v>
      </c>
      <c r="I2820" s="3">
        <v>5</v>
      </c>
      <c r="J2820" s="4">
        <v>1242.46</v>
      </c>
      <c r="K2820" s="4">
        <v>6212.32</v>
      </c>
      <c r="L2820" t="s">
        <v>35</v>
      </c>
      <c r="M2820" t="s">
        <v>29</v>
      </c>
      <c r="N2820">
        <f>IF(COUNTIF($C$2:C2820,C2820)=1,1,0)</f>
        <v>0</v>
      </c>
      <c r="O2820">
        <f t="shared" si="88"/>
        <v>0</v>
      </c>
      <c r="P2820" t="str">
        <f t="shared" si="89"/>
        <v>2023-08</v>
      </c>
      <c r="Q2820" s="3">
        <f>IF(AND(IF(dashboard!$B$4="All",TRUE,$F2820=dashboard!$B$4),IF(dashboard!$B$5="All",TRUE,$E2820=dashboard!$B$5),IF(dashboard!$B$6="All",TRUE,$G2820=dashboard!$B$6),IF(dashboard!$B$7="All",TRUE,$M2820=dashboard!$B$7),$P2820&gt;=dashboard!$B$8,$P2820&lt;=dashboard!$B$9,COUNTIFS($C$2:C2820,$C2820,$F$2:F2820,IF(dashboard!$B$4="All","*",dashboard!$B$4),$E$2:E2820,IF(dashboard!$B$5="All","*",dashboard!$B$5),$G$2:G2820,IF(dashboard!$B$6="All","*",dashboard!$B$6),$M$2:M2820,IF(dashboard!$B$7="All","*",dashboard!$B$7),$P$2:P2820,"&gt;="&amp;dashboard!$B$8,$P$2:P2820,"&lt;="&amp;dashboard!$B$9)=1),1,0)</f>
        <v>0</v>
      </c>
    </row>
    <row r="2821" spans="1:17">
      <c r="A2821" t="s">
        <v>4399</v>
      </c>
      <c r="B2821" s="2">
        <v>45233</v>
      </c>
      <c r="C2821" t="s">
        <v>3622</v>
      </c>
      <c r="D2821" t="s">
        <v>837</v>
      </c>
      <c r="E2821" t="s">
        <v>17</v>
      </c>
      <c r="F2821" t="s">
        <v>27</v>
      </c>
      <c r="G2821" t="s">
        <v>42</v>
      </c>
      <c r="H2821" t="s">
        <v>50</v>
      </c>
      <c r="I2821" s="3">
        <v>3</v>
      </c>
      <c r="J2821" s="4">
        <v>2939.76</v>
      </c>
      <c r="K2821" s="4">
        <v>8819.2800000000007</v>
      </c>
      <c r="L2821" t="s">
        <v>35</v>
      </c>
      <c r="M2821" t="s">
        <v>29</v>
      </c>
      <c r="N2821">
        <f>IF(COUNTIF($C$2:C2821,C2821)=1,1,0)</f>
        <v>0</v>
      </c>
      <c r="O2821">
        <f t="shared" si="88"/>
        <v>0</v>
      </c>
      <c r="P2821" t="str">
        <f t="shared" si="89"/>
        <v>2023-11</v>
      </c>
      <c r="Q2821" s="3">
        <f>IF(AND(IF(dashboard!$B$4="All",TRUE,$F2821=dashboard!$B$4),IF(dashboard!$B$5="All",TRUE,$E2821=dashboard!$B$5),IF(dashboard!$B$6="All",TRUE,$G2821=dashboard!$B$6),IF(dashboard!$B$7="All",TRUE,$M2821=dashboard!$B$7),$P2821&gt;=dashboard!$B$8,$P2821&lt;=dashboard!$B$9,COUNTIFS($C$2:C2821,$C2821,$F$2:F2821,IF(dashboard!$B$4="All","*",dashboard!$B$4),$E$2:E2821,IF(dashboard!$B$5="All","*",dashboard!$B$5),$G$2:G2821,IF(dashboard!$B$6="All","*",dashboard!$B$6),$M$2:M2821,IF(dashboard!$B$7="All","*",dashboard!$B$7),$P$2:P2821,"&gt;="&amp;dashboard!$B$8,$P$2:P2821,"&lt;="&amp;dashboard!$B$9)=1),1,0)</f>
        <v>0</v>
      </c>
    </row>
    <row r="2822" spans="1:17">
      <c r="A2822" t="s">
        <v>4400</v>
      </c>
      <c r="B2822" s="2">
        <v>45383</v>
      </c>
      <c r="C2822" t="s">
        <v>2382</v>
      </c>
      <c r="D2822" t="s">
        <v>2639</v>
      </c>
      <c r="E2822" t="s">
        <v>17</v>
      </c>
      <c r="F2822" t="s">
        <v>18</v>
      </c>
      <c r="G2822" t="s">
        <v>19</v>
      </c>
      <c r="H2822" t="s">
        <v>20</v>
      </c>
      <c r="I2822" s="3">
        <v>2</v>
      </c>
      <c r="J2822" s="4">
        <v>31758.94</v>
      </c>
      <c r="K2822" s="4">
        <v>63517.89</v>
      </c>
      <c r="L2822" t="s">
        <v>28</v>
      </c>
      <c r="M2822" t="s">
        <v>29</v>
      </c>
      <c r="N2822">
        <f>IF(COUNTIF($C$2:C2822,C2822)=1,1,0)</f>
        <v>0</v>
      </c>
      <c r="O2822">
        <f t="shared" si="88"/>
        <v>0</v>
      </c>
      <c r="P2822" t="str">
        <f t="shared" si="89"/>
        <v>2024-04</v>
      </c>
      <c r="Q2822" s="3">
        <f>IF(AND(IF(dashboard!$B$4="All",TRUE,$F2822=dashboard!$B$4),IF(dashboard!$B$5="All",TRUE,$E2822=dashboard!$B$5),IF(dashboard!$B$6="All",TRUE,$G2822=dashboard!$B$6),IF(dashboard!$B$7="All",TRUE,$M2822=dashboard!$B$7),$P2822&gt;=dashboard!$B$8,$P2822&lt;=dashboard!$B$9,COUNTIFS($C$2:C2822,$C2822,$F$2:F2822,IF(dashboard!$B$4="All","*",dashboard!$B$4),$E$2:E2822,IF(dashboard!$B$5="All","*",dashboard!$B$5),$G$2:G2822,IF(dashboard!$B$6="All","*",dashboard!$B$6),$M$2:M2822,IF(dashboard!$B$7="All","*",dashboard!$B$7),$P$2:P2822,"&gt;="&amp;dashboard!$B$8,$P$2:P2822,"&lt;="&amp;dashboard!$B$9)=1),1,0)</f>
        <v>0</v>
      </c>
    </row>
    <row r="2823" spans="1:17">
      <c r="A2823" t="s">
        <v>4401</v>
      </c>
      <c r="B2823" s="2">
        <v>45086</v>
      </c>
      <c r="C2823" t="s">
        <v>2739</v>
      </c>
      <c r="D2823" t="s">
        <v>265</v>
      </c>
      <c r="E2823" t="s">
        <v>17</v>
      </c>
      <c r="F2823" t="s">
        <v>33</v>
      </c>
      <c r="G2823" t="s">
        <v>42</v>
      </c>
      <c r="H2823" t="s">
        <v>20</v>
      </c>
      <c r="I2823" s="3">
        <v>5</v>
      </c>
      <c r="J2823" s="4">
        <v>39952.79</v>
      </c>
      <c r="K2823" s="4">
        <v>199763.95</v>
      </c>
      <c r="L2823" t="s">
        <v>28</v>
      </c>
      <c r="M2823" t="s">
        <v>29</v>
      </c>
      <c r="N2823">
        <f>IF(COUNTIF($C$2:C2823,C2823)=1,1,0)</f>
        <v>0</v>
      </c>
      <c r="O2823">
        <f t="shared" si="88"/>
        <v>0</v>
      </c>
      <c r="P2823" t="str">
        <f t="shared" si="89"/>
        <v>2023-06</v>
      </c>
      <c r="Q2823" s="3">
        <f>IF(AND(IF(dashboard!$B$4="All",TRUE,$F2823=dashboard!$B$4),IF(dashboard!$B$5="All",TRUE,$E2823=dashboard!$B$5),IF(dashboard!$B$6="All",TRUE,$G2823=dashboard!$B$6),IF(dashboard!$B$7="All",TRUE,$M2823=dashboard!$B$7),$P2823&gt;=dashboard!$B$8,$P2823&lt;=dashboard!$B$9,COUNTIFS($C$2:C2823,$C2823,$F$2:F2823,IF(dashboard!$B$4="All","*",dashboard!$B$4),$E$2:E2823,IF(dashboard!$B$5="All","*",dashboard!$B$5),$G$2:G2823,IF(dashboard!$B$6="All","*",dashboard!$B$6),$M$2:M2823,IF(dashboard!$B$7="All","*",dashboard!$B$7),$P$2:P2823,"&gt;="&amp;dashboard!$B$8,$P$2:P2823,"&lt;="&amp;dashboard!$B$9)=1),1,0)</f>
        <v>1</v>
      </c>
    </row>
    <row r="2824" spans="1:17">
      <c r="A2824" t="s">
        <v>4402</v>
      </c>
      <c r="B2824" s="2">
        <v>45257</v>
      </c>
      <c r="C2824" t="s">
        <v>81</v>
      </c>
      <c r="D2824" t="s">
        <v>1483</v>
      </c>
      <c r="E2824" t="s">
        <v>17</v>
      </c>
      <c r="F2824" t="s">
        <v>46</v>
      </c>
      <c r="G2824" t="s">
        <v>42</v>
      </c>
      <c r="H2824" t="s">
        <v>57</v>
      </c>
      <c r="I2824" s="3">
        <v>4</v>
      </c>
      <c r="J2824" s="4">
        <v>13861.76</v>
      </c>
      <c r="K2824" s="4">
        <v>55447.040000000001</v>
      </c>
      <c r="L2824" t="s">
        <v>35</v>
      </c>
      <c r="M2824" t="s">
        <v>29</v>
      </c>
      <c r="N2824">
        <f>IF(COUNTIF($C$2:C2824,C2824)=1,1,0)</f>
        <v>0</v>
      </c>
      <c r="O2824">
        <f t="shared" si="88"/>
        <v>0</v>
      </c>
      <c r="P2824" t="str">
        <f t="shared" si="89"/>
        <v>2023-11</v>
      </c>
      <c r="Q2824" s="3">
        <f>IF(AND(IF(dashboard!$B$4="All",TRUE,$F2824=dashboard!$B$4),IF(dashboard!$B$5="All",TRUE,$E2824=dashboard!$B$5),IF(dashboard!$B$6="All",TRUE,$G2824=dashboard!$B$6),IF(dashboard!$B$7="All",TRUE,$M2824=dashboard!$B$7),$P2824&gt;=dashboard!$B$8,$P2824&lt;=dashboard!$B$9,COUNTIFS($C$2:C2824,$C2824,$F$2:F2824,IF(dashboard!$B$4="All","*",dashboard!$B$4),$E$2:E2824,IF(dashboard!$B$5="All","*",dashboard!$B$5),$G$2:G2824,IF(dashboard!$B$6="All","*",dashboard!$B$6),$M$2:M2824,IF(dashboard!$B$7="All","*",dashboard!$B$7),$P$2:P2824,"&gt;="&amp;dashboard!$B$8,$P$2:P2824,"&lt;="&amp;dashboard!$B$9)=1),1,0)</f>
        <v>0</v>
      </c>
    </row>
    <row r="2825" spans="1:17">
      <c r="A2825" t="s">
        <v>4403</v>
      </c>
      <c r="B2825" s="2">
        <v>45151</v>
      </c>
      <c r="C2825" t="s">
        <v>1945</v>
      </c>
      <c r="D2825" t="s">
        <v>2137</v>
      </c>
      <c r="E2825" t="s">
        <v>17</v>
      </c>
      <c r="F2825" t="s">
        <v>33</v>
      </c>
      <c r="G2825" t="s">
        <v>42</v>
      </c>
      <c r="H2825" t="s">
        <v>50</v>
      </c>
      <c r="I2825" s="3">
        <v>3</v>
      </c>
      <c r="J2825" s="4">
        <v>2833.54</v>
      </c>
      <c r="K2825" s="4">
        <v>8500.61</v>
      </c>
      <c r="L2825" t="s">
        <v>21</v>
      </c>
      <c r="M2825" t="s">
        <v>29</v>
      </c>
      <c r="N2825">
        <f>IF(COUNTIF($C$2:C2825,C2825)=1,1,0)</f>
        <v>0</v>
      </c>
      <c r="O2825">
        <f t="shared" si="88"/>
        <v>0</v>
      </c>
      <c r="P2825" t="str">
        <f t="shared" si="89"/>
        <v>2023-08</v>
      </c>
      <c r="Q2825" s="3">
        <f>IF(AND(IF(dashboard!$B$4="All",TRUE,$F2825=dashboard!$B$4),IF(dashboard!$B$5="All",TRUE,$E2825=dashboard!$B$5),IF(dashboard!$B$6="All",TRUE,$G2825=dashboard!$B$6),IF(dashboard!$B$7="All",TRUE,$M2825=dashboard!$B$7),$P2825&gt;=dashboard!$B$8,$P2825&lt;=dashboard!$B$9,COUNTIFS($C$2:C2825,$C2825,$F$2:F2825,IF(dashboard!$B$4="All","*",dashboard!$B$4),$E$2:E2825,IF(dashboard!$B$5="All","*",dashboard!$B$5),$G$2:G2825,IF(dashboard!$B$6="All","*",dashboard!$B$6),$M$2:M2825,IF(dashboard!$B$7="All","*",dashboard!$B$7),$P$2:P2825,"&gt;="&amp;dashboard!$B$8,$P$2:P2825,"&lt;="&amp;dashboard!$B$9)=1),1,0)</f>
        <v>0</v>
      </c>
    </row>
    <row r="2826" spans="1:17">
      <c r="A2826" t="s">
        <v>4404</v>
      </c>
      <c r="B2826" s="2">
        <v>45430</v>
      </c>
      <c r="C2826" t="s">
        <v>2139</v>
      </c>
      <c r="D2826" t="s">
        <v>4405</v>
      </c>
      <c r="E2826" t="s">
        <v>17</v>
      </c>
      <c r="F2826" t="s">
        <v>33</v>
      </c>
      <c r="G2826" t="s">
        <v>19</v>
      </c>
      <c r="H2826" t="s">
        <v>20</v>
      </c>
      <c r="I2826" s="3">
        <v>5</v>
      </c>
      <c r="J2826" s="4">
        <v>26791.21</v>
      </c>
      <c r="K2826" s="4">
        <v>133956.07</v>
      </c>
      <c r="L2826" t="s">
        <v>35</v>
      </c>
      <c r="M2826" t="s">
        <v>29</v>
      </c>
      <c r="N2826">
        <f>IF(COUNTIF($C$2:C2826,C2826)=1,1,0)</f>
        <v>0</v>
      </c>
      <c r="O2826">
        <f t="shared" si="88"/>
        <v>0</v>
      </c>
      <c r="P2826" t="str">
        <f t="shared" si="89"/>
        <v>2024-05</v>
      </c>
      <c r="Q2826" s="3">
        <f>IF(AND(IF(dashboard!$B$4="All",TRUE,$F2826=dashboard!$B$4),IF(dashboard!$B$5="All",TRUE,$E2826=dashboard!$B$5),IF(dashboard!$B$6="All",TRUE,$G2826=dashboard!$B$6),IF(dashboard!$B$7="All",TRUE,$M2826=dashboard!$B$7),$P2826&gt;=dashboard!$B$8,$P2826&lt;=dashboard!$B$9,COUNTIFS($C$2:C2826,$C2826,$F$2:F2826,IF(dashboard!$B$4="All","*",dashboard!$B$4),$E$2:E2826,IF(dashboard!$B$5="All","*",dashboard!$B$5),$G$2:G2826,IF(dashboard!$B$6="All","*",dashboard!$B$6),$M$2:M2826,IF(dashboard!$B$7="All","*",dashboard!$B$7),$P$2:P2826,"&gt;="&amp;dashboard!$B$8,$P$2:P2826,"&lt;="&amp;dashboard!$B$9)=1),1,0)</f>
        <v>0</v>
      </c>
    </row>
    <row r="2827" spans="1:17">
      <c r="A2827" t="s">
        <v>4406</v>
      </c>
      <c r="B2827" s="2">
        <v>45382</v>
      </c>
      <c r="C2827" t="s">
        <v>347</v>
      </c>
      <c r="D2827" t="s">
        <v>3154</v>
      </c>
      <c r="E2827" t="s">
        <v>17</v>
      </c>
      <c r="F2827" t="s">
        <v>18</v>
      </c>
      <c r="G2827" t="s">
        <v>19</v>
      </c>
      <c r="H2827" t="s">
        <v>50</v>
      </c>
      <c r="I2827" s="3">
        <v>2</v>
      </c>
      <c r="J2827" s="4">
        <v>2546.0700000000002</v>
      </c>
      <c r="K2827" s="4">
        <v>5092.1400000000003</v>
      </c>
      <c r="L2827" t="s">
        <v>21</v>
      </c>
      <c r="M2827" t="s">
        <v>22</v>
      </c>
      <c r="N2827">
        <f>IF(COUNTIF($C$2:C2827,C2827)=1,1,0)</f>
        <v>0</v>
      </c>
      <c r="O2827">
        <f t="shared" si="88"/>
        <v>1</v>
      </c>
      <c r="P2827" t="str">
        <f t="shared" si="89"/>
        <v>2024-03</v>
      </c>
      <c r="Q2827" s="3">
        <f>IF(AND(IF(dashboard!$B$4="All",TRUE,$F2827=dashboard!$B$4),IF(dashboard!$B$5="All",TRUE,$E2827=dashboard!$B$5),IF(dashboard!$B$6="All",TRUE,$G2827=dashboard!$B$6),IF(dashboard!$B$7="All",TRUE,$M2827=dashboard!$B$7),$P2827&gt;=dashboard!$B$8,$P2827&lt;=dashboard!$B$9,COUNTIFS($C$2:C2827,$C2827,$F$2:F2827,IF(dashboard!$B$4="All","*",dashboard!$B$4),$E$2:E2827,IF(dashboard!$B$5="All","*",dashboard!$B$5),$G$2:G2827,IF(dashboard!$B$6="All","*",dashboard!$B$6),$M$2:M2827,IF(dashboard!$B$7="All","*",dashboard!$B$7),$P$2:P2827,"&gt;="&amp;dashboard!$B$8,$P$2:P2827,"&lt;="&amp;dashboard!$B$9)=1),1,0)</f>
        <v>0</v>
      </c>
    </row>
    <row r="2828" spans="1:17">
      <c r="A2828" t="s">
        <v>4407</v>
      </c>
      <c r="B2828" s="2">
        <v>44971</v>
      </c>
      <c r="C2828" t="s">
        <v>1941</v>
      </c>
      <c r="D2828" t="s">
        <v>521</v>
      </c>
      <c r="E2828" t="s">
        <v>61</v>
      </c>
      <c r="F2828" t="s">
        <v>33</v>
      </c>
      <c r="G2828" t="s">
        <v>42</v>
      </c>
      <c r="H2828" t="s">
        <v>34</v>
      </c>
      <c r="I2828" s="3">
        <v>3</v>
      </c>
      <c r="J2828" s="4">
        <v>1247.22</v>
      </c>
      <c r="K2828" s="4">
        <v>3741.67</v>
      </c>
      <c r="L2828" t="s">
        <v>28</v>
      </c>
      <c r="M2828" t="s">
        <v>29</v>
      </c>
      <c r="N2828">
        <f>IF(COUNTIF($C$2:C2828,C2828)=1,1,0)</f>
        <v>0</v>
      </c>
      <c r="O2828">
        <f t="shared" si="88"/>
        <v>0</v>
      </c>
      <c r="P2828" t="str">
        <f t="shared" si="89"/>
        <v>2023-02</v>
      </c>
      <c r="Q2828" s="3">
        <f>IF(AND(IF(dashboard!$B$4="All",TRUE,$F2828=dashboard!$B$4),IF(dashboard!$B$5="All",TRUE,$E2828=dashboard!$B$5),IF(dashboard!$B$6="All",TRUE,$G2828=dashboard!$B$6),IF(dashboard!$B$7="All",TRUE,$M2828=dashboard!$B$7),$P2828&gt;=dashboard!$B$8,$P2828&lt;=dashboard!$B$9,COUNTIFS($C$2:C2828,$C2828,$F$2:F2828,IF(dashboard!$B$4="All","*",dashboard!$B$4),$E$2:E2828,IF(dashboard!$B$5="All","*",dashboard!$B$5),$G$2:G2828,IF(dashboard!$B$6="All","*",dashboard!$B$6),$M$2:M2828,IF(dashboard!$B$7="All","*",dashboard!$B$7),$P$2:P2828,"&gt;="&amp;dashboard!$B$8,$P$2:P2828,"&lt;="&amp;dashboard!$B$9)=1),1,0)</f>
        <v>1</v>
      </c>
    </row>
    <row r="2829" spans="1:17">
      <c r="A2829" t="s">
        <v>4408</v>
      </c>
      <c r="B2829" s="2">
        <v>45140</v>
      </c>
      <c r="C2829" t="s">
        <v>1853</v>
      </c>
      <c r="D2829" t="s">
        <v>1831</v>
      </c>
      <c r="E2829" t="s">
        <v>17</v>
      </c>
      <c r="F2829" t="s">
        <v>18</v>
      </c>
      <c r="G2829" t="s">
        <v>42</v>
      </c>
      <c r="H2829" t="s">
        <v>57</v>
      </c>
      <c r="I2829" s="3">
        <v>4</v>
      </c>
      <c r="J2829" s="4">
        <v>15421.28</v>
      </c>
      <c r="K2829" s="4">
        <v>61685.120000000003</v>
      </c>
      <c r="L2829" t="s">
        <v>28</v>
      </c>
      <c r="M2829" t="s">
        <v>29</v>
      </c>
      <c r="N2829">
        <f>IF(COUNTIF($C$2:C2829,C2829)=1,1,0)</f>
        <v>0</v>
      </c>
      <c r="O2829">
        <f t="shared" si="88"/>
        <v>0</v>
      </c>
      <c r="P2829" t="str">
        <f t="shared" si="89"/>
        <v>2023-08</v>
      </c>
      <c r="Q2829" s="3">
        <f>IF(AND(IF(dashboard!$B$4="All",TRUE,$F2829=dashboard!$B$4),IF(dashboard!$B$5="All",TRUE,$E2829=dashboard!$B$5),IF(dashboard!$B$6="All",TRUE,$G2829=dashboard!$B$6),IF(dashboard!$B$7="All",TRUE,$M2829=dashboard!$B$7),$P2829&gt;=dashboard!$B$8,$P2829&lt;=dashboard!$B$9,COUNTIFS($C$2:C2829,$C2829,$F$2:F2829,IF(dashboard!$B$4="All","*",dashboard!$B$4),$E$2:E2829,IF(dashboard!$B$5="All","*",dashboard!$B$5),$G$2:G2829,IF(dashboard!$B$6="All","*",dashboard!$B$6),$M$2:M2829,IF(dashboard!$B$7="All","*",dashboard!$B$7),$P$2:P2829,"&gt;="&amp;dashboard!$B$8,$P$2:P2829,"&lt;="&amp;dashboard!$B$9)=1),1,0)</f>
        <v>0</v>
      </c>
    </row>
    <row r="2830" spans="1:17">
      <c r="A2830" t="s">
        <v>4409</v>
      </c>
      <c r="B2830" s="2">
        <v>44985</v>
      </c>
      <c r="C2830" t="s">
        <v>168</v>
      </c>
      <c r="D2830" t="s">
        <v>772</v>
      </c>
      <c r="E2830" t="s">
        <v>17</v>
      </c>
      <c r="F2830" t="s">
        <v>27</v>
      </c>
      <c r="G2830" t="s">
        <v>42</v>
      </c>
      <c r="H2830" t="s">
        <v>20</v>
      </c>
      <c r="I2830" s="3">
        <v>1</v>
      </c>
      <c r="J2830" s="4">
        <v>32322.98</v>
      </c>
      <c r="K2830" s="4">
        <v>32322.98</v>
      </c>
      <c r="L2830" t="s">
        <v>21</v>
      </c>
      <c r="M2830" t="s">
        <v>22</v>
      </c>
      <c r="N2830">
        <f>IF(COUNTIF($C$2:C2830,C2830)=1,1,0)</f>
        <v>0</v>
      </c>
      <c r="O2830">
        <f t="shared" si="88"/>
        <v>1</v>
      </c>
      <c r="P2830" t="str">
        <f t="shared" si="89"/>
        <v>2023-02</v>
      </c>
      <c r="Q2830" s="3">
        <f>IF(AND(IF(dashboard!$B$4="All",TRUE,$F2830=dashboard!$B$4),IF(dashboard!$B$5="All",TRUE,$E2830=dashboard!$B$5),IF(dashboard!$B$6="All",TRUE,$G2830=dashboard!$B$6),IF(dashboard!$B$7="All",TRUE,$M2830=dashboard!$B$7),$P2830&gt;=dashboard!$B$8,$P2830&lt;=dashboard!$B$9,COUNTIFS($C$2:C2830,$C2830,$F$2:F2830,IF(dashboard!$B$4="All","*",dashboard!$B$4),$E$2:E2830,IF(dashboard!$B$5="All","*",dashboard!$B$5),$G$2:G2830,IF(dashboard!$B$6="All","*",dashboard!$B$6),$M$2:M2830,IF(dashboard!$B$7="All","*",dashboard!$B$7),$P$2:P2830,"&gt;="&amp;dashboard!$B$8,$P$2:P2830,"&lt;="&amp;dashboard!$B$9)=1),1,0)</f>
        <v>0</v>
      </c>
    </row>
    <row r="2831" spans="1:17">
      <c r="A2831" t="s">
        <v>4410</v>
      </c>
      <c r="B2831" s="2">
        <v>45121</v>
      </c>
      <c r="C2831" t="s">
        <v>991</v>
      </c>
      <c r="D2831" t="s">
        <v>4411</v>
      </c>
      <c r="E2831" t="s">
        <v>17</v>
      </c>
      <c r="F2831" t="s">
        <v>27</v>
      </c>
      <c r="G2831" t="s">
        <v>19</v>
      </c>
      <c r="H2831" t="s">
        <v>57</v>
      </c>
      <c r="I2831" s="3">
        <v>2</v>
      </c>
      <c r="J2831" s="4">
        <v>15629.37</v>
      </c>
      <c r="K2831" s="4">
        <v>31258.74</v>
      </c>
      <c r="L2831" t="s">
        <v>28</v>
      </c>
      <c r="M2831" t="s">
        <v>29</v>
      </c>
      <c r="N2831">
        <f>IF(COUNTIF($C$2:C2831,C2831)=1,1,0)</f>
        <v>0</v>
      </c>
      <c r="O2831">
        <f t="shared" si="88"/>
        <v>0</v>
      </c>
      <c r="P2831" t="str">
        <f t="shared" si="89"/>
        <v>2023-07</v>
      </c>
      <c r="Q2831" s="3">
        <f>IF(AND(IF(dashboard!$B$4="All",TRUE,$F2831=dashboard!$B$4),IF(dashboard!$B$5="All",TRUE,$E2831=dashboard!$B$5),IF(dashboard!$B$6="All",TRUE,$G2831=dashboard!$B$6),IF(dashboard!$B$7="All",TRUE,$M2831=dashboard!$B$7),$P2831&gt;=dashboard!$B$8,$P2831&lt;=dashboard!$B$9,COUNTIFS($C$2:C2831,$C2831,$F$2:F2831,IF(dashboard!$B$4="All","*",dashboard!$B$4),$E$2:E2831,IF(dashboard!$B$5="All","*",dashboard!$B$5),$G$2:G2831,IF(dashboard!$B$6="All","*",dashboard!$B$6),$M$2:M2831,IF(dashboard!$B$7="All","*",dashboard!$B$7),$P$2:P2831,"&gt;="&amp;dashboard!$B$8,$P$2:P2831,"&lt;="&amp;dashboard!$B$9)=1),1,0)</f>
        <v>0</v>
      </c>
    </row>
    <row r="2832" spans="1:17">
      <c r="A2832" t="s">
        <v>4412</v>
      </c>
      <c r="B2832" s="2">
        <v>45415</v>
      </c>
      <c r="C2832" t="s">
        <v>261</v>
      </c>
      <c r="D2832" t="s">
        <v>486</v>
      </c>
      <c r="E2832" t="s">
        <v>61</v>
      </c>
      <c r="F2832" t="s">
        <v>27</v>
      </c>
      <c r="G2832" t="s">
        <v>19</v>
      </c>
      <c r="H2832" t="s">
        <v>34</v>
      </c>
      <c r="I2832" s="3">
        <v>3</v>
      </c>
      <c r="J2832" s="4">
        <v>983.68</v>
      </c>
      <c r="K2832" s="4">
        <v>2951.03</v>
      </c>
      <c r="L2832" t="s">
        <v>35</v>
      </c>
      <c r="M2832" t="s">
        <v>29</v>
      </c>
      <c r="N2832">
        <f>IF(COUNTIF($C$2:C2832,C2832)=1,1,0)</f>
        <v>0</v>
      </c>
      <c r="O2832">
        <f t="shared" si="88"/>
        <v>0</v>
      </c>
      <c r="P2832" t="str">
        <f t="shared" si="89"/>
        <v>2024-05</v>
      </c>
      <c r="Q2832" s="3">
        <f>IF(AND(IF(dashboard!$B$4="All",TRUE,$F2832=dashboard!$B$4),IF(dashboard!$B$5="All",TRUE,$E2832=dashboard!$B$5),IF(dashboard!$B$6="All",TRUE,$G2832=dashboard!$B$6),IF(dashboard!$B$7="All",TRUE,$M2832=dashboard!$B$7),$P2832&gt;=dashboard!$B$8,$P2832&lt;=dashboard!$B$9,COUNTIFS($C$2:C2832,$C2832,$F$2:F2832,IF(dashboard!$B$4="All","*",dashboard!$B$4),$E$2:E2832,IF(dashboard!$B$5="All","*",dashboard!$B$5),$G$2:G2832,IF(dashboard!$B$6="All","*",dashboard!$B$6),$M$2:M2832,IF(dashboard!$B$7="All","*",dashboard!$B$7),$P$2:P2832,"&gt;="&amp;dashboard!$B$8,$P$2:P2832,"&lt;="&amp;dashboard!$B$9)=1),1,0)</f>
        <v>0</v>
      </c>
    </row>
    <row r="2833" spans="1:17">
      <c r="A2833" t="s">
        <v>4413</v>
      </c>
      <c r="B2833" s="2">
        <v>45083</v>
      </c>
      <c r="C2833" t="s">
        <v>2065</v>
      </c>
      <c r="D2833" t="s">
        <v>697</v>
      </c>
      <c r="E2833" t="s">
        <v>26</v>
      </c>
      <c r="F2833" t="s">
        <v>46</v>
      </c>
      <c r="G2833" t="s">
        <v>42</v>
      </c>
      <c r="H2833" t="s">
        <v>50</v>
      </c>
      <c r="I2833" s="3">
        <v>5</v>
      </c>
      <c r="J2833" s="4">
        <v>2494.81</v>
      </c>
      <c r="K2833" s="4">
        <v>12474.05</v>
      </c>
      <c r="L2833" t="s">
        <v>21</v>
      </c>
      <c r="M2833" t="s">
        <v>29</v>
      </c>
      <c r="N2833">
        <f>IF(COUNTIF($C$2:C2833,C2833)=1,1,0)</f>
        <v>0</v>
      </c>
      <c r="O2833">
        <f t="shared" si="88"/>
        <v>0</v>
      </c>
      <c r="P2833" t="str">
        <f t="shared" si="89"/>
        <v>2023-06</v>
      </c>
      <c r="Q2833" s="3">
        <f>IF(AND(IF(dashboard!$B$4="All",TRUE,$F2833=dashboard!$B$4),IF(dashboard!$B$5="All",TRUE,$E2833=dashboard!$B$5),IF(dashboard!$B$6="All",TRUE,$G2833=dashboard!$B$6),IF(dashboard!$B$7="All",TRUE,$M2833=dashboard!$B$7),$P2833&gt;=dashboard!$B$8,$P2833&lt;=dashboard!$B$9,COUNTIFS($C$2:C2833,$C2833,$F$2:F2833,IF(dashboard!$B$4="All","*",dashboard!$B$4),$E$2:E2833,IF(dashboard!$B$5="All","*",dashboard!$B$5),$G$2:G2833,IF(dashboard!$B$6="All","*",dashboard!$B$6),$M$2:M2833,IF(dashboard!$B$7="All","*",dashboard!$B$7),$P$2:P2833,"&gt;="&amp;dashboard!$B$8,$P$2:P2833,"&lt;="&amp;dashboard!$B$9)=1),1,0)</f>
        <v>0</v>
      </c>
    </row>
    <row r="2834" spans="1:17">
      <c r="A2834" t="s">
        <v>4414</v>
      </c>
      <c r="B2834" s="2">
        <v>45152</v>
      </c>
      <c r="C2834" t="s">
        <v>3285</v>
      </c>
      <c r="D2834" t="s">
        <v>4405</v>
      </c>
      <c r="E2834" t="s">
        <v>17</v>
      </c>
      <c r="F2834" t="s">
        <v>46</v>
      </c>
      <c r="G2834" t="s">
        <v>19</v>
      </c>
      <c r="H2834" t="s">
        <v>50</v>
      </c>
      <c r="I2834" s="3">
        <v>5</v>
      </c>
      <c r="J2834" s="4">
        <v>2442.79</v>
      </c>
      <c r="K2834" s="4">
        <v>12213.97</v>
      </c>
      <c r="L2834" t="s">
        <v>21</v>
      </c>
      <c r="M2834" t="s">
        <v>29</v>
      </c>
      <c r="N2834">
        <f>IF(COUNTIF($C$2:C2834,C2834)=1,1,0)</f>
        <v>0</v>
      </c>
      <c r="O2834">
        <f t="shared" si="88"/>
        <v>0</v>
      </c>
      <c r="P2834" t="str">
        <f t="shared" si="89"/>
        <v>2023-08</v>
      </c>
      <c r="Q2834" s="3">
        <f>IF(AND(IF(dashboard!$B$4="All",TRUE,$F2834=dashboard!$B$4),IF(dashboard!$B$5="All",TRUE,$E2834=dashboard!$B$5),IF(dashboard!$B$6="All",TRUE,$G2834=dashboard!$B$6),IF(dashboard!$B$7="All",TRUE,$M2834=dashboard!$B$7),$P2834&gt;=dashboard!$B$8,$P2834&lt;=dashboard!$B$9,COUNTIFS($C$2:C2834,$C2834,$F$2:F2834,IF(dashboard!$B$4="All","*",dashboard!$B$4),$E$2:E2834,IF(dashboard!$B$5="All","*",dashboard!$B$5),$G$2:G2834,IF(dashboard!$B$6="All","*",dashboard!$B$6),$M$2:M2834,IF(dashboard!$B$7="All","*",dashboard!$B$7),$P$2:P2834,"&gt;="&amp;dashboard!$B$8,$P$2:P2834,"&lt;="&amp;dashboard!$B$9)=1),1,0)</f>
        <v>0</v>
      </c>
    </row>
    <row r="2835" spans="1:17">
      <c r="A2835" t="s">
        <v>4415</v>
      </c>
      <c r="B2835" s="2">
        <v>45338</v>
      </c>
      <c r="C2835" t="s">
        <v>453</v>
      </c>
      <c r="D2835" t="s">
        <v>2660</v>
      </c>
      <c r="E2835" t="s">
        <v>26</v>
      </c>
      <c r="F2835" t="s">
        <v>33</v>
      </c>
      <c r="G2835" t="s">
        <v>19</v>
      </c>
      <c r="H2835" t="s">
        <v>34</v>
      </c>
      <c r="I2835" s="3">
        <v>3</v>
      </c>
      <c r="J2835" s="4">
        <v>1031</v>
      </c>
      <c r="K2835" s="4">
        <v>3093.01</v>
      </c>
      <c r="L2835" t="s">
        <v>28</v>
      </c>
      <c r="M2835" t="s">
        <v>29</v>
      </c>
      <c r="N2835">
        <f>IF(COUNTIF($C$2:C2835,C2835)=1,1,0)</f>
        <v>0</v>
      </c>
      <c r="O2835">
        <f t="shared" si="88"/>
        <v>0</v>
      </c>
      <c r="P2835" t="str">
        <f t="shared" si="89"/>
        <v>2024-02</v>
      </c>
      <c r="Q2835" s="3">
        <f>IF(AND(IF(dashboard!$B$4="All",TRUE,$F2835=dashboard!$B$4),IF(dashboard!$B$5="All",TRUE,$E2835=dashboard!$B$5),IF(dashboard!$B$6="All",TRUE,$G2835=dashboard!$B$6),IF(dashboard!$B$7="All",TRUE,$M2835=dashboard!$B$7),$P2835&gt;=dashboard!$B$8,$P2835&lt;=dashboard!$B$9,COUNTIFS($C$2:C2835,$C2835,$F$2:F2835,IF(dashboard!$B$4="All","*",dashboard!$B$4),$E$2:E2835,IF(dashboard!$B$5="All","*",dashboard!$B$5),$G$2:G2835,IF(dashboard!$B$6="All","*",dashboard!$B$6),$M$2:M2835,IF(dashboard!$B$7="All","*",dashboard!$B$7),$P$2:P2835,"&gt;="&amp;dashboard!$B$8,$P$2:P2835,"&lt;="&amp;dashboard!$B$9)=1),1,0)</f>
        <v>1</v>
      </c>
    </row>
    <row r="2836" spans="1:17">
      <c r="A2836" t="s">
        <v>4416</v>
      </c>
      <c r="B2836" s="2">
        <v>45131</v>
      </c>
      <c r="C2836" t="s">
        <v>1065</v>
      </c>
      <c r="D2836" t="s">
        <v>1734</v>
      </c>
      <c r="E2836" t="s">
        <v>26</v>
      </c>
      <c r="F2836" t="s">
        <v>18</v>
      </c>
      <c r="G2836" t="s">
        <v>19</v>
      </c>
      <c r="H2836" t="s">
        <v>34</v>
      </c>
      <c r="I2836" s="3">
        <v>5</v>
      </c>
      <c r="J2836" s="4">
        <v>1307.32</v>
      </c>
      <c r="K2836" s="4">
        <v>6536.59</v>
      </c>
      <c r="L2836" t="s">
        <v>21</v>
      </c>
      <c r="M2836" t="s">
        <v>29</v>
      </c>
      <c r="N2836">
        <f>IF(COUNTIF($C$2:C2836,C2836)=1,1,0)</f>
        <v>0</v>
      </c>
      <c r="O2836">
        <f t="shared" si="88"/>
        <v>0</v>
      </c>
      <c r="P2836" t="str">
        <f t="shared" si="89"/>
        <v>2023-07</v>
      </c>
      <c r="Q2836" s="3">
        <f>IF(AND(IF(dashboard!$B$4="All",TRUE,$F2836=dashboard!$B$4),IF(dashboard!$B$5="All",TRUE,$E2836=dashboard!$B$5),IF(dashboard!$B$6="All",TRUE,$G2836=dashboard!$B$6),IF(dashboard!$B$7="All",TRUE,$M2836=dashboard!$B$7),$P2836&gt;=dashboard!$B$8,$P2836&lt;=dashboard!$B$9,COUNTIFS($C$2:C2836,$C2836,$F$2:F2836,IF(dashboard!$B$4="All","*",dashboard!$B$4),$E$2:E2836,IF(dashboard!$B$5="All","*",dashboard!$B$5),$G$2:G2836,IF(dashboard!$B$6="All","*",dashboard!$B$6),$M$2:M2836,IF(dashboard!$B$7="All","*",dashboard!$B$7),$P$2:P2836,"&gt;="&amp;dashboard!$B$8,$P$2:P2836,"&lt;="&amp;dashboard!$B$9)=1),1,0)</f>
        <v>0</v>
      </c>
    </row>
    <row r="2837" spans="1:17">
      <c r="A2837" t="s">
        <v>4417</v>
      </c>
      <c r="B2837" s="2">
        <v>45005</v>
      </c>
      <c r="C2837" t="s">
        <v>1056</v>
      </c>
      <c r="D2837" t="s">
        <v>1241</v>
      </c>
      <c r="E2837" t="s">
        <v>26</v>
      </c>
      <c r="F2837" t="s">
        <v>33</v>
      </c>
      <c r="G2837" t="s">
        <v>19</v>
      </c>
      <c r="H2837" t="s">
        <v>20</v>
      </c>
      <c r="I2837" s="3">
        <v>3</v>
      </c>
      <c r="J2837" s="4">
        <v>25915.26</v>
      </c>
      <c r="K2837" s="4">
        <v>77745.78</v>
      </c>
      <c r="L2837" t="s">
        <v>21</v>
      </c>
      <c r="M2837" t="s">
        <v>29</v>
      </c>
      <c r="N2837">
        <f>IF(COUNTIF($C$2:C2837,C2837)=1,1,0)</f>
        <v>0</v>
      </c>
      <c r="O2837">
        <f t="shared" si="88"/>
        <v>0</v>
      </c>
      <c r="P2837" t="str">
        <f t="shared" si="89"/>
        <v>2023-03</v>
      </c>
      <c r="Q2837" s="3">
        <f>IF(AND(IF(dashboard!$B$4="All",TRUE,$F2837=dashboard!$B$4),IF(dashboard!$B$5="All",TRUE,$E2837=dashboard!$B$5),IF(dashboard!$B$6="All",TRUE,$G2837=dashboard!$B$6),IF(dashboard!$B$7="All",TRUE,$M2837=dashboard!$B$7),$P2837&gt;=dashboard!$B$8,$P2837&lt;=dashboard!$B$9,COUNTIFS($C$2:C2837,$C2837,$F$2:F2837,IF(dashboard!$B$4="All","*",dashboard!$B$4),$E$2:E2837,IF(dashboard!$B$5="All","*",dashboard!$B$5),$G$2:G2837,IF(dashboard!$B$6="All","*",dashboard!$B$6),$M$2:M2837,IF(dashboard!$B$7="All","*",dashboard!$B$7),$P$2:P2837,"&gt;="&amp;dashboard!$B$8,$P$2:P2837,"&lt;="&amp;dashboard!$B$9)=1),1,0)</f>
        <v>0</v>
      </c>
    </row>
    <row r="2838" spans="1:17">
      <c r="A2838" t="s">
        <v>4418</v>
      </c>
      <c r="B2838" s="2">
        <v>45050</v>
      </c>
      <c r="C2838" t="s">
        <v>120</v>
      </c>
      <c r="D2838" t="s">
        <v>1741</v>
      </c>
      <c r="E2838" t="s">
        <v>26</v>
      </c>
      <c r="F2838" t="s">
        <v>27</v>
      </c>
      <c r="G2838" t="s">
        <v>19</v>
      </c>
      <c r="H2838" t="s">
        <v>20</v>
      </c>
      <c r="I2838" s="3">
        <v>2</v>
      </c>
      <c r="J2838" s="4">
        <v>27500.19</v>
      </c>
      <c r="K2838" s="4">
        <v>55000.39</v>
      </c>
      <c r="L2838" t="s">
        <v>21</v>
      </c>
      <c r="M2838" t="s">
        <v>29</v>
      </c>
      <c r="N2838">
        <f>IF(COUNTIF($C$2:C2838,C2838)=1,1,0)</f>
        <v>0</v>
      </c>
      <c r="O2838">
        <f t="shared" si="88"/>
        <v>0</v>
      </c>
      <c r="P2838" t="str">
        <f t="shared" si="89"/>
        <v>2023-05</v>
      </c>
      <c r="Q2838" s="3">
        <f>IF(AND(IF(dashboard!$B$4="All",TRUE,$F2838=dashboard!$B$4),IF(dashboard!$B$5="All",TRUE,$E2838=dashboard!$B$5),IF(dashboard!$B$6="All",TRUE,$G2838=dashboard!$B$6),IF(dashboard!$B$7="All",TRUE,$M2838=dashboard!$B$7),$P2838&gt;=dashboard!$B$8,$P2838&lt;=dashboard!$B$9,COUNTIFS($C$2:C2838,$C2838,$F$2:F2838,IF(dashboard!$B$4="All","*",dashboard!$B$4),$E$2:E2838,IF(dashboard!$B$5="All","*",dashboard!$B$5),$G$2:G2838,IF(dashboard!$B$6="All","*",dashboard!$B$6),$M$2:M2838,IF(dashboard!$B$7="All","*",dashboard!$B$7),$P$2:P2838,"&gt;="&amp;dashboard!$B$8,$P$2:P2838,"&lt;="&amp;dashboard!$B$9)=1),1,0)</f>
        <v>0</v>
      </c>
    </row>
    <row r="2839" spans="1:17">
      <c r="A2839" t="s">
        <v>4419</v>
      </c>
      <c r="B2839" s="2">
        <v>45397</v>
      </c>
      <c r="C2839" t="s">
        <v>1268</v>
      </c>
      <c r="D2839" t="s">
        <v>832</v>
      </c>
      <c r="E2839" t="s">
        <v>61</v>
      </c>
      <c r="F2839" t="s">
        <v>33</v>
      </c>
      <c r="G2839" t="s">
        <v>19</v>
      </c>
      <c r="H2839" t="s">
        <v>20</v>
      </c>
      <c r="I2839" s="3">
        <v>5</v>
      </c>
      <c r="J2839" s="4">
        <v>32745.13</v>
      </c>
      <c r="K2839" s="4">
        <v>163725.63</v>
      </c>
      <c r="L2839" t="s">
        <v>28</v>
      </c>
      <c r="M2839" t="s">
        <v>22</v>
      </c>
      <c r="N2839">
        <f>IF(COUNTIF($C$2:C2839,C2839)=1,1,0)</f>
        <v>0</v>
      </c>
      <c r="O2839">
        <f t="shared" si="88"/>
        <v>1</v>
      </c>
      <c r="P2839" t="str">
        <f t="shared" si="89"/>
        <v>2024-04</v>
      </c>
      <c r="Q2839" s="3">
        <f>IF(AND(IF(dashboard!$B$4="All",TRUE,$F2839=dashboard!$B$4),IF(dashboard!$B$5="All",TRUE,$E2839=dashboard!$B$5),IF(dashboard!$B$6="All",TRUE,$G2839=dashboard!$B$6),IF(dashboard!$B$7="All",TRUE,$M2839=dashboard!$B$7),$P2839&gt;=dashboard!$B$8,$P2839&lt;=dashboard!$B$9,COUNTIFS($C$2:C2839,$C2839,$F$2:F2839,IF(dashboard!$B$4="All","*",dashboard!$B$4),$E$2:E2839,IF(dashboard!$B$5="All","*",dashboard!$B$5),$G$2:G2839,IF(dashboard!$B$6="All","*",dashboard!$B$6),$M$2:M2839,IF(dashboard!$B$7="All","*",dashboard!$B$7),$P$2:P2839,"&gt;="&amp;dashboard!$B$8,$P$2:P2839,"&lt;="&amp;dashboard!$B$9)=1),1,0)</f>
        <v>1</v>
      </c>
    </row>
    <row r="2840" spans="1:17">
      <c r="A2840" t="s">
        <v>4420</v>
      </c>
      <c r="B2840" s="2">
        <v>45144</v>
      </c>
      <c r="C2840" t="s">
        <v>4294</v>
      </c>
      <c r="D2840" t="s">
        <v>959</v>
      </c>
      <c r="E2840" t="s">
        <v>61</v>
      </c>
      <c r="F2840" t="s">
        <v>33</v>
      </c>
      <c r="G2840" t="s">
        <v>19</v>
      </c>
      <c r="H2840" t="s">
        <v>20</v>
      </c>
      <c r="I2840" s="3">
        <v>2</v>
      </c>
      <c r="J2840" s="4">
        <v>40105.39</v>
      </c>
      <c r="K2840" s="4">
        <v>80210.78</v>
      </c>
      <c r="L2840" t="s">
        <v>21</v>
      </c>
      <c r="M2840" t="s">
        <v>29</v>
      </c>
      <c r="N2840">
        <f>IF(COUNTIF($C$2:C2840,C2840)=1,1,0)</f>
        <v>0</v>
      </c>
      <c r="O2840">
        <f t="shared" si="88"/>
        <v>0</v>
      </c>
      <c r="P2840" t="str">
        <f t="shared" si="89"/>
        <v>2023-08</v>
      </c>
      <c r="Q2840" s="3">
        <f>IF(AND(IF(dashboard!$B$4="All",TRUE,$F2840=dashboard!$B$4),IF(dashboard!$B$5="All",TRUE,$E2840=dashboard!$B$5),IF(dashboard!$B$6="All",TRUE,$G2840=dashboard!$B$6),IF(dashboard!$B$7="All",TRUE,$M2840=dashboard!$B$7),$P2840&gt;=dashboard!$B$8,$P2840&lt;=dashboard!$B$9,COUNTIFS($C$2:C2840,$C2840,$F$2:F2840,IF(dashboard!$B$4="All","*",dashboard!$B$4),$E$2:E2840,IF(dashboard!$B$5="All","*",dashboard!$B$5),$G$2:G2840,IF(dashboard!$B$6="All","*",dashboard!$B$6),$M$2:M2840,IF(dashboard!$B$7="All","*",dashboard!$B$7),$P$2:P2840,"&gt;="&amp;dashboard!$B$8,$P$2:P2840,"&lt;="&amp;dashboard!$B$9)=1),1,0)</f>
        <v>1</v>
      </c>
    </row>
    <row r="2841" spans="1:17">
      <c r="A2841" t="s">
        <v>4421</v>
      </c>
      <c r="B2841" s="2">
        <v>45442</v>
      </c>
      <c r="C2841" t="s">
        <v>2459</v>
      </c>
      <c r="D2841" t="s">
        <v>3803</v>
      </c>
      <c r="E2841" t="s">
        <v>26</v>
      </c>
      <c r="F2841" t="s">
        <v>33</v>
      </c>
      <c r="G2841" t="s">
        <v>42</v>
      </c>
      <c r="H2841" t="s">
        <v>20</v>
      </c>
      <c r="I2841" s="3">
        <v>4</v>
      </c>
      <c r="J2841" s="4">
        <v>34565.29</v>
      </c>
      <c r="K2841" s="4">
        <v>138261.17000000001</v>
      </c>
      <c r="L2841" t="s">
        <v>21</v>
      </c>
      <c r="M2841" t="s">
        <v>29</v>
      </c>
      <c r="N2841">
        <f>IF(COUNTIF($C$2:C2841,C2841)=1,1,0)</f>
        <v>0</v>
      </c>
      <c r="O2841">
        <f t="shared" si="88"/>
        <v>0</v>
      </c>
      <c r="P2841" t="str">
        <f t="shared" si="89"/>
        <v>2024-05</v>
      </c>
      <c r="Q2841" s="3">
        <f>IF(AND(IF(dashboard!$B$4="All",TRUE,$F2841=dashboard!$B$4),IF(dashboard!$B$5="All",TRUE,$E2841=dashboard!$B$5),IF(dashboard!$B$6="All",TRUE,$G2841=dashboard!$B$6),IF(dashboard!$B$7="All",TRUE,$M2841=dashboard!$B$7),$P2841&gt;=dashboard!$B$8,$P2841&lt;=dashboard!$B$9,COUNTIFS($C$2:C2841,$C2841,$F$2:F2841,IF(dashboard!$B$4="All","*",dashboard!$B$4),$E$2:E2841,IF(dashboard!$B$5="All","*",dashboard!$B$5),$G$2:G2841,IF(dashboard!$B$6="All","*",dashboard!$B$6),$M$2:M2841,IF(dashboard!$B$7="All","*",dashboard!$B$7),$P$2:P2841,"&gt;="&amp;dashboard!$B$8,$P$2:P2841,"&lt;="&amp;dashboard!$B$9)=1),1,0)</f>
        <v>1</v>
      </c>
    </row>
    <row r="2842" spans="1:17">
      <c r="A2842" t="s">
        <v>4422</v>
      </c>
      <c r="B2842" s="2">
        <v>45030</v>
      </c>
      <c r="C2842" t="s">
        <v>2530</v>
      </c>
      <c r="D2842" t="s">
        <v>1461</v>
      </c>
      <c r="E2842" t="s">
        <v>17</v>
      </c>
      <c r="F2842" t="s">
        <v>27</v>
      </c>
      <c r="G2842" t="s">
        <v>19</v>
      </c>
      <c r="H2842" t="s">
        <v>50</v>
      </c>
      <c r="I2842" s="3">
        <v>4</v>
      </c>
      <c r="J2842" s="4">
        <v>2802.58</v>
      </c>
      <c r="K2842" s="4">
        <v>11210.33</v>
      </c>
      <c r="L2842" t="s">
        <v>35</v>
      </c>
      <c r="M2842" t="s">
        <v>29</v>
      </c>
      <c r="N2842">
        <f>IF(COUNTIF($C$2:C2842,C2842)=1,1,0)</f>
        <v>0</v>
      </c>
      <c r="O2842">
        <f t="shared" si="88"/>
        <v>0</v>
      </c>
      <c r="P2842" t="str">
        <f t="shared" si="89"/>
        <v>2023-04</v>
      </c>
      <c r="Q2842" s="3">
        <f>IF(AND(IF(dashboard!$B$4="All",TRUE,$F2842=dashboard!$B$4),IF(dashboard!$B$5="All",TRUE,$E2842=dashboard!$B$5),IF(dashboard!$B$6="All",TRUE,$G2842=dashboard!$B$6),IF(dashboard!$B$7="All",TRUE,$M2842=dashboard!$B$7),$P2842&gt;=dashboard!$B$8,$P2842&lt;=dashboard!$B$9,COUNTIFS($C$2:C2842,$C2842,$F$2:F2842,IF(dashboard!$B$4="All","*",dashboard!$B$4),$E$2:E2842,IF(dashboard!$B$5="All","*",dashboard!$B$5),$G$2:G2842,IF(dashboard!$B$6="All","*",dashboard!$B$6),$M$2:M2842,IF(dashboard!$B$7="All","*",dashboard!$B$7),$P$2:P2842,"&gt;="&amp;dashboard!$B$8,$P$2:P2842,"&lt;="&amp;dashboard!$B$9)=1),1,0)</f>
        <v>0</v>
      </c>
    </row>
    <row r="2843" spans="1:17">
      <c r="A2843" t="s">
        <v>4423</v>
      </c>
      <c r="B2843" s="2">
        <v>45319</v>
      </c>
      <c r="C2843" t="s">
        <v>1536</v>
      </c>
      <c r="D2843" t="s">
        <v>1327</v>
      </c>
      <c r="E2843" t="s">
        <v>26</v>
      </c>
      <c r="F2843" t="s">
        <v>18</v>
      </c>
      <c r="G2843" t="s">
        <v>19</v>
      </c>
      <c r="H2843" t="s">
        <v>20</v>
      </c>
      <c r="I2843" s="3">
        <v>4</v>
      </c>
      <c r="J2843" s="4">
        <v>33557.47</v>
      </c>
      <c r="K2843" s="4">
        <v>134229.88</v>
      </c>
      <c r="L2843" t="s">
        <v>35</v>
      </c>
      <c r="M2843" t="s">
        <v>29</v>
      </c>
      <c r="N2843">
        <f>IF(COUNTIF($C$2:C2843,C2843)=1,1,0)</f>
        <v>0</v>
      </c>
      <c r="O2843">
        <f t="shared" si="88"/>
        <v>0</v>
      </c>
      <c r="P2843" t="str">
        <f t="shared" si="89"/>
        <v>2024-01</v>
      </c>
      <c r="Q2843" s="3">
        <f>IF(AND(IF(dashboard!$B$4="All",TRUE,$F2843=dashboard!$B$4),IF(dashboard!$B$5="All",TRUE,$E2843=dashboard!$B$5),IF(dashboard!$B$6="All",TRUE,$G2843=dashboard!$B$6),IF(dashboard!$B$7="All",TRUE,$M2843=dashboard!$B$7),$P2843&gt;=dashboard!$B$8,$P2843&lt;=dashboard!$B$9,COUNTIFS($C$2:C2843,$C2843,$F$2:F2843,IF(dashboard!$B$4="All","*",dashboard!$B$4),$E$2:E2843,IF(dashboard!$B$5="All","*",dashboard!$B$5),$G$2:G2843,IF(dashboard!$B$6="All","*",dashboard!$B$6),$M$2:M2843,IF(dashboard!$B$7="All","*",dashboard!$B$7),$P$2:P2843,"&gt;="&amp;dashboard!$B$8,$P$2:P2843,"&lt;="&amp;dashboard!$B$9)=1),1,0)</f>
        <v>0</v>
      </c>
    </row>
    <row r="2844" spans="1:17">
      <c r="A2844" t="s">
        <v>4424</v>
      </c>
      <c r="B2844" s="2">
        <v>45360</v>
      </c>
      <c r="C2844" t="s">
        <v>1444</v>
      </c>
      <c r="D2844" t="s">
        <v>709</v>
      </c>
      <c r="E2844" t="s">
        <v>26</v>
      </c>
      <c r="F2844" t="s">
        <v>33</v>
      </c>
      <c r="G2844" t="s">
        <v>42</v>
      </c>
      <c r="H2844" t="s">
        <v>34</v>
      </c>
      <c r="I2844" s="3">
        <v>4</v>
      </c>
      <c r="J2844" s="4">
        <v>1311.27</v>
      </c>
      <c r="K2844" s="4">
        <v>5245.09</v>
      </c>
      <c r="L2844" t="s">
        <v>21</v>
      </c>
      <c r="M2844" t="s">
        <v>29</v>
      </c>
      <c r="N2844">
        <f>IF(COUNTIF($C$2:C2844,C2844)=1,1,0)</f>
        <v>0</v>
      </c>
      <c r="O2844">
        <f t="shared" si="88"/>
        <v>0</v>
      </c>
      <c r="P2844" t="str">
        <f t="shared" si="89"/>
        <v>2024-03</v>
      </c>
      <c r="Q2844" s="3">
        <f>IF(AND(IF(dashboard!$B$4="All",TRUE,$F2844=dashboard!$B$4),IF(dashboard!$B$5="All",TRUE,$E2844=dashboard!$B$5),IF(dashboard!$B$6="All",TRUE,$G2844=dashboard!$B$6),IF(dashboard!$B$7="All",TRUE,$M2844=dashboard!$B$7),$P2844&gt;=dashboard!$B$8,$P2844&lt;=dashboard!$B$9,COUNTIFS($C$2:C2844,$C2844,$F$2:F2844,IF(dashboard!$B$4="All","*",dashboard!$B$4),$E$2:E2844,IF(dashboard!$B$5="All","*",dashboard!$B$5),$G$2:G2844,IF(dashboard!$B$6="All","*",dashboard!$B$6),$M$2:M2844,IF(dashboard!$B$7="All","*",dashboard!$B$7),$P$2:P2844,"&gt;="&amp;dashboard!$B$8,$P$2:P2844,"&lt;="&amp;dashboard!$B$9)=1),1,0)</f>
        <v>1</v>
      </c>
    </row>
    <row r="2845" spans="1:17">
      <c r="A2845" t="s">
        <v>4425</v>
      </c>
      <c r="B2845" s="2">
        <v>45257</v>
      </c>
      <c r="C2845" t="s">
        <v>491</v>
      </c>
      <c r="D2845" t="s">
        <v>553</v>
      </c>
      <c r="E2845" t="s">
        <v>17</v>
      </c>
      <c r="F2845" t="s">
        <v>27</v>
      </c>
      <c r="G2845" t="s">
        <v>19</v>
      </c>
      <c r="H2845" t="s">
        <v>34</v>
      </c>
      <c r="I2845" s="3">
        <v>5</v>
      </c>
      <c r="J2845" s="4">
        <v>1035.48</v>
      </c>
      <c r="K2845" s="4">
        <v>5177.3900000000003</v>
      </c>
      <c r="L2845" t="s">
        <v>28</v>
      </c>
      <c r="M2845" t="s">
        <v>29</v>
      </c>
      <c r="N2845">
        <f>IF(COUNTIF($C$2:C2845,C2845)=1,1,0)</f>
        <v>0</v>
      </c>
      <c r="O2845">
        <f t="shared" si="88"/>
        <v>0</v>
      </c>
      <c r="P2845" t="str">
        <f t="shared" si="89"/>
        <v>2023-11</v>
      </c>
      <c r="Q2845" s="3">
        <f>IF(AND(IF(dashboard!$B$4="All",TRUE,$F2845=dashboard!$B$4),IF(dashboard!$B$5="All",TRUE,$E2845=dashboard!$B$5),IF(dashboard!$B$6="All",TRUE,$G2845=dashboard!$B$6),IF(dashboard!$B$7="All",TRUE,$M2845=dashboard!$B$7),$P2845&gt;=dashboard!$B$8,$P2845&lt;=dashboard!$B$9,COUNTIFS($C$2:C2845,$C2845,$F$2:F2845,IF(dashboard!$B$4="All","*",dashboard!$B$4),$E$2:E2845,IF(dashboard!$B$5="All","*",dashboard!$B$5),$G$2:G2845,IF(dashboard!$B$6="All","*",dashboard!$B$6),$M$2:M2845,IF(dashboard!$B$7="All","*",dashboard!$B$7),$P$2:P2845,"&gt;="&amp;dashboard!$B$8,$P$2:P2845,"&lt;="&amp;dashboard!$B$9)=1),1,0)</f>
        <v>0</v>
      </c>
    </row>
    <row r="2846" spans="1:17">
      <c r="A2846" t="s">
        <v>4426</v>
      </c>
      <c r="B2846" s="2">
        <v>45069</v>
      </c>
      <c r="C2846" t="s">
        <v>784</v>
      </c>
      <c r="D2846" t="s">
        <v>3154</v>
      </c>
      <c r="E2846" t="s">
        <v>61</v>
      </c>
      <c r="F2846" t="s">
        <v>46</v>
      </c>
      <c r="G2846" t="s">
        <v>19</v>
      </c>
      <c r="H2846" t="s">
        <v>20</v>
      </c>
      <c r="I2846" s="3">
        <v>3</v>
      </c>
      <c r="J2846" s="4">
        <v>38764.99</v>
      </c>
      <c r="K2846" s="4">
        <v>116294.97</v>
      </c>
      <c r="L2846" t="s">
        <v>21</v>
      </c>
      <c r="M2846" t="s">
        <v>29</v>
      </c>
      <c r="N2846">
        <f>IF(COUNTIF($C$2:C2846,C2846)=1,1,0)</f>
        <v>0</v>
      </c>
      <c r="O2846">
        <f t="shared" si="88"/>
        <v>0</v>
      </c>
      <c r="P2846" t="str">
        <f t="shared" si="89"/>
        <v>2023-05</v>
      </c>
      <c r="Q2846" s="3">
        <f>IF(AND(IF(dashboard!$B$4="All",TRUE,$F2846=dashboard!$B$4),IF(dashboard!$B$5="All",TRUE,$E2846=dashboard!$B$5),IF(dashboard!$B$6="All",TRUE,$G2846=dashboard!$B$6),IF(dashboard!$B$7="All",TRUE,$M2846=dashboard!$B$7),$P2846&gt;=dashboard!$B$8,$P2846&lt;=dashboard!$B$9,COUNTIFS($C$2:C2846,$C2846,$F$2:F2846,IF(dashboard!$B$4="All","*",dashboard!$B$4),$E$2:E2846,IF(dashboard!$B$5="All","*",dashboard!$B$5),$G$2:G2846,IF(dashboard!$B$6="All","*",dashboard!$B$6),$M$2:M2846,IF(dashboard!$B$7="All","*",dashboard!$B$7),$P$2:P2846,"&gt;="&amp;dashboard!$B$8,$P$2:P2846,"&lt;="&amp;dashboard!$B$9)=1),1,0)</f>
        <v>0</v>
      </c>
    </row>
    <row r="2847" spans="1:17">
      <c r="A2847" t="s">
        <v>4427</v>
      </c>
      <c r="B2847" s="2">
        <v>45466</v>
      </c>
      <c r="C2847" t="s">
        <v>2594</v>
      </c>
      <c r="D2847" t="s">
        <v>2145</v>
      </c>
      <c r="E2847" t="s">
        <v>17</v>
      </c>
      <c r="F2847" t="s">
        <v>18</v>
      </c>
      <c r="G2847" t="s">
        <v>42</v>
      </c>
      <c r="H2847" t="s">
        <v>34</v>
      </c>
      <c r="I2847" s="3">
        <v>5</v>
      </c>
      <c r="J2847" s="4">
        <v>1081.01</v>
      </c>
      <c r="K2847" s="4">
        <v>5405.06</v>
      </c>
      <c r="L2847" t="s">
        <v>28</v>
      </c>
      <c r="M2847" t="s">
        <v>29</v>
      </c>
      <c r="N2847">
        <f>IF(COUNTIF($C$2:C2847,C2847)=1,1,0)</f>
        <v>0</v>
      </c>
      <c r="O2847">
        <f t="shared" si="88"/>
        <v>0</v>
      </c>
      <c r="P2847" t="str">
        <f t="shared" si="89"/>
        <v>2024-06</v>
      </c>
      <c r="Q2847" s="3">
        <f>IF(AND(IF(dashboard!$B$4="All",TRUE,$F2847=dashboard!$B$4),IF(dashboard!$B$5="All",TRUE,$E2847=dashboard!$B$5),IF(dashboard!$B$6="All",TRUE,$G2847=dashboard!$B$6),IF(dashboard!$B$7="All",TRUE,$M2847=dashboard!$B$7),$P2847&gt;=dashboard!$B$8,$P2847&lt;=dashboard!$B$9,COUNTIFS($C$2:C2847,$C2847,$F$2:F2847,IF(dashboard!$B$4="All","*",dashboard!$B$4),$E$2:E2847,IF(dashboard!$B$5="All","*",dashboard!$B$5),$G$2:G2847,IF(dashboard!$B$6="All","*",dashboard!$B$6),$M$2:M2847,IF(dashboard!$B$7="All","*",dashboard!$B$7),$P$2:P2847,"&gt;="&amp;dashboard!$B$8,$P$2:P2847,"&lt;="&amp;dashboard!$B$9)=1),1,0)</f>
        <v>0</v>
      </c>
    </row>
    <row r="2848" spans="1:17">
      <c r="A2848" t="s">
        <v>4428</v>
      </c>
      <c r="B2848" s="2">
        <v>45204</v>
      </c>
      <c r="C2848" t="s">
        <v>1015</v>
      </c>
      <c r="D2848" t="s">
        <v>1338</v>
      </c>
      <c r="E2848" t="s">
        <v>17</v>
      </c>
      <c r="F2848" t="s">
        <v>27</v>
      </c>
      <c r="G2848" t="s">
        <v>42</v>
      </c>
      <c r="H2848" t="s">
        <v>57</v>
      </c>
      <c r="I2848" s="3">
        <v>5</v>
      </c>
      <c r="J2848" s="4">
        <v>14691.23</v>
      </c>
      <c r="K2848" s="4">
        <v>73456.17</v>
      </c>
      <c r="L2848" t="s">
        <v>35</v>
      </c>
      <c r="M2848" t="s">
        <v>29</v>
      </c>
      <c r="N2848">
        <f>IF(COUNTIF($C$2:C2848,C2848)=1,1,0)</f>
        <v>0</v>
      </c>
      <c r="O2848">
        <f t="shared" si="88"/>
        <v>0</v>
      </c>
      <c r="P2848" t="str">
        <f t="shared" si="89"/>
        <v>2023-10</v>
      </c>
      <c r="Q2848" s="3">
        <f>IF(AND(IF(dashboard!$B$4="All",TRUE,$F2848=dashboard!$B$4),IF(dashboard!$B$5="All",TRUE,$E2848=dashboard!$B$5),IF(dashboard!$B$6="All",TRUE,$G2848=dashboard!$B$6),IF(dashboard!$B$7="All",TRUE,$M2848=dashboard!$B$7),$P2848&gt;=dashboard!$B$8,$P2848&lt;=dashboard!$B$9,COUNTIFS($C$2:C2848,$C2848,$F$2:F2848,IF(dashboard!$B$4="All","*",dashboard!$B$4),$E$2:E2848,IF(dashboard!$B$5="All","*",dashboard!$B$5),$G$2:G2848,IF(dashboard!$B$6="All","*",dashboard!$B$6),$M$2:M2848,IF(dashboard!$B$7="All","*",dashboard!$B$7),$P$2:P2848,"&gt;="&amp;dashboard!$B$8,$P$2:P2848,"&lt;="&amp;dashboard!$B$9)=1),1,0)</f>
        <v>0</v>
      </c>
    </row>
    <row r="2849" spans="1:17">
      <c r="A2849" t="s">
        <v>4429</v>
      </c>
      <c r="B2849" s="2">
        <v>45159</v>
      </c>
      <c r="C2849" t="s">
        <v>3303</v>
      </c>
      <c r="D2849" t="s">
        <v>1004</v>
      </c>
      <c r="E2849" t="s">
        <v>61</v>
      </c>
      <c r="F2849" t="s">
        <v>33</v>
      </c>
      <c r="G2849" t="s">
        <v>19</v>
      </c>
      <c r="H2849" t="s">
        <v>50</v>
      </c>
      <c r="I2849" s="3">
        <v>2</v>
      </c>
      <c r="J2849" s="4">
        <v>1969.85</v>
      </c>
      <c r="K2849" s="4">
        <v>3939.7</v>
      </c>
      <c r="L2849" t="s">
        <v>35</v>
      </c>
      <c r="M2849" t="s">
        <v>29</v>
      </c>
      <c r="N2849">
        <f>IF(COUNTIF($C$2:C2849,C2849)=1,1,0)</f>
        <v>0</v>
      </c>
      <c r="O2849">
        <f t="shared" si="88"/>
        <v>0</v>
      </c>
      <c r="P2849" t="str">
        <f t="shared" si="89"/>
        <v>2023-08</v>
      </c>
      <c r="Q2849" s="3">
        <f>IF(AND(IF(dashboard!$B$4="All",TRUE,$F2849=dashboard!$B$4),IF(dashboard!$B$5="All",TRUE,$E2849=dashboard!$B$5),IF(dashboard!$B$6="All",TRUE,$G2849=dashboard!$B$6),IF(dashboard!$B$7="All",TRUE,$M2849=dashboard!$B$7),$P2849&gt;=dashboard!$B$8,$P2849&lt;=dashboard!$B$9,COUNTIFS($C$2:C2849,$C2849,$F$2:F2849,IF(dashboard!$B$4="All","*",dashboard!$B$4),$E$2:E2849,IF(dashboard!$B$5="All","*",dashboard!$B$5),$G$2:G2849,IF(dashboard!$B$6="All","*",dashboard!$B$6),$M$2:M2849,IF(dashboard!$B$7="All","*",dashboard!$B$7),$P$2:P2849,"&gt;="&amp;dashboard!$B$8,$P$2:P2849,"&lt;="&amp;dashboard!$B$9)=1),1,0)</f>
        <v>1</v>
      </c>
    </row>
    <row r="2850" spans="1:17">
      <c r="A2850" t="s">
        <v>4430</v>
      </c>
      <c r="B2850" s="2">
        <v>45455</v>
      </c>
      <c r="C2850" t="s">
        <v>1427</v>
      </c>
      <c r="D2850" t="s">
        <v>2966</v>
      </c>
      <c r="E2850" t="s">
        <v>17</v>
      </c>
      <c r="F2850" t="s">
        <v>27</v>
      </c>
      <c r="G2850" t="s">
        <v>19</v>
      </c>
      <c r="H2850" t="s">
        <v>50</v>
      </c>
      <c r="I2850" s="3">
        <v>3</v>
      </c>
      <c r="J2850" s="4">
        <v>2900.54</v>
      </c>
      <c r="K2850" s="4">
        <v>8701.6200000000008</v>
      </c>
      <c r="L2850" t="s">
        <v>21</v>
      </c>
      <c r="M2850" t="s">
        <v>29</v>
      </c>
      <c r="N2850">
        <f>IF(COUNTIF($C$2:C2850,C2850)=1,1,0)</f>
        <v>0</v>
      </c>
      <c r="O2850">
        <f t="shared" si="88"/>
        <v>0</v>
      </c>
      <c r="P2850" t="str">
        <f t="shared" si="89"/>
        <v>2024-06</v>
      </c>
      <c r="Q2850" s="3">
        <f>IF(AND(IF(dashboard!$B$4="All",TRUE,$F2850=dashboard!$B$4),IF(dashboard!$B$5="All",TRUE,$E2850=dashboard!$B$5),IF(dashboard!$B$6="All",TRUE,$G2850=dashboard!$B$6),IF(dashboard!$B$7="All",TRUE,$M2850=dashboard!$B$7),$P2850&gt;=dashboard!$B$8,$P2850&lt;=dashboard!$B$9,COUNTIFS($C$2:C2850,$C2850,$F$2:F2850,IF(dashboard!$B$4="All","*",dashboard!$B$4),$E$2:E2850,IF(dashboard!$B$5="All","*",dashboard!$B$5),$G$2:G2850,IF(dashboard!$B$6="All","*",dashboard!$B$6),$M$2:M2850,IF(dashboard!$B$7="All","*",dashboard!$B$7),$P$2:P2850,"&gt;="&amp;dashboard!$B$8,$P$2:P2850,"&lt;="&amp;dashboard!$B$9)=1),1,0)</f>
        <v>0</v>
      </c>
    </row>
    <row r="2851" spans="1:17">
      <c r="A2851" t="s">
        <v>4431</v>
      </c>
      <c r="B2851" s="2">
        <v>45016</v>
      </c>
      <c r="C2851" t="s">
        <v>1087</v>
      </c>
      <c r="D2851" t="s">
        <v>939</v>
      </c>
      <c r="E2851" t="s">
        <v>17</v>
      </c>
      <c r="F2851" t="s">
        <v>18</v>
      </c>
      <c r="G2851" t="s">
        <v>42</v>
      </c>
      <c r="H2851" t="s">
        <v>20</v>
      </c>
      <c r="I2851" s="3">
        <v>1</v>
      </c>
      <c r="J2851" s="4">
        <v>36775.53</v>
      </c>
      <c r="K2851" s="4">
        <v>36775.53</v>
      </c>
      <c r="L2851" t="s">
        <v>28</v>
      </c>
      <c r="M2851" t="s">
        <v>29</v>
      </c>
      <c r="N2851">
        <f>IF(COUNTIF($C$2:C2851,C2851)=1,1,0)</f>
        <v>0</v>
      </c>
      <c r="O2851">
        <f t="shared" si="88"/>
        <v>0</v>
      </c>
      <c r="P2851" t="str">
        <f t="shared" si="89"/>
        <v>2023-03</v>
      </c>
      <c r="Q2851" s="3">
        <f>IF(AND(IF(dashboard!$B$4="All",TRUE,$F2851=dashboard!$B$4),IF(dashboard!$B$5="All",TRUE,$E2851=dashboard!$B$5),IF(dashboard!$B$6="All",TRUE,$G2851=dashboard!$B$6),IF(dashboard!$B$7="All",TRUE,$M2851=dashboard!$B$7),$P2851&gt;=dashboard!$B$8,$P2851&lt;=dashboard!$B$9,COUNTIFS($C$2:C2851,$C2851,$F$2:F2851,IF(dashboard!$B$4="All","*",dashboard!$B$4),$E$2:E2851,IF(dashboard!$B$5="All","*",dashboard!$B$5),$G$2:G2851,IF(dashboard!$B$6="All","*",dashboard!$B$6),$M$2:M2851,IF(dashboard!$B$7="All","*",dashboard!$B$7),$P$2:P2851,"&gt;="&amp;dashboard!$B$8,$P$2:P2851,"&lt;="&amp;dashboard!$B$9)=1),1,0)</f>
        <v>0</v>
      </c>
    </row>
    <row r="2852" spans="1:17">
      <c r="A2852" t="s">
        <v>4432</v>
      </c>
      <c r="B2852" s="2">
        <v>45418</v>
      </c>
      <c r="C2852" t="s">
        <v>642</v>
      </c>
      <c r="D2852" t="s">
        <v>454</v>
      </c>
      <c r="E2852" t="s">
        <v>17</v>
      </c>
      <c r="F2852" t="s">
        <v>33</v>
      </c>
      <c r="G2852" t="s">
        <v>19</v>
      </c>
      <c r="H2852" t="s">
        <v>57</v>
      </c>
      <c r="I2852" s="3">
        <v>1</v>
      </c>
      <c r="J2852" s="4">
        <v>16941.41</v>
      </c>
      <c r="K2852" s="4">
        <v>16941.41</v>
      </c>
      <c r="L2852" t="s">
        <v>28</v>
      </c>
      <c r="M2852" t="s">
        <v>29</v>
      </c>
      <c r="N2852">
        <f>IF(COUNTIF($C$2:C2852,C2852)=1,1,0)</f>
        <v>0</v>
      </c>
      <c r="O2852">
        <f t="shared" si="88"/>
        <v>0</v>
      </c>
      <c r="P2852" t="str">
        <f t="shared" si="89"/>
        <v>2024-05</v>
      </c>
      <c r="Q2852" s="3">
        <f>IF(AND(IF(dashboard!$B$4="All",TRUE,$F2852=dashboard!$B$4),IF(dashboard!$B$5="All",TRUE,$E2852=dashboard!$B$5),IF(dashboard!$B$6="All",TRUE,$G2852=dashboard!$B$6),IF(dashboard!$B$7="All",TRUE,$M2852=dashboard!$B$7),$P2852&gt;=dashboard!$B$8,$P2852&lt;=dashboard!$B$9,COUNTIFS($C$2:C2852,$C2852,$F$2:F2852,IF(dashboard!$B$4="All","*",dashboard!$B$4),$E$2:E2852,IF(dashboard!$B$5="All","*",dashboard!$B$5),$G$2:G2852,IF(dashboard!$B$6="All","*",dashboard!$B$6),$M$2:M2852,IF(dashboard!$B$7="All","*",dashboard!$B$7),$P$2:P2852,"&gt;="&amp;dashboard!$B$8,$P$2:P2852,"&lt;="&amp;dashboard!$B$9)=1),1,0)</f>
        <v>0</v>
      </c>
    </row>
    <row r="2853" spans="1:17">
      <c r="A2853" t="s">
        <v>4433</v>
      </c>
      <c r="B2853" s="2">
        <v>45125</v>
      </c>
      <c r="C2853" t="s">
        <v>1312</v>
      </c>
      <c r="D2853" t="s">
        <v>460</v>
      </c>
      <c r="E2853" t="s">
        <v>17</v>
      </c>
      <c r="F2853" t="s">
        <v>46</v>
      </c>
      <c r="G2853" t="s">
        <v>42</v>
      </c>
      <c r="H2853" t="s">
        <v>20</v>
      </c>
      <c r="I2853" s="3">
        <v>3</v>
      </c>
      <c r="J2853" s="4">
        <v>28137.599999999999</v>
      </c>
      <c r="K2853" s="4">
        <v>84412.800000000003</v>
      </c>
      <c r="L2853" t="s">
        <v>28</v>
      </c>
      <c r="M2853" t="s">
        <v>29</v>
      </c>
      <c r="N2853">
        <f>IF(COUNTIF($C$2:C2853,C2853)=1,1,0)</f>
        <v>0</v>
      </c>
      <c r="O2853">
        <f t="shared" si="88"/>
        <v>0</v>
      </c>
      <c r="P2853" t="str">
        <f t="shared" si="89"/>
        <v>2023-07</v>
      </c>
      <c r="Q2853" s="3">
        <f>IF(AND(IF(dashboard!$B$4="All",TRUE,$F2853=dashboard!$B$4),IF(dashboard!$B$5="All",TRUE,$E2853=dashboard!$B$5),IF(dashboard!$B$6="All",TRUE,$G2853=dashboard!$B$6),IF(dashboard!$B$7="All",TRUE,$M2853=dashboard!$B$7),$P2853&gt;=dashboard!$B$8,$P2853&lt;=dashboard!$B$9,COUNTIFS($C$2:C2853,$C2853,$F$2:F2853,IF(dashboard!$B$4="All","*",dashboard!$B$4),$E$2:E2853,IF(dashboard!$B$5="All","*",dashboard!$B$5),$G$2:G2853,IF(dashboard!$B$6="All","*",dashboard!$B$6),$M$2:M2853,IF(dashboard!$B$7="All","*",dashboard!$B$7),$P$2:P2853,"&gt;="&amp;dashboard!$B$8,$P$2:P2853,"&lt;="&amp;dashboard!$B$9)=1),1,0)</f>
        <v>0</v>
      </c>
    </row>
    <row r="2854" spans="1:17">
      <c r="A2854" t="s">
        <v>4434</v>
      </c>
      <c r="B2854" s="2">
        <v>45288</v>
      </c>
      <c r="C2854" t="s">
        <v>2031</v>
      </c>
      <c r="D2854" t="s">
        <v>1956</v>
      </c>
      <c r="E2854" t="s">
        <v>17</v>
      </c>
      <c r="F2854" t="s">
        <v>46</v>
      </c>
      <c r="G2854" t="s">
        <v>42</v>
      </c>
      <c r="H2854" t="s">
        <v>20</v>
      </c>
      <c r="I2854" s="3">
        <v>1</v>
      </c>
      <c r="J2854" s="4">
        <v>25684.48</v>
      </c>
      <c r="K2854" s="4">
        <v>25684.48</v>
      </c>
      <c r="L2854" t="s">
        <v>21</v>
      </c>
      <c r="M2854" t="s">
        <v>29</v>
      </c>
      <c r="N2854">
        <f>IF(COUNTIF($C$2:C2854,C2854)=1,1,0)</f>
        <v>0</v>
      </c>
      <c r="O2854">
        <f t="shared" si="88"/>
        <v>0</v>
      </c>
      <c r="P2854" t="str">
        <f t="shared" si="89"/>
        <v>2023-12</v>
      </c>
      <c r="Q2854" s="3">
        <f>IF(AND(IF(dashboard!$B$4="All",TRUE,$F2854=dashboard!$B$4),IF(dashboard!$B$5="All",TRUE,$E2854=dashboard!$B$5),IF(dashboard!$B$6="All",TRUE,$G2854=dashboard!$B$6),IF(dashboard!$B$7="All",TRUE,$M2854=dashboard!$B$7),$P2854&gt;=dashboard!$B$8,$P2854&lt;=dashboard!$B$9,COUNTIFS($C$2:C2854,$C2854,$F$2:F2854,IF(dashboard!$B$4="All","*",dashboard!$B$4),$E$2:E2854,IF(dashboard!$B$5="All","*",dashboard!$B$5),$G$2:G2854,IF(dashboard!$B$6="All","*",dashboard!$B$6),$M$2:M2854,IF(dashboard!$B$7="All","*",dashboard!$B$7),$P$2:P2854,"&gt;="&amp;dashboard!$B$8,$P$2:P2854,"&lt;="&amp;dashboard!$B$9)=1),1,0)</f>
        <v>0</v>
      </c>
    </row>
    <row r="2855" spans="1:17">
      <c r="A2855" t="s">
        <v>4435</v>
      </c>
      <c r="B2855" s="2">
        <v>45367</v>
      </c>
      <c r="C2855" t="s">
        <v>1056</v>
      </c>
      <c r="D2855" t="s">
        <v>4436</v>
      </c>
      <c r="E2855" t="s">
        <v>17</v>
      </c>
      <c r="F2855" t="s">
        <v>46</v>
      </c>
      <c r="G2855" t="s">
        <v>42</v>
      </c>
      <c r="H2855" t="s">
        <v>34</v>
      </c>
      <c r="I2855" s="3">
        <v>3</v>
      </c>
      <c r="J2855" s="4">
        <v>1042.33</v>
      </c>
      <c r="K2855" s="4">
        <v>3126.98</v>
      </c>
      <c r="L2855" t="s">
        <v>28</v>
      </c>
      <c r="M2855" t="s">
        <v>29</v>
      </c>
      <c r="N2855">
        <f>IF(COUNTIF($C$2:C2855,C2855)=1,1,0)</f>
        <v>0</v>
      </c>
      <c r="O2855">
        <f t="shared" si="88"/>
        <v>0</v>
      </c>
      <c r="P2855" t="str">
        <f t="shared" si="89"/>
        <v>2024-03</v>
      </c>
      <c r="Q2855" s="3">
        <f>IF(AND(IF(dashboard!$B$4="All",TRUE,$F2855=dashboard!$B$4),IF(dashboard!$B$5="All",TRUE,$E2855=dashboard!$B$5),IF(dashboard!$B$6="All",TRUE,$G2855=dashboard!$B$6),IF(dashboard!$B$7="All",TRUE,$M2855=dashboard!$B$7),$P2855&gt;=dashboard!$B$8,$P2855&lt;=dashboard!$B$9,COUNTIFS($C$2:C2855,$C2855,$F$2:F2855,IF(dashboard!$B$4="All","*",dashboard!$B$4),$E$2:E2855,IF(dashboard!$B$5="All","*",dashboard!$B$5),$G$2:G2855,IF(dashboard!$B$6="All","*",dashboard!$B$6),$M$2:M2855,IF(dashboard!$B$7="All","*",dashboard!$B$7),$P$2:P2855,"&gt;="&amp;dashboard!$B$8,$P$2:P2855,"&lt;="&amp;dashboard!$B$9)=1),1,0)</f>
        <v>0</v>
      </c>
    </row>
    <row r="2856" spans="1:17">
      <c r="A2856" t="s">
        <v>4437</v>
      </c>
      <c r="B2856" s="2">
        <v>44952</v>
      </c>
      <c r="C2856" t="s">
        <v>907</v>
      </c>
      <c r="D2856" t="s">
        <v>169</v>
      </c>
      <c r="E2856" t="s">
        <v>17</v>
      </c>
      <c r="F2856" t="s">
        <v>27</v>
      </c>
      <c r="G2856" t="s">
        <v>19</v>
      </c>
      <c r="H2856" t="s">
        <v>50</v>
      </c>
      <c r="I2856" s="3">
        <v>2</v>
      </c>
      <c r="J2856" s="4">
        <v>2395.86</v>
      </c>
      <c r="K2856" s="4">
        <v>4791.71</v>
      </c>
      <c r="L2856" t="s">
        <v>35</v>
      </c>
      <c r="M2856" t="s">
        <v>29</v>
      </c>
      <c r="N2856">
        <f>IF(COUNTIF($C$2:C2856,C2856)=1,1,0)</f>
        <v>0</v>
      </c>
      <c r="O2856">
        <f t="shared" si="88"/>
        <v>0</v>
      </c>
      <c r="P2856" t="str">
        <f t="shared" si="89"/>
        <v>2023-01</v>
      </c>
      <c r="Q2856" s="3">
        <f>IF(AND(IF(dashboard!$B$4="All",TRUE,$F2856=dashboard!$B$4),IF(dashboard!$B$5="All",TRUE,$E2856=dashboard!$B$5),IF(dashboard!$B$6="All",TRUE,$G2856=dashboard!$B$6),IF(dashboard!$B$7="All",TRUE,$M2856=dashboard!$B$7),$P2856&gt;=dashboard!$B$8,$P2856&lt;=dashboard!$B$9,COUNTIFS($C$2:C2856,$C2856,$F$2:F2856,IF(dashboard!$B$4="All","*",dashboard!$B$4),$E$2:E2856,IF(dashboard!$B$5="All","*",dashboard!$B$5),$G$2:G2856,IF(dashboard!$B$6="All","*",dashboard!$B$6),$M$2:M2856,IF(dashboard!$B$7="All","*",dashboard!$B$7),$P$2:P2856,"&gt;="&amp;dashboard!$B$8,$P$2:P2856,"&lt;="&amp;dashboard!$B$9)=1),1,0)</f>
        <v>0</v>
      </c>
    </row>
    <row r="2857" spans="1:17">
      <c r="A2857" t="s">
        <v>4438</v>
      </c>
      <c r="B2857" s="2">
        <v>44951</v>
      </c>
      <c r="C2857" t="s">
        <v>447</v>
      </c>
      <c r="D2857" t="s">
        <v>1927</v>
      </c>
      <c r="E2857" t="s">
        <v>61</v>
      </c>
      <c r="F2857" t="s">
        <v>18</v>
      </c>
      <c r="G2857" t="s">
        <v>19</v>
      </c>
      <c r="H2857" t="s">
        <v>57</v>
      </c>
      <c r="I2857" s="3">
        <v>2</v>
      </c>
      <c r="J2857" s="4">
        <v>16517.77</v>
      </c>
      <c r="K2857" s="4">
        <v>33035.550000000003</v>
      </c>
      <c r="L2857" t="s">
        <v>28</v>
      </c>
      <c r="M2857" t="s">
        <v>29</v>
      </c>
      <c r="N2857">
        <f>IF(COUNTIF($C$2:C2857,C2857)=1,1,0)</f>
        <v>0</v>
      </c>
      <c r="O2857">
        <f t="shared" si="88"/>
        <v>0</v>
      </c>
      <c r="P2857" t="str">
        <f t="shared" si="89"/>
        <v>2023-01</v>
      </c>
      <c r="Q2857" s="3">
        <f>IF(AND(IF(dashboard!$B$4="All",TRUE,$F2857=dashboard!$B$4),IF(dashboard!$B$5="All",TRUE,$E2857=dashboard!$B$5),IF(dashboard!$B$6="All",TRUE,$G2857=dashboard!$B$6),IF(dashboard!$B$7="All",TRUE,$M2857=dashboard!$B$7),$P2857&gt;=dashboard!$B$8,$P2857&lt;=dashboard!$B$9,COUNTIFS($C$2:C2857,$C2857,$F$2:F2857,IF(dashboard!$B$4="All","*",dashboard!$B$4),$E$2:E2857,IF(dashboard!$B$5="All","*",dashboard!$B$5),$G$2:G2857,IF(dashboard!$B$6="All","*",dashboard!$B$6),$M$2:M2857,IF(dashboard!$B$7="All","*",dashboard!$B$7),$P$2:P2857,"&gt;="&amp;dashboard!$B$8,$P$2:P2857,"&lt;="&amp;dashboard!$B$9)=1),1,0)</f>
        <v>0</v>
      </c>
    </row>
    <row r="2858" spans="1:17">
      <c r="A2858" t="s">
        <v>4439</v>
      </c>
      <c r="B2858" s="2">
        <v>45320</v>
      </c>
      <c r="C2858" t="s">
        <v>1838</v>
      </c>
      <c r="D2858" t="s">
        <v>911</v>
      </c>
      <c r="E2858" t="s">
        <v>61</v>
      </c>
      <c r="F2858" t="s">
        <v>46</v>
      </c>
      <c r="G2858" t="s">
        <v>42</v>
      </c>
      <c r="H2858" t="s">
        <v>34</v>
      </c>
      <c r="I2858" s="3">
        <v>5</v>
      </c>
      <c r="J2858" s="4">
        <v>1078.6400000000001</v>
      </c>
      <c r="K2858" s="4">
        <v>5393.18</v>
      </c>
      <c r="L2858" t="s">
        <v>28</v>
      </c>
      <c r="M2858" t="s">
        <v>29</v>
      </c>
      <c r="N2858">
        <f>IF(COUNTIF($C$2:C2858,C2858)=1,1,0)</f>
        <v>0</v>
      </c>
      <c r="O2858">
        <f t="shared" si="88"/>
        <v>0</v>
      </c>
      <c r="P2858" t="str">
        <f t="shared" si="89"/>
        <v>2024-01</v>
      </c>
      <c r="Q2858" s="3">
        <f>IF(AND(IF(dashboard!$B$4="All",TRUE,$F2858=dashboard!$B$4),IF(dashboard!$B$5="All",TRUE,$E2858=dashboard!$B$5),IF(dashboard!$B$6="All",TRUE,$G2858=dashboard!$B$6),IF(dashboard!$B$7="All",TRUE,$M2858=dashboard!$B$7),$P2858&gt;=dashboard!$B$8,$P2858&lt;=dashboard!$B$9,COUNTIFS($C$2:C2858,$C2858,$F$2:F2858,IF(dashboard!$B$4="All","*",dashboard!$B$4),$E$2:E2858,IF(dashboard!$B$5="All","*",dashboard!$B$5),$G$2:G2858,IF(dashboard!$B$6="All","*",dashboard!$B$6),$M$2:M2858,IF(dashboard!$B$7="All","*",dashboard!$B$7),$P$2:P2858,"&gt;="&amp;dashboard!$B$8,$P$2:P2858,"&lt;="&amp;dashboard!$B$9)=1),1,0)</f>
        <v>0</v>
      </c>
    </row>
    <row r="2859" spans="1:17">
      <c r="A2859" t="s">
        <v>4440</v>
      </c>
      <c r="B2859" s="2">
        <v>45433</v>
      </c>
      <c r="C2859" t="s">
        <v>2427</v>
      </c>
      <c r="D2859" t="s">
        <v>2423</v>
      </c>
      <c r="E2859" t="s">
        <v>17</v>
      </c>
      <c r="F2859" t="s">
        <v>33</v>
      </c>
      <c r="G2859" t="s">
        <v>19</v>
      </c>
      <c r="H2859" t="s">
        <v>50</v>
      </c>
      <c r="I2859" s="3">
        <v>1</v>
      </c>
      <c r="J2859" s="4">
        <v>2087.4499999999998</v>
      </c>
      <c r="K2859" s="4">
        <v>2087.4499999999998</v>
      </c>
      <c r="L2859" t="s">
        <v>21</v>
      </c>
      <c r="M2859" t="s">
        <v>29</v>
      </c>
      <c r="N2859">
        <f>IF(COUNTIF($C$2:C2859,C2859)=1,1,0)</f>
        <v>0</v>
      </c>
      <c r="O2859">
        <f t="shared" si="88"/>
        <v>0</v>
      </c>
      <c r="P2859" t="str">
        <f t="shared" si="89"/>
        <v>2024-05</v>
      </c>
      <c r="Q2859" s="3">
        <f>IF(AND(IF(dashboard!$B$4="All",TRUE,$F2859=dashboard!$B$4),IF(dashboard!$B$5="All",TRUE,$E2859=dashboard!$B$5),IF(dashboard!$B$6="All",TRUE,$G2859=dashboard!$B$6),IF(dashboard!$B$7="All",TRUE,$M2859=dashboard!$B$7),$P2859&gt;=dashboard!$B$8,$P2859&lt;=dashboard!$B$9,COUNTIFS($C$2:C2859,$C2859,$F$2:F2859,IF(dashboard!$B$4="All","*",dashboard!$B$4),$E$2:E2859,IF(dashboard!$B$5="All","*",dashboard!$B$5),$G$2:G2859,IF(dashboard!$B$6="All","*",dashboard!$B$6),$M$2:M2859,IF(dashboard!$B$7="All","*",dashboard!$B$7),$P$2:P2859,"&gt;="&amp;dashboard!$B$8,$P$2:P2859,"&lt;="&amp;dashboard!$B$9)=1),1,0)</f>
        <v>0</v>
      </c>
    </row>
    <row r="2860" spans="1:17">
      <c r="A2860" t="s">
        <v>4441</v>
      </c>
      <c r="B2860" s="2">
        <v>45227</v>
      </c>
      <c r="C2860" t="s">
        <v>984</v>
      </c>
      <c r="D2860" t="s">
        <v>2122</v>
      </c>
      <c r="E2860" t="s">
        <v>26</v>
      </c>
      <c r="F2860" t="s">
        <v>33</v>
      </c>
      <c r="G2860" t="s">
        <v>19</v>
      </c>
      <c r="H2860" t="s">
        <v>50</v>
      </c>
      <c r="I2860" s="3">
        <v>3</v>
      </c>
      <c r="J2860" s="4">
        <v>2215.6799999999998</v>
      </c>
      <c r="K2860" s="4">
        <v>6647.04</v>
      </c>
      <c r="L2860" t="s">
        <v>21</v>
      </c>
      <c r="M2860" t="s">
        <v>22</v>
      </c>
      <c r="N2860">
        <f>IF(COUNTIF($C$2:C2860,C2860)=1,1,0)</f>
        <v>0</v>
      </c>
      <c r="O2860">
        <f t="shared" si="88"/>
        <v>1</v>
      </c>
      <c r="P2860" t="str">
        <f t="shared" si="89"/>
        <v>2023-10</v>
      </c>
      <c r="Q2860" s="3">
        <f>IF(AND(IF(dashboard!$B$4="All",TRUE,$F2860=dashboard!$B$4),IF(dashboard!$B$5="All",TRUE,$E2860=dashboard!$B$5),IF(dashboard!$B$6="All",TRUE,$G2860=dashboard!$B$6),IF(dashboard!$B$7="All",TRUE,$M2860=dashboard!$B$7),$P2860&gt;=dashboard!$B$8,$P2860&lt;=dashboard!$B$9,COUNTIFS($C$2:C2860,$C2860,$F$2:F2860,IF(dashboard!$B$4="All","*",dashboard!$B$4),$E$2:E2860,IF(dashboard!$B$5="All","*",dashboard!$B$5),$G$2:G2860,IF(dashboard!$B$6="All","*",dashboard!$B$6),$M$2:M2860,IF(dashboard!$B$7="All","*",dashboard!$B$7),$P$2:P2860,"&gt;="&amp;dashboard!$B$8,$P$2:P2860,"&lt;="&amp;dashboard!$B$9)=1),1,0)</f>
        <v>0</v>
      </c>
    </row>
    <row r="2861" spans="1:17">
      <c r="A2861" t="s">
        <v>4442</v>
      </c>
      <c r="B2861" s="2">
        <v>45265</v>
      </c>
      <c r="C2861" t="s">
        <v>287</v>
      </c>
      <c r="D2861" t="s">
        <v>759</v>
      </c>
      <c r="E2861" t="s">
        <v>17</v>
      </c>
      <c r="F2861" t="s">
        <v>33</v>
      </c>
      <c r="G2861" t="s">
        <v>42</v>
      </c>
      <c r="H2861" t="s">
        <v>20</v>
      </c>
      <c r="I2861" s="3">
        <v>2</v>
      </c>
      <c r="J2861" s="4">
        <v>36813.129999999997</v>
      </c>
      <c r="K2861" s="4">
        <v>73626.259999999995</v>
      </c>
      <c r="L2861" t="s">
        <v>21</v>
      </c>
      <c r="M2861" t="s">
        <v>29</v>
      </c>
      <c r="N2861">
        <f>IF(COUNTIF($C$2:C2861,C2861)=1,1,0)</f>
        <v>0</v>
      </c>
      <c r="O2861">
        <f t="shared" si="88"/>
        <v>0</v>
      </c>
      <c r="P2861" t="str">
        <f t="shared" si="89"/>
        <v>2023-12</v>
      </c>
      <c r="Q2861" s="3">
        <f>IF(AND(IF(dashboard!$B$4="All",TRUE,$F2861=dashboard!$B$4),IF(dashboard!$B$5="All",TRUE,$E2861=dashboard!$B$5),IF(dashboard!$B$6="All",TRUE,$G2861=dashboard!$B$6),IF(dashboard!$B$7="All",TRUE,$M2861=dashboard!$B$7),$P2861&gt;=dashboard!$B$8,$P2861&lt;=dashboard!$B$9,COUNTIFS($C$2:C2861,$C2861,$F$2:F2861,IF(dashboard!$B$4="All","*",dashboard!$B$4),$E$2:E2861,IF(dashboard!$B$5="All","*",dashboard!$B$5),$G$2:G2861,IF(dashboard!$B$6="All","*",dashboard!$B$6),$M$2:M2861,IF(dashboard!$B$7="All","*",dashboard!$B$7),$P$2:P2861,"&gt;="&amp;dashboard!$B$8,$P$2:P2861,"&lt;="&amp;dashboard!$B$9)=1),1,0)</f>
        <v>0</v>
      </c>
    </row>
    <row r="2862" spans="1:17">
      <c r="A2862" t="s">
        <v>4443</v>
      </c>
      <c r="B2862" s="2">
        <v>45193</v>
      </c>
      <c r="C2862" t="s">
        <v>1910</v>
      </c>
      <c r="D2862" t="s">
        <v>606</v>
      </c>
      <c r="E2862" t="s">
        <v>17</v>
      </c>
      <c r="F2862" t="s">
        <v>27</v>
      </c>
      <c r="G2862" t="s">
        <v>19</v>
      </c>
      <c r="H2862" t="s">
        <v>57</v>
      </c>
      <c r="I2862" s="3">
        <v>5</v>
      </c>
      <c r="J2862" s="4">
        <v>13021.64</v>
      </c>
      <c r="K2862" s="4">
        <v>65108.18</v>
      </c>
      <c r="L2862" t="s">
        <v>21</v>
      </c>
      <c r="M2862" t="s">
        <v>29</v>
      </c>
      <c r="N2862">
        <f>IF(COUNTIF($C$2:C2862,C2862)=1,1,0)</f>
        <v>0</v>
      </c>
      <c r="O2862">
        <f t="shared" si="88"/>
        <v>0</v>
      </c>
      <c r="P2862" t="str">
        <f t="shared" si="89"/>
        <v>2023-09</v>
      </c>
      <c r="Q2862" s="3">
        <f>IF(AND(IF(dashboard!$B$4="All",TRUE,$F2862=dashboard!$B$4),IF(dashboard!$B$5="All",TRUE,$E2862=dashboard!$B$5),IF(dashboard!$B$6="All",TRUE,$G2862=dashboard!$B$6),IF(dashboard!$B$7="All",TRUE,$M2862=dashboard!$B$7),$P2862&gt;=dashboard!$B$8,$P2862&lt;=dashboard!$B$9,COUNTIFS($C$2:C2862,$C2862,$F$2:F2862,IF(dashboard!$B$4="All","*",dashboard!$B$4),$E$2:E2862,IF(dashboard!$B$5="All","*",dashboard!$B$5),$G$2:G2862,IF(dashboard!$B$6="All","*",dashboard!$B$6),$M$2:M2862,IF(dashboard!$B$7="All","*",dashboard!$B$7),$P$2:P2862,"&gt;="&amp;dashboard!$B$8,$P$2:P2862,"&lt;="&amp;dashboard!$B$9)=1),1,0)</f>
        <v>0</v>
      </c>
    </row>
    <row r="2863" spans="1:17">
      <c r="A2863" t="s">
        <v>4444</v>
      </c>
      <c r="B2863" s="2">
        <v>45387</v>
      </c>
      <c r="C2863" t="s">
        <v>72</v>
      </c>
      <c r="D2863" t="s">
        <v>3163</v>
      </c>
      <c r="E2863" t="s">
        <v>17</v>
      </c>
      <c r="F2863" t="s">
        <v>18</v>
      </c>
      <c r="G2863" t="s">
        <v>19</v>
      </c>
      <c r="H2863" t="s">
        <v>20</v>
      </c>
      <c r="I2863" s="3">
        <v>1</v>
      </c>
      <c r="J2863" s="4">
        <v>41635.4</v>
      </c>
      <c r="K2863" s="4">
        <v>41635.4</v>
      </c>
      <c r="L2863" t="s">
        <v>21</v>
      </c>
      <c r="M2863" t="s">
        <v>29</v>
      </c>
      <c r="N2863">
        <f>IF(COUNTIF($C$2:C2863,C2863)=1,1,0)</f>
        <v>0</v>
      </c>
      <c r="O2863">
        <f t="shared" si="88"/>
        <v>0</v>
      </c>
      <c r="P2863" t="str">
        <f t="shared" si="89"/>
        <v>2024-04</v>
      </c>
      <c r="Q2863" s="3">
        <f>IF(AND(IF(dashboard!$B$4="All",TRUE,$F2863=dashboard!$B$4),IF(dashboard!$B$5="All",TRUE,$E2863=dashboard!$B$5),IF(dashboard!$B$6="All",TRUE,$G2863=dashboard!$B$6),IF(dashboard!$B$7="All",TRUE,$M2863=dashboard!$B$7),$P2863&gt;=dashboard!$B$8,$P2863&lt;=dashboard!$B$9,COUNTIFS($C$2:C2863,$C2863,$F$2:F2863,IF(dashboard!$B$4="All","*",dashboard!$B$4),$E$2:E2863,IF(dashboard!$B$5="All","*",dashboard!$B$5),$G$2:G2863,IF(dashboard!$B$6="All","*",dashboard!$B$6),$M$2:M2863,IF(dashboard!$B$7="All","*",dashboard!$B$7),$P$2:P2863,"&gt;="&amp;dashboard!$B$8,$P$2:P2863,"&lt;="&amp;dashboard!$B$9)=1),1,0)</f>
        <v>0</v>
      </c>
    </row>
    <row r="2864" spans="1:17">
      <c r="A2864" t="s">
        <v>4445</v>
      </c>
      <c r="B2864" s="2">
        <v>45382</v>
      </c>
      <c r="C2864" t="s">
        <v>3371</v>
      </c>
      <c r="D2864" t="s">
        <v>1318</v>
      </c>
      <c r="E2864" t="s">
        <v>61</v>
      </c>
      <c r="F2864" t="s">
        <v>18</v>
      </c>
      <c r="G2864" t="s">
        <v>42</v>
      </c>
      <c r="H2864" t="s">
        <v>34</v>
      </c>
      <c r="I2864" s="3">
        <v>1</v>
      </c>
      <c r="J2864" s="4">
        <v>944.99</v>
      </c>
      <c r="K2864" s="4">
        <v>944.99</v>
      </c>
      <c r="L2864" t="s">
        <v>28</v>
      </c>
      <c r="M2864" t="s">
        <v>29</v>
      </c>
      <c r="N2864">
        <f>IF(COUNTIF($C$2:C2864,C2864)=1,1,0)</f>
        <v>0</v>
      </c>
      <c r="O2864">
        <f t="shared" si="88"/>
        <v>0</v>
      </c>
      <c r="P2864" t="str">
        <f t="shared" si="89"/>
        <v>2024-03</v>
      </c>
      <c r="Q2864" s="3">
        <f>IF(AND(IF(dashboard!$B$4="All",TRUE,$F2864=dashboard!$B$4),IF(dashboard!$B$5="All",TRUE,$E2864=dashboard!$B$5),IF(dashboard!$B$6="All",TRUE,$G2864=dashboard!$B$6),IF(dashboard!$B$7="All",TRUE,$M2864=dashboard!$B$7),$P2864&gt;=dashboard!$B$8,$P2864&lt;=dashboard!$B$9,COUNTIFS($C$2:C2864,$C2864,$F$2:F2864,IF(dashboard!$B$4="All","*",dashboard!$B$4),$E$2:E2864,IF(dashboard!$B$5="All","*",dashboard!$B$5),$G$2:G2864,IF(dashboard!$B$6="All","*",dashboard!$B$6),$M$2:M2864,IF(dashboard!$B$7="All","*",dashboard!$B$7),$P$2:P2864,"&gt;="&amp;dashboard!$B$8,$P$2:P2864,"&lt;="&amp;dashboard!$B$9)=1),1,0)</f>
        <v>0</v>
      </c>
    </row>
    <row r="2865" spans="1:17">
      <c r="A2865" t="s">
        <v>4446</v>
      </c>
      <c r="B2865" s="2">
        <v>45286</v>
      </c>
      <c r="C2865" t="s">
        <v>525</v>
      </c>
      <c r="D2865" t="s">
        <v>466</v>
      </c>
      <c r="E2865" t="s">
        <v>61</v>
      </c>
      <c r="F2865" t="s">
        <v>46</v>
      </c>
      <c r="G2865" t="s">
        <v>19</v>
      </c>
      <c r="H2865" t="s">
        <v>20</v>
      </c>
      <c r="I2865" s="3">
        <v>1</v>
      </c>
      <c r="J2865" s="4">
        <v>37679.18</v>
      </c>
      <c r="K2865" s="4">
        <v>37679.18</v>
      </c>
      <c r="L2865" t="s">
        <v>28</v>
      </c>
      <c r="M2865" t="s">
        <v>29</v>
      </c>
      <c r="N2865">
        <f>IF(COUNTIF($C$2:C2865,C2865)=1,1,0)</f>
        <v>0</v>
      </c>
      <c r="O2865">
        <f t="shared" si="88"/>
        <v>0</v>
      </c>
      <c r="P2865" t="str">
        <f t="shared" si="89"/>
        <v>2023-12</v>
      </c>
      <c r="Q2865" s="3">
        <f>IF(AND(IF(dashboard!$B$4="All",TRUE,$F2865=dashboard!$B$4),IF(dashboard!$B$5="All",TRUE,$E2865=dashboard!$B$5),IF(dashboard!$B$6="All",TRUE,$G2865=dashboard!$B$6),IF(dashboard!$B$7="All",TRUE,$M2865=dashboard!$B$7),$P2865&gt;=dashboard!$B$8,$P2865&lt;=dashboard!$B$9,COUNTIFS($C$2:C2865,$C2865,$F$2:F2865,IF(dashboard!$B$4="All","*",dashboard!$B$4),$E$2:E2865,IF(dashboard!$B$5="All","*",dashboard!$B$5),$G$2:G2865,IF(dashboard!$B$6="All","*",dashboard!$B$6),$M$2:M2865,IF(dashboard!$B$7="All","*",dashboard!$B$7),$P$2:P2865,"&gt;="&amp;dashboard!$B$8,$P$2:P2865,"&lt;="&amp;dashboard!$B$9)=1),1,0)</f>
        <v>0</v>
      </c>
    </row>
    <row r="2866" spans="1:17">
      <c r="A2866" t="s">
        <v>4447</v>
      </c>
      <c r="B2866" s="2">
        <v>44994</v>
      </c>
      <c r="C2866" t="s">
        <v>1266</v>
      </c>
      <c r="D2866" t="s">
        <v>3793</v>
      </c>
      <c r="E2866" t="s">
        <v>17</v>
      </c>
      <c r="F2866" t="s">
        <v>18</v>
      </c>
      <c r="G2866" t="s">
        <v>19</v>
      </c>
      <c r="H2866" t="s">
        <v>20</v>
      </c>
      <c r="I2866" s="3">
        <v>2</v>
      </c>
      <c r="J2866" s="4">
        <v>34810.36</v>
      </c>
      <c r="K2866" s="4">
        <v>69620.73</v>
      </c>
      <c r="L2866" t="s">
        <v>21</v>
      </c>
      <c r="M2866" t="s">
        <v>29</v>
      </c>
      <c r="N2866">
        <f>IF(COUNTIF($C$2:C2866,C2866)=1,1,0)</f>
        <v>0</v>
      </c>
      <c r="O2866">
        <f t="shared" si="88"/>
        <v>0</v>
      </c>
      <c r="P2866" t="str">
        <f t="shared" si="89"/>
        <v>2023-03</v>
      </c>
      <c r="Q2866" s="3">
        <f>IF(AND(IF(dashboard!$B$4="All",TRUE,$F2866=dashboard!$B$4),IF(dashboard!$B$5="All",TRUE,$E2866=dashboard!$B$5),IF(dashboard!$B$6="All",TRUE,$G2866=dashboard!$B$6),IF(dashboard!$B$7="All",TRUE,$M2866=dashboard!$B$7),$P2866&gt;=dashboard!$B$8,$P2866&lt;=dashboard!$B$9,COUNTIFS($C$2:C2866,$C2866,$F$2:F2866,IF(dashboard!$B$4="All","*",dashboard!$B$4),$E$2:E2866,IF(dashboard!$B$5="All","*",dashboard!$B$5),$G$2:G2866,IF(dashboard!$B$6="All","*",dashboard!$B$6),$M$2:M2866,IF(dashboard!$B$7="All","*",dashboard!$B$7),$P$2:P2866,"&gt;="&amp;dashboard!$B$8,$P$2:P2866,"&lt;="&amp;dashboard!$B$9)=1),1,0)</f>
        <v>0</v>
      </c>
    </row>
    <row r="2867" spans="1:17">
      <c r="A2867" t="s">
        <v>4448</v>
      </c>
      <c r="B2867" s="2">
        <v>45338</v>
      </c>
      <c r="C2867" t="s">
        <v>3298</v>
      </c>
      <c r="D2867" t="s">
        <v>2310</v>
      </c>
      <c r="E2867" t="s">
        <v>17</v>
      </c>
      <c r="F2867" t="s">
        <v>33</v>
      </c>
      <c r="G2867" t="s">
        <v>19</v>
      </c>
      <c r="H2867" t="s">
        <v>50</v>
      </c>
      <c r="I2867" s="3">
        <v>2</v>
      </c>
      <c r="J2867" s="4">
        <v>2041.37</v>
      </c>
      <c r="K2867" s="4">
        <v>4082.74</v>
      </c>
      <c r="L2867" t="s">
        <v>21</v>
      </c>
      <c r="M2867" t="s">
        <v>29</v>
      </c>
      <c r="N2867">
        <f>IF(COUNTIF($C$2:C2867,C2867)=1,1,0)</f>
        <v>0</v>
      </c>
      <c r="O2867">
        <f t="shared" si="88"/>
        <v>0</v>
      </c>
      <c r="P2867" t="str">
        <f t="shared" si="89"/>
        <v>2024-02</v>
      </c>
      <c r="Q2867" s="3">
        <f>IF(AND(IF(dashboard!$B$4="All",TRUE,$F2867=dashboard!$B$4),IF(dashboard!$B$5="All",TRUE,$E2867=dashboard!$B$5),IF(dashboard!$B$6="All",TRUE,$G2867=dashboard!$B$6),IF(dashboard!$B$7="All",TRUE,$M2867=dashboard!$B$7),$P2867&gt;=dashboard!$B$8,$P2867&lt;=dashboard!$B$9,COUNTIFS($C$2:C2867,$C2867,$F$2:F2867,IF(dashboard!$B$4="All","*",dashboard!$B$4),$E$2:E2867,IF(dashboard!$B$5="All","*",dashboard!$B$5),$G$2:G2867,IF(dashboard!$B$6="All","*",dashboard!$B$6),$M$2:M2867,IF(dashboard!$B$7="All","*",dashboard!$B$7),$P$2:P2867,"&gt;="&amp;dashboard!$B$8,$P$2:P2867,"&lt;="&amp;dashboard!$B$9)=1),1,0)</f>
        <v>1</v>
      </c>
    </row>
    <row r="2868" spans="1:17">
      <c r="A2868" t="s">
        <v>4449</v>
      </c>
      <c r="B2868" s="2">
        <v>45417</v>
      </c>
      <c r="C2868" t="s">
        <v>1079</v>
      </c>
      <c r="D2868" t="s">
        <v>2473</v>
      </c>
      <c r="E2868" t="s">
        <v>17</v>
      </c>
      <c r="F2868" t="s">
        <v>33</v>
      </c>
      <c r="G2868" t="s">
        <v>42</v>
      </c>
      <c r="H2868" t="s">
        <v>50</v>
      </c>
      <c r="I2868" s="3">
        <v>1</v>
      </c>
      <c r="J2868" s="4">
        <v>2692.02</v>
      </c>
      <c r="K2868" s="4">
        <v>2692.02</v>
      </c>
      <c r="L2868" t="s">
        <v>28</v>
      </c>
      <c r="M2868" t="s">
        <v>29</v>
      </c>
      <c r="N2868">
        <f>IF(COUNTIF($C$2:C2868,C2868)=1,1,0)</f>
        <v>0</v>
      </c>
      <c r="O2868">
        <f t="shared" si="88"/>
        <v>0</v>
      </c>
      <c r="P2868" t="str">
        <f t="shared" si="89"/>
        <v>2024-05</v>
      </c>
      <c r="Q2868" s="3">
        <f>IF(AND(IF(dashboard!$B$4="All",TRUE,$F2868=dashboard!$B$4),IF(dashboard!$B$5="All",TRUE,$E2868=dashboard!$B$5),IF(dashboard!$B$6="All",TRUE,$G2868=dashboard!$B$6),IF(dashboard!$B$7="All",TRUE,$M2868=dashboard!$B$7),$P2868&gt;=dashboard!$B$8,$P2868&lt;=dashboard!$B$9,COUNTIFS($C$2:C2868,$C2868,$F$2:F2868,IF(dashboard!$B$4="All","*",dashboard!$B$4),$E$2:E2868,IF(dashboard!$B$5="All","*",dashboard!$B$5),$G$2:G2868,IF(dashboard!$B$6="All","*",dashboard!$B$6),$M$2:M2868,IF(dashboard!$B$7="All","*",dashboard!$B$7),$P$2:P2868,"&gt;="&amp;dashboard!$B$8,$P$2:P2868,"&lt;="&amp;dashboard!$B$9)=1),1,0)</f>
        <v>1</v>
      </c>
    </row>
    <row r="2869" spans="1:17">
      <c r="A2869" t="s">
        <v>4450</v>
      </c>
      <c r="B2869" s="2">
        <v>44975</v>
      </c>
      <c r="C2869" t="s">
        <v>1586</v>
      </c>
      <c r="D2869" t="s">
        <v>1956</v>
      </c>
      <c r="E2869" t="s">
        <v>17</v>
      </c>
      <c r="F2869" t="s">
        <v>27</v>
      </c>
      <c r="G2869" t="s">
        <v>19</v>
      </c>
      <c r="H2869" t="s">
        <v>34</v>
      </c>
      <c r="I2869" s="3">
        <v>2</v>
      </c>
      <c r="J2869" s="4">
        <v>1108.52</v>
      </c>
      <c r="K2869" s="4">
        <v>2217.0500000000002</v>
      </c>
      <c r="L2869" t="s">
        <v>21</v>
      </c>
      <c r="M2869" t="s">
        <v>29</v>
      </c>
      <c r="N2869">
        <f>IF(COUNTIF($C$2:C2869,C2869)=1,1,0)</f>
        <v>0</v>
      </c>
      <c r="O2869">
        <f t="shared" si="88"/>
        <v>0</v>
      </c>
      <c r="P2869" t="str">
        <f t="shared" si="89"/>
        <v>2023-02</v>
      </c>
      <c r="Q2869" s="3">
        <f>IF(AND(IF(dashboard!$B$4="All",TRUE,$F2869=dashboard!$B$4),IF(dashboard!$B$5="All",TRUE,$E2869=dashboard!$B$5),IF(dashboard!$B$6="All",TRUE,$G2869=dashboard!$B$6),IF(dashboard!$B$7="All",TRUE,$M2869=dashboard!$B$7),$P2869&gt;=dashboard!$B$8,$P2869&lt;=dashboard!$B$9,COUNTIFS($C$2:C2869,$C2869,$F$2:F2869,IF(dashboard!$B$4="All","*",dashboard!$B$4),$E$2:E2869,IF(dashboard!$B$5="All","*",dashboard!$B$5),$G$2:G2869,IF(dashboard!$B$6="All","*",dashboard!$B$6),$M$2:M2869,IF(dashboard!$B$7="All","*",dashboard!$B$7),$P$2:P2869,"&gt;="&amp;dashboard!$B$8,$P$2:P2869,"&lt;="&amp;dashboard!$B$9)=1),1,0)</f>
        <v>0</v>
      </c>
    </row>
    <row r="2870" spans="1:17">
      <c r="A2870" t="s">
        <v>4451</v>
      </c>
      <c r="B2870" s="2">
        <v>45028</v>
      </c>
      <c r="C2870" t="s">
        <v>2665</v>
      </c>
      <c r="D2870" t="s">
        <v>2751</v>
      </c>
      <c r="E2870" t="s">
        <v>26</v>
      </c>
      <c r="F2870" t="s">
        <v>33</v>
      </c>
      <c r="G2870" t="s">
        <v>19</v>
      </c>
      <c r="H2870" t="s">
        <v>50</v>
      </c>
      <c r="I2870" s="3">
        <v>1</v>
      </c>
      <c r="J2870" s="4">
        <v>2603</v>
      </c>
      <c r="K2870" s="4">
        <v>2603</v>
      </c>
      <c r="L2870" t="s">
        <v>35</v>
      </c>
      <c r="M2870" t="s">
        <v>29</v>
      </c>
      <c r="N2870">
        <f>IF(COUNTIF($C$2:C2870,C2870)=1,1,0)</f>
        <v>0</v>
      </c>
      <c r="O2870">
        <f t="shared" si="88"/>
        <v>0</v>
      </c>
      <c r="P2870" t="str">
        <f t="shared" si="89"/>
        <v>2023-04</v>
      </c>
      <c r="Q2870" s="3">
        <f>IF(AND(IF(dashboard!$B$4="All",TRUE,$F2870=dashboard!$B$4),IF(dashboard!$B$5="All",TRUE,$E2870=dashboard!$B$5),IF(dashboard!$B$6="All",TRUE,$G2870=dashboard!$B$6),IF(dashboard!$B$7="All",TRUE,$M2870=dashboard!$B$7),$P2870&gt;=dashboard!$B$8,$P2870&lt;=dashboard!$B$9,COUNTIFS($C$2:C2870,$C2870,$F$2:F2870,IF(dashboard!$B$4="All","*",dashboard!$B$4),$E$2:E2870,IF(dashboard!$B$5="All","*",dashboard!$B$5),$G$2:G2870,IF(dashboard!$B$6="All","*",dashboard!$B$6),$M$2:M2870,IF(dashboard!$B$7="All","*",dashboard!$B$7),$P$2:P2870,"&gt;="&amp;dashboard!$B$8,$P$2:P2870,"&lt;="&amp;dashboard!$B$9)=1),1,0)</f>
        <v>0</v>
      </c>
    </row>
    <row r="2871" spans="1:17">
      <c r="A2871" t="s">
        <v>4452</v>
      </c>
      <c r="B2871" s="2">
        <v>45142</v>
      </c>
      <c r="C2871" t="s">
        <v>447</v>
      </c>
      <c r="D2871" t="s">
        <v>1425</v>
      </c>
      <c r="E2871" t="s">
        <v>17</v>
      </c>
      <c r="F2871" t="s">
        <v>18</v>
      </c>
      <c r="G2871" t="s">
        <v>42</v>
      </c>
      <c r="H2871" t="s">
        <v>50</v>
      </c>
      <c r="I2871" s="3">
        <v>4</v>
      </c>
      <c r="J2871" s="4">
        <v>2577.8200000000002</v>
      </c>
      <c r="K2871" s="4">
        <v>10311.290000000001</v>
      </c>
      <c r="L2871" t="s">
        <v>28</v>
      </c>
      <c r="M2871" t="s">
        <v>29</v>
      </c>
      <c r="N2871">
        <f>IF(COUNTIF($C$2:C2871,C2871)=1,1,0)</f>
        <v>0</v>
      </c>
      <c r="O2871">
        <f t="shared" si="88"/>
        <v>0</v>
      </c>
      <c r="P2871" t="str">
        <f t="shared" si="89"/>
        <v>2023-08</v>
      </c>
      <c r="Q2871" s="3">
        <f>IF(AND(IF(dashboard!$B$4="All",TRUE,$F2871=dashboard!$B$4),IF(dashboard!$B$5="All",TRUE,$E2871=dashboard!$B$5),IF(dashboard!$B$6="All",TRUE,$G2871=dashboard!$B$6),IF(dashboard!$B$7="All",TRUE,$M2871=dashboard!$B$7),$P2871&gt;=dashboard!$B$8,$P2871&lt;=dashboard!$B$9,COUNTIFS($C$2:C2871,$C2871,$F$2:F2871,IF(dashboard!$B$4="All","*",dashboard!$B$4),$E$2:E2871,IF(dashboard!$B$5="All","*",dashboard!$B$5),$G$2:G2871,IF(dashboard!$B$6="All","*",dashboard!$B$6),$M$2:M2871,IF(dashboard!$B$7="All","*",dashboard!$B$7),$P$2:P2871,"&gt;="&amp;dashboard!$B$8,$P$2:P2871,"&lt;="&amp;dashboard!$B$9)=1),1,0)</f>
        <v>0</v>
      </c>
    </row>
    <row r="2872" spans="1:17">
      <c r="A2872" t="s">
        <v>4453</v>
      </c>
      <c r="B2872" s="2">
        <v>45364</v>
      </c>
      <c r="C2872" t="s">
        <v>2930</v>
      </c>
      <c r="D2872" t="s">
        <v>3047</v>
      </c>
      <c r="E2872" t="s">
        <v>26</v>
      </c>
      <c r="F2872" t="s">
        <v>33</v>
      </c>
      <c r="G2872" t="s">
        <v>42</v>
      </c>
      <c r="H2872" t="s">
        <v>50</v>
      </c>
      <c r="I2872" s="3">
        <v>2</v>
      </c>
      <c r="J2872" s="4">
        <v>1888.3</v>
      </c>
      <c r="K2872" s="4">
        <v>3776.61</v>
      </c>
      <c r="L2872" t="s">
        <v>35</v>
      </c>
      <c r="M2872" t="s">
        <v>29</v>
      </c>
      <c r="N2872">
        <f>IF(COUNTIF($C$2:C2872,C2872)=1,1,0)</f>
        <v>0</v>
      </c>
      <c r="O2872">
        <f t="shared" si="88"/>
        <v>0</v>
      </c>
      <c r="P2872" t="str">
        <f t="shared" si="89"/>
        <v>2024-03</v>
      </c>
      <c r="Q2872" s="3">
        <f>IF(AND(IF(dashboard!$B$4="All",TRUE,$F2872=dashboard!$B$4),IF(dashboard!$B$5="All",TRUE,$E2872=dashboard!$B$5),IF(dashboard!$B$6="All",TRUE,$G2872=dashboard!$B$6),IF(dashboard!$B$7="All",TRUE,$M2872=dashboard!$B$7),$P2872&gt;=dashboard!$B$8,$P2872&lt;=dashboard!$B$9,COUNTIFS($C$2:C2872,$C2872,$F$2:F2872,IF(dashboard!$B$4="All","*",dashboard!$B$4),$E$2:E2872,IF(dashboard!$B$5="All","*",dashboard!$B$5),$G$2:G2872,IF(dashboard!$B$6="All","*",dashboard!$B$6),$M$2:M2872,IF(dashboard!$B$7="All","*",dashboard!$B$7),$P$2:P2872,"&gt;="&amp;dashboard!$B$8,$P$2:P2872,"&lt;="&amp;dashboard!$B$9)=1),1,0)</f>
        <v>1</v>
      </c>
    </row>
    <row r="2873" spans="1:17">
      <c r="A2873" t="s">
        <v>4454</v>
      </c>
      <c r="B2873" s="2">
        <v>45085</v>
      </c>
      <c r="C2873" t="s">
        <v>1347</v>
      </c>
      <c r="D2873" t="s">
        <v>169</v>
      </c>
      <c r="E2873" t="s">
        <v>17</v>
      </c>
      <c r="F2873" t="s">
        <v>46</v>
      </c>
      <c r="G2873" t="s">
        <v>19</v>
      </c>
      <c r="H2873" t="s">
        <v>20</v>
      </c>
      <c r="I2873" s="3">
        <v>3</v>
      </c>
      <c r="J2873" s="4">
        <v>39199.699999999997</v>
      </c>
      <c r="K2873" s="4">
        <v>117599.11</v>
      </c>
      <c r="L2873" t="s">
        <v>28</v>
      </c>
      <c r="M2873" t="s">
        <v>29</v>
      </c>
      <c r="N2873">
        <f>IF(COUNTIF($C$2:C2873,C2873)=1,1,0)</f>
        <v>0</v>
      </c>
      <c r="O2873">
        <f t="shared" si="88"/>
        <v>0</v>
      </c>
      <c r="P2873" t="str">
        <f t="shared" si="89"/>
        <v>2023-06</v>
      </c>
      <c r="Q2873" s="3">
        <f>IF(AND(IF(dashboard!$B$4="All",TRUE,$F2873=dashboard!$B$4),IF(dashboard!$B$5="All",TRUE,$E2873=dashboard!$B$5),IF(dashboard!$B$6="All",TRUE,$G2873=dashboard!$B$6),IF(dashboard!$B$7="All",TRUE,$M2873=dashboard!$B$7),$P2873&gt;=dashboard!$B$8,$P2873&lt;=dashboard!$B$9,COUNTIFS($C$2:C2873,$C2873,$F$2:F2873,IF(dashboard!$B$4="All","*",dashboard!$B$4),$E$2:E2873,IF(dashboard!$B$5="All","*",dashboard!$B$5),$G$2:G2873,IF(dashboard!$B$6="All","*",dashboard!$B$6),$M$2:M2873,IF(dashboard!$B$7="All","*",dashboard!$B$7),$P$2:P2873,"&gt;="&amp;dashboard!$B$8,$P$2:P2873,"&lt;="&amp;dashboard!$B$9)=1),1,0)</f>
        <v>0</v>
      </c>
    </row>
    <row r="2874" spans="1:17">
      <c r="A2874" t="s">
        <v>4455</v>
      </c>
      <c r="B2874" s="2">
        <v>45415</v>
      </c>
      <c r="C2874" t="s">
        <v>1870</v>
      </c>
      <c r="D2874" t="s">
        <v>3026</v>
      </c>
      <c r="E2874" t="s">
        <v>61</v>
      </c>
      <c r="F2874" t="s">
        <v>27</v>
      </c>
      <c r="G2874" t="s">
        <v>42</v>
      </c>
      <c r="H2874" t="s">
        <v>57</v>
      </c>
      <c r="I2874" s="3">
        <v>2</v>
      </c>
      <c r="J2874" s="4">
        <v>15611.06</v>
      </c>
      <c r="K2874" s="4">
        <v>31222.12</v>
      </c>
      <c r="L2874" t="s">
        <v>28</v>
      </c>
      <c r="M2874" t="s">
        <v>29</v>
      </c>
      <c r="N2874">
        <f>IF(COUNTIF($C$2:C2874,C2874)=1,1,0)</f>
        <v>0</v>
      </c>
      <c r="O2874">
        <f t="shared" si="88"/>
        <v>0</v>
      </c>
      <c r="P2874" t="str">
        <f t="shared" si="89"/>
        <v>2024-05</v>
      </c>
      <c r="Q2874" s="3">
        <f>IF(AND(IF(dashboard!$B$4="All",TRUE,$F2874=dashboard!$B$4),IF(dashboard!$B$5="All",TRUE,$E2874=dashboard!$B$5),IF(dashboard!$B$6="All",TRUE,$G2874=dashboard!$B$6),IF(dashboard!$B$7="All",TRUE,$M2874=dashboard!$B$7),$P2874&gt;=dashboard!$B$8,$P2874&lt;=dashboard!$B$9,COUNTIFS($C$2:C2874,$C2874,$F$2:F2874,IF(dashboard!$B$4="All","*",dashboard!$B$4),$E$2:E2874,IF(dashboard!$B$5="All","*",dashboard!$B$5),$G$2:G2874,IF(dashboard!$B$6="All","*",dashboard!$B$6),$M$2:M2874,IF(dashboard!$B$7="All","*",dashboard!$B$7),$P$2:P2874,"&gt;="&amp;dashboard!$B$8,$P$2:P2874,"&lt;="&amp;dashboard!$B$9)=1),1,0)</f>
        <v>0</v>
      </c>
    </row>
    <row r="2875" spans="1:17">
      <c r="A2875" t="s">
        <v>4456</v>
      </c>
      <c r="B2875" s="2">
        <v>45168</v>
      </c>
      <c r="C2875" t="s">
        <v>3128</v>
      </c>
      <c r="D2875" t="s">
        <v>3071</v>
      </c>
      <c r="E2875" t="s">
        <v>26</v>
      </c>
      <c r="F2875" t="s">
        <v>27</v>
      </c>
      <c r="G2875" t="s">
        <v>19</v>
      </c>
      <c r="H2875" t="s">
        <v>34</v>
      </c>
      <c r="I2875" s="3">
        <v>1</v>
      </c>
      <c r="J2875" s="4">
        <v>1308.3499999999999</v>
      </c>
      <c r="K2875" s="4">
        <v>1308.3499999999999</v>
      </c>
      <c r="L2875" t="s">
        <v>28</v>
      </c>
      <c r="M2875" t="s">
        <v>29</v>
      </c>
      <c r="N2875">
        <f>IF(COUNTIF($C$2:C2875,C2875)=1,1,0)</f>
        <v>0</v>
      </c>
      <c r="O2875">
        <f t="shared" si="88"/>
        <v>0</v>
      </c>
      <c r="P2875" t="str">
        <f t="shared" si="89"/>
        <v>2023-08</v>
      </c>
      <c r="Q2875" s="3">
        <f>IF(AND(IF(dashboard!$B$4="All",TRUE,$F2875=dashboard!$B$4),IF(dashboard!$B$5="All",TRUE,$E2875=dashboard!$B$5),IF(dashboard!$B$6="All",TRUE,$G2875=dashboard!$B$6),IF(dashboard!$B$7="All",TRUE,$M2875=dashboard!$B$7),$P2875&gt;=dashboard!$B$8,$P2875&lt;=dashboard!$B$9,COUNTIFS($C$2:C2875,$C2875,$F$2:F2875,IF(dashboard!$B$4="All","*",dashboard!$B$4),$E$2:E2875,IF(dashboard!$B$5="All","*",dashboard!$B$5),$G$2:G2875,IF(dashboard!$B$6="All","*",dashboard!$B$6),$M$2:M2875,IF(dashboard!$B$7="All","*",dashboard!$B$7),$P$2:P2875,"&gt;="&amp;dashboard!$B$8,$P$2:P2875,"&lt;="&amp;dashboard!$B$9)=1),1,0)</f>
        <v>0</v>
      </c>
    </row>
    <row r="2876" spans="1:17">
      <c r="A2876" t="s">
        <v>4457</v>
      </c>
      <c r="B2876" s="2">
        <v>44931</v>
      </c>
      <c r="C2876" t="s">
        <v>284</v>
      </c>
      <c r="D2876" t="s">
        <v>574</v>
      </c>
      <c r="E2876" t="s">
        <v>17</v>
      </c>
      <c r="F2876" t="s">
        <v>18</v>
      </c>
      <c r="G2876" t="s">
        <v>42</v>
      </c>
      <c r="H2876" t="s">
        <v>20</v>
      </c>
      <c r="I2876" s="3">
        <v>3</v>
      </c>
      <c r="J2876" s="4">
        <v>32335.9</v>
      </c>
      <c r="K2876" s="4">
        <v>97007.71</v>
      </c>
      <c r="L2876" t="s">
        <v>28</v>
      </c>
      <c r="M2876" t="s">
        <v>29</v>
      </c>
      <c r="N2876">
        <f>IF(COUNTIF($C$2:C2876,C2876)=1,1,0)</f>
        <v>0</v>
      </c>
      <c r="O2876">
        <f t="shared" si="88"/>
        <v>0</v>
      </c>
      <c r="P2876" t="str">
        <f t="shared" si="89"/>
        <v>2023-01</v>
      </c>
      <c r="Q2876" s="3">
        <f>IF(AND(IF(dashboard!$B$4="All",TRUE,$F2876=dashboard!$B$4),IF(dashboard!$B$5="All",TRUE,$E2876=dashboard!$B$5),IF(dashboard!$B$6="All",TRUE,$G2876=dashboard!$B$6),IF(dashboard!$B$7="All",TRUE,$M2876=dashboard!$B$7),$P2876&gt;=dashboard!$B$8,$P2876&lt;=dashboard!$B$9,COUNTIFS($C$2:C2876,$C2876,$F$2:F2876,IF(dashboard!$B$4="All","*",dashboard!$B$4),$E$2:E2876,IF(dashboard!$B$5="All","*",dashboard!$B$5),$G$2:G2876,IF(dashboard!$B$6="All","*",dashboard!$B$6),$M$2:M2876,IF(dashboard!$B$7="All","*",dashboard!$B$7),$P$2:P2876,"&gt;="&amp;dashboard!$B$8,$P$2:P2876,"&lt;="&amp;dashboard!$B$9)=1),1,0)</f>
        <v>0</v>
      </c>
    </row>
    <row r="2877" spans="1:17">
      <c r="A2877" t="s">
        <v>4458</v>
      </c>
      <c r="B2877" s="2">
        <v>45287</v>
      </c>
      <c r="C2877" t="s">
        <v>2845</v>
      </c>
      <c r="D2877" t="s">
        <v>2649</v>
      </c>
      <c r="E2877" t="s">
        <v>26</v>
      </c>
      <c r="F2877" t="s">
        <v>33</v>
      </c>
      <c r="G2877" t="s">
        <v>19</v>
      </c>
      <c r="H2877" t="s">
        <v>34</v>
      </c>
      <c r="I2877" s="3">
        <v>5</v>
      </c>
      <c r="J2877" s="4">
        <v>957.04</v>
      </c>
      <c r="K2877" s="4">
        <v>4785.1899999999996</v>
      </c>
      <c r="L2877" t="s">
        <v>28</v>
      </c>
      <c r="M2877" t="s">
        <v>29</v>
      </c>
      <c r="N2877">
        <f>IF(COUNTIF($C$2:C2877,C2877)=1,1,0)</f>
        <v>0</v>
      </c>
      <c r="O2877">
        <f t="shared" si="88"/>
        <v>0</v>
      </c>
      <c r="P2877" t="str">
        <f t="shared" si="89"/>
        <v>2023-12</v>
      </c>
      <c r="Q2877" s="3">
        <f>IF(AND(IF(dashboard!$B$4="All",TRUE,$F2877=dashboard!$B$4),IF(dashboard!$B$5="All",TRUE,$E2877=dashboard!$B$5),IF(dashboard!$B$6="All",TRUE,$G2877=dashboard!$B$6),IF(dashboard!$B$7="All",TRUE,$M2877=dashboard!$B$7),$P2877&gt;=dashboard!$B$8,$P2877&lt;=dashboard!$B$9,COUNTIFS($C$2:C2877,$C2877,$F$2:F2877,IF(dashboard!$B$4="All","*",dashboard!$B$4),$E$2:E2877,IF(dashboard!$B$5="All","*",dashboard!$B$5),$G$2:G2877,IF(dashboard!$B$6="All","*",dashboard!$B$6),$M$2:M2877,IF(dashboard!$B$7="All","*",dashboard!$B$7),$P$2:P2877,"&gt;="&amp;dashboard!$B$8,$P$2:P2877,"&lt;="&amp;dashboard!$B$9)=1),1,0)</f>
        <v>0</v>
      </c>
    </row>
    <row r="2878" spans="1:17">
      <c r="A2878" t="s">
        <v>4459</v>
      </c>
      <c r="B2878" s="2">
        <v>45385</v>
      </c>
      <c r="C2878" t="s">
        <v>505</v>
      </c>
      <c r="D2878" t="s">
        <v>982</v>
      </c>
      <c r="E2878" t="s">
        <v>26</v>
      </c>
      <c r="F2878" t="s">
        <v>33</v>
      </c>
      <c r="G2878" t="s">
        <v>19</v>
      </c>
      <c r="H2878" t="s">
        <v>20</v>
      </c>
      <c r="I2878" s="3">
        <v>3</v>
      </c>
      <c r="J2878" s="4">
        <v>30208.74</v>
      </c>
      <c r="K2878" s="4">
        <v>90626.21</v>
      </c>
      <c r="L2878" t="s">
        <v>28</v>
      </c>
      <c r="M2878" t="s">
        <v>22</v>
      </c>
      <c r="N2878">
        <f>IF(COUNTIF($C$2:C2878,C2878)=1,1,0)</f>
        <v>0</v>
      </c>
      <c r="O2878">
        <f t="shared" si="88"/>
        <v>1</v>
      </c>
      <c r="P2878" t="str">
        <f t="shared" si="89"/>
        <v>2024-04</v>
      </c>
      <c r="Q2878" s="3">
        <f>IF(AND(IF(dashboard!$B$4="All",TRUE,$F2878=dashboard!$B$4),IF(dashboard!$B$5="All",TRUE,$E2878=dashboard!$B$5),IF(dashboard!$B$6="All",TRUE,$G2878=dashboard!$B$6),IF(dashboard!$B$7="All",TRUE,$M2878=dashboard!$B$7),$P2878&gt;=dashboard!$B$8,$P2878&lt;=dashboard!$B$9,COUNTIFS($C$2:C2878,$C2878,$F$2:F2878,IF(dashboard!$B$4="All","*",dashboard!$B$4),$E$2:E2878,IF(dashboard!$B$5="All","*",dashboard!$B$5),$G$2:G2878,IF(dashboard!$B$6="All","*",dashboard!$B$6),$M$2:M2878,IF(dashboard!$B$7="All","*",dashboard!$B$7),$P$2:P2878,"&gt;="&amp;dashboard!$B$8,$P$2:P2878,"&lt;="&amp;dashboard!$B$9)=1),1,0)</f>
        <v>0</v>
      </c>
    </row>
    <row r="2879" spans="1:17">
      <c r="A2879" t="s">
        <v>4460</v>
      </c>
      <c r="B2879" s="2">
        <v>45174</v>
      </c>
      <c r="C2879" t="s">
        <v>376</v>
      </c>
      <c r="D2879" t="s">
        <v>477</v>
      </c>
      <c r="E2879" t="s">
        <v>17</v>
      </c>
      <c r="F2879" t="s">
        <v>18</v>
      </c>
      <c r="G2879" t="s">
        <v>42</v>
      </c>
      <c r="H2879" t="s">
        <v>34</v>
      </c>
      <c r="I2879" s="3">
        <v>3</v>
      </c>
      <c r="J2879" s="4">
        <v>1380.88</v>
      </c>
      <c r="K2879" s="4">
        <v>4142.6400000000003</v>
      </c>
      <c r="L2879" t="s">
        <v>28</v>
      </c>
      <c r="M2879" t="s">
        <v>29</v>
      </c>
      <c r="N2879">
        <f>IF(COUNTIF($C$2:C2879,C2879)=1,1,0)</f>
        <v>0</v>
      </c>
      <c r="O2879">
        <f t="shared" si="88"/>
        <v>0</v>
      </c>
      <c r="P2879" t="str">
        <f t="shared" si="89"/>
        <v>2023-09</v>
      </c>
      <c r="Q2879" s="3">
        <f>IF(AND(IF(dashboard!$B$4="All",TRUE,$F2879=dashboard!$B$4),IF(dashboard!$B$5="All",TRUE,$E2879=dashboard!$B$5),IF(dashboard!$B$6="All",TRUE,$G2879=dashboard!$B$6),IF(dashboard!$B$7="All",TRUE,$M2879=dashboard!$B$7),$P2879&gt;=dashboard!$B$8,$P2879&lt;=dashboard!$B$9,COUNTIFS($C$2:C2879,$C2879,$F$2:F2879,IF(dashboard!$B$4="All","*",dashboard!$B$4),$E$2:E2879,IF(dashboard!$B$5="All","*",dashboard!$B$5),$G$2:G2879,IF(dashboard!$B$6="All","*",dashboard!$B$6),$M$2:M2879,IF(dashboard!$B$7="All","*",dashboard!$B$7),$P$2:P2879,"&gt;="&amp;dashboard!$B$8,$P$2:P2879,"&lt;="&amp;dashboard!$B$9)=1),1,0)</f>
        <v>0</v>
      </c>
    </row>
    <row r="2880" spans="1:17">
      <c r="A2880" t="s">
        <v>4461</v>
      </c>
      <c r="B2880" s="2">
        <v>45348</v>
      </c>
      <c r="C2880" t="s">
        <v>1447</v>
      </c>
      <c r="D2880" t="s">
        <v>2898</v>
      </c>
      <c r="E2880" t="s">
        <v>17</v>
      </c>
      <c r="F2880" t="s">
        <v>18</v>
      </c>
      <c r="G2880" t="s">
        <v>19</v>
      </c>
      <c r="H2880" t="s">
        <v>50</v>
      </c>
      <c r="I2880" s="3">
        <v>2</v>
      </c>
      <c r="J2880" s="4">
        <v>2922.52</v>
      </c>
      <c r="K2880" s="4">
        <v>5845.05</v>
      </c>
      <c r="L2880" t="s">
        <v>21</v>
      </c>
      <c r="M2880" t="s">
        <v>22</v>
      </c>
      <c r="N2880">
        <f>IF(COUNTIF($C$2:C2880,C2880)=1,1,0)</f>
        <v>0</v>
      </c>
      <c r="O2880">
        <f t="shared" si="88"/>
        <v>1</v>
      </c>
      <c r="P2880" t="str">
        <f t="shared" si="89"/>
        <v>2024-02</v>
      </c>
      <c r="Q2880" s="3">
        <f>IF(AND(IF(dashboard!$B$4="All",TRUE,$F2880=dashboard!$B$4),IF(dashboard!$B$5="All",TRUE,$E2880=dashboard!$B$5),IF(dashboard!$B$6="All",TRUE,$G2880=dashboard!$B$6),IF(dashboard!$B$7="All",TRUE,$M2880=dashboard!$B$7),$P2880&gt;=dashboard!$B$8,$P2880&lt;=dashboard!$B$9,COUNTIFS($C$2:C2880,$C2880,$F$2:F2880,IF(dashboard!$B$4="All","*",dashboard!$B$4),$E$2:E2880,IF(dashboard!$B$5="All","*",dashboard!$B$5),$G$2:G2880,IF(dashboard!$B$6="All","*",dashboard!$B$6),$M$2:M2880,IF(dashboard!$B$7="All","*",dashboard!$B$7),$P$2:P2880,"&gt;="&amp;dashboard!$B$8,$P$2:P2880,"&lt;="&amp;dashboard!$B$9)=1),1,0)</f>
        <v>0</v>
      </c>
    </row>
    <row r="2881" spans="1:17">
      <c r="A2881" t="s">
        <v>4462</v>
      </c>
      <c r="B2881" s="2">
        <v>44941</v>
      </c>
      <c r="C2881" t="s">
        <v>2328</v>
      </c>
      <c r="D2881" t="s">
        <v>153</v>
      </c>
      <c r="E2881" t="s">
        <v>61</v>
      </c>
      <c r="F2881" t="s">
        <v>46</v>
      </c>
      <c r="G2881" t="s">
        <v>19</v>
      </c>
      <c r="H2881" t="s">
        <v>34</v>
      </c>
      <c r="I2881" s="3">
        <v>3</v>
      </c>
      <c r="J2881" s="4">
        <v>1129.1199999999999</v>
      </c>
      <c r="K2881" s="4">
        <v>3387.36</v>
      </c>
      <c r="L2881" t="s">
        <v>21</v>
      </c>
      <c r="M2881" t="s">
        <v>29</v>
      </c>
      <c r="N2881">
        <f>IF(COUNTIF($C$2:C2881,C2881)=1,1,0)</f>
        <v>0</v>
      </c>
      <c r="O2881">
        <f t="shared" si="88"/>
        <v>0</v>
      </c>
      <c r="P2881" t="str">
        <f t="shared" si="89"/>
        <v>2023-01</v>
      </c>
      <c r="Q2881" s="3">
        <f>IF(AND(IF(dashboard!$B$4="All",TRUE,$F2881=dashboard!$B$4),IF(dashboard!$B$5="All",TRUE,$E2881=dashboard!$B$5),IF(dashboard!$B$6="All",TRUE,$G2881=dashboard!$B$6),IF(dashboard!$B$7="All",TRUE,$M2881=dashboard!$B$7),$P2881&gt;=dashboard!$B$8,$P2881&lt;=dashboard!$B$9,COUNTIFS($C$2:C2881,$C2881,$F$2:F2881,IF(dashboard!$B$4="All","*",dashboard!$B$4),$E$2:E2881,IF(dashboard!$B$5="All","*",dashboard!$B$5),$G$2:G2881,IF(dashboard!$B$6="All","*",dashboard!$B$6),$M$2:M2881,IF(dashboard!$B$7="All","*",dashboard!$B$7),$P$2:P2881,"&gt;="&amp;dashboard!$B$8,$P$2:P2881,"&lt;="&amp;dashboard!$B$9)=1),1,0)</f>
        <v>0</v>
      </c>
    </row>
    <row r="2882" spans="1:17">
      <c r="A2882" t="s">
        <v>4463</v>
      </c>
      <c r="B2882" s="2">
        <v>45048</v>
      </c>
      <c r="C2882" t="s">
        <v>433</v>
      </c>
      <c r="D2882" t="s">
        <v>1150</v>
      </c>
      <c r="E2882" t="s">
        <v>17</v>
      </c>
      <c r="F2882" t="s">
        <v>18</v>
      </c>
      <c r="G2882" t="s">
        <v>19</v>
      </c>
      <c r="H2882" t="s">
        <v>57</v>
      </c>
      <c r="I2882" s="3">
        <v>3</v>
      </c>
      <c r="J2882" s="4">
        <v>12740.97</v>
      </c>
      <c r="K2882" s="4">
        <v>38222.9</v>
      </c>
      <c r="L2882" t="s">
        <v>21</v>
      </c>
      <c r="M2882" t="s">
        <v>29</v>
      </c>
      <c r="N2882">
        <f>IF(COUNTIF($C$2:C2882,C2882)=1,1,0)</f>
        <v>0</v>
      </c>
      <c r="O2882">
        <f t="shared" ref="O2882:O2945" si="90">IF(OR(M2882="Yes",M2882="YES",M2882=TRUE,M2882=1),1,0)</f>
        <v>0</v>
      </c>
      <c r="P2882" t="str">
        <f t="shared" ref="P2882:P2945" si="91">TEXT(B2882,"yyyy-mm")</f>
        <v>2023-05</v>
      </c>
      <c r="Q2882" s="3">
        <f>IF(AND(IF(dashboard!$B$4="All",TRUE,$F2882=dashboard!$B$4),IF(dashboard!$B$5="All",TRUE,$E2882=dashboard!$B$5),IF(dashboard!$B$6="All",TRUE,$G2882=dashboard!$B$6),IF(dashboard!$B$7="All",TRUE,$M2882=dashboard!$B$7),$P2882&gt;=dashboard!$B$8,$P2882&lt;=dashboard!$B$9,COUNTIFS($C$2:C2882,$C2882,$F$2:F2882,IF(dashboard!$B$4="All","*",dashboard!$B$4),$E$2:E2882,IF(dashboard!$B$5="All","*",dashboard!$B$5),$G$2:G2882,IF(dashboard!$B$6="All","*",dashboard!$B$6),$M$2:M2882,IF(dashboard!$B$7="All","*",dashboard!$B$7),$P$2:P2882,"&gt;="&amp;dashboard!$B$8,$P$2:P2882,"&lt;="&amp;dashboard!$B$9)=1),1,0)</f>
        <v>0</v>
      </c>
    </row>
    <row r="2883" spans="1:17">
      <c r="A2883" t="s">
        <v>4464</v>
      </c>
      <c r="B2883" s="2">
        <v>45203</v>
      </c>
      <c r="C2883" t="s">
        <v>1782</v>
      </c>
      <c r="D2883" t="s">
        <v>2230</v>
      </c>
      <c r="E2883" t="s">
        <v>17</v>
      </c>
      <c r="F2883" t="s">
        <v>33</v>
      </c>
      <c r="G2883" t="s">
        <v>42</v>
      </c>
      <c r="H2883" t="s">
        <v>34</v>
      </c>
      <c r="I2883" s="3">
        <v>1</v>
      </c>
      <c r="J2883" s="4">
        <v>1278.19</v>
      </c>
      <c r="K2883" s="4">
        <v>1278.19</v>
      </c>
      <c r="L2883" t="s">
        <v>35</v>
      </c>
      <c r="M2883" t="s">
        <v>29</v>
      </c>
      <c r="N2883">
        <f>IF(COUNTIF($C$2:C2883,C2883)=1,1,0)</f>
        <v>0</v>
      </c>
      <c r="O2883">
        <f t="shared" si="90"/>
        <v>0</v>
      </c>
      <c r="P2883" t="str">
        <f t="shared" si="91"/>
        <v>2023-10</v>
      </c>
      <c r="Q2883" s="3">
        <f>IF(AND(IF(dashboard!$B$4="All",TRUE,$F2883=dashboard!$B$4),IF(dashboard!$B$5="All",TRUE,$E2883=dashboard!$B$5),IF(dashboard!$B$6="All",TRUE,$G2883=dashboard!$B$6),IF(dashboard!$B$7="All",TRUE,$M2883=dashboard!$B$7),$P2883&gt;=dashboard!$B$8,$P2883&lt;=dashboard!$B$9,COUNTIFS($C$2:C2883,$C2883,$F$2:F2883,IF(dashboard!$B$4="All","*",dashboard!$B$4),$E$2:E2883,IF(dashboard!$B$5="All","*",dashboard!$B$5),$G$2:G2883,IF(dashboard!$B$6="All","*",dashboard!$B$6),$M$2:M2883,IF(dashboard!$B$7="All","*",dashboard!$B$7),$P$2:P2883,"&gt;="&amp;dashboard!$B$8,$P$2:P2883,"&lt;="&amp;dashboard!$B$9)=1),1,0)</f>
        <v>0</v>
      </c>
    </row>
    <row r="2884" spans="1:17">
      <c r="A2884" t="s">
        <v>4465</v>
      </c>
      <c r="B2884" s="2">
        <v>45379</v>
      </c>
      <c r="C2884" t="s">
        <v>2620</v>
      </c>
      <c r="D2884" t="s">
        <v>1541</v>
      </c>
      <c r="E2884" t="s">
        <v>17</v>
      </c>
      <c r="F2884" t="s">
        <v>46</v>
      </c>
      <c r="G2884" t="s">
        <v>19</v>
      </c>
      <c r="H2884" t="s">
        <v>57</v>
      </c>
      <c r="I2884" s="3">
        <v>2</v>
      </c>
      <c r="J2884" s="4">
        <v>16244.95</v>
      </c>
      <c r="K2884" s="4">
        <v>32489.9</v>
      </c>
      <c r="L2884" t="s">
        <v>28</v>
      </c>
      <c r="M2884" t="s">
        <v>29</v>
      </c>
      <c r="N2884">
        <f>IF(COUNTIF($C$2:C2884,C2884)=1,1,0)</f>
        <v>0</v>
      </c>
      <c r="O2884">
        <f t="shared" si="90"/>
        <v>0</v>
      </c>
      <c r="P2884" t="str">
        <f t="shared" si="91"/>
        <v>2024-03</v>
      </c>
      <c r="Q2884" s="3">
        <f>IF(AND(IF(dashboard!$B$4="All",TRUE,$F2884=dashboard!$B$4),IF(dashboard!$B$5="All",TRUE,$E2884=dashboard!$B$5),IF(dashboard!$B$6="All",TRUE,$G2884=dashboard!$B$6),IF(dashboard!$B$7="All",TRUE,$M2884=dashboard!$B$7),$P2884&gt;=dashboard!$B$8,$P2884&lt;=dashboard!$B$9,COUNTIFS($C$2:C2884,$C2884,$F$2:F2884,IF(dashboard!$B$4="All","*",dashboard!$B$4),$E$2:E2884,IF(dashboard!$B$5="All","*",dashboard!$B$5),$G$2:G2884,IF(dashboard!$B$6="All","*",dashboard!$B$6),$M$2:M2884,IF(dashboard!$B$7="All","*",dashboard!$B$7),$P$2:P2884,"&gt;="&amp;dashboard!$B$8,$P$2:P2884,"&lt;="&amp;dashboard!$B$9)=1),1,0)</f>
        <v>0</v>
      </c>
    </row>
    <row r="2885" spans="1:17">
      <c r="A2885" t="s">
        <v>4466</v>
      </c>
      <c r="B2885" s="2">
        <v>45316</v>
      </c>
      <c r="C2885" t="s">
        <v>1736</v>
      </c>
      <c r="D2885" t="s">
        <v>239</v>
      </c>
      <c r="E2885" t="s">
        <v>26</v>
      </c>
      <c r="F2885" t="s">
        <v>27</v>
      </c>
      <c r="G2885" t="s">
        <v>19</v>
      </c>
      <c r="H2885" t="s">
        <v>34</v>
      </c>
      <c r="I2885" s="3">
        <v>1</v>
      </c>
      <c r="J2885" s="4">
        <v>1329.28</v>
      </c>
      <c r="K2885" s="4">
        <v>1329.28</v>
      </c>
      <c r="L2885" t="s">
        <v>21</v>
      </c>
      <c r="M2885" t="s">
        <v>29</v>
      </c>
      <c r="N2885">
        <f>IF(COUNTIF($C$2:C2885,C2885)=1,1,0)</f>
        <v>0</v>
      </c>
      <c r="O2885">
        <f t="shared" si="90"/>
        <v>0</v>
      </c>
      <c r="P2885" t="str">
        <f t="shared" si="91"/>
        <v>2024-01</v>
      </c>
      <c r="Q2885" s="3">
        <f>IF(AND(IF(dashboard!$B$4="All",TRUE,$F2885=dashboard!$B$4),IF(dashboard!$B$5="All",TRUE,$E2885=dashboard!$B$5),IF(dashboard!$B$6="All",TRUE,$G2885=dashboard!$B$6),IF(dashboard!$B$7="All",TRUE,$M2885=dashboard!$B$7),$P2885&gt;=dashboard!$B$8,$P2885&lt;=dashboard!$B$9,COUNTIFS($C$2:C2885,$C2885,$F$2:F2885,IF(dashboard!$B$4="All","*",dashboard!$B$4),$E$2:E2885,IF(dashboard!$B$5="All","*",dashboard!$B$5),$G$2:G2885,IF(dashboard!$B$6="All","*",dashboard!$B$6),$M$2:M2885,IF(dashboard!$B$7="All","*",dashboard!$B$7),$P$2:P2885,"&gt;="&amp;dashboard!$B$8,$P$2:P2885,"&lt;="&amp;dashboard!$B$9)=1),1,0)</f>
        <v>0</v>
      </c>
    </row>
    <row r="2886" spans="1:17">
      <c r="A2886" t="s">
        <v>4467</v>
      </c>
      <c r="B2886" s="2">
        <v>45220</v>
      </c>
      <c r="C2886" t="s">
        <v>856</v>
      </c>
      <c r="D2886" t="s">
        <v>239</v>
      </c>
      <c r="E2886" t="s">
        <v>26</v>
      </c>
      <c r="F2886" t="s">
        <v>33</v>
      </c>
      <c r="G2886" t="s">
        <v>19</v>
      </c>
      <c r="H2886" t="s">
        <v>50</v>
      </c>
      <c r="I2886" s="3">
        <v>2</v>
      </c>
      <c r="J2886" s="4">
        <v>1788.85</v>
      </c>
      <c r="K2886" s="4">
        <v>3577.71</v>
      </c>
      <c r="L2886" t="s">
        <v>21</v>
      </c>
      <c r="M2886" t="s">
        <v>29</v>
      </c>
      <c r="N2886">
        <f>IF(COUNTIF($C$2:C2886,C2886)=1,1,0)</f>
        <v>0</v>
      </c>
      <c r="O2886">
        <f t="shared" si="90"/>
        <v>0</v>
      </c>
      <c r="P2886" t="str">
        <f t="shared" si="91"/>
        <v>2023-10</v>
      </c>
      <c r="Q2886" s="3">
        <f>IF(AND(IF(dashboard!$B$4="All",TRUE,$F2886=dashboard!$B$4),IF(dashboard!$B$5="All",TRUE,$E2886=dashboard!$B$5),IF(dashboard!$B$6="All",TRUE,$G2886=dashboard!$B$6),IF(dashboard!$B$7="All",TRUE,$M2886=dashboard!$B$7),$P2886&gt;=dashboard!$B$8,$P2886&lt;=dashboard!$B$9,COUNTIFS($C$2:C2886,$C2886,$F$2:F2886,IF(dashboard!$B$4="All","*",dashboard!$B$4),$E$2:E2886,IF(dashboard!$B$5="All","*",dashboard!$B$5),$G$2:G2886,IF(dashboard!$B$6="All","*",dashboard!$B$6),$M$2:M2886,IF(dashboard!$B$7="All","*",dashboard!$B$7),$P$2:P2886,"&gt;="&amp;dashboard!$B$8,$P$2:P2886,"&lt;="&amp;dashboard!$B$9)=1),1,0)</f>
        <v>1</v>
      </c>
    </row>
    <row r="2887" spans="1:17">
      <c r="A2887" t="s">
        <v>4468</v>
      </c>
      <c r="B2887" s="2">
        <v>45372</v>
      </c>
      <c r="C2887" t="s">
        <v>2770</v>
      </c>
      <c r="D2887" t="s">
        <v>736</v>
      </c>
      <c r="E2887" t="s">
        <v>61</v>
      </c>
      <c r="F2887" t="s">
        <v>27</v>
      </c>
      <c r="G2887" t="s">
        <v>19</v>
      </c>
      <c r="H2887" t="s">
        <v>34</v>
      </c>
      <c r="I2887" s="3">
        <v>5</v>
      </c>
      <c r="J2887" s="4">
        <v>845.84</v>
      </c>
      <c r="K2887" s="4">
        <v>4229.2</v>
      </c>
      <c r="L2887" t="s">
        <v>21</v>
      </c>
      <c r="M2887" t="s">
        <v>29</v>
      </c>
      <c r="N2887">
        <f>IF(COUNTIF($C$2:C2887,C2887)=1,1,0)</f>
        <v>0</v>
      </c>
      <c r="O2887">
        <f t="shared" si="90"/>
        <v>0</v>
      </c>
      <c r="P2887" t="str">
        <f t="shared" si="91"/>
        <v>2024-03</v>
      </c>
      <c r="Q2887" s="3">
        <f>IF(AND(IF(dashboard!$B$4="All",TRUE,$F2887=dashboard!$B$4),IF(dashboard!$B$5="All",TRUE,$E2887=dashboard!$B$5),IF(dashboard!$B$6="All",TRUE,$G2887=dashboard!$B$6),IF(dashboard!$B$7="All",TRUE,$M2887=dashboard!$B$7),$P2887&gt;=dashboard!$B$8,$P2887&lt;=dashboard!$B$9,COUNTIFS($C$2:C2887,$C2887,$F$2:F2887,IF(dashboard!$B$4="All","*",dashboard!$B$4),$E$2:E2887,IF(dashboard!$B$5="All","*",dashboard!$B$5),$G$2:G2887,IF(dashboard!$B$6="All","*",dashboard!$B$6),$M$2:M2887,IF(dashboard!$B$7="All","*",dashboard!$B$7),$P$2:P2887,"&gt;="&amp;dashboard!$B$8,$P$2:P2887,"&lt;="&amp;dashboard!$B$9)=1),1,0)</f>
        <v>0</v>
      </c>
    </row>
    <row r="2888" spans="1:17">
      <c r="A2888" t="s">
        <v>4469</v>
      </c>
      <c r="B2888" s="2">
        <v>45136</v>
      </c>
      <c r="C2888" t="s">
        <v>508</v>
      </c>
      <c r="D2888" t="s">
        <v>492</v>
      </c>
      <c r="E2888" t="s">
        <v>17</v>
      </c>
      <c r="F2888" t="s">
        <v>27</v>
      </c>
      <c r="G2888" t="s">
        <v>19</v>
      </c>
      <c r="H2888" t="s">
        <v>20</v>
      </c>
      <c r="I2888" s="3">
        <v>3</v>
      </c>
      <c r="J2888" s="4">
        <v>30750.22</v>
      </c>
      <c r="K2888" s="4">
        <v>92250.67</v>
      </c>
      <c r="L2888" t="s">
        <v>28</v>
      </c>
      <c r="M2888" t="s">
        <v>29</v>
      </c>
      <c r="N2888">
        <f>IF(COUNTIF($C$2:C2888,C2888)=1,1,0)</f>
        <v>0</v>
      </c>
      <c r="O2888">
        <f t="shared" si="90"/>
        <v>0</v>
      </c>
      <c r="P2888" t="str">
        <f t="shared" si="91"/>
        <v>2023-07</v>
      </c>
      <c r="Q2888" s="3">
        <f>IF(AND(IF(dashboard!$B$4="All",TRUE,$F2888=dashboard!$B$4),IF(dashboard!$B$5="All",TRUE,$E2888=dashboard!$B$5),IF(dashboard!$B$6="All",TRUE,$G2888=dashboard!$B$6),IF(dashboard!$B$7="All",TRUE,$M2888=dashboard!$B$7),$P2888&gt;=dashboard!$B$8,$P2888&lt;=dashboard!$B$9,COUNTIFS($C$2:C2888,$C2888,$F$2:F2888,IF(dashboard!$B$4="All","*",dashboard!$B$4),$E$2:E2888,IF(dashboard!$B$5="All","*",dashboard!$B$5),$G$2:G2888,IF(dashboard!$B$6="All","*",dashboard!$B$6),$M$2:M2888,IF(dashboard!$B$7="All","*",dashboard!$B$7),$P$2:P2888,"&gt;="&amp;dashboard!$B$8,$P$2:P2888,"&lt;="&amp;dashboard!$B$9)=1),1,0)</f>
        <v>0</v>
      </c>
    </row>
    <row r="2889" spans="1:17">
      <c r="A2889" t="s">
        <v>4470</v>
      </c>
      <c r="B2889" s="2">
        <v>45228</v>
      </c>
      <c r="C2889" t="s">
        <v>244</v>
      </c>
      <c r="D2889" t="s">
        <v>410</v>
      </c>
      <c r="E2889" t="s">
        <v>17</v>
      </c>
      <c r="F2889" t="s">
        <v>27</v>
      </c>
      <c r="G2889" t="s">
        <v>19</v>
      </c>
      <c r="H2889" t="s">
        <v>50</v>
      </c>
      <c r="I2889" s="3">
        <v>2</v>
      </c>
      <c r="J2889" s="4">
        <v>1940.62</v>
      </c>
      <c r="K2889" s="4">
        <v>3881.24</v>
      </c>
      <c r="L2889" t="s">
        <v>28</v>
      </c>
      <c r="M2889" t="s">
        <v>29</v>
      </c>
      <c r="N2889">
        <f>IF(COUNTIF($C$2:C2889,C2889)=1,1,0)</f>
        <v>0</v>
      </c>
      <c r="O2889">
        <f t="shared" si="90"/>
        <v>0</v>
      </c>
      <c r="P2889" t="str">
        <f t="shared" si="91"/>
        <v>2023-10</v>
      </c>
      <c r="Q2889" s="3">
        <f>IF(AND(IF(dashboard!$B$4="All",TRUE,$F2889=dashboard!$B$4),IF(dashboard!$B$5="All",TRUE,$E2889=dashboard!$B$5),IF(dashboard!$B$6="All",TRUE,$G2889=dashboard!$B$6),IF(dashboard!$B$7="All",TRUE,$M2889=dashboard!$B$7),$P2889&gt;=dashboard!$B$8,$P2889&lt;=dashboard!$B$9,COUNTIFS($C$2:C2889,$C2889,$F$2:F2889,IF(dashboard!$B$4="All","*",dashboard!$B$4),$E$2:E2889,IF(dashboard!$B$5="All","*",dashboard!$B$5),$G$2:G2889,IF(dashboard!$B$6="All","*",dashboard!$B$6),$M$2:M2889,IF(dashboard!$B$7="All","*",dashboard!$B$7),$P$2:P2889,"&gt;="&amp;dashboard!$B$8,$P$2:P2889,"&lt;="&amp;dashboard!$B$9)=1),1,0)</f>
        <v>0</v>
      </c>
    </row>
    <row r="2890" spans="1:17">
      <c r="A2890" t="s">
        <v>4471</v>
      </c>
      <c r="B2890" s="2">
        <v>45149</v>
      </c>
      <c r="C2890" t="s">
        <v>1479</v>
      </c>
      <c r="D2890" t="s">
        <v>2441</v>
      </c>
      <c r="E2890" t="s">
        <v>26</v>
      </c>
      <c r="F2890" t="s">
        <v>33</v>
      </c>
      <c r="G2890" t="s">
        <v>19</v>
      </c>
      <c r="H2890" t="s">
        <v>50</v>
      </c>
      <c r="I2890" s="3">
        <v>3</v>
      </c>
      <c r="J2890" s="4">
        <v>2756.23</v>
      </c>
      <c r="K2890" s="4">
        <v>8268.68</v>
      </c>
      <c r="L2890" t="s">
        <v>35</v>
      </c>
      <c r="M2890" t="s">
        <v>29</v>
      </c>
      <c r="N2890">
        <f>IF(COUNTIF($C$2:C2890,C2890)=1,1,0)</f>
        <v>0</v>
      </c>
      <c r="O2890">
        <f t="shared" si="90"/>
        <v>0</v>
      </c>
      <c r="P2890" t="str">
        <f t="shared" si="91"/>
        <v>2023-08</v>
      </c>
      <c r="Q2890" s="3">
        <f>IF(AND(IF(dashboard!$B$4="All",TRUE,$F2890=dashboard!$B$4),IF(dashboard!$B$5="All",TRUE,$E2890=dashboard!$B$5),IF(dashboard!$B$6="All",TRUE,$G2890=dashboard!$B$6),IF(dashboard!$B$7="All",TRUE,$M2890=dashboard!$B$7),$P2890&gt;=dashboard!$B$8,$P2890&lt;=dashboard!$B$9,COUNTIFS($C$2:C2890,$C2890,$F$2:F2890,IF(dashboard!$B$4="All","*",dashboard!$B$4),$E$2:E2890,IF(dashboard!$B$5="All","*",dashboard!$B$5),$G$2:G2890,IF(dashboard!$B$6="All","*",dashboard!$B$6),$M$2:M2890,IF(dashboard!$B$7="All","*",dashboard!$B$7),$P$2:P2890,"&gt;="&amp;dashboard!$B$8,$P$2:P2890,"&lt;="&amp;dashboard!$B$9)=1),1,0)</f>
        <v>1</v>
      </c>
    </row>
    <row r="2891" spans="1:17">
      <c r="A2891" t="s">
        <v>4472</v>
      </c>
      <c r="B2891" s="2">
        <v>44929</v>
      </c>
      <c r="C2891" t="s">
        <v>591</v>
      </c>
      <c r="D2891" t="s">
        <v>1864</v>
      </c>
      <c r="E2891" t="s">
        <v>26</v>
      </c>
      <c r="F2891" t="s">
        <v>27</v>
      </c>
      <c r="G2891" t="s">
        <v>19</v>
      </c>
      <c r="H2891" t="s">
        <v>20</v>
      </c>
      <c r="I2891" s="3">
        <v>3</v>
      </c>
      <c r="J2891" s="4">
        <v>33824.769999999997</v>
      </c>
      <c r="K2891" s="4">
        <v>101474.3</v>
      </c>
      <c r="L2891" t="s">
        <v>35</v>
      </c>
      <c r="M2891" t="s">
        <v>29</v>
      </c>
      <c r="N2891">
        <f>IF(COUNTIF($C$2:C2891,C2891)=1,1,0)</f>
        <v>0</v>
      </c>
      <c r="O2891">
        <f t="shared" si="90"/>
        <v>0</v>
      </c>
      <c r="P2891" t="str">
        <f t="shared" si="91"/>
        <v>2023-01</v>
      </c>
      <c r="Q2891" s="3">
        <f>IF(AND(IF(dashboard!$B$4="All",TRUE,$F2891=dashboard!$B$4),IF(dashboard!$B$5="All",TRUE,$E2891=dashboard!$B$5),IF(dashboard!$B$6="All",TRUE,$G2891=dashboard!$B$6),IF(dashboard!$B$7="All",TRUE,$M2891=dashboard!$B$7),$P2891&gt;=dashboard!$B$8,$P2891&lt;=dashboard!$B$9,COUNTIFS($C$2:C2891,$C2891,$F$2:F2891,IF(dashboard!$B$4="All","*",dashboard!$B$4),$E$2:E2891,IF(dashboard!$B$5="All","*",dashboard!$B$5),$G$2:G2891,IF(dashboard!$B$6="All","*",dashboard!$B$6),$M$2:M2891,IF(dashboard!$B$7="All","*",dashboard!$B$7),$P$2:P2891,"&gt;="&amp;dashboard!$B$8,$P$2:P2891,"&lt;="&amp;dashboard!$B$9)=1),1,0)</f>
        <v>0</v>
      </c>
    </row>
    <row r="2892" spans="1:17">
      <c r="A2892" t="s">
        <v>4473</v>
      </c>
      <c r="B2892" s="2">
        <v>45444</v>
      </c>
      <c r="C2892" t="s">
        <v>2459</v>
      </c>
      <c r="D2892" t="s">
        <v>2655</v>
      </c>
      <c r="E2892" t="s">
        <v>17</v>
      </c>
      <c r="F2892" t="s">
        <v>33</v>
      </c>
      <c r="G2892" t="s">
        <v>42</v>
      </c>
      <c r="H2892" t="s">
        <v>50</v>
      </c>
      <c r="I2892" s="3">
        <v>4</v>
      </c>
      <c r="J2892" s="4">
        <v>2781.69</v>
      </c>
      <c r="K2892" s="4">
        <v>11126.74</v>
      </c>
      <c r="L2892" t="s">
        <v>28</v>
      </c>
      <c r="M2892" t="s">
        <v>29</v>
      </c>
      <c r="N2892">
        <f>IF(COUNTIF($C$2:C2892,C2892)=1,1,0)</f>
        <v>0</v>
      </c>
      <c r="O2892">
        <f t="shared" si="90"/>
        <v>0</v>
      </c>
      <c r="P2892" t="str">
        <f t="shared" si="91"/>
        <v>2024-06</v>
      </c>
      <c r="Q2892" s="3">
        <f>IF(AND(IF(dashboard!$B$4="All",TRUE,$F2892=dashboard!$B$4),IF(dashboard!$B$5="All",TRUE,$E2892=dashboard!$B$5),IF(dashboard!$B$6="All",TRUE,$G2892=dashboard!$B$6),IF(dashboard!$B$7="All",TRUE,$M2892=dashboard!$B$7),$P2892&gt;=dashboard!$B$8,$P2892&lt;=dashboard!$B$9,COUNTIFS($C$2:C2892,$C2892,$F$2:F2892,IF(dashboard!$B$4="All","*",dashboard!$B$4),$E$2:E2892,IF(dashboard!$B$5="All","*",dashboard!$B$5),$G$2:G2892,IF(dashboard!$B$6="All","*",dashboard!$B$6),$M$2:M2892,IF(dashboard!$B$7="All","*",dashboard!$B$7),$P$2:P2892,"&gt;="&amp;dashboard!$B$8,$P$2:P2892,"&lt;="&amp;dashboard!$B$9)=1),1,0)</f>
        <v>0</v>
      </c>
    </row>
    <row r="2893" spans="1:17">
      <c r="A2893" t="s">
        <v>4474</v>
      </c>
      <c r="B2893" s="2">
        <v>45019</v>
      </c>
      <c r="C2893" t="s">
        <v>2466</v>
      </c>
      <c r="D2893" t="s">
        <v>3026</v>
      </c>
      <c r="E2893" t="s">
        <v>17</v>
      </c>
      <c r="F2893" t="s">
        <v>27</v>
      </c>
      <c r="G2893" t="s">
        <v>42</v>
      </c>
      <c r="H2893" t="s">
        <v>50</v>
      </c>
      <c r="I2893" s="3">
        <v>1</v>
      </c>
      <c r="J2893" s="4">
        <v>1971.14</v>
      </c>
      <c r="K2893" s="4">
        <v>1971.14</v>
      </c>
      <c r="L2893" t="s">
        <v>35</v>
      </c>
      <c r="M2893" t="s">
        <v>29</v>
      </c>
      <c r="N2893">
        <f>IF(COUNTIF($C$2:C2893,C2893)=1,1,0)</f>
        <v>0</v>
      </c>
      <c r="O2893">
        <f t="shared" si="90"/>
        <v>0</v>
      </c>
      <c r="P2893" t="str">
        <f t="shared" si="91"/>
        <v>2023-04</v>
      </c>
      <c r="Q2893" s="3">
        <f>IF(AND(IF(dashboard!$B$4="All",TRUE,$F2893=dashboard!$B$4),IF(dashboard!$B$5="All",TRUE,$E2893=dashboard!$B$5),IF(dashboard!$B$6="All",TRUE,$G2893=dashboard!$B$6),IF(dashboard!$B$7="All",TRUE,$M2893=dashboard!$B$7),$P2893&gt;=dashboard!$B$8,$P2893&lt;=dashboard!$B$9,COUNTIFS($C$2:C2893,$C2893,$F$2:F2893,IF(dashboard!$B$4="All","*",dashboard!$B$4),$E$2:E2893,IF(dashboard!$B$5="All","*",dashboard!$B$5),$G$2:G2893,IF(dashboard!$B$6="All","*",dashboard!$B$6),$M$2:M2893,IF(dashboard!$B$7="All","*",dashboard!$B$7),$P$2:P2893,"&gt;="&amp;dashboard!$B$8,$P$2:P2893,"&lt;="&amp;dashboard!$B$9)=1),1,0)</f>
        <v>0</v>
      </c>
    </row>
    <row r="2894" spans="1:17">
      <c r="A2894" t="s">
        <v>4475</v>
      </c>
      <c r="B2894" s="2">
        <v>45446</v>
      </c>
      <c r="C2894" t="s">
        <v>4476</v>
      </c>
      <c r="D2894" t="s">
        <v>2462</v>
      </c>
      <c r="E2894" t="s">
        <v>17</v>
      </c>
      <c r="F2894" t="s">
        <v>18</v>
      </c>
      <c r="G2894" t="s">
        <v>42</v>
      </c>
      <c r="H2894" t="s">
        <v>20</v>
      </c>
      <c r="I2894" s="3">
        <v>2</v>
      </c>
      <c r="J2894" s="4">
        <v>35476.400000000001</v>
      </c>
      <c r="K2894" s="4">
        <v>70952.789999999994</v>
      </c>
      <c r="L2894" t="s">
        <v>21</v>
      </c>
      <c r="M2894" t="s">
        <v>29</v>
      </c>
      <c r="N2894">
        <f>IF(COUNTIF($C$2:C2894,C2894)=1,1,0)</f>
        <v>1</v>
      </c>
      <c r="O2894">
        <f t="shared" si="90"/>
        <v>0</v>
      </c>
      <c r="P2894" t="str">
        <f t="shared" si="91"/>
        <v>2024-06</v>
      </c>
      <c r="Q2894" s="3">
        <f>IF(AND(IF(dashboard!$B$4="All",TRUE,$F2894=dashboard!$B$4),IF(dashboard!$B$5="All",TRUE,$E2894=dashboard!$B$5),IF(dashboard!$B$6="All",TRUE,$G2894=dashboard!$B$6),IF(dashboard!$B$7="All",TRUE,$M2894=dashboard!$B$7),$P2894&gt;=dashboard!$B$8,$P2894&lt;=dashboard!$B$9,COUNTIFS($C$2:C2894,$C2894,$F$2:F2894,IF(dashboard!$B$4="All","*",dashboard!$B$4),$E$2:E2894,IF(dashboard!$B$5="All","*",dashboard!$B$5),$G$2:G2894,IF(dashboard!$B$6="All","*",dashboard!$B$6),$M$2:M2894,IF(dashboard!$B$7="All","*",dashboard!$B$7),$P$2:P2894,"&gt;="&amp;dashboard!$B$8,$P$2:P2894,"&lt;="&amp;dashboard!$B$9)=1),1,0)</f>
        <v>0</v>
      </c>
    </row>
    <row r="2895" spans="1:17">
      <c r="A2895" t="s">
        <v>4477</v>
      </c>
      <c r="B2895" s="2">
        <v>45354</v>
      </c>
      <c r="C2895" t="s">
        <v>2845</v>
      </c>
      <c r="D2895" t="s">
        <v>1407</v>
      </c>
      <c r="E2895" t="s">
        <v>26</v>
      </c>
      <c r="F2895" t="s">
        <v>18</v>
      </c>
      <c r="G2895" t="s">
        <v>19</v>
      </c>
      <c r="H2895" t="s">
        <v>50</v>
      </c>
      <c r="I2895" s="3">
        <v>5</v>
      </c>
      <c r="J2895" s="4">
        <v>2475.2199999999998</v>
      </c>
      <c r="K2895" s="4">
        <v>12376.08</v>
      </c>
      <c r="L2895" t="s">
        <v>35</v>
      </c>
      <c r="M2895" t="s">
        <v>29</v>
      </c>
      <c r="N2895">
        <f>IF(COUNTIF($C$2:C2895,C2895)=1,1,0)</f>
        <v>0</v>
      </c>
      <c r="O2895">
        <f t="shared" si="90"/>
        <v>0</v>
      </c>
      <c r="P2895" t="str">
        <f t="shared" si="91"/>
        <v>2024-03</v>
      </c>
      <c r="Q2895" s="3">
        <f>IF(AND(IF(dashboard!$B$4="All",TRUE,$F2895=dashboard!$B$4),IF(dashboard!$B$5="All",TRUE,$E2895=dashboard!$B$5),IF(dashboard!$B$6="All",TRUE,$G2895=dashboard!$B$6),IF(dashboard!$B$7="All",TRUE,$M2895=dashboard!$B$7),$P2895&gt;=dashboard!$B$8,$P2895&lt;=dashboard!$B$9,COUNTIFS($C$2:C2895,$C2895,$F$2:F2895,IF(dashboard!$B$4="All","*",dashboard!$B$4),$E$2:E2895,IF(dashboard!$B$5="All","*",dashboard!$B$5),$G$2:G2895,IF(dashboard!$B$6="All","*",dashboard!$B$6),$M$2:M2895,IF(dashboard!$B$7="All","*",dashboard!$B$7),$P$2:P2895,"&gt;="&amp;dashboard!$B$8,$P$2:P2895,"&lt;="&amp;dashboard!$B$9)=1),1,0)</f>
        <v>0</v>
      </c>
    </row>
    <row r="2896" spans="1:17">
      <c r="A2896" t="s">
        <v>4478</v>
      </c>
      <c r="B2896" s="2">
        <v>45419</v>
      </c>
      <c r="C2896" t="s">
        <v>1268</v>
      </c>
      <c r="D2896" t="s">
        <v>1639</v>
      </c>
      <c r="E2896" t="s">
        <v>61</v>
      </c>
      <c r="F2896" t="s">
        <v>33</v>
      </c>
      <c r="G2896" t="s">
        <v>42</v>
      </c>
      <c r="H2896" t="s">
        <v>50</v>
      </c>
      <c r="I2896" s="3">
        <v>4</v>
      </c>
      <c r="J2896" s="4">
        <v>2175.4699999999998</v>
      </c>
      <c r="K2896" s="4">
        <v>8701.89</v>
      </c>
      <c r="L2896" t="s">
        <v>21</v>
      </c>
      <c r="M2896" t="s">
        <v>22</v>
      </c>
      <c r="N2896">
        <f>IF(COUNTIF($C$2:C2896,C2896)=1,1,0)</f>
        <v>0</v>
      </c>
      <c r="O2896">
        <f t="shared" si="90"/>
        <v>1</v>
      </c>
      <c r="P2896" t="str">
        <f t="shared" si="91"/>
        <v>2024-05</v>
      </c>
      <c r="Q2896" s="3">
        <f>IF(AND(IF(dashboard!$B$4="All",TRUE,$F2896=dashboard!$B$4),IF(dashboard!$B$5="All",TRUE,$E2896=dashboard!$B$5),IF(dashboard!$B$6="All",TRUE,$G2896=dashboard!$B$6),IF(dashboard!$B$7="All",TRUE,$M2896=dashboard!$B$7),$P2896&gt;=dashboard!$B$8,$P2896&lt;=dashboard!$B$9,COUNTIFS($C$2:C2896,$C2896,$F$2:F2896,IF(dashboard!$B$4="All","*",dashboard!$B$4),$E$2:E2896,IF(dashboard!$B$5="All","*",dashboard!$B$5),$G$2:G2896,IF(dashboard!$B$6="All","*",dashboard!$B$6),$M$2:M2896,IF(dashboard!$B$7="All","*",dashboard!$B$7),$P$2:P2896,"&gt;="&amp;dashboard!$B$8,$P$2:P2896,"&lt;="&amp;dashboard!$B$9)=1),1,0)</f>
        <v>0</v>
      </c>
    </row>
    <row r="2897" spans="1:17">
      <c r="A2897" t="s">
        <v>4479</v>
      </c>
      <c r="B2897" s="2">
        <v>45161</v>
      </c>
      <c r="C2897" t="s">
        <v>296</v>
      </c>
      <c r="D2897" t="s">
        <v>4480</v>
      </c>
      <c r="E2897" t="s">
        <v>26</v>
      </c>
      <c r="F2897" t="s">
        <v>27</v>
      </c>
      <c r="G2897" t="s">
        <v>19</v>
      </c>
      <c r="H2897" t="s">
        <v>50</v>
      </c>
      <c r="I2897" s="3">
        <v>1</v>
      </c>
      <c r="J2897" s="4">
        <v>2396.35</v>
      </c>
      <c r="K2897" s="4">
        <v>2396.35</v>
      </c>
      <c r="L2897" t="s">
        <v>35</v>
      </c>
      <c r="M2897" t="s">
        <v>29</v>
      </c>
      <c r="N2897">
        <f>IF(COUNTIF($C$2:C2897,C2897)=1,1,0)</f>
        <v>0</v>
      </c>
      <c r="O2897">
        <f t="shared" si="90"/>
        <v>0</v>
      </c>
      <c r="P2897" t="str">
        <f t="shared" si="91"/>
        <v>2023-08</v>
      </c>
      <c r="Q2897" s="3">
        <f>IF(AND(IF(dashboard!$B$4="All",TRUE,$F2897=dashboard!$B$4),IF(dashboard!$B$5="All",TRUE,$E2897=dashboard!$B$5),IF(dashboard!$B$6="All",TRUE,$G2897=dashboard!$B$6),IF(dashboard!$B$7="All",TRUE,$M2897=dashboard!$B$7),$P2897&gt;=dashboard!$B$8,$P2897&lt;=dashboard!$B$9,COUNTIFS($C$2:C2897,$C2897,$F$2:F2897,IF(dashboard!$B$4="All","*",dashboard!$B$4),$E$2:E2897,IF(dashboard!$B$5="All","*",dashboard!$B$5),$G$2:G2897,IF(dashboard!$B$6="All","*",dashboard!$B$6),$M$2:M2897,IF(dashboard!$B$7="All","*",dashboard!$B$7),$P$2:P2897,"&gt;="&amp;dashboard!$B$8,$P$2:P2897,"&lt;="&amp;dashboard!$B$9)=1),1,0)</f>
        <v>0</v>
      </c>
    </row>
    <row r="2898" spans="1:17">
      <c r="A2898" t="s">
        <v>4481</v>
      </c>
      <c r="B2898" s="2">
        <v>45087</v>
      </c>
      <c r="C2898" t="s">
        <v>1545</v>
      </c>
      <c r="D2898" t="s">
        <v>2505</v>
      </c>
      <c r="E2898" t="s">
        <v>61</v>
      </c>
      <c r="F2898" t="s">
        <v>27</v>
      </c>
      <c r="G2898" t="s">
        <v>42</v>
      </c>
      <c r="H2898" t="s">
        <v>50</v>
      </c>
      <c r="I2898" s="3">
        <v>5</v>
      </c>
      <c r="J2898" s="4">
        <v>2486.2800000000002</v>
      </c>
      <c r="K2898" s="4">
        <v>12431.42</v>
      </c>
      <c r="L2898" t="s">
        <v>21</v>
      </c>
      <c r="M2898" t="s">
        <v>29</v>
      </c>
      <c r="N2898">
        <f>IF(COUNTIF($C$2:C2898,C2898)=1,1,0)</f>
        <v>0</v>
      </c>
      <c r="O2898">
        <f t="shared" si="90"/>
        <v>0</v>
      </c>
      <c r="P2898" t="str">
        <f t="shared" si="91"/>
        <v>2023-06</v>
      </c>
      <c r="Q2898" s="3">
        <f>IF(AND(IF(dashboard!$B$4="All",TRUE,$F2898=dashboard!$B$4),IF(dashboard!$B$5="All",TRUE,$E2898=dashboard!$B$5),IF(dashboard!$B$6="All",TRUE,$G2898=dashboard!$B$6),IF(dashboard!$B$7="All",TRUE,$M2898=dashboard!$B$7),$P2898&gt;=dashboard!$B$8,$P2898&lt;=dashboard!$B$9,COUNTIFS($C$2:C2898,$C2898,$F$2:F2898,IF(dashboard!$B$4="All","*",dashboard!$B$4),$E$2:E2898,IF(dashboard!$B$5="All","*",dashboard!$B$5),$G$2:G2898,IF(dashboard!$B$6="All","*",dashboard!$B$6),$M$2:M2898,IF(dashboard!$B$7="All","*",dashboard!$B$7),$P$2:P2898,"&gt;="&amp;dashboard!$B$8,$P$2:P2898,"&lt;="&amp;dashboard!$B$9)=1),1,0)</f>
        <v>0</v>
      </c>
    </row>
    <row r="2899" spans="1:17">
      <c r="A2899" t="s">
        <v>4482</v>
      </c>
      <c r="B2899" s="2">
        <v>45257</v>
      </c>
      <c r="C2899" t="s">
        <v>2845</v>
      </c>
      <c r="D2899" t="s">
        <v>282</v>
      </c>
      <c r="E2899" t="s">
        <v>17</v>
      </c>
      <c r="F2899" t="s">
        <v>27</v>
      </c>
      <c r="G2899" t="s">
        <v>19</v>
      </c>
      <c r="H2899" t="s">
        <v>34</v>
      </c>
      <c r="I2899" s="3">
        <v>5</v>
      </c>
      <c r="J2899" s="4">
        <v>1373.69</v>
      </c>
      <c r="K2899" s="4">
        <v>6868.46</v>
      </c>
      <c r="L2899" t="s">
        <v>35</v>
      </c>
      <c r="M2899" t="s">
        <v>29</v>
      </c>
      <c r="N2899">
        <f>IF(COUNTIF($C$2:C2899,C2899)=1,1,0)</f>
        <v>0</v>
      </c>
      <c r="O2899">
        <f t="shared" si="90"/>
        <v>0</v>
      </c>
      <c r="P2899" t="str">
        <f t="shared" si="91"/>
        <v>2023-11</v>
      </c>
      <c r="Q2899" s="3">
        <f>IF(AND(IF(dashboard!$B$4="All",TRUE,$F2899=dashboard!$B$4),IF(dashboard!$B$5="All",TRUE,$E2899=dashboard!$B$5),IF(dashboard!$B$6="All",TRUE,$G2899=dashboard!$B$6),IF(dashboard!$B$7="All",TRUE,$M2899=dashboard!$B$7),$P2899&gt;=dashboard!$B$8,$P2899&lt;=dashboard!$B$9,COUNTIFS($C$2:C2899,$C2899,$F$2:F2899,IF(dashboard!$B$4="All","*",dashboard!$B$4),$E$2:E2899,IF(dashboard!$B$5="All","*",dashboard!$B$5),$G$2:G2899,IF(dashboard!$B$6="All","*",dashboard!$B$6),$M$2:M2899,IF(dashboard!$B$7="All","*",dashboard!$B$7),$P$2:P2899,"&gt;="&amp;dashboard!$B$8,$P$2:P2899,"&lt;="&amp;dashboard!$B$9)=1),1,0)</f>
        <v>0</v>
      </c>
    </row>
    <row r="2900" spans="1:17">
      <c r="A2900" t="s">
        <v>4483</v>
      </c>
      <c r="B2900" s="2">
        <v>45259</v>
      </c>
      <c r="C2900" t="s">
        <v>1525</v>
      </c>
      <c r="D2900" t="s">
        <v>222</v>
      </c>
      <c r="E2900" t="s">
        <v>61</v>
      </c>
      <c r="F2900" t="s">
        <v>18</v>
      </c>
      <c r="G2900" t="s">
        <v>19</v>
      </c>
      <c r="H2900" t="s">
        <v>50</v>
      </c>
      <c r="I2900" s="3">
        <v>3</v>
      </c>
      <c r="J2900" s="4">
        <v>1819.55</v>
      </c>
      <c r="K2900" s="4">
        <v>5458.64</v>
      </c>
      <c r="L2900" t="s">
        <v>35</v>
      </c>
      <c r="M2900" t="s">
        <v>29</v>
      </c>
      <c r="N2900">
        <f>IF(COUNTIF($C$2:C2900,C2900)=1,1,0)</f>
        <v>0</v>
      </c>
      <c r="O2900">
        <f t="shared" si="90"/>
        <v>0</v>
      </c>
      <c r="P2900" t="str">
        <f t="shared" si="91"/>
        <v>2023-11</v>
      </c>
      <c r="Q2900" s="3">
        <f>IF(AND(IF(dashboard!$B$4="All",TRUE,$F2900=dashboard!$B$4),IF(dashboard!$B$5="All",TRUE,$E2900=dashboard!$B$5),IF(dashboard!$B$6="All",TRUE,$G2900=dashboard!$B$6),IF(dashboard!$B$7="All",TRUE,$M2900=dashboard!$B$7),$P2900&gt;=dashboard!$B$8,$P2900&lt;=dashboard!$B$9,COUNTIFS($C$2:C2900,$C2900,$F$2:F2900,IF(dashboard!$B$4="All","*",dashboard!$B$4),$E$2:E2900,IF(dashboard!$B$5="All","*",dashboard!$B$5),$G$2:G2900,IF(dashboard!$B$6="All","*",dashboard!$B$6),$M$2:M2900,IF(dashboard!$B$7="All","*",dashboard!$B$7),$P$2:P2900,"&gt;="&amp;dashboard!$B$8,$P$2:P2900,"&lt;="&amp;dashboard!$B$9)=1),1,0)</f>
        <v>0</v>
      </c>
    </row>
    <row r="2901" spans="1:17">
      <c r="A2901" t="s">
        <v>4484</v>
      </c>
      <c r="B2901" s="2">
        <v>44976</v>
      </c>
      <c r="C2901" t="s">
        <v>2584</v>
      </c>
      <c r="D2901" t="s">
        <v>305</v>
      </c>
      <c r="E2901" t="s">
        <v>26</v>
      </c>
      <c r="F2901" t="s">
        <v>27</v>
      </c>
      <c r="G2901" t="s">
        <v>19</v>
      </c>
      <c r="H2901" t="s">
        <v>50</v>
      </c>
      <c r="I2901" s="3">
        <v>1</v>
      </c>
      <c r="J2901" s="4">
        <v>2779.22</v>
      </c>
      <c r="K2901" s="4">
        <v>2779.22</v>
      </c>
      <c r="L2901" t="s">
        <v>28</v>
      </c>
      <c r="M2901" t="s">
        <v>29</v>
      </c>
      <c r="N2901">
        <f>IF(COUNTIF($C$2:C2901,C2901)=1,1,0)</f>
        <v>0</v>
      </c>
      <c r="O2901">
        <f t="shared" si="90"/>
        <v>0</v>
      </c>
      <c r="P2901" t="str">
        <f t="shared" si="91"/>
        <v>2023-02</v>
      </c>
      <c r="Q2901" s="3">
        <f>IF(AND(IF(dashboard!$B$4="All",TRUE,$F2901=dashboard!$B$4),IF(dashboard!$B$5="All",TRUE,$E2901=dashboard!$B$5),IF(dashboard!$B$6="All",TRUE,$G2901=dashboard!$B$6),IF(dashboard!$B$7="All",TRUE,$M2901=dashboard!$B$7),$P2901&gt;=dashboard!$B$8,$P2901&lt;=dashboard!$B$9,COUNTIFS($C$2:C2901,$C2901,$F$2:F2901,IF(dashboard!$B$4="All","*",dashboard!$B$4),$E$2:E2901,IF(dashboard!$B$5="All","*",dashboard!$B$5),$G$2:G2901,IF(dashboard!$B$6="All","*",dashboard!$B$6),$M$2:M2901,IF(dashboard!$B$7="All","*",dashboard!$B$7),$P$2:P2901,"&gt;="&amp;dashboard!$B$8,$P$2:P2901,"&lt;="&amp;dashboard!$B$9)=1),1,0)</f>
        <v>0</v>
      </c>
    </row>
    <row r="2902" spans="1:17">
      <c r="A2902" t="s">
        <v>4485</v>
      </c>
      <c r="B2902" s="2">
        <v>45449</v>
      </c>
      <c r="C2902" t="s">
        <v>894</v>
      </c>
      <c r="D2902" t="s">
        <v>2248</v>
      </c>
      <c r="E2902" t="s">
        <v>17</v>
      </c>
      <c r="F2902" t="s">
        <v>27</v>
      </c>
      <c r="G2902" t="s">
        <v>19</v>
      </c>
      <c r="H2902" t="s">
        <v>50</v>
      </c>
      <c r="I2902" s="3">
        <v>4</v>
      </c>
      <c r="J2902" s="4">
        <v>2975.2</v>
      </c>
      <c r="K2902" s="4">
        <v>11900.78</v>
      </c>
      <c r="L2902" t="s">
        <v>28</v>
      </c>
      <c r="M2902" t="s">
        <v>29</v>
      </c>
      <c r="N2902">
        <f>IF(COUNTIF($C$2:C2902,C2902)=1,1,0)</f>
        <v>0</v>
      </c>
      <c r="O2902">
        <f t="shared" si="90"/>
        <v>0</v>
      </c>
      <c r="P2902" t="str">
        <f t="shared" si="91"/>
        <v>2024-06</v>
      </c>
      <c r="Q2902" s="3">
        <f>IF(AND(IF(dashboard!$B$4="All",TRUE,$F2902=dashboard!$B$4),IF(dashboard!$B$5="All",TRUE,$E2902=dashboard!$B$5),IF(dashboard!$B$6="All",TRUE,$G2902=dashboard!$B$6),IF(dashboard!$B$7="All",TRUE,$M2902=dashboard!$B$7),$P2902&gt;=dashboard!$B$8,$P2902&lt;=dashboard!$B$9,COUNTIFS($C$2:C2902,$C2902,$F$2:F2902,IF(dashboard!$B$4="All","*",dashboard!$B$4),$E$2:E2902,IF(dashboard!$B$5="All","*",dashboard!$B$5),$G$2:G2902,IF(dashboard!$B$6="All","*",dashboard!$B$6),$M$2:M2902,IF(dashboard!$B$7="All","*",dashboard!$B$7),$P$2:P2902,"&gt;="&amp;dashboard!$B$8,$P$2:P2902,"&lt;="&amp;dashboard!$B$9)=1),1,0)</f>
        <v>0</v>
      </c>
    </row>
    <row r="2903" spans="1:17">
      <c r="A2903" t="s">
        <v>4486</v>
      </c>
      <c r="B2903" s="2">
        <v>45418</v>
      </c>
      <c r="C2903" t="s">
        <v>102</v>
      </c>
      <c r="D2903" t="s">
        <v>1368</v>
      </c>
      <c r="E2903" t="s">
        <v>61</v>
      </c>
      <c r="F2903" t="s">
        <v>33</v>
      </c>
      <c r="G2903" t="s">
        <v>42</v>
      </c>
      <c r="H2903" t="s">
        <v>34</v>
      </c>
      <c r="I2903" s="3">
        <v>2</v>
      </c>
      <c r="J2903" s="4">
        <v>1279.07</v>
      </c>
      <c r="K2903" s="4">
        <v>2558.13</v>
      </c>
      <c r="L2903" t="s">
        <v>21</v>
      </c>
      <c r="M2903" t="s">
        <v>29</v>
      </c>
      <c r="N2903">
        <f>IF(COUNTIF($C$2:C2903,C2903)=1,1,0)</f>
        <v>0</v>
      </c>
      <c r="O2903">
        <f t="shared" si="90"/>
        <v>0</v>
      </c>
      <c r="P2903" t="str">
        <f t="shared" si="91"/>
        <v>2024-05</v>
      </c>
      <c r="Q2903" s="3">
        <f>IF(AND(IF(dashboard!$B$4="All",TRUE,$F2903=dashboard!$B$4),IF(dashboard!$B$5="All",TRUE,$E2903=dashboard!$B$5),IF(dashboard!$B$6="All",TRUE,$G2903=dashboard!$B$6),IF(dashboard!$B$7="All",TRUE,$M2903=dashboard!$B$7),$P2903&gt;=dashboard!$B$8,$P2903&lt;=dashboard!$B$9,COUNTIFS($C$2:C2903,$C2903,$F$2:F2903,IF(dashboard!$B$4="All","*",dashboard!$B$4),$E$2:E2903,IF(dashboard!$B$5="All","*",dashboard!$B$5),$G$2:G2903,IF(dashboard!$B$6="All","*",dashboard!$B$6),$M$2:M2903,IF(dashboard!$B$7="All","*",dashboard!$B$7),$P$2:P2903,"&gt;="&amp;dashboard!$B$8,$P$2:P2903,"&lt;="&amp;dashboard!$B$9)=1),1,0)</f>
        <v>0</v>
      </c>
    </row>
    <row r="2904" spans="1:17">
      <c r="A2904" t="s">
        <v>4487</v>
      </c>
      <c r="B2904" s="2">
        <v>45198</v>
      </c>
      <c r="C2904" t="s">
        <v>1360</v>
      </c>
      <c r="D2904" t="s">
        <v>1246</v>
      </c>
      <c r="E2904" t="s">
        <v>17</v>
      </c>
      <c r="F2904" t="s">
        <v>27</v>
      </c>
      <c r="G2904" t="s">
        <v>42</v>
      </c>
      <c r="H2904" t="s">
        <v>57</v>
      </c>
      <c r="I2904" s="3">
        <v>2</v>
      </c>
      <c r="J2904" s="4">
        <v>16030.1</v>
      </c>
      <c r="K2904" s="4">
        <v>32060.2</v>
      </c>
      <c r="L2904" t="s">
        <v>28</v>
      </c>
      <c r="M2904" t="s">
        <v>29</v>
      </c>
      <c r="N2904">
        <f>IF(COUNTIF($C$2:C2904,C2904)=1,1,0)</f>
        <v>0</v>
      </c>
      <c r="O2904">
        <f t="shared" si="90"/>
        <v>0</v>
      </c>
      <c r="P2904" t="str">
        <f t="shared" si="91"/>
        <v>2023-09</v>
      </c>
      <c r="Q2904" s="3">
        <f>IF(AND(IF(dashboard!$B$4="All",TRUE,$F2904=dashboard!$B$4),IF(dashboard!$B$5="All",TRUE,$E2904=dashboard!$B$5),IF(dashboard!$B$6="All",TRUE,$G2904=dashboard!$B$6),IF(dashboard!$B$7="All",TRUE,$M2904=dashboard!$B$7),$P2904&gt;=dashboard!$B$8,$P2904&lt;=dashboard!$B$9,COUNTIFS($C$2:C2904,$C2904,$F$2:F2904,IF(dashboard!$B$4="All","*",dashboard!$B$4),$E$2:E2904,IF(dashboard!$B$5="All","*",dashboard!$B$5),$G$2:G2904,IF(dashboard!$B$6="All","*",dashboard!$B$6),$M$2:M2904,IF(dashboard!$B$7="All","*",dashboard!$B$7),$P$2:P2904,"&gt;="&amp;dashboard!$B$8,$P$2:P2904,"&lt;="&amp;dashboard!$B$9)=1),1,0)</f>
        <v>0</v>
      </c>
    </row>
    <row r="2905" spans="1:17">
      <c r="A2905" t="s">
        <v>4488</v>
      </c>
      <c r="B2905" s="2">
        <v>45178</v>
      </c>
      <c r="C2905" t="s">
        <v>1417</v>
      </c>
      <c r="D2905" t="s">
        <v>1689</v>
      </c>
      <c r="E2905" t="s">
        <v>61</v>
      </c>
      <c r="F2905" t="s">
        <v>18</v>
      </c>
      <c r="G2905" t="s">
        <v>42</v>
      </c>
      <c r="H2905" t="s">
        <v>50</v>
      </c>
      <c r="I2905" s="3">
        <v>4</v>
      </c>
      <c r="J2905" s="4">
        <v>2022.47</v>
      </c>
      <c r="K2905" s="4">
        <v>8089.87</v>
      </c>
      <c r="L2905" t="s">
        <v>21</v>
      </c>
      <c r="M2905" t="s">
        <v>29</v>
      </c>
      <c r="N2905">
        <f>IF(COUNTIF($C$2:C2905,C2905)=1,1,0)</f>
        <v>0</v>
      </c>
      <c r="O2905">
        <f t="shared" si="90"/>
        <v>0</v>
      </c>
      <c r="P2905" t="str">
        <f t="shared" si="91"/>
        <v>2023-09</v>
      </c>
      <c r="Q2905" s="3">
        <f>IF(AND(IF(dashboard!$B$4="All",TRUE,$F2905=dashboard!$B$4),IF(dashboard!$B$5="All",TRUE,$E2905=dashboard!$B$5),IF(dashboard!$B$6="All",TRUE,$G2905=dashboard!$B$6),IF(dashboard!$B$7="All",TRUE,$M2905=dashboard!$B$7),$P2905&gt;=dashboard!$B$8,$P2905&lt;=dashboard!$B$9,COUNTIFS($C$2:C2905,$C2905,$F$2:F2905,IF(dashboard!$B$4="All","*",dashboard!$B$4),$E$2:E2905,IF(dashboard!$B$5="All","*",dashboard!$B$5),$G$2:G2905,IF(dashboard!$B$6="All","*",dashboard!$B$6),$M$2:M2905,IF(dashboard!$B$7="All","*",dashboard!$B$7),$P$2:P2905,"&gt;="&amp;dashboard!$B$8,$P$2:P2905,"&lt;="&amp;dashboard!$B$9)=1),1,0)</f>
        <v>0</v>
      </c>
    </row>
    <row r="2906" spans="1:17">
      <c r="A2906" t="s">
        <v>4489</v>
      </c>
      <c r="B2906" s="2">
        <v>45016</v>
      </c>
      <c r="C2906" t="s">
        <v>1784</v>
      </c>
      <c r="D2906" t="s">
        <v>2731</v>
      </c>
      <c r="E2906" t="s">
        <v>61</v>
      </c>
      <c r="F2906" t="s">
        <v>27</v>
      </c>
      <c r="G2906" t="s">
        <v>42</v>
      </c>
      <c r="H2906" t="s">
        <v>57</v>
      </c>
      <c r="I2906" s="3">
        <v>3</v>
      </c>
      <c r="J2906" s="4">
        <v>14423.05</v>
      </c>
      <c r="K2906" s="4">
        <v>43269.15</v>
      </c>
      <c r="L2906" t="s">
        <v>28</v>
      </c>
      <c r="M2906" t="s">
        <v>29</v>
      </c>
      <c r="N2906">
        <f>IF(COUNTIF($C$2:C2906,C2906)=1,1,0)</f>
        <v>0</v>
      </c>
      <c r="O2906">
        <f t="shared" si="90"/>
        <v>0</v>
      </c>
      <c r="P2906" t="str">
        <f t="shared" si="91"/>
        <v>2023-03</v>
      </c>
      <c r="Q2906" s="3">
        <f>IF(AND(IF(dashboard!$B$4="All",TRUE,$F2906=dashboard!$B$4),IF(dashboard!$B$5="All",TRUE,$E2906=dashboard!$B$5),IF(dashboard!$B$6="All",TRUE,$G2906=dashboard!$B$6),IF(dashboard!$B$7="All",TRUE,$M2906=dashboard!$B$7),$P2906&gt;=dashboard!$B$8,$P2906&lt;=dashboard!$B$9,COUNTIFS($C$2:C2906,$C2906,$F$2:F2906,IF(dashboard!$B$4="All","*",dashboard!$B$4),$E$2:E2906,IF(dashboard!$B$5="All","*",dashboard!$B$5),$G$2:G2906,IF(dashboard!$B$6="All","*",dashboard!$B$6),$M$2:M2906,IF(dashboard!$B$7="All","*",dashboard!$B$7),$P$2:P2906,"&gt;="&amp;dashboard!$B$8,$P$2:P2906,"&lt;="&amp;dashboard!$B$9)=1),1,0)</f>
        <v>0</v>
      </c>
    </row>
    <row r="2907" spans="1:17">
      <c r="A2907" t="s">
        <v>4490</v>
      </c>
      <c r="B2907" s="2">
        <v>45372</v>
      </c>
      <c r="C2907" t="s">
        <v>1759</v>
      </c>
      <c r="D2907" t="s">
        <v>1327</v>
      </c>
      <c r="E2907" t="s">
        <v>26</v>
      </c>
      <c r="F2907" t="s">
        <v>18</v>
      </c>
      <c r="G2907" t="s">
        <v>19</v>
      </c>
      <c r="H2907" t="s">
        <v>57</v>
      </c>
      <c r="I2907" s="3">
        <v>3</v>
      </c>
      <c r="J2907" s="4">
        <v>15794.55</v>
      </c>
      <c r="K2907" s="4">
        <v>47383.66</v>
      </c>
      <c r="L2907" t="s">
        <v>28</v>
      </c>
      <c r="M2907" t="s">
        <v>29</v>
      </c>
      <c r="N2907">
        <f>IF(COUNTIF($C$2:C2907,C2907)=1,1,0)</f>
        <v>0</v>
      </c>
      <c r="O2907">
        <f t="shared" si="90"/>
        <v>0</v>
      </c>
      <c r="P2907" t="str">
        <f t="shared" si="91"/>
        <v>2024-03</v>
      </c>
      <c r="Q2907" s="3">
        <f>IF(AND(IF(dashboard!$B$4="All",TRUE,$F2907=dashboard!$B$4),IF(dashboard!$B$5="All",TRUE,$E2907=dashboard!$B$5),IF(dashboard!$B$6="All",TRUE,$G2907=dashboard!$B$6),IF(dashboard!$B$7="All",TRUE,$M2907=dashboard!$B$7),$P2907&gt;=dashboard!$B$8,$P2907&lt;=dashboard!$B$9,COUNTIFS($C$2:C2907,$C2907,$F$2:F2907,IF(dashboard!$B$4="All","*",dashboard!$B$4),$E$2:E2907,IF(dashboard!$B$5="All","*",dashboard!$B$5),$G$2:G2907,IF(dashboard!$B$6="All","*",dashboard!$B$6),$M$2:M2907,IF(dashboard!$B$7="All","*",dashboard!$B$7),$P$2:P2907,"&gt;="&amp;dashboard!$B$8,$P$2:P2907,"&lt;="&amp;dashboard!$B$9)=1),1,0)</f>
        <v>0</v>
      </c>
    </row>
    <row r="2908" spans="1:17">
      <c r="A2908" t="s">
        <v>4491</v>
      </c>
      <c r="B2908" s="2">
        <v>45258</v>
      </c>
      <c r="C2908" t="s">
        <v>430</v>
      </c>
      <c r="D2908" t="s">
        <v>2149</v>
      </c>
      <c r="E2908" t="s">
        <v>26</v>
      </c>
      <c r="F2908" t="s">
        <v>18</v>
      </c>
      <c r="G2908" t="s">
        <v>19</v>
      </c>
      <c r="H2908" t="s">
        <v>20</v>
      </c>
      <c r="I2908" s="3">
        <v>5</v>
      </c>
      <c r="J2908" s="4">
        <v>35039.919999999998</v>
      </c>
      <c r="K2908" s="4">
        <v>175199.59</v>
      </c>
      <c r="L2908" t="s">
        <v>21</v>
      </c>
      <c r="M2908" t="s">
        <v>29</v>
      </c>
      <c r="N2908">
        <f>IF(COUNTIF($C$2:C2908,C2908)=1,1,0)</f>
        <v>0</v>
      </c>
      <c r="O2908">
        <f t="shared" si="90"/>
        <v>0</v>
      </c>
      <c r="P2908" t="str">
        <f t="shared" si="91"/>
        <v>2023-11</v>
      </c>
      <c r="Q2908" s="3">
        <f>IF(AND(IF(dashboard!$B$4="All",TRUE,$F2908=dashboard!$B$4),IF(dashboard!$B$5="All",TRUE,$E2908=dashboard!$B$5),IF(dashboard!$B$6="All",TRUE,$G2908=dashboard!$B$6),IF(dashboard!$B$7="All",TRUE,$M2908=dashboard!$B$7),$P2908&gt;=dashboard!$B$8,$P2908&lt;=dashboard!$B$9,COUNTIFS($C$2:C2908,$C2908,$F$2:F2908,IF(dashboard!$B$4="All","*",dashboard!$B$4),$E$2:E2908,IF(dashboard!$B$5="All","*",dashboard!$B$5),$G$2:G2908,IF(dashboard!$B$6="All","*",dashboard!$B$6),$M$2:M2908,IF(dashboard!$B$7="All","*",dashboard!$B$7),$P$2:P2908,"&gt;="&amp;dashboard!$B$8,$P$2:P2908,"&lt;="&amp;dashboard!$B$9)=1),1,0)</f>
        <v>0</v>
      </c>
    </row>
    <row r="2909" spans="1:17">
      <c r="A2909" t="s">
        <v>4492</v>
      </c>
      <c r="B2909" s="2">
        <v>45065</v>
      </c>
      <c r="C2909" t="s">
        <v>2072</v>
      </c>
      <c r="D2909" t="s">
        <v>932</v>
      </c>
      <c r="E2909" t="s">
        <v>17</v>
      </c>
      <c r="F2909" t="s">
        <v>46</v>
      </c>
      <c r="G2909" t="s">
        <v>42</v>
      </c>
      <c r="H2909" t="s">
        <v>20</v>
      </c>
      <c r="I2909" s="3">
        <v>1</v>
      </c>
      <c r="J2909" s="4">
        <v>31239.8</v>
      </c>
      <c r="K2909" s="4">
        <v>31239.8</v>
      </c>
      <c r="L2909" t="s">
        <v>35</v>
      </c>
      <c r="M2909" t="s">
        <v>22</v>
      </c>
      <c r="N2909">
        <f>IF(COUNTIF($C$2:C2909,C2909)=1,1,0)</f>
        <v>0</v>
      </c>
      <c r="O2909">
        <f t="shared" si="90"/>
        <v>1</v>
      </c>
      <c r="P2909" t="str">
        <f t="shared" si="91"/>
        <v>2023-05</v>
      </c>
      <c r="Q2909" s="3">
        <f>IF(AND(IF(dashboard!$B$4="All",TRUE,$F2909=dashboard!$B$4),IF(dashboard!$B$5="All",TRUE,$E2909=dashboard!$B$5),IF(dashboard!$B$6="All",TRUE,$G2909=dashboard!$B$6),IF(dashboard!$B$7="All",TRUE,$M2909=dashboard!$B$7),$P2909&gt;=dashboard!$B$8,$P2909&lt;=dashboard!$B$9,COUNTIFS($C$2:C2909,$C2909,$F$2:F2909,IF(dashboard!$B$4="All","*",dashboard!$B$4),$E$2:E2909,IF(dashboard!$B$5="All","*",dashboard!$B$5),$G$2:G2909,IF(dashboard!$B$6="All","*",dashboard!$B$6),$M$2:M2909,IF(dashboard!$B$7="All","*",dashboard!$B$7),$P$2:P2909,"&gt;="&amp;dashboard!$B$8,$P$2:P2909,"&lt;="&amp;dashboard!$B$9)=1),1,0)</f>
        <v>0</v>
      </c>
    </row>
    <row r="2910" spans="1:17">
      <c r="A2910" t="s">
        <v>4493</v>
      </c>
      <c r="B2910" s="2">
        <v>45283</v>
      </c>
      <c r="C2910" t="s">
        <v>1300</v>
      </c>
      <c r="D2910" t="s">
        <v>3019</v>
      </c>
      <c r="E2910" t="s">
        <v>17</v>
      </c>
      <c r="F2910" t="s">
        <v>18</v>
      </c>
      <c r="G2910" t="s">
        <v>19</v>
      </c>
      <c r="H2910" t="s">
        <v>57</v>
      </c>
      <c r="I2910" s="3">
        <v>5</v>
      </c>
      <c r="J2910" s="4">
        <v>17550.89</v>
      </c>
      <c r="K2910" s="4">
        <v>87754.44</v>
      </c>
      <c r="L2910" t="s">
        <v>21</v>
      </c>
      <c r="M2910" t="s">
        <v>22</v>
      </c>
      <c r="N2910">
        <f>IF(COUNTIF($C$2:C2910,C2910)=1,1,0)</f>
        <v>0</v>
      </c>
      <c r="O2910">
        <f t="shared" si="90"/>
        <v>1</v>
      </c>
      <c r="P2910" t="str">
        <f t="shared" si="91"/>
        <v>2023-12</v>
      </c>
      <c r="Q2910" s="3">
        <f>IF(AND(IF(dashboard!$B$4="All",TRUE,$F2910=dashboard!$B$4),IF(dashboard!$B$5="All",TRUE,$E2910=dashboard!$B$5),IF(dashboard!$B$6="All",TRUE,$G2910=dashboard!$B$6),IF(dashboard!$B$7="All",TRUE,$M2910=dashboard!$B$7),$P2910&gt;=dashboard!$B$8,$P2910&lt;=dashboard!$B$9,COUNTIFS($C$2:C2910,$C2910,$F$2:F2910,IF(dashboard!$B$4="All","*",dashboard!$B$4),$E$2:E2910,IF(dashboard!$B$5="All","*",dashboard!$B$5),$G$2:G2910,IF(dashboard!$B$6="All","*",dashboard!$B$6),$M$2:M2910,IF(dashboard!$B$7="All","*",dashboard!$B$7),$P$2:P2910,"&gt;="&amp;dashboard!$B$8,$P$2:P2910,"&lt;="&amp;dashboard!$B$9)=1),1,0)</f>
        <v>0</v>
      </c>
    </row>
    <row r="2911" spans="1:17">
      <c r="A2911" t="s">
        <v>4494</v>
      </c>
      <c r="B2911" s="2">
        <v>45200</v>
      </c>
      <c r="C2911" t="s">
        <v>2518</v>
      </c>
      <c r="D2911" t="s">
        <v>1264</v>
      </c>
      <c r="E2911" t="s">
        <v>17</v>
      </c>
      <c r="F2911" t="s">
        <v>46</v>
      </c>
      <c r="G2911" t="s">
        <v>42</v>
      </c>
      <c r="H2911" t="s">
        <v>34</v>
      </c>
      <c r="I2911" s="3">
        <v>2</v>
      </c>
      <c r="J2911" s="4">
        <v>1148.3900000000001</v>
      </c>
      <c r="K2911" s="4">
        <v>2296.7800000000002</v>
      </c>
      <c r="L2911" t="s">
        <v>21</v>
      </c>
      <c r="M2911" t="s">
        <v>29</v>
      </c>
      <c r="N2911">
        <f>IF(COUNTIF($C$2:C2911,C2911)=1,1,0)</f>
        <v>0</v>
      </c>
      <c r="O2911">
        <f t="shared" si="90"/>
        <v>0</v>
      </c>
      <c r="P2911" t="str">
        <f t="shared" si="91"/>
        <v>2023-10</v>
      </c>
      <c r="Q2911" s="3">
        <f>IF(AND(IF(dashboard!$B$4="All",TRUE,$F2911=dashboard!$B$4),IF(dashboard!$B$5="All",TRUE,$E2911=dashboard!$B$5),IF(dashboard!$B$6="All",TRUE,$G2911=dashboard!$B$6),IF(dashboard!$B$7="All",TRUE,$M2911=dashboard!$B$7),$P2911&gt;=dashboard!$B$8,$P2911&lt;=dashboard!$B$9,COUNTIFS($C$2:C2911,$C2911,$F$2:F2911,IF(dashboard!$B$4="All","*",dashboard!$B$4),$E$2:E2911,IF(dashboard!$B$5="All","*",dashboard!$B$5),$G$2:G2911,IF(dashboard!$B$6="All","*",dashboard!$B$6),$M$2:M2911,IF(dashboard!$B$7="All","*",dashboard!$B$7),$P$2:P2911,"&gt;="&amp;dashboard!$B$8,$P$2:P2911,"&lt;="&amp;dashboard!$B$9)=1),1,0)</f>
        <v>0</v>
      </c>
    </row>
    <row r="2912" spans="1:17">
      <c r="A2912" t="s">
        <v>4495</v>
      </c>
      <c r="B2912" s="2">
        <v>44945</v>
      </c>
      <c r="C2912" t="s">
        <v>849</v>
      </c>
      <c r="D2912" t="s">
        <v>492</v>
      </c>
      <c r="E2912" t="s">
        <v>26</v>
      </c>
      <c r="F2912" t="s">
        <v>46</v>
      </c>
      <c r="G2912" t="s">
        <v>19</v>
      </c>
      <c r="H2912" t="s">
        <v>50</v>
      </c>
      <c r="I2912" s="3">
        <v>4</v>
      </c>
      <c r="J2912" s="4">
        <v>2962.34</v>
      </c>
      <c r="K2912" s="4">
        <v>11849.38</v>
      </c>
      <c r="L2912" t="s">
        <v>21</v>
      </c>
      <c r="M2912" t="s">
        <v>29</v>
      </c>
      <c r="N2912">
        <f>IF(COUNTIF($C$2:C2912,C2912)=1,1,0)</f>
        <v>0</v>
      </c>
      <c r="O2912">
        <f t="shared" si="90"/>
        <v>0</v>
      </c>
      <c r="P2912" t="str">
        <f t="shared" si="91"/>
        <v>2023-01</v>
      </c>
      <c r="Q2912" s="3">
        <f>IF(AND(IF(dashboard!$B$4="All",TRUE,$F2912=dashboard!$B$4),IF(dashboard!$B$5="All",TRUE,$E2912=dashboard!$B$5),IF(dashboard!$B$6="All",TRUE,$G2912=dashboard!$B$6),IF(dashboard!$B$7="All",TRUE,$M2912=dashboard!$B$7),$P2912&gt;=dashboard!$B$8,$P2912&lt;=dashboard!$B$9,COUNTIFS($C$2:C2912,$C2912,$F$2:F2912,IF(dashboard!$B$4="All","*",dashboard!$B$4),$E$2:E2912,IF(dashboard!$B$5="All","*",dashboard!$B$5),$G$2:G2912,IF(dashboard!$B$6="All","*",dashboard!$B$6),$M$2:M2912,IF(dashboard!$B$7="All","*",dashboard!$B$7),$P$2:P2912,"&gt;="&amp;dashboard!$B$8,$P$2:P2912,"&lt;="&amp;dashboard!$B$9)=1),1,0)</f>
        <v>0</v>
      </c>
    </row>
    <row r="2913" spans="1:17">
      <c r="A2913" t="s">
        <v>4496</v>
      </c>
      <c r="B2913" s="2">
        <v>45237</v>
      </c>
      <c r="C2913" t="s">
        <v>1395</v>
      </c>
      <c r="D2913" t="s">
        <v>1576</v>
      </c>
      <c r="E2913" t="s">
        <v>26</v>
      </c>
      <c r="F2913" t="s">
        <v>27</v>
      </c>
      <c r="G2913" t="s">
        <v>19</v>
      </c>
      <c r="H2913" t="s">
        <v>50</v>
      </c>
      <c r="I2913" s="3">
        <v>1</v>
      </c>
      <c r="J2913" s="4">
        <v>2454.84</v>
      </c>
      <c r="K2913" s="4">
        <v>2454.84</v>
      </c>
      <c r="L2913" t="s">
        <v>28</v>
      </c>
      <c r="M2913" t="s">
        <v>29</v>
      </c>
      <c r="N2913">
        <f>IF(COUNTIF($C$2:C2913,C2913)=1,1,0)</f>
        <v>0</v>
      </c>
      <c r="O2913">
        <f t="shared" si="90"/>
        <v>0</v>
      </c>
      <c r="P2913" t="str">
        <f t="shared" si="91"/>
        <v>2023-11</v>
      </c>
      <c r="Q2913" s="3">
        <f>IF(AND(IF(dashboard!$B$4="All",TRUE,$F2913=dashboard!$B$4),IF(dashboard!$B$5="All",TRUE,$E2913=dashboard!$B$5),IF(dashboard!$B$6="All",TRUE,$G2913=dashboard!$B$6),IF(dashboard!$B$7="All",TRUE,$M2913=dashboard!$B$7),$P2913&gt;=dashboard!$B$8,$P2913&lt;=dashboard!$B$9,COUNTIFS($C$2:C2913,$C2913,$F$2:F2913,IF(dashboard!$B$4="All","*",dashboard!$B$4),$E$2:E2913,IF(dashboard!$B$5="All","*",dashboard!$B$5),$G$2:G2913,IF(dashboard!$B$6="All","*",dashboard!$B$6),$M$2:M2913,IF(dashboard!$B$7="All","*",dashboard!$B$7),$P$2:P2913,"&gt;="&amp;dashboard!$B$8,$P$2:P2913,"&lt;="&amp;dashboard!$B$9)=1),1,0)</f>
        <v>0</v>
      </c>
    </row>
    <row r="2914" spans="1:17">
      <c r="A2914" t="s">
        <v>4497</v>
      </c>
      <c r="B2914" s="2">
        <v>45080</v>
      </c>
      <c r="C2914" t="s">
        <v>605</v>
      </c>
      <c r="D2914" t="s">
        <v>1236</v>
      </c>
      <c r="E2914" t="s">
        <v>61</v>
      </c>
      <c r="F2914" t="s">
        <v>46</v>
      </c>
      <c r="G2914" t="s">
        <v>42</v>
      </c>
      <c r="H2914" t="s">
        <v>50</v>
      </c>
      <c r="I2914" s="3">
        <v>4</v>
      </c>
      <c r="J2914" s="4">
        <v>2741.73</v>
      </c>
      <c r="K2914" s="4">
        <v>10966.92</v>
      </c>
      <c r="L2914" t="s">
        <v>28</v>
      </c>
      <c r="M2914" t="s">
        <v>29</v>
      </c>
      <c r="N2914">
        <f>IF(COUNTIF($C$2:C2914,C2914)=1,1,0)</f>
        <v>0</v>
      </c>
      <c r="O2914">
        <f t="shared" si="90"/>
        <v>0</v>
      </c>
      <c r="P2914" t="str">
        <f t="shared" si="91"/>
        <v>2023-06</v>
      </c>
      <c r="Q2914" s="3">
        <f>IF(AND(IF(dashboard!$B$4="All",TRUE,$F2914=dashboard!$B$4),IF(dashboard!$B$5="All",TRUE,$E2914=dashboard!$B$5),IF(dashboard!$B$6="All",TRUE,$G2914=dashboard!$B$6),IF(dashboard!$B$7="All",TRUE,$M2914=dashboard!$B$7),$P2914&gt;=dashboard!$B$8,$P2914&lt;=dashboard!$B$9,COUNTIFS($C$2:C2914,$C2914,$F$2:F2914,IF(dashboard!$B$4="All","*",dashboard!$B$4),$E$2:E2914,IF(dashboard!$B$5="All","*",dashboard!$B$5),$G$2:G2914,IF(dashboard!$B$6="All","*",dashboard!$B$6),$M$2:M2914,IF(dashboard!$B$7="All","*",dashboard!$B$7),$P$2:P2914,"&gt;="&amp;dashboard!$B$8,$P$2:P2914,"&lt;="&amp;dashboard!$B$9)=1),1,0)</f>
        <v>0</v>
      </c>
    </row>
    <row r="2915" spans="1:17">
      <c r="A2915" t="s">
        <v>4498</v>
      </c>
      <c r="B2915" s="2">
        <v>45316</v>
      </c>
      <c r="C2915" t="s">
        <v>3353</v>
      </c>
      <c r="D2915" t="s">
        <v>1570</v>
      </c>
      <c r="E2915" t="s">
        <v>17</v>
      </c>
      <c r="F2915" t="s">
        <v>33</v>
      </c>
      <c r="G2915" t="s">
        <v>19</v>
      </c>
      <c r="H2915" t="s">
        <v>20</v>
      </c>
      <c r="I2915" s="3">
        <v>1</v>
      </c>
      <c r="J2915" s="4">
        <v>37485.4</v>
      </c>
      <c r="K2915" s="4">
        <v>37485.4</v>
      </c>
      <c r="L2915" t="s">
        <v>28</v>
      </c>
      <c r="M2915" t="s">
        <v>22</v>
      </c>
      <c r="N2915">
        <f>IF(COUNTIF($C$2:C2915,C2915)=1,1,0)</f>
        <v>0</v>
      </c>
      <c r="O2915">
        <f t="shared" si="90"/>
        <v>1</v>
      </c>
      <c r="P2915" t="str">
        <f t="shared" si="91"/>
        <v>2024-01</v>
      </c>
      <c r="Q2915" s="3">
        <f>IF(AND(IF(dashboard!$B$4="All",TRUE,$F2915=dashboard!$B$4),IF(dashboard!$B$5="All",TRUE,$E2915=dashboard!$B$5),IF(dashboard!$B$6="All",TRUE,$G2915=dashboard!$B$6),IF(dashboard!$B$7="All",TRUE,$M2915=dashboard!$B$7),$P2915&gt;=dashboard!$B$8,$P2915&lt;=dashboard!$B$9,COUNTIFS($C$2:C2915,$C2915,$F$2:F2915,IF(dashboard!$B$4="All","*",dashboard!$B$4),$E$2:E2915,IF(dashboard!$B$5="All","*",dashboard!$B$5),$G$2:G2915,IF(dashboard!$B$6="All","*",dashboard!$B$6),$M$2:M2915,IF(dashboard!$B$7="All","*",dashboard!$B$7),$P$2:P2915,"&gt;="&amp;dashboard!$B$8,$P$2:P2915,"&lt;="&amp;dashboard!$B$9)=1),1,0)</f>
        <v>0</v>
      </c>
    </row>
    <row r="2916" spans="1:17">
      <c r="A2916" t="s">
        <v>4499</v>
      </c>
      <c r="B2916" s="2">
        <v>45186</v>
      </c>
      <c r="C2916" t="s">
        <v>3795</v>
      </c>
      <c r="D2916" t="s">
        <v>359</v>
      </c>
      <c r="E2916" t="s">
        <v>26</v>
      </c>
      <c r="F2916" t="s">
        <v>18</v>
      </c>
      <c r="G2916" t="s">
        <v>19</v>
      </c>
      <c r="H2916" t="s">
        <v>20</v>
      </c>
      <c r="I2916" s="3">
        <v>2</v>
      </c>
      <c r="J2916" s="4">
        <v>36064.42</v>
      </c>
      <c r="K2916" s="4">
        <v>72128.83</v>
      </c>
      <c r="L2916" t="s">
        <v>21</v>
      </c>
      <c r="M2916" t="s">
        <v>29</v>
      </c>
      <c r="N2916">
        <f>IF(COUNTIF($C$2:C2916,C2916)=1,1,0)</f>
        <v>0</v>
      </c>
      <c r="O2916">
        <f t="shared" si="90"/>
        <v>0</v>
      </c>
      <c r="P2916" t="str">
        <f t="shared" si="91"/>
        <v>2023-09</v>
      </c>
      <c r="Q2916" s="3">
        <f>IF(AND(IF(dashboard!$B$4="All",TRUE,$F2916=dashboard!$B$4),IF(dashboard!$B$5="All",TRUE,$E2916=dashboard!$B$5),IF(dashboard!$B$6="All",TRUE,$G2916=dashboard!$B$6),IF(dashboard!$B$7="All",TRUE,$M2916=dashboard!$B$7),$P2916&gt;=dashboard!$B$8,$P2916&lt;=dashboard!$B$9,COUNTIFS($C$2:C2916,$C2916,$F$2:F2916,IF(dashboard!$B$4="All","*",dashboard!$B$4),$E$2:E2916,IF(dashboard!$B$5="All","*",dashboard!$B$5),$G$2:G2916,IF(dashboard!$B$6="All","*",dashboard!$B$6),$M$2:M2916,IF(dashboard!$B$7="All","*",dashboard!$B$7),$P$2:P2916,"&gt;="&amp;dashboard!$B$8,$P$2:P2916,"&lt;="&amp;dashboard!$B$9)=1),1,0)</f>
        <v>0</v>
      </c>
    </row>
    <row r="2917" spans="1:17">
      <c r="A2917" t="s">
        <v>4500</v>
      </c>
      <c r="B2917" s="2">
        <v>45051</v>
      </c>
      <c r="C2917" t="s">
        <v>1499</v>
      </c>
      <c r="D2917" t="s">
        <v>4501</v>
      </c>
      <c r="E2917" t="s">
        <v>61</v>
      </c>
      <c r="F2917" t="s">
        <v>33</v>
      </c>
      <c r="G2917" t="s">
        <v>19</v>
      </c>
      <c r="H2917" t="s">
        <v>50</v>
      </c>
      <c r="I2917" s="3">
        <v>2</v>
      </c>
      <c r="J2917" s="4">
        <v>1768.08</v>
      </c>
      <c r="K2917" s="4">
        <v>3536.15</v>
      </c>
      <c r="L2917" t="s">
        <v>35</v>
      </c>
      <c r="M2917" t="s">
        <v>29</v>
      </c>
      <c r="N2917">
        <f>IF(COUNTIF($C$2:C2917,C2917)=1,1,0)</f>
        <v>0</v>
      </c>
      <c r="O2917">
        <f t="shared" si="90"/>
        <v>0</v>
      </c>
      <c r="P2917" t="str">
        <f t="shared" si="91"/>
        <v>2023-05</v>
      </c>
      <c r="Q2917" s="3">
        <f>IF(AND(IF(dashboard!$B$4="All",TRUE,$F2917=dashboard!$B$4),IF(dashboard!$B$5="All",TRUE,$E2917=dashboard!$B$5),IF(dashboard!$B$6="All",TRUE,$G2917=dashboard!$B$6),IF(dashboard!$B$7="All",TRUE,$M2917=dashboard!$B$7),$P2917&gt;=dashboard!$B$8,$P2917&lt;=dashboard!$B$9,COUNTIFS($C$2:C2917,$C2917,$F$2:F2917,IF(dashboard!$B$4="All","*",dashboard!$B$4),$E$2:E2917,IF(dashboard!$B$5="All","*",dashboard!$B$5),$G$2:G2917,IF(dashboard!$B$6="All","*",dashboard!$B$6),$M$2:M2917,IF(dashboard!$B$7="All","*",dashboard!$B$7),$P$2:P2917,"&gt;="&amp;dashboard!$B$8,$P$2:P2917,"&lt;="&amp;dashboard!$B$9)=1),1,0)</f>
        <v>0</v>
      </c>
    </row>
    <row r="2918" spans="1:17">
      <c r="A2918" t="s">
        <v>4502</v>
      </c>
      <c r="B2918" s="2">
        <v>45280</v>
      </c>
      <c r="C2918" t="s">
        <v>2258</v>
      </c>
      <c r="D2918" t="s">
        <v>3057</v>
      </c>
      <c r="E2918" t="s">
        <v>26</v>
      </c>
      <c r="F2918" t="s">
        <v>46</v>
      </c>
      <c r="G2918" t="s">
        <v>42</v>
      </c>
      <c r="H2918" t="s">
        <v>57</v>
      </c>
      <c r="I2918" s="3">
        <v>1</v>
      </c>
      <c r="J2918" s="4">
        <v>11080.72</v>
      </c>
      <c r="K2918" s="4">
        <v>11080.72</v>
      </c>
      <c r="L2918" t="s">
        <v>35</v>
      </c>
      <c r="M2918" t="s">
        <v>29</v>
      </c>
      <c r="N2918">
        <f>IF(COUNTIF($C$2:C2918,C2918)=1,1,0)</f>
        <v>0</v>
      </c>
      <c r="O2918">
        <f t="shared" si="90"/>
        <v>0</v>
      </c>
      <c r="P2918" t="str">
        <f t="shared" si="91"/>
        <v>2023-12</v>
      </c>
      <c r="Q2918" s="3">
        <f>IF(AND(IF(dashboard!$B$4="All",TRUE,$F2918=dashboard!$B$4),IF(dashboard!$B$5="All",TRUE,$E2918=dashboard!$B$5),IF(dashboard!$B$6="All",TRUE,$G2918=dashboard!$B$6),IF(dashboard!$B$7="All",TRUE,$M2918=dashboard!$B$7),$P2918&gt;=dashboard!$B$8,$P2918&lt;=dashboard!$B$9,COUNTIFS($C$2:C2918,$C2918,$F$2:F2918,IF(dashboard!$B$4="All","*",dashboard!$B$4),$E$2:E2918,IF(dashboard!$B$5="All","*",dashboard!$B$5),$G$2:G2918,IF(dashboard!$B$6="All","*",dashboard!$B$6),$M$2:M2918,IF(dashboard!$B$7="All","*",dashboard!$B$7),$P$2:P2918,"&gt;="&amp;dashboard!$B$8,$P$2:P2918,"&lt;="&amp;dashboard!$B$9)=1),1,0)</f>
        <v>0</v>
      </c>
    </row>
    <row r="2919" spans="1:17">
      <c r="A2919" t="s">
        <v>4503</v>
      </c>
      <c r="B2919" s="2">
        <v>45199</v>
      </c>
      <c r="C2919" t="s">
        <v>284</v>
      </c>
      <c r="D2919" t="s">
        <v>472</v>
      </c>
      <c r="E2919" t="s">
        <v>17</v>
      </c>
      <c r="F2919" t="s">
        <v>27</v>
      </c>
      <c r="G2919" t="s">
        <v>19</v>
      </c>
      <c r="H2919" t="s">
        <v>20</v>
      </c>
      <c r="I2919" s="3">
        <v>3</v>
      </c>
      <c r="J2919" s="4">
        <v>34675.980000000003</v>
      </c>
      <c r="K2919" s="4">
        <v>104027.93</v>
      </c>
      <c r="L2919" t="s">
        <v>21</v>
      </c>
      <c r="M2919" t="s">
        <v>29</v>
      </c>
      <c r="N2919">
        <f>IF(COUNTIF($C$2:C2919,C2919)=1,1,0)</f>
        <v>0</v>
      </c>
      <c r="O2919">
        <f t="shared" si="90"/>
        <v>0</v>
      </c>
      <c r="P2919" t="str">
        <f t="shared" si="91"/>
        <v>2023-09</v>
      </c>
      <c r="Q2919" s="3">
        <f>IF(AND(IF(dashboard!$B$4="All",TRUE,$F2919=dashboard!$B$4),IF(dashboard!$B$5="All",TRUE,$E2919=dashboard!$B$5),IF(dashboard!$B$6="All",TRUE,$G2919=dashboard!$B$6),IF(dashboard!$B$7="All",TRUE,$M2919=dashboard!$B$7),$P2919&gt;=dashboard!$B$8,$P2919&lt;=dashboard!$B$9,COUNTIFS($C$2:C2919,$C2919,$F$2:F2919,IF(dashboard!$B$4="All","*",dashboard!$B$4),$E$2:E2919,IF(dashboard!$B$5="All","*",dashboard!$B$5),$G$2:G2919,IF(dashboard!$B$6="All","*",dashboard!$B$6),$M$2:M2919,IF(dashboard!$B$7="All","*",dashboard!$B$7),$P$2:P2919,"&gt;="&amp;dashboard!$B$8,$P$2:P2919,"&lt;="&amp;dashboard!$B$9)=1),1,0)</f>
        <v>0</v>
      </c>
    </row>
    <row r="2920" spans="1:17">
      <c r="A2920" t="s">
        <v>4504</v>
      </c>
      <c r="B2920" s="2">
        <v>45171</v>
      </c>
      <c r="C2920" t="s">
        <v>2217</v>
      </c>
      <c r="D2920" t="s">
        <v>147</v>
      </c>
      <c r="E2920" t="s">
        <v>17</v>
      </c>
      <c r="F2920" t="s">
        <v>18</v>
      </c>
      <c r="G2920" t="s">
        <v>19</v>
      </c>
      <c r="H2920" t="s">
        <v>50</v>
      </c>
      <c r="I2920" s="3">
        <v>1</v>
      </c>
      <c r="J2920" s="4">
        <v>2889.73</v>
      </c>
      <c r="K2920" s="4">
        <v>2889.73</v>
      </c>
      <c r="L2920" t="s">
        <v>21</v>
      </c>
      <c r="M2920" t="s">
        <v>29</v>
      </c>
      <c r="N2920">
        <f>IF(COUNTIF($C$2:C2920,C2920)=1,1,0)</f>
        <v>0</v>
      </c>
      <c r="O2920">
        <f t="shared" si="90"/>
        <v>0</v>
      </c>
      <c r="P2920" t="str">
        <f t="shared" si="91"/>
        <v>2023-09</v>
      </c>
      <c r="Q2920" s="3">
        <f>IF(AND(IF(dashboard!$B$4="All",TRUE,$F2920=dashboard!$B$4),IF(dashboard!$B$5="All",TRUE,$E2920=dashboard!$B$5),IF(dashboard!$B$6="All",TRUE,$G2920=dashboard!$B$6),IF(dashboard!$B$7="All",TRUE,$M2920=dashboard!$B$7),$P2920&gt;=dashboard!$B$8,$P2920&lt;=dashboard!$B$9,COUNTIFS($C$2:C2920,$C2920,$F$2:F2920,IF(dashboard!$B$4="All","*",dashboard!$B$4),$E$2:E2920,IF(dashboard!$B$5="All","*",dashboard!$B$5),$G$2:G2920,IF(dashboard!$B$6="All","*",dashboard!$B$6),$M$2:M2920,IF(dashboard!$B$7="All","*",dashboard!$B$7),$P$2:P2920,"&gt;="&amp;dashboard!$B$8,$P$2:P2920,"&lt;="&amp;dashboard!$B$9)=1),1,0)</f>
        <v>0</v>
      </c>
    </row>
    <row r="2921" spans="1:17">
      <c r="A2921" t="s">
        <v>4505</v>
      </c>
      <c r="B2921" s="2">
        <v>45376</v>
      </c>
      <c r="C2921" t="s">
        <v>1646</v>
      </c>
      <c r="D2921" t="s">
        <v>126</v>
      </c>
      <c r="E2921" t="s">
        <v>17</v>
      </c>
      <c r="F2921" t="s">
        <v>33</v>
      </c>
      <c r="G2921" t="s">
        <v>19</v>
      </c>
      <c r="H2921" t="s">
        <v>57</v>
      </c>
      <c r="I2921" s="3">
        <v>2</v>
      </c>
      <c r="J2921" s="4">
        <v>15008.56</v>
      </c>
      <c r="K2921" s="4">
        <v>30017.13</v>
      </c>
      <c r="L2921" t="s">
        <v>35</v>
      </c>
      <c r="M2921" t="s">
        <v>29</v>
      </c>
      <c r="N2921">
        <f>IF(COUNTIF($C$2:C2921,C2921)=1,1,0)</f>
        <v>0</v>
      </c>
      <c r="O2921">
        <f t="shared" si="90"/>
        <v>0</v>
      </c>
      <c r="P2921" t="str">
        <f t="shared" si="91"/>
        <v>2024-03</v>
      </c>
      <c r="Q2921" s="3">
        <f>IF(AND(IF(dashboard!$B$4="All",TRUE,$F2921=dashboard!$B$4),IF(dashboard!$B$5="All",TRUE,$E2921=dashboard!$B$5),IF(dashboard!$B$6="All",TRUE,$G2921=dashboard!$B$6),IF(dashboard!$B$7="All",TRUE,$M2921=dashboard!$B$7),$P2921&gt;=dashboard!$B$8,$P2921&lt;=dashboard!$B$9,COUNTIFS($C$2:C2921,$C2921,$F$2:F2921,IF(dashboard!$B$4="All","*",dashboard!$B$4),$E$2:E2921,IF(dashboard!$B$5="All","*",dashboard!$B$5),$G$2:G2921,IF(dashboard!$B$6="All","*",dashboard!$B$6),$M$2:M2921,IF(dashboard!$B$7="All","*",dashboard!$B$7),$P$2:P2921,"&gt;="&amp;dashboard!$B$8,$P$2:P2921,"&lt;="&amp;dashboard!$B$9)=1),1,0)</f>
        <v>0</v>
      </c>
    </row>
    <row r="2922" spans="1:17">
      <c r="A2922" t="s">
        <v>4506</v>
      </c>
      <c r="B2922" s="2">
        <v>45173</v>
      </c>
      <c r="C2922" t="s">
        <v>1516</v>
      </c>
      <c r="D2922" t="s">
        <v>233</v>
      </c>
      <c r="E2922" t="s">
        <v>26</v>
      </c>
      <c r="F2922" t="s">
        <v>27</v>
      </c>
      <c r="G2922" t="s">
        <v>19</v>
      </c>
      <c r="H2922" t="s">
        <v>50</v>
      </c>
      <c r="I2922" s="3">
        <v>4</v>
      </c>
      <c r="J2922" s="4">
        <v>2044.99</v>
      </c>
      <c r="K2922" s="4">
        <v>8179.98</v>
      </c>
      <c r="L2922" t="s">
        <v>28</v>
      </c>
      <c r="M2922" t="s">
        <v>29</v>
      </c>
      <c r="N2922">
        <f>IF(COUNTIF($C$2:C2922,C2922)=1,1,0)</f>
        <v>0</v>
      </c>
      <c r="O2922">
        <f t="shared" si="90"/>
        <v>0</v>
      </c>
      <c r="P2922" t="str">
        <f t="shared" si="91"/>
        <v>2023-09</v>
      </c>
      <c r="Q2922" s="3">
        <f>IF(AND(IF(dashboard!$B$4="All",TRUE,$F2922=dashboard!$B$4),IF(dashboard!$B$5="All",TRUE,$E2922=dashboard!$B$5),IF(dashboard!$B$6="All",TRUE,$G2922=dashboard!$B$6),IF(dashboard!$B$7="All",TRUE,$M2922=dashboard!$B$7),$P2922&gt;=dashboard!$B$8,$P2922&lt;=dashboard!$B$9,COUNTIFS($C$2:C2922,$C2922,$F$2:F2922,IF(dashboard!$B$4="All","*",dashboard!$B$4),$E$2:E2922,IF(dashboard!$B$5="All","*",dashboard!$B$5),$G$2:G2922,IF(dashboard!$B$6="All","*",dashboard!$B$6),$M$2:M2922,IF(dashboard!$B$7="All","*",dashboard!$B$7),$P$2:P2922,"&gt;="&amp;dashboard!$B$8,$P$2:P2922,"&lt;="&amp;dashboard!$B$9)=1),1,0)</f>
        <v>0</v>
      </c>
    </row>
    <row r="2923" spans="1:17">
      <c r="A2923" t="s">
        <v>4507</v>
      </c>
      <c r="B2923" s="2">
        <v>45446</v>
      </c>
      <c r="C2923" t="s">
        <v>1992</v>
      </c>
      <c r="D2923" t="s">
        <v>598</v>
      </c>
      <c r="E2923" t="s">
        <v>26</v>
      </c>
      <c r="F2923" t="s">
        <v>46</v>
      </c>
      <c r="G2923" t="s">
        <v>19</v>
      </c>
      <c r="H2923" t="s">
        <v>20</v>
      </c>
      <c r="I2923" s="3">
        <v>5</v>
      </c>
      <c r="J2923" s="4">
        <v>30103.82</v>
      </c>
      <c r="K2923" s="4">
        <v>150519.10999999999</v>
      </c>
      <c r="L2923" t="s">
        <v>21</v>
      </c>
      <c r="M2923" t="s">
        <v>29</v>
      </c>
      <c r="N2923">
        <f>IF(COUNTIF($C$2:C2923,C2923)=1,1,0)</f>
        <v>0</v>
      </c>
      <c r="O2923">
        <f t="shared" si="90"/>
        <v>0</v>
      </c>
      <c r="P2923" t="str">
        <f t="shared" si="91"/>
        <v>2024-06</v>
      </c>
      <c r="Q2923" s="3">
        <f>IF(AND(IF(dashboard!$B$4="All",TRUE,$F2923=dashboard!$B$4),IF(dashboard!$B$5="All",TRUE,$E2923=dashboard!$B$5),IF(dashboard!$B$6="All",TRUE,$G2923=dashboard!$B$6),IF(dashboard!$B$7="All",TRUE,$M2923=dashboard!$B$7),$P2923&gt;=dashboard!$B$8,$P2923&lt;=dashboard!$B$9,COUNTIFS($C$2:C2923,$C2923,$F$2:F2923,IF(dashboard!$B$4="All","*",dashboard!$B$4),$E$2:E2923,IF(dashboard!$B$5="All","*",dashboard!$B$5),$G$2:G2923,IF(dashboard!$B$6="All","*",dashboard!$B$6),$M$2:M2923,IF(dashboard!$B$7="All","*",dashboard!$B$7),$P$2:P2923,"&gt;="&amp;dashboard!$B$8,$P$2:P2923,"&lt;="&amp;dashboard!$B$9)=1),1,0)</f>
        <v>0</v>
      </c>
    </row>
    <row r="2924" spans="1:17">
      <c r="A2924" t="s">
        <v>4508</v>
      </c>
      <c r="B2924" s="2">
        <v>45067</v>
      </c>
      <c r="C2924" t="s">
        <v>1075</v>
      </c>
      <c r="D2924" t="s">
        <v>559</v>
      </c>
      <c r="E2924" t="s">
        <v>61</v>
      </c>
      <c r="F2924" t="s">
        <v>27</v>
      </c>
      <c r="G2924" t="s">
        <v>19</v>
      </c>
      <c r="H2924" t="s">
        <v>34</v>
      </c>
      <c r="I2924" s="3">
        <v>4</v>
      </c>
      <c r="J2924" s="4">
        <v>1213.9000000000001</v>
      </c>
      <c r="K2924" s="4">
        <v>4855.58</v>
      </c>
      <c r="L2924" t="s">
        <v>35</v>
      </c>
      <c r="M2924" t="s">
        <v>29</v>
      </c>
      <c r="N2924">
        <f>IF(COUNTIF($C$2:C2924,C2924)=1,1,0)</f>
        <v>0</v>
      </c>
      <c r="O2924">
        <f t="shared" si="90"/>
        <v>0</v>
      </c>
      <c r="P2924" t="str">
        <f t="shared" si="91"/>
        <v>2023-05</v>
      </c>
      <c r="Q2924" s="3">
        <f>IF(AND(IF(dashboard!$B$4="All",TRUE,$F2924=dashboard!$B$4),IF(dashboard!$B$5="All",TRUE,$E2924=dashboard!$B$5),IF(dashboard!$B$6="All",TRUE,$G2924=dashboard!$B$6),IF(dashboard!$B$7="All",TRUE,$M2924=dashboard!$B$7),$P2924&gt;=dashboard!$B$8,$P2924&lt;=dashboard!$B$9,COUNTIFS($C$2:C2924,$C2924,$F$2:F2924,IF(dashboard!$B$4="All","*",dashboard!$B$4),$E$2:E2924,IF(dashboard!$B$5="All","*",dashboard!$B$5),$G$2:G2924,IF(dashboard!$B$6="All","*",dashboard!$B$6),$M$2:M2924,IF(dashboard!$B$7="All","*",dashboard!$B$7),$P$2:P2924,"&gt;="&amp;dashboard!$B$8,$P$2:P2924,"&lt;="&amp;dashboard!$B$9)=1),1,0)</f>
        <v>0</v>
      </c>
    </row>
    <row r="2925" spans="1:17">
      <c r="A2925" t="s">
        <v>4509</v>
      </c>
      <c r="B2925" s="2">
        <v>45288</v>
      </c>
      <c r="C2925" t="s">
        <v>1797</v>
      </c>
      <c r="D2925" t="s">
        <v>2713</v>
      </c>
      <c r="E2925" t="s">
        <v>17</v>
      </c>
      <c r="F2925" t="s">
        <v>33</v>
      </c>
      <c r="G2925" t="s">
        <v>42</v>
      </c>
      <c r="H2925" t="s">
        <v>34</v>
      </c>
      <c r="I2925" s="3">
        <v>2</v>
      </c>
      <c r="J2925" s="4">
        <v>1198.23</v>
      </c>
      <c r="K2925" s="4">
        <v>2396.4699999999998</v>
      </c>
      <c r="L2925" t="s">
        <v>35</v>
      </c>
      <c r="M2925" t="s">
        <v>29</v>
      </c>
      <c r="N2925">
        <f>IF(COUNTIF($C$2:C2925,C2925)=1,1,0)</f>
        <v>0</v>
      </c>
      <c r="O2925">
        <f t="shared" si="90"/>
        <v>0</v>
      </c>
      <c r="P2925" t="str">
        <f t="shared" si="91"/>
        <v>2023-12</v>
      </c>
      <c r="Q2925" s="3">
        <f>IF(AND(IF(dashboard!$B$4="All",TRUE,$F2925=dashboard!$B$4),IF(dashboard!$B$5="All",TRUE,$E2925=dashboard!$B$5),IF(dashboard!$B$6="All",TRUE,$G2925=dashboard!$B$6),IF(dashboard!$B$7="All",TRUE,$M2925=dashboard!$B$7),$P2925&gt;=dashboard!$B$8,$P2925&lt;=dashboard!$B$9,COUNTIFS($C$2:C2925,$C2925,$F$2:F2925,IF(dashboard!$B$4="All","*",dashboard!$B$4),$E$2:E2925,IF(dashboard!$B$5="All","*",dashboard!$B$5),$G$2:G2925,IF(dashboard!$B$6="All","*",dashboard!$B$6),$M$2:M2925,IF(dashboard!$B$7="All","*",dashboard!$B$7),$P$2:P2925,"&gt;="&amp;dashboard!$B$8,$P$2:P2925,"&lt;="&amp;dashboard!$B$9)=1),1,0)</f>
        <v>0</v>
      </c>
    </row>
    <row r="2926" spans="1:17">
      <c r="A2926" t="s">
        <v>4510</v>
      </c>
      <c r="B2926" s="2">
        <v>44934</v>
      </c>
      <c r="C2926" t="s">
        <v>3033</v>
      </c>
      <c r="D2926" t="s">
        <v>2253</v>
      </c>
      <c r="E2926" t="s">
        <v>17</v>
      </c>
      <c r="F2926" t="s">
        <v>27</v>
      </c>
      <c r="G2926" t="s">
        <v>42</v>
      </c>
      <c r="H2926" t="s">
        <v>20</v>
      </c>
      <c r="I2926" s="3">
        <v>4</v>
      </c>
      <c r="J2926" s="4">
        <v>41224.800000000003</v>
      </c>
      <c r="K2926" s="4">
        <v>164899.20000000001</v>
      </c>
      <c r="L2926" t="s">
        <v>35</v>
      </c>
      <c r="M2926" t="s">
        <v>29</v>
      </c>
      <c r="N2926">
        <f>IF(COUNTIF($C$2:C2926,C2926)=1,1,0)</f>
        <v>0</v>
      </c>
      <c r="O2926">
        <f t="shared" si="90"/>
        <v>0</v>
      </c>
      <c r="P2926" t="str">
        <f t="shared" si="91"/>
        <v>2023-01</v>
      </c>
      <c r="Q2926" s="3">
        <f>IF(AND(IF(dashboard!$B$4="All",TRUE,$F2926=dashboard!$B$4),IF(dashboard!$B$5="All",TRUE,$E2926=dashboard!$B$5),IF(dashboard!$B$6="All",TRUE,$G2926=dashboard!$B$6),IF(dashboard!$B$7="All",TRUE,$M2926=dashboard!$B$7),$P2926&gt;=dashboard!$B$8,$P2926&lt;=dashboard!$B$9,COUNTIFS($C$2:C2926,$C2926,$F$2:F2926,IF(dashboard!$B$4="All","*",dashboard!$B$4),$E$2:E2926,IF(dashboard!$B$5="All","*",dashboard!$B$5),$G$2:G2926,IF(dashboard!$B$6="All","*",dashboard!$B$6),$M$2:M2926,IF(dashboard!$B$7="All","*",dashboard!$B$7),$P$2:P2926,"&gt;="&amp;dashboard!$B$8,$P$2:P2926,"&lt;="&amp;dashboard!$B$9)=1),1,0)</f>
        <v>0</v>
      </c>
    </row>
    <row r="2927" spans="1:17">
      <c r="A2927" t="s">
        <v>4511</v>
      </c>
      <c r="B2927" s="2">
        <v>45404</v>
      </c>
      <c r="C2927" t="s">
        <v>1505</v>
      </c>
      <c r="D2927" t="s">
        <v>106</v>
      </c>
      <c r="E2927" t="s">
        <v>26</v>
      </c>
      <c r="F2927" t="s">
        <v>33</v>
      </c>
      <c r="G2927" t="s">
        <v>19</v>
      </c>
      <c r="H2927" t="s">
        <v>57</v>
      </c>
      <c r="I2927" s="3">
        <v>3</v>
      </c>
      <c r="J2927" s="4">
        <v>14468.13</v>
      </c>
      <c r="K2927" s="4">
        <v>43404.4</v>
      </c>
      <c r="L2927" t="s">
        <v>28</v>
      </c>
      <c r="M2927" t="s">
        <v>29</v>
      </c>
      <c r="N2927">
        <f>IF(COUNTIF($C$2:C2927,C2927)=1,1,0)</f>
        <v>0</v>
      </c>
      <c r="O2927">
        <f t="shared" si="90"/>
        <v>0</v>
      </c>
      <c r="P2927" t="str">
        <f t="shared" si="91"/>
        <v>2024-04</v>
      </c>
      <c r="Q2927" s="3">
        <f>IF(AND(IF(dashboard!$B$4="All",TRUE,$F2927=dashboard!$B$4),IF(dashboard!$B$5="All",TRUE,$E2927=dashboard!$B$5),IF(dashboard!$B$6="All",TRUE,$G2927=dashboard!$B$6),IF(dashboard!$B$7="All",TRUE,$M2927=dashboard!$B$7),$P2927&gt;=dashboard!$B$8,$P2927&lt;=dashboard!$B$9,COUNTIFS($C$2:C2927,$C2927,$F$2:F2927,IF(dashboard!$B$4="All","*",dashboard!$B$4),$E$2:E2927,IF(dashboard!$B$5="All","*",dashboard!$B$5),$G$2:G2927,IF(dashboard!$B$6="All","*",dashboard!$B$6),$M$2:M2927,IF(dashboard!$B$7="All","*",dashboard!$B$7),$P$2:P2927,"&gt;="&amp;dashboard!$B$8,$P$2:P2927,"&lt;="&amp;dashboard!$B$9)=1),1,0)</f>
        <v>1</v>
      </c>
    </row>
    <row r="2928" spans="1:17">
      <c r="A2928" t="s">
        <v>4512</v>
      </c>
      <c r="B2928" s="2">
        <v>45278</v>
      </c>
      <c r="C2928" t="s">
        <v>3169</v>
      </c>
      <c r="D2928" t="s">
        <v>881</v>
      </c>
      <c r="E2928" t="s">
        <v>26</v>
      </c>
      <c r="F2928" t="s">
        <v>27</v>
      </c>
      <c r="G2928" t="s">
        <v>42</v>
      </c>
      <c r="H2928" t="s">
        <v>50</v>
      </c>
      <c r="I2928" s="3">
        <v>3</v>
      </c>
      <c r="J2928" s="4">
        <v>2193.77</v>
      </c>
      <c r="K2928" s="4">
        <v>6581.31</v>
      </c>
      <c r="L2928" t="s">
        <v>35</v>
      </c>
      <c r="M2928" t="s">
        <v>29</v>
      </c>
      <c r="N2928">
        <f>IF(COUNTIF($C$2:C2928,C2928)=1,1,0)</f>
        <v>0</v>
      </c>
      <c r="O2928">
        <f t="shared" si="90"/>
        <v>0</v>
      </c>
      <c r="P2928" t="str">
        <f t="shared" si="91"/>
        <v>2023-12</v>
      </c>
      <c r="Q2928" s="3">
        <f>IF(AND(IF(dashboard!$B$4="All",TRUE,$F2928=dashboard!$B$4),IF(dashboard!$B$5="All",TRUE,$E2928=dashboard!$B$5),IF(dashboard!$B$6="All",TRUE,$G2928=dashboard!$B$6),IF(dashboard!$B$7="All",TRUE,$M2928=dashboard!$B$7),$P2928&gt;=dashboard!$B$8,$P2928&lt;=dashboard!$B$9,COUNTIFS($C$2:C2928,$C2928,$F$2:F2928,IF(dashboard!$B$4="All","*",dashboard!$B$4),$E$2:E2928,IF(dashboard!$B$5="All","*",dashboard!$B$5),$G$2:G2928,IF(dashboard!$B$6="All","*",dashboard!$B$6),$M$2:M2928,IF(dashboard!$B$7="All","*",dashboard!$B$7),$P$2:P2928,"&gt;="&amp;dashboard!$B$8,$P$2:P2928,"&lt;="&amp;dashboard!$B$9)=1),1,0)</f>
        <v>0</v>
      </c>
    </row>
    <row r="2929" spans="1:17">
      <c r="A2929" t="s">
        <v>4513</v>
      </c>
      <c r="B2929" s="2">
        <v>45421</v>
      </c>
      <c r="C2929" t="s">
        <v>1532</v>
      </c>
      <c r="D2929" t="s">
        <v>1241</v>
      </c>
      <c r="E2929" t="s">
        <v>61</v>
      </c>
      <c r="F2929" t="s">
        <v>18</v>
      </c>
      <c r="G2929" t="s">
        <v>19</v>
      </c>
      <c r="H2929" t="s">
        <v>20</v>
      </c>
      <c r="I2929" s="3">
        <v>1</v>
      </c>
      <c r="J2929" s="4">
        <v>33687.370000000003</v>
      </c>
      <c r="K2929" s="4">
        <v>33687.370000000003</v>
      </c>
      <c r="L2929" t="s">
        <v>35</v>
      </c>
      <c r="M2929" t="s">
        <v>29</v>
      </c>
      <c r="N2929">
        <f>IF(COUNTIF($C$2:C2929,C2929)=1,1,0)</f>
        <v>0</v>
      </c>
      <c r="O2929">
        <f t="shared" si="90"/>
        <v>0</v>
      </c>
      <c r="P2929" t="str">
        <f t="shared" si="91"/>
        <v>2024-05</v>
      </c>
      <c r="Q2929" s="3">
        <f>IF(AND(IF(dashboard!$B$4="All",TRUE,$F2929=dashboard!$B$4),IF(dashboard!$B$5="All",TRUE,$E2929=dashboard!$B$5),IF(dashboard!$B$6="All",TRUE,$G2929=dashboard!$B$6),IF(dashboard!$B$7="All",TRUE,$M2929=dashboard!$B$7),$P2929&gt;=dashboard!$B$8,$P2929&lt;=dashboard!$B$9,COUNTIFS($C$2:C2929,$C2929,$F$2:F2929,IF(dashboard!$B$4="All","*",dashboard!$B$4),$E$2:E2929,IF(dashboard!$B$5="All","*",dashboard!$B$5),$G$2:G2929,IF(dashboard!$B$6="All","*",dashboard!$B$6),$M$2:M2929,IF(dashboard!$B$7="All","*",dashboard!$B$7),$P$2:P2929,"&gt;="&amp;dashboard!$B$8,$P$2:P2929,"&lt;="&amp;dashboard!$B$9)=1),1,0)</f>
        <v>0</v>
      </c>
    </row>
    <row r="2930" spans="1:17">
      <c r="A2930" t="s">
        <v>4514</v>
      </c>
      <c r="B2930" s="2">
        <v>45353</v>
      </c>
      <c r="C2930" t="s">
        <v>1776</v>
      </c>
      <c r="D2930" t="s">
        <v>982</v>
      </c>
      <c r="E2930" t="s">
        <v>26</v>
      </c>
      <c r="F2930" t="s">
        <v>27</v>
      </c>
      <c r="G2930" t="s">
        <v>19</v>
      </c>
      <c r="H2930" t="s">
        <v>57</v>
      </c>
      <c r="I2930" s="3">
        <v>4</v>
      </c>
      <c r="J2930" s="4">
        <v>16396.75</v>
      </c>
      <c r="K2930" s="4">
        <v>65587.02</v>
      </c>
      <c r="L2930" t="s">
        <v>35</v>
      </c>
      <c r="M2930" t="s">
        <v>29</v>
      </c>
      <c r="N2930">
        <f>IF(COUNTIF($C$2:C2930,C2930)=1,1,0)</f>
        <v>0</v>
      </c>
      <c r="O2930">
        <f t="shared" si="90"/>
        <v>0</v>
      </c>
      <c r="P2930" t="str">
        <f t="shared" si="91"/>
        <v>2024-03</v>
      </c>
      <c r="Q2930" s="3">
        <f>IF(AND(IF(dashboard!$B$4="All",TRUE,$F2930=dashboard!$B$4),IF(dashboard!$B$5="All",TRUE,$E2930=dashboard!$B$5),IF(dashboard!$B$6="All",TRUE,$G2930=dashboard!$B$6),IF(dashboard!$B$7="All",TRUE,$M2930=dashboard!$B$7),$P2930&gt;=dashboard!$B$8,$P2930&lt;=dashboard!$B$9,COUNTIFS($C$2:C2930,$C2930,$F$2:F2930,IF(dashboard!$B$4="All","*",dashboard!$B$4),$E$2:E2930,IF(dashboard!$B$5="All","*",dashboard!$B$5),$G$2:G2930,IF(dashboard!$B$6="All","*",dashboard!$B$6),$M$2:M2930,IF(dashboard!$B$7="All","*",dashboard!$B$7),$P$2:P2930,"&gt;="&amp;dashboard!$B$8,$P$2:P2930,"&lt;="&amp;dashboard!$B$9)=1),1,0)</f>
        <v>0</v>
      </c>
    </row>
    <row r="2931" spans="1:17">
      <c r="A2931" t="s">
        <v>4515</v>
      </c>
      <c r="B2931" s="2">
        <v>44965</v>
      </c>
      <c r="C2931" t="s">
        <v>3073</v>
      </c>
      <c r="D2931" t="s">
        <v>3360</v>
      </c>
      <c r="E2931" t="s">
        <v>17</v>
      </c>
      <c r="F2931" t="s">
        <v>18</v>
      </c>
      <c r="G2931" t="s">
        <v>19</v>
      </c>
      <c r="H2931" t="s">
        <v>50</v>
      </c>
      <c r="I2931" s="3">
        <v>4</v>
      </c>
      <c r="J2931" s="4">
        <v>2425.4499999999998</v>
      </c>
      <c r="K2931" s="4">
        <v>9701.82</v>
      </c>
      <c r="L2931" t="s">
        <v>21</v>
      </c>
      <c r="M2931" t="s">
        <v>29</v>
      </c>
      <c r="N2931">
        <f>IF(COUNTIF($C$2:C2931,C2931)=1,1,0)</f>
        <v>0</v>
      </c>
      <c r="O2931">
        <f t="shared" si="90"/>
        <v>0</v>
      </c>
      <c r="P2931" t="str">
        <f t="shared" si="91"/>
        <v>2023-02</v>
      </c>
      <c r="Q2931" s="3">
        <f>IF(AND(IF(dashboard!$B$4="All",TRUE,$F2931=dashboard!$B$4),IF(dashboard!$B$5="All",TRUE,$E2931=dashboard!$B$5),IF(dashboard!$B$6="All",TRUE,$G2931=dashboard!$B$6),IF(dashboard!$B$7="All",TRUE,$M2931=dashboard!$B$7),$P2931&gt;=dashboard!$B$8,$P2931&lt;=dashboard!$B$9,COUNTIFS($C$2:C2931,$C2931,$F$2:F2931,IF(dashboard!$B$4="All","*",dashboard!$B$4),$E$2:E2931,IF(dashboard!$B$5="All","*",dashboard!$B$5),$G$2:G2931,IF(dashboard!$B$6="All","*",dashboard!$B$6),$M$2:M2931,IF(dashboard!$B$7="All","*",dashboard!$B$7),$P$2:P2931,"&gt;="&amp;dashboard!$B$8,$P$2:P2931,"&lt;="&amp;dashboard!$B$9)=1),1,0)</f>
        <v>0</v>
      </c>
    </row>
    <row r="2932" spans="1:17">
      <c r="A2932" t="s">
        <v>4516</v>
      </c>
      <c r="B2932" s="2">
        <v>45113</v>
      </c>
      <c r="C2932" t="s">
        <v>644</v>
      </c>
      <c r="D2932" t="s">
        <v>311</v>
      </c>
      <c r="E2932" t="s">
        <v>26</v>
      </c>
      <c r="F2932" t="s">
        <v>33</v>
      </c>
      <c r="G2932" t="s">
        <v>19</v>
      </c>
      <c r="H2932" t="s">
        <v>50</v>
      </c>
      <c r="I2932" s="3">
        <v>2</v>
      </c>
      <c r="J2932" s="4">
        <v>2157.5700000000002</v>
      </c>
      <c r="K2932" s="4">
        <v>4315.13</v>
      </c>
      <c r="L2932" t="s">
        <v>21</v>
      </c>
      <c r="M2932" t="s">
        <v>22</v>
      </c>
      <c r="N2932">
        <f>IF(COUNTIF($C$2:C2932,C2932)=1,1,0)</f>
        <v>0</v>
      </c>
      <c r="O2932">
        <f t="shared" si="90"/>
        <v>1</v>
      </c>
      <c r="P2932" t="str">
        <f t="shared" si="91"/>
        <v>2023-07</v>
      </c>
      <c r="Q2932" s="3">
        <f>IF(AND(IF(dashboard!$B$4="All",TRUE,$F2932=dashboard!$B$4),IF(dashboard!$B$5="All",TRUE,$E2932=dashboard!$B$5),IF(dashboard!$B$6="All",TRUE,$G2932=dashboard!$B$6),IF(dashboard!$B$7="All",TRUE,$M2932=dashboard!$B$7),$P2932&gt;=dashboard!$B$8,$P2932&lt;=dashboard!$B$9,COUNTIFS($C$2:C2932,$C2932,$F$2:F2932,IF(dashboard!$B$4="All","*",dashboard!$B$4),$E$2:E2932,IF(dashboard!$B$5="All","*",dashboard!$B$5),$G$2:G2932,IF(dashboard!$B$6="All","*",dashboard!$B$6),$M$2:M2932,IF(dashboard!$B$7="All","*",dashboard!$B$7),$P$2:P2932,"&gt;="&amp;dashboard!$B$8,$P$2:P2932,"&lt;="&amp;dashboard!$B$9)=1),1,0)</f>
        <v>0</v>
      </c>
    </row>
    <row r="2933" spans="1:17">
      <c r="A2933" t="s">
        <v>4517</v>
      </c>
      <c r="B2933" s="2">
        <v>45019</v>
      </c>
      <c r="C2933" t="s">
        <v>2930</v>
      </c>
      <c r="D2933" t="s">
        <v>199</v>
      </c>
      <c r="E2933" t="s">
        <v>61</v>
      </c>
      <c r="F2933" t="s">
        <v>18</v>
      </c>
      <c r="G2933" t="s">
        <v>19</v>
      </c>
      <c r="H2933" t="s">
        <v>20</v>
      </c>
      <c r="I2933" s="3">
        <v>1</v>
      </c>
      <c r="J2933" s="4">
        <v>30425.87</v>
      </c>
      <c r="K2933" s="4">
        <v>30425.87</v>
      </c>
      <c r="L2933" t="s">
        <v>21</v>
      </c>
      <c r="M2933" t="s">
        <v>29</v>
      </c>
      <c r="N2933">
        <f>IF(COUNTIF($C$2:C2933,C2933)=1,1,0)</f>
        <v>0</v>
      </c>
      <c r="O2933">
        <f t="shared" si="90"/>
        <v>0</v>
      </c>
      <c r="P2933" t="str">
        <f t="shared" si="91"/>
        <v>2023-04</v>
      </c>
      <c r="Q2933" s="3">
        <f>IF(AND(IF(dashboard!$B$4="All",TRUE,$F2933=dashboard!$B$4),IF(dashboard!$B$5="All",TRUE,$E2933=dashboard!$B$5),IF(dashboard!$B$6="All",TRUE,$G2933=dashboard!$B$6),IF(dashboard!$B$7="All",TRUE,$M2933=dashboard!$B$7),$P2933&gt;=dashboard!$B$8,$P2933&lt;=dashboard!$B$9,COUNTIFS($C$2:C2933,$C2933,$F$2:F2933,IF(dashboard!$B$4="All","*",dashboard!$B$4),$E$2:E2933,IF(dashboard!$B$5="All","*",dashboard!$B$5),$G$2:G2933,IF(dashboard!$B$6="All","*",dashboard!$B$6),$M$2:M2933,IF(dashboard!$B$7="All","*",dashboard!$B$7),$P$2:P2933,"&gt;="&amp;dashboard!$B$8,$P$2:P2933,"&lt;="&amp;dashboard!$B$9)=1),1,0)</f>
        <v>0</v>
      </c>
    </row>
    <row r="2934" spans="1:17">
      <c r="A2934" t="s">
        <v>4518</v>
      </c>
      <c r="B2934" s="2">
        <v>45012</v>
      </c>
      <c r="C2934" t="s">
        <v>1721</v>
      </c>
      <c r="D2934" t="s">
        <v>425</v>
      </c>
      <c r="E2934" t="s">
        <v>17</v>
      </c>
      <c r="F2934" t="s">
        <v>27</v>
      </c>
      <c r="G2934" t="s">
        <v>19</v>
      </c>
      <c r="H2934" t="s">
        <v>50</v>
      </c>
      <c r="I2934" s="3">
        <v>1</v>
      </c>
      <c r="J2934" s="4">
        <v>2696.01</v>
      </c>
      <c r="K2934" s="4">
        <v>2696.01</v>
      </c>
      <c r="L2934" t="s">
        <v>35</v>
      </c>
      <c r="M2934" t="s">
        <v>29</v>
      </c>
      <c r="N2934">
        <f>IF(COUNTIF($C$2:C2934,C2934)=1,1,0)</f>
        <v>0</v>
      </c>
      <c r="O2934">
        <f t="shared" si="90"/>
        <v>0</v>
      </c>
      <c r="P2934" t="str">
        <f t="shared" si="91"/>
        <v>2023-03</v>
      </c>
      <c r="Q2934" s="3">
        <f>IF(AND(IF(dashboard!$B$4="All",TRUE,$F2934=dashboard!$B$4),IF(dashboard!$B$5="All",TRUE,$E2934=dashboard!$B$5),IF(dashboard!$B$6="All",TRUE,$G2934=dashboard!$B$6),IF(dashboard!$B$7="All",TRUE,$M2934=dashboard!$B$7),$P2934&gt;=dashboard!$B$8,$P2934&lt;=dashboard!$B$9,COUNTIFS($C$2:C2934,$C2934,$F$2:F2934,IF(dashboard!$B$4="All","*",dashboard!$B$4),$E$2:E2934,IF(dashboard!$B$5="All","*",dashboard!$B$5),$G$2:G2934,IF(dashboard!$B$6="All","*",dashboard!$B$6),$M$2:M2934,IF(dashboard!$B$7="All","*",dashboard!$B$7),$P$2:P2934,"&gt;="&amp;dashboard!$B$8,$P$2:P2934,"&lt;="&amp;dashboard!$B$9)=1),1,0)</f>
        <v>0</v>
      </c>
    </row>
    <row r="2935" spans="1:17">
      <c r="A2935" t="s">
        <v>4519</v>
      </c>
      <c r="B2935" s="2">
        <v>44970</v>
      </c>
      <c r="C2935" t="s">
        <v>1633</v>
      </c>
      <c r="D2935" t="s">
        <v>523</v>
      </c>
      <c r="E2935" t="s">
        <v>17</v>
      </c>
      <c r="F2935" t="s">
        <v>18</v>
      </c>
      <c r="G2935" t="s">
        <v>42</v>
      </c>
      <c r="H2935" t="s">
        <v>34</v>
      </c>
      <c r="I2935" s="3">
        <v>4</v>
      </c>
      <c r="J2935" s="4">
        <v>879.87</v>
      </c>
      <c r="K2935" s="4">
        <v>3519.48</v>
      </c>
      <c r="L2935" t="s">
        <v>35</v>
      </c>
      <c r="M2935" t="s">
        <v>29</v>
      </c>
      <c r="N2935">
        <f>IF(COUNTIF($C$2:C2935,C2935)=1,1,0)</f>
        <v>0</v>
      </c>
      <c r="O2935">
        <f t="shared" si="90"/>
        <v>0</v>
      </c>
      <c r="P2935" t="str">
        <f t="shared" si="91"/>
        <v>2023-02</v>
      </c>
      <c r="Q2935" s="3">
        <f>IF(AND(IF(dashboard!$B$4="All",TRUE,$F2935=dashboard!$B$4),IF(dashboard!$B$5="All",TRUE,$E2935=dashboard!$B$5),IF(dashboard!$B$6="All",TRUE,$G2935=dashboard!$B$6),IF(dashboard!$B$7="All",TRUE,$M2935=dashboard!$B$7),$P2935&gt;=dashboard!$B$8,$P2935&lt;=dashboard!$B$9,COUNTIFS($C$2:C2935,$C2935,$F$2:F2935,IF(dashboard!$B$4="All","*",dashboard!$B$4),$E$2:E2935,IF(dashboard!$B$5="All","*",dashboard!$B$5),$G$2:G2935,IF(dashboard!$B$6="All","*",dashboard!$B$6),$M$2:M2935,IF(dashboard!$B$7="All","*",dashboard!$B$7),$P$2:P2935,"&gt;="&amp;dashboard!$B$8,$P$2:P2935,"&lt;="&amp;dashboard!$B$9)=1),1,0)</f>
        <v>0</v>
      </c>
    </row>
    <row r="2936" spans="1:17">
      <c r="A2936" t="s">
        <v>4520</v>
      </c>
      <c r="B2936" s="2">
        <v>45063</v>
      </c>
      <c r="C2936" t="s">
        <v>1353</v>
      </c>
      <c r="D2936" t="s">
        <v>1566</v>
      </c>
      <c r="E2936" t="s">
        <v>17</v>
      </c>
      <c r="F2936" t="s">
        <v>33</v>
      </c>
      <c r="G2936" t="s">
        <v>19</v>
      </c>
      <c r="H2936" t="s">
        <v>34</v>
      </c>
      <c r="I2936" s="3">
        <v>5</v>
      </c>
      <c r="J2936" s="4">
        <v>1004.85</v>
      </c>
      <c r="K2936" s="4">
        <v>5024.2700000000004</v>
      </c>
      <c r="L2936" t="s">
        <v>28</v>
      </c>
      <c r="M2936" t="s">
        <v>29</v>
      </c>
      <c r="N2936">
        <f>IF(COUNTIF($C$2:C2936,C2936)=1,1,0)</f>
        <v>0</v>
      </c>
      <c r="O2936">
        <f t="shared" si="90"/>
        <v>0</v>
      </c>
      <c r="P2936" t="str">
        <f t="shared" si="91"/>
        <v>2023-05</v>
      </c>
      <c r="Q2936" s="3">
        <f>IF(AND(IF(dashboard!$B$4="All",TRUE,$F2936=dashboard!$B$4),IF(dashboard!$B$5="All",TRUE,$E2936=dashboard!$B$5),IF(dashboard!$B$6="All",TRUE,$G2936=dashboard!$B$6),IF(dashboard!$B$7="All",TRUE,$M2936=dashboard!$B$7),$P2936&gt;=dashboard!$B$8,$P2936&lt;=dashboard!$B$9,COUNTIFS($C$2:C2936,$C2936,$F$2:F2936,IF(dashboard!$B$4="All","*",dashboard!$B$4),$E$2:E2936,IF(dashboard!$B$5="All","*",dashboard!$B$5),$G$2:G2936,IF(dashboard!$B$6="All","*",dashboard!$B$6),$M$2:M2936,IF(dashboard!$B$7="All","*",dashboard!$B$7),$P$2:P2936,"&gt;="&amp;dashboard!$B$8,$P$2:P2936,"&lt;="&amp;dashboard!$B$9)=1),1,0)</f>
        <v>0</v>
      </c>
    </row>
    <row r="2937" spans="1:17">
      <c r="A2937" t="s">
        <v>4521</v>
      </c>
      <c r="B2937" s="2">
        <v>45347</v>
      </c>
      <c r="C2937" t="s">
        <v>1522</v>
      </c>
      <c r="D2937" t="s">
        <v>282</v>
      </c>
      <c r="E2937" t="s">
        <v>17</v>
      </c>
      <c r="F2937" t="s">
        <v>27</v>
      </c>
      <c r="G2937" t="s">
        <v>42</v>
      </c>
      <c r="H2937" t="s">
        <v>50</v>
      </c>
      <c r="I2937" s="3">
        <v>4</v>
      </c>
      <c r="J2937" s="4">
        <v>1941.3</v>
      </c>
      <c r="K2937" s="4">
        <v>7765.19</v>
      </c>
      <c r="L2937" t="s">
        <v>35</v>
      </c>
      <c r="M2937" t="s">
        <v>29</v>
      </c>
      <c r="N2937">
        <f>IF(COUNTIF($C$2:C2937,C2937)=1,1,0)</f>
        <v>0</v>
      </c>
      <c r="O2937">
        <f t="shared" si="90"/>
        <v>0</v>
      </c>
      <c r="P2937" t="str">
        <f t="shared" si="91"/>
        <v>2024-02</v>
      </c>
      <c r="Q2937" s="3">
        <f>IF(AND(IF(dashboard!$B$4="All",TRUE,$F2937=dashboard!$B$4),IF(dashboard!$B$5="All",TRUE,$E2937=dashboard!$B$5),IF(dashboard!$B$6="All",TRUE,$G2937=dashboard!$B$6),IF(dashboard!$B$7="All",TRUE,$M2937=dashboard!$B$7),$P2937&gt;=dashboard!$B$8,$P2937&lt;=dashboard!$B$9,COUNTIFS($C$2:C2937,$C2937,$F$2:F2937,IF(dashboard!$B$4="All","*",dashboard!$B$4),$E$2:E2937,IF(dashboard!$B$5="All","*",dashboard!$B$5),$G$2:G2937,IF(dashboard!$B$6="All","*",dashboard!$B$6),$M$2:M2937,IF(dashboard!$B$7="All","*",dashboard!$B$7),$P$2:P2937,"&gt;="&amp;dashboard!$B$8,$P$2:P2937,"&lt;="&amp;dashboard!$B$9)=1),1,0)</f>
        <v>0</v>
      </c>
    </row>
    <row r="2938" spans="1:17">
      <c r="A2938" t="s">
        <v>4522</v>
      </c>
      <c r="B2938" s="2">
        <v>45000</v>
      </c>
      <c r="C2938" t="s">
        <v>1475</v>
      </c>
      <c r="D2938" t="s">
        <v>158</v>
      </c>
      <c r="E2938" t="s">
        <v>26</v>
      </c>
      <c r="F2938" t="s">
        <v>18</v>
      </c>
      <c r="G2938" t="s">
        <v>19</v>
      </c>
      <c r="H2938" t="s">
        <v>20</v>
      </c>
      <c r="I2938" s="3">
        <v>4</v>
      </c>
      <c r="J2938" s="4">
        <v>41031.82</v>
      </c>
      <c r="K2938" s="4">
        <v>164127.29</v>
      </c>
      <c r="L2938" t="s">
        <v>28</v>
      </c>
      <c r="M2938" t="s">
        <v>29</v>
      </c>
      <c r="N2938">
        <f>IF(COUNTIF($C$2:C2938,C2938)=1,1,0)</f>
        <v>0</v>
      </c>
      <c r="O2938">
        <f t="shared" si="90"/>
        <v>0</v>
      </c>
      <c r="P2938" t="str">
        <f t="shared" si="91"/>
        <v>2023-03</v>
      </c>
      <c r="Q2938" s="3">
        <f>IF(AND(IF(dashboard!$B$4="All",TRUE,$F2938=dashboard!$B$4),IF(dashboard!$B$5="All",TRUE,$E2938=dashboard!$B$5),IF(dashboard!$B$6="All",TRUE,$G2938=dashboard!$B$6),IF(dashboard!$B$7="All",TRUE,$M2938=dashboard!$B$7),$P2938&gt;=dashboard!$B$8,$P2938&lt;=dashboard!$B$9,COUNTIFS($C$2:C2938,$C2938,$F$2:F2938,IF(dashboard!$B$4="All","*",dashboard!$B$4),$E$2:E2938,IF(dashboard!$B$5="All","*",dashboard!$B$5),$G$2:G2938,IF(dashboard!$B$6="All","*",dashboard!$B$6),$M$2:M2938,IF(dashboard!$B$7="All","*",dashboard!$B$7),$P$2:P2938,"&gt;="&amp;dashboard!$B$8,$P$2:P2938,"&lt;="&amp;dashboard!$B$9)=1),1,0)</f>
        <v>0</v>
      </c>
    </row>
    <row r="2939" spans="1:17">
      <c r="A2939" t="s">
        <v>4523</v>
      </c>
      <c r="B2939" s="2">
        <v>45438</v>
      </c>
      <c r="C2939" t="s">
        <v>1087</v>
      </c>
      <c r="D2939" t="s">
        <v>1804</v>
      </c>
      <c r="E2939" t="s">
        <v>17</v>
      </c>
      <c r="F2939" t="s">
        <v>18</v>
      </c>
      <c r="G2939" t="s">
        <v>19</v>
      </c>
      <c r="H2939" t="s">
        <v>50</v>
      </c>
      <c r="I2939" s="3">
        <v>4</v>
      </c>
      <c r="J2939" s="4">
        <v>1862.62</v>
      </c>
      <c r="K2939" s="4">
        <v>7450.47</v>
      </c>
      <c r="L2939" t="s">
        <v>35</v>
      </c>
      <c r="M2939" t="s">
        <v>29</v>
      </c>
      <c r="N2939">
        <f>IF(COUNTIF($C$2:C2939,C2939)=1,1,0)</f>
        <v>0</v>
      </c>
      <c r="O2939">
        <f t="shared" si="90"/>
        <v>0</v>
      </c>
      <c r="P2939" t="str">
        <f t="shared" si="91"/>
        <v>2024-05</v>
      </c>
      <c r="Q2939" s="3">
        <f>IF(AND(IF(dashboard!$B$4="All",TRUE,$F2939=dashboard!$B$4),IF(dashboard!$B$5="All",TRUE,$E2939=dashboard!$B$5),IF(dashboard!$B$6="All",TRUE,$G2939=dashboard!$B$6),IF(dashboard!$B$7="All",TRUE,$M2939=dashboard!$B$7),$P2939&gt;=dashboard!$B$8,$P2939&lt;=dashboard!$B$9,COUNTIFS($C$2:C2939,$C2939,$F$2:F2939,IF(dashboard!$B$4="All","*",dashboard!$B$4),$E$2:E2939,IF(dashboard!$B$5="All","*",dashboard!$B$5),$G$2:G2939,IF(dashboard!$B$6="All","*",dashboard!$B$6),$M$2:M2939,IF(dashboard!$B$7="All","*",dashboard!$B$7),$P$2:P2939,"&gt;="&amp;dashboard!$B$8,$P$2:P2939,"&lt;="&amp;dashboard!$B$9)=1),1,0)</f>
        <v>0</v>
      </c>
    </row>
    <row r="2940" spans="1:17">
      <c r="A2940" t="s">
        <v>4524</v>
      </c>
      <c r="B2940" s="2">
        <v>45082</v>
      </c>
      <c r="C2940" t="s">
        <v>2211</v>
      </c>
      <c r="D2940" t="s">
        <v>1194</v>
      </c>
      <c r="E2940" t="s">
        <v>17</v>
      </c>
      <c r="F2940" t="s">
        <v>46</v>
      </c>
      <c r="G2940" t="s">
        <v>19</v>
      </c>
      <c r="H2940" t="s">
        <v>20</v>
      </c>
      <c r="I2940" s="3">
        <v>3</v>
      </c>
      <c r="J2940" s="4">
        <v>37768.21</v>
      </c>
      <c r="K2940" s="4">
        <v>113304.64</v>
      </c>
      <c r="L2940" t="s">
        <v>28</v>
      </c>
      <c r="M2940" t="s">
        <v>29</v>
      </c>
      <c r="N2940">
        <f>IF(COUNTIF($C$2:C2940,C2940)=1,1,0)</f>
        <v>0</v>
      </c>
      <c r="O2940">
        <f t="shared" si="90"/>
        <v>0</v>
      </c>
      <c r="P2940" t="str">
        <f t="shared" si="91"/>
        <v>2023-06</v>
      </c>
      <c r="Q2940" s="3">
        <f>IF(AND(IF(dashboard!$B$4="All",TRUE,$F2940=dashboard!$B$4),IF(dashboard!$B$5="All",TRUE,$E2940=dashboard!$B$5),IF(dashboard!$B$6="All",TRUE,$G2940=dashboard!$B$6),IF(dashboard!$B$7="All",TRUE,$M2940=dashboard!$B$7),$P2940&gt;=dashboard!$B$8,$P2940&lt;=dashboard!$B$9,COUNTIFS($C$2:C2940,$C2940,$F$2:F2940,IF(dashboard!$B$4="All","*",dashboard!$B$4),$E$2:E2940,IF(dashboard!$B$5="All","*",dashboard!$B$5),$G$2:G2940,IF(dashboard!$B$6="All","*",dashboard!$B$6),$M$2:M2940,IF(dashboard!$B$7="All","*",dashboard!$B$7),$P$2:P2940,"&gt;="&amp;dashboard!$B$8,$P$2:P2940,"&lt;="&amp;dashboard!$B$9)=1),1,0)</f>
        <v>0</v>
      </c>
    </row>
    <row r="2941" spans="1:17">
      <c r="A2941" t="s">
        <v>4525</v>
      </c>
      <c r="B2941" s="2">
        <v>45181</v>
      </c>
      <c r="C2941" t="s">
        <v>633</v>
      </c>
      <c r="D2941" t="s">
        <v>1239</v>
      </c>
      <c r="E2941" t="s">
        <v>17</v>
      </c>
      <c r="F2941" t="s">
        <v>18</v>
      </c>
      <c r="G2941" t="s">
        <v>19</v>
      </c>
      <c r="H2941" t="s">
        <v>20</v>
      </c>
      <c r="I2941" s="3">
        <v>1</v>
      </c>
      <c r="J2941" s="4">
        <v>35532.449999999997</v>
      </c>
      <c r="K2941" s="4">
        <v>35532.449999999997</v>
      </c>
      <c r="L2941" t="s">
        <v>21</v>
      </c>
      <c r="M2941" t="s">
        <v>29</v>
      </c>
      <c r="N2941">
        <f>IF(COUNTIF($C$2:C2941,C2941)=1,1,0)</f>
        <v>0</v>
      </c>
      <c r="O2941">
        <f t="shared" si="90"/>
        <v>0</v>
      </c>
      <c r="P2941" t="str">
        <f t="shared" si="91"/>
        <v>2023-09</v>
      </c>
      <c r="Q2941" s="3">
        <f>IF(AND(IF(dashboard!$B$4="All",TRUE,$F2941=dashboard!$B$4),IF(dashboard!$B$5="All",TRUE,$E2941=dashboard!$B$5),IF(dashboard!$B$6="All",TRUE,$G2941=dashboard!$B$6),IF(dashboard!$B$7="All",TRUE,$M2941=dashboard!$B$7),$P2941&gt;=dashboard!$B$8,$P2941&lt;=dashboard!$B$9,COUNTIFS($C$2:C2941,$C2941,$F$2:F2941,IF(dashboard!$B$4="All","*",dashboard!$B$4),$E$2:E2941,IF(dashboard!$B$5="All","*",dashboard!$B$5),$G$2:G2941,IF(dashboard!$B$6="All","*",dashboard!$B$6),$M$2:M2941,IF(dashboard!$B$7="All","*",dashboard!$B$7),$P$2:P2941,"&gt;="&amp;dashboard!$B$8,$P$2:P2941,"&lt;="&amp;dashboard!$B$9)=1),1,0)</f>
        <v>0</v>
      </c>
    </row>
    <row r="2942" spans="1:17">
      <c r="A2942" t="s">
        <v>4526</v>
      </c>
      <c r="B2942" s="2">
        <v>45097</v>
      </c>
      <c r="C2942" t="s">
        <v>1953</v>
      </c>
      <c r="D2942" t="s">
        <v>2649</v>
      </c>
      <c r="E2942" t="s">
        <v>26</v>
      </c>
      <c r="F2942" t="s">
        <v>46</v>
      </c>
      <c r="G2942" t="s">
        <v>42</v>
      </c>
      <c r="H2942" t="s">
        <v>34</v>
      </c>
      <c r="I2942" s="3">
        <v>3</v>
      </c>
      <c r="J2942" s="4">
        <v>1219.68</v>
      </c>
      <c r="K2942" s="4">
        <v>3659.05</v>
      </c>
      <c r="L2942" t="s">
        <v>35</v>
      </c>
      <c r="M2942" t="s">
        <v>29</v>
      </c>
      <c r="N2942">
        <f>IF(COUNTIF($C$2:C2942,C2942)=1,1,0)</f>
        <v>0</v>
      </c>
      <c r="O2942">
        <f t="shared" si="90"/>
        <v>0</v>
      </c>
      <c r="P2942" t="str">
        <f t="shared" si="91"/>
        <v>2023-06</v>
      </c>
      <c r="Q2942" s="3">
        <f>IF(AND(IF(dashboard!$B$4="All",TRUE,$F2942=dashboard!$B$4),IF(dashboard!$B$5="All",TRUE,$E2942=dashboard!$B$5),IF(dashboard!$B$6="All",TRUE,$G2942=dashboard!$B$6),IF(dashboard!$B$7="All",TRUE,$M2942=dashboard!$B$7),$P2942&gt;=dashboard!$B$8,$P2942&lt;=dashboard!$B$9,COUNTIFS($C$2:C2942,$C2942,$F$2:F2942,IF(dashboard!$B$4="All","*",dashboard!$B$4),$E$2:E2942,IF(dashboard!$B$5="All","*",dashboard!$B$5),$G$2:G2942,IF(dashboard!$B$6="All","*",dashboard!$B$6),$M$2:M2942,IF(dashboard!$B$7="All","*",dashboard!$B$7),$P$2:P2942,"&gt;="&amp;dashboard!$B$8,$P$2:P2942,"&lt;="&amp;dashboard!$B$9)=1),1,0)</f>
        <v>0</v>
      </c>
    </row>
    <row r="2943" spans="1:17">
      <c r="A2943" t="s">
        <v>4527</v>
      </c>
      <c r="B2943" s="2">
        <v>45096</v>
      </c>
      <c r="C2943" t="s">
        <v>1337</v>
      </c>
      <c r="D2943" t="s">
        <v>387</v>
      </c>
      <c r="E2943" t="s">
        <v>17</v>
      </c>
      <c r="F2943" t="s">
        <v>33</v>
      </c>
      <c r="G2943" t="s">
        <v>42</v>
      </c>
      <c r="H2943" t="s">
        <v>34</v>
      </c>
      <c r="I2943" s="3">
        <v>5</v>
      </c>
      <c r="J2943" s="4">
        <v>1298.06</v>
      </c>
      <c r="K2943" s="4">
        <v>6490.3</v>
      </c>
      <c r="L2943" t="s">
        <v>28</v>
      </c>
      <c r="M2943" t="s">
        <v>29</v>
      </c>
      <c r="N2943">
        <f>IF(COUNTIF($C$2:C2943,C2943)=1,1,0)</f>
        <v>0</v>
      </c>
      <c r="O2943">
        <f t="shared" si="90"/>
        <v>0</v>
      </c>
      <c r="P2943" t="str">
        <f t="shared" si="91"/>
        <v>2023-06</v>
      </c>
      <c r="Q2943" s="3">
        <f>IF(AND(IF(dashboard!$B$4="All",TRUE,$F2943=dashboard!$B$4),IF(dashboard!$B$5="All",TRUE,$E2943=dashboard!$B$5),IF(dashboard!$B$6="All",TRUE,$G2943=dashboard!$B$6),IF(dashboard!$B$7="All",TRUE,$M2943=dashboard!$B$7),$P2943&gt;=dashboard!$B$8,$P2943&lt;=dashboard!$B$9,COUNTIFS($C$2:C2943,$C2943,$F$2:F2943,IF(dashboard!$B$4="All","*",dashboard!$B$4),$E$2:E2943,IF(dashboard!$B$5="All","*",dashboard!$B$5),$G$2:G2943,IF(dashboard!$B$6="All","*",dashboard!$B$6),$M$2:M2943,IF(dashboard!$B$7="All","*",dashboard!$B$7),$P$2:P2943,"&gt;="&amp;dashboard!$B$8,$P$2:P2943,"&lt;="&amp;dashboard!$B$9)=1),1,0)</f>
        <v>0</v>
      </c>
    </row>
    <row r="2944" spans="1:17">
      <c r="A2944" t="s">
        <v>4528</v>
      </c>
      <c r="B2944" s="2">
        <v>45248</v>
      </c>
      <c r="C2944" t="s">
        <v>2002</v>
      </c>
      <c r="D2944" t="s">
        <v>669</v>
      </c>
      <c r="E2944" t="s">
        <v>26</v>
      </c>
      <c r="F2944" t="s">
        <v>46</v>
      </c>
      <c r="G2944" t="s">
        <v>19</v>
      </c>
      <c r="H2944" t="s">
        <v>57</v>
      </c>
      <c r="I2944" s="3">
        <v>2</v>
      </c>
      <c r="J2944" s="4">
        <v>13503.66</v>
      </c>
      <c r="K2944" s="4">
        <v>27007.32</v>
      </c>
      <c r="L2944" t="s">
        <v>21</v>
      </c>
      <c r="M2944" t="s">
        <v>29</v>
      </c>
      <c r="N2944">
        <f>IF(COUNTIF($C$2:C2944,C2944)=1,1,0)</f>
        <v>0</v>
      </c>
      <c r="O2944">
        <f t="shared" si="90"/>
        <v>0</v>
      </c>
      <c r="P2944" t="str">
        <f t="shared" si="91"/>
        <v>2023-11</v>
      </c>
      <c r="Q2944" s="3">
        <f>IF(AND(IF(dashboard!$B$4="All",TRUE,$F2944=dashboard!$B$4),IF(dashboard!$B$5="All",TRUE,$E2944=dashboard!$B$5),IF(dashboard!$B$6="All",TRUE,$G2944=dashboard!$B$6),IF(dashboard!$B$7="All",TRUE,$M2944=dashboard!$B$7),$P2944&gt;=dashboard!$B$8,$P2944&lt;=dashboard!$B$9,COUNTIFS($C$2:C2944,$C2944,$F$2:F2944,IF(dashboard!$B$4="All","*",dashboard!$B$4),$E$2:E2944,IF(dashboard!$B$5="All","*",dashboard!$B$5),$G$2:G2944,IF(dashboard!$B$6="All","*",dashboard!$B$6),$M$2:M2944,IF(dashboard!$B$7="All","*",dashboard!$B$7),$P$2:P2944,"&gt;="&amp;dashboard!$B$8,$P$2:P2944,"&lt;="&amp;dashboard!$B$9)=1),1,0)</f>
        <v>0</v>
      </c>
    </row>
    <row r="2945" spans="1:17">
      <c r="A2945" t="s">
        <v>4529</v>
      </c>
      <c r="B2945" s="2">
        <v>45382</v>
      </c>
      <c r="C2945" t="s">
        <v>1545</v>
      </c>
      <c r="D2945" t="s">
        <v>1340</v>
      </c>
      <c r="E2945" t="s">
        <v>17</v>
      </c>
      <c r="F2945" t="s">
        <v>33</v>
      </c>
      <c r="G2945" t="s">
        <v>42</v>
      </c>
      <c r="H2945" t="s">
        <v>20</v>
      </c>
      <c r="I2945" s="3">
        <v>5</v>
      </c>
      <c r="J2945" s="4">
        <v>31513.01</v>
      </c>
      <c r="K2945" s="4">
        <v>157565.04</v>
      </c>
      <c r="L2945" t="s">
        <v>21</v>
      </c>
      <c r="M2945" t="s">
        <v>29</v>
      </c>
      <c r="N2945">
        <f>IF(COUNTIF($C$2:C2945,C2945)=1,1,0)</f>
        <v>0</v>
      </c>
      <c r="O2945">
        <f t="shared" si="90"/>
        <v>0</v>
      </c>
      <c r="P2945" t="str">
        <f t="shared" si="91"/>
        <v>2024-03</v>
      </c>
      <c r="Q2945" s="3">
        <f>IF(AND(IF(dashboard!$B$4="All",TRUE,$F2945=dashboard!$B$4),IF(dashboard!$B$5="All",TRUE,$E2945=dashboard!$B$5),IF(dashboard!$B$6="All",TRUE,$G2945=dashboard!$B$6),IF(dashboard!$B$7="All",TRUE,$M2945=dashboard!$B$7),$P2945&gt;=dashboard!$B$8,$P2945&lt;=dashboard!$B$9,COUNTIFS($C$2:C2945,$C2945,$F$2:F2945,IF(dashboard!$B$4="All","*",dashboard!$B$4),$E$2:E2945,IF(dashboard!$B$5="All","*",dashboard!$B$5),$G$2:G2945,IF(dashboard!$B$6="All","*",dashboard!$B$6),$M$2:M2945,IF(dashboard!$B$7="All","*",dashboard!$B$7),$P$2:P2945,"&gt;="&amp;dashboard!$B$8,$P$2:P2945,"&lt;="&amp;dashboard!$B$9)=1),1,0)</f>
        <v>0</v>
      </c>
    </row>
    <row r="2946" spans="1:17">
      <c r="A2946" t="s">
        <v>4530</v>
      </c>
      <c r="B2946" s="2">
        <v>45081</v>
      </c>
      <c r="C2946" t="s">
        <v>1329</v>
      </c>
      <c r="D2946" t="s">
        <v>954</v>
      </c>
      <c r="E2946" t="s">
        <v>17</v>
      </c>
      <c r="F2946" t="s">
        <v>18</v>
      </c>
      <c r="G2946" t="s">
        <v>42</v>
      </c>
      <c r="H2946" t="s">
        <v>50</v>
      </c>
      <c r="I2946" s="3">
        <v>1</v>
      </c>
      <c r="J2946" s="4">
        <v>2110.88</v>
      </c>
      <c r="K2946" s="4">
        <v>2110.88</v>
      </c>
      <c r="L2946" t="s">
        <v>35</v>
      </c>
      <c r="M2946" t="s">
        <v>29</v>
      </c>
      <c r="N2946">
        <f>IF(COUNTIF($C$2:C2946,C2946)=1,1,0)</f>
        <v>0</v>
      </c>
      <c r="O2946">
        <f t="shared" ref="O2946:O3009" si="92">IF(OR(M2946="Yes",M2946="YES",M2946=TRUE,M2946=1),1,0)</f>
        <v>0</v>
      </c>
      <c r="P2946" t="str">
        <f t="shared" ref="P2946:P3009" si="93">TEXT(B2946,"yyyy-mm")</f>
        <v>2023-06</v>
      </c>
      <c r="Q2946" s="3">
        <f>IF(AND(IF(dashboard!$B$4="All",TRUE,$F2946=dashboard!$B$4),IF(dashboard!$B$5="All",TRUE,$E2946=dashboard!$B$5),IF(dashboard!$B$6="All",TRUE,$G2946=dashboard!$B$6),IF(dashboard!$B$7="All",TRUE,$M2946=dashboard!$B$7),$P2946&gt;=dashboard!$B$8,$P2946&lt;=dashboard!$B$9,COUNTIFS($C$2:C2946,$C2946,$F$2:F2946,IF(dashboard!$B$4="All","*",dashboard!$B$4),$E$2:E2946,IF(dashboard!$B$5="All","*",dashboard!$B$5),$G$2:G2946,IF(dashboard!$B$6="All","*",dashboard!$B$6),$M$2:M2946,IF(dashboard!$B$7="All","*",dashboard!$B$7),$P$2:P2946,"&gt;="&amp;dashboard!$B$8,$P$2:P2946,"&lt;="&amp;dashboard!$B$9)=1),1,0)</f>
        <v>0</v>
      </c>
    </row>
    <row r="2947" spans="1:17">
      <c r="A2947" t="s">
        <v>4531</v>
      </c>
      <c r="B2947" s="2">
        <v>45275</v>
      </c>
      <c r="C2947" t="s">
        <v>293</v>
      </c>
      <c r="D2947" t="s">
        <v>601</v>
      </c>
      <c r="E2947" t="s">
        <v>17</v>
      </c>
      <c r="F2947" t="s">
        <v>18</v>
      </c>
      <c r="G2947" t="s">
        <v>42</v>
      </c>
      <c r="H2947" t="s">
        <v>20</v>
      </c>
      <c r="I2947" s="3">
        <v>2</v>
      </c>
      <c r="J2947" s="4">
        <v>34960.629999999997</v>
      </c>
      <c r="K2947" s="4">
        <v>69921.25</v>
      </c>
      <c r="L2947" t="s">
        <v>28</v>
      </c>
      <c r="M2947" t="s">
        <v>29</v>
      </c>
      <c r="N2947">
        <f>IF(COUNTIF($C$2:C2947,C2947)=1,1,0)</f>
        <v>0</v>
      </c>
      <c r="O2947">
        <f t="shared" si="92"/>
        <v>0</v>
      </c>
      <c r="P2947" t="str">
        <f t="shared" si="93"/>
        <v>2023-12</v>
      </c>
      <c r="Q2947" s="3">
        <f>IF(AND(IF(dashboard!$B$4="All",TRUE,$F2947=dashboard!$B$4),IF(dashboard!$B$5="All",TRUE,$E2947=dashboard!$B$5),IF(dashboard!$B$6="All",TRUE,$G2947=dashboard!$B$6),IF(dashboard!$B$7="All",TRUE,$M2947=dashboard!$B$7),$P2947&gt;=dashboard!$B$8,$P2947&lt;=dashboard!$B$9,COUNTIFS($C$2:C2947,$C2947,$F$2:F2947,IF(dashboard!$B$4="All","*",dashboard!$B$4),$E$2:E2947,IF(dashboard!$B$5="All","*",dashboard!$B$5),$G$2:G2947,IF(dashboard!$B$6="All","*",dashboard!$B$6),$M$2:M2947,IF(dashboard!$B$7="All","*",dashboard!$B$7),$P$2:P2947,"&gt;="&amp;dashboard!$B$8,$P$2:P2947,"&lt;="&amp;dashboard!$B$9)=1),1,0)</f>
        <v>0</v>
      </c>
    </row>
    <row r="2948" spans="1:17">
      <c r="A2948" t="s">
        <v>4532</v>
      </c>
      <c r="B2948" s="2">
        <v>45377</v>
      </c>
      <c r="C2948" t="s">
        <v>1212</v>
      </c>
      <c r="D2948" t="s">
        <v>2574</v>
      </c>
      <c r="E2948" t="s">
        <v>17</v>
      </c>
      <c r="F2948" t="s">
        <v>46</v>
      </c>
      <c r="G2948" t="s">
        <v>19</v>
      </c>
      <c r="H2948" t="s">
        <v>34</v>
      </c>
      <c r="I2948" s="3">
        <v>5</v>
      </c>
      <c r="J2948" s="4">
        <v>1397.88</v>
      </c>
      <c r="K2948" s="4">
        <v>6989.42</v>
      </c>
      <c r="L2948" t="s">
        <v>28</v>
      </c>
      <c r="M2948" t="s">
        <v>29</v>
      </c>
      <c r="N2948">
        <f>IF(COUNTIF($C$2:C2948,C2948)=1,1,0)</f>
        <v>0</v>
      </c>
      <c r="O2948">
        <f t="shared" si="92"/>
        <v>0</v>
      </c>
      <c r="P2948" t="str">
        <f t="shared" si="93"/>
        <v>2024-03</v>
      </c>
      <c r="Q2948" s="3">
        <f>IF(AND(IF(dashboard!$B$4="All",TRUE,$F2948=dashboard!$B$4),IF(dashboard!$B$5="All",TRUE,$E2948=dashboard!$B$5),IF(dashboard!$B$6="All",TRUE,$G2948=dashboard!$B$6),IF(dashboard!$B$7="All",TRUE,$M2948=dashboard!$B$7),$P2948&gt;=dashboard!$B$8,$P2948&lt;=dashboard!$B$9,COUNTIFS($C$2:C2948,$C2948,$F$2:F2948,IF(dashboard!$B$4="All","*",dashboard!$B$4),$E$2:E2948,IF(dashboard!$B$5="All","*",dashboard!$B$5),$G$2:G2948,IF(dashboard!$B$6="All","*",dashboard!$B$6),$M$2:M2948,IF(dashboard!$B$7="All","*",dashboard!$B$7),$P$2:P2948,"&gt;="&amp;dashboard!$B$8,$P$2:P2948,"&lt;="&amp;dashboard!$B$9)=1),1,0)</f>
        <v>0</v>
      </c>
    </row>
    <row r="2949" spans="1:17">
      <c r="A2949" t="s">
        <v>4533</v>
      </c>
      <c r="B2949" s="2">
        <v>45099</v>
      </c>
      <c r="C2949" t="s">
        <v>1134</v>
      </c>
      <c r="D2949" t="s">
        <v>1701</v>
      </c>
      <c r="E2949" t="s">
        <v>17</v>
      </c>
      <c r="F2949" t="s">
        <v>33</v>
      </c>
      <c r="G2949" t="s">
        <v>42</v>
      </c>
      <c r="H2949" t="s">
        <v>20</v>
      </c>
      <c r="I2949" s="3">
        <v>1</v>
      </c>
      <c r="J2949" s="4">
        <v>40669.71</v>
      </c>
      <c r="K2949" s="4">
        <v>40669.71</v>
      </c>
      <c r="L2949" t="s">
        <v>28</v>
      </c>
      <c r="M2949" t="s">
        <v>29</v>
      </c>
      <c r="N2949">
        <f>IF(COUNTIF($C$2:C2949,C2949)=1,1,0)</f>
        <v>0</v>
      </c>
      <c r="O2949">
        <f t="shared" si="92"/>
        <v>0</v>
      </c>
      <c r="P2949" t="str">
        <f t="shared" si="93"/>
        <v>2023-06</v>
      </c>
      <c r="Q2949" s="3">
        <f>IF(AND(IF(dashboard!$B$4="All",TRUE,$F2949=dashboard!$B$4),IF(dashboard!$B$5="All",TRUE,$E2949=dashboard!$B$5),IF(dashboard!$B$6="All",TRUE,$G2949=dashboard!$B$6),IF(dashboard!$B$7="All",TRUE,$M2949=dashboard!$B$7),$P2949&gt;=dashboard!$B$8,$P2949&lt;=dashboard!$B$9,COUNTIFS($C$2:C2949,$C2949,$F$2:F2949,IF(dashboard!$B$4="All","*",dashboard!$B$4),$E$2:E2949,IF(dashboard!$B$5="All","*",dashboard!$B$5),$G$2:G2949,IF(dashboard!$B$6="All","*",dashboard!$B$6),$M$2:M2949,IF(dashboard!$B$7="All","*",dashboard!$B$7),$P$2:P2949,"&gt;="&amp;dashboard!$B$8,$P$2:P2949,"&lt;="&amp;dashboard!$B$9)=1),1,0)</f>
        <v>1</v>
      </c>
    </row>
    <row r="2950" spans="1:17">
      <c r="A2950" t="s">
        <v>4534</v>
      </c>
      <c r="B2950" s="2">
        <v>44936</v>
      </c>
      <c r="C2950" t="s">
        <v>1419</v>
      </c>
      <c r="D2950" t="s">
        <v>1971</v>
      </c>
      <c r="E2950" t="s">
        <v>17</v>
      </c>
      <c r="F2950" t="s">
        <v>18</v>
      </c>
      <c r="G2950" t="s">
        <v>19</v>
      </c>
      <c r="H2950" t="s">
        <v>57</v>
      </c>
      <c r="I2950" s="3">
        <v>5</v>
      </c>
      <c r="J2950" s="4">
        <v>15772.21</v>
      </c>
      <c r="K2950" s="4">
        <v>78861.03</v>
      </c>
      <c r="L2950" t="s">
        <v>21</v>
      </c>
      <c r="M2950" t="s">
        <v>29</v>
      </c>
      <c r="N2950">
        <f>IF(COUNTIF($C$2:C2950,C2950)=1,1,0)</f>
        <v>0</v>
      </c>
      <c r="O2950">
        <f t="shared" si="92"/>
        <v>0</v>
      </c>
      <c r="P2950" t="str">
        <f t="shared" si="93"/>
        <v>2023-01</v>
      </c>
      <c r="Q2950" s="3">
        <f>IF(AND(IF(dashboard!$B$4="All",TRUE,$F2950=dashboard!$B$4),IF(dashboard!$B$5="All",TRUE,$E2950=dashboard!$B$5),IF(dashboard!$B$6="All",TRUE,$G2950=dashboard!$B$6),IF(dashboard!$B$7="All",TRUE,$M2950=dashboard!$B$7),$P2950&gt;=dashboard!$B$8,$P2950&lt;=dashboard!$B$9,COUNTIFS($C$2:C2950,$C2950,$F$2:F2950,IF(dashboard!$B$4="All","*",dashboard!$B$4),$E$2:E2950,IF(dashboard!$B$5="All","*",dashboard!$B$5),$G$2:G2950,IF(dashboard!$B$6="All","*",dashboard!$B$6),$M$2:M2950,IF(dashboard!$B$7="All","*",dashboard!$B$7),$P$2:P2950,"&gt;="&amp;dashboard!$B$8,$P$2:P2950,"&lt;="&amp;dashboard!$B$9)=1),1,0)</f>
        <v>0</v>
      </c>
    </row>
    <row r="2951" spans="1:17">
      <c r="A2951" t="s">
        <v>4535</v>
      </c>
      <c r="B2951" s="2">
        <v>45191</v>
      </c>
      <c r="C2951" t="s">
        <v>1152</v>
      </c>
      <c r="D2951" t="s">
        <v>1722</v>
      </c>
      <c r="E2951" t="s">
        <v>61</v>
      </c>
      <c r="F2951" t="s">
        <v>46</v>
      </c>
      <c r="G2951" t="s">
        <v>42</v>
      </c>
      <c r="H2951" t="s">
        <v>50</v>
      </c>
      <c r="I2951" s="3">
        <v>2</v>
      </c>
      <c r="J2951" s="4">
        <v>2882.73</v>
      </c>
      <c r="K2951" s="4">
        <v>5765.46</v>
      </c>
      <c r="L2951" t="s">
        <v>28</v>
      </c>
      <c r="M2951" t="s">
        <v>29</v>
      </c>
      <c r="N2951">
        <f>IF(COUNTIF($C$2:C2951,C2951)=1,1,0)</f>
        <v>0</v>
      </c>
      <c r="O2951">
        <f t="shared" si="92"/>
        <v>0</v>
      </c>
      <c r="P2951" t="str">
        <f t="shared" si="93"/>
        <v>2023-09</v>
      </c>
      <c r="Q2951" s="3">
        <f>IF(AND(IF(dashboard!$B$4="All",TRUE,$F2951=dashboard!$B$4),IF(dashboard!$B$5="All",TRUE,$E2951=dashboard!$B$5),IF(dashboard!$B$6="All",TRUE,$G2951=dashboard!$B$6),IF(dashboard!$B$7="All",TRUE,$M2951=dashboard!$B$7),$P2951&gt;=dashboard!$B$8,$P2951&lt;=dashboard!$B$9,COUNTIFS($C$2:C2951,$C2951,$F$2:F2951,IF(dashboard!$B$4="All","*",dashboard!$B$4),$E$2:E2951,IF(dashboard!$B$5="All","*",dashboard!$B$5),$G$2:G2951,IF(dashboard!$B$6="All","*",dashboard!$B$6),$M$2:M2951,IF(dashboard!$B$7="All","*",dashboard!$B$7),$P$2:P2951,"&gt;="&amp;dashboard!$B$8,$P$2:P2951,"&lt;="&amp;dashboard!$B$9)=1),1,0)</f>
        <v>0</v>
      </c>
    </row>
    <row r="2952" spans="1:17">
      <c r="A2952" t="s">
        <v>4536</v>
      </c>
      <c r="B2952" s="2">
        <v>45364</v>
      </c>
      <c r="C2952" t="s">
        <v>2112</v>
      </c>
      <c r="D2952" t="s">
        <v>1572</v>
      </c>
      <c r="E2952" t="s">
        <v>26</v>
      </c>
      <c r="F2952" t="s">
        <v>46</v>
      </c>
      <c r="G2952" t="s">
        <v>19</v>
      </c>
      <c r="H2952" t="s">
        <v>20</v>
      </c>
      <c r="I2952" s="3">
        <v>2</v>
      </c>
      <c r="J2952" s="4">
        <v>41361.58</v>
      </c>
      <c r="K2952" s="4">
        <v>82723.16</v>
      </c>
      <c r="L2952" t="s">
        <v>21</v>
      </c>
      <c r="M2952" t="s">
        <v>29</v>
      </c>
      <c r="N2952">
        <f>IF(COUNTIF($C$2:C2952,C2952)=1,1,0)</f>
        <v>0</v>
      </c>
      <c r="O2952">
        <f t="shared" si="92"/>
        <v>0</v>
      </c>
      <c r="P2952" t="str">
        <f t="shared" si="93"/>
        <v>2024-03</v>
      </c>
      <c r="Q2952" s="3">
        <f>IF(AND(IF(dashboard!$B$4="All",TRUE,$F2952=dashboard!$B$4),IF(dashboard!$B$5="All",TRUE,$E2952=dashboard!$B$5),IF(dashboard!$B$6="All",TRUE,$G2952=dashboard!$B$6),IF(dashboard!$B$7="All",TRUE,$M2952=dashboard!$B$7),$P2952&gt;=dashboard!$B$8,$P2952&lt;=dashboard!$B$9,COUNTIFS($C$2:C2952,$C2952,$F$2:F2952,IF(dashboard!$B$4="All","*",dashboard!$B$4),$E$2:E2952,IF(dashboard!$B$5="All","*",dashboard!$B$5),$G$2:G2952,IF(dashboard!$B$6="All","*",dashboard!$B$6),$M$2:M2952,IF(dashboard!$B$7="All","*",dashboard!$B$7),$P$2:P2952,"&gt;="&amp;dashboard!$B$8,$P$2:P2952,"&lt;="&amp;dashboard!$B$9)=1),1,0)</f>
        <v>0</v>
      </c>
    </row>
    <row r="2953" spans="1:17">
      <c r="A2953" t="s">
        <v>4537</v>
      </c>
      <c r="B2953" s="2">
        <v>45173</v>
      </c>
      <c r="C2953" t="s">
        <v>2488</v>
      </c>
      <c r="D2953" t="s">
        <v>1293</v>
      </c>
      <c r="E2953" t="s">
        <v>17</v>
      </c>
      <c r="F2953" t="s">
        <v>46</v>
      </c>
      <c r="G2953" t="s">
        <v>19</v>
      </c>
      <c r="H2953" t="s">
        <v>50</v>
      </c>
      <c r="I2953" s="3">
        <v>5</v>
      </c>
      <c r="J2953" s="4">
        <v>2743.88</v>
      </c>
      <c r="K2953" s="4">
        <v>13719.41</v>
      </c>
      <c r="L2953" t="s">
        <v>28</v>
      </c>
      <c r="M2953" t="s">
        <v>29</v>
      </c>
      <c r="N2953">
        <f>IF(COUNTIF($C$2:C2953,C2953)=1,1,0)</f>
        <v>0</v>
      </c>
      <c r="O2953">
        <f t="shared" si="92"/>
        <v>0</v>
      </c>
      <c r="P2953" t="str">
        <f t="shared" si="93"/>
        <v>2023-09</v>
      </c>
      <c r="Q2953" s="3">
        <f>IF(AND(IF(dashboard!$B$4="All",TRUE,$F2953=dashboard!$B$4),IF(dashboard!$B$5="All",TRUE,$E2953=dashboard!$B$5),IF(dashboard!$B$6="All",TRUE,$G2953=dashboard!$B$6),IF(dashboard!$B$7="All",TRUE,$M2953=dashboard!$B$7),$P2953&gt;=dashboard!$B$8,$P2953&lt;=dashboard!$B$9,COUNTIFS($C$2:C2953,$C2953,$F$2:F2953,IF(dashboard!$B$4="All","*",dashboard!$B$4),$E$2:E2953,IF(dashboard!$B$5="All","*",dashboard!$B$5),$G$2:G2953,IF(dashboard!$B$6="All","*",dashboard!$B$6),$M$2:M2953,IF(dashboard!$B$7="All","*",dashboard!$B$7),$P$2:P2953,"&gt;="&amp;dashboard!$B$8,$P$2:P2953,"&lt;="&amp;dashboard!$B$9)=1),1,0)</f>
        <v>0</v>
      </c>
    </row>
    <row r="2954" spans="1:17">
      <c r="A2954" t="s">
        <v>4538</v>
      </c>
      <c r="B2954" s="2">
        <v>45472</v>
      </c>
      <c r="C2954" t="s">
        <v>1447</v>
      </c>
      <c r="D2954" t="s">
        <v>1033</v>
      </c>
      <c r="E2954" t="s">
        <v>17</v>
      </c>
      <c r="F2954" t="s">
        <v>18</v>
      </c>
      <c r="G2954" t="s">
        <v>19</v>
      </c>
      <c r="H2954" t="s">
        <v>50</v>
      </c>
      <c r="I2954" s="3">
        <v>3</v>
      </c>
      <c r="J2954" s="4">
        <v>2259.79</v>
      </c>
      <c r="K2954" s="4">
        <v>6779.37</v>
      </c>
      <c r="L2954" t="s">
        <v>21</v>
      </c>
      <c r="M2954" t="s">
        <v>22</v>
      </c>
      <c r="N2954">
        <f>IF(COUNTIF($C$2:C2954,C2954)=1,1,0)</f>
        <v>0</v>
      </c>
      <c r="O2954">
        <f t="shared" si="92"/>
        <v>1</v>
      </c>
      <c r="P2954" t="str">
        <f t="shared" si="93"/>
        <v>2024-06</v>
      </c>
      <c r="Q2954" s="3">
        <f>IF(AND(IF(dashboard!$B$4="All",TRUE,$F2954=dashboard!$B$4),IF(dashboard!$B$5="All",TRUE,$E2954=dashboard!$B$5),IF(dashboard!$B$6="All",TRUE,$G2954=dashboard!$B$6),IF(dashboard!$B$7="All",TRUE,$M2954=dashboard!$B$7),$P2954&gt;=dashboard!$B$8,$P2954&lt;=dashboard!$B$9,COUNTIFS($C$2:C2954,$C2954,$F$2:F2954,IF(dashboard!$B$4="All","*",dashboard!$B$4),$E$2:E2954,IF(dashboard!$B$5="All","*",dashboard!$B$5),$G$2:G2954,IF(dashboard!$B$6="All","*",dashboard!$B$6),$M$2:M2954,IF(dashboard!$B$7="All","*",dashboard!$B$7),$P$2:P2954,"&gt;="&amp;dashboard!$B$8,$P$2:P2954,"&lt;="&amp;dashboard!$B$9)=1),1,0)</f>
        <v>0</v>
      </c>
    </row>
    <row r="2955" spans="1:17">
      <c r="A2955" t="s">
        <v>4539</v>
      </c>
      <c r="B2955" s="2">
        <v>45425</v>
      </c>
      <c r="C2955" t="s">
        <v>2446</v>
      </c>
      <c r="D2955" t="s">
        <v>437</v>
      </c>
      <c r="E2955" t="s">
        <v>61</v>
      </c>
      <c r="F2955" t="s">
        <v>33</v>
      </c>
      <c r="G2955" t="s">
        <v>19</v>
      </c>
      <c r="H2955" t="s">
        <v>34</v>
      </c>
      <c r="I2955" s="3">
        <v>5</v>
      </c>
      <c r="J2955" s="4">
        <v>1129.93</v>
      </c>
      <c r="K2955" s="4">
        <v>5649.67</v>
      </c>
      <c r="L2955" t="s">
        <v>35</v>
      </c>
      <c r="M2955" t="s">
        <v>29</v>
      </c>
      <c r="N2955">
        <f>IF(COUNTIF($C$2:C2955,C2955)=1,1,0)</f>
        <v>0</v>
      </c>
      <c r="O2955">
        <f t="shared" si="92"/>
        <v>0</v>
      </c>
      <c r="P2955" t="str">
        <f t="shared" si="93"/>
        <v>2024-05</v>
      </c>
      <c r="Q2955" s="3">
        <f>IF(AND(IF(dashboard!$B$4="All",TRUE,$F2955=dashboard!$B$4),IF(dashboard!$B$5="All",TRUE,$E2955=dashboard!$B$5),IF(dashboard!$B$6="All",TRUE,$G2955=dashboard!$B$6),IF(dashboard!$B$7="All",TRUE,$M2955=dashboard!$B$7),$P2955&gt;=dashboard!$B$8,$P2955&lt;=dashboard!$B$9,COUNTIFS($C$2:C2955,$C2955,$F$2:F2955,IF(dashboard!$B$4="All","*",dashboard!$B$4),$E$2:E2955,IF(dashboard!$B$5="All","*",dashboard!$B$5),$G$2:G2955,IF(dashboard!$B$6="All","*",dashboard!$B$6),$M$2:M2955,IF(dashboard!$B$7="All","*",dashboard!$B$7),$P$2:P2955,"&gt;="&amp;dashboard!$B$8,$P$2:P2955,"&lt;="&amp;dashboard!$B$9)=1),1,0)</f>
        <v>0</v>
      </c>
    </row>
    <row r="2956" spans="1:17">
      <c r="A2956" t="s">
        <v>4540</v>
      </c>
      <c r="B2956" s="2">
        <v>45055</v>
      </c>
      <c r="C2956" t="s">
        <v>4160</v>
      </c>
      <c r="D2956" t="s">
        <v>666</v>
      </c>
      <c r="E2956" t="s">
        <v>26</v>
      </c>
      <c r="F2956" t="s">
        <v>18</v>
      </c>
      <c r="G2956" t="s">
        <v>42</v>
      </c>
      <c r="H2956" t="s">
        <v>20</v>
      </c>
      <c r="I2956" s="3">
        <v>5</v>
      </c>
      <c r="J2956" s="4">
        <v>40797</v>
      </c>
      <c r="K2956" s="4">
        <v>203984.98</v>
      </c>
      <c r="L2956" t="s">
        <v>21</v>
      </c>
      <c r="M2956" t="s">
        <v>29</v>
      </c>
      <c r="N2956">
        <f>IF(COUNTIF($C$2:C2956,C2956)=1,1,0)</f>
        <v>0</v>
      </c>
      <c r="O2956">
        <f t="shared" si="92"/>
        <v>0</v>
      </c>
      <c r="P2956" t="str">
        <f t="shared" si="93"/>
        <v>2023-05</v>
      </c>
      <c r="Q2956" s="3">
        <f>IF(AND(IF(dashboard!$B$4="All",TRUE,$F2956=dashboard!$B$4),IF(dashboard!$B$5="All",TRUE,$E2956=dashboard!$B$5),IF(dashboard!$B$6="All",TRUE,$G2956=dashboard!$B$6),IF(dashboard!$B$7="All",TRUE,$M2956=dashboard!$B$7),$P2956&gt;=dashboard!$B$8,$P2956&lt;=dashboard!$B$9,COUNTIFS($C$2:C2956,$C2956,$F$2:F2956,IF(dashboard!$B$4="All","*",dashboard!$B$4),$E$2:E2956,IF(dashboard!$B$5="All","*",dashboard!$B$5),$G$2:G2956,IF(dashboard!$B$6="All","*",dashboard!$B$6),$M$2:M2956,IF(dashboard!$B$7="All","*",dashboard!$B$7),$P$2:P2956,"&gt;="&amp;dashboard!$B$8,$P$2:P2956,"&lt;="&amp;dashboard!$B$9)=1),1,0)</f>
        <v>0</v>
      </c>
    </row>
    <row r="2957" spans="1:17">
      <c r="A2957" t="s">
        <v>4541</v>
      </c>
      <c r="B2957" s="2">
        <v>45253</v>
      </c>
      <c r="C2957" t="s">
        <v>3373</v>
      </c>
      <c r="D2957" t="s">
        <v>918</v>
      </c>
      <c r="E2957" t="s">
        <v>17</v>
      </c>
      <c r="F2957" t="s">
        <v>27</v>
      </c>
      <c r="G2957" t="s">
        <v>19</v>
      </c>
      <c r="H2957" t="s">
        <v>50</v>
      </c>
      <c r="I2957" s="3">
        <v>5</v>
      </c>
      <c r="J2957" s="4">
        <v>2587.5100000000002</v>
      </c>
      <c r="K2957" s="4">
        <v>12937.55</v>
      </c>
      <c r="L2957" t="s">
        <v>28</v>
      </c>
      <c r="M2957" t="s">
        <v>29</v>
      </c>
      <c r="N2957">
        <f>IF(COUNTIF($C$2:C2957,C2957)=1,1,0)</f>
        <v>0</v>
      </c>
      <c r="O2957">
        <f t="shared" si="92"/>
        <v>0</v>
      </c>
      <c r="P2957" t="str">
        <f t="shared" si="93"/>
        <v>2023-11</v>
      </c>
      <c r="Q2957" s="3">
        <f>IF(AND(IF(dashboard!$B$4="All",TRUE,$F2957=dashboard!$B$4),IF(dashboard!$B$5="All",TRUE,$E2957=dashboard!$B$5),IF(dashboard!$B$6="All",TRUE,$G2957=dashboard!$B$6),IF(dashboard!$B$7="All",TRUE,$M2957=dashboard!$B$7),$P2957&gt;=dashboard!$B$8,$P2957&lt;=dashboard!$B$9,COUNTIFS($C$2:C2957,$C2957,$F$2:F2957,IF(dashboard!$B$4="All","*",dashboard!$B$4),$E$2:E2957,IF(dashboard!$B$5="All","*",dashboard!$B$5),$G$2:G2957,IF(dashboard!$B$6="All","*",dashboard!$B$6),$M$2:M2957,IF(dashboard!$B$7="All","*",dashboard!$B$7),$P$2:P2957,"&gt;="&amp;dashboard!$B$8,$P$2:P2957,"&lt;="&amp;dashboard!$B$9)=1),1,0)</f>
        <v>0</v>
      </c>
    </row>
    <row r="2958" spans="1:17">
      <c r="A2958" t="s">
        <v>4542</v>
      </c>
      <c r="B2958" s="2">
        <v>45330</v>
      </c>
      <c r="C2958" t="s">
        <v>419</v>
      </c>
      <c r="D2958" t="s">
        <v>2751</v>
      </c>
      <c r="E2958" t="s">
        <v>26</v>
      </c>
      <c r="F2958" t="s">
        <v>27</v>
      </c>
      <c r="G2958" t="s">
        <v>19</v>
      </c>
      <c r="H2958" t="s">
        <v>34</v>
      </c>
      <c r="I2958" s="3">
        <v>3</v>
      </c>
      <c r="J2958" s="4">
        <v>1332.42</v>
      </c>
      <c r="K2958" s="4">
        <v>3997.25</v>
      </c>
      <c r="L2958" t="s">
        <v>21</v>
      </c>
      <c r="M2958" t="s">
        <v>29</v>
      </c>
      <c r="N2958">
        <f>IF(COUNTIF($C$2:C2958,C2958)=1,1,0)</f>
        <v>0</v>
      </c>
      <c r="O2958">
        <f t="shared" si="92"/>
        <v>0</v>
      </c>
      <c r="P2958" t="str">
        <f t="shared" si="93"/>
        <v>2024-02</v>
      </c>
      <c r="Q2958" s="3">
        <f>IF(AND(IF(dashboard!$B$4="All",TRUE,$F2958=dashboard!$B$4),IF(dashboard!$B$5="All",TRUE,$E2958=dashboard!$B$5),IF(dashboard!$B$6="All",TRUE,$G2958=dashboard!$B$6),IF(dashboard!$B$7="All",TRUE,$M2958=dashboard!$B$7),$P2958&gt;=dashboard!$B$8,$P2958&lt;=dashboard!$B$9,COUNTIFS($C$2:C2958,$C2958,$F$2:F2958,IF(dashboard!$B$4="All","*",dashboard!$B$4),$E$2:E2958,IF(dashboard!$B$5="All","*",dashboard!$B$5),$G$2:G2958,IF(dashboard!$B$6="All","*",dashboard!$B$6),$M$2:M2958,IF(dashboard!$B$7="All","*",dashboard!$B$7),$P$2:P2958,"&gt;="&amp;dashboard!$B$8,$P$2:P2958,"&lt;="&amp;dashboard!$B$9)=1),1,0)</f>
        <v>0</v>
      </c>
    </row>
    <row r="2959" spans="1:17">
      <c r="A2959" t="s">
        <v>4543</v>
      </c>
      <c r="B2959" s="2">
        <v>45285</v>
      </c>
      <c r="C2959" t="s">
        <v>1123</v>
      </c>
      <c r="D2959" t="s">
        <v>1309</v>
      </c>
      <c r="E2959" t="s">
        <v>26</v>
      </c>
      <c r="F2959" t="s">
        <v>18</v>
      </c>
      <c r="G2959" t="s">
        <v>42</v>
      </c>
      <c r="H2959" t="s">
        <v>57</v>
      </c>
      <c r="I2959" s="3">
        <v>4</v>
      </c>
      <c r="J2959" s="4">
        <v>11370.86</v>
      </c>
      <c r="K2959" s="4">
        <v>45483.42</v>
      </c>
      <c r="L2959" t="s">
        <v>28</v>
      </c>
      <c r="M2959" t="s">
        <v>29</v>
      </c>
      <c r="N2959">
        <f>IF(COUNTIF($C$2:C2959,C2959)=1,1,0)</f>
        <v>0</v>
      </c>
      <c r="O2959">
        <f t="shared" si="92"/>
        <v>0</v>
      </c>
      <c r="P2959" t="str">
        <f t="shared" si="93"/>
        <v>2023-12</v>
      </c>
      <c r="Q2959" s="3">
        <f>IF(AND(IF(dashboard!$B$4="All",TRUE,$F2959=dashboard!$B$4),IF(dashboard!$B$5="All",TRUE,$E2959=dashboard!$B$5),IF(dashboard!$B$6="All",TRUE,$G2959=dashboard!$B$6),IF(dashboard!$B$7="All",TRUE,$M2959=dashboard!$B$7),$P2959&gt;=dashboard!$B$8,$P2959&lt;=dashboard!$B$9,COUNTIFS($C$2:C2959,$C2959,$F$2:F2959,IF(dashboard!$B$4="All","*",dashboard!$B$4),$E$2:E2959,IF(dashboard!$B$5="All","*",dashboard!$B$5),$G$2:G2959,IF(dashboard!$B$6="All","*",dashboard!$B$6),$M$2:M2959,IF(dashboard!$B$7="All","*",dashboard!$B$7),$P$2:P2959,"&gt;="&amp;dashboard!$B$8,$P$2:P2959,"&lt;="&amp;dashboard!$B$9)=1),1,0)</f>
        <v>0</v>
      </c>
    </row>
    <row r="2960" spans="1:17">
      <c r="A2960" t="s">
        <v>4544</v>
      </c>
      <c r="B2960" s="2">
        <v>44943</v>
      </c>
      <c r="C2960" t="s">
        <v>3300</v>
      </c>
      <c r="D2960" t="s">
        <v>1318</v>
      </c>
      <c r="E2960" t="s">
        <v>26</v>
      </c>
      <c r="F2960" t="s">
        <v>33</v>
      </c>
      <c r="G2960" t="s">
        <v>19</v>
      </c>
      <c r="H2960" t="s">
        <v>57</v>
      </c>
      <c r="I2960" s="3">
        <v>2</v>
      </c>
      <c r="J2960" s="4">
        <v>11954.26</v>
      </c>
      <c r="K2960" s="4">
        <v>23908.52</v>
      </c>
      <c r="L2960" t="s">
        <v>35</v>
      </c>
      <c r="M2960" t="s">
        <v>29</v>
      </c>
      <c r="N2960">
        <f>IF(COUNTIF($C$2:C2960,C2960)=1,1,0)</f>
        <v>0</v>
      </c>
      <c r="O2960">
        <f t="shared" si="92"/>
        <v>0</v>
      </c>
      <c r="P2960" t="str">
        <f t="shared" si="93"/>
        <v>2023-01</v>
      </c>
      <c r="Q2960" s="3">
        <f>IF(AND(IF(dashboard!$B$4="All",TRUE,$F2960=dashboard!$B$4),IF(dashboard!$B$5="All",TRUE,$E2960=dashboard!$B$5),IF(dashboard!$B$6="All",TRUE,$G2960=dashboard!$B$6),IF(dashboard!$B$7="All",TRUE,$M2960=dashboard!$B$7),$P2960&gt;=dashboard!$B$8,$P2960&lt;=dashboard!$B$9,COUNTIFS($C$2:C2960,$C2960,$F$2:F2960,IF(dashboard!$B$4="All","*",dashboard!$B$4),$E$2:E2960,IF(dashboard!$B$5="All","*",dashboard!$B$5),$G$2:G2960,IF(dashboard!$B$6="All","*",dashboard!$B$6),$M$2:M2960,IF(dashboard!$B$7="All","*",dashboard!$B$7),$P$2:P2960,"&gt;="&amp;dashboard!$B$8,$P$2:P2960,"&lt;="&amp;dashboard!$B$9)=1),1,0)</f>
        <v>1</v>
      </c>
    </row>
    <row r="2961" spans="1:17">
      <c r="A2961" t="s">
        <v>4545</v>
      </c>
      <c r="B2961" s="2">
        <v>45200</v>
      </c>
      <c r="C2961" t="s">
        <v>1222</v>
      </c>
      <c r="D2961" t="s">
        <v>4546</v>
      </c>
      <c r="E2961" t="s">
        <v>17</v>
      </c>
      <c r="F2961" t="s">
        <v>46</v>
      </c>
      <c r="G2961" t="s">
        <v>19</v>
      </c>
      <c r="H2961" t="s">
        <v>20</v>
      </c>
      <c r="I2961" s="3">
        <v>1</v>
      </c>
      <c r="J2961" s="4">
        <v>30521.9</v>
      </c>
      <c r="K2961" s="4">
        <v>30521.9</v>
      </c>
      <c r="L2961" t="s">
        <v>21</v>
      </c>
      <c r="M2961" t="s">
        <v>29</v>
      </c>
      <c r="N2961">
        <f>IF(COUNTIF($C$2:C2961,C2961)=1,1,0)</f>
        <v>0</v>
      </c>
      <c r="O2961">
        <f t="shared" si="92"/>
        <v>0</v>
      </c>
      <c r="P2961" t="str">
        <f t="shared" si="93"/>
        <v>2023-10</v>
      </c>
      <c r="Q2961" s="3">
        <f>IF(AND(IF(dashboard!$B$4="All",TRUE,$F2961=dashboard!$B$4),IF(dashboard!$B$5="All",TRUE,$E2961=dashboard!$B$5),IF(dashboard!$B$6="All",TRUE,$G2961=dashboard!$B$6),IF(dashboard!$B$7="All",TRUE,$M2961=dashboard!$B$7),$P2961&gt;=dashboard!$B$8,$P2961&lt;=dashboard!$B$9,COUNTIFS($C$2:C2961,$C2961,$F$2:F2961,IF(dashboard!$B$4="All","*",dashboard!$B$4),$E$2:E2961,IF(dashboard!$B$5="All","*",dashboard!$B$5),$G$2:G2961,IF(dashboard!$B$6="All","*",dashboard!$B$6),$M$2:M2961,IF(dashboard!$B$7="All","*",dashboard!$B$7),$P$2:P2961,"&gt;="&amp;dashboard!$B$8,$P$2:P2961,"&lt;="&amp;dashboard!$B$9)=1),1,0)</f>
        <v>0</v>
      </c>
    </row>
    <row r="2962" spans="1:17">
      <c r="A2962" t="s">
        <v>4547</v>
      </c>
      <c r="B2962" s="2">
        <v>45042</v>
      </c>
      <c r="C2962" t="s">
        <v>1226</v>
      </c>
      <c r="D2962" t="s">
        <v>4548</v>
      </c>
      <c r="E2962" t="s">
        <v>17</v>
      </c>
      <c r="F2962" t="s">
        <v>27</v>
      </c>
      <c r="G2962" t="s">
        <v>19</v>
      </c>
      <c r="H2962" t="s">
        <v>50</v>
      </c>
      <c r="I2962" s="3">
        <v>2</v>
      </c>
      <c r="J2962" s="4">
        <v>1985.3</v>
      </c>
      <c r="K2962" s="4">
        <v>3970.6</v>
      </c>
      <c r="L2962" t="s">
        <v>35</v>
      </c>
      <c r="M2962" t="s">
        <v>29</v>
      </c>
      <c r="N2962">
        <f>IF(COUNTIF($C$2:C2962,C2962)=1,1,0)</f>
        <v>0</v>
      </c>
      <c r="O2962">
        <f t="shared" si="92"/>
        <v>0</v>
      </c>
      <c r="P2962" t="str">
        <f t="shared" si="93"/>
        <v>2023-04</v>
      </c>
      <c r="Q2962" s="3">
        <f>IF(AND(IF(dashboard!$B$4="All",TRUE,$F2962=dashboard!$B$4),IF(dashboard!$B$5="All",TRUE,$E2962=dashboard!$B$5),IF(dashboard!$B$6="All",TRUE,$G2962=dashboard!$B$6),IF(dashboard!$B$7="All",TRUE,$M2962=dashboard!$B$7),$P2962&gt;=dashboard!$B$8,$P2962&lt;=dashboard!$B$9,COUNTIFS($C$2:C2962,$C2962,$F$2:F2962,IF(dashboard!$B$4="All","*",dashboard!$B$4),$E$2:E2962,IF(dashboard!$B$5="All","*",dashboard!$B$5),$G$2:G2962,IF(dashboard!$B$6="All","*",dashboard!$B$6),$M$2:M2962,IF(dashboard!$B$7="All","*",dashboard!$B$7),$P$2:P2962,"&gt;="&amp;dashboard!$B$8,$P$2:P2962,"&lt;="&amp;dashboard!$B$9)=1),1,0)</f>
        <v>0</v>
      </c>
    </row>
    <row r="2963" spans="1:17">
      <c r="A2963" t="s">
        <v>4549</v>
      </c>
      <c r="B2963" s="2">
        <v>45017</v>
      </c>
      <c r="C2963" t="s">
        <v>1756</v>
      </c>
      <c r="D2963" t="s">
        <v>1739</v>
      </c>
      <c r="E2963" t="s">
        <v>17</v>
      </c>
      <c r="F2963" t="s">
        <v>27</v>
      </c>
      <c r="G2963" t="s">
        <v>19</v>
      </c>
      <c r="H2963" t="s">
        <v>20</v>
      </c>
      <c r="I2963" s="3">
        <v>2</v>
      </c>
      <c r="J2963" s="4">
        <v>40363.14</v>
      </c>
      <c r="K2963" s="4">
        <v>80726.28</v>
      </c>
      <c r="L2963" t="s">
        <v>21</v>
      </c>
      <c r="M2963" t="s">
        <v>29</v>
      </c>
      <c r="N2963">
        <f>IF(COUNTIF($C$2:C2963,C2963)=1,1,0)</f>
        <v>0</v>
      </c>
      <c r="O2963">
        <f t="shared" si="92"/>
        <v>0</v>
      </c>
      <c r="P2963" t="str">
        <f t="shared" si="93"/>
        <v>2023-04</v>
      </c>
      <c r="Q2963" s="3">
        <f>IF(AND(IF(dashboard!$B$4="All",TRUE,$F2963=dashboard!$B$4),IF(dashboard!$B$5="All",TRUE,$E2963=dashboard!$B$5),IF(dashboard!$B$6="All",TRUE,$G2963=dashboard!$B$6),IF(dashboard!$B$7="All",TRUE,$M2963=dashboard!$B$7),$P2963&gt;=dashboard!$B$8,$P2963&lt;=dashboard!$B$9,COUNTIFS($C$2:C2963,$C2963,$F$2:F2963,IF(dashboard!$B$4="All","*",dashboard!$B$4),$E$2:E2963,IF(dashboard!$B$5="All","*",dashboard!$B$5),$G$2:G2963,IF(dashboard!$B$6="All","*",dashboard!$B$6),$M$2:M2963,IF(dashboard!$B$7="All","*",dashboard!$B$7),$P$2:P2963,"&gt;="&amp;dashboard!$B$8,$P$2:P2963,"&lt;="&amp;dashboard!$B$9)=1),1,0)</f>
        <v>0</v>
      </c>
    </row>
    <row r="2964" spans="1:17">
      <c r="A2964" t="s">
        <v>4550</v>
      </c>
      <c r="B2964" s="2">
        <v>45008</v>
      </c>
      <c r="C2964" t="s">
        <v>875</v>
      </c>
      <c r="D2964" t="s">
        <v>1150</v>
      </c>
      <c r="E2964" t="s">
        <v>61</v>
      </c>
      <c r="F2964" t="s">
        <v>18</v>
      </c>
      <c r="G2964" t="s">
        <v>19</v>
      </c>
      <c r="H2964" t="s">
        <v>50</v>
      </c>
      <c r="I2964" s="3">
        <v>4</v>
      </c>
      <c r="J2964" s="4">
        <v>2021.11</v>
      </c>
      <c r="K2964" s="4">
        <v>8084.45</v>
      </c>
      <c r="L2964" t="s">
        <v>21</v>
      </c>
      <c r="M2964" t="s">
        <v>29</v>
      </c>
      <c r="N2964">
        <f>IF(COUNTIF($C$2:C2964,C2964)=1,1,0)</f>
        <v>0</v>
      </c>
      <c r="O2964">
        <f t="shared" si="92"/>
        <v>0</v>
      </c>
      <c r="P2964" t="str">
        <f t="shared" si="93"/>
        <v>2023-03</v>
      </c>
      <c r="Q2964" s="3">
        <f>IF(AND(IF(dashboard!$B$4="All",TRUE,$F2964=dashboard!$B$4),IF(dashboard!$B$5="All",TRUE,$E2964=dashboard!$B$5),IF(dashboard!$B$6="All",TRUE,$G2964=dashboard!$B$6),IF(dashboard!$B$7="All",TRUE,$M2964=dashboard!$B$7),$P2964&gt;=dashboard!$B$8,$P2964&lt;=dashboard!$B$9,COUNTIFS($C$2:C2964,$C2964,$F$2:F2964,IF(dashboard!$B$4="All","*",dashboard!$B$4),$E$2:E2964,IF(dashboard!$B$5="All","*",dashboard!$B$5),$G$2:G2964,IF(dashboard!$B$6="All","*",dashboard!$B$6),$M$2:M2964,IF(dashboard!$B$7="All","*",dashboard!$B$7),$P$2:P2964,"&gt;="&amp;dashboard!$B$8,$P$2:P2964,"&lt;="&amp;dashboard!$B$9)=1),1,0)</f>
        <v>0</v>
      </c>
    </row>
    <row r="2965" spans="1:17">
      <c r="A2965" t="s">
        <v>4551</v>
      </c>
      <c r="B2965" s="2">
        <v>45250</v>
      </c>
      <c r="C2965" t="s">
        <v>1147</v>
      </c>
      <c r="D2965" t="s">
        <v>1635</v>
      </c>
      <c r="E2965" t="s">
        <v>26</v>
      </c>
      <c r="F2965" t="s">
        <v>27</v>
      </c>
      <c r="G2965" t="s">
        <v>19</v>
      </c>
      <c r="H2965" t="s">
        <v>34</v>
      </c>
      <c r="I2965" s="3">
        <v>2</v>
      </c>
      <c r="J2965" s="4">
        <v>1174.31</v>
      </c>
      <c r="K2965" s="4">
        <v>2348.62</v>
      </c>
      <c r="L2965" t="s">
        <v>35</v>
      </c>
      <c r="M2965" t="s">
        <v>29</v>
      </c>
      <c r="N2965">
        <f>IF(COUNTIF($C$2:C2965,C2965)=1,1,0)</f>
        <v>0</v>
      </c>
      <c r="O2965">
        <f t="shared" si="92"/>
        <v>0</v>
      </c>
      <c r="P2965" t="str">
        <f t="shared" si="93"/>
        <v>2023-11</v>
      </c>
      <c r="Q2965" s="3">
        <f>IF(AND(IF(dashboard!$B$4="All",TRUE,$F2965=dashboard!$B$4),IF(dashboard!$B$5="All",TRUE,$E2965=dashboard!$B$5),IF(dashboard!$B$6="All",TRUE,$G2965=dashboard!$B$6),IF(dashboard!$B$7="All",TRUE,$M2965=dashboard!$B$7),$P2965&gt;=dashboard!$B$8,$P2965&lt;=dashboard!$B$9,COUNTIFS($C$2:C2965,$C2965,$F$2:F2965,IF(dashboard!$B$4="All","*",dashboard!$B$4),$E$2:E2965,IF(dashboard!$B$5="All","*",dashboard!$B$5),$G$2:G2965,IF(dashboard!$B$6="All","*",dashboard!$B$6),$M$2:M2965,IF(dashboard!$B$7="All","*",dashboard!$B$7),$P$2:P2965,"&gt;="&amp;dashboard!$B$8,$P$2:P2965,"&lt;="&amp;dashboard!$B$9)=1),1,0)</f>
        <v>0</v>
      </c>
    </row>
    <row r="2966" spans="1:17">
      <c r="A2966" t="s">
        <v>4552</v>
      </c>
      <c r="B2966" s="2">
        <v>45040</v>
      </c>
      <c r="C2966" t="s">
        <v>1087</v>
      </c>
      <c r="D2966" t="s">
        <v>2911</v>
      </c>
      <c r="E2966" t="s">
        <v>17</v>
      </c>
      <c r="F2966" t="s">
        <v>27</v>
      </c>
      <c r="G2966" t="s">
        <v>42</v>
      </c>
      <c r="H2966" t="s">
        <v>57</v>
      </c>
      <c r="I2966" s="3">
        <v>2</v>
      </c>
      <c r="J2966" s="4">
        <v>11140.9</v>
      </c>
      <c r="K2966" s="4">
        <v>22281.81</v>
      </c>
      <c r="L2966" t="s">
        <v>35</v>
      </c>
      <c r="M2966" t="s">
        <v>29</v>
      </c>
      <c r="N2966">
        <f>IF(COUNTIF($C$2:C2966,C2966)=1,1,0)</f>
        <v>0</v>
      </c>
      <c r="O2966">
        <f t="shared" si="92"/>
        <v>0</v>
      </c>
      <c r="P2966" t="str">
        <f t="shared" si="93"/>
        <v>2023-04</v>
      </c>
      <c r="Q2966" s="3">
        <f>IF(AND(IF(dashboard!$B$4="All",TRUE,$F2966=dashboard!$B$4),IF(dashboard!$B$5="All",TRUE,$E2966=dashboard!$B$5),IF(dashboard!$B$6="All",TRUE,$G2966=dashboard!$B$6),IF(dashboard!$B$7="All",TRUE,$M2966=dashboard!$B$7),$P2966&gt;=dashboard!$B$8,$P2966&lt;=dashboard!$B$9,COUNTIFS($C$2:C2966,$C2966,$F$2:F2966,IF(dashboard!$B$4="All","*",dashboard!$B$4),$E$2:E2966,IF(dashboard!$B$5="All","*",dashboard!$B$5),$G$2:G2966,IF(dashboard!$B$6="All","*",dashboard!$B$6),$M$2:M2966,IF(dashboard!$B$7="All","*",dashboard!$B$7),$P$2:P2966,"&gt;="&amp;dashboard!$B$8,$P$2:P2966,"&lt;="&amp;dashboard!$B$9)=1),1,0)</f>
        <v>0</v>
      </c>
    </row>
    <row r="2967" spans="1:17">
      <c r="A2967" t="s">
        <v>4553</v>
      </c>
      <c r="B2967" s="2">
        <v>44984</v>
      </c>
      <c r="C2967" t="s">
        <v>2015</v>
      </c>
      <c r="D2967" t="s">
        <v>3597</v>
      </c>
      <c r="E2967" t="s">
        <v>61</v>
      </c>
      <c r="F2967" t="s">
        <v>46</v>
      </c>
      <c r="G2967" t="s">
        <v>42</v>
      </c>
      <c r="H2967" t="s">
        <v>57</v>
      </c>
      <c r="I2967" s="3">
        <v>3</v>
      </c>
      <c r="J2967" s="4">
        <v>11662.21</v>
      </c>
      <c r="K2967" s="4">
        <v>34986.639999999999</v>
      </c>
      <c r="L2967" t="s">
        <v>21</v>
      </c>
      <c r="M2967" t="s">
        <v>29</v>
      </c>
      <c r="N2967">
        <f>IF(COUNTIF($C$2:C2967,C2967)=1,1,0)</f>
        <v>0</v>
      </c>
      <c r="O2967">
        <f t="shared" si="92"/>
        <v>0</v>
      </c>
      <c r="P2967" t="str">
        <f t="shared" si="93"/>
        <v>2023-02</v>
      </c>
      <c r="Q2967" s="3">
        <f>IF(AND(IF(dashboard!$B$4="All",TRUE,$F2967=dashboard!$B$4),IF(dashboard!$B$5="All",TRUE,$E2967=dashboard!$B$5),IF(dashboard!$B$6="All",TRUE,$G2967=dashboard!$B$6),IF(dashboard!$B$7="All",TRUE,$M2967=dashboard!$B$7),$P2967&gt;=dashboard!$B$8,$P2967&lt;=dashboard!$B$9,COUNTIFS($C$2:C2967,$C2967,$F$2:F2967,IF(dashboard!$B$4="All","*",dashboard!$B$4),$E$2:E2967,IF(dashboard!$B$5="All","*",dashboard!$B$5),$G$2:G2967,IF(dashboard!$B$6="All","*",dashboard!$B$6),$M$2:M2967,IF(dashboard!$B$7="All","*",dashboard!$B$7),$P$2:P2967,"&gt;="&amp;dashboard!$B$8,$P$2:P2967,"&lt;="&amp;dashboard!$B$9)=1),1,0)</f>
        <v>0</v>
      </c>
    </row>
    <row r="2968" spans="1:17">
      <c r="A2968" t="s">
        <v>4554</v>
      </c>
      <c r="B2968" s="2">
        <v>45080</v>
      </c>
      <c r="C2968" t="s">
        <v>1657</v>
      </c>
      <c r="D2968" t="s">
        <v>3993</v>
      </c>
      <c r="E2968" t="s">
        <v>61</v>
      </c>
      <c r="F2968" t="s">
        <v>46</v>
      </c>
      <c r="G2968" t="s">
        <v>19</v>
      </c>
      <c r="H2968" t="s">
        <v>57</v>
      </c>
      <c r="I2968" s="3">
        <v>3</v>
      </c>
      <c r="J2968" s="4">
        <v>12355.61</v>
      </c>
      <c r="K2968" s="4">
        <v>37066.839999999997</v>
      </c>
      <c r="L2968" t="s">
        <v>21</v>
      </c>
      <c r="M2968" t="s">
        <v>29</v>
      </c>
      <c r="N2968">
        <f>IF(COUNTIF($C$2:C2968,C2968)=1,1,0)</f>
        <v>0</v>
      </c>
      <c r="O2968">
        <f t="shared" si="92"/>
        <v>0</v>
      </c>
      <c r="P2968" t="str">
        <f t="shared" si="93"/>
        <v>2023-06</v>
      </c>
      <c r="Q2968" s="3">
        <f>IF(AND(IF(dashboard!$B$4="All",TRUE,$F2968=dashboard!$B$4),IF(dashboard!$B$5="All",TRUE,$E2968=dashboard!$B$5),IF(dashboard!$B$6="All",TRUE,$G2968=dashboard!$B$6),IF(dashboard!$B$7="All",TRUE,$M2968=dashboard!$B$7),$P2968&gt;=dashboard!$B$8,$P2968&lt;=dashboard!$B$9,COUNTIFS($C$2:C2968,$C2968,$F$2:F2968,IF(dashboard!$B$4="All","*",dashboard!$B$4),$E$2:E2968,IF(dashboard!$B$5="All","*",dashboard!$B$5),$G$2:G2968,IF(dashboard!$B$6="All","*",dashboard!$B$6),$M$2:M2968,IF(dashboard!$B$7="All","*",dashboard!$B$7),$P$2:P2968,"&gt;="&amp;dashboard!$B$8,$P$2:P2968,"&lt;="&amp;dashboard!$B$9)=1),1,0)</f>
        <v>0</v>
      </c>
    </row>
    <row r="2969" spans="1:17">
      <c r="A2969" t="s">
        <v>4555</v>
      </c>
      <c r="B2969" s="2">
        <v>45330</v>
      </c>
      <c r="C2969" t="s">
        <v>789</v>
      </c>
      <c r="D2969" t="s">
        <v>2137</v>
      </c>
      <c r="E2969" t="s">
        <v>61</v>
      </c>
      <c r="F2969" t="s">
        <v>33</v>
      </c>
      <c r="G2969" t="s">
        <v>19</v>
      </c>
      <c r="H2969" t="s">
        <v>57</v>
      </c>
      <c r="I2969" s="3">
        <v>3</v>
      </c>
      <c r="J2969" s="4">
        <v>17871.7</v>
      </c>
      <c r="K2969" s="4">
        <v>53615.1</v>
      </c>
      <c r="L2969" t="s">
        <v>21</v>
      </c>
      <c r="M2969" t="s">
        <v>29</v>
      </c>
      <c r="N2969">
        <f>IF(COUNTIF($C$2:C2969,C2969)=1,1,0)</f>
        <v>0</v>
      </c>
      <c r="O2969">
        <f t="shared" si="92"/>
        <v>0</v>
      </c>
      <c r="P2969" t="str">
        <f t="shared" si="93"/>
        <v>2024-02</v>
      </c>
      <c r="Q2969" s="3">
        <f>IF(AND(IF(dashboard!$B$4="All",TRUE,$F2969=dashboard!$B$4),IF(dashboard!$B$5="All",TRUE,$E2969=dashboard!$B$5),IF(dashboard!$B$6="All",TRUE,$G2969=dashboard!$B$6),IF(dashboard!$B$7="All",TRUE,$M2969=dashboard!$B$7),$P2969&gt;=dashboard!$B$8,$P2969&lt;=dashboard!$B$9,COUNTIFS($C$2:C2969,$C2969,$F$2:F2969,IF(dashboard!$B$4="All","*",dashboard!$B$4),$E$2:E2969,IF(dashboard!$B$5="All","*",dashboard!$B$5),$G$2:G2969,IF(dashboard!$B$6="All","*",dashboard!$B$6),$M$2:M2969,IF(dashboard!$B$7="All","*",dashboard!$B$7),$P$2:P2969,"&gt;="&amp;dashboard!$B$8,$P$2:P2969,"&lt;="&amp;dashboard!$B$9)=1),1,0)</f>
        <v>1</v>
      </c>
    </row>
    <row r="2970" spans="1:17">
      <c r="A2970" t="s">
        <v>4556</v>
      </c>
      <c r="B2970" s="2">
        <v>45192</v>
      </c>
      <c r="C2970" t="s">
        <v>875</v>
      </c>
      <c r="D2970" t="s">
        <v>2611</v>
      </c>
      <c r="E2970" t="s">
        <v>61</v>
      </c>
      <c r="F2970" t="s">
        <v>27</v>
      </c>
      <c r="G2970" t="s">
        <v>19</v>
      </c>
      <c r="H2970" t="s">
        <v>20</v>
      </c>
      <c r="I2970" s="3">
        <v>3</v>
      </c>
      <c r="J2970" s="4">
        <v>38448.620000000003</v>
      </c>
      <c r="K2970" s="4">
        <v>115345.85</v>
      </c>
      <c r="L2970" t="s">
        <v>35</v>
      </c>
      <c r="M2970" t="s">
        <v>29</v>
      </c>
      <c r="N2970">
        <f>IF(COUNTIF($C$2:C2970,C2970)=1,1,0)</f>
        <v>0</v>
      </c>
      <c r="O2970">
        <f t="shared" si="92"/>
        <v>0</v>
      </c>
      <c r="P2970" t="str">
        <f t="shared" si="93"/>
        <v>2023-09</v>
      </c>
      <c r="Q2970" s="3">
        <f>IF(AND(IF(dashboard!$B$4="All",TRUE,$F2970=dashboard!$B$4),IF(dashboard!$B$5="All",TRUE,$E2970=dashboard!$B$5),IF(dashboard!$B$6="All",TRUE,$G2970=dashboard!$B$6),IF(dashboard!$B$7="All",TRUE,$M2970=dashboard!$B$7),$P2970&gt;=dashboard!$B$8,$P2970&lt;=dashboard!$B$9,COUNTIFS($C$2:C2970,$C2970,$F$2:F2970,IF(dashboard!$B$4="All","*",dashboard!$B$4),$E$2:E2970,IF(dashboard!$B$5="All","*",dashboard!$B$5),$G$2:G2970,IF(dashboard!$B$6="All","*",dashboard!$B$6),$M$2:M2970,IF(dashboard!$B$7="All","*",dashboard!$B$7),$P$2:P2970,"&gt;="&amp;dashboard!$B$8,$P$2:P2970,"&lt;="&amp;dashboard!$B$9)=1),1,0)</f>
        <v>0</v>
      </c>
    </row>
    <row r="2971" spans="1:17">
      <c r="A2971" t="s">
        <v>4557</v>
      </c>
      <c r="B2971" s="2">
        <v>45241</v>
      </c>
      <c r="C2971" t="s">
        <v>2167</v>
      </c>
      <c r="D2971" t="s">
        <v>4558</v>
      </c>
      <c r="E2971" t="s">
        <v>61</v>
      </c>
      <c r="F2971" t="s">
        <v>33</v>
      </c>
      <c r="G2971" t="s">
        <v>42</v>
      </c>
      <c r="H2971" t="s">
        <v>50</v>
      </c>
      <c r="I2971" s="3">
        <v>3</v>
      </c>
      <c r="J2971" s="4">
        <v>2591.94</v>
      </c>
      <c r="K2971" s="4">
        <v>7775.83</v>
      </c>
      <c r="L2971" t="s">
        <v>28</v>
      </c>
      <c r="M2971" t="s">
        <v>29</v>
      </c>
      <c r="N2971">
        <f>IF(COUNTIF($C$2:C2971,C2971)=1,1,0)</f>
        <v>0</v>
      </c>
      <c r="O2971">
        <f t="shared" si="92"/>
        <v>0</v>
      </c>
      <c r="P2971" t="str">
        <f t="shared" si="93"/>
        <v>2023-11</v>
      </c>
      <c r="Q2971" s="3">
        <f>IF(AND(IF(dashboard!$B$4="All",TRUE,$F2971=dashboard!$B$4),IF(dashboard!$B$5="All",TRUE,$E2971=dashboard!$B$5),IF(dashboard!$B$6="All",TRUE,$G2971=dashboard!$B$6),IF(dashboard!$B$7="All",TRUE,$M2971=dashboard!$B$7),$P2971&gt;=dashboard!$B$8,$P2971&lt;=dashboard!$B$9,COUNTIFS($C$2:C2971,$C2971,$F$2:F2971,IF(dashboard!$B$4="All","*",dashboard!$B$4),$E$2:E2971,IF(dashboard!$B$5="All","*",dashboard!$B$5),$G$2:G2971,IF(dashboard!$B$6="All","*",dashboard!$B$6),$M$2:M2971,IF(dashboard!$B$7="All","*",dashboard!$B$7),$P$2:P2971,"&gt;="&amp;dashboard!$B$8,$P$2:P2971,"&lt;="&amp;dashboard!$B$9)=1),1,0)</f>
        <v>1</v>
      </c>
    </row>
    <row r="2972" spans="1:17">
      <c r="A2972" t="s">
        <v>4559</v>
      </c>
      <c r="B2972" s="2">
        <v>44967</v>
      </c>
      <c r="C2972" t="s">
        <v>2415</v>
      </c>
      <c r="D2972" t="s">
        <v>4560</v>
      </c>
      <c r="E2972" t="s">
        <v>17</v>
      </c>
      <c r="F2972" t="s">
        <v>33</v>
      </c>
      <c r="G2972" t="s">
        <v>19</v>
      </c>
      <c r="H2972" t="s">
        <v>20</v>
      </c>
      <c r="I2972" s="3">
        <v>1</v>
      </c>
      <c r="J2972" s="4">
        <v>40534.58</v>
      </c>
      <c r="K2972" s="4">
        <v>40534.58</v>
      </c>
      <c r="L2972" t="s">
        <v>35</v>
      </c>
      <c r="M2972" t="s">
        <v>29</v>
      </c>
      <c r="N2972">
        <f>IF(COUNTIF($C$2:C2972,C2972)=1,1,0)</f>
        <v>0</v>
      </c>
      <c r="O2972">
        <f t="shared" si="92"/>
        <v>0</v>
      </c>
      <c r="P2972" t="str">
        <f t="shared" si="93"/>
        <v>2023-02</v>
      </c>
      <c r="Q2972" s="3">
        <f>IF(AND(IF(dashboard!$B$4="All",TRUE,$F2972=dashboard!$B$4),IF(dashboard!$B$5="All",TRUE,$E2972=dashboard!$B$5),IF(dashboard!$B$6="All",TRUE,$G2972=dashboard!$B$6),IF(dashboard!$B$7="All",TRUE,$M2972=dashboard!$B$7),$P2972&gt;=dashboard!$B$8,$P2972&lt;=dashboard!$B$9,COUNTIFS($C$2:C2972,$C2972,$F$2:F2972,IF(dashboard!$B$4="All","*",dashboard!$B$4),$E$2:E2972,IF(dashboard!$B$5="All","*",dashboard!$B$5),$G$2:G2972,IF(dashboard!$B$6="All","*",dashboard!$B$6),$M$2:M2972,IF(dashboard!$B$7="All","*",dashboard!$B$7),$P$2:P2972,"&gt;="&amp;dashboard!$B$8,$P$2:P2972,"&lt;="&amp;dashboard!$B$9)=1),1,0)</f>
        <v>1</v>
      </c>
    </row>
    <row r="2973" spans="1:17">
      <c r="A2973" t="s">
        <v>4561</v>
      </c>
      <c r="B2973" s="2">
        <v>45031</v>
      </c>
      <c r="C2973" t="s">
        <v>2571</v>
      </c>
      <c r="D2973" t="s">
        <v>2187</v>
      </c>
      <c r="E2973" t="s">
        <v>26</v>
      </c>
      <c r="F2973" t="s">
        <v>46</v>
      </c>
      <c r="G2973" t="s">
        <v>42</v>
      </c>
      <c r="H2973" t="s">
        <v>34</v>
      </c>
      <c r="I2973" s="3">
        <v>4</v>
      </c>
      <c r="J2973" s="4">
        <v>1413.73</v>
      </c>
      <c r="K2973" s="4">
        <v>5654.9</v>
      </c>
      <c r="L2973" t="s">
        <v>21</v>
      </c>
      <c r="M2973" t="s">
        <v>29</v>
      </c>
      <c r="N2973">
        <f>IF(COUNTIF($C$2:C2973,C2973)=1,1,0)</f>
        <v>0</v>
      </c>
      <c r="O2973">
        <f t="shared" si="92"/>
        <v>0</v>
      </c>
      <c r="P2973" t="str">
        <f t="shared" si="93"/>
        <v>2023-04</v>
      </c>
      <c r="Q2973" s="3">
        <f>IF(AND(IF(dashboard!$B$4="All",TRUE,$F2973=dashboard!$B$4),IF(dashboard!$B$5="All",TRUE,$E2973=dashboard!$B$5),IF(dashboard!$B$6="All",TRUE,$G2973=dashboard!$B$6),IF(dashboard!$B$7="All",TRUE,$M2973=dashboard!$B$7),$P2973&gt;=dashboard!$B$8,$P2973&lt;=dashboard!$B$9,COUNTIFS($C$2:C2973,$C2973,$F$2:F2973,IF(dashboard!$B$4="All","*",dashboard!$B$4),$E$2:E2973,IF(dashboard!$B$5="All","*",dashboard!$B$5),$G$2:G2973,IF(dashboard!$B$6="All","*",dashboard!$B$6),$M$2:M2973,IF(dashboard!$B$7="All","*",dashboard!$B$7),$P$2:P2973,"&gt;="&amp;dashboard!$B$8,$P$2:P2973,"&lt;="&amp;dashboard!$B$9)=1),1,0)</f>
        <v>0</v>
      </c>
    </row>
    <row r="2974" spans="1:17">
      <c r="A2974" t="s">
        <v>4562</v>
      </c>
      <c r="B2974" s="2">
        <v>45119</v>
      </c>
      <c r="C2974" t="s">
        <v>1210</v>
      </c>
      <c r="D2974" t="s">
        <v>802</v>
      </c>
      <c r="E2974" t="s">
        <v>26</v>
      </c>
      <c r="F2974" t="s">
        <v>46</v>
      </c>
      <c r="G2974" t="s">
        <v>19</v>
      </c>
      <c r="H2974" t="s">
        <v>57</v>
      </c>
      <c r="I2974" s="3">
        <v>5</v>
      </c>
      <c r="J2974" s="4">
        <v>13901.8</v>
      </c>
      <c r="K2974" s="4">
        <v>69508.98</v>
      </c>
      <c r="L2974" t="s">
        <v>21</v>
      </c>
      <c r="M2974" t="s">
        <v>29</v>
      </c>
      <c r="N2974">
        <f>IF(COUNTIF($C$2:C2974,C2974)=1,1,0)</f>
        <v>0</v>
      </c>
      <c r="O2974">
        <f t="shared" si="92"/>
        <v>0</v>
      </c>
      <c r="P2974" t="str">
        <f t="shared" si="93"/>
        <v>2023-07</v>
      </c>
      <c r="Q2974" s="3">
        <f>IF(AND(IF(dashboard!$B$4="All",TRUE,$F2974=dashboard!$B$4),IF(dashboard!$B$5="All",TRUE,$E2974=dashboard!$B$5),IF(dashboard!$B$6="All",TRUE,$G2974=dashboard!$B$6),IF(dashboard!$B$7="All",TRUE,$M2974=dashboard!$B$7),$P2974&gt;=dashboard!$B$8,$P2974&lt;=dashboard!$B$9,COUNTIFS($C$2:C2974,$C2974,$F$2:F2974,IF(dashboard!$B$4="All","*",dashboard!$B$4),$E$2:E2974,IF(dashboard!$B$5="All","*",dashboard!$B$5),$G$2:G2974,IF(dashboard!$B$6="All","*",dashboard!$B$6),$M$2:M2974,IF(dashboard!$B$7="All","*",dashboard!$B$7),$P$2:P2974,"&gt;="&amp;dashboard!$B$8,$P$2:P2974,"&lt;="&amp;dashboard!$B$9)=1),1,0)</f>
        <v>0</v>
      </c>
    </row>
    <row r="2975" spans="1:17">
      <c r="A2975" t="s">
        <v>4563</v>
      </c>
      <c r="B2975" s="2">
        <v>45327</v>
      </c>
      <c r="C2975" t="s">
        <v>419</v>
      </c>
      <c r="D2975" t="s">
        <v>3898</v>
      </c>
      <c r="E2975" t="s">
        <v>17</v>
      </c>
      <c r="F2975" t="s">
        <v>18</v>
      </c>
      <c r="G2975" t="s">
        <v>42</v>
      </c>
      <c r="H2975" t="s">
        <v>50</v>
      </c>
      <c r="I2975" s="3">
        <v>3</v>
      </c>
      <c r="J2975" s="4">
        <v>2159.61</v>
      </c>
      <c r="K2975" s="4">
        <v>6478.84</v>
      </c>
      <c r="L2975" t="s">
        <v>35</v>
      </c>
      <c r="M2975" t="s">
        <v>29</v>
      </c>
      <c r="N2975">
        <f>IF(COUNTIF($C$2:C2975,C2975)=1,1,0)</f>
        <v>0</v>
      </c>
      <c r="O2975">
        <f t="shared" si="92"/>
        <v>0</v>
      </c>
      <c r="P2975" t="str">
        <f t="shared" si="93"/>
        <v>2024-02</v>
      </c>
      <c r="Q2975" s="3">
        <f>IF(AND(IF(dashboard!$B$4="All",TRUE,$F2975=dashboard!$B$4),IF(dashboard!$B$5="All",TRUE,$E2975=dashboard!$B$5),IF(dashboard!$B$6="All",TRUE,$G2975=dashboard!$B$6),IF(dashboard!$B$7="All",TRUE,$M2975=dashboard!$B$7),$P2975&gt;=dashboard!$B$8,$P2975&lt;=dashboard!$B$9,COUNTIFS($C$2:C2975,$C2975,$F$2:F2975,IF(dashboard!$B$4="All","*",dashboard!$B$4),$E$2:E2975,IF(dashboard!$B$5="All","*",dashboard!$B$5),$G$2:G2975,IF(dashboard!$B$6="All","*",dashboard!$B$6),$M$2:M2975,IF(dashboard!$B$7="All","*",dashboard!$B$7),$P$2:P2975,"&gt;="&amp;dashboard!$B$8,$P$2:P2975,"&lt;="&amp;dashboard!$B$9)=1),1,0)</f>
        <v>0</v>
      </c>
    </row>
    <row r="2976" spans="1:17">
      <c r="A2976" t="s">
        <v>4564</v>
      </c>
      <c r="B2976" s="2">
        <v>45204</v>
      </c>
      <c r="C2976" t="s">
        <v>1706</v>
      </c>
      <c r="D2976" t="s">
        <v>377</v>
      </c>
      <c r="E2976" t="s">
        <v>17</v>
      </c>
      <c r="F2976" t="s">
        <v>46</v>
      </c>
      <c r="G2976" t="s">
        <v>19</v>
      </c>
      <c r="H2976" t="s">
        <v>20</v>
      </c>
      <c r="I2976" s="3">
        <v>4</v>
      </c>
      <c r="J2976" s="4">
        <v>30018.02</v>
      </c>
      <c r="K2976" s="4">
        <v>120072.07</v>
      </c>
      <c r="L2976" t="s">
        <v>21</v>
      </c>
      <c r="M2976" t="s">
        <v>29</v>
      </c>
      <c r="N2976">
        <f>IF(COUNTIF($C$2:C2976,C2976)=1,1,0)</f>
        <v>0</v>
      </c>
      <c r="O2976">
        <f t="shared" si="92"/>
        <v>0</v>
      </c>
      <c r="P2976" t="str">
        <f t="shared" si="93"/>
        <v>2023-10</v>
      </c>
      <c r="Q2976" s="3">
        <f>IF(AND(IF(dashboard!$B$4="All",TRUE,$F2976=dashboard!$B$4),IF(dashboard!$B$5="All",TRUE,$E2976=dashboard!$B$5),IF(dashboard!$B$6="All",TRUE,$G2976=dashboard!$B$6),IF(dashboard!$B$7="All",TRUE,$M2976=dashboard!$B$7),$P2976&gt;=dashboard!$B$8,$P2976&lt;=dashboard!$B$9,COUNTIFS($C$2:C2976,$C2976,$F$2:F2976,IF(dashboard!$B$4="All","*",dashboard!$B$4),$E$2:E2976,IF(dashboard!$B$5="All","*",dashboard!$B$5),$G$2:G2976,IF(dashboard!$B$6="All","*",dashboard!$B$6),$M$2:M2976,IF(dashboard!$B$7="All","*",dashboard!$B$7),$P$2:P2976,"&gt;="&amp;dashboard!$B$8,$P$2:P2976,"&lt;="&amp;dashboard!$B$9)=1),1,0)</f>
        <v>0</v>
      </c>
    </row>
    <row r="2977" spans="1:17">
      <c r="A2977" t="s">
        <v>4565</v>
      </c>
      <c r="B2977" s="2">
        <v>45280</v>
      </c>
      <c r="C2977" t="s">
        <v>740</v>
      </c>
      <c r="D2977" t="s">
        <v>3531</v>
      </c>
      <c r="E2977" t="s">
        <v>61</v>
      </c>
      <c r="F2977" t="s">
        <v>33</v>
      </c>
      <c r="G2977" t="s">
        <v>42</v>
      </c>
      <c r="H2977" t="s">
        <v>50</v>
      </c>
      <c r="I2977" s="3">
        <v>5</v>
      </c>
      <c r="J2977" s="4">
        <v>1794.66</v>
      </c>
      <c r="K2977" s="4">
        <v>8973.31</v>
      </c>
      <c r="L2977" t="s">
        <v>21</v>
      </c>
      <c r="M2977" t="s">
        <v>29</v>
      </c>
      <c r="N2977">
        <f>IF(COUNTIF($C$2:C2977,C2977)=1,1,0)</f>
        <v>0</v>
      </c>
      <c r="O2977">
        <f t="shared" si="92"/>
        <v>0</v>
      </c>
      <c r="P2977" t="str">
        <f t="shared" si="93"/>
        <v>2023-12</v>
      </c>
      <c r="Q2977" s="3">
        <f>IF(AND(IF(dashboard!$B$4="All",TRUE,$F2977=dashboard!$B$4),IF(dashboard!$B$5="All",TRUE,$E2977=dashboard!$B$5),IF(dashboard!$B$6="All",TRUE,$G2977=dashboard!$B$6),IF(dashboard!$B$7="All",TRUE,$M2977=dashboard!$B$7),$P2977&gt;=dashboard!$B$8,$P2977&lt;=dashboard!$B$9,COUNTIFS($C$2:C2977,$C2977,$F$2:F2977,IF(dashboard!$B$4="All","*",dashboard!$B$4),$E$2:E2977,IF(dashboard!$B$5="All","*",dashboard!$B$5),$G$2:G2977,IF(dashboard!$B$6="All","*",dashboard!$B$6),$M$2:M2977,IF(dashboard!$B$7="All","*",dashboard!$B$7),$P$2:P2977,"&gt;="&amp;dashboard!$B$8,$P$2:P2977,"&lt;="&amp;dashboard!$B$9)=1),1,0)</f>
        <v>0</v>
      </c>
    </row>
    <row r="2978" spans="1:17">
      <c r="A2978" t="s">
        <v>4566</v>
      </c>
      <c r="B2978" s="2">
        <v>45182</v>
      </c>
      <c r="C2978" t="s">
        <v>160</v>
      </c>
      <c r="D2978" t="s">
        <v>172</v>
      </c>
      <c r="E2978" t="s">
        <v>17</v>
      </c>
      <c r="F2978" t="s">
        <v>27</v>
      </c>
      <c r="G2978" t="s">
        <v>19</v>
      </c>
      <c r="H2978" t="s">
        <v>20</v>
      </c>
      <c r="I2978" s="3">
        <v>2</v>
      </c>
      <c r="J2978" s="4">
        <v>29393.67</v>
      </c>
      <c r="K2978" s="4">
        <v>58787.33</v>
      </c>
      <c r="L2978" t="s">
        <v>21</v>
      </c>
      <c r="M2978" t="s">
        <v>29</v>
      </c>
      <c r="N2978">
        <f>IF(COUNTIF($C$2:C2978,C2978)=1,1,0)</f>
        <v>0</v>
      </c>
      <c r="O2978">
        <f t="shared" si="92"/>
        <v>0</v>
      </c>
      <c r="P2978" t="str">
        <f t="shared" si="93"/>
        <v>2023-09</v>
      </c>
      <c r="Q2978" s="3">
        <f>IF(AND(IF(dashboard!$B$4="All",TRUE,$F2978=dashboard!$B$4),IF(dashboard!$B$5="All",TRUE,$E2978=dashboard!$B$5),IF(dashboard!$B$6="All",TRUE,$G2978=dashboard!$B$6),IF(dashboard!$B$7="All",TRUE,$M2978=dashboard!$B$7),$P2978&gt;=dashboard!$B$8,$P2978&lt;=dashboard!$B$9,COUNTIFS($C$2:C2978,$C2978,$F$2:F2978,IF(dashboard!$B$4="All","*",dashboard!$B$4),$E$2:E2978,IF(dashboard!$B$5="All","*",dashboard!$B$5),$G$2:G2978,IF(dashboard!$B$6="All","*",dashboard!$B$6),$M$2:M2978,IF(dashboard!$B$7="All","*",dashboard!$B$7),$P$2:P2978,"&gt;="&amp;dashboard!$B$8,$P$2:P2978,"&lt;="&amp;dashboard!$B$9)=1),1,0)</f>
        <v>0</v>
      </c>
    </row>
    <row r="2979" spans="1:17">
      <c r="A2979" t="s">
        <v>4567</v>
      </c>
      <c r="B2979" s="2">
        <v>45025</v>
      </c>
      <c r="C2979" t="s">
        <v>131</v>
      </c>
      <c r="D2979" t="s">
        <v>655</v>
      </c>
      <c r="E2979" t="s">
        <v>61</v>
      </c>
      <c r="F2979" t="s">
        <v>33</v>
      </c>
      <c r="G2979" t="s">
        <v>42</v>
      </c>
      <c r="H2979" t="s">
        <v>50</v>
      </c>
      <c r="I2979" s="3">
        <v>2</v>
      </c>
      <c r="J2979" s="4">
        <v>2193.81</v>
      </c>
      <c r="K2979" s="4">
        <v>4387.6099999999997</v>
      </c>
      <c r="L2979" t="s">
        <v>21</v>
      </c>
      <c r="M2979" t="s">
        <v>29</v>
      </c>
      <c r="N2979">
        <f>IF(COUNTIF($C$2:C2979,C2979)=1,1,0)</f>
        <v>0</v>
      </c>
      <c r="O2979">
        <f t="shared" si="92"/>
        <v>0</v>
      </c>
      <c r="P2979" t="str">
        <f t="shared" si="93"/>
        <v>2023-04</v>
      </c>
      <c r="Q2979" s="3">
        <f>IF(AND(IF(dashboard!$B$4="All",TRUE,$F2979=dashboard!$B$4),IF(dashboard!$B$5="All",TRUE,$E2979=dashboard!$B$5),IF(dashboard!$B$6="All",TRUE,$G2979=dashboard!$B$6),IF(dashboard!$B$7="All",TRUE,$M2979=dashboard!$B$7),$P2979&gt;=dashboard!$B$8,$P2979&lt;=dashboard!$B$9,COUNTIFS($C$2:C2979,$C2979,$F$2:F2979,IF(dashboard!$B$4="All","*",dashboard!$B$4),$E$2:E2979,IF(dashboard!$B$5="All","*",dashboard!$B$5),$G$2:G2979,IF(dashboard!$B$6="All","*",dashboard!$B$6),$M$2:M2979,IF(dashboard!$B$7="All","*",dashboard!$B$7),$P$2:P2979,"&gt;="&amp;dashboard!$B$8,$P$2:P2979,"&lt;="&amp;dashboard!$B$9)=1),1,0)</f>
        <v>1</v>
      </c>
    </row>
    <row r="2980" spans="1:17">
      <c r="A2980" t="s">
        <v>4568</v>
      </c>
      <c r="B2980" s="2">
        <v>45208</v>
      </c>
      <c r="C2980" t="s">
        <v>2165</v>
      </c>
      <c r="D2980" t="s">
        <v>686</v>
      </c>
      <c r="E2980" t="s">
        <v>17</v>
      </c>
      <c r="F2980" t="s">
        <v>33</v>
      </c>
      <c r="G2980" t="s">
        <v>19</v>
      </c>
      <c r="H2980" t="s">
        <v>50</v>
      </c>
      <c r="I2980" s="3">
        <v>4</v>
      </c>
      <c r="J2980" s="4">
        <v>1796.12</v>
      </c>
      <c r="K2980" s="4">
        <v>7184.49</v>
      </c>
      <c r="L2980" t="s">
        <v>21</v>
      </c>
      <c r="M2980" t="s">
        <v>29</v>
      </c>
      <c r="N2980">
        <f>IF(COUNTIF($C$2:C2980,C2980)=1,1,0)</f>
        <v>0</v>
      </c>
      <c r="O2980">
        <f t="shared" si="92"/>
        <v>0</v>
      </c>
      <c r="P2980" t="str">
        <f t="shared" si="93"/>
        <v>2023-10</v>
      </c>
      <c r="Q2980" s="3">
        <f>IF(AND(IF(dashboard!$B$4="All",TRUE,$F2980=dashboard!$B$4),IF(dashboard!$B$5="All",TRUE,$E2980=dashboard!$B$5),IF(dashboard!$B$6="All",TRUE,$G2980=dashboard!$B$6),IF(dashboard!$B$7="All",TRUE,$M2980=dashboard!$B$7),$P2980&gt;=dashboard!$B$8,$P2980&lt;=dashboard!$B$9,COUNTIFS($C$2:C2980,$C2980,$F$2:F2980,IF(dashboard!$B$4="All","*",dashboard!$B$4),$E$2:E2980,IF(dashboard!$B$5="All","*",dashboard!$B$5),$G$2:G2980,IF(dashboard!$B$6="All","*",dashboard!$B$6),$M$2:M2980,IF(dashboard!$B$7="All","*",dashboard!$B$7),$P$2:P2980,"&gt;="&amp;dashboard!$B$8,$P$2:P2980,"&lt;="&amp;dashboard!$B$9)=1),1,0)</f>
        <v>0</v>
      </c>
    </row>
    <row r="2981" spans="1:17">
      <c r="A2981" t="s">
        <v>4569</v>
      </c>
      <c r="B2981" s="2">
        <v>45329</v>
      </c>
      <c r="C2981" t="s">
        <v>934</v>
      </c>
      <c r="D2981" t="s">
        <v>1465</v>
      </c>
      <c r="E2981" t="s">
        <v>17</v>
      </c>
      <c r="F2981" t="s">
        <v>33</v>
      </c>
      <c r="G2981" t="s">
        <v>19</v>
      </c>
      <c r="H2981" t="s">
        <v>57</v>
      </c>
      <c r="I2981" s="3">
        <v>1</v>
      </c>
      <c r="J2981" s="4">
        <v>17119.54</v>
      </c>
      <c r="K2981" s="4">
        <v>17119.54</v>
      </c>
      <c r="L2981" t="s">
        <v>28</v>
      </c>
      <c r="M2981" t="s">
        <v>29</v>
      </c>
      <c r="N2981">
        <f>IF(COUNTIF($C$2:C2981,C2981)=1,1,0)</f>
        <v>0</v>
      </c>
      <c r="O2981">
        <f t="shared" si="92"/>
        <v>0</v>
      </c>
      <c r="P2981" t="str">
        <f t="shared" si="93"/>
        <v>2024-02</v>
      </c>
      <c r="Q2981" s="3">
        <f>IF(AND(IF(dashboard!$B$4="All",TRUE,$F2981=dashboard!$B$4),IF(dashboard!$B$5="All",TRUE,$E2981=dashboard!$B$5),IF(dashboard!$B$6="All",TRUE,$G2981=dashboard!$B$6),IF(dashboard!$B$7="All",TRUE,$M2981=dashboard!$B$7),$P2981&gt;=dashboard!$B$8,$P2981&lt;=dashboard!$B$9,COUNTIFS($C$2:C2981,$C2981,$F$2:F2981,IF(dashboard!$B$4="All","*",dashboard!$B$4),$E$2:E2981,IF(dashboard!$B$5="All","*",dashboard!$B$5),$G$2:G2981,IF(dashboard!$B$6="All","*",dashboard!$B$6),$M$2:M2981,IF(dashboard!$B$7="All","*",dashboard!$B$7),$P$2:P2981,"&gt;="&amp;dashboard!$B$8,$P$2:P2981,"&lt;="&amp;dashboard!$B$9)=1),1,0)</f>
        <v>0</v>
      </c>
    </row>
    <row r="2982" spans="1:17">
      <c r="A2982" t="s">
        <v>4570</v>
      </c>
      <c r="B2982" s="2">
        <v>45035</v>
      </c>
      <c r="C2982" t="s">
        <v>1075</v>
      </c>
      <c r="D2982" t="s">
        <v>1793</v>
      </c>
      <c r="E2982" t="s">
        <v>17</v>
      </c>
      <c r="F2982" t="s">
        <v>46</v>
      </c>
      <c r="G2982" t="s">
        <v>19</v>
      </c>
      <c r="H2982" t="s">
        <v>20</v>
      </c>
      <c r="I2982" s="3">
        <v>1</v>
      </c>
      <c r="J2982" s="4">
        <v>39337.49</v>
      </c>
      <c r="K2982" s="4">
        <v>39337.49</v>
      </c>
      <c r="L2982" t="s">
        <v>35</v>
      </c>
      <c r="M2982" t="s">
        <v>29</v>
      </c>
      <c r="N2982">
        <f>IF(COUNTIF($C$2:C2982,C2982)=1,1,0)</f>
        <v>0</v>
      </c>
      <c r="O2982">
        <f t="shared" si="92"/>
        <v>0</v>
      </c>
      <c r="P2982" t="str">
        <f t="shared" si="93"/>
        <v>2023-04</v>
      </c>
      <c r="Q2982" s="3">
        <f>IF(AND(IF(dashboard!$B$4="All",TRUE,$F2982=dashboard!$B$4),IF(dashboard!$B$5="All",TRUE,$E2982=dashboard!$B$5),IF(dashboard!$B$6="All",TRUE,$G2982=dashboard!$B$6),IF(dashboard!$B$7="All",TRUE,$M2982=dashboard!$B$7),$P2982&gt;=dashboard!$B$8,$P2982&lt;=dashboard!$B$9,COUNTIFS($C$2:C2982,$C2982,$F$2:F2982,IF(dashboard!$B$4="All","*",dashboard!$B$4),$E$2:E2982,IF(dashboard!$B$5="All","*",dashboard!$B$5),$G$2:G2982,IF(dashboard!$B$6="All","*",dashboard!$B$6),$M$2:M2982,IF(dashboard!$B$7="All","*",dashboard!$B$7),$P$2:P2982,"&gt;="&amp;dashboard!$B$8,$P$2:P2982,"&lt;="&amp;dashboard!$B$9)=1),1,0)</f>
        <v>0</v>
      </c>
    </row>
    <row r="2983" spans="1:17">
      <c r="A2983" t="s">
        <v>4571</v>
      </c>
      <c r="B2983" s="2">
        <v>45125</v>
      </c>
      <c r="C2983" t="s">
        <v>754</v>
      </c>
      <c r="D2983" t="s">
        <v>225</v>
      </c>
      <c r="E2983" t="s">
        <v>17</v>
      </c>
      <c r="F2983" t="s">
        <v>33</v>
      </c>
      <c r="G2983" t="s">
        <v>42</v>
      </c>
      <c r="H2983" t="s">
        <v>34</v>
      </c>
      <c r="I2983" s="3">
        <v>4</v>
      </c>
      <c r="J2983" s="4">
        <v>990.9</v>
      </c>
      <c r="K2983" s="4">
        <v>3963.6</v>
      </c>
      <c r="L2983" t="s">
        <v>35</v>
      </c>
      <c r="M2983" t="s">
        <v>29</v>
      </c>
      <c r="N2983">
        <f>IF(COUNTIF($C$2:C2983,C2983)=1,1,0)</f>
        <v>0</v>
      </c>
      <c r="O2983">
        <f t="shared" si="92"/>
        <v>0</v>
      </c>
      <c r="P2983" t="str">
        <f t="shared" si="93"/>
        <v>2023-07</v>
      </c>
      <c r="Q2983" s="3">
        <f>IF(AND(IF(dashboard!$B$4="All",TRUE,$F2983=dashboard!$B$4),IF(dashboard!$B$5="All",TRUE,$E2983=dashboard!$B$5),IF(dashboard!$B$6="All",TRUE,$G2983=dashboard!$B$6),IF(dashboard!$B$7="All",TRUE,$M2983=dashboard!$B$7),$P2983&gt;=dashboard!$B$8,$P2983&lt;=dashboard!$B$9,COUNTIFS($C$2:C2983,$C2983,$F$2:F2983,IF(dashboard!$B$4="All","*",dashboard!$B$4),$E$2:E2983,IF(dashboard!$B$5="All","*",dashboard!$B$5),$G$2:G2983,IF(dashboard!$B$6="All","*",dashboard!$B$6),$M$2:M2983,IF(dashboard!$B$7="All","*",dashboard!$B$7),$P$2:P2983,"&gt;="&amp;dashboard!$B$8,$P$2:P2983,"&lt;="&amp;dashboard!$B$9)=1),1,0)</f>
        <v>1</v>
      </c>
    </row>
    <row r="2984" spans="1:17">
      <c r="A2984" t="s">
        <v>4572</v>
      </c>
      <c r="B2984" s="2">
        <v>45229</v>
      </c>
      <c r="C2984" t="s">
        <v>2530</v>
      </c>
      <c r="D2984" t="s">
        <v>382</v>
      </c>
      <c r="E2984" t="s">
        <v>26</v>
      </c>
      <c r="F2984" t="s">
        <v>18</v>
      </c>
      <c r="G2984" t="s">
        <v>42</v>
      </c>
      <c r="H2984" t="s">
        <v>50</v>
      </c>
      <c r="I2984" s="3">
        <v>1</v>
      </c>
      <c r="J2984" s="4">
        <v>2753.2</v>
      </c>
      <c r="K2984" s="4">
        <v>2753.2</v>
      </c>
      <c r="L2984" t="s">
        <v>35</v>
      </c>
      <c r="M2984" t="s">
        <v>29</v>
      </c>
      <c r="N2984">
        <f>IF(COUNTIF($C$2:C2984,C2984)=1,1,0)</f>
        <v>0</v>
      </c>
      <c r="O2984">
        <f t="shared" si="92"/>
        <v>0</v>
      </c>
      <c r="P2984" t="str">
        <f t="shared" si="93"/>
        <v>2023-10</v>
      </c>
      <c r="Q2984" s="3">
        <f>IF(AND(IF(dashboard!$B$4="All",TRUE,$F2984=dashboard!$B$4),IF(dashboard!$B$5="All",TRUE,$E2984=dashboard!$B$5),IF(dashboard!$B$6="All",TRUE,$G2984=dashboard!$B$6),IF(dashboard!$B$7="All",TRUE,$M2984=dashboard!$B$7),$P2984&gt;=dashboard!$B$8,$P2984&lt;=dashboard!$B$9,COUNTIFS($C$2:C2984,$C2984,$F$2:F2984,IF(dashboard!$B$4="All","*",dashboard!$B$4),$E$2:E2984,IF(dashboard!$B$5="All","*",dashboard!$B$5),$G$2:G2984,IF(dashboard!$B$6="All","*",dashboard!$B$6),$M$2:M2984,IF(dashboard!$B$7="All","*",dashboard!$B$7),$P$2:P2984,"&gt;="&amp;dashboard!$B$8,$P$2:P2984,"&lt;="&amp;dashboard!$B$9)=1),1,0)</f>
        <v>0</v>
      </c>
    </row>
    <row r="2985" spans="1:17">
      <c r="A2985" t="s">
        <v>4573</v>
      </c>
      <c r="B2985" s="2">
        <v>45253</v>
      </c>
      <c r="C2985" t="s">
        <v>561</v>
      </c>
      <c r="D2985" t="s">
        <v>741</v>
      </c>
      <c r="E2985" t="s">
        <v>26</v>
      </c>
      <c r="F2985" t="s">
        <v>27</v>
      </c>
      <c r="G2985" t="s">
        <v>19</v>
      </c>
      <c r="H2985" t="s">
        <v>34</v>
      </c>
      <c r="I2985" s="3">
        <v>1</v>
      </c>
      <c r="J2985" s="4">
        <v>1317.73</v>
      </c>
      <c r="K2985" s="4">
        <v>1317.73</v>
      </c>
      <c r="L2985" t="s">
        <v>28</v>
      </c>
      <c r="M2985" t="s">
        <v>29</v>
      </c>
      <c r="N2985">
        <f>IF(COUNTIF($C$2:C2985,C2985)=1,1,0)</f>
        <v>0</v>
      </c>
      <c r="O2985">
        <f t="shared" si="92"/>
        <v>0</v>
      </c>
      <c r="P2985" t="str">
        <f t="shared" si="93"/>
        <v>2023-11</v>
      </c>
      <c r="Q2985" s="3">
        <f>IF(AND(IF(dashboard!$B$4="All",TRUE,$F2985=dashboard!$B$4),IF(dashboard!$B$5="All",TRUE,$E2985=dashboard!$B$5),IF(dashboard!$B$6="All",TRUE,$G2985=dashboard!$B$6),IF(dashboard!$B$7="All",TRUE,$M2985=dashboard!$B$7),$P2985&gt;=dashboard!$B$8,$P2985&lt;=dashboard!$B$9,COUNTIFS($C$2:C2985,$C2985,$F$2:F2985,IF(dashboard!$B$4="All","*",dashboard!$B$4),$E$2:E2985,IF(dashboard!$B$5="All","*",dashboard!$B$5),$G$2:G2985,IF(dashboard!$B$6="All","*",dashboard!$B$6),$M$2:M2985,IF(dashboard!$B$7="All","*",dashboard!$B$7),$P$2:P2985,"&gt;="&amp;dashboard!$B$8,$P$2:P2985,"&lt;="&amp;dashboard!$B$9)=1),1,0)</f>
        <v>0</v>
      </c>
    </row>
    <row r="2986" spans="1:17">
      <c r="A2986" t="s">
        <v>4574</v>
      </c>
      <c r="B2986" s="2">
        <v>45080</v>
      </c>
      <c r="C2986" t="s">
        <v>117</v>
      </c>
      <c r="D2986" t="s">
        <v>506</v>
      </c>
      <c r="E2986" t="s">
        <v>17</v>
      </c>
      <c r="F2986" t="s">
        <v>46</v>
      </c>
      <c r="G2986" t="s">
        <v>19</v>
      </c>
      <c r="H2986" t="s">
        <v>57</v>
      </c>
      <c r="I2986" s="3">
        <v>2</v>
      </c>
      <c r="J2986" s="4">
        <v>13012.6</v>
      </c>
      <c r="K2986" s="4">
        <v>26025.19</v>
      </c>
      <c r="L2986" t="s">
        <v>28</v>
      </c>
      <c r="M2986" t="s">
        <v>29</v>
      </c>
      <c r="N2986">
        <f>IF(COUNTIF($C$2:C2986,C2986)=1,1,0)</f>
        <v>0</v>
      </c>
      <c r="O2986">
        <f t="shared" si="92"/>
        <v>0</v>
      </c>
      <c r="P2986" t="str">
        <f t="shared" si="93"/>
        <v>2023-06</v>
      </c>
      <c r="Q2986" s="3">
        <f>IF(AND(IF(dashboard!$B$4="All",TRUE,$F2986=dashboard!$B$4),IF(dashboard!$B$5="All",TRUE,$E2986=dashboard!$B$5),IF(dashboard!$B$6="All",TRUE,$G2986=dashboard!$B$6),IF(dashboard!$B$7="All",TRUE,$M2986=dashboard!$B$7),$P2986&gt;=dashboard!$B$8,$P2986&lt;=dashboard!$B$9,COUNTIFS($C$2:C2986,$C2986,$F$2:F2986,IF(dashboard!$B$4="All","*",dashboard!$B$4),$E$2:E2986,IF(dashboard!$B$5="All","*",dashboard!$B$5),$G$2:G2986,IF(dashboard!$B$6="All","*",dashboard!$B$6),$M$2:M2986,IF(dashboard!$B$7="All","*",dashboard!$B$7),$P$2:P2986,"&gt;="&amp;dashboard!$B$8,$P$2:P2986,"&lt;="&amp;dashboard!$B$9)=1),1,0)</f>
        <v>0</v>
      </c>
    </row>
    <row r="2987" spans="1:17">
      <c r="A2987" t="s">
        <v>4575</v>
      </c>
      <c r="B2987" s="2">
        <v>45331</v>
      </c>
      <c r="C2987" t="s">
        <v>1041</v>
      </c>
      <c r="D2987" t="s">
        <v>976</v>
      </c>
      <c r="E2987" t="s">
        <v>17</v>
      </c>
      <c r="F2987" t="s">
        <v>33</v>
      </c>
      <c r="G2987" t="s">
        <v>19</v>
      </c>
      <c r="H2987" t="s">
        <v>34</v>
      </c>
      <c r="I2987" s="3">
        <v>1</v>
      </c>
      <c r="J2987" s="4">
        <v>1258.24</v>
      </c>
      <c r="K2987" s="4">
        <v>1258.24</v>
      </c>
      <c r="L2987" t="s">
        <v>35</v>
      </c>
      <c r="M2987" t="s">
        <v>29</v>
      </c>
      <c r="N2987">
        <f>IF(COUNTIF($C$2:C2987,C2987)=1,1,0)</f>
        <v>0</v>
      </c>
      <c r="O2987">
        <f t="shared" si="92"/>
        <v>0</v>
      </c>
      <c r="P2987" t="str">
        <f t="shared" si="93"/>
        <v>2024-02</v>
      </c>
      <c r="Q2987" s="3">
        <f>IF(AND(IF(dashboard!$B$4="All",TRUE,$F2987=dashboard!$B$4),IF(dashboard!$B$5="All",TRUE,$E2987=dashboard!$B$5),IF(dashboard!$B$6="All",TRUE,$G2987=dashboard!$B$6),IF(dashboard!$B$7="All",TRUE,$M2987=dashboard!$B$7),$P2987&gt;=dashboard!$B$8,$P2987&lt;=dashboard!$B$9,COUNTIFS($C$2:C2987,$C2987,$F$2:F2987,IF(dashboard!$B$4="All","*",dashboard!$B$4),$E$2:E2987,IF(dashboard!$B$5="All","*",dashboard!$B$5),$G$2:G2987,IF(dashboard!$B$6="All","*",dashboard!$B$6),$M$2:M2987,IF(dashboard!$B$7="All","*",dashboard!$B$7),$P$2:P2987,"&gt;="&amp;dashboard!$B$8,$P$2:P2987,"&lt;="&amp;dashboard!$B$9)=1),1,0)</f>
        <v>0</v>
      </c>
    </row>
    <row r="2988" spans="1:17">
      <c r="A2988" t="s">
        <v>4576</v>
      </c>
      <c r="B2988" s="2">
        <v>45388</v>
      </c>
      <c r="C2988" t="s">
        <v>1337</v>
      </c>
      <c r="D2988" t="s">
        <v>379</v>
      </c>
      <c r="E2988" t="s">
        <v>17</v>
      </c>
      <c r="F2988" t="s">
        <v>18</v>
      </c>
      <c r="G2988" t="s">
        <v>42</v>
      </c>
      <c r="H2988" t="s">
        <v>50</v>
      </c>
      <c r="I2988" s="3">
        <v>1</v>
      </c>
      <c r="J2988" s="4">
        <v>2112.3200000000002</v>
      </c>
      <c r="K2988" s="4">
        <v>2112.3200000000002</v>
      </c>
      <c r="L2988" t="s">
        <v>35</v>
      </c>
      <c r="M2988" t="s">
        <v>29</v>
      </c>
      <c r="N2988">
        <f>IF(COUNTIF($C$2:C2988,C2988)=1,1,0)</f>
        <v>0</v>
      </c>
      <c r="O2988">
        <f t="shared" si="92"/>
        <v>0</v>
      </c>
      <c r="P2988" t="str">
        <f t="shared" si="93"/>
        <v>2024-04</v>
      </c>
      <c r="Q2988" s="3">
        <f>IF(AND(IF(dashboard!$B$4="All",TRUE,$F2988=dashboard!$B$4),IF(dashboard!$B$5="All",TRUE,$E2988=dashboard!$B$5),IF(dashboard!$B$6="All",TRUE,$G2988=dashboard!$B$6),IF(dashboard!$B$7="All",TRUE,$M2988=dashboard!$B$7),$P2988&gt;=dashboard!$B$8,$P2988&lt;=dashboard!$B$9,COUNTIFS($C$2:C2988,$C2988,$F$2:F2988,IF(dashboard!$B$4="All","*",dashboard!$B$4),$E$2:E2988,IF(dashboard!$B$5="All","*",dashboard!$B$5),$G$2:G2988,IF(dashboard!$B$6="All","*",dashboard!$B$6),$M$2:M2988,IF(dashboard!$B$7="All","*",dashboard!$B$7),$P$2:P2988,"&gt;="&amp;dashboard!$B$8,$P$2:P2988,"&lt;="&amp;dashboard!$B$9)=1),1,0)</f>
        <v>0</v>
      </c>
    </row>
    <row r="2989" spans="1:17">
      <c r="A2989" t="s">
        <v>4577</v>
      </c>
      <c r="B2989" s="2">
        <v>45058</v>
      </c>
      <c r="C2989" t="s">
        <v>1094</v>
      </c>
      <c r="D2989" t="s">
        <v>2084</v>
      </c>
      <c r="E2989" t="s">
        <v>17</v>
      </c>
      <c r="F2989" t="s">
        <v>27</v>
      </c>
      <c r="G2989" t="s">
        <v>42</v>
      </c>
      <c r="H2989" t="s">
        <v>50</v>
      </c>
      <c r="I2989" s="3">
        <v>4</v>
      </c>
      <c r="J2989" s="4">
        <v>1837.85</v>
      </c>
      <c r="K2989" s="4">
        <v>7351.38</v>
      </c>
      <c r="L2989" t="s">
        <v>35</v>
      </c>
      <c r="M2989" t="s">
        <v>22</v>
      </c>
      <c r="N2989">
        <f>IF(COUNTIF($C$2:C2989,C2989)=1,1,0)</f>
        <v>0</v>
      </c>
      <c r="O2989">
        <f t="shared" si="92"/>
        <v>1</v>
      </c>
      <c r="P2989" t="str">
        <f t="shared" si="93"/>
        <v>2023-05</v>
      </c>
      <c r="Q2989" s="3">
        <f>IF(AND(IF(dashboard!$B$4="All",TRUE,$F2989=dashboard!$B$4),IF(dashboard!$B$5="All",TRUE,$E2989=dashboard!$B$5),IF(dashboard!$B$6="All",TRUE,$G2989=dashboard!$B$6),IF(dashboard!$B$7="All",TRUE,$M2989=dashboard!$B$7),$P2989&gt;=dashboard!$B$8,$P2989&lt;=dashboard!$B$9,COUNTIFS($C$2:C2989,$C2989,$F$2:F2989,IF(dashboard!$B$4="All","*",dashboard!$B$4),$E$2:E2989,IF(dashboard!$B$5="All","*",dashboard!$B$5),$G$2:G2989,IF(dashboard!$B$6="All","*",dashboard!$B$6),$M$2:M2989,IF(dashboard!$B$7="All","*",dashboard!$B$7),$P$2:P2989,"&gt;="&amp;dashboard!$B$8,$P$2:P2989,"&lt;="&amp;dashboard!$B$9)=1),1,0)</f>
        <v>0</v>
      </c>
    </row>
    <row r="2990" spans="1:17">
      <c r="A2990" t="s">
        <v>4578</v>
      </c>
      <c r="B2990" s="2">
        <v>45010</v>
      </c>
      <c r="C2990" t="s">
        <v>1360</v>
      </c>
      <c r="D2990" t="s">
        <v>4411</v>
      </c>
      <c r="E2990" t="s">
        <v>26</v>
      </c>
      <c r="F2990" t="s">
        <v>33</v>
      </c>
      <c r="G2990" t="s">
        <v>42</v>
      </c>
      <c r="H2990" t="s">
        <v>50</v>
      </c>
      <c r="I2990" s="3">
        <v>1</v>
      </c>
      <c r="J2990" s="4">
        <v>2381</v>
      </c>
      <c r="K2990" s="4">
        <v>2381</v>
      </c>
      <c r="L2990" t="s">
        <v>21</v>
      </c>
      <c r="M2990" t="s">
        <v>29</v>
      </c>
      <c r="N2990">
        <f>IF(COUNTIF($C$2:C2990,C2990)=1,1,0)</f>
        <v>0</v>
      </c>
      <c r="O2990">
        <f t="shared" si="92"/>
        <v>0</v>
      </c>
      <c r="P2990" t="str">
        <f t="shared" si="93"/>
        <v>2023-03</v>
      </c>
      <c r="Q2990" s="3">
        <f>IF(AND(IF(dashboard!$B$4="All",TRUE,$F2990=dashboard!$B$4),IF(dashboard!$B$5="All",TRUE,$E2990=dashboard!$B$5),IF(dashboard!$B$6="All",TRUE,$G2990=dashboard!$B$6),IF(dashboard!$B$7="All",TRUE,$M2990=dashboard!$B$7),$P2990&gt;=dashboard!$B$8,$P2990&lt;=dashboard!$B$9,COUNTIFS($C$2:C2990,$C2990,$F$2:F2990,IF(dashboard!$B$4="All","*",dashboard!$B$4),$E$2:E2990,IF(dashboard!$B$5="All","*",dashboard!$B$5),$G$2:G2990,IF(dashboard!$B$6="All","*",dashboard!$B$6),$M$2:M2990,IF(dashboard!$B$7="All","*",dashboard!$B$7),$P$2:P2990,"&gt;="&amp;dashboard!$B$8,$P$2:P2990,"&lt;="&amp;dashboard!$B$9)=1),1,0)</f>
        <v>1</v>
      </c>
    </row>
    <row r="2991" spans="1:17">
      <c r="A2991" t="s">
        <v>4579</v>
      </c>
      <c r="B2991" s="2">
        <v>45325</v>
      </c>
      <c r="C2991" t="s">
        <v>1056</v>
      </c>
      <c r="D2991" t="s">
        <v>451</v>
      </c>
      <c r="E2991" t="s">
        <v>17</v>
      </c>
      <c r="F2991" t="s">
        <v>27</v>
      </c>
      <c r="G2991" t="s">
        <v>19</v>
      </c>
      <c r="H2991" t="s">
        <v>20</v>
      </c>
      <c r="I2991" s="3">
        <v>3</v>
      </c>
      <c r="J2991" s="4">
        <v>32170.720000000001</v>
      </c>
      <c r="K2991" s="4">
        <v>96512.17</v>
      </c>
      <c r="L2991" t="s">
        <v>28</v>
      </c>
      <c r="M2991" t="s">
        <v>29</v>
      </c>
      <c r="N2991">
        <f>IF(COUNTIF($C$2:C2991,C2991)=1,1,0)</f>
        <v>0</v>
      </c>
      <c r="O2991">
        <f t="shared" si="92"/>
        <v>0</v>
      </c>
      <c r="P2991" t="str">
        <f t="shared" si="93"/>
        <v>2024-02</v>
      </c>
      <c r="Q2991" s="3">
        <f>IF(AND(IF(dashboard!$B$4="All",TRUE,$F2991=dashboard!$B$4),IF(dashboard!$B$5="All",TRUE,$E2991=dashboard!$B$5),IF(dashboard!$B$6="All",TRUE,$G2991=dashboard!$B$6),IF(dashboard!$B$7="All",TRUE,$M2991=dashboard!$B$7),$P2991&gt;=dashboard!$B$8,$P2991&lt;=dashboard!$B$9,COUNTIFS($C$2:C2991,$C2991,$F$2:F2991,IF(dashboard!$B$4="All","*",dashboard!$B$4),$E$2:E2991,IF(dashboard!$B$5="All","*",dashboard!$B$5),$G$2:G2991,IF(dashboard!$B$6="All","*",dashboard!$B$6),$M$2:M2991,IF(dashboard!$B$7="All","*",dashboard!$B$7),$P$2:P2991,"&gt;="&amp;dashboard!$B$8,$P$2:P2991,"&lt;="&amp;dashboard!$B$9)=1),1,0)</f>
        <v>0</v>
      </c>
    </row>
    <row r="2992" spans="1:17">
      <c r="A2992" t="s">
        <v>4580</v>
      </c>
      <c r="B2992" s="2">
        <v>45035</v>
      </c>
      <c r="C2992" t="s">
        <v>2312</v>
      </c>
      <c r="D2992" t="s">
        <v>738</v>
      </c>
      <c r="E2992" t="s">
        <v>17</v>
      </c>
      <c r="F2992" t="s">
        <v>46</v>
      </c>
      <c r="G2992" t="s">
        <v>42</v>
      </c>
      <c r="H2992" t="s">
        <v>34</v>
      </c>
      <c r="I2992" s="3">
        <v>3</v>
      </c>
      <c r="J2992" s="4">
        <v>922.89</v>
      </c>
      <c r="K2992" s="4">
        <v>2768.68</v>
      </c>
      <c r="L2992" t="s">
        <v>28</v>
      </c>
      <c r="M2992" t="s">
        <v>29</v>
      </c>
      <c r="N2992">
        <f>IF(COUNTIF($C$2:C2992,C2992)=1,1,0)</f>
        <v>0</v>
      </c>
      <c r="O2992">
        <f t="shared" si="92"/>
        <v>0</v>
      </c>
      <c r="P2992" t="str">
        <f t="shared" si="93"/>
        <v>2023-04</v>
      </c>
      <c r="Q2992" s="3">
        <f>IF(AND(IF(dashboard!$B$4="All",TRUE,$F2992=dashboard!$B$4),IF(dashboard!$B$5="All",TRUE,$E2992=dashboard!$B$5),IF(dashboard!$B$6="All",TRUE,$G2992=dashboard!$B$6),IF(dashboard!$B$7="All",TRUE,$M2992=dashboard!$B$7),$P2992&gt;=dashboard!$B$8,$P2992&lt;=dashboard!$B$9,COUNTIFS($C$2:C2992,$C2992,$F$2:F2992,IF(dashboard!$B$4="All","*",dashboard!$B$4),$E$2:E2992,IF(dashboard!$B$5="All","*",dashboard!$B$5),$G$2:G2992,IF(dashboard!$B$6="All","*",dashboard!$B$6),$M$2:M2992,IF(dashboard!$B$7="All","*",dashboard!$B$7),$P$2:P2992,"&gt;="&amp;dashboard!$B$8,$P$2:P2992,"&lt;="&amp;dashboard!$B$9)=1),1,0)</f>
        <v>0</v>
      </c>
    </row>
    <row r="2993" spans="1:17">
      <c r="A2993" t="s">
        <v>4581</v>
      </c>
      <c r="B2993" s="2">
        <v>45147</v>
      </c>
      <c r="C2993" t="s">
        <v>3183</v>
      </c>
      <c r="D2993" t="s">
        <v>695</v>
      </c>
      <c r="E2993" t="s">
        <v>17</v>
      </c>
      <c r="F2993" t="s">
        <v>46</v>
      </c>
      <c r="G2993" t="s">
        <v>42</v>
      </c>
      <c r="H2993" t="s">
        <v>20</v>
      </c>
      <c r="I2993" s="3">
        <v>4</v>
      </c>
      <c r="J2993" s="4">
        <v>33084.68</v>
      </c>
      <c r="K2993" s="4">
        <v>132338.73000000001</v>
      </c>
      <c r="L2993" t="s">
        <v>21</v>
      </c>
      <c r="M2993" t="s">
        <v>29</v>
      </c>
      <c r="N2993">
        <f>IF(COUNTIF($C$2:C2993,C2993)=1,1,0)</f>
        <v>0</v>
      </c>
      <c r="O2993">
        <f t="shared" si="92"/>
        <v>0</v>
      </c>
      <c r="P2993" t="str">
        <f t="shared" si="93"/>
        <v>2023-08</v>
      </c>
      <c r="Q2993" s="3">
        <f>IF(AND(IF(dashboard!$B$4="All",TRUE,$F2993=dashboard!$B$4),IF(dashboard!$B$5="All",TRUE,$E2993=dashboard!$B$5),IF(dashboard!$B$6="All",TRUE,$G2993=dashboard!$B$6),IF(dashboard!$B$7="All",TRUE,$M2993=dashboard!$B$7),$P2993&gt;=dashboard!$B$8,$P2993&lt;=dashboard!$B$9,COUNTIFS($C$2:C2993,$C2993,$F$2:F2993,IF(dashboard!$B$4="All","*",dashboard!$B$4),$E$2:E2993,IF(dashboard!$B$5="All","*",dashboard!$B$5),$G$2:G2993,IF(dashboard!$B$6="All","*",dashboard!$B$6),$M$2:M2993,IF(dashboard!$B$7="All","*",dashboard!$B$7),$P$2:P2993,"&gt;="&amp;dashboard!$B$8,$P$2:P2993,"&lt;="&amp;dashboard!$B$9)=1),1,0)</f>
        <v>0</v>
      </c>
    </row>
    <row r="2994" spans="1:17">
      <c r="A2994" t="s">
        <v>4582</v>
      </c>
      <c r="B2994" s="2">
        <v>45294</v>
      </c>
      <c r="C2994" t="s">
        <v>1752</v>
      </c>
      <c r="D2994" t="s">
        <v>1327</v>
      </c>
      <c r="E2994" t="s">
        <v>17</v>
      </c>
      <c r="F2994" t="s">
        <v>18</v>
      </c>
      <c r="G2994" t="s">
        <v>42</v>
      </c>
      <c r="H2994" t="s">
        <v>50</v>
      </c>
      <c r="I2994" s="3">
        <v>3</v>
      </c>
      <c r="J2994" s="4">
        <v>2936.72</v>
      </c>
      <c r="K2994" s="4">
        <v>8810.16</v>
      </c>
      <c r="L2994" t="s">
        <v>28</v>
      </c>
      <c r="M2994" t="s">
        <v>29</v>
      </c>
      <c r="N2994">
        <f>IF(COUNTIF($C$2:C2994,C2994)=1,1,0)</f>
        <v>0</v>
      </c>
      <c r="O2994">
        <f t="shared" si="92"/>
        <v>0</v>
      </c>
      <c r="P2994" t="str">
        <f t="shared" si="93"/>
        <v>2024-01</v>
      </c>
      <c r="Q2994" s="3">
        <f>IF(AND(IF(dashboard!$B$4="All",TRUE,$F2994=dashboard!$B$4),IF(dashboard!$B$5="All",TRUE,$E2994=dashboard!$B$5),IF(dashboard!$B$6="All",TRUE,$G2994=dashboard!$B$6),IF(dashboard!$B$7="All",TRUE,$M2994=dashboard!$B$7),$P2994&gt;=dashboard!$B$8,$P2994&lt;=dashboard!$B$9,COUNTIFS($C$2:C2994,$C2994,$F$2:F2994,IF(dashboard!$B$4="All","*",dashboard!$B$4),$E$2:E2994,IF(dashboard!$B$5="All","*",dashboard!$B$5),$G$2:G2994,IF(dashboard!$B$6="All","*",dashboard!$B$6),$M$2:M2994,IF(dashboard!$B$7="All","*",dashboard!$B$7),$P$2:P2994,"&gt;="&amp;dashboard!$B$8,$P$2:P2994,"&lt;="&amp;dashboard!$B$9)=1),1,0)</f>
        <v>0</v>
      </c>
    </row>
    <row r="2995" spans="1:17">
      <c r="A2995" t="s">
        <v>4583</v>
      </c>
      <c r="B2995" s="2">
        <v>45073</v>
      </c>
      <c r="C2995" t="s">
        <v>3217</v>
      </c>
      <c r="D2995" t="s">
        <v>2156</v>
      </c>
      <c r="E2995" t="s">
        <v>17</v>
      </c>
      <c r="F2995" t="s">
        <v>46</v>
      </c>
      <c r="G2995" t="s">
        <v>19</v>
      </c>
      <c r="H2995" t="s">
        <v>50</v>
      </c>
      <c r="I2995" s="3">
        <v>2</v>
      </c>
      <c r="J2995" s="4">
        <v>2664.24</v>
      </c>
      <c r="K2995" s="4">
        <v>5328.48</v>
      </c>
      <c r="L2995" t="s">
        <v>35</v>
      </c>
      <c r="M2995" t="s">
        <v>29</v>
      </c>
      <c r="N2995">
        <f>IF(COUNTIF($C$2:C2995,C2995)=1,1,0)</f>
        <v>0</v>
      </c>
      <c r="O2995">
        <f t="shared" si="92"/>
        <v>0</v>
      </c>
      <c r="P2995" t="str">
        <f t="shared" si="93"/>
        <v>2023-05</v>
      </c>
      <c r="Q2995" s="3">
        <f>IF(AND(IF(dashboard!$B$4="All",TRUE,$F2995=dashboard!$B$4),IF(dashboard!$B$5="All",TRUE,$E2995=dashboard!$B$5),IF(dashboard!$B$6="All",TRUE,$G2995=dashboard!$B$6),IF(dashboard!$B$7="All",TRUE,$M2995=dashboard!$B$7),$P2995&gt;=dashboard!$B$8,$P2995&lt;=dashboard!$B$9,COUNTIFS($C$2:C2995,$C2995,$F$2:F2995,IF(dashboard!$B$4="All","*",dashboard!$B$4),$E$2:E2995,IF(dashboard!$B$5="All","*",dashboard!$B$5),$G$2:G2995,IF(dashboard!$B$6="All","*",dashboard!$B$6),$M$2:M2995,IF(dashboard!$B$7="All","*",dashboard!$B$7),$P$2:P2995,"&gt;="&amp;dashboard!$B$8,$P$2:P2995,"&lt;="&amp;dashboard!$B$9)=1),1,0)</f>
        <v>0</v>
      </c>
    </row>
    <row r="2996" spans="1:17">
      <c r="A2996" t="s">
        <v>4584</v>
      </c>
      <c r="B2996" s="2">
        <v>45038</v>
      </c>
      <c r="C2996" t="s">
        <v>1659</v>
      </c>
      <c r="D2996" t="s">
        <v>2159</v>
      </c>
      <c r="E2996" t="s">
        <v>17</v>
      </c>
      <c r="F2996" t="s">
        <v>18</v>
      </c>
      <c r="G2996" t="s">
        <v>42</v>
      </c>
      <c r="H2996" t="s">
        <v>57</v>
      </c>
      <c r="I2996" s="3">
        <v>4</v>
      </c>
      <c r="J2996" s="4">
        <v>16041.54</v>
      </c>
      <c r="K2996" s="4">
        <v>64166.17</v>
      </c>
      <c r="L2996" t="s">
        <v>28</v>
      </c>
      <c r="M2996" t="s">
        <v>29</v>
      </c>
      <c r="N2996">
        <f>IF(COUNTIF($C$2:C2996,C2996)=1,1,0)</f>
        <v>0</v>
      </c>
      <c r="O2996">
        <f t="shared" si="92"/>
        <v>0</v>
      </c>
      <c r="P2996" t="str">
        <f t="shared" si="93"/>
        <v>2023-04</v>
      </c>
      <c r="Q2996" s="3">
        <f>IF(AND(IF(dashboard!$B$4="All",TRUE,$F2996=dashboard!$B$4),IF(dashboard!$B$5="All",TRUE,$E2996=dashboard!$B$5),IF(dashboard!$B$6="All",TRUE,$G2996=dashboard!$B$6),IF(dashboard!$B$7="All",TRUE,$M2996=dashboard!$B$7),$P2996&gt;=dashboard!$B$8,$P2996&lt;=dashboard!$B$9,COUNTIFS($C$2:C2996,$C2996,$F$2:F2996,IF(dashboard!$B$4="All","*",dashboard!$B$4),$E$2:E2996,IF(dashboard!$B$5="All","*",dashboard!$B$5),$G$2:G2996,IF(dashboard!$B$6="All","*",dashboard!$B$6),$M$2:M2996,IF(dashboard!$B$7="All","*",dashboard!$B$7),$P$2:P2996,"&gt;="&amp;dashboard!$B$8,$P$2:P2996,"&lt;="&amp;dashboard!$B$9)=1),1,0)</f>
        <v>0</v>
      </c>
    </row>
    <row r="2997" spans="1:17">
      <c r="A2997" t="s">
        <v>4585</v>
      </c>
      <c r="B2997" s="2">
        <v>45420</v>
      </c>
      <c r="C2997" t="s">
        <v>3073</v>
      </c>
      <c r="D2997" t="s">
        <v>4586</v>
      </c>
      <c r="E2997" t="s">
        <v>61</v>
      </c>
      <c r="F2997" t="s">
        <v>33</v>
      </c>
      <c r="G2997" t="s">
        <v>19</v>
      </c>
      <c r="H2997" t="s">
        <v>57</v>
      </c>
      <c r="I2997" s="3">
        <v>1</v>
      </c>
      <c r="J2997" s="4">
        <v>16181.63</v>
      </c>
      <c r="K2997" s="4">
        <v>16181.63</v>
      </c>
      <c r="L2997" t="s">
        <v>21</v>
      </c>
      <c r="M2997" t="s">
        <v>29</v>
      </c>
      <c r="N2997">
        <f>IF(COUNTIF($C$2:C2997,C2997)=1,1,0)</f>
        <v>0</v>
      </c>
      <c r="O2997">
        <f t="shared" si="92"/>
        <v>0</v>
      </c>
      <c r="P2997" t="str">
        <f t="shared" si="93"/>
        <v>2024-05</v>
      </c>
      <c r="Q2997" s="3">
        <f>IF(AND(IF(dashboard!$B$4="All",TRUE,$F2997=dashboard!$B$4),IF(dashboard!$B$5="All",TRUE,$E2997=dashboard!$B$5),IF(dashboard!$B$6="All",TRUE,$G2997=dashboard!$B$6),IF(dashboard!$B$7="All",TRUE,$M2997=dashboard!$B$7),$P2997&gt;=dashboard!$B$8,$P2997&lt;=dashboard!$B$9,COUNTIFS($C$2:C2997,$C2997,$F$2:F2997,IF(dashboard!$B$4="All","*",dashboard!$B$4),$E$2:E2997,IF(dashboard!$B$5="All","*",dashboard!$B$5),$G$2:G2997,IF(dashboard!$B$6="All","*",dashboard!$B$6),$M$2:M2997,IF(dashboard!$B$7="All","*",dashboard!$B$7),$P$2:P2997,"&gt;="&amp;dashboard!$B$8,$P$2:P2997,"&lt;="&amp;dashboard!$B$9)=1),1,0)</f>
        <v>1</v>
      </c>
    </row>
    <row r="2998" spans="1:17">
      <c r="A2998" t="s">
        <v>4587</v>
      </c>
      <c r="B2998" s="2">
        <v>45431</v>
      </c>
      <c r="C2998" t="s">
        <v>3271</v>
      </c>
      <c r="D2998" t="s">
        <v>1262</v>
      </c>
      <c r="E2998" t="s">
        <v>61</v>
      </c>
      <c r="F2998" t="s">
        <v>27</v>
      </c>
      <c r="G2998" t="s">
        <v>19</v>
      </c>
      <c r="H2998" t="s">
        <v>50</v>
      </c>
      <c r="I2998" s="3">
        <v>3</v>
      </c>
      <c r="J2998" s="4">
        <v>2680.79</v>
      </c>
      <c r="K2998" s="4">
        <v>8042.38</v>
      </c>
      <c r="L2998" t="s">
        <v>35</v>
      </c>
      <c r="M2998" t="s">
        <v>22</v>
      </c>
      <c r="N2998">
        <f>IF(COUNTIF($C$2:C2998,C2998)=1,1,0)</f>
        <v>0</v>
      </c>
      <c r="O2998">
        <f t="shared" si="92"/>
        <v>1</v>
      </c>
      <c r="P2998" t="str">
        <f t="shared" si="93"/>
        <v>2024-05</v>
      </c>
      <c r="Q2998" s="3">
        <f>IF(AND(IF(dashboard!$B$4="All",TRUE,$F2998=dashboard!$B$4),IF(dashboard!$B$5="All",TRUE,$E2998=dashboard!$B$5),IF(dashboard!$B$6="All",TRUE,$G2998=dashboard!$B$6),IF(dashboard!$B$7="All",TRUE,$M2998=dashboard!$B$7),$P2998&gt;=dashboard!$B$8,$P2998&lt;=dashboard!$B$9,COUNTIFS($C$2:C2998,$C2998,$F$2:F2998,IF(dashboard!$B$4="All","*",dashboard!$B$4),$E$2:E2998,IF(dashboard!$B$5="All","*",dashboard!$B$5),$G$2:G2998,IF(dashboard!$B$6="All","*",dashboard!$B$6),$M$2:M2998,IF(dashboard!$B$7="All","*",dashboard!$B$7),$P$2:P2998,"&gt;="&amp;dashboard!$B$8,$P$2:P2998,"&lt;="&amp;dashboard!$B$9)=1),1,0)</f>
        <v>0</v>
      </c>
    </row>
    <row r="2999" spans="1:17">
      <c r="A2999" t="s">
        <v>4588</v>
      </c>
      <c r="B2999" s="2">
        <v>45401</v>
      </c>
      <c r="C2999" t="s">
        <v>2547</v>
      </c>
      <c r="D2999" t="s">
        <v>785</v>
      </c>
      <c r="E2999" t="s">
        <v>26</v>
      </c>
      <c r="F2999" t="s">
        <v>46</v>
      </c>
      <c r="G2999" t="s">
        <v>19</v>
      </c>
      <c r="H2999" t="s">
        <v>20</v>
      </c>
      <c r="I2999" s="3">
        <v>2</v>
      </c>
      <c r="J2999" s="4">
        <v>24848.28</v>
      </c>
      <c r="K2999" s="4">
        <v>49696.55</v>
      </c>
      <c r="L2999" t="s">
        <v>28</v>
      </c>
      <c r="M2999" t="s">
        <v>29</v>
      </c>
      <c r="N2999">
        <f>IF(COUNTIF($C$2:C2999,C2999)=1,1,0)</f>
        <v>0</v>
      </c>
      <c r="O2999">
        <f t="shared" si="92"/>
        <v>0</v>
      </c>
      <c r="P2999" t="str">
        <f t="shared" si="93"/>
        <v>2024-04</v>
      </c>
      <c r="Q2999" s="3">
        <f>IF(AND(IF(dashboard!$B$4="All",TRUE,$F2999=dashboard!$B$4),IF(dashboard!$B$5="All",TRUE,$E2999=dashboard!$B$5),IF(dashboard!$B$6="All",TRUE,$G2999=dashboard!$B$6),IF(dashboard!$B$7="All",TRUE,$M2999=dashboard!$B$7),$P2999&gt;=dashboard!$B$8,$P2999&lt;=dashboard!$B$9,COUNTIFS($C$2:C2999,$C2999,$F$2:F2999,IF(dashboard!$B$4="All","*",dashboard!$B$4),$E$2:E2999,IF(dashboard!$B$5="All","*",dashboard!$B$5),$G$2:G2999,IF(dashboard!$B$6="All","*",dashboard!$B$6),$M$2:M2999,IF(dashboard!$B$7="All","*",dashboard!$B$7),$P$2:P2999,"&gt;="&amp;dashboard!$B$8,$P$2:P2999,"&lt;="&amp;dashboard!$B$9)=1),1,0)</f>
        <v>0</v>
      </c>
    </row>
    <row r="3000" spans="1:17">
      <c r="A3000" t="s">
        <v>4589</v>
      </c>
      <c r="B3000" s="2">
        <v>45197</v>
      </c>
      <c r="C3000" t="s">
        <v>552</v>
      </c>
      <c r="D3000" t="s">
        <v>1101</v>
      </c>
      <c r="E3000" t="s">
        <v>17</v>
      </c>
      <c r="F3000" t="s">
        <v>27</v>
      </c>
      <c r="G3000" t="s">
        <v>19</v>
      </c>
      <c r="H3000" t="s">
        <v>20</v>
      </c>
      <c r="I3000" s="3">
        <v>4</v>
      </c>
      <c r="J3000" s="4">
        <v>40682.089999999997</v>
      </c>
      <c r="K3000" s="4">
        <v>162728.37</v>
      </c>
      <c r="L3000" t="s">
        <v>35</v>
      </c>
      <c r="M3000" t="s">
        <v>29</v>
      </c>
      <c r="N3000">
        <f>IF(COUNTIF($C$2:C3000,C3000)=1,1,0)</f>
        <v>0</v>
      </c>
      <c r="O3000">
        <f t="shared" si="92"/>
        <v>0</v>
      </c>
      <c r="P3000" t="str">
        <f t="shared" si="93"/>
        <v>2023-09</v>
      </c>
      <c r="Q3000" s="3">
        <f>IF(AND(IF(dashboard!$B$4="All",TRUE,$F3000=dashboard!$B$4),IF(dashboard!$B$5="All",TRUE,$E3000=dashboard!$B$5),IF(dashboard!$B$6="All",TRUE,$G3000=dashboard!$B$6),IF(dashboard!$B$7="All",TRUE,$M3000=dashboard!$B$7),$P3000&gt;=dashboard!$B$8,$P3000&lt;=dashboard!$B$9,COUNTIFS($C$2:C3000,$C3000,$F$2:F3000,IF(dashboard!$B$4="All","*",dashboard!$B$4),$E$2:E3000,IF(dashboard!$B$5="All","*",dashboard!$B$5),$G$2:G3000,IF(dashboard!$B$6="All","*",dashboard!$B$6),$M$2:M3000,IF(dashboard!$B$7="All","*",dashboard!$B$7),$P$2:P3000,"&gt;="&amp;dashboard!$B$8,$P$2:P3000,"&lt;="&amp;dashboard!$B$9)=1),1,0)</f>
        <v>0</v>
      </c>
    </row>
    <row r="3001" spans="1:17">
      <c r="A3001" t="s">
        <v>4590</v>
      </c>
      <c r="B3001" s="2">
        <v>45347</v>
      </c>
      <c r="C3001" t="s">
        <v>508</v>
      </c>
      <c r="D3001" t="s">
        <v>2492</v>
      </c>
      <c r="E3001" t="s">
        <v>17</v>
      </c>
      <c r="F3001" t="s">
        <v>27</v>
      </c>
      <c r="G3001" t="s">
        <v>19</v>
      </c>
      <c r="H3001" t="s">
        <v>50</v>
      </c>
      <c r="I3001" s="3">
        <v>4</v>
      </c>
      <c r="J3001" s="4">
        <v>2787.67</v>
      </c>
      <c r="K3001" s="4">
        <v>11150.69</v>
      </c>
      <c r="L3001" t="s">
        <v>28</v>
      </c>
      <c r="M3001" t="s">
        <v>29</v>
      </c>
      <c r="N3001">
        <f>IF(COUNTIF($C$2:C3001,C3001)=1,1,0)</f>
        <v>0</v>
      </c>
      <c r="O3001">
        <f t="shared" si="92"/>
        <v>0</v>
      </c>
      <c r="P3001" t="str">
        <f t="shared" si="93"/>
        <v>2024-02</v>
      </c>
      <c r="Q3001" s="3">
        <f>IF(AND(IF(dashboard!$B$4="All",TRUE,$F3001=dashboard!$B$4),IF(dashboard!$B$5="All",TRUE,$E3001=dashboard!$B$5),IF(dashboard!$B$6="All",TRUE,$G3001=dashboard!$B$6),IF(dashboard!$B$7="All",TRUE,$M3001=dashboard!$B$7),$P3001&gt;=dashboard!$B$8,$P3001&lt;=dashboard!$B$9,COUNTIFS($C$2:C3001,$C3001,$F$2:F3001,IF(dashboard!$B$4="All","*",dashboard!$B$4),$E$2:E3001,IF(dashboard!$B$5="All","*",dashboard!$B$5),$G$2:G3001,IF(dashboard!$B$6="All","*",dashboard!$B$6),$M$2:M3001,IF(dashboard!$B$7="All","*",dashboard!$B$7),$P$2:P3001,"&gt;="&amp;dashboard!$B$8,$P$2:P3001,"&lt;="&amp;dashboard!$B$9)=1),1,0)</f>
        <v>0</v>
      </c>
    </row>
    <row r="3002" spans="1:17">
      <c r="A3002" t="s">
        <v>4591</v>
      </c>
      <c r="B3002" s="2">
        <v>45293</v>
      </c>
      <c r="C3002" t="s">
        <v>3217</v>
      </c>
      <c r="D3002" t="s">
        <v>2232</v>
      </c>
      <c r="E3002" t="s">
        <v>17</v>
      </c>
      <c r="F3002" t="s">
        <v>33</v>
      </c>
      <c r="G3002" t="s">
        <v>19</v>
      </c>
      <c r="H3002" t="s">
        <v>34</v>
      </c>
      <c r="I3002" s="3">
        <v>1</v>
      </c>
      <c r="J3002" s="4">
        <v>1004.75</v>
      </c>
      <c r="K3002" s="4">
        <v>1004.75</v>
      </c>
      <c r="L3002" t="s">
        <v>35</v>
      </c>
      <c r="M3002" t="s">
        <v>29</v>
      </c>
      <c r="N3002">
        <f>IF(COUNTIF($C$2:C3002,C3002)=1,1,0)</f>
        <v>0</v>
      </c>
      <c r="O3002">
        <f t="shared" si="92"/>
        <v>0</v>
      </c>
      <c r="P3002" t="str">
        <f t="shared" si="93"/>
        <v>2024-01</v>
      </c>
      <c r="Q3002" s="3">
        <f>IF(AND(IF(dashboard!$B$4="All",TRUE,$F3002=dashboard!$B$4),IF(dashboard!$B$5="All",TRUE,$E3002=dashboard!$B$5),IF(dashboard!$B$6="All",TRUE,$G3002=dashboard!$B$6),IF(dashboard!$B$7="All",TRUE,$M3002=dashboard!$B$7),$P3002&gt;=dashboard!$B$8,$P3002&lt;=dashboard!$B$9,COUNTIFS($C$2:C3002,$C3002,$F$2:F3002,IF(dashboard!$B$4="All","*",dashboard!$B$4),$E$2:E3002,IF(dashboard!$B$5="All","*",dashboard!$B$5),$G$2:G3002,IF(dashboard!$B$6="All","*",dashboard!$B$6),$M$2:M3002,IF(dashboard!$B$7="All","*",dashboard!$B$7),$P$2:P3002,"&gt;="&amp;dashboard!$B$8,$P$2:P3002,"&lt;="&amp;dashboard!$B$9)=1),1,0)</f>
        <v>1</v>
      </c>
    </row>
    <row r="3003" spans="1:17">
      <c r="A3003" t="s">
        <v>4592</v>
      </c>
      <c r="B3003" s="2">
        <v>45206</v>
      </c>
      <c r="C3003" t="s">
        <v>600</v>
      </c>
      <c r="D3003" t="s">
        <v>1827</v>
      </c>
      <c r="E3003" t="s">
        <v>26</v>
      </c>
      <c r="F3003" t="s">
        <v>33</v>
      </c>
      <c r="G3003" t="s">
        <v>19</v>
      </c>
      <c r="H3003" t="s">
        <v>20</v>
      </c>
      <c r="I3003" s="3">
        <v>5</v>
      </c>
      <c r="J3003" s="4">
        <v>34173.01</v>
      </c>
      <c r="K3003" s="4">
        <v>170865.06</v>
      </c>
      <c r="L3003" t="s">
        <v>21</v>
      </c>
      <c r="M3003" t="s">
        <v>29</v>
      </c>
      <c r="N3003">
        <f>IF(COUNTIF($C$2:C3003,C3003)=1,1,0)</f>
        <v>0</v>
      </c>
      <c r="O3003">
        <f t="shared" si="92"/>
        <v>0</v>
      </c>
      <c r="P3003" t="str">
        <f t="shared" si="93"/>
        <v>2023-10</v>
      </c>
      <c r="Q3003" s="3">
        <f>IF(AND(IF(dashboard!$B$4="All",TRUE,$F3003=dashboard!$B$4),IF(dashboard!$B$5="All",TRUE,$E3003=dashboard!$B$5),IF(dashboard!$B$6="All",TRUE,$G3003=dashboard!$B$6),IF(dashboard!$B$7="All",TRUE,$M3003=dashboard!$B$7),$P3003&gt;=dashboard!$B$8,$P3003&lt;=dashboard!$B$9,COUNTIFS($C$2:C3003,$C3003,$F$2:F3003,IF(dashboard!$B$4="All","*",dashboard!$B$4),$E$2:E3003,IF(dashboard!$B$5="All","*",dashboard!$B$5),$G$2:G3003,IF(dashboard!$B$6="All","*",dashboard!$B$6),$M$2:M3003,IF(dashboard!$B$7="All","*",dashboard!$B$7),$P$2:P3003,"&gt;="&amp;dashboard!$B$8,$P$2:P3003,"&lt;="&amp;dashboard!$B$9)=1),1,0)</f>
        <v>1</v>
      </c>
    </row>
    <row r="3004" spans="1:17">
      <c r="A3004" t="s">
        <v>4593</v>
      </c>
      <c r="B3004" s="2">
        <v>45209</v>
      </c>
      <c r="C3004" t="s">
        <v>2217</v>
      </c>
      <c r="D3004" t="s">
        <v>2772</v>
      </c>
      <c r="E3004" t="s">
        <v>61</v>
      </c>
      <c r="F3004" t="s">
        <v>46</v>
      </c>
      <c r="G3004" t="s">
        <v>42</v>
      </c>
      <c r="H3004" t="s">
        <v>50</v>
      </c>
      <c r="I3004" s="3">
        <v>3</v>
      </c>
      <c r="J3004" s="4">
        <v>2518.7600000000002</v>
      </c>
      <c r="K3004" s="4">
        <v>7556.27</v>
      </c>
      <c r="L3004" t="s">
        <v>21</v>
      </c>
      <c r="M3004" t="s">
        <v>29</v>
      </c>
      <c r="N3004">
        <f>IF(COUNTIF($C$2:C3004,C3004)=1,1,0)</f>
        <v>0</v>
      </c>
      <c r="O3004">
        <f t="shared" si="92"/>
        <v>0</v>
      </c>
      <c r="P3004" t="str">
        <f t="shared" si="93"/>
        <v>2023-10</v>
      </c>
      <c r="Q3004" s="3">
        <f>IF(AND(IF(dashboard!$B$4="All",TRUE,$F3004=dashboard!$B$4),IF(dashboard!$B$5="All",TRUE,$E3004=dashboard!$B$5),IF(dashboard!$B$6="All",TRUE,$G3004=dashboard!$B$6),IF(dashboard!$B$7="All",TRUE,$M3004=dashboard!$B$7),$P3004&gt;=dashboard!$B$8,$P3004&lt;=dashboard!$B$9,COUNTIFS($C$2:C3004,$C3004,$F$2:F3004,IF(dashboard!$B$4="All","*",dashboard!$B$4),$E$2:E3004,IF(dashboard!$B$5="All","*",dashboard!$B$5),$G$2:G3004,IF(dashboard!$B$6="All","*",dashboard!$B$6),$M$2:M3004,IF(dashboard!$B$7="All","*",dashboard!$B$7),$P$2:P3004,"&gt;="&amp;dashboard!$B$8,$P$2:P3004,"&lt;="&amp;dashboard!$B$9)=1),1,0)</f>
        <v>0</v>
      </c>
    </row>
    <row r="3005" spans="1:17">
      <c r="A3005" t="s">
        <v>4594</v>
      </c>
      <c r="B3005" s="2">
        <v>44966</v>
      </c>
      <c r="C3005" t="s">
        <v>1384</v>
      </c>
      <c r="D3005" t="s">
        <v>469</v>
      </c>
      <c r="E3005" t="s">
        <v>17</v>
      </c>
      <c r="F3005" t="s">
        <v>33</v>
      </c>
      <c r="G3005" t="s">
        <v>19</v>
      </c>
      <c r="H3005" t="s">
        <v>57</v>
      </c>
      <c r="I3005" s="3">
        <v>2</v>
      </c>
      <c r="J3005" s="4">
        <v>11489.59</v>
      </c>
      <c r="K3005" s="4">
        <v>22979.18</v>
      </c>
      <c r="L3005" t="s">
        <v>28</v>
      </c>
      <c r="M3005" t="s">
        <v>22</v>
      </c>
      <c r="N3005">
        <f>IF(COUNTIF($C$2:C3005,C3005)=1,1,0)</f>
        <v>0</v>
      </c>
      <c r="O3005">
        <f t="shared" si="92"/>
        <v>1</v>
      </c>
      <c r="P3005" t="str">
        <f t="shared" si="93"/>
        <v>2023-02</v>
      </c>
      <c r="Q3005" s="3">
        <f>IF(AND(IF(dashboard!$B$4="All",TRUE,$F3005=dashboard!$B$4),IF(dashboard!$B$5="All",TRUE,$E3005=dashboard!$B$5),IF(dashboard!$B$6="All",TRUE,$G3005=dashboard!$B$6),IF(dashboard!$B$7="All",TRUE,$M3005=dashboard!$B$7),$P3005&gt;=dashboard!$B$8,$P3005&lt;=dashboard!$B$9,COUNTIFS($C$2:C3005,$C3005,$F$2:F3005,IF(dashboard!$B$4="All","*",dashboard!$B$4),$E$2:E3005,IF(dashboard!$B$5="All","*",dashboard!$B$5),$G$2:G3005,IF(dashboard!$B$6="All","*",dashboard!$B$6),$M$2:M3005,IF(dashboard!$B$7="All","*",dashboard!$B$7),$P$2:P3005,"&gt;="&amp;dashboard!$B$8,$P$2:P3005,"&lt;="&amp;dashboard!$B$9)=1),1,0)</f>
        <v>0</v>
      </c>
    </row>
    <row r="3006" spans="1:17">
      <c r="A3006" t="s">
        <v>4595</v>
      </c>
      <c r="B3006" s="2">
        <v>45115</v>
      </c>
      <c r="C3006" t="s">
        <v>1169</v>
      </c>
      <c r="D3006" t="s">
        <v>2248</v>
      </c>
      <c r="E3006" t="s">
        <v>17</v>
      </c>
      <c r="F3006" t="s">
        <v>27</v>
      </c>
      <c r="G3006" t="s">
        <v>19</v>
      </c>
      <c r="H3006" t="s">
        <v>50</v>
      </c>
      <c r="I3006" s="3">
        <v>4</v>
      </c>
      <c r="J3006" s="4">
        <v>2067.4499999999998</v>
      </c>
      <c r="K3006" s="4">
        <v>8269.82</v>
      </c>
      <c r="L3006" t="s">
        <v>28</v>
      </c>
      <c r="M3006" t="s">
        <v>29</v>
      </c>
      <c r="N3006">
        <f>IF(COUNTIF($C$2:C3006,C3006)=1,1,0)</f>
        <v>0</v>
      </c>
      <c r="O3006">
        <f t="shared" si="92"/>
        <v>0</v>
      </c>
      <c r="P3006" t="str">
        <f t="shared" si="93"/>
        <v>2023-07</v>
      </c>
      <c r="Q3006" s="3">
        <f>IF(AND(IF(dashboard!$B$4="All",TRUE,$F3006=dashboard!$B$4),IF(dashboard!$B$5="All",TRUE,$E3006=dashboard!$B$5),IF(dashboard!$B$6="All",TRUE,$G3006=dashboard!$B$6),IF(dashboard!$B$7="All",TRUE,$M3006=dashboard!$B$7),$P3006&gt;=dashboard!$B$8,$P3006&lt;=dashboard!$B$9,COUNTIFS($C$2:C3006,$C3006,$F$2:F3006,IF(dashboard!$B$4="All","*",dashboard!$B$4),$E$2:E3006,IF(dashboard!$B$5="All","*",dashboard!$B$5),$G$2:G3006,IF(dashboard!$B$6="All","*",dashboard!$B$6),$M$2:M3006,IF(dashboard!$B$7="All","*",dashboard!$B$7),$P$2:P3006,"&gt;="&amp;dashboard!$B$8,$P$2:P3006,"&lt;="&amp;dashboard!$B$9)=1),1,0)</f>
        <v>0</v>
      </c>
    </row>
    <row r="3007" spans="1:17">
      <c r="A3007" t="s">
        <v>4596</v>
      </c>
      <c r="B3007" s="2">
        <v>45090</v>
      </c>
      <c r="C3007" t="s">
        <v>1763</v>
      </c>
      <c r="D3007" t="s">
        <v>2552</v>
      </c>
      <c r="E3007" t="s">
        <v>26</v>
      </c>
      <c r="F3007" t="s">
        <v>18</v>
      </c>
      <c r="G3007" t="s">
        <v>19</v>
      </c>
      <c r="H3007" t="s">
        <v>20</v>
      </c>
      <c r="I3007" s="3">
        <v>3</v>
      </c>
      <c r="J3007" s="4">
        <v>24906.880000000001</v>
      </c>
      <c r="K3007" s="4">
        <v>74720.649999999994</v>
      </c>
      <c r="L3007" t="s">
        <v>35</v>
      </c>
      <c r="M3007" t="s">
        <v>29</v>
      </c>
      <c r="N3007">
        <f>IF(COUNTIF($C$2:C3007,C3007)=1,1,0)</f>
        <v>0</v>
      </c>
      <c r="O3007">
        <f t="shared" si="92"/>
        <v>0</v>
      </c>
      <c r="P3007" t="str">
        <f t="shared" si="93"/>
        <v>2023-06</v>
      </c>
      <c r="Q3007" s="3">
        <f>IF(AND(IF(dashboard!$B$4="All",TRUE,$F3007=dashboard!$B$4),IF(dashboard!$B$5="All",TRUE,$E3007=dashboard!$B$5),IF(dashboard!$B$6="All",TRUE,$G3007=dashboard!$B$6),IF(dashboard!$B$7="All",TRUE,$M3007=dashboard!$B$7),$P3007&gt;=dashboard!$B$8,$P3007&lt;=dashboard!$B$9,COUNTIFS($C$2:C3007,$C3007,$F$2:F3007,IF(dashboard!$B$4="All","*",dashboard!$B$4),$E$2:E3007,IF(dashboard!$B$5="All","*",dashboard!$B$5),$G$2:G3007,IF(dashboard!$B$6="All","*",dashboard!$B$6),$M$2:M3007,IF(dashboard!$B$7="All","*",dashboard!$B$7),$P$2:P3007,"&gt;="&amp;dashboard!$B$8,$P$2:P3007,"&lt;="&amp;dashboard!$B$9)=1),1,0)</f>
        <v>0</v>
      </c>
    </row>
    <row r="3008" spans="1:17">
      <c r="A3008" t="s">
        <v>4597</v>
      </c>
      <c r="B3008" s="2">
        <v>45462</v>
      </c>
      <c r="C3008" t="s">
        <v>2440</v>
      </c>
      <c r="D3008" t="s">
        <v>3375</v>
      </c>
      <c r="E3008" t="s">
        <v>26</v>
      </c>
      <c r="F3008" t="s">
        <v>18</v>
      </c>
      <c r="G3008" t="s">
        <v>42</v>
      </c>
      <c r="H3008" t="s">
        <v>50</v>
      </c>
      <c r="I3008" s="3">
        <v>2</v>
      </c>
      <c r="J3008" s="4">
        <v>2829.94</v>
      </c>
      <c r="K3008" s="4">
        <v>5659.88</v>
      </c>
      <c r="L3008" t="s">
        <v>21</v>
      </c>
      <c r="M3008" t="s">
        <v>29</v>
      </c>
      <c r="N3008">
        <f>IF(COUNTIF($C$2:C3008,C3008)=1,1,0)</f>
        <v>0</v>
      </c>
      <c r="O3008">
        <f t="shared" si="92"/>
        <v>0</v>
      </c>
      <c r="P3008" t="str">
        <f t="shared" si="93"/>
        <v>2024-06</v>
      </c>
      <c r="Q3008" s="3">
        <f>IF(AND(IF(dashboard!$B$4="All",TRUE,$F3008=dashboard!$B$4),IF(dashboard!$B$5="All",TRUE,$E3008=dashboard!$B$5),IF(dashboard!$B$6="All",TRUE,$G3008=dashboard!$B$6),IF(dashboard!$B$7="All",TRUE,$M3008=dashboard!$B$7),$P3008&gt;=dashboard!$B$8,$P3008&lt;=dashboard!$B$9,COUNTIFS($C$2:C3008,$C3008,$F$2:F3008,IF(dashboard!$B$4="All","*",dashboard!$B$4),$E$2:E3008,IF(dashboard!$B$5="All","*",dashboard!$B$5),$G$2:G3008,IF(dashboard!$B$6="All","*",dashboard!$B$6),$M$2:M3008,IF(dashboard!$B$7="All","*",dashboard!$B$7),$P$2:P3008,"&gt;="&amp;dashboard!$B$8,$P$2:P3008,"&lt;="&amp;dashboard!$B$9)=1),1,0)</f>
        <v>0</v>
      </c>
    </row>
    <row r="3009" spans="1:17">
      <c r="A3009" t="s">
        <v>4598</v>
      </c>
      <c r="B3009" s="2">
        <v>45462</v>
      </c>
      <c r="C3009" t="s">
        <v>610</v>
      </c>
      <c r="D3009" t="s">
        <v>1130</v>
      </c>
      <c r="E3009" t="s">
        <v>26</v>
      </c>
      <c r="F3009" t="s">
        <v>18</v>
      </c>
      <c r="G3009" t="s">
        <v>42</v>
      </c>
      <c r="H3009" t="s">
        <v>34</v>
      </c>
      <c r="I3009" s="3">
        <v>2</v>
      </c>
      <c r="J3009" s="4">
        <v>854.94</v>
      </c>
      <c r="K3009" s="4">
        <v>1709.89</v>
      </c>
      <c r="L3009" t="s">
        <v>35</v>
      </c>
      <c r="M3009" t="s">
        <v>29</v>
      </c>
      <c r="N3009">
        <f>IF(COUNTIF($C$2:C3009,C3009)=1,1,0)</f>
        <v>0</v>
      </c>
      <c r="O3009">
        <f t="shared" si="92"/>
        <v>0</v>
      </c>
      <c r="P3009" t="str">
        <f t="shared" si="93"/>
        <v>2024-06</v>
      </c>
      <c r="Q3009" s="3">
        <f>IF(AND(IF(dashboard!$B$4="All",TRUE,$F3009=dashboard!$B$4),IF(dashboard!$B$5="All",TRUE,$E3009=dashboard!$B$5),IF(dashboard!$B$6="All",TRUE,$G3009=dashboard!$B$6),IF(dashboard!$B$7="All",TRUE,$M3009=dashboard!$B$7),$P3009&gt;=dashboard!$B$8,$P3009&lt;=dashboard!$B$9,COUNTIFS($C$2:C3009,$C3009,$F$2:F3009,IF(dashboard!$B$4="All","*",dashboard!$B$4),$E$2:E3009,IF(dashboard!$B$5="All","*",dashboard!$B$5),$G$2:G3009,IF(dashboard!$B$6="All","*",dashboard!$B$6),$M$2:M3009,IF(dashboard!$B$7="All","*",dashboard!$B$7),$P$2:P3009,"&gt;="&amp;dashboard!$B$8,$P$2:P3009,"&lt;="&amp;dashboard!$B$9)=1),1,0)</f>
        <v>0</v>
      </c>
    </row>
    <row r="3010" spans="1:17">
      <c r="A3010" t="s">
        <v>4599</v>
      </c>
      <c r="B3010" s="2">
        <v>44930</v>
      </c>
      <c r="C3010" t="s">
        <v>114</v>
      </c>
      <c r="D3010" t="s">
        <v>985</v>
      </c>
      <c r="E3010" t="s">
        <v>26</v>
      </c>
      <c r="F3010" t="s">
        <v>46</v>
      </c>
      <c r="G3010" t="s">
        <v>19</v>
      </c>
      <c r="H3010" t="s">
        <v>34</v>
      </c>
      <c r="I3010" s="3">
        <v>4</v>
      </c>
      <c r="J3010" s="4">
        <v>1031.22</v>
      </c>
      <c r="K3010" s="4">
        <v>4124.87</v>
      </c>
      <c r="L3010" t="s">
        <v>21</v>
      </c>
      <c r="M3010" t="s">
        <v>22</v>
      </c>
      <c r="N3010">
        <f>IF(COUNTIF($C$2:C3010,C3010)=1,1,0)</f>
        <v>0</v>
      </c>
      <c r="O3010">
        <f t="shared" ref="O3010:O3073" si="94">IF(OR(M3010="Yes",M3010="YES",M3010=TRUE,M3010=1),1,0)</f>
        <v>1</v>
      </c>
      <c r="P3010" t="str">
        <f t="shared" ref="P3010:P3073" si="95">TEXT(B3010,"yyyy-mm")</f>
        <v>2023-01</v>
      </c>
      <c r="Q3010" s="3">
        <f>IF(AND(IF(dashboard!$B$4="All",TRUE,$F3010=dashboard!$B$4),IF(dashboard!$B$5="All",TRUE,$E3010=dashboard!$B$5),IF(dashboard!$B$6="All",TRUE,$G3010=dashboard!$B$6),IF(dashboard!$B$7="All",TRUE,$M3010=dashboard!$B$7),$P3010&gt;=dashboard!$B$8,$P3010&lt;=dashboard!$B$9,COUNTIFS($C$2:C3010,$C3010,$F$2:F3010,IF(dashboard!$B$4="All","*",dashboard!$B$4),$E$2:E3010,IF(dashboard!$B$5="All","*",dashboard!$B$5),$G$2:G3010,IF(dashboard!$B$6="All","*",dashboard!$B$6),$M$2:M3010,IF(dashboard!$B$7="All","*",dashboard!$B$7),$P$2:P3010,"&gt;="&amp;dashboard!$B$8,$P$2:P3010,"&lt;="&amp;dashboard!$B$9)=1),1,0)</f>
        <v>0</v>
      </c>
    </row>
    <row r="3011" spans="1:17">
      <c r="A3011" t="s">
        <v>4600</v>
      </c>
      <c r="B3011" s="2">
        <v>45216</v>
      </c>
      <c r="C3011" t="s">
        <v>3224</v>
      </c>
      <c r="D3011" t="s">
        <v>2156</v>
      </c>
      <c r="E3011" t="s">
        <v>61</v>
      </c>
      <c r="F3011" t="s">
        <v>33</v>
      </c>
      <c r="G3011" t="s">
        <v>42</v>
      </c>
      <c r="H3011" t="s">
        <v>20</v>
      </c>
      <c r="I3011" s="3">
        <v>3</v>
      </c>
      <c r="J3011" s="4">
        <v>25869.31</v>
      </c>
      <c r="K3011" s="4">
        <v>77607.94</v>
      </c>
      <c r="L3011" t="s">
        <v>35</v>
      </c>
      <c r="M3011" t="s">
        <v>22</v>
      </c>
      <c r="N3011">
        <f>IF(COUNTIF($C$2:C3011,C3011)=1,1,0)</f>
        <v>0</v>
      </c>
      <c r="O3011">
        <f t="shared" si="94"/>
        <v>1</v>
      </c>
      <c r="P3011" t="str">
        <f t="shared" si="95"/>
        <v>2023-10</v>
      </c>
      <c r="Q3011" s="3">
        <f>IF(AND(IF(dashboard!$B$4="All",TRUE,$F3011=dashboard!$B$4),IF(dashboard!$B$5="All",TRUE,$E3011=dashboard!$B$5),IF(dashboard!$B$6="All",TRUE,$G3011=dashboard!$B$6),IF(dashboard!$B$7="All",TRUE,$M3011=dashboard!$B$7),$P3011&gt;=dashboard!$B$8,$P3011&lt;=dashboard!$B$9,COUNTIFS($C$2:C3011,$C3011,$F$2:F3011,IF(dashboard!$B$4="All","*",dashboard!$B$4),$E$2:E3011,IF(dashboard!$B$5="All","*",dashboard!$B$5),$G$2:G3011,IF(dashboard!$B$6="All","*",dashboard!$B$6),$M$2:M3011,IF(dashboard!$B$7="All","*",dashboard!$B$7),$P$2:P3011,"&gt;="&amp;dashboard!$B$8,$P$2:P3011,"&lt;="&amp;dashboard!$B$9)=1),1,0)</f>
        <v>1</v>
      </c>
    </row>
    <row r="3012" spans="1:17">
      <c r="A3012" t="s">
        <v>4601</v>
      </c>
      <c r="B3012" s="2">
        <v>45359</v>
      </c>
      <c r="C3012" t="s">
        <v>1536</v>
      </c>
      <c r="D3012" t="s">
        <v>3691</v>
      </c>
      <c r="E3012" t="s">
        <v>17</v>
      </c>
      <c r="F3012" t="s">
        <v>33</v>
      </c>
      <c r="G3012" t="s">
        <v>19</v>
      </c>
      <c r="H3012" t="s">
        <v>50</v>
      </c>
      <c r="I3012" s="3">
        <v>2</v>
      </c>
      <c r="J3012" s="4">
        <v>2726.76</v>
      </c>
      <c r="K3012" s="4">
        <v>5453.51</v>
      </c>
      <c r="L3012" t="s">
        <v>35</v>
      </c>
      <c r="M3012" t="s">
        <v>29</v>
      </c>
      <c r="N3012">
        <f>IF(COUNTIF($C$2:C3012,C3012)=1,1,0)</f>
        <v>0</v>
      </c>
      <c r="O3012">
        <f t="shared" si="94"/>
        <v>0</v>
      </c>
      <c r="P3012" t="str">
        <f t="shared" si="95"/>
        <v>2024-03</v>
      </c>
      <c r="Q3012" s="3">
        <f>IF(AND(IF(dashboard!$B$4="All",TRUE,$F3012=dashboard!$B$4),IF(dashboard!$B$5="All",TRUE,$E3012=dashboard!$B$5),IF(dashboard!$B$6="All",TRUE,$G3012=dashboard!$B$6),IF(dashboard!$B$7="All",TRUE,$M3012=dashboard!$B$7),$P3012&gt;=dashboard!$B$8,$P3012&lt;=dashboard!$B$9,COUNTIFS($C$2:C3012,$C3012,$F$2:F3012,IF(dashboard!$B$4="All","*",dashboard!$B$4),$E$2:E3012,IF(dashboard!$B$5="All","*",dashboard!$B$5),$G$2:G3012,IF(dashboard!$B$6="All","*",dashboard!$B$6),$M$2:M3012,IF(dashboard!$B$7="All","*",dashboard!$B$7),$P$2:P3012,"&gt;="&amp;dashboard!$B$8,$P$2:P3012,"&lt;="&amp;dashboard!$B$9)=1),1,0)</f>
        <v>0</v>
      </c>
    </row>
    <row r="3013" spans="1:17">
      <c r="A3013" t="s">
        <v>4602</v>
      </c>
      <c r="B3013" s="2">
        <v>45397</v>
      </c>
      <c r="C3013" t="s">
        <v>1614</v>
      </c>
      <c r="D3013" t="s">
        <v>541</v>
      </c>
      <c r="E3013" t="s">
        <v>61</v>
      </c>
      <c r="F3013" t="s">
        <v>33</v>
      </c>
      <c r="G3013" t="s">
        <v>42</v>
      </c>
      <c r="H3013" t="s">
        <v>34</v>
      </c>
      <c r="I3013" s="3">
        <v>4</v>
      </c>
      <c r="J3013" s="4">
        <v>1394.99</v>
      </c>
      <c r="K3013" s="4">
        <v>5579.96</v>
      </c>
      <c r="L3013" t="s">
        <v>35</v>
      </c>
      <c r="M3013" t="s">
        <v>29</v>
      </c>
      <c r="N3013">
        <f>IF(COUNTIF($C$2:C3013,C3013)=1,1,0)</f>
        <v>0</v>
      </c>
      <c r="O3013">
        <f t="shared" si="94"/>
        <v>0</v>
      </c>
      <c r="P3013" t="str">
        <f t="shared" si="95"/>
        <v>2024-04</v>
      </c>
      <c r="Q3013" s="3">
        <f>IF(AND(IF(dashboard!$B$4="All",TRUE,$F3013=dashboard!$B$4),IF(dashboard!$B$5="All",TRUE,$E3013=dashboard!$B$5),IF(dashboard!$B$6="All",TRUE,$G3013=dashboard!$B$6),IF(dashboard!$B$7="All",TRUE,$M3013=dashboard!$B$7),$P3013&gt;=dashboard!$B$8,$P3013&lt;=dashboard!$B$9,COUNTIFS($C$2:C3013,$C3013,$F$2:F3013,IF(dashboard!$B$4="All","*",dashboard!$B$4),$E$2:E3013,IF(dashboard!$B$5="All","*",dashboard!$B$5),$G$2:G3013,IF(dashboard!$B$6="All","*",dashboard!$B$6),$M$2:M3013,IF(dashboard!$B$7="All","*",dashboard!$B$7),$P$2:P3013,"&gt;="&amp;dashboard!$B$8,$P$2:P3013,"&lt;="&amp;dashboard!$B$9)=1),1,0)</f>
        <v>0</v>
      </c>
    </row>
    <row r="3014" spans="1:17">
      <c r="A3014" t="s">
        <v>4603</v>
      </c>
      <c r="B3014" s="2">
        <v>45107</v>
      </c>
      <c r="C3014" t="s">
        <v>450</v>
      </c>
      <c r="D3014" t="s">
        <v>1280</v>
      </c>
      <c r="E3014" t="s">
        <v>61</v>
      </c>
      <c r="F3014" t="s">
        <v>33</v>
      </c>
      <c r="G3014" t="s">
        <v>19</v>
      </c>
      <c r="H3014" t="s">
        <v>34</v>
      </c>
      <c r="I3014" s="3">
        <v>3</v>
      </c>
      <c r="J3014" s="4">
        <v>1177.69</v>
      </c>
      <c r="K3014" s="4">
        <v>3533.07</v>
      </c>
      <c r="L3014" t="s">
        <v>28</v>
      </c>
      <c r="M3014" t="s">
        <v>29</v>
      </c>
      <c r="N3014">
        <f>IF(COUNTIF($C$2:C3014,C3014)=1,1,0)</f>
        <v>0</v>
      </c>
      <c r="O3014">
        <f t="shared" si="94"/>
        <v>0</v>
      </c>
      <c r="P3014" t="str">
        <f t="shared" si="95"/>
        <v>2023-06</v>
      </c>
      <c r="Q3014" s="3">
        <f>IF(AND(IF(dashboard!$B$4="All",TRUE,$F3014=dashboard!$B$4),IF(dashboard!$B$5="All",TRUE,$E3014=dashboard!$B$5),IF(dashboard!$B$6="All",TRUE,$G3014=dashboard!$B$6),IF(dashboard!$B$7="All",TRUE,$M3014=dashboard!$B$7),$P3014&gt;=dashboard!$B$8,$P3014&lt;=dashboard!$B$9,COUNTIFS($C$2:C3014,$C3014,$F$2:F3014,IF(dashboard!$B$4="All","*",dashboard!$B$4),$E$2:E3014,IF(dashboard!$B$5="All","*",dashboard!$B$5),$G$2:G3014,IF(dashboard!$B$6="All","*",dashboard!$B$6),$M$2:M3014,IF(dashboard!$B$7="All","*",dashboard!$B$7),$P$2:P3014,"&gt;="&amp;dashboard!$B$8,$P$2:P3014,"&lt;="&amp;dashboard!$B$9)=1),1,0)</f>
        <v>0</v>
      </c>
    </row>
    <row r="3015" spans="1:17">
      <c r="A3015" t="s">
        <v>4604</v>
      </c>
      <c r="B3015" s="2">
        <v>45174</v>
      </c>
      <c r="C3015" t="s">
        <v>427</v>
      </c>
      <c r="D3015" t="s">
        <v>38</v>
      </c>
      <c r="E3015" t="s">
        <v>26</v>
      </c>
      <c r="F3015" t="s">
        <v>27</v>
      </c>
      <c r="G3015" t="s">
        <v>19</v>
      </c>
      <c r="H3015" t="s">
        <v>57</v>
      </c>
      <c r="I3015" s="3">
        <v>3</v>
      </c>
      <c r="J3015" s="4">
        <v>11546.75</v>
      </c>
      <c r="K3015" s="4">
        <v>34640.25</v>
      </c>
      <c r="L3015" t="s">
        <v>21</v>
      </c>
      <c r="M3015" t="s">
        <v>29</v>
      </c>
      <c r="N3015">
        <f>IF(COUNTIF($C$2:C3015,C3015)=1,1,0)</f>
        <v>0</v>
      </c>
      <c r="O3015">
        <f t="shared" si="94"/>
        <v>0</v>
      </c>
      <c r="P3015" t="str">
        <f t="shared" si="95"/>
        <v>2023-09</v>
      </c>
      <c r="Q3015" s="3">
        <f>IF(AND(IF(dashboard!$B$4="All",TRUE,$F3015=dashboard!$B$4),IF(dashboard!$B$5="All",TRUE,$E3015=dashboard!$B$5),IF(dashboard!$B$6="All",TRUE,$G3015=dashboard!$B$6),IF(dashboard!$B$7="All",TRUE,$M3015=dashboard!$B$7),$P3015&gt;=dashboard!$B$8,$P3015&lt;=dashboard!$B$9,COUNTIFS($C$2:C3015,$C3015,$F$2:F3015,IF(dashboard!$B$4="All","*",dashboard!$B$4),$E$2:E3015,IF(dashboard!$B$5="All","*",dashboard!$B$5),$G$2:G3015,IF(dashboard!$B$6="All","*",dashboard!$B$6),$M$2:M3015,IF(dashboard!$B$7="All","*",dashboard!$B$7),$P$2:P3015,"&gt;="&amp;dashboard!$B$8,$P$2:P3015,"&lt;="&amp;dashboard!$B$9)=1),1,0)</f>
        <v>0</v>
      </c>
    </row>
    <row r="3016" spans="1:17">
      <c r="A3016" t="s">
        <v>4605</v>
      </c>
      <c r="B3016" s="2">
        <v>45205</v>
      </c>
      <c r="C3016" t="s">
        <v>657</v>
      </c>
      <c r="D3016" t="s">
        <v>3137</v>
      </c>
      <c r="E3016" t="s">
        <v>17</v>
      </c>
      <c r="F3016" t="s">
        <v>18</v>
      </c>
      <c r="G3016" t="s">
        <v>19</v>
      </c>
      <c r="H3016" t="s">
        <v>20</v>
      </c>
      <c r="I3016" s="3">
        <v>4</v>
      </c>
      <c r="J3016" s="4">
        <v>34267.82</v>
      </c>
      <c r="K3016" s="4">
        <v>137071.26</v>
      </c>
      <c r="L3016" t="s">
        <v>28</v>
      </c>
      <c r="M3016" t="s">
        <v>29</v>
      </c>
      <c r="N3016">
        <f>IF(COUNTIF($C$2:C3016,C3016)=1,1,0)</f>
        <v>0</v>
      </c>
      <c r="O3016">
        <f t="shared" si="94"/>
        <v>0</v>
      </c>
      <c r="P3016" t="str">
        <f t="shared" si="95"/>
        <v>2023-10</v>
      </c>
      <c r="Q3016" s="3">
        <f>IF(AND(IF(dashboard!$B$4="All",TRUE,$F3016=dashboard!$B$4),IF(dashboard!$B$5="All",TRUE,$E3016=dashboard!$B$5),IF(dashboard!$B$6="All",TRUE,$G3016=dashboard!$B$6),IF(dashboard!$B$7="All",TRUE,$M3016=dashboard!$B$7),$P3016&gt;=dashboard!$B$8,$P3016&lt;=dashboard!$B$9,COUNTIFS($C$2:C3016,$C3016,$F$2:F3016,IF(dashboard!$B$4="All","*",dashboard!$B$4),$E$2:E3016,IF(dashboard!$B$5="All","*",dashboard!$B$5),$G$2:G3016,IF(dashboard!$B$6="All","*",dashboard!$B$6),$M$2:M3016,IF(dashboard!$B$7="All","*",dashboard!$B$7),$P$2:P3016,"&gt;="&amp;dashboard!$B$8,$P$2:P3016,"&lt;="&amp;dashboard!$B$9)=1),1,0)</f>
        <v>0</v>
      </c>
    </row>
    <row r="3017" spans="1:17">
      <c r="A3017" t="s">
        <v>4606</v>
      </c>
      <c r="B3017" s="2">
        <v>45180</v>
      </c>
      <c r="C3017" t="s">
        <v>2594</v>
      </c>
      <c r="D3017" t="s">
        <v>4230</v>
      </c>
      <c r="E3017" t="s">
        <v>17</v>
      </c>
      <c r="F3017" t="s">
        <v>27</v>
      </c>
      <c r="G3017" t="s">
        <v>19</v>
      </c>
      <c r="H3017" t="s">
        <v>57</v>
      </c>
      <c r="I3017" s="3">
        <v>3</v>
      </c>
      <c r="J3017" s="4">
        <v>16277.56</v>
      </c>
      <c r="K3017" s="4">
        <v>48832.68</v>
      </c>
      <c r="L3017" t="s">
        <v>28</v>
      </c>
      <c r="M3017" t="s">
        <v>29</v>
      </c>
      <c r="N3017">
        <f>IF(COUNTIF($C$2:C3017,C3017)=1,1,0)</f>
        <v>0</v>
      </c>
      <c r="O3017">
        <f t="shared" si="94"/>
        <v>0</v>
      </c>
      <c r="P3017" t="str">
        <f t="shared" si="95"/>
        <v>2023-09</v>
      </c>
      <c r="Q3017" s="3">
        <f>IF(AND(IF(dashboard!$B$4="All",TRUE,$F3017=dashboard!$B$4),IF(dashboard!$B$5="All",TRUE,$E3017=dashboard!$B$5),IF(dashboard!$B$6="All",TRUE,$G3017=dashboard!$B$6),IF(dashboard!$B$7="All",TRUE,$M3017=dashboard!$B$7),$P3017&gt;=dashboard!$B$8,$P3017&lt;=dashboard!$B$9,COUNTIFS($C$2:C3017,$C3017,$F$2:F3017,IF(dashboard!$B$4="All","*",dashboard!$B$4),$E$2:E3017,IF(dashboard!$B$5="All","*",dashboard!$B$5),$G$2:G3017,IF(dashboard!$B$6="All","*",dashboard!$B$6),$M$2:M3017,IF(dashboard!$B$7="All","*",dashboard!$B$7),$P$2:P3017,"&gt;="&amp;dashboard!$B$8,$P$2:P3017,"&lt;="&amp;dashboard!$B$9)=1),1,0)</f>
        <v>0</v>
      </c>
    </row>
    <row r="3018" spans="1:17">
      <c r="A3018" t="s">
        <v>4607</v>
      </c>
      <c r="B3018" s="2">
        <v>45107</v>
      </c>
      <c r="C3018" t="s">
        <v>155</v>
      </c>
      <c r="D3018" t="s">
        <v>1409</v>
      </c>
      <c r="E3018" t="s">
        <v>17</v>
      </c>
      <c r="F3018" t="s">
        <v>46</v>
      </c>
      <c r="G3018" t="s">
        <v>19</v>
      </c>
      <c r="H3018" t="s">
        <v>57</v>
      </c>
      <c r="I3018" s="3">
        <v>5</v>
      </c>
      <c r="J3018" s="4">
        <v>15888.12</v>
      </c>
      <c r="K3018" s="4">
        <v>79440.61</v>
      </c>
      <c r="L3018" t="s">
        <v>35</v>
      </c>
      <c r="M3018" t="s">
        <v>29</v>
      </c>
      <c r="N3018">
        <f>IF(COUNTIF($C$2:C3018,C3018)=1,1,0)</f>
        <v>0</v>
      </c>
      <c r="O3018">
        <f t="shared" si="94"/>
        <v>0</v>
      </c>
      <c r="P3018" t="str">
        <f t="shared" si="95"/>
        <v>2023-06</v>
      </c>
      <c r="Q3018" s="3">
        <f>IF(AND(IF(dashboard!$B$4="All",TRUE,$F3018=dashboard!$B$4),IF(dashboard!$B$5="All",TRUE,$E3018=dashboard!$B$5),IF(dashboard!$B$6="All",TRUE,$G3018=dashboard!$B$6),IF(dashboard!$B$7="All",TRUE,$M3018=dashboard!$B$7),$P3018&gt;=dashboard!$B$8,$P3018&lt;=dashboard!$B$9,COUNTIFS($C$2:C3018,$C3018,$F$2:F3018,IF(dashboard!$B$4="All","*",dashboard!$B$4),$E$2:E3018,IF(dashboard!$B$5="All","*",dashboard!$B$5),$G$2:G3018,IF(dashboard!$B$6="All","*",dashboard!$B$6),$M$2:M3018,IF(dashboard!$B$7="All","*",dashboard!$B$7),$P$2:P3018,"&gt;="&amp;dashboard!$B$8,$P$2:P3018,"&lt;="&amp;dashboard!$B$9)=1),1,0)</f>
        <v>0</v>
      </c>
    </row>
    <row r="3019" spans="1:17">
      <c r="A3019" t="s">
        <v>4608</v>
      </c>
      <c r="B3019" s="2">
        <v>45435</v>
      </c>
      <c r="C3019" t="s">
        <v>1586</v>
      </c>
      <c r="D3019" t="s">
        <v>962</v>
      </c>
      <c r="E3019" t="s">
        <v>17</v>
      </c>
      <c r="F3019" t="s">
        <v>18</v>
      </c>
      <c r="G3019" t="s">
        <v>42</v>
      </c>
      <c r="H3019" t="s">
        <v>34</v>
      </c>
      <c r="I3019" s="3">
        <v>2</v>
      </c>
      <c r="J3019" s="4">
        <v>1285.03</v>
      </c>
      <c r="K3019" s="4">
        <v>2570.06</v>
      </c>
      <c r="L3019" t="s">
        <v>21</v>
      </c>
      <c r="M3019" t="s">
        <v>29</v>
      </c>
      <c r="N3019">
        <f>IF(COUNTIF($C$2:C3019,C3019)=1,1,0)</f>
        <v>0</v>
      </c>
      <c r="O3019">
        <f t="shared" si="94"/>
        <v>0</v>
      </c>
      <c r="P3019" t="str">
        <f t="shared" si="95"/>
        <v>2024-05</v>
      </c>
      <c r="Q3019" s="3">
        <f>IF(AND(IF(dashboard!$B$4="All",TRUE,$F3019=dashboard!$B$4),IF(dashboard!$B$5="All",TRUE,$E3019=dashboard!$B$5),IF(dashboard!$B$6="All",TRUE,$G3019=dashboard!$B$6),IF(dashboard!$B$7="All",TRUE,$M3019=dashboard!$B$7),$P3019&gt;=dashboard!$B$8,$P3019&lt;=dashboard!$B$9,COUNTIFS($C$2:C3019,$C3019,$F$2:F3019,IF(dashboard!$B$4="All","*",dashboard!$B$4),$E$2:E3019,IF(dashboard!$B$5="All","*",dashboard!$B$5),$G$2:G3019,IF(dashboard!$B$6="All","*",dashboard!$B$6),$M$2:M3019,IF(dashboard!$B$7="All","*",dashboard!$B$7),$P$2:P3019,"&gt;="&amp;dashboard!$B$8,$P$2:P3019,"&lt;="&amp;dashboard!$B$9)=1),1,0)</f>
        <v>0</v>
      </c>
    </row>
    <row r="3020" spans="1:17">
      <c r="A3020" t="s">
        <v>4609</v>
      </c>
      <c r="B3020" s="2">
        <v>45252</v>
      </c>
      <c r="C3020" t="s">
        <v>389</v>
      </c>
      <c r="D3020" t="s">
        <v>242</v>
      </c>
      <c r="E3020" t="s">
        <v>61</v>
      </c>
      <c r="F3020" t="s">
        <v>18</v>
      </c>
      <c r="G3020" t="s">
        <v>42</v>
      </c>
      <c r="H3020" t="s">
        <v>50</v>
      </c>
      <c r="I3020" s="3">
        <v>2</v>
      </c>
      <c r="J3020" s="4">
        <v>2098.9699999999998</v>
      </c>
      <c r="K3020" s="4">
        <v>4197.93</v>
      </c>
      <c r="L3020" t="s">
        <v>28</v>
      </c>
      <c r="M3020" t="s">
        <v>29</v>
      </c>
      <c r="N3020">
        <f>IF(COUNTIF($C$2:C3020,C3020)=1,1,0)</f>
        <v>0</v>
      </c>
      <c r="O3020">
        <f t="shared" si="94"/>
        <v>0</v>
      </c>
      <c r="P3020" t="str">
        <f t="shared" si="95"/>
        <v>2023-11</v>
      </c>
      <c r="Q3020" s="3">
        <f>IF(AND(IF(dashboard!$B$4="All",TRUE,$F3020=dashboard!$B$4),IF(dashboard!$B$5="All",TRUE,$E3020=dashboard!$B$5),IF(dashboard!$B$6="All",TRUE,$G3020=dashboard!$B$6),IF(dashboard!$B$7="All",TRUE,$M3020=dashboard!$B$7),$P3020&gt;=dashboard!$B$8,$P3020&lt;=dashboard!$B$9,COUNTIFS($C$2:C3020,$C3020,$F$2:F3020,IF(dashboard!$B$4="All","*",dashboard!$B$4),$E$2:E3020,IF(dashboard!$B$5="All","*",dashboard!$B$5),$G$2:G3020,IF(dashboard!$B$6="All","*",dashboard!$B$6),$M$2:M3020,IF(dashboard!$B$7="All","*",dashboard!$B$7),$P$2:P3020,"&gt;="&amp;dashboard!$B$8,$P$2:P3020,"&lt;="&amp;dashboard!$B$9)=1),1,0)</f>
        <v>0</v>
      </c>
    </row>
    <row r="3021" spans="1:17">
      <c r="A3021" t="s">
        <v>4610</v>
      </c>
      <c r="B3021" s="2">
        <v>45283</v>
      </c>
      <c r="C3021" t="s">
        <v>3000</v>
      </c>
      <c r="D3021" t="s">
        <v>288</v>
      </c>
      <c r="E3021" t="s">
        <v>17</v>
      </c>
      <c r="F3021" t="s">
        <v>27</v>
      </c>
      <c r="G3021" t="s">
        <v>19</v>
      </c>
      <c r="H3021" t="s">
        <v>57</v>
      </c>
      <c r="I3021" s="3">
        <v>3</v>
      </c>
      <c r="J3021" s="4">
        <v>11053.03</v>
      </c>
      <c r="K3021" s="4">
        <v>33159.089999999997</v>
      </c>
      <c r="L3021" t="s">
        <v>35</v>
      </c>
      <c r="M3021" t="s">
        <v>29</v>
      </c>
      <c r="N3021">
        <f>IF(COUNTIF($C$2:C3021,C3021)=1,1,0)</f>
        <v>0</v>
      </c>
      <c r="O3021">
        <f t="shared" si="94"/>
        <v>0</v>
      </c>
      <c r="P3021" t="str">
        <f t="shared" si="95"/>
        <v>2023-12</v>
      </c>
      <c r="Q3021" s="3">
        <f>IF(AND(IF(dashboard!$B$4="All",TRUE,$F3021=dashboard!$B$4),IF(dashboard!$B$5="All",TRUE,$E3021=dashboard!$B$5),IF(dashboard!$B$6="All",TRUE,$G3021=dashboard!$B$6),IF(dashboard!$B$7="All",TRUE,$M3021=dashboard!$B$7),$P3021&gt;=dashboard!$B$8,$P3021&lt;=dashboard!$B$9,COUNTIFS($C$2:C3021,$C3021,$F$2:F3021,IF(dashboard!$B$4="All","*",dashboard!$B$4),$E$2:E3021,IF(dashboard!$B$5="All","*",dashboard!$B$5),$G$2:G3021,IF(dashboard!$B$6="All","*",dashboard!$B$6),$M$2:M3021,IF(dashboard!$B$7="All","*",dashboard!$B$7),$P$2:P3021,"&gt;="&amp;dashboard!$B$8,$P$2:P3021,"&lt;="&amp;dashboard!$B$9)=1),1,0)</f>
        <v>0</v>
      </c>
    </row>
    <row r="3022" spans="1:17">
      <c r="A3022" t="s">
        <v>4611</v>
      </c>
      <c r="B3022" s="2">
        <v>45317</v>
      </c>
      <c r="C3022" t="s">
        <v>2385</v>
      </c>
      <c r="D3022" t="s">
        <v>2176</v>
      </c>
      <c r="E3022" t="s">
        <v>17</v>
      </c>
      <c r="F3022" t="s">
        <v>46</v>
      </c>
      <c r="G3022" t="s">
        <v>19</v>
      </c>
      <c r="H3022" t="s">
        <v>20</v>
      </c>
      <c r="I3022" s="3">
        <v>4</v>
      </c>
      <c r="J3022" s="4">
        <v>27106.86</v>
      </c>
      <c r="K3022" s="4">
        <v>108427.45</v>
      </c>
      <c r="L3022" t="s">
        <v>21</v>
      </c>
      <c r="M3022" t="s">
        <v>29</v>
      </c>
      <c r="N3022">
        <f>IF(COUNTIF($C$2:C3022,C3022)=1,1,0)</f>
        <v>0</v>
      </c>
      <c r="O3022">
        <f t="shared" si="94"/>
        <v>0</v>
      </c>
      <c r="P3022" t="str">
        <f t="shared" si="95"/>
        <v>2024-01</v>
      </c>
      <c r="Q3022" s="3">
        <f>IF(AND(IF(dashboard!$B$4="All",TRUE,$F3022=dashboard!$B$4),IF(dashboard!$B$5="All",TRUE,$E3022=dashboard!$B$5),IF(dashboard!$B$6="All",TRUE,$G3022=dashboard!$B$6),IF(dashboard!$B$7="All",TRUE,$M3022=dashboard!$B$7),$P3022&gt;=dashboard!$B$8,$P3022&lt;=dashboard!$B$9,COUNTIFS($C$2:C3022,$C3022,$F$2:F3022,IF(dashboard!$B$4="All","*",dashboard!$B$4),$E$2:E3022,IF(dashboard!$B$5="All","*",dashboard!$B$5),$G$2:G3022,IF(dashboard!$B$6="All","*",dashboard!$B$6),$M$2:M3022,IF(dashboard!$B$7="All","*",dashboard!$B$7),$P$2:P3022,"&gt;="&amp;dashboard!$B$8,$P$2:P3022,"&lt;="&amp;dashboard!$B$9)=1),1,0)</f>
        <v>0</v>
      </c>
    </row>
    <row r="3023" spans="1:17">
      <c r="A3023" t="s">
        <v>4612</v>
      </c>
      <c r="B3023" s="2">
        <v>45011</v>
      </c>
      <c r="C3023" t="s">
        <v>259</v>
      </c>
      <c r="D3023" t="s">
        <v>3015</v>
      </c>
      <c r="E3023" t="s">
        <v>26</v>
      </c>
      <c r="F3023" t="s">
        <v>46</v>
      </c>
      <c r="G3023" t="s">
        <v>19</v>
      </c>
      <c r="H3023" t="s">
        <v>20</v>
      </c>
      <c r="I3023" s="3">
        <v>1</v>
      </c>
      <c r="J3023" s="4">
        <v>41221.360000000001</v>
      </c>
      <c r="K3023" s="4">
        <v>41221.360000000001</v>
      </c>
      <c r="L3023" t="s">
        <v>21</v>
      </c>
      <c r="M3023" t="s">
        <v>29</v>
      </c>
      <c r="N3023">
        <f>IF(COUNTIF($C$2:C3023,C3023)=1,1,0)</f>
        <v>0</v>
      </c>
      <c r="O3023">
        <f t="shared" si="94"/>
        <v>0</v>
      </c>
      <c r="P3023" t="str">
        <f t="shared" si="95"/>
        <v>2023-03</v>
      </c>
      <c r="Q3023" s="3">
        <f>IF(AND(IF(dashboard!$B$4="All",TRUE,$F3023=dashboard!$B$4),IF(dashboard!$B$5="All",TRUE,$E3023=dashboard!$B$5),IF(dashboard!$B$6="All",TRUE,$G3023=dashboard!$B$6),IF(dashboard!$B$7="All",TRUE,$M3023=dashboard!$B$7),$P3023&gt;=dashboard!$B$8,$P3023&lt;=dashboard!$B$9,COUNTIFS($C$2:C3023,$C3023,$F$2:F3023,IF(dashboard!$B$4="All","*",dashboard!$B$4),$E$2:E3023,IF(dashboard!$B$5="All","*",dashboard!$B$5),$G$2:G3023,IF(dashboard!$B$6="All","*",dashboard!$B$6),$M$2:M3023,IF(dashboard!$B$7="All","*",dashboard!$B$7),$P$2:P3023,"&gt;="&amp;dashboard!$B$8,$P$2:P3023,"&lt;="&amp;dashboard!$B$9)=1),1,0)</f>
        <v>0</v>
      </c>
    </row>
    <row r="3024" spans="1:17">
      <c r="A3024" t="s">
        <v>4613</v>
      </c>
      <c r="B3024" s="2">
        <v>45243</v>
      </c>
      <c r="C3024" t="s">
        <v>482</v>
      </c>
      <c r="D3024" t="s">
        <v>1599</v>
      </c>
      <c r="E3024" t="s">
        <v>17</v>
      </c>
      <c r="F3024" t="s">
        <v>18</v>
      </c>
      <c r="G3024" t="s">
        <v>19</v>
      </c>
      <c r="H3024" t="s">
        <v>50</v>
      </c>
      <c r="I3024" s="3">
        <v>3</v>
      </c>
      <c r="J3024" s="4">
        <v>2516.89</v>
      </c>
      <c r="K3024" s="4">
        <v>7550.68</v>
      </c>
      <c r="L3024" t="s">
        <v>28</v>
      </c>
      <c r="M3024" t="s">
        <v>29</v>
      </c>
      <c r="N3024">
        <f>IF(COUNTIF($C$2:C3024,C3024)=1,1,0)</f>
        <v>0</v>
      </c>
      <c r="O3024">
        <f t="shared" si="94"/>
        <v>0</v>
      </c>
      <c r="P3024" t="str">
        <f t="shared" si="95"/>
        <v>2023-11</v>
      </c>
      <c r="Q3024" s="3">
        <f>IF(AND(IF(dashboard!$B$4="All",TRUE,$F3024=dashboard!$B$4),IF(dashboard!$B$5="All",TRUE,$E3024=dashboard!$B$5),IF(dashboard!$B$6="All",TRUE,$G3024=dashboard!$B$6),IF(dashboard!$B$7="All",TRUE,$M3024=dashboard!$B$7),$P3024&gt;=dashboard!$B$8,$P3024&lt;=dashboard!$B$9,COUNTIFS($C$2:C3024,$C3024,$F$2:F3024,IF(dashboard!$B$4="All","*",dashboard!$B$4),$E$2:E3024,IF(dashboard!$B$5="All","*",dashboard!$B$5),$G$2:G3024,IF(dashboard!$B$6="All","*",dashboard!$B$6),$M$2:M3024,IF(dashboard!$B$7="All","*",dashboard!$B$7),$P$2:P3024,"&gt;="&amp;dashboard!$B$8,$P$2:P3024,"&lt;="&amp;dashboard!$B$9)=1),1,0)</f>
        <v>0</v>
      </c>
    </row>
    <row r="3025" spans="1:17">
      <c r="A3025" t="s">
        <v>4614</v>
      </c>
      <c r="B3025" s="2">
        <v>45138</v>
      </c>
      <c r="C3025" t="s">
        <v>3561</v>
      </c>
      <c r="D3025" t="s">
        <v>2690</v>
      </c>
      <c r="E3025" t="s">
        <v>17</v>
      </c>
      <c r="F3025" t="s">
        <v>33</v>
      </c>
      <c r="G3025" t="s">
        <v>42</v>
      </c>
      <c r="H3025" t="s">
        <v>20</v>
      </c>
      <c r="I3025" s="3">
        <v>1</v>
      </c>
      <c r="J3025" s="4">
        <v>37238.239999999998</v>
      </c>
      <c r="K3025" s="4">
        <v>37238.239999999998</v>
      </c>
      <c r="L3025" t="s">
        <v>35</v>
      </c>
      <c r="M3025" t="s">
        <v>29</v>
      </c>
      <c r="N3025">
        <f>IF(COUNTIF($C$2:C3025,C3025)=1,1,0)</f>
        <v>0</v>
      </c>
      <c r="O3025">
        <f t="shared" si="94"/>
        <v>0</v>
      </c>
      <c r="P3025" t="str">
        <f t="shared" si="95"/>
        <v>2023-07</v>
      </c>
      <c r="Q3025" s="3">
        <f>IF(AND(IF(dashboard!$B$4="All",TRUE,$F3025=dashboard!$B$4),IF(dashboard!$B$5="All",TRUE,$E3025=dashboard!$B$5),IF(dashboard!$B$6="All",TRUE,$G3025=dashboard!$B$6),IF(dashboard!$B$7="All",TRUE,$M3025=dashboard!$B$7),$P3025&gt;=dashboard!$B$8,$P3025&lt;=dashboard!$B$9,COUNTIFS($C$2:C3025,$C3025,$F$2:F3025,IF(dashboard!$B$4="All","*",dashboard!$B$4),$E$2:E3025,IF(dashboard!$B$5="All","*",dashboard!$B$5),$G$2:G3025,IF(dashboard!$B$6="All","*",dashboard!$B$6),$M$2:M3025,IF(dashboard!$B$7="All","*",dashboard!$B$7),$P$2:P3025,"&gt;="&amp;dashboard!$B$8,$P$2:P3025,"&lt;="&amp;dashboard!$B$9)=1),1,0)</f>
        <v>0</v>
      </c>
    </row>
    <row r="3026" spans="1:17">
      <c r="A3026" t="s">
        <v>4615</v>
      </c>
      <c r="B3026" s="2">
        <v>45441</v>
      </c>
      <c r="C3026" t="s">
        <v>839</v>
      </c>
      <c r="D3026" t="s">
        <v>3253</v>
      </c>
      <c r="E3026" t="s">
        <v>17</v>
      </c>
      <c r="F3026" t="s">
        <v>46</v>
      </c>
      <c r="G3026" t="s">
        <v>19</v>
      </c>
      <c r="H3026" t="s">
        <v>57</v>
      </c>
      <c r="I3026" s="3">
        <v>3</v>
      </c>
      <c r="J3026" s="4">
        <v>17242.98</v>
      </c>
      <c r="K3026" s="4">
        <v>51728.95</v>
      </c>
      <c r="L3026" t="s">
        <v>28</v>
      </c>
      <c r="M3026" t="s">
        <v>29</v>
      </c>
      <c r="N3026">
        <f>IF(COUNTIF($C$2:C3026,C3026)=1,1,0)</f>
        <v>0</v>
      </c>
      <c r="O3026">
        <f t="shared" si="94"/>
        <v>0</v>
      </c>
      <c r="P3026" t="str">
        <f t="shared" si="95"/>
        <v>2024-05</v>
      </c>
      <c r="Q3026" s="3">
        <f>IF(AND(IF(dashboard!$B$4="All",TRUE,$F3026=dashboard!$B$4),IF(dashboard!$B$5="All",TRUE,$E3026=dashboard!$B$5),IF(dashboard!$B$6="All",TRUE,$G3026=dashboard!$B$6),IF(dashboard!$B$7="All",TRUE,$M3026=dashboard!$B$7),$P3026&gt;=dashboard!$B$8,$P3026&lt;=dashboard!$B$9,COUNTIFS($C$2:C3026,$C3026,$F$2:F3026,IF(dashboard!$B$4="All","*",dashboard!$B$4),$E$2:E3026,IF(dashboard!$B$5="All","*",dashboard!$B$5),$G$2:G3026,IF(dashboard!$B$6="All","*",dashboard!$B$6),$M$2:M3026,IF(dashboard!$B$7="All","*",dashboard!$B$7),$P$2:P3026,"&gt;="&amp;dashboard!$B$8,$P$2:P3026,"&lt;="&amp;dashboard!$B$9)=1),1,0)</f>
        <v>0</v>
      </c>
    </row>
    <row r="3027" spans="1:17">
      <c r="A3027" t="s">
        <v>4616</v>
      </c>
      <c r="B3027" s="2">
        <v>45310</v>
      </c>
      <c r="C3027" t="s">
        <v>1863</v>
      </c>
      <c r="D3027" t="s">
        <v>863</v>
      </c>
      <c r="E3027" t="s">
        <v>26</v>
      </c>
      <c r="F3027" t="s">
        <v>27</v>
      </c>
      <c r="G3027" t="s">
        <v>42</v>
      </c>
      <c r="H3027" t="s">
        <v>50</v>
      </c>
      <c r="I3027" s="3">
        <v>1</v>
      </c>
      <c r="J3027" s="4">
        <v>2815.94</v>
      </c>
      <c r="K3027" s="4">
        <v>2815.94</v>
      </c>
      <c r="L3027" t="s">
        <v>21</v>
      </c>
      <c r="M3027" t="s">
        <v>29</v>
      </c>
      <c r="N3027">
        <f>IF(COUNTIF($C$2:C3027,C3027)=1,1,0)</f>
        <v>0</v>
      </c>
      <c r="O3027">
        <f t="shared" si="94"/>
        <v>0</v>
      </c>
      <c r="P3027" t="str">
        <f t="shared" si="95"/>
        <v>2024-01</v>
      </c>
      <c r="Q3027" s="3">
        <f>IF(AND(IF(dashboard!$B$4="All",TRUE,$F3027=dashboard!$B$4),IF(dashboard!$B$5="All",TRUE,$E3027=dashboard!$B$5),IF(dashboard!$B$6="All",TRUE,$G3027=dashboard!$B$6),IF(dashboard!$B$7="All",TRUE,$M3027=dashboard!$B$7),$P3027&gt;=dashboard!$B$8,$P3027&lt;=dashboard!$B$9,COUNTIFS($C$2:C3027,$C3027,$F$2:F3027,IF(dashboard!$B$4="All","*",dashboard!$B$4),$E$2:E3027,IF(dashboard!$B$5="All","*",dashboard!$B$5),$G$2:G3027,IF(dashboard!$B$6="All","*",dashboard!$B$6),$M$2:M3027,IF(dashboard!$B$7="All","*",dashboard!$B$7),$P$2:P3027,"&gt;="&amp;dashboard!$B$8,$P$2:P3027,"&lt;="&amp;dashboard!$B$9)=1),1,0)</f>
        <v>0</v>
      </c>
    </row>
    <row r="3028" spans="1:17">
      <c r="A3028" t="s">
        <v>4617</v>
      </c>
      <c r="B3028" s="2">
        <v>45268</v>
      </c>
      <c r="C3028" t="s">
        <v>4618</v>
      </c>
      <c r="D3028" t="s">
        <v>866</v>
      </c>
      <c r="E3028" t="s">
        <v>17</v>
      </c>
      <c r="F3028" t="s">
        <v>46</v>
      </c>
      <c r="G3028" t="s">
        <v>19</v>
      </c>
      <c r="H3028" t="s">
        <v>20</v>
      </c>
      <c r="I3028" s="3">
        <v>3</v>
      </c>
      <c r="J3028" s="4">
        <v>28322.03</v>
      </c>
      <c r="K3028" s="4">
        <v>84966.1</v>
      </c>
      <c r="L3028" t="s">
        <v>28</v>
      </c>
      <c r="M3028" t="s">
        <v>29</v>
      </c>
      <c r="N3028">
        <f>IF(COUNTIF($C$2:C3028,C3028)=1,1,0)</f>
        <v>1</v>
      </c>
      <c r="O3028">
        <f t="shared" si="94"/>
        <v>0</v>
      </c>
      <c r="P3028" t="str">
        <f t="shared" si="95"/>
        <v>2023-12</v>
      </c>
      <c r="Q3028" s="3">
        <f>IF(AND(IF(dashboard!$B$4="All",TRUE,$F3028=dashboard!$B$4),IF(dashboard!$B$5="All",TRUE,$E3028=dashboard!$B$5),IF(dashboard!$B$6="All",TRUE,$G3028=dashboard!$B$6),IF(dashboard!$B$7="All",TRUE,$M3028=dashboard!$B$7),$P3028&gt;=dashboard!$B$8,$P3028&lt;=dashboard!$B$9,COUNTIFS($C$2:C3028,$C3028,$F$2:F3028,IF(dashboard!$B$4="All","*",dashboard!$B$4),$E$2:E3028,IF(dashboard!$B$5="All","*",dashboard!$B$5),$G$2:G3028,IF(dashboard!$B$6="All","*",dashboard!$B$6),$M$2:M3028,IF(dashboard!$B$7="All","*",dashboard!$B$7),$P$2:P3028,"&gt;="&amp;dashboard!$B$8,$P$2:P3028,"&lt;="&amp;dashboard!$B$9)=1),1,0)</f>
        <v>0</v>
      </c>
    </row>
    <row r="3029" spans="1:17">
      <c r="A3029" t="s">
        <v>4619</v>
      </c>
      <c r="B3029" s="2">
        <v>44964</v>
      </c>
      <c r="C3029" t="s">
        <v>301</v>
      </c>
      <c r="D3029" t="s">
        <v>2380</v>
      </c>
      <c r="E3029" t="s">
        <v>61</v>
      </c>
      <c r="F3029" t="s">
        <v>18</v>
      </c>
      <c r="G3029" t="s">
        <v>19</v>
      </c>
      <c r="H3029" t="s">
        <v>20</v>
      </c>
      <c r="I3029" s="3">
        <v>4</v>
      </c>
      <c r="J3029" s="4">
        <v>25516.05</v>
      </c>
      <c r="K3029" s="4">
        <v>102064.2</v>
      </c>
      <c r="L3029" t="s">
        <v>35</v>
      </c>
      <c r="M3029" t="s">
        <v>29</v>
      </c>
      <c r="N3029">
        <f>IF(COUNTIF($C$2:C3029,C3029)=1,1,0)</f>
        <v>0</v>
      </c>
      <c r="O3029">
        <f t="shared" si="94"/>
        <v>0</v>
      </c>
      <c r="P3029" t="str">
        <f t="shared" si="95"/>
        <v>2023-02</v>
      </c>
      <c r="Q3029" s="3">
        <f>IF(AND(IF(dashboard!$B$4="All",TRUE,$F3029=dashboard!$B$4),IF(dashboard!$B$5="All",TRUE,$E3029=dashboard!$B$5),IF(dashboard!$B$6="All",TRUE,$G3029=dashboard!$B$6),IF(dashboard!$B$7="All",TRUE,$M3029=dashboard!$B$7),$P3029&gt;=dashboard!$B$8,$P3029&lt;=dashboard!$B$9,COUNTIFS($C$2:C3029,$C3029,$F$2:F3029,IF(dashboard!$B$4="All","*",dashboard!$B$4),$E$2:E3029,IF(dashboard!$B$5="All","*",dashboard!$B$5),$G$2:G3029,IF(dashboard!$B$6="All","*",dashboard!$B$6),$M$2:M3029,IF(dashboard!$B$7="All","*",dashboard!$B$7),$P$2:P3029,"&gt;="&amp;dashboard!$B$8,$P$2:P3029,"&lt;="&amp;dashboard!$B$9)=1),1,0)</f>
        <v>0</v>
      </c>
    </row>
    <row r="3030" spans="1:17">
      <c r="A3030" t="s">
        <v>4620</v>
      </c>
      <c r="B3030" s="2">
        <v>45437</v>
      </c>
      <c r="C3030" t="s">
        <v>811</v>
      </c>
      <c r="D3030" t="s">
        <v>1510</v>
      </c>
      <c r="E3030" t="s">
        <v>17</v>
      </c>
      <c r="F3030" t="s">
        <v>33</v>
      </c>
      <c r="G3030" t="s">
        <v>19</v>
      </c>
      <c r="H3030" t="s">
        <v>57</v>
      </c>
      <c r="I3030" s="3">
        <v>1</v>
      </c>
      <c r="J3030" s="4">
        <v>17438.46</v>
      </c>
      <c r="K3030" s="4">
        <v>17438.46</v>
      </c>
      <c r="L3030" t="s">
        <v>21</v>
      </c>
      <c r="M3030" t="s">
        <v>22</v>
      </c>
      <c r="N3030">
        <f>IF(COUNTIF($C$2:C3030,C3030)=1,1,0)</f>
        <v>0</v>
      </c>
      <c r="O3030">
        <f t="shared" si="94"/>
        <v>1</v>
      </c>
      <c r="P3030" t="str">
        <f t="shared" si="95"/>
        <v>2024-05</v>
      </c>
      <c r="Q3030" s="3">
        <f>IF(AND(IF(dashboard!$B$4="All",TRUE,$F3030=dashboard!$B$4),IF(dashboard!$B$5="All",TRUE,$E3030=dashboard!$B$5),IF(dashboard!$B$6="All",TRUE,$G3030=dashboard!$B$6),IF(dashboard!$B$7="All",TRUE,$M3030=dashboard!$B$7),$P3030&gt;=dashboard!$B$8,$P3030&lt;=dashboard!$B$9,COUNTIFS($C$2:C3030,$C3030,$F$2:F3030,IF(dashboard!$B$4="All","*",dashboard!$B$4),$E$2:E3030,IF(dashboard!$B$5="All","*",dashboard!$B$5),$G$2:G3030,IF(dashboard!$B$6="All","*",dashboard!$B$6),$M$2:M3030,IF(dashboard!$B$7="All","*",dashboard!$B$7),$P$2:P3030,"&gt;="&amp;dashboard!$B$8,$P$2:P3030,"&lt;="&amp;dashboard!$B$9)=1),1,0)</f>
        <v>1</v>
      </c>
    </row>
    <row r="3031" spans="1:17">
      <c r="A3031" t="s">
        <v>4621</v>
      </c>
      <c r="B3031" s="2">
        <v>45346</v>
      </c>
      <c r="C3031" t="s">
        <v>2852</v>
      </c>
      <c r="D3031" t="s">
        <v>2495</v>
      </c>
      <c r="E3031" t="s">
        <v>61</v>
      </c>
      <c r="F3031" t="s">
        <v>46</v>
      </c>
      <c r="G3031" t="s">
        <v>19</v>
      </c>
      <c r="H3031" t="s">
        <v>57</v>
      </c>
      <c r="I3031" s="3">
        <v>5</v>
      </c>
      <c r="J3031" s="4">
        <v>17862.509999999998</v>
      </c>
      <c r="K3031" s="4">
        <v>89312.56</v>
      </c>
      <c r="L3031" t="s">
        <v>35</v>
      </c>
      <c r="M3031" t="s">
        <v>29</v>
      </c>
      <c r="N3031">
        <f>IF(COUNTIF($C$2:C3031,C3031)=1,1,0)</f>
        <v>0</v>
      </c>
      <c r="O3031">
        <f t="shared" si="94"/>
        <v>0</v>
      </c>
      <c r="P3031" t="str">
        <f t="shared" si="95"/>
        <v>2024-02</v>
      </c>
      <c r="Q3031" s="3">
        <f>IF(AND(IF(dashboard!$B$4="All",TRUE,$F3031=dashboard!$B$4),IF(dashboard!$B$5="All",TRUE,$E3031=dashboard!$B$5),IF(dashboard!$B$6="All",TRUE,$G3031=dashboard!$B$6),IF(dashboard!$B$7="All",TRUE,$M3031=dashboard!$B$7),$P3031&gt;=dashboard!$B$8,$P3031&lt;=dashboard!$B$9,COUNTIFS($C$2:C3031,$C3031,$F$2:F3031,IF(dashboard!$B$4="All","*",dashboard!$B$4),$E$2:E3031,IF(dashboard!$B$5="All","*",dashboard!$B$5),$G$2:G3031,IF(dashboard!$B$6="All","*",dashboard!$B$6),$M$2:M3031,IF(dashboard!$B$7="All","*",dashboard!$B$7),$P$2:P3031,"&gt;="&amp;dashboard!$B$8,$P$2:P3031,"&lt;="&amp;dashboard!$B$9)=1),1,0)</f>
        <v>0</v>
      </c>
    </row>
    <row r="3032" spans="1:17">
      <c r="A3032" t="s">
        <v>4622</v>
      </c>
      <c r="B3032" s="2">
        <v>45095</v>
      </c>
      <c r="C3032" t="s">
        <v>2734</v>
      </c>
      <c r="D3032" t="s">
        <v>2059</v>
      </c>
      <c r="E3032" t="s">
        <v>17</v>
      </c>
      <c r="F3032" t="s">
        <v>18</v>
      </c>
      <c r="G3032" t="s">
        <v>19</v>
      </c>
      <c r="H3032" t="s">
        <v>57</v>
      </c>
      <c r="I3032" s="3">
        <v>4</v>
      </c>
      <c r="J3032" s="4">
        <v>14755.08</v>
      </c>
      <c r="K3032" s="4">
        <v>59020.33</v>
      </c>
      <c r="L3032" t="s">
        <v>35</v>
      </c>
      <c r="M3032" t="s">
        <v>29</v>
      </c>
      <c r="N3032">
        <f>IF(COUNTIF($C$2:C3032,C3032)=1,1,0)</f>
        <v>0</v>
      </c>
      <c r="O3032">
        <f t="shared" si="94"/>
        <v>0</v>
      </c>
      <c r="P3032" t="str">
        <f t="shared" si="95"/>
        <v>2023-06</v>
      </c>
      <c r="Q3032" s="3">
        <f>IF(AND(IF(dashboard!$B$4="All",TRUE,$F3032=dashboard!$B$4),IF(dashboard!$B$5="All",TRUE,$E3032=dashboard!$B$5),IF(dashboard!$B$6="All",TRUE,$G3032=dashboard!$B$6),IF(dashboard!$B$7="All",TRUE,$M3032=dashboard!$B$7),$P3032&gt;=dashboard!$B$8,$P3032&lt;=dashboard!$B$9,COUNTIFS($C$2:C3032,$C3032,$F$2:F3032,IF(dashboard!$B$4="All","*",dashboard!$B$4),$E$2:E3032,IF(dashboard!$B$5="All","*",dashboard!$B$5),$G$2:G3032,IF(dashboard!$B$6="All","*",dashboard!$B$6),$M$2:M3032,IF(dashboard!$B$7="All","*",dashboard!$B$7),$P$2:P3032,"&gt;="&amp;dashboard!$B$8,$P$2:P3032,"&lt;="&amp;dashboard!$B$9)=1),1,0)</f>
        <v>0</v>
      </c>
    </row>
    <row r="3033" spans="1:17">
      <c r="A3033" t="s">
        <v>4623</v>
      </c>
      <c r="B3033" s="2">
        <v>45269</v>
      </c>
      <c r="C3033" t="s">
        <v>1326</v>
      </c>
      <c r="D3033" t="s">
        <v>1253</v>
      </c>
      <c r="E3033" t="s">
        <v>17</v>
      </c>
      <c r="F3033" t="s">
        <v>46</v>
      </c>
      <c r="G3033" t="s">
        <v>42</v>
      </c>
      <c r="H3033" t="s">
        <v>57</v>
      </c>
      <c r="I3033" s="3">
        <v>3</v>
      </c>
      <c r="J3033" s="4">
        <v>17163.009999999998</v>
      </c>
      <c r="K3033" s="4">
        <v>51489.04</v>
      </c>
      <c r="L3033" t="s">
        <v>21</v>
      </c>
      <c r="M3033" t="s">
        <v>22</v>
      </c>
      <c r="N3033">
        <f>IF(COUNTIF($C$2:C3033,C3033)=1,1,0)</f>
        <v>0</v>
      </c>
      <c r="O3033">
        <f t="shared" si="94"/>
        <v>1</v>
      </c>
      <c r="P3033" t="str">
        <f t="shared" si="95"/>
        <v>2023-12</v>
      </c>
      <c r="Q3033" s="3">
        <f>IF(AND(IF(dashboard!$B$4="All",TRUE,$F3033=dashboard!$B$4),IF(dashboard!$B$5="All",TRUE,$E3033=dashboard!$B$5),IF(dashboard!$B$6="All",TRUE,$G3033=dashboard!$B$6),IF(dashboard!$B$7="All",TRUE,$M3033=dashboard!$B$7),$P3033&gt;=dashboard!$B$8,$P3033&lt;=dashboard!$B$9,COUNTIFS($C$2:C3033,$C3033,$F$2:F3033,IF(dashboard!$B$4="All","*",dashboard!$B$4),$E$2:E3033,IF(dashboard!$B$5="All","*",dashboard!$B$5),$G$2:G3033,IF(dashboard!$B$6="All","*",dashboard!$B$6),$M$2:M3033,IF(dashboard!$B$7="All","*",dashboard!$B$7),$P$2:P3033,"&gt;="&amp;dashboard!$B$8,$P$2:P3033,"&lt;="&amp;dashboard!$B$9)=1),1,0)</f>
        <v>0</v>
      </c>
    </row>
    <row r="3034" spans="1:17">
      <c r="A3034" t="s">
        <v>4624</v>
      </c>
      <c r="B3034" s="2">
        <v>45232</v>
      </c>
      <c r="C3034" t="s">
        <v>2047</v>
      </c>
      <c r="D3034" t="s">
        <v>2794</v>
      </c>
      <c r="E3034" t="s">
        <v>17</v>
      </c>
      <c r="F3034" t="s">
        <v>33</v>
      </c>
      <c r="G3034" t="s">
        <v>19</v>
      </c>
      <c r="H3034" t="s">
        <v>50</v>
      </c>
      <c r="I3034" s="3">
        <v>1</v>
      </c>
      <c r="J3034" s="4">
        <v>2039.77</v>
      </c>
      <c r="K3034" s="4">
        <v>2039.77</v>
      </c>
      <c r="L3034" t="s">
        <v>35</v>
      </c>
      <c r="M3034" t="s">
        <v>29</v>
      </c>
      <c r="N3034">
        <f>IF(COUNTIF($C$2:C3034,C3034)=1,1,0)</f>
        <v>0</v>
      </c>
      <c r="O3034">
        <f t="shared" si="94"/>
        <v>0</v>
      </c>
      <c r="P3034" t="str">
        <f t="shared" si="95"/>
        <v>2023-11</v>
      </c>
      <c r="Q3034" s="3">
        <f>IF(AND(IF(dashboard!$B$4="All",TRUE,$F3034=dashboard!$B$4),IF(dashboard!$B$5="All",TRUE,$E3034=dashboard!$B$5),IF(dashboard!$B$6="All",TRUE,$G3034=dashboard!$B$6),IF(dashboard!$B$7="All",TRUE,$M3034=dashboard!$B$7),$P3034&gt;=dashboard!$B$8,$P3034&lt;=dashboard!$B$9,COUNTIFS($C$2:C3034,$C3034,$F$2:F3034,IF(dashboard!$B$4="All","*",dashboard!$B$4),$E$2:E3034,IF(dashboard!$B$5="All","*",dashboard!$B$5),$G$2:G3034,IF(dashboard!$B$6="All","*",dashboard!$B$6),$M$2:M3034,IF(dashboard!$B$7="All","*",dashboard!$B$7),$P$2:P3034,"&gt;="&amp;dashboard!$B$8,$P$2:P3034,"&lt;="&amp;dashboard!$B$9)=1),1,0)</f>
        <v>0</v>
      </c>
    </row>
    <row r="3035" spans="1:17">
      <c r="A3035" t="s">
        <v>4625</v>
      </c>
      <c r="B3035" s="2">
        <v>45468</v>
      </c>
      <c r="C3035" t="s">
        <v>125</v>
      </c>
      <c r="D3035" t="s">
        <v>816</v>
      </c>
      <c r="E3035" t="s">
        <v>17</v>
      </c>
      <c r="F3035" t="s">
        <v>27</v>
      </c>
      <c r="G3035" t="s">
        <v>19</v>
      </c>
      <c r="H3035" t="s">
        <v>50</v>
      </c>
      <c r="I3035" s="3">
        <v>2</v>
      </c>
      <c r="J3035" s="4">
        <v>1888.8</v>
      </c>
      <c r="K3035" s="4">
        <v>3777.6</v>
      </c>
      <c r="L3035" t="s">
        <v>35</v>
      </c>
      <c r="M3035" t="s">
        <v>29</v>
      </c>
      <c r="N3035">
        <f>IF(COUNTIF($C$2:C3035,C3035)=1,1,0)</f>
        <v>0</v>
      </c>
      <c r="O3035">
        <f t="shared" si="94"/>
        <v>0</v>
      </c>
      <c r="P3035" t="str">
        <f t="shared" si="95"/>
        <v>2024-06</v>
      </c>
      <c r="Q3035" s="3">
        <f>IF(AND(IF(dashboard!$B$4="All",TRUE,$F3035=dashboard!$B$4),IF(dashboard!$B$5="All",TRUE,$E3035=dashboard!$B$5),IF(dashboard!$B$6="All",TRUE,$G3035=dashboard!$B$6),IF(dashboard!$B$7="All",TRUE,$M3035=dashboard!$B$7),$P3035&gt;=dashboard!$B$8,$P3035&lt;=dashboard!$B$9,COUNTIFS($C$2:C3035,$C3035,$F$2:F3035,IF(dashboard!$B$4="All","*",dashboard!$B$4),$E$2:E3035,IF(dashboard!$B$5="All","*",dashboard!$B$5),$G$2:G3035,IF(dashboard!$B$6="All","*",dashboard!$B$6),$M$2:M3035,IF(dashboard!$B$7="All","*",dashboard!$B$7),$P$2:P3035,"&gt;="&amp;dashboard!$B$8,$P$2:P3035,"&lt;="&amp;dashboard!$B$9)=1),1,0)</f>
        <v>0</v>
      </c>
    </row>
    <row r="3036" spans="1:17">
      <c r="A3036" t="s">
        <v>4626</v>
      </c>
      <c r="B3036" s="2">
        <v>45463</v>
      </c>
      <c r="C3036" t="s">
        <v>2332</v>
      </c>
      <c r="D3036" t="s">
        <v>2248</v>
      </c>
      <c r="E3036" t="s">
        <v>17</v>
      </c>
      <c r="F3036" t="s">
        <v>18</v>
      </c>
      <c r="G3036" t="s">
        <v>42</v>
      </c>
      <c r="H3036" t="s">
        <v>50</v>
      </c>
      <c r="I3036" s="3">
        <v>4</v>
      </c>
      <c r="J3036" s="4">
        <v>2374.77</v>
      </c>
      <c r="K3036" s="4">
        <v>9499.08</v>
      </c>
      <c r="L3036" t="s">
        <v>35</v>
      </c>
      <c r="M3036" t="s">
        <v>29</v>
      </c>
      <c r="N3036">
        <f>IF(COUNTIF($C$2:C3036,C3036)=1,1,0)</f>
        <v>0</v>
      </c>
      <c r="O3036">
        <f t="shared" si="94"/>
        <v>0</v>
      </c>
      <c r="P3036" t="str">
        <f t="shared" si="95"/>
        <v>2024-06</v>
      </c>
      <c r="Q3036" s="3">
        <f>IF(AND(IF(dashboard!$B$4="All",TRUE,$F3036=dashboard!$B$4),IF(dashboard!$B$5="All",TRUE,$E3036=dashboard!$B$5),IF(dashboard!$B$6="All",TRUE,$G3036=dashboard!$B$6),IF(dashboard!$B$7="All",TRUE,$M3036=dashboard!$B$7),$P3036&gt;=dashboard!$B$8,$P3036&lt;=dashboard!$B$9,COUNTIFS($C$2:C3036,$C3036,$F$2:F3036,IF(dashboard!$B$4="All","*",dashboard!$B$4),$E$2:E3036,IF(dashboard!$B$5="All","*",dashboard!$B$5),$G$2:G3036,IF(dashboard!$B$6="All","*",dashboard!$B$6),$M$2:M3036,IF(dashboard!$B$7="All","*",dashboard!$B$7),$P$2:P3036,"&gt;="&amp;dashboard!$B$8,$P$2:P3036,"&lt;="&amp;dashboard!$B$9)=1),1,0)</f>
        <v>0</v>
      </c>
    </row>
    <row r="3037" spans="1:17">
      <c r="A3037" t="s">
        <v>4627</v>
      </c>
      <c r="B3037" s="2">
        <v>45038</v>
      </c>
      <c r="C3037" t="s">
        <v>96</v>
      </c>
      <c r="D3037" t="s">
        <v>2130</v>
      </c>
      <c r="E3037" t="s">
        <v>17</v>
      </c>
      <c r="F3037" t="s">
        <v>18</v>
      </c>
      <c r="G3037" t="s">
        <v>19</v>
      </c>
      <c r="H3037" t="s">
        <v>34</v>
      </c>
      <c r="I3037" s="3">
        <v>1</v>
      </c>
      <c r="J3037" s="4">
        <v>1326.71</v>
      </c>
      <c r="K3037" s="4">
        <v>1326.71</v>
      </c>
      <c r="L3037" t="s">
        <v>21</v>
      </c>
      <c r="M3037" t="s">
        <v>29</v>
      </c>
      <c r="N3037">
        <f>IF(COUNTIF($C$2:C3037,C3037)=1,1,0)</f>
        <v>0</v>
      </c>
      <c r="O3037">
        <f t="shared" si="94"/>
        <v>0</v>
      </c>
      <c r="P3037" t="str">
        <f t="shared" si="95"/>
        <v>2023-04</v>
      </c>
      <c r="Q3037" s="3">
        <f>IF(AND(IF(dashboard!$B$4="All",TRUE,$F3037=dashboard!$B$4),IF(dashboard!$B$5="All",TRUE,$E3037=dashboard!$B$5),IF(dashboard!$B$6="All",TRUE,$G3037=dashboard!$B$6),IF(dashboard!$B$7="All",TRUE,$M3037=dashboard!$B$7),$P3037&gt;=dashboard!$B$8,$P3037&lt;=dashboard!$B$9,COUNTIFS($C$2:C3037,$C3037,$F$2:F3037,IF(dashboard!$B$4="All","*",dashboard!$B$4),$E$2:E3037,IF(dashboard!$B$5="All","*",dashboard!$B$5),$G$2:G3037,IF(dashboard!$B$6="All","*",dashboard!$B$6),$M$2:M3037,IF(dashboard!$B$7="All","*",dashboard!$B$7),$P$2:P3037,"&gt;="&amp;dashboard!$B$8,$P$2:P3037,"&lt;="&amp;dashboard!$B$9)=1),1,0)</f>
        <v>0</v>
      </c>
    </row>
    <row r="3038" spans="1:17">
      <c r="A3038" t="s">
        <v>4628</v>
      </c>
      <c r="B3038" s="2">
        <v>45337</v>
      </c>
      <c r="C3038" t="s">
        <v>3858</v>
      </c>
      <c r="D3038" t="s">
        <v>1789</v>
      </c>
      <c r="E3038" t="s">
        <v>17</v>
      </c>
      <c r="F3038" t="s">
        <v>33</v>
      </c>
      <c r="G3038" t="s">
        <v>42</v>
      </c>
      <c r="H3038" t="s">
        <v>57</v>
      </c>
      <c r="I3038" s="3">
        <v>4</v>
      </c>
      <c r="J3038" s="4">
        <v>15409.9</v>
      </c>
      <c r="K3038" s="4">
        <v>61639.61</v>
      </c>
      <c r="L3038" t="s">
        <v>35</v>
      </c>
      <c r="M3038" t="s">
        <v>29</v>
      </c>
      <c r="N3038">
        <f>IF(COUNTIF($C$2:C3038,C3038)=1,1,0)</f>
        <v>0</v>
      </c>
      <c r="O3038">
        <f t="shared" si="94"/>
        <v>0</v>
      </c>
      <c r="P3038" t="str">
        <f t="shared" si="95"/>
        <v>2024-02</v>
      </c>
      <c r="Q3038" s="3">
        <f>IF(AND(IF(dashboard!$B$4="All",TRUE,$F3038=dashboard!$B$4),IF(dashboard!$B$5="All",TRUE,$E3038=dashboard!$B$5),IF(dashboard!$B$6="All",TRUE,$G3038=dashboard!$B$6),IF(dashboard!$B$7="All",TRUE,$M3038=dashboard!$B$7),$P3038&gt;=dashboard!$B$8,$P3038&lt;=dashboard!$B$9,COUNTIFS($C$2:C3038,$C3038,$F$2:F3038,IF(dashboard!$B$4="All","*",dashboard!$B$4),$E$2:E3038,IF(dashboard!$B$5="All","*",dashboard!$B$5),$G$2:G3038,IF(dashboard!$B$6="All","*",dashboard!$B$6),$M$2:M3038,IF(dashboard!$B$7="All","*",dashboard!$B$7),$P$2:P3038,"&gt;="&amp;dashboard!$B$8,$P$2:P3038,"&lt;="&amp;dashboard!$B$9)=1),1,0)</f>
        <v>0</v>
      </c>
    </row>
    <row r="3039" spans="1:17">
      <c r="A3039" t="s">
        <v>4629</v>
      </c>
      <c r="B3039" s="2">
        <v>45132</v>
      </c>
      <c r="C3039" t="s">
        <v>2175</v>
      </c>
      <c r="D3039" t="s">
        <v>1913</v>
      </c>
      <c r="E3039" t="s">
        <v>26</v>
      </c>
      <c r="F3039" t="s">
        <v>18</v>
      </c>
      <c r="G3039" t="s">
        <v>19</v>
      </c>
      <c r="H3039" t="s">
        <v>57</v>
      </c>
      <c r="I3039" s="3">
        <v>1</v>
      </c>
      <c r="J3039" s="4">
        <v>15279.9</v>
      </c>
      <c r="K3039" s="4">
        <v>15279.9</v>
      </c>
      <c r="L3039" t="s">
        <v>28</v>
      </c>
      <c r="M3039" t="s">
        <v>22</v>
      </c>
      <c r="N3039">
        <f>IF(COUNTIF($C$2:C3039,C3039)=1,1,0)</f>
        <v>0</v>
      </c>
      <c r="O3039">
        <f t="shared" si="94"/>
        <v>1</v>
      </c>
      <c r="P3039" t="str">
        <f t="shared" si="95"/>
        <v>2023-07</v>
      </c>
      <c r="Q3039" s="3">
        <f>IF(AND(IF(dashboard!$B$4="All",TRUE,$F3039=dashboard!$B$4),IF(dashboard!$B$5="All",TRUE,$E3039=dashboard!$B$5),IF(dashboard!$B$6="All",TRUE,$G3039=dashboard!$B$6),IF(dashboard!$B$7="All",TRUE,$M3039=dashboard!$B$7),$P3039&gt;=dashboard!$B$8,$P3039&lt;=dashboard!$B$9,COUNTIFS($C$2:C3039,$C3039,$F$2:F3039,IF(dashboard!$B$4="All","*",dashboard!$B$4),$E$2:E3039,IF(dashboard!$B$5="All","*",dashboard!$B$5),$G$2:G3039,IF(dashboard!$B$6="All","*",dashboard!$B$6),$M$2:M3039,IF(dashboard!$B$7="All","*",dashboard!$B$7),$P$2:P3039,"&gt;="&amp;dashboard!$B$8,$P$2:P3039,"&lt;="&amp;dashboard!$B$9)=1),1,0)</f>
        <v>0</v>
      </c>
    </row>
    <row r="3040" spans="1:17">
      <c r="A3040" t="s">
        <v>4630</v>
      </c>
      <c r="B3040" s="2">
        <v>45111</v>
      </c>
      <c r="C3040" t="s">
        <v>2745</v>
      </c>
      <c r="D3040" t="s">
        <v>4558</v>
      </c>
      <c r="E3040" t="s">
        <v>17</v>
      </c>
      <c r="F3040" t="s">
        <v>33</v>
      </c>
      <c r="G3040" t="s">
        <v>19</v>
      </c>
      <c r="H3040" t="s">
        <v>50</v>
      </c>
      <c r="I3040" s="3">
        <v>2</v>
      </c>
      <c r="J3040" s="4">
        <v>1771.82</v>
      </c>
      <c r="K3040" s="4">
        <v>3543.65</v>
      </c>
      <c r="L3040" t="s">
        <v>28</v>
      </c>
      <c r="M3040" t="s">
        <v>29</v>
      </c>
      <c r="N3040">
        <f>IF(COUNTIF($C$2:C3040,C3040)=1,1,0)</f>
        <v>0</v>
      </c>
      <c r="O3040">
        <f t="shared" si="94"/>
        <v>0</v>
      </c>
      <c r="P3040" t="str">
        <f t="shared" si="95"/>
        <v>2023-07</v>
      </c>
      <c r="Q3040" s="3">
        <f>IF(AND(IF(dashboard!$B$4="All",TRUE,$F3040=dashboard!$B$4),IF(dashboard!$B$5="All",TRUE,$E3040=dashboard!$B$5),IF(dashboard!$B$6="All",TRUE,$G3040=dashboard!$B$6),IF(dashboard!$B$7="All",TRUE,$M3040=dashboard!$B$7),$P3040&gt;=dashboard!$B$8,$P3040&lt;=dashboard!$B$9,COUNTIFS($C$2:C3040,$C3040,$F$2:F3040,IF(dashboard!$B$4="All","*",dashboard!$B$4),$E$2:E3040,IF(dashboard!$B$5="All","*",dashboard!$B$5),$G$2:G3040,IF(dashboard!$B$6="All","*",dashboard!$B$6),$M$2:M3040,IF(dashboard!$B$7="All","*",dashboard!$B$7),$P$2:P3040,"&gt;="&amp;dashboard!$B$8,$P$2:P3040,"&lt;="&amp;dashboard!$B$9)=1),1,0)</f>
        <v>0</v>
      </c>
    </row>
    <row r="3041" spans="1:17">
      <c r="A3041" t="s">
        <v>4631</v>
      </c>
      <c r="B3041" s="2">
        <v>45308</v>
      </c>
      <c r="C3041" t="s">
        <v>804</v>
      </c>
      <c r="D3041" t="s">
        <v>1239</v>
      </c>
      <c r="E3041" t="s">
        <v>17</v>
      </c>
      <c r="F3041" t="s">
        <v>18</v>
      </c>
      <c r="G3041" t="s">
        <v>42</v>
      </c>
      <c r="H3041" t="s">
        <v>20</v>
      </c>
      <c r="I3041" s="3">
        <v>5</v>
      </c>
      <c r="J3041" s="4">
        <v>30056.13</v>
      </c>
      <c r="K3041" s="4">
        <v>150280.63</v>
      </c>
      <c r="L3041" t="s">
        <v>35</v>
      </c>
      <c r="M3041" t="s">
        <v>29</v>
      </c>
      <c r="N3041">
        <f>IF(COUNTIF($C$2:C3041,C3041)=1,1,0)</f>
        <v>0</v>
      </c>
      <c r="O3041">
        <f t="shared" si="94"/>
        <v>0</v>
      </c>
      <c r="P3041" t="str">
        <f t="shared" si="95"/>
        <v>2024-01</v>
      </c>
      <c r="Q3041" s="3">
        <f>IF(AND(IF(dashboard!$B$4="All",TRUE,$F3041=dashboard!$B$4),IF(dashboard!$B$5="All",TRUE,$E3041=dashboard!$B$5),IF(dashboard!$B$6="All",TRUE,$G3041=dashboard!$B$6),IF(dashboard!$B$7="All",TRUE,$M3041=dashboard!$B$7),$P3041&gt;=dashboard!$B$8,$P3041&lt;=dashboard!$B$9,COUNTIFS($C$2:C3041,$C3041,$F$2:F3041,IF(dashboard!$B$4="All","*",dashboard!$B$4),$E$2:E3041,IF(dashboard!$B$5="All","*",dashboard!$B$5),$G$2:G3041,IF(dashboard!$B$6="All","*",dashboard!$B$6),$M$2:M3041,IF(dashboard!$B$7="All","*",dashboard!$B$7),$P$2:P3041,"&gt;="&amp;dashboard!$B$8,$P$2:P3041,"&lt;="&amp;dashboard!$B$9)=1),1,0)</f>
        <v>0</v>
      </c>
    </row>
    <row r="3042" spans="1:17">
      <c r="A3042" t="s">
        <v>4632</v>
      </c>
      <c r="B3042" s="2">
        <v>45422</v>
      </c>
      <c r="C3042" t="s">
        <v>1496</v>
      </c>
      <c r="D3042" t="s">
        <v>321</v>
      </c>
      <c r="E3042" t="s">
        <v>26</v>
      </c>
      <c r="F3042" t="s">
        <v>33</v>
      </c>
      <c r="G3042" t="s">
        <v>42</v>
      </c>
      <c r="H3042" t="s">
        <v>20</v>
      </c>
      <c r="I3042" s="3">
        <v>2</v>
      </c>
      <c r="J3042" s="4">
        <v>40941.18</v>
      </c>
      <c r="K3042" s="4">
        <v>81882.350000000006</v>
      </c>
      <c r="L3042" t="s">
        <v>28</v>
      </c>
      <c r="M3042" t="s">
        <v>29</v>
      </c>
      <c r="N3042">
        <f>IF(COUNTIF($C$2:C3042,C3042)=1,1,0)</f>
        <v>0</v>
      </c>
      <c r="O3042">
        <f t="shared" si="94"/>
        <v>0</v>
      </c>
      <c r="P3042" t="str">
        <f t="shared" si="95"/>
        <v>2024-05</v>
      </c>
      <c r="Q3042" s="3">
        <f>IF(AND(IF(dashboard!$B$4="All",TRUE,$F3042=dashboard!$B$4),IF(dashboard!$B$5="All",TRUE,$E3042=dashboard!$B$5),IF(dashboard!$B$6="All",TRUE,$G3042=dashboard!$B$6),IF(dashboard!$B$7="All",TRUE,$M3042=dashboard!$B$7),$P3042&gt;=dashboard!$B$8,$P3042&lt;=dashboard!$B$9,COUNTIFS($C$2:C3042,$C3042,$F$2:F3042,IF(dashboard!$B$4="All","*",dashboard!$B$4),$E$2:E3042,IF(dashboard!$B$5="All","*",dashboard!$B$5),$G$2:G3042,IF(dashboard!$B$6="All","*",dashboard!$B$6),$M$2:M3042,IF(dashboard!$B$7="All","*",dashboard!$B$7),$P$2:P3042,"&gt;="&amp;dashboard!$B$8,$P$2:P3042,"&lt;="&amp;dashboard!$B$9)=1),1,0)</f>
        <v>0</v>
      </c>
    </row>
    <row r="3043" spans="1:17">
      <c r="A3043" t="s">
        <v>4633</v>
      </c>
      <c r="B3043" s="2">
        <v>45305</v>
      </c>
      <c r="C3043" t="s">
        <v>2665</v>
      </c>
      <c r="D3043" t="s">
        <v>1599</v>
      </c>
      <c r="E3043" t="s">
        <v>61</v>
      </c>
      <c r="F3043" t="s">
        <v>46</v>
      </c>
      <c r="G3043" t="s">
        <v>19</v>
      </c>
      <c r="H3043" t="s">
        <v>57</v>
      </c>
      <c r="I3043" s="3">
        <v>3</v>
      </c>
      <c r="J3043" s="4">
        <v>11507.05</v>
      </c>
      <c r="K3043" s="4">
        <v>34521.15</v>
      </c>
      <c r="L3043" t="s">
        <v>28</v>
      </c>
      <c r="M3043" t="s">
        <v>29</v>
      </c>
      <c r="N3043">
        <f>IF(COUNTIF($C$2:C3043,C3043)=1,1,0)</f>
        <v>0</v>
      </c>
      <c r="O3043">
        <f t="shared" si="94"/>
        <v>0</v>
      </c>
      <c r="P3043" t="str">
        <f t="shared" si="95"/>
        <v>2024-01</v>
      </c>
      <c r="Q3043" s="3">
        <f>IF(AND(IF(dashboard!$B$4="All",TRUE,$F3043=dashboard!$B$4),IF(dashboard!$B$5="All",TRUE,$E3043=dashboard!$B$5),IF(dashboard!$B$6="All",TRUE,$G3043=dashboard!$B$6),IF(dashboard!$B$7="All",TRUE,$M3043=dashboard!$B$7),$P3043&gt;=dashboard!$B$8,$P3043&lt;=dashboard!$B$9,COUNTIFS($C$2:C3043,$C3043,$F$2:F3043,IF(dashboard!$B$4="All","*",dashboard!$B$4),$E$2:E3043,IF(dashboard!$B$5="All","*",dashboard!$B$5),$G$2:G3043,IF(dashboard!$B$6="All","*",dashboard!$B$6),$M$2:M3043,IF(dashboard!$B$7="All","*",dashboard!$B$7),$P$2:P3043,"&gt;="&amp;dashboard!$B$8,$P$2:P3043,"&lt;="&amp;dashboard!$B$9)=1),1,0)</f>
        <v>0</v>
      </c>
    </row>
    <row r="3044" spans="1:17">
      <c r="A3044" t="s">
        <v>4634</v>
      </c>
      <c r="B3044" s="2">
        <v>44973</v>
      </c>
      <c r="C3044" t="s">
        <v>108</v>
      </c>
      <c r="D3044" t="s">
        <v>297</v>
      </c>
      <c r="E3044" t="s">
        <v>17</v>
      </c>
      <c r="F3044" t="s">
        <v>46</v>
      </c>
      <c r="G3044" t="s">
        <v>19</v>
      </c>
      <c r="H3044" t="s">
        <v>57</v>
      </c>
      <c r="I3044" s="3">
        <v>4</v>
      </c>
      <c r="J3044" s="4">
        <v>15947.74</v>
      </c>
      <c r="K3044" s="4">
        <v>63790.98</v>
      </c>
      <c r="L3044" t="s">
        <v>21</v>
      </c>
      <c r="M3044" t="s">
        <v>29</v>
      </c>
      <c r="N3044">
        <f>IF(COUNTIF($C$2:C3044,C3044)=1,1,0)</f>
        <v>0</v>
      </c>
      <c r="O3044">
        <f t="shared" si="94"/>
        <v>0</v>
      </c>
      <c r="P3044" t="str">
        <f t="shared" si="95"/>
        <v>2023-02</v>
      </c>
      <c r="Q3044" s="3">
        <f>IF(AND(IF(dashboard!$B$4="All",TRUE,$F3044=dashboard!$B$4),IF(dashboard!$B$5="All",TRUE,$E3044=dashboard!$B$5),IF(dashboard!$B$6="All",TRUE,$G3044=dashboard!$B$6),IF(dashboard!$B$7="All",TRUE,$M3044=dashboard!$B$7),$P3044&gt;=dashboard!$B$8,$P3044&lt;=dashboard!$B$9,COUNTIFS($C$2:C3044,$C3044,$F$2:F3044,IF(dashboard!$B$4="All","*",dashboard!$B$4),$E$2:E3044,IF(dashboard!$B$5="All","*",dashboard!$B$5),$G$2:G3044,IF(dashboard!$B$6="All","*",dashboard!$B$6),$M$2:M3044,IF(dashboard!$B$7="All","*",dashboard!$B$7),$P$2:P3044,"&gt;="&amp;dashboard!$B$8,$P$2:P3044,"&lt;="&amp;dashboard!$B$9)=1),1,0)</f>
        <v>0</v>
      </c>
    </row>
    <row r="3045" spans="1:17">
      <c r="A3045" t="s">
        <v>4635</v>
      </c>
      <c r="B3045" s="2">
        <v>45454</v>
      </c>
      <c r="C3045" t="s">
        <v>806</v>
      </c>
      <c r="D3045" t="s">
        <v>3019</v>
      </c>
      <c r="E3045" t="s">
        <v>17</v>
      </c>
      <c r="F3045" t="s">
        <v>46</v>
      </c>
      <c r="G3045" t="s">
        <v>42</v>
      </c>
      <c r="H3045" t="s">
        <v>50</v>
      </c>
      <c r="I3045" s="3">
        <v>5</v>
      </c>
      <c r="J3045" s="4">
        <v>2699.14</v>
      </c>
      <c r="K3045" s="4">
        <v>13495.69</v>
      </c>
      <c r="L3045" t="s">
        <v>35</v>
      </c>
      <c r="M3045" t="s">
        <v>29</v>
      </c>
      <c r="N3045">
        <f>IF(COUNTIF($C$2:C3045,C3045)=1,1,0)</f>
        <v>0</v>
      </c>
      <c r="O3045">
        <f t="shared" si="94"/>
        <v>0</v>
      </c>
      <c r="P3045" t="str">
        <f t="shared" si="95"/>
        <v>2024-06</v>
      </c>
      <c r="Q3045" s="3">
        <f>IF(AND(IF(dashboard!$B$4="All",TRUE,$F3045=dashboard!$B$4),IF(dashboard!$B$5="All",TRUE,$E3045=dashboard!$B$5),IF(dashboard!$B$6="All",TRUE,$G3045=dashboard!$B$6),IF(dashboard!$B$7="All",TRUE,$M3045=dashboard!$B$7),$P3045&gt;=dashboard!$B$8,$P3045&lt;=dashboard!$B$9,COUNTIFS($C$2:C3045,$C3045,$F$2:F3045,IF(dashboard!$B$4="All","*",dashboard!$B$4),$E$2:E3045,IF(dashboard!$B$5="All","*",dashboard!$B$5),$G$2:G3045,IF(dashboard!$B$6="All","*",dashboard!$B$6),$M$2:M3045,IF(dashboard!$B$7="All","*",dashboard!$B$7),$P$2:P3045,"&gt;="&amp;dashboard!$B$8,$P$2:P3045,"&lt;="&amp;dashboard!$B$9)=1),1,0)</f>
        <v>0</v>
      </c>
    </row>
    <row r="3046" spans="1:17">
      <c r="A3046" t="s">
        <v>4636</v>
      </c>
      <c r="B3046" s="2">
        <v>45430</v>
      </c>
      <c r="C3046" t="s">
        <v>1792</v>
      </c>
      <c r="D3046" t="s">
        <v>4230</v>
      </c>
      <c r="E3046" t="s">
        <v>61</v>
      </c>
      <c r="F3046" t="s">
        <v>18</v>
      </c>
      <c r="G3046" t="s">
        <v>19</v>
      </c>
      <c r="H3046" t="s">
        <v>57</v>
      </c>
      <c r="I3046" s="3">
        <v>4</v>
      </c>
      <c r="J3046" s="4">
        <v>15996.25</v>
      </c>
      <c r="K3046" s="4">
        <v>63985</v>
      </c>
      <c r="L3046" t="s">
        <v>21</v>
      </c>
      <c r="M3046" t="s">
        <v>22</v>
      </c>
      <c r="N3046">
        <f>IF(COUNTIF($C$2:C3046,C3046)=1,1,0)</f>
        <v>0</v>
      </c>
      <c r="O3046">
        <f t="shared" si="94"/>
        <v>1</v>
      </c>
      <c r="P3046" t="str">
        <f t="shared" si="95"/>
        <v>2024-05</v>
      </c>
      <c r="Q3046" s="3">
        <f>IF(AND(IF(dashboard!$B$4="All",TRUE,$F3046=dashboard!$B$4),IF(dashboard!$B$5="All",TRUE,$E3046=dashboard!$B$5),IF(dashboard!$B$6="All",TRUE,$G3046=dashboard!$B$6),IF(dashboard!$B$7="All",TRUE,$M3046=dashboard!$B$7),$P3046&gt;=dashboard!$B$8,$P3046&lt;=dashboard!$B$9,COUNTIFS($C$2:C3046,$C3046,$F$2:F3046,IF(dashboard!$B$4="All","*",dashboard!$B$4),$E$2:E3046,IF(dashboard!$B$5="All","*",dashboard!$B$5),$G$2:G3046,IF(dashboard!$B$6="All","*",dashboard!$B$6),$M$2:M3046,IF(dashboard!$B$7="All","*",dashboard!$B$7),$P$2:P3046,"&gt;="&amp;dashboard!$B$8,$P$2:P3046,"&lt;="&amp;dashboard!$B$9)=1),1,0)</f>
        <v>0</v>
      </c>
    </row>
    <row r="3047" spans="1:17">
      <c r="A3047" t="s">
        <v>4637</v>
      </c>
      <c r="B3047" s="2">
        <v>44948</v>
      </c>
      <c r="C3047" t="s">
        <v>3791</v>
      </c>
      <c r="D3047" t="s">
        <v>2023</v>
      </c>
      <c r="E3047" t="s">
        <v>17</v>
      </c>
      <c r="F3047" t="s">
        <v>33</v>
      </c>
      <c r="G3047" t="s">
        <v>19</v>
      </c>
      <c r="H3047" t="s">
        <v>20</v>
      </c>
      <c r="I3047" s="3">
        <v>1</v>
      </c>
      <c r="J3047" s="4">
        <v>41812.49</v>
      </c>
      <c r="K3047" s="4">
        <v>41812.49</v>
      </c>
      <c r="L3047" t="s">
        <v>35</v>
      </c>
      <c r="M3047" t="s">
        <v>29</v>
      </c>
      <c r="N3047">
        <f>IF(COUNTIF($C$2:C3047,C3047)=1,1,0)</f>
        <v>0</v>
      </c>
      <c r="O3047">
        <f t="shared" si="94"/>
        <v>0</v>
      </c>
      <c r="P3047" t="str">
        <f t="shared" si="95"/>
        <v>2023-01</v>
      </c>
      <c r="Q3047" s="3">
        <f>IF(AND(IF(dashboard!$B$4="All",TRUE,$F3047=dashboard!$B$4),IF(dashboard!$B$5="All",TRUE,$E3047=dashboard!$B$5),IF(dashboard!$B$6="All",TRUE,$G3047=dashboard!$B$6),IF(dashboard!$B$7="All",TRUE,$M3047=dashboard!$B$7),$P3047&gt;=dashboard!$B$8,$P3047&lt;=dashboard!$B$9,COUNTIFS($C$2:C3047,$C3047,$F$2:F3047,IF(dashboard!$B$4="All","*",dashboard!$B$4),$E$2:E3047,IF(dashboard!$B$5="All","*",dashboard!$B$5),$G$2:G3047,IF(dashboard!$B$6="All","*",dashboard!$B$6),$M$2:M3047,IF(dashboard!$B$7="All","*",dashboard!$B$7),$P$2:P3047,"&gt;="&amp;dashboard!$B$8,$P$2:P3047,"&lt;="&amp;dashboard!$B$9)=1),1,0)</f>
        <v>1</v>
      </c>
    </row>
    <row r="3048" spans="1:17">
      <c r="A3048" t="s">
        <v>4638</v>
      </c>
      <c r="B3048" s="2">
        <v>45139</v>
      </c>
      <c r="C3048" t="s">
        <v>218</v>
      </c>
      <c r="D3048" t="s">
        <v>412</v>
      </c>
      <c r="E3048" t="s">
        <v>61</v>
      </c>
      <c r="F3048" t="s">
        <v>33</v>
      </c>
      <c r="G3048" t="s">
        <v>42</v>
      </c>
      <c r="H3048" t="s">
        <v>20</v>
      </c>
      <c r="I3048" s="3">
        <v>3</v>
      </c>
      <c r="J3048" s="4">
        <v>31661.14</v>
      </c>
      <c r="K3048" s="4">
        <v>94983.43</v>
      </c>
      <c r="L3048" t="s">
        <v>28</v>
      </c>
      <c r="M3048" t="s">
        <v>29</v>
      </c>
      <c r="N3048">
        <f>IF(COUNTIF($C$2:C3048,C3048)=1,1,0)</f>
        <v>0</v>
      </c>
      <c r="O3048">
        <f t="shared" si="94"/>
        <v>0</v>
      </c>
      <c r="P3048" t="str">
        <f t="shared" si="95"/>
        <v>2023-08</v>
      </c>
      <c r="Q3048" s="3">
        <f>IF(AND(IF(dashboard!$B$4="All",TRUE,$F3048=dashboard!$B$4),IF(dashboard!$B$5="All",TRUE,$E3048=dashboard!$B$5),IF(dashboard!$B$6="All",TRUE,$G3048=dashboard!$B$6),IF(dashboard!$B$7="All",TRUE,$M3048=dashboard!$B$7),$P3048&gt;=dashboard!$B$8,$P3048&lt;=dashboard!$B$9,COUNTIFS($C$2:C3048,$C3048,$F$2:F3048,IF(dashboard!$B$4="All","*",dashboard!$B$4),$E$2:E3048,IF(dashboard!$B$5="All","*",dashboard!$B$5),$G$2:G3048,IF(dashboard!$B$6="All","*",dashboard!$B$6),$M$2:M3048,IF(dashboard!$B$7="All","*",dashboard!$B$7),$P$2:P3048,"&gt;="&amp;dashboard!$B$8,$P$2:P3048,"&lt;="&amp;dashboard!$B$9)=1),1,0)</f>
        <v>0</v>
      </c>
    </row>
    <row r="3049" spans="1:17">
      <c r="A3049" t="s">
        <v>4639</v>
      </c>
      <c r="B3049" s="2">
        <v>45236</v>
      </c>
      <c r="C3049" t="s">
        <v>1499</v>
      </c>
      <c r="D3049" t="s">
        <v>135</v>
      </c>
      <c r="E3049" t="s">
        <v>17</v>
      </c>
      <c r="F3049" t="s">
        <v>27</v>
      </c>
      <c r="G3049" t="s">
        <v>42</v>
      </c>
      <c r="H3049" t="s">
        <v>57</v>
      </c>
      <c r="I3049" s="3">
        <v>3</v>
      </c>
      <c r="J3049" s="4">
        <v>15616.45</v>
      </c>
      <c r="K3049" s="4">
        <v>46849.35</v>
      </c>
      <c r="L3049" t="s">
        <v>21</v>
      </c>
      <c r="M3049" t="s">
        <v>29</v>
      </c>
      <c r="N3049">
        <f>IF(COUNTIF($C$2:C3049,C3049)=1,1,0)</f>
        <v>0</v>
      </c>
      <c r="O3049">
        <f t="shared" si="94"/>
        <v>0</v>
      </c>
      <c r="P3049" t="str">
        <f t="shared" si="95"/>
        <v>2023-11</v>
      </c>
      <c r="Q3049" s="3">
        <f>IF(AND(IF(dashboard!$B$4="All",TRUE,$F3049=dashboard!$B$4),IF(dashboard!$B$5="All",TRUE,$E3049=dashboard!$B$5),IF(dashboard!$B$6="All",TRUE,$G3049=dashboard!$B$6),IF(dashboard!$B$7="All",TRUE,$M3049=dashboard!$B$7),$P3049&gt;=dashboard!$B$8,$P3049&lt;=dashboard!$B$9,COUNTIFS($C$2:C3049,$C3049,$F$2:F3049,IF(dashboard!$B$4="All","*",dashboard!$B$4),$E$2:E3049,IF(dashboard!$B$5="All","*",dashboard!$B$5),$G$2:G3049,IF(dashboard!$B$6="All","*",dashboard!$B$6),$M$2:M3049,IF(dashboard!$B$7="All","*",dashboard!$B$7),$P$2:P3049,"&gt;="&amp;dashboard!$B$8,$P$2:P3049,"&lt;="&amp;dashboard!$B$9)=1),1,0)</f>
        <v>0</v>
      </c>
    </row>
    <row r="3050" spans="1:17">
      <c r="A3050" t="s">
        <v>4640</v>
      </c>
      <c r="B3050" s="2">
        <v>45198</v>
      </c>
      <c r="C3050" t="s">
        <v>450</v>
      </c>
      <c r="D3050" t="s">
        <v>1576</v>
      </c>
      <c r="E3050" t="s">
        <v>61</v>
      </c>
      <c r="F3050" t="s">
        <v>46</v>
      </c>
      <c r="G3050" t="s">
        <v>42</v>
      </c>
      <c r="H3050" t="s">
        <v>50</v>
      </c>
      <c r="I3050" s="3">
        <v>4</v>
      </c>
      <c r="J3050" s="4">
        <v>1992.07</v>
      </c>
      <c r="K3050" s="4">
        <v>7968.28</v>
      </c>
      <c r="L3050" t="s">
        <v>21</v>
      </c>
      <c r="M3050" t="s">
        <v>29</v>
      </c>
      <c r="N3050">
        <f>IF(COUNTIF($C$2:C3050,C3050)=1,1,0)</f>
        <v>0</v>
      </c>
      <c r="O3050">
        <f t="shared" si="94"/>
        <v>0</v>
      </c>
      <c r="P3050" t="str">
        <f t="shared" si="95"/>
        <v>2023-09</v>
      </c>
      <c r="Q3050" s="3">
        <f>IF(AND(IF(dashboard!$B$4="All",TRUE,$F3050=dashboard!$B$4),IF(dashboard!$B$5="All",TRUE,$E3050=dashboard!$B$5),IF(dashboard!$B$6="All",TRUE,$G3050=dashboard!$B$6),IF(dashboard!$B$7="All",TRUE,$M3050=dashboard!$B$7),$P3050&gt;=dashboard!$B$8,$P3050&lt;=dashboard!$B$9,COUNTIFS($C$2:C3050,$C3050,$F$2:F3050,IF(dashboard!$B$4="All","*",dashboard!$B$4),$E$2:E3050,IF(dashboard!$B$5="All","*",dashboard!$B$5),$G$2:G3050,IF(dashboard!$B$6="All","*",dashboard!$B$6),$M$2:M3050,IF(dashboard!$B$7="All","*",dashboard!$B$7),$P$2:P3050,"&gt;="&amp;dashboard!$B$8,$P$2:P3050,"&lt;="&amp;dashboard!$B$9)=1),1,0)</f>
        <v>0</v>
      </c>
    </row>
    <row r="3051" spans="1:17">
      <c r="A3051" t="s">
        <v>4641</v>
      </c>
      <c r="B3051" s="2">
        <v>45128</v>
      </c>
      <c r="C3051" t="s">
        <v>4213</v>
      </c>
      <c r="D3051" t="s">
        <v>3793</v>
      </c>
      <c r="E3051" t="s">
        <v>17</v>
      </c>
      <c r="F3051" t="s">
        <v>27</v>
      </c>
      <c r="G3051" t="s">
        <v>42</v>
      </c>
      <c r="H3051" t="s">
        <v>50</v>
      </c>
      <c r="I3051" s="3">
        <v>3</v>
      </c>
      <c r="J3051" s="4">
        <v>2249.64</v>
      </c>
      <c r="K3051" s="4">
        <v>6748.91</v>
      </c>
      <c r="L3051" t="s">
        <v>28</v>
      </c>
      <c r="M3051" t="s">
        <v>29</v>
      </c>
      <c r="N3051">
        <f>IF(COUNTIF($C$2:C3051,C3051)=1,1,0)</f>
        <v>0</v>
      </c>
      <c r="O3051">
        <f t="shared" si="94"/>
        <v>0</v>
      </c>
      <c r="P3051" t="str">
        <f t="shared" si="95"/>
        <v>2023-07</v>
      </c>
      <c r="Q3051" s="3">
        <f>IF(AND(IF(dashboard!$B$4="All",TRUE,$F3051=dashboard!$B$4),IF(dashboard!$B$5="All",TRUE,$E3051=dashboard!$B$5),IF(dashboard!$B$6="All",TRUE,$G3051=dashboard!$B$6),IF(dashboard!$B$7="All",TRUE,$M3051=dashboard!$B$7),$P3051&gt;=dashboard!$B$8,$P3051&lt;=dashboard!$B$9,COUNTIFS($C$2:C3051,$C3051,$F$2:F3051,IF(dashboard!$B$4="All","*",dashboard!$B$4),$E$2:E3051,IF(dashboard!$B$5="All","*",dashboard!$B$5),$G$2:G3051,IF(dashboard!$B$6="All","*",dashboard!$B$6),$M$2:M3051,IF(dashboard!$B$7="All","*",dashboard!$B$7),$P$2:P3051,"&gt;="&amp;dashboard!$B$8,$P$2:P3051,"&lt;="&amp;dashboard!$B$9)=1),1,0)</f>
        <v>0</v>
      </c>
    </row>
    <row r="3052" spans="1:17">
      <c r="A3052" t="s">
        <v>4642</v>
      </c>
      <c r="B3052" s="2">
        <v>44958</v>
      </c>
      <c r="C3052" t="s">
        <v>3769</v>
      </c>
      <c r="D3052" t="s">
        <v>2882</v>
      </c>
      <c r="E3052" t="s">
        <v>61</v>
      </c>
      <c r="F3052" t="s">
        <v>46</v>
      </c>
      <c r="G3052" t="s">
        <v>42</v>
      </c>
      <c r="H3052" t="s">
        <v>20</v>
      </c>
      <c r="I3052" s="3">
        <v>4</v>
      </c>
      <c r="J3052" s="4">
        <v>33102.31</v>
      </c>
      <c r="K3052" s="4">
        <v>132409.24</v>
      </c>
      <c r="L3052" t="s">
        <v>28</v>
      </c>
      <c r="M3052" t="s">
        <v>29</v>
      </c>
      <c r="N3052">
        <f>IF(COUNTIF($C$2:C3052,C3052)=1,1,0)</f>
        <v>0</v>
      </c>
      <c r="O3052">
        <f t="shared" si="94"/>
        <v>0</v>
      </c>
      <c r="P3052" t="str">
        <f t="shared" si="95"/>
        <v>2023-02</v>
      </c>
      <c r="Q3052" s="3">
        <f>IF(AND(IF(dashboard!$B$4="All",TRUE,$F3052=dashboard!$B$4),IF(dashboard!$B$5="All",TRUE,$E3052=dashboard!$B$5),IF(dashboard!$B$6="All",TRUE,$G3052=dashboard!$B$6),IF(dashboard!$B$7="All",TRUE,$M3052=dashboard!$B$7),$P3052&gt;=dashboard!$B$8,$P3052&lt;=dashboard!$B$9,COUNTIFS($C$2:C3052,$C3052,$F$2:F3052,IF(dashboard!$B$4="All","*",dashboard!$B$4),$E$2:E3052,IF(dashboard!$B$5="All","*",dashboard!$B$5),$G$2:G3052,IF(dashboard!$B$6="All","*",dashboard!$B$6),$M$2:M3052,IF(dashboard!$B$7="All","*",dashboard!$B$7),$P$2:P3052,"&gt;="&amp;dashboard!$B$8,$P$2:P3052,"&lt;="&amp;dashboard!$B$9)=1),1,0)</f>
        <v>0</v>
      </c>
    </row>
    <row r="3053" spans="1:17">
      <c r="A3053" t="s">
        <v>4643</v>
      </c>
      <c r="B3053" s="2">
        <v>45369</v>
      </c>
      <c r="C3053" t="s">
        <v>1591</v>
      </c>
      <c r="D3053" t="s">
        <v>2973</v>
      </c>
      <c r="E3053" t="s">
        <v>17</v>
      </c>
      <c r="F3053" t="s">
        <v>27</v>
      </c>
      <c r="G3053" t="s">
        <v>42</v>
      </c>
      <c r="H3053" t="s">
        <v>50</v>
      </c>
      <c r="I3053" s="3">
        <v>1</v>
      </c>
      <c r="J3053" s="4">
        <v>2018.53</v>
      </c>
      <c r="K3053" s="4">
        <v>2018.53</v>
      </c>
      <c r="L3053" t="s">
        <v>35</v>
      </c>
      <c r="M3053" t="s">
        <v>29</v>
      </c>
      <c r="N3053">
        <f>IF(COUNTIF($C$2:C3053,C3053)=1,1,0)</f>
        <v>0</v>
      </c>
      <c r="O3053">
        <f t="shared" si="94"/>
        <v>0</v>
      </c>
      <c r="P3053" t="str">
        <f t="shared" si="95"/>
        <v>2024-03</v>
      </c>
      <c r="Q3053" s="3">
        <f>IF(AND(IF(dashboard!$B$4="All",TRUE,$F3053=dashboard!$B$4),IF(dashboard!$B$5="All",TRUE,$E3053=dashboard!$B$5),IF(dashboard!$B$6="All",TRUE,$G3053=dashboard!$B$6),IF(dashboard!$B$7="All",TRUE,$M3053=dashboard!$B$7),$P3053&gt;=dashboard!$B$8,$P3053&lt;=dashboard!$B$9,COUNTIFS($C$2:C3053,$C3053,$F$2:F3053,IF(dashboard!$B$4="All","*",dashboard!$B$4),$E$2:E3053,IF(dashboard!$B$5="All","*",dashboard!$B$5),$G$2:G3053,IF(dashboard!$B$6="All","*",dashboard!$B$6),$M$2:M3053,IF(dashboard!$B$7="All","*",dashboard!$B$7),$P$2:P3053,"&gt;="&amp;dashboard!$B$8,$P$2:P3053,"&lt;="&amp;dashboard!$B$9)=1),1,0)</f>
        <v>0</v>
      </c>
    </row>
    <row r="3054" spans="1:17">
      <c r="A3054" t="s">
        <v>4644</v>
      </c>
      <c r="B3054" s="2">
        <v>45088</v>
      </c>
      <c r="C3054" t="s">
        <v>1364</v>
      </c>
      <c r="D3054" t="s">
        <v>305</v>
      </c>
      <c r="E3054" t="s">
        <v>26</v>
      </c>
      <c r="F3054" t="s">
        <v>46</v>
      </c>
      <c r="G3054" t="s">
        <v>42</v>
      </c>
      <c r="H3054" t="s">
        <v>20</v>
      </c>
      <c r="I3054" s="3">
        <v>1</v>
      </c>
      <c r="J3054" s="4">
        <v>40369.19</v>
      </c>
      <c r="K3054" s="4">
        <v>40369.19</v>
      </c>
      <c r="L3054" t="s">
        <v>35</v>
      </c>
      <c r="M3054" t="s">
        <v>29</v>
      </c>
      <c r="N3054">
        <f>IF(COUNTIF($C$2:C3054,C3054)=1,1,0)</f>
        <v>0</v>
      </c>
      <c r="O3054">
        <f t="shared" si="94"/>
        <v>0</v>
      </c>
      <c r="P3054" t="str">
        <f t="shared" si="95"/>
        <v>2023-06</v>
      </c>
      <c r="Q3054" s="3">
        <f>IF(AND(IF(dashboard!$B$4="All",TRUE,$F3054=dashboard!$B$4),IF(dashboard!$B$5="All",TRUE,$E3054=dashboard!$B$5),IF(dashboard!$B$6="All",TRUE,$G3054=dashboard!$B$6),IF(dashboard!$B$7="All",TRUE,$M3054=dashboard!$B$7),$P3054&gt;=dashboard!$B$8,$P3054&lt;=dashboard!$B$9,COUNTIFS($C$2:C3054,$C3054,$F$2:F3054,IF(dashboard!$B$4="All","*",dashboard!$B$4),$E$2:E3054,IF(dashboard!$B$5="All","*",dashboard!$B$5),$G$2:G3054,IF(dashboard!$B$6="All","*",dashboard!$B$6),$M$2:M3054,IF(dashboard!$B$7="All","*",dashboard!$B$7),$P$2:P3054,"&gt;="&amp;dashboard!$B$8,$P$2:P3054,"&lt;="&amp;dashboard!$B$9)=1),1,0)</f>
        <v>0</v>
      </c>
    </row>
    <row r="3055" spans="1:17">
      <c r="A3055" t="s">
        <v>4645</v>
      </c>
      <c r="B3055" s="2">
        <v>45180</v>
      </c>
      <c r="C3055" t="s">
        <v>229</v>
      </c>
      <c r="D3055" t="s">
        <v>2978</v>
      </c>
      <c r="E3055" t="s">
        <v>17</v>
      </c>
      <c r="F3055" t="s">
        <v>33</v>
      </c>
      <c r="G3055" t="s">
        <v>19</v>
      </c>
      <c r="H3055" t="s">
        <v>57</v>
      </c>
      <c r="I3055" s="3">
        <v>4</v>
      </c>
      <c r="J3055" s="4">
        <v>15871.48</v>
      </c>
      <c r="K3055" s="4">
        <v>63485.93</v>
      </c>
      <c r="L3055" t="s">
        <v>28</v>
      </c>
      <c r="M3055" t="s">
        <v>29</v>
      </c>
      <c r="N3055">
        <f>IF(COUNTIF($C$2:C3055,C3055)=1,1,0)</f>
        <v>0</v>
      </c>
      <c r="O3055">
        <f t="shared" si="94"/>
        <v>0</v>
      </c>
      <c r="P3055" t="str">
        <f t="shared" si="95"/>
        <v>2023-09</v>
      </c>
      <c r="Q3055" s="3">
        <f>IF(AND(IF(dashboard!$B$4="All",TRUE,$F3055=dashboard!$B$4),IF(dashboard!$B$5="All",TRUE,$E3055=dashboard!$B$5),IF(dashboard!$B$6="All",TRUE,$G3055=dashboard!$B$6),IF(dashboard!$B$7="All",TRUE,$M3055=dashboard!$B$7),$P3055&gt;=dashboard!$B$8,$P3055&lt;=dashboard!$B$9,COUNTIFS($C$2:C3055,$C3055,$F$2:F3055,IF(dashboard!$B$4="All","*",dashboard!$B$4),$E$2:E3055,IF(dashboard!$B$5="All","*",dashboard!$B$5),$G$2:G3055,IF(dashboard!$B$6="All","*",dashboard!$B$6),$M$2:M3055,IF(dashboard!$B$7="All","*",dashboard!$B$7),$P$2:P3055,"&gt;="&amp;dashboard!$B$8,$P$2:P3055,"&lt;="&amp;dashboard!$B$9)=1),1,0)</f>
        <v>0</v>
      </c>
    </row>
    <row r="3056" spans="1:17">
      <c r="A3056" t="s">
        <v>4646</v>
      </c>
      <c r="B3056" s="2">
        <v>45447</v>
      </c>
      <c r="C3056" t="s">
        <v>1603</v>
      </c>
      <c r="D3056" t="s">
        <v>1362</v>
      </c>
      <c r="E3056" t="s">
        <v>17</v>
      </c>
      <c r="F3056" t="s">
        <v>46</v>
      </c>
      <c r="G3056" t="s">
        <v>19</v>
      </c>
      <c r="H3056" t="s">
        <v>20</v>
      </c>
      <c r="I3056" s="3">
        <v>2</v>
      </c>
      <c r="J3056" s="4">
        <v>29465.759999999998</v>
      </c>
      <c r="K3056" s="4">
        <v>58931.519999999997</v>
      </c>
      <c r="L3056" t="s">
        <v>28</v>
      </c>
      <c r="M3056" t="s">
        <v>29</v>
      </c>
      <c r="N3056">
        <f>IF(COUNTIF($C$2:C3056,C3056)=1,1,0)</f>
        <v>0</v>
      </c>
      <c r="O3056">
        <f t="shared" si="94"/>
        <v>0</v>
      </c>
      <c r="P3056" t="str">
        <f t="shared" si="95"/>
        <v>2024-06</v>
      </c>
      <c r="Q3056" s="3">
        <f>IF(AND(IF(dashboard!$B$4="All",TRUE,$F3056=dashboard!$B$4),IF(dashboard!$B$5="All",TRUE,$E3056=dashboard!$B$5),IF(dashboard!$B$6="All",TRUE,$G3056=dashboard!$B$6),IF(dashboard!$B$7="All",TRUE,$M3056=dashboard!$B$7),$P3056&gt;=dashboard!$B$8,$P3056&lt;=dashboard!$B$9,COUNTIFS($C$2:C3056,$C3056,$F$2:F3056,IF(dashboard!$B$4="All","*",dashboard!$B$4),$E$2:E3056,IF(dashboard!$B$5="All","*",dashboard!$B$5),$G$2:G3056,IF(dashboard!$B$6="All","*",dashboard!$B$6),$M$2:M3056,IF(dashboard!$B$7="All","*",dashboard!$B$7),$P$2:P3056,"&gt;="&amp;dashboard!$B$8,$P$2:P3056,"&lt;="&amp;dashboard!$B$9)=1),1,0)</f>
        <v>0</v>
      </c>
    </row>
    <row r="3057" spans="1:17">
      <c r="A3057" t="s">
        <v>4647</v>
      </c>
      <c r="B3057" s="2">
        <v>45406</v>
      </c>
      <c r="C3057" t="s">
        <v>1719</v>
      </c>
      <c r="D3057" t="s">
        <v>79</v>
      </c>
      <c r="E3057" t="s">
        <v>26</v>
      </c>
      <c r="F3057" t="s">
        <v>18</v>
      </c>
      <c r="G3057" t="s">
        <v>42</v>
      </c>
      <c r="H3057" t="s">
        <v>57</v>
      </c>
      <c r="I3057" s="3">
        <v>2</v>
      </c>
      <c r="J3057" s="4">
        <v>11512.17</v>
      </c>
      <c r="K3057" s="4">
        <v>23024.35</v>
      </c>
      <c r="L3057" t="s">
        <v>21</v>
      </c>
      <c r="M3057" t="s">
        <v>29</v>
      </c>
      <c r="N3057">
        <f>IF(COUNTIF($C$2:C3057,C3057)=1,1,0)</f>
        <v>0</v>
      </c>
      <c r="O3057">
        <f t="shared" si="94"/>
        <v>0</v>
      </c>
      <c r="P3057" t="str">
        <f t="shared" si="95"/>
        <v>2024-04</v>
      </c>
      <c r="Q3057" s="3">
        <f>IF(AND(IF(dashboard!$B$4="All",TRUE,$F3057=dashboard!$B$4),IF(dashboard!$B$5="All",TRUE,$E3057=dashboard!$B$5),IF(dashboard!$B$6="All",TRUE,$G3057=dashboard!$B$6),IF(dashboard!$B$7="All",TRUE,$M3057=dashboard!$B$7),$P3057&gt;=dashboard!$B$8,$P3057&lt;=dashboard!$B$9,COUNTIFS($C$2:C3057,$C3057,$F$2:F3057,IF(dashboard!$B$4="All","*",dashboard!$B$4),$E$2:E3057,IF(dashboard!$B$5="All","*",dashboard!$B$5),$G$2:G3057,IF(dashboard!$B$6="All","*",dashboard!$B$6),$M$2:M3057,IF(dashboard!$B$7="All","*",dashboard!$B$7),$P$2:P3057,"&gt;="&amp;dashboard!$B$8,$P$2:P3057,"&lt;="&amp;dashboard!$B$9)=1),1,0)</f>
        <v>0</v>
      </c>
    </row>
    <row r="3058" spans="1:17">
      <c r="A3058" t="s">
        <v>4648</v>
      </c>
      <c r="B3058" s="2">
        <v>44936</v>
      </c>
      <c r="C3058" t="s">
        <v>93</v>
      </c>
      <c r="D3058" t="s">
        <v>1994</v>
      </c>
      <c r="E3058" t="s">
        <v>17</v>
      </c>
      <c r="F3058" t="s">
        <v>46</v>
      </c>
      <c r="G3058" t="s">
        <v>42</v>
      </c>
      <c r="H3058" t="s">
        <v>50</v>
      </c>
      <c r="I3058" s="3">
        <v>1</v>
      </c>
      <c r="J3058" s="4">
        <v>2109.83</v>
      </c>
      <c r="K3058" s="4">
        <v>2109.83</v>
      </c>
      <c r="L3058" t="s">
        <v>21</v>
      </c>
      <c r="M3058" t="s">
        <v>22</v>
      </c>
      <c r="N3058">
        <f>IF(COUNTIF($C$2:C3058,C3058)=1,1,0)</f>
        <v>0</v>
      </c>
      <c r="O3058">
        <f t="shared" si="94"/>
        <v>1</v>
      </c>
      <c r="P3058" t="str">
        <f t="shared" si="95"/>
        <v>2023-01</v>
      </c>
      <c r="Q3058" s="3">
        <f>IF(AND(IF(dashboard!$B$4="All",TRUE,$F3058=dashboard!$B$4),IF(dashboard!$B$5="All",TRUE,$E3058=dashboard!$B$5),IF(dashboard!$B$6="All",TRUE,$G3058=dashboard!$B$6),IF(dashboard!$B$7="All",TRUE,$M3058=dashboard!$B$7),$P3058&gt;=dashboard!$B$8,$P3058&lt;=dashboard!$B$9,COUNTIFS($C$2:C3058,$C3058,$F$2:F3058,IF(dashboard!$B$4="All","*",dashboard!$B$4),$E$2:E3058,IF(dashboard!$B$5="All","*",dashboard!$B$5),$G$2:G3058,IF(dashboard!$B$6="All","*",dashboard!$B$6),$M$2:M3058,IF(dashboard!$B$7="All","*",dashboard!$B$7),$P$2:P3058,"&gt;="&amp;dashboard!$B$8,$P$2:P3058,"&lt;="&amp;dashboard!$B$9)=1),1,0)</f>
        <v>0</v>
      </c>
    </row>
    <row r="3059" spans="1:17">
      <c r="A3059" t="s">
        <v>4649</v>
      </c>
      <c r="B3059" s="2">
        <v>45431</v>
      </c>
      <c r="C3059" t="s">
        <v>78</v>
      </c>
      <c r="D3059" t="s">
        <v>885</v>
      </c>
      <c r="E3059" t="s">
        <v>61</v>
      </c>
      <c r="F3059" t="s">
        <v>46</v>
      </c>
      <c r="G3059" t="s">
        <v>19</v>
      </c>
      <c r="H3059" t="s">
        <v>34</v>
      </c>
      <c r="I3059" s="3">
        <v>5</v>
      </c>
      <c r="J3059" s="4">
        <v>1213.79</v>
      </c>
      <c r="K3059" s="4">
        <v>6068.96</v>
      </c>
      <c r="L3059" t="s">
        <v>35</v>
      </c>
      <c r="M3059" t="s">
        <v>29</v>
      </c>
      <c r="N3059">
        <f>IF(COUNTIF($C$2:C3059,C3059)=1,1,0)</f>
        <v>0</v>
      </c>
      <c r="O3059">
        <f t="shared" si="94"/>
        <v>0</v>
      </c>
      <c r="P3059" t="str">
        <f t="shared" si="95"/>
        <v>2024-05</v>
      </c>
      <c r="Q3059" s="3">
        <f>IF(AND(IF(dashboard!$B$4="All",TRUE,$F3059=dashboard!$B$4),IF(dashboard!$B$5="All",TRUE,$E3059=dashboard!$B$5),IF(dashboard!$B$6="All",TRUE,$G3059=dashboard!$B$6),IF(dashboard!$B$7="All",TRUE,$M3059=dashboard!$B$7),$P3059&gt;=dashboard!$B$8,$P3059&lt;=dashboard!$B$9,COUNTIFS($C$2:C3059,$C3059,$F$2:F3059,IF(dashboard!$B$4="All","*",dashboard!$B$4),$E$2:E3059,IF(dashboard!$B$5="All","*",dashboard!$B$5),$G$2:G3059,IF(dashboard!$B$6="All","*",dashboard!$B$6),$M$2:M3059,IF(dashboard!$B$7="All","*",dashboard!$B$7),$P$2:P3059,"&gt;="&amp;dashboard!$B$8,$P$2:P3059,"&lt;="&amp;dashboard!$B$9)=1),1,0)</f>
        <v>0</v>
      </c>
    </row>
    <row r="3060" spans="1:17">
      <c r="A3060" t="s">
        <v>4650</v>
      </c>
      <c r="B3060" s="2">
        <v>45362</v>
      </c>
      <c r="C3060" t="s">
        <v>1329</v>
      </c>
      <c r="D3060" t="s">
        <v>2731</v>
      </c>
      <c r="E3060" t="s">
        <v>17</v>
      </c>
      <c r="F3060" t="s">
        <v>33</v>
      </c>
      <c r="G3060" t="s">
        <v>19</v>
      </c>
      <c r="H3060" t="s">
        <v>34</v>
      </c>
      <c r="I3060" s="3">
        <v>2</v>
      </c>
      <c r="J3060" s="4">
        <v>1335.85</v>
      </c>
      <c r="K3060" s="4">
        <v>2671.69</v>
      </c>
      <c r="L3060" t="s">
        <v>21</v>
      </c>
      <c r="M3060" t="s">
        <v>29</v>
      </c>
      <c r="N3060">
        <f>IF(COUNTIF($C$2:C3060,C3060)=1,1,0)</f>
        <v>0</v>
      </c>
      <c r="O3060">
        <f t="shared" si="94"/>
        <v>0</v>
      </c>
      <c r="P3060" t="str">
        <f t="shared" si="95"/>
        <v>2024-03</v>
      </c>
      <c r="Q3060" s="3">
        <f>IF(AND(IF(dashboard!$B$4="All",TRUE,$F3060=dashboard!$B$4),IF(dashboard!$B$5="All",TRUE,$E3060=dashboard!$B$5),IF(dashboard!$B$6="All",TRUE,$G3060=dashboard!$B$6),IF(dashboard!$B$7="All",TRUE,$M3060=dashboard!$B$7),$P3060&gt;=dashboard!$B$8,$P3060&lt;=dashboard!$B$9,COUNTIFS($C$2:C3060,$C3060,$F$2:F3060,IF(dashboard!$B$4="All","*",dashboard!$B$4),$E$2:E3060,IF(dashboard!$B$5="All","*",dashboard!$B$5),$G$2:G3060,IF(dashboard!$B$6="All","*",dashboard!$B$6),$M$2:M3060,IF(dashboard!$B$7="All","*",dashboard!$B$7),$P$2:P3060,"&gt;="&amp;dashboard!$B$8,$P$2:P3060,"&lt;="&amp;dashboard!$B$9)=1),1,0)</f>
        <v>0</v>
      </c>
    </row>
    <row r="3061" spans="1:17">
      <c r="A3061" t="s">
        <v>4651</v>
      </c>
      <c r="B3061" s="2">
        <v>45037</v>
      </c>
      <c r="C3061" t="s">
        <v>290</v>
      </c>
      <c r="D3061" t="s">
        <v>2601</v>
      </c>
      <c r="E3061" t="s">
        <v>61</v>
      </c>
      <c r="F3061" t="s">
        <v>18</v>
      </c>
      <c r="G3061" t="s">
        <v>42</v>
      </c>
      <c r="H3061" t="s">
        <v>34</v>
      </c>
      <c r="I3061" s="3">
        <v>4</v>
      </c>
      <c r="J3061" s="4">
        <v>1141.9000000000001</v>
      </c>
      <c r="K3061" s="4">
        <v>4567.6000000000004</v>
      </c>
      <c r="L3061" t="s">
        <v>28</v>
      </c>
      <c r="M3061" t="s">
        <v>29</v>
      </c>
      <c r="N3061">
        <f>IF(COUNTIF($C$2:C3061,C3061)=1,1,0)</f>
        <v>0</v>
      </c>
      <c r="O3061">
        <f t="shared" si="94"/>
        <v>0</v>
      </c>
      <c r="P3061" t="str">
        <f t="shared" si="95"/>
        <v>2023-04</v>
      </c>
      <c r="Q3061" s="3">
        <f>IF(AND(IF(dashboard!$B$4="All",TRUE,$F3061=dashboard!$B$4),IF(dashboard!$B$5="All",TRUE,$E3061=dashboard!$B$5),IF(dashboard!$B$6="All",TRUE,$G3061=dashboard!$B$6),IF(dashboard!$B$7="All",TRUE,$M3061=dashboard!$B$7),$P3061&gt;=dashboard!$B$8,$P3061&lt;=dashboard!$B$9,COUNTIFS($C$2:C3061,$C3061,$F$2:F3061,IF(dashboard!$B$4="All","*",dashboard!$B$4),$E$2:E3061,IF(dashboard!$B$5="All","*",dashboard!$B$5),$G$2:G3061,IF(dashboard!$B$6="All","*",dashboard!$B$6),$M$2:M3061,IF(dashboard!$B$7="All","*",dashboard!$B$7),$P$2:P3061,"&gt;="&amp;dashboard!$B$8,$P$2:P3061,"&lt;="&amp;dashboard!$B$9)=1),1,0)</f>
        <v>0</v>
      </c>
    </row>
    <row r="3062" spans="1:17">
      <c r="A3062" t="s">
        <v>4652</v>
      </c>
      <c r="B3062" s="2">
        <v>45079</v>
      </c>
      <c r="C3062" t="s">
        <v>735</v>
      </c>
      <c r="D3062" t="s">
        <v>2800</v>
      </c>
      <c r="E3062" t="s">
        <v>17</v>
      </c>
      <c r="F3062" t="s">
        <v>33</v>
      </c>
      <c r="G3062" t="s">
        <v>19</v>
      </c>
      <c r="H3062" t="s">
        <v>20</v>
      </c>
      <c r="I3062" s="3">
        <v>1</v>
      </c>
      <c r="J3062" s="4">
        <v>26293.66</v>
      </c>
      <c r="K3062" s="4">
        <v>26293.66</v>
      </c>
      <c r="L3062" t="s">
        <v>28</v>
      </c>
      <c r="M3062" t="s">
        <v>29</v>
      </c>
      <c r="N3062">
        <f>IF(COUNTIF($C$2:C3062,C3062)=1,1,0)</f>
        <v>0</v>
      </c>
      <c r="O3062">
        <f t="shared" si="94"/>
        <v>0</v>
      </c>
      <c r="P3062" t="str">
        <f t="shared" si="95"/>
        <v>2023-06</v>
      </c>
      <c r="Q3062" s="3">
        <f>IF(AND(IF(dashboard!$B$4="All",TRUE,$F3062=dashboard!$B$4),IF(dashboard!$B$5="All",TRUE,$E3062=dashboard!$B$5),IF(dashboard!$B$6="All",TRUE,$G3062=dashboard!$B$6),IF(dashboard!$B$7="All",TRUE,$M3062=dashboard!$B$7),$P3062&gt;=dashboard!$B$8,$P3062&lt;=dashboard!$B$9,COUNTIFS($C$2:C3062,$C3062,$F$2:F3062,IF(dashboard!$B$4="All","*",dashboard!$B$4),$E$2:E3062,IF(dashboard!$B$5="All","*",dashboard!$B$5),$G$2:G3062,IF(dashboard!$B$6="All","*",dashboard!$B$6),$M$2:M3062,IF(dashboard!$B$7="All","*",dashboard!$B$7),$P$2:P3062,"&gt;="&amp;dashboard!$B$8,$P$2:P3062,"&lt;="&amp;dashboard!$B$9)=1),1,0)</f>
        <v>0</v>
      </c>
    </row>
    <row r="3063" spans="1:17">
      <c r="A3063" t="s">
        <v>4653</v>
      </c>
      <c r="B3063" s="2">
        <v>45028</v>
      </c>
      <c r="C3063" t="s">
        <v>2557</v>
      </c>
      <c r="D3063" t="s">
        <v>1112</v>
      </c>
      <c r="E3063" t="s">
        <v>61</v>
      </c>
      <c r="F3063" t="s">
        <v>27</v>
      </c>
      <c r="G3063" t="s">
        <v>19</v>
      </c>
      <c r="H3063" t="s">
        <v>34</v>
      </c>
      <c r="I3063" s="3">
        <v>3</v>
      </c>
      <c r="J3063" s="4">
        <v>989.59</v>
      </c>
      <c r="K3063" s="4">
        <v>2968.77</v>
      </c>
      <c r="L3063" t="s">
        <v>28</v>
      </c>
      <c r="M3063" t="s">
        <v>29</v>
      </c>
      <c r="N3063">
        <f>IF(COUNTIF($C$2:C3063,C3063)=1,1,0)</f>
        <v>0</v>
      </c>
      <c r="O3063">
        <f t="shared" si="94"/>
        <v>0</v>
      </c>
      <c r="P3063" t="str">
        <f t="shared" si="95"/>
        <v>2023-04</v>
      </c>
      <c r="Q3063" s="3">
        <f>IF(AND(IF(dashboard!$B$4="All",TRUE,$F3063=dashboard!$B$4),IF(dashboard!$B$5="All",TRUE,$E3063=dashboard!$B$5),IF(dashboard!$B$6="All",TRUE,$G3063=dashboard!$B$6),IF(dashboard!$B$7="All",TRUE,$M3063=dashboard!$B$7),$P3063&gt;=dashboard!$B$8,$P3063&lt;=dashboard!$B$9,COUNTIFS($C$2:C3063,$C3063,$F$2:F3063,IF(dashboard!$B$4="All","*",dashboard!$B$4),$E$2:E3063,IF(dashboard!$B$5="All","*",dashboard!$B$5),$G$2:G3063,IF(dashboard!$B$6="All","*",dashboard!$B$6),$M$2:M3063,IF(dashboard!$B$7="All","*",dashboard!$B$7),$P$2:P3063,"&gt;="&amp;dashboard!$B$8,$P$2:P3063,"&lt;="&amp;dashboard!$B$9)=1),1,0)</f>
        <v>0</v>
      </c>
    </row>
    <row r="3064" spans="1:17">
      <c r="A3064" t="s">
        <v>4654</v>
      </c>
      <c r="B3064" s="2">
        <v>45117</v>
      </c>
      <c r="C3064" t="s">
        <v>125</v>
      </c>
      <c r="D3064" t="s">
        <v>785</v>
      </c>
      <c r="E3064" t="s">
        <v>61</v>
      </c>
      <c r="F3064" t="s">
        <v>27</v>
      </c>
      <c r="G3064" t="s">
        <v>42</v>
      </c>
      <c r="H3064" t="s">
        <v>20</v>
      </c>
      <c r="I3064" s="3">
        <v>3</v>
      </c>
      <c r="J3064" s="4">
        <v>30540.02</v>
      </c>
      <c r="K3064" s="4">
        <v>91620.06</v>
      </c>
      <c r="L3064" t="s">
        <v>28</v>
      </c>
      <c r="M3064" t="s">
        <v>29</v>
      </c>
      <c r="N3064">
        <f>IF(COUNTIF($C$2:C3064,C3064)=1,1,0)</f>
        <v>0</v>
      </c>
      <c r="O3064">
        <f t="shared" si="94"/>
        <v>0</v>
      </c>
      <c r="P3064" t="str">
        <f t="shared" si="95"/>
        <v>2023-07</v>
      </c>
      <c r="Q3064" s="3">
        <f>IF(AND(IF(dashboard!$B$4="All",TRUE,$F3064=dashboard!$B$4),IF(dashboard!$B$5="All",TRUE,$E3064=dashboard!$B$5),IF(dashboard!$B$6="All",TRUE,$G3064=dashboard!$B$6),IF(dashboard!$B$7="All",TRUE,$M3064=dashboard!$B$7),$P3064&gt;=dashboard!$B$8,$P3064&lt;=dashboard!$B$9,COUNTIFS($C$2:C3064,$C3064,$F$2:F3064,IF(dashboard!$B$4="All","*",dashboard!$B$4),$E$2:E3064,IF(dashboard!$B$5="All","*",dashboard!$B$5),$G$2:G3064,IF(dashboard!$B$6="All","*",dashboard!$B$6),$M$2:M3064,IF(dashboard!$B$7="All","*",dashboard!$B$7),$P$2:P3064,"&gt;="&amp;dashboard!$B$8,$P$2:P3064,"&lt;="&amp;dashboard!$B$9)=1),1,0)</f>
        <v>0</v>
      </c>
    </row>
    <row r="3065" spans="1:17">
      <c r="A3065" t="s">
        <v>4655</v>
      </c>
      <c r="B3065" s="2">
        <v>45007</v>
      </c>
      <c r="C3065" t="s">
        <v>1999</v>
      </c>
      <c r="D3065" t="s">
        <v>2101</v>
      </c>
      <c r="E3065" t="s">
        <v>17</v>
      </c>
      <c r="F3065" t="s">
        <v>18</v>
      </c>
      <c r="G3065" t="s">
        <v>42</v>
      </c>
      <c r="H3065" t="s">
        <v>50</v>
      </c>
      <c r="I3065" s="3">
        <v>2</v>
      </c>
      <c r="J3065" s="4">
        <v>2545.17</v>
      </c>
      <c r="K3065" s="4">
        <v>5090.34</v>
      </c>
      <c r="L3065" t="s">
        <v>35</v>
      </c>
      <c r="M3065" t="s">
        <v>22</v>
      </c>
      <c r="N3065">
        <f>IF(COUNTIF($C$2:C3065,C3065)=1,1,0)</f>
        <v>0</v>
      </c>
      <c r="O3065">
        <f t="shared" si="94"/>
        <v>1</v>
      </c>
      <c r="P3065" t="str">
        <f t="shared" si="95"/>
        <v>2023-03</v>
      </c>
      <c r="Q3065" s="3">
        <f>IF(AND(IF(dashboard!$B$4="All",TRUE,$F3065=dashboard!$B$4),IF(dashboard!$B$5="All",TRUE,$E3065=dashboard!$B$5),IF(dashboard!$B$6="All",TRUE,$G3065=dashboard!$B$6),IF(dashboard!$B$7="All",TRUE,$M3065=dashboard!$B$7),$P3065&gt;=dashboard!$B$8,$P3065&lt;=dashboard!$B$9,COUNTIFS($C$2:C3065,$C3065,$F$2:F3065,IF(dashboard!$B$4="All","*",dashboard!$B$4),$E$2:E3065,IF(dashboard!$B$5="All","*",dashboard!$B$5),$G$2:G3065,IF(dashboard!$B$6="All","*",dashboard!$B$6),$M$2:M3065,IF(dashboard!$B$7="All","*",dashboard!$B$7),$P$2:P3065,"&gt;="&amp;dashboard!$B$8,$P$2:P3065,"&lt;="&amp;dashboard!$B$9)=1),1,0)</f>
        <v>0</v>
      </c>
    </row>
    <row r="3066" spans="1:17">
      <c r="A3066" t="s">
        <v>4656</v>
      </c>
      <c r="B3066" s="2">
        <v>45415</v>
      </c>
      <c r="C3066" t="s">
        <v>1378</v>
      </c>
      <c r="D3066" t="s">
        <v>1493</v>
      </c>
      <c r="E3066" t="s">
        <v>61</v>
      </c>
      <c r="F3066" t="s">
        <v>27</v>
      </c>
      <c r="G3066" t="s">
        <v>42</v>
      </c>
      <c r="H3066" t="s">
        <v>57</v>
      </c>
      <c r="I3066" s="3">
        <v>5</v>
      </c>
      <c r="J3066" s="4">
        <v>12349.83</v>
      </c>
      <c r="K3066" s="4">
        <v>61749.13</v>
      </c>
      <c r="L3066" t="s">
        <v>28</v>
      </c>
      <c r="M3066" t="s">
        <v>29</v>
      </c>
      <c r="N3066">
        <f>IF(COUNTIF($C$2:C3066,C3066)=1,1,0)</f>
        <v>0</v>
      </c>
      <c r="O3066">
        <f t="shared" si="94"/>
        <v>0</v>
      </c>
      <c r="P3066" t="str">
        <f t="shared" si="95"/>
        <v>2024-05</v>
      </c>
      <c r="Q3066" s="3">
        <f>IF(AND(IF(dashboard!$B$4="All",TRUE,$F3066=dashboard!$B$4),IF(dashboard!$B$5="All",TRUE,$E3066=dashboard!$B$5),IF(dashboard!$B$6="All",TRUE,$G3066=dashboard!$B$6),IF(dashboard!$B$7="All",TRUE,$M3066=dashboard!$B$7),$P3066&gt;=dashboard!$B$8,$P3066&lt;=dashboard!$B$9,COUNTIFS($C$2:C3066,$C3066,$F$2:F3066,IF(dashboard!$B$4="All","*",dashboard!$B$4),$E$2:E3066,IF(dashboard!$B$5="All","*",dashboard!$B$5),$G$2:G3066,IF(dashboard!$B$6="All","*",dashboard!$B$6),$M$2:M3066,IF(dashboard!$B$7="All","*",dashboard!$B$7),$P$2:P3066,"&gt;="&amp;dashboard!$B$8,$P$2:P3066,"&lt;="&amp;dashboard!$B$9)=1),1,0)</f>
        <v>0</v>
      </c>
    </row>
    <row r="3067" spans="1:17">
      <c r="A3067" t="s">
        <v>4657</v>
      </c>
      <c r="B3067" s="2">
        <v>45014</v>
      </c>
      <c r="C3067" t="s">
        <v>682</v>
      </c>
      <c r="D3067" t="s">
        <v>905</v>
      </c>
      <c r="E3067" t="s">
        <v>26</v>
      </c>
      <c r="F3067" t="s">
        <v>18</v>
      </c>
      <c r="G3067" t="s">
        <v>42</v>
      </c>
      <c r="H3067" t="s">
        <v>34</v>
      </c>
      <c r="I3067" s="3">
        <v>2</v>
      </c>
      <c r="J3067" s="4">
        <v>980.36</v>
      </c>
      <c r="K3067" s="4">
        <v>1960.71</v>
      </c>
      <c r="L3067" t="s">
        <v>28</v>
      </c>
      <c r="M3067" t="s">
        <v>29</v>
      </c>
      <c r="N3067">
        <f>IF(COUNTIF($C$2:C3067,C3067)=1,1,0)</f>
        <v>0</v>
      </c>
      <c r="O3067">
        <f t="shared" si="94"/>
        <v>0</v>
      </c>
      <c r="P3067" t="str">
        <f t="shared" si="95"/>
        <v>2023-03</v>
      </c>
      <c r="Q3067" s="3">
        <f>IF(AND(IF(dashboard!$B$4="All",TRUE,$F3067=dashboard!$B$4),IF(dashboard!$B$5="All",TRUE,$E3067=dashboard!$B$5),IF(dashboard!$B$6="All",TRUE,$G3067=dashboard!$B$6),IF(dashboard!$B$7="All",TRUE,$M3067=dashboard!$B$7),$P3067&gt;=dashboard!$B$8,$P3067&lt;=dashboard!$B$9,COUNTIFS($C$2:C3067,$C3067,$F$2:F3067,IF(dashboard!$B$4="All","*",dashboard!$B$4),$E$2:E3067,IF(dashboard!$B$5="All","*",dashboard!$B$5),$G$2:G3067,IF(dashboard!$B$6="All","*",dashboard!$B$6),$M$2:M3067,IF(dashboard!$B$7="All","*",dashboard!$B$7),$P$2:P3067,"&gt;="&amp;dashboard!$B$8,$P$2:P3067,"&lt;="&amp;dashboard!$B$9)=1),1,0)</f>
        <v>0</v>
      </c>
    </row>
    <row r="3068" spans="1:17">
      <c r="A3068" t="s">
        <v>4658</v>
      </c>
      <c r="B3068" s="2">
        <v>45120</v>
      </c>
      <c r="C3068" t="s">
        <v>1824</v>
      </c>
      <c r="D3068" t="s">
        <v>1746</v>
      </c>
      <c r="E3068" t="s">
        <v>17</v>
      </c>
      <c r="F3068" t="s">
        <v>46</v>
      </c>
      <c r="G3068" t="s">
        <v>19</v>
      </c>
      <c r="H3068" t="s">
        <v>20</v>
      </c>
      <c r="I3068" s="3">
        <v>5</v>
      </c>
      <c r="J3068" s="4">
        <v>29508.53</v>
      </c>
      <c r="K3068" s="4">
        <v>147542.66</v>
      </c>
      <c r="L3068" t="s">
        <v>28</v>
      </c>
      <c r="M3068" t="s">
        <v>22</v>
      </c>
      <c r="N3068">
        <f>IF(COUNTIF($C$2:C3068,C3068)=1,1,0)</f>
        <v>0</v>
      </c>
      <c r="O3068">
        <f t="shared" si="94"/>
        <v>1</v>
      </c>
      <c r="P3068" t="str">
        <f t="shared" si="95"/>
        <v>2023-07</v>
      </c>
      <c r="Q3068" s="3">
        <f>IF(AND(IF(dashboard!$B$4="All",TRUE,$F3068=dashboard!$B$4),IF(dashboard!$B$5="All",TRUE,$E3068=dashboard!$B$5),IF(dashboard!$B$6="All",TRUE,$G3068=dashboard!$B$6),IF(dashboard!$B$7="All",TRUE,$M3068=dashboard!$B$7),$P3068&gt;=dashboard!$B$8,$P3068&lt;=dashboard!$B$9,COUNTIFS($C$2:C3068,$C3068,$F$2:F3068,IF(dashboard!$B$4="All","*",dashboard!$B$4),$E$2:E3068,IF(dashboard!$B$5="All","*",dashboard!$B$5),$G$2:G3068,IF(dashboard!$B$6="All","*",dashboard!$B$6),$M$2:M3068,IF(dashboard!$B$7="All","*",dashboard!$B$7),$P$2:P3068,"&gt;="&amp;dashboard!$B$8,$P$2:P3068,"&lt;="&amp;dashboard!$B$9)=1),1,0)</f>
        <v>0</v>
      </c>
    </row>
    <row r="3069" spans="1:17">
      <c r="A3069" t="s">
        <v>4659</v>
      </c>
      <c r="B3069" s="2">
        <v>45030</v>
      </c>
      <c r="C3069" t="s">
        <v>2129</v>
      </c>
      <c r="D3069" t="s">
        <v>371</v>
      </c>
      <c r="E3069" t="s">
        <v>26</v>
      </c>
      <c r="F3069" t="s">
        <v>27</v>
      </c>
      <c r="G3069" t="s">
        <v>42</v>
      </c>
      <c r="H3069" t="s">
        <v>50</v>
      </c>
      <c r="I3069" s="3">
        <v>2</v>
      </c>
      <c r="J3069" s="4">
        <v>2490.66</v>
      </c>
      <c r="K3069" s="4">
        <v>4981.32</v>
      </c>
      <c r="L3069" t="s">
        <v>28</v>
      </c>
      <c r="M3069" t="s">
        <v>29</v>
      </c>
      <c r="N3069">
        <f>IF(COUNTIF($C$2:C3069,C3069)=1,1,0)</f>
        <v>0</v>
      </c>
      <c r="O3069">
        <f t="shared" si="94"/>
        <v>0</v>
      </c>
      <c r="P3069" t="str">
        <f t="shared" si="95"/>
        <v>2023-04</v>
      </c>
      <c r="Q3069" s="3">
        <f>IF(AND(IF(dashboard!$B$4="All",TRUE,$F3069=dashboard!$B$4),IF(dashboard!$B$5="All",TRUE,$E3069=dashboard!$B$5),IF(dashboard!$B$6="All",TRUE,$G3069=dashboard!$B$6),IF(dashboard!$B$7="All",TRUE,$M3069=dashboard!$B$7),$P3069&gt;=dashboard!$B$8,$P3069&lt;=dashboard!$B$9,COUNTIFS($C$2:C3069,$C3069,$F$2:F3069,IF(dashboard!$B$4="All","*",dashboard!$B$4),$E$2:E3069,IF(dashboard!$B$5="All","*",dashboard!$B$5),$G$2:G3069,IF(dashboard!$B$6="All","*",dashboard!$B$6),$M$2:M3069,IF(dashboard!$B$7="All","*",dashboard!$B$7),$P$2:P3069,"&gt;="&amp;dashboard!$B$8,$P$2:P3069,"&lt;="&amp;dashboard!$B$9)=1),1,0)</f>
        <v>0</v>
      </c>
    </row>
    <row r="3070" spans="1:17">
      <c r="A3070" t="s">
        <v>4660</v>
      </c>
      <c r="B3070" s="2">
        <v>45022</v>
      </c>
      <c r="C3070" t="s">
        <v>1013</v>
      </c>
      <c r="D3070" t="s">
        <v>1728</v>
      </c>
      <c r="E3070" t="s">
        <v>17</v>
      </c>
      <c r="F3070" t="s">
        <v>46</v>
      </c>
      <c r="G3070" t="s">
        <v>19</v>
      </c>
      <c r="H3070" t="s">
        <v>50</v>
      </c>
      <c r="I3070" s="3">
        <v>3</v>
      </c>
      <c r="J3070" s="4">
        <v>2365.79</v>
      </c>
      <c r="K3070" s="4">
        <v>7097.36</v>
      </c>
      <c r="L3070" t="s">
        <v>35</v>
      </c>
      <c r="M3070" t="s">
        <v>29</v>
      </c>
      <c r="N3070">
        <f>IF(COUNTIF($C$2:C3070,C3070)=1,1,0)</f>
        <v>0</v>
      </c>
      <c r="O3070">
        <f t="shared" si="94"/>
        <v>0</v>
      </c>
      <c r="P3070" t="str">
        <f t="shared" si="95"/>
        <v>2023-04</v>
      </c>
      <c r="Q3070" s="3">
        <f>IF(AND(IF(dashboard!$B$4="All",TRUE,$F3070=dashboard!$B$4),IF(dashboard!$B$5="All",TRUE,$E3070=dashboard!$B$5),IF(dashboard!$B$6="All",TRUE,$G3070=dashboard!$B$6),IF(dashboard!$B$7="All",TRUE,$M3070=dashboard!$B$7),$P3070&gt;=dashboard!$B$8,$P3070&lt;=dashboard!$B$9,COUNTIFS($C$2:C3070,$C3070,$F$2:F3070,IF(dashboard!$B$4="All","*",dashboard!$B$4),$E$2:E3070,IF(dashboard!$B$5="All","*",dashboard!$B$5),$G$2:G3070,IF(dashboard!$B$6="All","*",dashboard!$B$6),$M$2:M3070,IF(dashboard!$B$7="All","*",dashboard!$B$7),$P$2:P3070,"&gt;="&amp;dashboard!$B$8,$P$2:P3070,"&lt;="&amp;dashboard!$B$9)=1),1,0)</f>
        <v>0</v>
      </c>
    </row>
    <row r="3071" spans="1:17">
      <c r="A3071" t="s">
        <v>4661</v>
      </c>
      <c r="B3071" s="2">
        <v>45349</v>
      </c>
      <c r="C3071" t="s">
        <v>3312</v>
      </c>
      <c r="D3071" t="s">
        <v>3731</v>
      </c>
      <c r="E3071" t="s">
        <v>26</v>
      </c>
      <c r="F3071" t="s">
        <v>33</v>
      </c>
      <c r="G3071" t="s">
        <v>42</v>
      </c>
      <c r="H3071" t="s">
        <v>34</v>
      </c>
      <c r="I3071" s="3">
        <v>5</v>
      </c>
      <c r="J3071" s="4">
        <v>1344.98</v>
      </c>
      <c r="K3071" s="4">
        <v>6724.91</v>
      </c>
      <c r="L3071" t="s">
        <v>35</v>
      </c>
      <c r="M3071" t="s">
        <v>29</v>
      </c>
      <c r="N3071">
        <f>IF(COUNTIF($C$2:C3071,C3071)=1,1,0)</f>
        <v>0</v>
      </c>
      <c r="O3071">
        <f t="shared" si="94"/>
        <v>0</v>
      </c>
      <c r="P3071" t="str">
        <f t="shared" si="95"/>
        <v>2024-02</v>
      </c>
      <c r="Q3071" s="3">
        <f>IF(AND(IF(dashboard!$B$4="All",TRUE,$F3071=dashboard!$B$4),IF(dashboard!$B$5="All",TRUE,$E3071=dashboard!$B$5),IF(dashboard!$B$6="All",TRUE,$G3071=dashboard!$B$6),IF(dashboard!$B$7="All",TRUE,$M3071=dashboard!$B$7),$P3071&gt;=dashboard!$B$8,$P3071&lt;=dashboard!$B$9,COUNTIFS($C$2:C3071,$C3071,$F$2:F3071,IF(dashboard!$B$4="All","*",dashboard!$B$4),$E$2:E3071,IF(dashboard!$B$5="All","*",dashboard!$B$5),$G$2:G3071,IF(dashboard!$B$6="All","*",dashboard!$B$6),$M$2:M3071,IF(dashboard!$B$7="All","*",dashboard!$B$7),$P$2:P3071,"&gt;="&amp;dashboard!$B$8,$P$2:P3071,"&lt;="&amp;dashboard!$B$9)=1),1,0)</f>
        <v>0</v>
      </c>
    </row>
    <row r="3072" spans="1:17">
      <c r="A3072" t="s">
        <v>4662</v>
      </c>
      <c r="B3072" s="2">
        <v>45124</v>
      </c>
      <c r="C3072" t="s">
        <v>270</v>
      </c>
      <c r="D3072" t="s">
        <v>73</v>
      </c>
      <c r="E3072" t="s">
        <v>17</v>
      </c>
      <c r="F3072" t="s">
        <v>27</v>
      </c>
      <c r="G3072" t="s">
        <v>19</v>
      </c>
      <c r="H3072" t="s">
        <v>50</v>
      </c>
      <c r="I3072" s="3">
        <v>3</v>
      </c>
      <c r="J3072" s="4">
        <v>2622.42</v>
      </c>
      <c r="K3072" s="4">
        <v>7867.25</v>
      </c>
      <c r="L3072" t="s">
        <v>21</v>
      </c>
      <c r="M3072" t="s">
        <v>29</v>
      </c>
      <c r="N3072">
        <f>IF(COUNTIF($C$2:C3072,C3072)=1,1,0)</f>
        <v>0</v>
      </c>
      <c r="O3072">
        <f t="shared" si="94"/>
        <v>0</v>
      </c>
      <c r="P3072" t="str">
        <f t="shared" si="95"/>
        <v>2023-07</v>
      </c>
      <c r="Q3072" s="3">
        <f>IF(AND(IF(dashboard!$B$4="All",TRUE,$F3072=dashboard!$B$4),IF(dashboard!$B$5="All",TRUE,$E3072=dashboard!$B$5),IF(dashboard!$B$6="All",TRUE,$G3072=dashboard!$B$6),IF(dashboard!$B$7="All",TRUE,$M3072=dashboard!$B$7),$P3072&gt;=dashboard!$B$8,$P3072&lt;=dashboard!$B$9,COUNTIFS($C$2:C3072,$C3072,$F$2:F3072,IF(dashboard!$B$4="All","*",dashboard!$B$4),$E$2:E3072,IF(dashboard!$B$5="All","*",dashboard!$B$5),$G$2:G3072,IF(dashboard!$B$6="All","*",dashboard!$B$6),$M$2:M3072,IF(dashboard!$B$7="All","*",dashboard!$B$7),$P$2:P3072,"&gt;="&amp;dashboard!$B$8,$P$2:P3072,"&lt;="&amp;dashboard!$B$9)=1),1,0)</f>
        <v>0</v>
      </c>
    </row>
    <row r="3073" spans="1:17">
      <c r="A3073" t="s">
        <v>4663</v>
      </c>
      <c r="B3073" s="2">
        <v>44927</v>
      </c>
      <c r="C3073" t="s">
        <v>839</v>
      </c>
      <c r="D3073" t="s">
        <v>3731</v>
      </c>
      <c r="E3073" t="s">
        <v>17</v>
      </c>
      <c r="F3073" t="s">
        <v>33</v>
      </c>
      <c r="G3073" t="s">
        <v>19</v>
      </c>
      <c r="H3073" t="s">
        <v>50</v>
      </c>
      <c r="I3073" s="3">
        <v>4</v>
      </c>
      <c r="J3073" s="4">
        <v>2583.5300000000002</v>
      </c>
      <c r="K3073" s="4">
        <v>10334.11</v>
      </c>
      <c r="L3073" t="s">
        <v>35</v>
      </c>
      <c r="M3073" t="s">
        <v>29</v>
      </c>
      <c r="N3073">
        <f>IF(COUNTIF($C$2:C3073,C3073)=1,1,0)</f>
        <v>0</v>
      </c>
      <c r="O3073">
        <f t="shared" si="94"/>
        <v>0</v>
      </c>
      <c r="P3073" t="str">
        <f t="shared" si="95"/>
        <v>2023-01</v>
      </c>
      <c r="Q3073" s="3">
        <f>IF(AND(IF(dashboard!$B$4="All",TRUE,$F3073=dashboard!$B$4),IF(dashboard!$B$5="All",TRUE,$E3073=dashboard!$B$5),IF(dashboard!$B$6="All",TRUE,$G3073=dashboard!$B$6),IF(dashboard!$B$7="All",TRUE,$M3073=dashboard!$B$7),$P3073&gt;=dashboard!$B$8,$P3073&lt;=dashboard!$B$9,COUNTIFS($C$2:C3073,$C3073,$F$2:F3073,IF(dashboard!$B$4="All","*",dashboard!$B$4),$E$2:E3073,IF(dashboard!$B$5="All","*",dashboard!$B$5),$G$2:G3073,IF(dashboard!$B$6="All","*",dashboard!$B$6),$M$2:M3073,IF(dashboard!$B$7="All","*",dashboard!$B$7),$P$2:P3073,"&gt;="&amp;dashboard!$B$8,$P$2:P3073,"&lt;="&amp;dashboard!$B$9)=1),1,0)</f>
        <v>0</v>
      </c>
    </row>
    <row r="3074" spans="1:17">
      <c r="A3074" t="s">
        <v>4664</v>
      </c>
      <c r="B3074" s="2">
        <v>45333</v>
      </c>
      <c r="C3074" t="s">
        <v>4665</v>
      </c>
      <c r="D3074" t="s">
        <v>4230</v>
      </c>
      <c r="E3074" t="s">
        <v>17</v>
      </c>
      <c r="F3074" t="s">
        <v>33</v>
      </c>
      <c r="G3074" t="s">
        <v>19</v>
      </c>
      <c r="H3074" t="s">
        <v>50</v>
      </c>
      <c r="I3074" s="3">
        <v>4</v>
      </c>
      <c r="J3074" s="4">
        <v>1943.31</v>
      </c>
      <c r="K3074" s="4">
        <v>7773.25</v>
      </c>
      <c r="L3074" t="s">
        <v>35</v>
      </c>
      <c r="M3074" t="s">
        <v>29</v>
      </c>
      <c r="N3074">
        <f>IF(COUNTIF($C$2:C3074,C3074)=1,1,0)</f>
        <v>1</v>
      </c>
      <c r="O3074">
        <f t="shared" ref="O3074:O3137" si="96">IF(OR(M3074="Yes",M3074="YES",M3074=TRUE,M3074=1),1,0)</f>
        <v>0</v>
      </c>
      <c r="P3074" t="str">
        <f t="shared" ref="P3074:P3137" si="97">TEXT(B3074,"yyyy-mm")</f>
        <v>2024-02</v>
      </c>
      <c r="Q3074" s="3">
        <f>IF(AND(IF(dashboard!$B$4="All",TRUE,$F3074=dashboard!$B$4),IF(dashboard!$B$5="All",TRUE,$E3074=dashboard!$B$5),IF(dashboard!$B$6="All",TRUE,$G3074=dashboard!$B$6),IF(dashboard!$B$7="All",TRUE,$M3074=dashboard!$B$7),$P3074&gt;=dashboard!$B$8,$P3074&lt;=dashboard!$B$9,COUNTIFS($C$2:C3074,$C3074,$F$2:F3074,IF(dashboard!$B$4="All","*",dashboard!$B$4),$E$2:E3074,IF(dashboard!$B$5="All","*",dashboard!$B$5),$G$2:G3074,IF(dashboard!$B$6="All","*",dashboard!$B$6),$M$2:M3074,IF(dashboard!$B$7="All","*",dashboard!$B$7),$P$2:P3074,"&gt;="&amp;dashboard!$B$8,$P$2:P3074,"&lt;="&amp;dashboard!$B$9)=1),1,0)</f>
        <v>1</v>
      </c>
    </row>
    <row r="3075" spans="1:17">
      <c r="A3075" t="s">
        <v>4666</v>
      </c>
      <c r="B3075" s="2">
        <v>45304</v>
      </c>
      <c r="C3075" t="s">
        <v>3000</v>
      </c>
      <c r="D3075" t="s">
        <v>606</v>
      </c>
      <c r="E3075" t="s">
        <v>26</v>
      </c>
      <c r="F3075" t="s">
        <v>18</v>
      </c>
      <c r="G3075" t="s">
        <v>19</v>
      </c>
      <c r="H3075" t="s">
        <v>20</v>
      </c>
      <c r="I3075" s="3">
        <v>1</v>
      </c>
      <c r="J3075" s="4">
        <v>25466.49</v>
      </c>
      <c r="K3075" s="4">
        <v>25466.49</v>
      </c>
      <c r="L3075" t="s">
        <v>35</v>
      </c>
      <c r="M3075" t="s">
        <v>29</v>
      </c>
      <c r="N3075">
        <f>IF(COUNTIF($C$2:C3075,C3075)=1,1,0)</f>
        <v>0</v>
      </c>
      <c r="O3075">
        <f t="shared" si="96"/>
        <v>0</v>
      </c>
      <c r="P3075" t="str">
        <f t="shared" si="97"/>
        <v>2024-01</v>
      </c>
      <c r="Q3075" s="3">
        <f>IF(AND(IF(dashboard!$B$4="All",TRUE,$F3075=dashboard!$B$4),IF(dashboard!$B$5="All",TRUE,$E3075=dashboard!$B$5),IF(dashboard!$B$6="All",TRUE,$G3075=dashboard!$B$6),IF(dashboard!$B$7="All",TRUE,$M3075=dashboard!$B$7),$P3075&gt;=dashboard!$B$8,$P3075&lt;=dashboard!$B$9,COUNTIFS($C$2:C3075,$C3075,$F$2:F3075,IF(dashboard!$B$4="All","*",dashboard!$B$4),$E$2:E3075,IF(dashboard!$B$5="All","*",dashboard!$B$5),$G$2:G3075,IF(dashboard!$B$6="All","*",dashboard!$B$6),$M$2:M3075,IF(dashboard!$B$7="All","*",dashboard!$B$7),$P$2:P3075,"&gt;="&amp;dashboard!$B$8,$P$2:P3075,"&lt;="&amp;dashboard!$B$9)=1),1,0)</f>
        <v>0</v>
      </c>
    </row>
    <row r="3076" spans="1:17">
      <c r="A3076" t="s">
        <v>4667</v>
      </c>
      <c r="B3076" s="2">
        <v>45093</v>
      </c>
      <c r="C3076" t="s">
        <v>2088</v>
      </c>
      <c r="D3076" t="s">
        <v>2285</v>
      </c>
      <c r="E3076" t="s">
        <v>61</v>
      </c>
      <c r="F3076" t="s">
        <v>33</v>
      </c>
      <c r="G3076" t="s">
        <v>42</v>
      </c>
      <c r="H3076" t="s">
        <v>50</v>
      </c>
      <c r="I3076" s="3">
        <v>3</v>
      </c>
      <c r="J3076" s="4">
        <v>2387.5</v>
      </c>
      <c r="K3076" s="4">
        <v>7162.5</v>
      </c>
      <c r="L3076" t="s">
        <v>21</v>
      </c>
      <c r="M3076" t="s">
        <v>29</v>
      </c>
      <c r="N3076">
        <f>IF(COUNTIF($C$2:C3076,C3076)=1,1,0)</f>
        <v>0</v>
      </c>
      <c r="O3076">
        <f t="shared" si="96"/>
        <v>0</v>
      </c>
      <c r="P3076" t="str">
        <f t="shared" si="97"/>
        <v>2023-06</v>
      </c>
      <c r="Q3076" s="3">
        <f>IF(AND(IF(dashboard!$B$4="All",TRUE,$F3076=dashboard!$B$4),IF(dashboard!$B$5="All",TRUE,$E3076=dashboard!$B$5),IF(dashboard!$B$6="All",TRUE,$G3076=dashboard!$B$6),IF(dashboard!$B$7="All",TRUE,$M3076=dashboard!$B$7),$P3076&gt;=dashboard!$B$8,$P3076&lt;=dashboard!$B$9,COUNTIFS($C$2:C3076,$C3076,$F$2:F3076,IF(dashboard!$B$4="All","*",dashboard!$B$4),$E$2:E3076,IF(dashboard!$B$5="All","*",dashboard!$B$5),$G$2:G3076,IF(dashboard!$B$6="All","*",dashboard!$B$6),$M$2:M3076,IF(dashboard!$B$7="All","*",dashboard!$B$7),$P$2:P3076,"&gt;="&amp;dashboard!$B$8,$P$2:P3076,"&lt;="&amp;dashboard!$B$9)=1),1,0)</f>
        <v>1</v>
      </c>
    </row>
    <row r="3077" spans="1:17">
      <c r="A3077" t="s">
        <v>4668</v>
      </c>
      <c r="B3077" s="2">
        <v>45435</v>
      </c>
      <c r="C3077" t="s">
        <v>822</v>
      </c>
      <c r="D3077" t="s">
        <v>2377</v>
      </c>
      <c r="E3077" t="s">
        <v>61</v>
      </c>
      <c r="F3077" t="s">
        <v>18</v>
      </c>
      <c r="G3077" t="s">
        <v>42</v>
      </c>
      <c r="H3077" t="s">
        <v>50</v>
      </c>
      <c r="I3077" s="3">
        <v>3</v>
      </c>
      <c r="J3077" s="4">
        <v>1839.55</v>
      </c>
      <c r="K3077" s="4">
        <v>5518.66</v>
      </c>
      <c r="L3077" t="s">
        <v>28</v>
      </c>
      <c r="M3077" t="s">
        <v>29</v>
      </c>
      <c r="N3077">
        <f>IF(COUNTIF($C$2:C3077,C3077)=1,1,0)</f>
        <v>0</v>
      </c>
      <c r="O3077">
        <f t="shared" si="96"/>
        <v>0</v>
      </c>
      <c r="P3077" t="str">
        <f t="shared" si="97"/>
        <v>2024-05</v>
      </c>
      <c r="Q3077" s="3">
        <f>IF(AND(IF(dashboard!$B$4="All",TRUE,$F3077=dashboard!$B$4),IF(dashboard!$B$5="All",TRUE,$E3077=dashboard!$B$5),IF(dashboard!$B$6="All",TRUE,$G3077=dashboard!$B$6),IF(dashboard!$B$7="All",TRUE,$M3077=dashboard!$B$7),$P3077&gt;=dashboard!$B$8,$P3077&lt;=dashboard!$B$9,COUNTIFS($C$2:C3077,$C3077,$F$2:F3077,IF(dashboard!$B$4="All","*",dashboard!$B$4),$E$2:E3077,IF(dashboard!$B$5="All","*",dashboard!$B$5),$G$2:G3077,IF(dashboard!$B$6="All","*",dashboard!$B$6),$M$2:M3077,IF(dashboard!$B$7="All","*",dashboard!$B$7),$P$2:P3077,"&gt;="&amp;dashboard!$B$8,$P$2:P3077,"&lt;="&amp;dashboard!$B$9)=1),1,0)</f>
        <v>0</v>
      </c>
    </row>
    <row r="3078" spans="1:17">
      <c r="A3078" t="s">
        <v>4669</v>
      </c>
      <c r="B3078" s="2">
        <v>45239</v>
      </c>
      <c r="C3078" t="s">
        <v>2987</v>
      </c>
      <c r="D3078" t="s">
        <v>2298</v>
      </c>
      <c r="E3078" t="s">
        <v>17</v>
      </c>
      <c r="F3078" t="s">
        <v>18</v>
      </c>
      <c r="G3078" t="s">
        <v>42</v>
      </c>
      <c r="H3078" t="s">
        <v>50</v>
      </c>
      <c r="I3078" s="3">
        <v>1</v>
      </c>
      <c r="J3078" s="4">
        <v>2205.02</v>
      </c>
      <c r="K3078" s="4">
        <v>2205.02</v>
      </c>
      <c r="L3078" t="s">
        <v>21</v>
      </c>
      <c r="M3078" t="s">
        <v>29</v>
      </c>
      <c r="N3078">
        <f>IF(COUNTIF($C$2:C3078,C3078)=1,1,0)</f>
        <v>0</v>
      </c>
      <c r="O3078">
        <f t="shared" si="96"/>
        <v>0</v>
      </c>
      <c r="P3078" t="str">
        <f t="shared" si="97"/>
        <v>2023-11</v>
      </c>
      <c r="Q3078" s="3">
        <f>IF(AND(IF(dashboard!$B$4="All",TRUE,$F3078=dashboard!$B$4),IF(dashboard!$B$5="All",TRUE,$E3078=dashboard!$B$5),IF(dashboard!$B$6="All",TRUE,$G3078=dashboard!$B$6),IF(dashboard!$B$7="All",TRUE,$M3078=dashboard!$B$7),$P3078&gt;=dashboard!$B$8,$P3078&lt;=dashboard!$B$9,COUNTIFS($C$2:C3078,$C3078,$F$2:F3078,IF(dashboard!$B$4="All","*",dashboard!$B$4),$E$2:E3078,IF(dashboard!$B$5="All","*",dashboard!$B$5),$G$2:G3078,IF(dashboard!$B$6="All","*",dashboard!$B$6),$M$2:M3078,IF(dashboard!$B$7="All","*",dashboard!$B$7),$P$2:P3078,"&gt;="&amp;dashboard!$B$8,$P$2:P3078,"&lt;="&amp;dashboard!$B$9)=1),1,0)</f>
        <v>0</v>
      </c>
    </row>
    <row r="3079" spans="1:17">
      <c r="A3079" t="s">
        <v>4670</v>
      </c>
      <c r="B3079" s="2">
        <v>45344</v>
      </c>
      <c r="C3079" t="s">
        <v>1696</v>
      </c>
      <c r="D3079" t="s">
        <v>208</v>
      </c>
      <c r="E3079" t="s">
        <v>17</v>
      </c>
      <c r="F3079" t="s">
        <v>18</v>
      </c>
      <c r="G3079" t="s">
        <v>42</v>
      </c>
      <c r="H3079" t="s">
        <v>50</v>
      </c>
      <c r="I3079" s="3">
        <v>4</v>
      </c>
      <c r="J3079" s="4">
        <v>1782.64</v>
      </c>
      <c r="K3079" s="4">
        <v>7130.56</v>
      </c>
      <c r="L3079" t="s">
        <v>28</v>
      </c>
      <c r="M3079" t="s">
        <v>29</v>
      </c>
      <c r="N3079">
        <f>IF(COUNTIF($C$2:C3079,C3079)=1,1,0)</f>
        <v>0</v>
      </c>
      <c r="O3079">
        <f t="shared" si="96"/>
        <v>0</v>
      </c>
      <c r="P3079" t="str">
        <f t="shared" si="97"/>
        <v>2024-02</v>
      </c>
      <c r="Q3079" s="3">
        <f>IF(AND(IF(dashboard!$B$4="All",TRUE,$F3079=dashboard!$B$4),IF(dashboard!$B$5="All",TRUE,$E3079=dashboard!$B$5),IF(dashboard!$B$6="All",TRUE,$G3079=dashboard!$B$6),IF(dashboard!$B$7="All",TRUE,$M3079=dashboard!$B$7),$P3079&gt;=dashboard!$B$8,$P3079&lt;=dashboard!$B$9,COUNTIFS($C$2:C3079,$C3079,$F$2:F3079,IF(dashboard!$B$4="All","*",dashboard!$B$4),$E$2:E3079,IF(dashboard!$B$5="All","*",dashboard!$B$5),$G$2:G3079,IF(dashboard!$B$6="All","*",dashboard!$B$6),$M$2:M3079,IF(dashboard!$B$7="All","*",dashboard!$B$7),$P$2:P3079,"&gt;="&amp;dashboard!$B$8,$P$2:P3079,"&lt;="&amp;dashboard!$B$9)=1),1,0)</f>
        <v>0</v>
      </c>
    </row>
    <row r="3080" spans="1:17">
      <c r="A3080" t="s">
        <v>4671</v>
      </c>
      <c r="B3080" s="2">
        <v>45403</v>
      </c>
      <c r="C3080" t="s">
        <v>2047</v>
      </c>
      <c r="D3080" t="s">
        <v>1197</v>
      </c>
      <c r="E3080" t="s">
        <v>26</v>
      </c>
      <c r="F3080" t="s">
        <v>18</v>
      </c>
      <c r="G3080" t="s">
        <v>19</v>
      </c>
      <c r="H3080" t="s">
        <v>50</v>
      </c>
      <c r="I3080" s="3">
        <v>4</v>
      </c>
      <c r="J3080" s="4">
        <v>1971.01</v>
      </c>
      <c r="K3080" s="4">
        <v>7884.04</v>
      </c>
      <c r="L3080" t="s">
        <v>35</v>
      </c>
      <c r="M3080" t="s">
        <v>29</v>
      </c>
      <c r="N3080">
        <f>IF(COUNTIF($C$2:C3080,C3080)=1,1,0)</f>
        <v>0</v>
      </c>
      <c r="O3080">
        <f t="shared" si="96"/>
        <v>0</v>
      </c>
      <c r="P3080" t="str">
        <f t="shared" si="97"/>
        <v>2024-04</v>
      </c>
      <c r="Q3080" s="3">
        <f>IF(AND(IF(dashboard!$B$4="All",TRUE,$F3080=dashboard!$B$4),IF(dashboard!$B$5="All",TRUE,$E3080=dashboard!$B$5),IF(dashboard!$B$6="All",TRUE,$G3080=dashboard!$B$6),IF(dashboard!$B$7="All",TRUE,$M3080=dashboard!$B$7),$P3080&gt;=dashboard!$B$8,$P3080&lt;=dashboard!$B$9,COUNTIFS($C$2:C3080,$C3080,$F$2:F3080,IF(dashboard!$B$4="All","*",dashboard!$B$4),$E$2:E3080,IF(dashboard!$B$5="All","*",dashboard!$B$5),$G$2:G3080,IF(dashboard!$B$6="All","*",dashboard!$B$6),$M$2:M3080,IF(dashboard!$B$7="All","*",dashboard!$B$7),$P$2:P3080,"&gt;="&amp;dashboard!$B$8,$P$2:P3080,"&lt;="&amp;dashboard!$B$9)=1),1,0)</f>
        <v>0</v>
      </c>
    </row>
    <row r="3081" spans="1:17">
      <c r="A3081" t="s">
        <v>4672</v>
      </c>
      <c r="B3081" s="2">
        <v>44999</v>
      </c>
      <c r="C3081" t="s">
        <v>1347</v>
      </c>
      <c r="D3081" t="s">
        <v>640</v>
      </c>
      <c r="E3081" t="s">
        <v>26</v>
      </c>
      <c r="F3081" t="s">
        <v>18</v>
      </c>
      <c r="G3081" t="s">
        <v>42</v>
      </c>
      <c r="H3081" t="s">
        <v>20</v>
      </c>
      <c r="I3081" s="3">
        <v>5</v>
      </c>
      <c r="J3081" s="4">
        <v>26431.439999999999</v>
      </c>
      <c r="K3081" s="4">
        <v>132157.19</v>
      </c>
      <c r="L3081" t="s">
        <v>28</v>
      </c>
      <c r="M3081" t="s">
        <v>29</v>
      </c>
      <c r="N3081">
        <f>IF(COUNTIF($C$2:C3081,C3081)=1,1,0)</f>
        <v>0</v>
      </c>
      <c r="O3081">
        <f t="shared" si="96"/>
        <v>0</v>
      </c>
      <c r="P3081" t="str">
        <f t="shared" si="97"/>
        <v>2023-03</v>
      </c>
      <c r="Q3081" s="3">
        <f>IF(AND(IF(dashboard!$B$4="All",TRUE,$F3081=dashboard!$B$4),IF(dashboard!$B$5="All",TRUE,$E3081=dashboard!$B$5),IF(dashboard!$B$6="All",TRUE,$G3081=dashboard!$B$6),IF(dashboard!$B$7="All",TRUE,$M3081=dashboard!$B$7),$P3081&gt;=dashboard!$B$8,$P3081&lt;=dashboard!$B$9,COUNTIFS($C$2:C3081,$C3081,$F$2:F3081,IF(dashboard!$B$4="All","*",dashboard!$B$4),$E$2:E3081,IF(dashboard!$B$5="All","*",dashboard!$B$5),$G$2:G3081,IF(dashboard!$B$6="All","*",dashboard!$B$6),$M$2:M3081,IF(dashboard!$B$7="All","*",dashboard!$B$7),$P$2:P3081,"&gt;="&amp;dashboard!$B$8,$P$2:P3081,"&lt;="&amp;dashboard!$B$9)=1),1,0)</f>
        <v>0</v>
      </c>
    </row>
    <row r="3082" spans="1:17">
      <c r="A3082" t="s">
        <v>4673</v>
      </c>
      <c r="B3082" s="2">
        <v>45067</v>
      </c>
      <c r="C3082" t="s">
        <v>1326</v>
      </c>
      <c r="D3082" t="s">
        <v>873</v>
      </c>
      <c r="E3082" t="s">
        <v>17</v>
      </c>
      <c r="F3082" t="s">
        <v>46</v>
      </c>
      <c r="G3082" t="s">
        <v>42</v>
      </c>
      <c r="H3082" t="s">
        <v>50</v>
      </c>
      <c r="I3082" s="3">
        <v>5</v>
      </c>
      <c r="J3082" s="4">
        <v>2751.23</v>
      </c>
      <c r="K3082" s="4">
        <v>13756.16</v>
      </c>
      <c r="L3082" t="s">
        <v>21</v>
      </c>
      <c r="M3082" t="s">
        <v>29</v>
      </c>
      <c r="N3082">
        <f>IF(COUNTIF($C$2:C3082,C3082)=1,1,0)</f>
        <v>0</v>
      </c>
      <c r="O3082">
        <f t="shared" si="96"/>
        <v>0</v>
      </c>
      <c r="P3082" t="str">
        <f t="shared" si="97"/>
        <v>2023-05</v>
      </c>
      <c r="Q3082" s="3">
        <f>IF(AND(IF(dashboard!$B$4="All",TRUE,$F3082=dashboard!$B$4),IF(dashboard!$B$5="All",TRUE,$E3082=dashboard!$B$5),IF(dashboard!$B$6="All",TRUE,$G3082=dashboard!$B$6),IF(dashboard!$B$7="All",TRUE,$M3082=dashboard!$B$7),$P3082&gt;=dashboard!$B$8,$P3082&lt;=dashboard!$B$9,COUNTIFS($C$2:C3082,$C3082,$F$2:F3082,IF(dashboard!$B$4="All","*",dashboard!$B$4),$E$2:E3082,IF(dashboard!$B$5="All","*",dashboard!$B$5),$G$2:G3082,IF(dashboard!$B$6="All","*",dashboard!$B$6),$M$2:M3082,IF(dashboard!$B$7="All","*",dashboard!$B$7),$P$2:P3082,"&gt;="&amp;dashboard!$B$8,$P$2:P3082,"&lt;="&amp;dashboard!$B$9)=1),1,0)</f>
        <v>0</v>
      </c>
    </row>
    <row r="3083" spans="1:17">
      <c r="A3083" t="s">
        <v>4674</v>
      </c>
      <c r="B3083" s="2">
        <v>45188</v>
      </c>
      <c r="C3083" t="s">
        <v>3167</v>
      </c>
      <c r="D3083" t="s">
        <v>2122</v>
      </c>
      <c r="E3083" t="s">
        <v>17</v>
      </c>
      <c r="F3083" t="s">
        <v>18</v>
      </c>
      <c r="G3083" t="s">
        <v>42</v>
      </c>
      <c r="H3083" t="s">
        <v>50</v>
      </c>
      <c r="I3083" s="3">
        <v>4</v>
      </c>
      <c r="J3083" s="4">
        <v>2182.66</v>
      </c>
      <c r="K3083" s="4">
        <v>8730.6299999999992</v>
      </c>
      <c r="L3083" t="s">
        <v>28</v>
      </c>
      <c r="M3083" t="s">
        <v>29</v>
      </c>
      <c r="N3083">
        <f>IF(COUNTIF($C$2:C3083,C3083)=1,1,0)</f>
        <v>0</v>
      </c>
      <c r="O3083">
        <f t="shared" si="96"/>
        <v>0</v>
      </c>
      <c r="P3083" t="str">
        <f t="shared" si="97"/>
        <v>2023-09</v>
      </c>
      <c r="Q3083" s="3">
        <f>IF(AND(IF(dashboard!$B$4="All",TRUE,$F3083=dashboard!$B$4),IF(dashboard!$B$5="All",TRUE,$E3083=dashboard!$B$5),IF(dashboard!$B$6="All",TRUE,$G3083=dashboard!$B$6),IF(dashboard!$B$7="All",TRUE,$M3083=dashboard!$B$7),$P3083&gt;=dashboard!$B$8,$P3083&lt;=dashboard!$B$9,COUNTIFS($C$2:C3083,$C3083,$F$2:F3083,IF(dashboard!$B$4="All","*",dashboard!$B$4),$E$2:E3083,IF(dashboard!$B$5="All","*",dashboard!$B$5),$G$2:G3083,IF(dashboard!$B$6="All","*",dashboard!$B$6),$M$2:M3083,IF(dashboard!$B$7="All","*",dashboard!$B$7),$P$2:P3083,"&gt;="&amp;dashboard!$B$8,$P$2:P3083,"&lt;="&amp;dashboard!$B$9)=1),1,0)</f>
        <v>0</v>
      </c>
    </row>
    <row r="3084" spans="1:17">
      <c r="A3084" t="s">
        <v>4675</v>
      </c>
      <c r="B3084" s="2">
        <v>45266</v>
      </c>
      <c r="C3084" t="s">
        <v>639</v>
      </c>
      <c r="D3084" t="s">
        <v>688</v>
      </c>
      <c r="E3084" t="s">
        <v>17</v>
      </c>
      <c r="F3084" t="s">
        <v>27</v>
      </c>
      <c r="G3084" t="s">
        <v>19</v>
      </c>
      <c r="H3084" t="s">
        <v>57</v>
      </c>
      <c r="I3084" s="3">
        <v>2</v>
      </c>
      <c r="J3084" s="4">
        <v>11091.35</v>
      </c>
      <c r="K3084" s="4">
        <v>22182.7</v>
      </c>
      <c r="L3084" t="s">
        <v>28</v>
      </c>
      <c r="M3084" t="s">
        <v>29</v>
      </c>
      <c r="N3084">
        <f>IF(COUNTIF($C$2:C3084,C3084)=1,1,0)</f>
        <v>0</v>
      </c>
      <c r="O3084">
        <f t="shared" si="96"/>
        <v>0</v>
      </c>
      <c r="P3084" t="str">
        <f t="shared" si="97"/>
        <v>2023-12</v>
      </c>
      <c r="Q3084" s="3">
        <f>IF(AND(IF(dashboard!$B$4="All",TRUE,$F3084=dashboard!$B$4),IF(dashboard!$B$5="All",TRUE,$E3084=dashboard!$B$5),IF(dashboard!$B$6="All",TRUE,$G3084=dashboard!$B$6),IF(dashboard!$B$7="All",TRUE,$M3084=dashboard!$B$7),$P3084&gt;=dashboard!$B$8,$P3084&lt;=dashboard!$B$9,COUNTIFS($C$2:C3084,$C3084,$F$2:F3084,IF(dashboard!$B$4="All","*",dashboard!$B$4),$E$2:E3084,IF(dashboard!$B$5="All","*",dashboard!$B$5),$G$2:G3084,IF(dashboard!$B$6="All","*",dashboard!$B$6),$M$2:M3084,IF(dashboard!$B$7="All","*",dashboard!$B$7),$P$2:P3084,"&gt;="&amp;dashboard!$B$8,$P$2:P3084,"&lt;="&amp;dashboard!$B$9)=1),1,0)</f>
        <v>0</v>
      </c>
    </row>
    <row r="3085" spans="1:17">
      <c r="A3085" t="s">
        <v>4676</v>
      </c>
      <c r="B3085" s="2">
        <v>45234</v>
      </c>
      <c r="C3085" t="s">
        <v>2734</v>
      </c>
      <c r="D3085" t="s">
        <v>1519</v>
      </c>
      <c r="E3085" t="s">
        <v>17</v>
      </c>
      <c r="F3085" t="s">
        <v>18</v>
      </c>
      <c r="G3085" t="s">
        <v>42</v>
      </c>
      <c r="H3085" t="s">
        <v>50</v>
      </c>
      <c r="I3085" s="3">
        <v>3</v>
      </c>
      <c r="J3085" s="4">
        <v>2081.85</v>
      </c>
      <c r="K3085" s="4">
        <v>6245.55</v>
      </c>
      <c r="L3085" t="s">
        <v>35</v>
      </c>
      <c r="M3085" t="s">
        <v>22</v>
      </c>
      <c r="N3085">
        <f>IF(COUNTIF($C$2:C3085,C3085)=1,1,0)</f>
        <v>0</v>
      </c>
      <c r="O3085">
        <f t="shared" si="96"/>
        <v>1</v>
      </c>
      <c r="P3085" t="str">
        <f t="shared" si="97"/>
        <v>2023-11</v>
      </c>
      <c r="Q3085" s="3">
        <f>IF(AND(IF(dashboard!$B$4="All",TRUE,$F3085=dashboard!$B$4),IF(dashboard!$B$5="All",TRUE,$E3085=dashboard!$B$5),IF(dashboard!$B$6="All",TRUE,$G3085=dashboard!$B$6),IF(dashboard!$B$7="All",TRUE,$M3085=dashboard!$B$7),$P3085&gt;=dashboard!$B$8,$P3085&lt;=dashboard!$B$9,COUNTIFS($C$2:C3085,$C3085,$F$2:F3085,IF(dashboard!$B$4="All","*",dashboard!$B$4),$E$2:E3085,IF(dashboard!$B$5="All","*",dashboard!$B$5),$G$2:G3085,IF(dashboard!$B$6="All","*",dashboard!$B$6),$M$2:M3085,IF(dashboard!$B$7="All","*",dashboard!$B$7),$P$2:P3085,"&gt;="&amp;dashboard!$B$8,$P$2:P3085,"&lt;="&amp;dashboard!$B$9)=1),1,0)</f>
        <v>0</v>
      </c>
    </row>
    <row r="3086" spans="1:17">
      <c r="A3086" t="s">
        <v>4677</v>
      </c>
      <c r="B3086" s="2">
        <v>45171</v>
      </c>
      <c r="C3086" t="s">
        <v>674</v>
      </c>
      <c r="D3086" t="s">
        <v>268</v>
      </c>
      <c r="E3086" t="s">
        <v>26</v>
      </c>
      <c r="F3086" t="s">
        <v>46</v>
      </c>
      <c r="G3086" t="s">
        <v>42</v>
      </c>
      <c r="H3086" t="s">
        <v>50</v>
      </c>
      <c r="I3086" s="3">
        <v>5</v>
      </c>
      <c r="J3086" s="4">
        <v>2603.5100000000002</v>
      </c>
      <c r="K3086" s="4">
        <v>13017.55</v>
      </c>
      <c r="L3086" t="s">
        <v>28</v>
      </c>
      <c r="M3086" t="s">
        <v>29</v>
      </c>
      <c r="N3086">
        <f>IF(COUNTIF($C$2:C3086,C3086)=1,1,0)</f>
        <v>0</v>
      </c>
      <c r="O3086">
        <f t="shared" si="96"/>
        <v>0</v>
      </c>
      <c r="P3086" t="str">
        <f t="shared" si="97"/>
        <v>2023-09</v>
      </c>
      <c r="Q3086" s="3">
        <f>IF(AND(IF(dashboard!$B$4="All",TRUE,$F3086=dashboard!$B$4),IF(dashboard!$B$5="All",TRUE,$E3086=dashboard!$B$5),IF(dashboard!$B$6="All",TRUE,$G3086=dashboard!$B$6),IF(dashboard!$B$7="All",TRUE,$M3086=dashboard!$B$7),$P3086&gt;=dashboard!$B$8,$P3086&lt;=dashboard!$B$9,COUNTIFS($C$2:C3086,$C3086,$F$2:F3086,IF(dashboard!$B$4="All","*",dashboard!$B$4),$E$2:E3086,IF(dashboard!$B$5="All","*",dashboard!$B$5),$G$2:G3086,IF(dashboard!$B$6="All","*",dashboard!$B$6),$M$2:M3086,IF(dashboard!$B$7="All","*",dashboard!$B$7),$P$2:P3086,"&gt;="&amp;dashboard!$B$8,$P$2:P3086,"&lt;="&amp;dashboard!$B$9)=1),1,0)</f>
        <v>0</v>
      </c>
    </row>
    <row r="3087" spans="1:17">
      <c r="A3087" t="s">
        <v>4678</v>
      </c>
      <c r="B3087" s="2">
        <v>45441</v>
      </c>
      <c r="C3087" t="s">
        <v>293</v>
      </c>
      <c r="D3087" t="s">
        <v>308</v>
      </c>
      <c r="E3087" t="s">
        <v>17</v>
      </c>
      <c r="F3087" t="s">
        <v>27</v>
      </c>
      <c r="G3087" t="s">
        <v>19</v>
      </c>
      <c r="H3087" t="s">
        <v>20</v>
      </c>
      <c r="I3087" s="3">
        <v>2</v>
      </c>
      <c r="J3087" s="4">
        <v>37548.620000000003</v>
      </c>
      <c r="K3087" s="4">
        <v>75097.23</v>
      </c>
      <c r="L3087" t="s">
        <v>28</v>
      </c>
      <c r="M3087" t="s">
        <v>29</v>
      </c>
      <c r="N3087">
        <f>IF(COUNTIF($C$2:C3087,C3087)=1,1,0)</f>
        <v>0</v>
      </c>
      <c r="O3087">
        <f t="shared" si="96"/>
        <v>0</v>
      </c>
      <c r="P3087" t="str">
        <f t="shared" si="97"/>
        <v>2024-05</v>
      </c>
      <c r="Q3087" s="3">
        <f>IF(AND(IF(dashboard!$B$4="All",TRUE,$F3087=dashboard!$B$4),IF(dashboard!$B$5="All",TRUE,$E3087=dashboard!$B$5),IF(dashboard!$B$6="All",TRUE,$G3087=dashboard!$B$6),IF(dashboard!$B$7="All",TRUE,$M3087=dashboard!$B$7),$P3087&gt;=dashboard!$B$8,$P3087&lt;=dashboard!$B$9,COUNTIFS($C$2:C3087,$C3087,$F$2:F3087,IF(dashboard!$B$4="All","*",dashboard!$B$4),$E$2:E3087,IF(dashboard!$B$5="All","*",dashboard!$B$5),$G$2:G3087,IF(dashboard!$B$6="All","*",dashboard!$B$6),$M$2:M3087,IF(dashboard!$B$7="All","*",dashboard!$B$7),$P$2:P3087,"&gt;="&amp;dashboard!$B$8,$P$2:P3087,"&lt;="&amp;dashboard!$B$9)=1),1,0)</f>
        <v>0</v>
      </c>
    </row>
    <row r="3088" spans="1:17">
      <c r="A3088" t="s">
        <v>4679</v>
      </c>
      <c r="B3088" s="2">
        <v>45263</v>
      </c>
      <c r="C3088" t="s">
        <v>944</v>
      </c>
      <c r="D3088" t="s">
        <v>3431</v>
      </c>
      <c r="E3088" t="s">
        <v>61</v>
      </c>
      <c r="F3088" t="s">
        <v>27</v>
      </c>
      <c r="G3088" t="s">
        <v>42</v>
      </c>
      <c r="H3088" t="s">
        <v>50</v>
      </c>
      <c r="I3088" s="3">
        <v>5</v>
      </c>
      <c r="J3088" s="4">
        <v>1899.83</v>
      </c>
      <c r="K3088" s="4">
        <v>9499.16</v>
      </c>
      <c r="L3088" t="s">
        <v>35</v>
      </c>
      <c r="M3088" t="s">
        <v>29</v>
      </c>
      <c r="N3088">
        <f>IF(COUNTIF($C$2:C3088,C3088)=1,1,0)</f>
        <v>0</v>
      </c>
      <c r="O3088">
        <f t="shared" si="96"/>
        <v>0</v>
      </c>
      <c r="P3088" t="str">
        <f t="shared" si="97"/>
        <v>2023-12</v>
      </c>
      <c r="Q3088" s="3">
        <f>IF(AND(IF(dashboard!$B$4="All",TRUE,$F3088=dashboard!$B$4),IF(dashboard!$B$5="All",TRUE,$E3088=dashboard!$B$5),IF(dashboard!$B$6="All",TRUE,$G3088=dashboard!$B$6),IF(dashboard!$B$7="All",TRUE,$M3088=dashboard!$B$7),$P3088&gt;=dashboard!$B$8,$P3088&lt;=dashboard!$B$9,COUNTIFS($C$2:C3088,$C3088,$F$2:F3088,IF(dashboard!$B$4="All","*",dashboard!$B$4),$E$2:E3088,IF(dashboard!$B$5="All","*",dashboard!$B$5),$G$2:G3088,IF(dashboard!$B$6="All","*",dashboard!$B$6),$M$2:M3088,IF(dashboard!$B$7="All","*",dashboard!$B$7),$P$2:P3088,"&gt;="&amp;dashboard!$B$8,$P$2:P3088,"&lt;="&amp;dashboard!$B$9)=1),1,0)</f>
        <v>0</v>
      </c>
    </row>
    <row r="3089" spans="1:17">
      <c r="A3089" t="s">
        <v>4680</v>
      </c>
      <c r="B3089" s="2">
        <v>45002</v>
      </c>
      <c r="C3089" t="s">
        <v>3769</v>
      </c>
      <c r="D3089" t="s">
        <v>1167</v>
      </c>
      <c r="E3089" t="s">
        <v>17</v>
      </c>
      <c r="F3089" t="s">
        <v>46</v>
      </c>
      <c r="G3089" t="s">
        <v>42</v>
      </c>
      <c r="H3089" t="s">
        <v>20</v>
      </c>
      <c r="I3089" s="3">
        <v>1</v>
      </c>
      <c r="J3089" s="4">
        <v>38124.910000000003</v>
      </c>
      <c r="K3089" s="4">
        <v>38124.910000000003</v>
      </c>
      <c r="L3089" t="s">
        <v>21</v>
      </c>
      <c r="M3089" t="s">
        <v>29</v>
      </c>
      <c r="N3089">
        <f>IF(COUNTIF($C$2:C3089,C3089)=1,1,0)</f>
        <v>0</v>
      </c>
      <c r="O3089">
        <f t="shared" si="96"/>
        <v>0</v>
      </c>
      <c r="P3089" t="str">
        <f t="shared" si="97"/>
        <v>2023-03</v>
      </c>
      <c r="Q3089" s="3">
        <f>IF(AND(IF(dashboard!$B$4="All",TRUE,$F3089=dashboard!$B$4),IF(dashboard!$B$5="All",TRUE,$E3089=dashboard!$B$5),IF(dashboard!$B$6="All",TRUE,$G3089=dashboard!$B$6),IF(dashboard!$B$7="All",TRUE,$M3089=dashboard!$B$7),$P3089&gt;=dashboard!$B$8,$P3089&lt;=dashboard!$B$9,COUNTIFS($C$2:C3089,$C3089,$F$2:F3089,IF(dashboard!$B$4="All","*",dashboard!$B$4),$E$2:E3089,IF(dashboard!$B$5="All","*",dashboard!$B$5),$G$2:G3089,IF(dashboard!$B$6="All","*",dashboard!$B$6),$M$2:M3089,IF(dashboard!$B$7="All","*",dashboard!$B$7),$P$2:P3089,"&gt;="&amp;dashboard!$B$8,$P$2:P3089,"&lt;="&amp;dashboard!$B$9)=1),1,0)</f>
        <v>0</v>
      </c>
    </row>
    <row r="3090" spans="1:17">
      <c r="A3090" t="s">
        <v>4681</v>
      </c>
      <c r="B3090" s="2">
        <v>45101</v>
      </c>
      <c r="C3090" t="s">
        <v>436</v>
      </c>
      <c r="D3090" t="s">
        <v>968</v>
      </c>
      <c r="E3090" t="s">
        <v>17</v>
      </c>
      <c r="F3090" t="s">
        <v>27</v>
      </c>
      <c r="G3090" t="s">
        <v>19</v>
      </c>
      <c r="H3090" t="s">
        <v>34</v>
      </c>
      <c r="I3090" s="3">
        <v>3</v>
      </c>
      <c r="J3090" s="4">
        <v>1062.3399999999999</v>
      </c>
      <c r="K3090" s="4">
        <v>3187.01</v>
      </c>
      <c r="L3090" t="s">
        <v>35</v>
      </c>
      <c r="M3090" t="s">
        <v>29</v>
      </c>
      <c r="N3090">
        <f>IF(COUNTIF($C$2:C3090,C3090)=1,1,0)</f>
        <v>0</v>
      </c>
      <c r="O3090">
        <f t="shared" si="96"/>
        <v>0</v>
      </c>
      <c r="P3090" t="str">
        <f t="shared" si="97"/>
        <v>2023-06</v>
      </c>
      <c r="Q3090" s="3">
        <f>IF(AND(IF(dashboard!$B$4="All",TRUE,$F3090=dashboard!$B$4),IF(dashboard!$B$5="All",TRUE,$E3090=dashboard!$B$5),IF(dashboard!$B$6="All",TRUE,$G3090=dashboard!$B$6),IF(dashboard!$B$7="All",TRUE,$M3090=dashboard!$B$7),$P3090&gt;=dashboard!$B$8,$P3090&lt;=dashboard!$B$9,COUNTIFS($C$2:C3090,$C3090,$F$2:F3090,IF(dashboard!$B$4="All","*",dashboard!$B$4),$E$2:E3090,IF(dashboard!$B$5="All","*",dashboard!$B$5),$G$2:G3090,IF(dashboard!$B$6="All","*",dashboard!$B$6),$M$2:M3090,IF(dashboard!$B$7="All","*",dashboard!$B$7),$P$2:P3090,"&gt;="&amp;dashboard!$B$8,$P$2:P3090,"&lt;="&amp;dashboard!$B$9)=1),1,0)</f>
        <v>0</v>
      </c>
    </row>
    <row r="3091" spans="1:17">
      <c r="A3091" t="s">
        <v>4682</v>
      </c>
      <c r="B3091" s="2">
        <v>45035</v>
      </c>
      <c r="C3091" t="s">
        <v>4683</v>
      </c>
      <c r="D3091" t="s">
        <v>2063</v>
      </c>
      <c r="E3091" t="s">
        <v>61</v>
      </c>
      <c r="F3091" t="s">
        <v>46</v>
      </c>
      <c r="G3091" t="s">
        <v>42</v>
      </c>
      <c r="H3091" t="s">
        <v>50</v>
      </c>
      <c r="I3091" s="3">
        <v>5</v>
      </c>
      <c r="J3091" s="4">
        <v>2599.23</v>
      </c>
      <c r="K3091" s="4">
        <v>12996.14</v>
      </c>
      <c r="L3091" t="s">
        <v>28</v>
      </c>
      <c r="M3091" t="s">
        <v>22</v>
      </c>
      <c r="N3091">
        <f>IF(COUNTIF($C$2:C3091,C3091)=1,1,0)</f>
        <v>1</v>
      </c>
      <c r="O3091">
        <f t="shared" si="96"/>
        <v>1</v>
      </c>
      <c r="P3091" t="str">
        <f t="shared" si="97"/>
        <v>2023-04</v>
      </c>
      <c r="Q3091" s="3">
        <f>IF(AND(IF(dashboard!$B$4="All",TRUE,$F3091=dashboard!$B$4),IF(dashboard!$B$5="All",TRUE,$E3091=dashboard!$B$5),IF(dashboard!$B$6="All",TRUE,$G3091=dashboard!$B$6),IF(dashboard!$B$7="All",TRUE,$M3091=dashboard!$B$7),$P3091&gt;=dashboard!$B$8,$P3091&lt;=dashboard!$B$9,COUNTIFS($C$2:C3091,$C3091,$F$2:F3091,IF(dashboard!$B$4="All","*",dashboard!$B$4),$E$2:E3091,IF(dashboard!$B$5="All","*",dashboard!$B$5),$G$2:G3091,IF(dashboard!$B$6="All","*",dashboard!$B$6),$M$2:M3091,IF(dashboard!$B$7="All","*",dashboard!$B$7),$P$2:P3091,"&gt;="&amp;dashboard!$B$8,$P$2:P3091,"&lt;="&amp;dashboard!$B$9)=1),1,0)</f>
        <v>0</v>
      </c>
    </row>
    <row r="3092" spans="1:17">
      <c r="A3092" t="s">
        <v>4684</v>
      </c>
      <c r="B3092" s="2">
        <v>45109</v>
      </c>
      <c r="C3092" t="s">
        <v>849</v>
      </c>
      <c r="D3092" t="s">
        <v>3071</v>
      </c>
      <c r="E3092" t="s">
        <v>26</v>
      </c>
      <c r="F3092" t="s">
        <v>33</v>
      </c>
      <c r="G3092" t="s">
        <v>42</v>
      </c>
      <c r="H3092" t="s">
        <v>57</v>
      </c>
      <c r="I3092" s="3">
        <v>4</v>
      </c>
      <c r="J3092" s="4">
        <v>15536.31</v>
      </c>
      <c r="K3092" s="4">
        <v>62145.23</v>
      </c>
      <c r="L3092" t="s">
        <v>35</v>
      </c>
      <c r="M3092" t="s">
        <v>22</v>
      </c>
      <c r="N3092">
        <f>IF(COUNTIF($C$2:C3092,C3092)=1,1,0)</f>
        <v>0</v>
      </c>
      <c r="O3092">
        <f t="shared" si="96"/>
        <v>1</v>
      </c>
      <c r="P3092" t="str">
        <f t="shared" si="97"/>
        <v>2023-07</v>
      </c>
      <c r="Q3092" s="3">
        <f>IF(AND(IF(dashboard!$B$4="All",TRUE,$F3092=dashboard!$B$4),IF(dashboard!$B$5="All",TRUE,$E3092=dashboard!$B$5),IF(dashboard!$B$6="All",TRUE,$G3092=dashboard!$B$6),IF(dashboard!$B$7="All",TRUE,$M3092=dashboard!$B$7),$P3092&gt;=dashboard!$B$8,$P3092&lt;=dashboard!$B$9,COUNTIFS($C$2:C3092,$C3092,$F$2:F3092,IF(dashboard!$B$4="All","*",dashboard!$B$4),$E$2:E3092,IF(dashboard!$B$5="All","*",dashboard!$B$5),$G$2:G3092,IF(dashboard!$B$6="All","*",dashboard!$B$6),$M$2:M3092,IF(dashboard!$B$7="All","*",dashboard!$B$7),$P$2:P3092,"&gt;="&amp;dashboard!$B$8,$P$2:P3092,"&lt;="&amp;dashboard!$B$9)=1),1,0)</f>
        <v>0</v>
      </c>
    </row>
    <row r="3093" spans="1:17">
      <c r="A3093" t="s">
        <v>4685</v>
      </c>
      <c r="B3093" s="2">
        <v>45118</v>
      </c>
      <c r="C3093" t="s">
        <v>2031</v>
      </c>
      <c r="D3093" t="s">
        <v>568</v>
      </c>
      <c r="E3093" t="s">
        <v>17</v>
      </c>
      <c r="F3093" t="s">
        <v>33</v>
      </c>
      <c r="G3093" t="s">
        <v>42</v>
      </c>
      <c r="H3093" t="s">
        <v>20</v>
      </c>
      <c r="I3093" s="3">
        <v>1</v>
      </c>
      <c r="J3093" s="4">
        <v>38387.870000000003</v>
      </c>
      <c r="K3093" s="4">
        <v>38387.870000000003</v>
      </c>
      <c r="L3093" t="s">
        <v>35</v>
      </c>
      <c r="M3093" t="s">
        <v>29</v>
      </c>
      <c r="N3093">
        <f>IF(COUNTIF($C$2:C3093,C3093)=1,1,0)</f>
        <v>0</v>
      </c>
      <c r="O3093">
        <f t="shared" si="96"/>
        <v>0</v>
      </c>
      <c r="P3093" t="str">
        <f t="shared" si="97"/>
        <v>2023-07</v>
      </c>
      <c r="Q3093" s="3">
        <f>IF(AND(IF(dashboard!$B$4="All",TRUE,$F3093=dashboard!$B$4),IF(dashboard!$B$5="All",TRUE,$E3093=dashboard!$B$5),IF(dashboard!$B$6="All",TRUE,$G3093=dashboard!$B$6),IF(dashboard!$B$7="All",TRUE,$M3093=dashboard!$B$7),$P3093&gt;=dashboard!$B$8,$P3093&lt;=dashboard!$B$9,COUNTIFS($C$2:C3093,$C3093,$F$2:F3093,IF(dashboard!$B$4="All","*",dashboard!$B$4),$E$2:E3093,IF(dashboard!$B$5="All","*",dashboard!$B$5),$G$2:G3093,IF(dashboard!$B$6="All","*",dashboard!$B$6),$M$2:M3093,IF(dashboard!$B$7="All","*",dashboard!$B$7),$P$2:P3093,"&gt;="&amp;dashboard!$B$8,$P$2:P3093,"&lt;="&amp;dashboard!$B$9)=1),1,0)</f>
        <v>0</v>
      </c>
    </row>
    <row r="3094" spans="1:17">
      <c r="A3094" t="s">
        <v>4686</v>
      </c>
      <c r="B3094" s="2">
        <v>44991</v>
      </c>
      <c r="C3094" t="s">
        <v>1920</v>
      </c>
      <c r="D3094" t="s">
        <v>2232</v>
      </c>
      <c r="E3094" t="s">
        <v>26</v>
      </c>
      <c r="F3094" t="s">
        <v>18</v>
      </c>
      <c r="G3094" t="s">
        <v>19</v>
      </c>
      <c r="H3094" t="s">
        <v>34</v>
      </c>
      <c r="I3094" s="3">
        <v>1</v>
      </c>
      <c r="J3094" s="4">
        <v>1258.31</v>
      </c>
      <c r="K3094" s="4">
        <v>1258.31</v>
      </c>
      <c r="L3094" t="s">
        <v>28</v>
      </c>
      <c r="M3094" t="s">
        <v>29</v>
      </c>
      <c r="N3094">
        <f>IF(COUNTIF($C$2:C3094,C3094)=1,1,0)</f>
        <v>0</v>
      </c>
      <c r="O3094">
        <f t="shared" si="96"/>
        <v>0</v>
      </c>
      <c r="P3094" t="str">
        <f t="shared" si="97"/>
        <v>2023-03</v>
      </c>
      <c r="Q3094" s="3">
        <f>IF(AND(IF(dashboard!$B$4="All",TRUE,$F3094=dashboard!$B$4),IF(dashboard!$B$5="All",TRUE,$E3094=dashboard!$B$5),IF(dashboard!$B$6="All",TRUE,$G3094=dashboard!$B$6),IF(dashboard!$B$7="All",TRUE,$M3094=dashboard!$B$7),$P3094&gt;=dashboard!$B$8,$P3094&lt;=dashboard!$B$9,COUNTIFS($C$2:C3094,$C3094,$F$2:F3094,IF(dashboard!$B$4="All","*",dashboard!$B$4),$E$2:E3094,IF(dashboard!$B$5="All","*",dashboard!$B$5),$G$2:G3094,IF(dashboard!$B$6="All","*",dashboard!$B$6),$M$2:M3094,IF(dashboard!$B$7="All","*",dashboard!$B$7),$P$2:P3094,"&gt;="&amp;dashboard!$B$8,$P$2:P3094,"&lt;="&amp;dashboard!$B$9)=1),1,0)</f>
        <v>0</v>
      </c>
    </row>
    <row r="3095" spans="1:17">
      <c r="A3095" t="s">
        <v>4687</v>
      </c>
      <c r="B3095" s="2">
        <v>45400</v>
      </c>
      <c r="C3095" t="s">
        <v>201</v>
      </c>
      <c r="D3095" t="s">
        <v>3898</v>
      </c>
      <c r="E3095" t="s">
        <v>17</v>
      </c>
      <c r="F3095" t="s">
        <v>18</v>
      </c>
      <c r="G3095" t="s">
        <v>42</v>
      </c>
      <c r="H3095" t="s">
        <v>57</v>
      </c>
      <c r="I3095" s="3">
        <v>4</v>
      </c>
      <c r="J3095" s="4">
        <v>10791.51</v>
      </c>
      <c r="K3095" s="4">
        <v>43166.05</v>
      </c>
      <c r="L3095" t="s">
        <v>21</v>
      </c>
      <c r="M3095" t="s">
        <v>22</v>
      </c>
      <c r="N3095">
        <f>IF(COUNTIF($C$2:C3095,C3095)=1,1,0)</f>
        <v>0</v>
      </c>
      <c r="O3095">
        <f t="shared" si="96"/>
        <v>1</v>
      </c>
      <c r="P3095" t="str">
        <f t="shared" si="97"/>
        <v>2024-04</v>
      </c>
      <c r="Q3095" s="3">
        <f>IF(AND(IF(dashboard!$B$4="All",TRUE,$F3095=dashboard!$B$4),IF(dashboard!$B$5="All",TRUE,$E3095=dashboard!$B$5),IF(dashboard!$B$6="All",TRUE,$G3095=dashboard!$B$6),IF(dashboard!$B$7="All",TRUE,$M3095=dashboard!$B$7),$P3095&gt;=dashboard!$B$8,$P3095&lt;=dashboard!$B$9,COUNTIFS($C$2:C3095,$C3095,$F$2:F3095,IF(dashboard!$B$4="All","*",dashboard!$B$4),$E$2:E3095,IF(dashboard!$B$5="All","*",dashboard!$B$5),$G$2:G3095,IF(dashboard!$B$6="All","*",dashboard!$B$6),$M$2:M3095,IF(dashboard!$B$7="All","*",dashboard!$B$7),$P$2:P3095,"&gt;="&amp;dashboard!$B$8,$P$2:P3095,"&lt;="&amp;dashboard!$B$9)=1),1,0)</f>
        <v>0</v>
      </c>
    </row>
    <row r="3096" spans="1:17">
      <c r="A3096" t="s">
        <v>4688</v>
      </c>
      <c r="B3096" s="2">
        <v>45026</v>
      </c>
      <c r="C3096" t="s">
        <v>794</v>
      </c>
      <c r="D3096" t="s">
        <v>660</v>
      </c>
      <c r="E3096" t="s">
        <v>26</v>
      </c>
      <c r="F3096" t="s">
        <v>18</v>
      </c>
      <c r="G3096" t="s">
        <v>19</v>
      </c>
      <c r="H3096" t="s">
        <v>20</v>
      </c>
      <c r="I3096" s="3">
        <v>1</v>
      </c>
      <c r="J3096" s="4">
        <v>33590.92</v>
      </c>
      <c r="K3096" s="4">
        <v>33590.92</v>
      </c>
      <c r="L3096" t="s">
        <v>35</v>
      </c>
      <c r="M3096" t="s">
        <v>29</v>
      </c>
      <c r="N3096">
        <f>IF(COUNTIF($C$2:C3096,C3096)=1,1,0)</f>
        <v>0</v>
      </c>
      <c r="O3096">
        <f t="shared" si="96"/>
        <v>0</v>
      </c>
      <c r="P3096" t="str">
        <f t="shared" si="97"/>
        <v>2023-04</v>
      </c>
      <c r="Q3096" s="3">
        <f>IF(AND(IF(dashboard!$B$4="All",TRUE,$F3096=dashboard!$B$4),IF(dashboard!$B$5="All",TRUE,$E3096=dashboard!$B$5),IF(dashboard!$B$6="All",TRUE,$G3096=dashboard!$B$6),IF(dashboard!$B$7="All",TRUE,$M3096=dashboard!$B$7),$P3096&gt;=dashboard!$B$8,$P3096&lt;=dashboard!$B$9,COUNTIFS($C$2:C3096,$C3096,$F$2:F3096,IF(dashboard!$B$4="All","*",dashboard!$B$4),$E$2:E3096,IF(dashboard!$B$5="All","*",dashboard!$B$5),$G$2:G3096,IF(dashboard!$B$6="All","*",dashboard!$B$6),$M$2:M3096,IF(dashboard!$B$7="All","*",dashboard!$B$7),$P$2:P3096,"&gt;="&amp;dashboard!$B$8,$P$2:P3096,"&lt;="&amp;dashboard!$B$9)=1),1,0)</f>
        <v>0</v>
      </c>
    </row>
    <row r="3097" spans="1:17">
      <c r="A3097" t="s">
        <v>4689</v>
      </c>
      <c r="B3097" s="2">
        <v>45470</v>
      </c>
      <c r="C3097" t="s">
        <v>834</v>
      </c>
      <c r="D3097" t="s">
        <v>571</v>
      </c>
      <c r="E3097" t="s">
        <v>17</v>
      </c>
      <c r="F3097" t="s">
        <v>18</v>
      </c>
      <c r="G3097" t="s">
        <v>19</v>
      </c>
      <c r="H3097" t="s">
        <v>34</v>
      </c>
      <c r="I3097" s="3">
        <v>3</v>
      </c>
      <c r="J3097" s="4">
        <v>939.71</v>
      </c>
      <c r="K3097" s="4">
        <v>2819.13</v>
      </c>
      <c r="L3097" t="s">
        <v>21</v>
      </c>
      <c r="M3097" t="s">
        <v>29</v>
      </c>
      <c r="N3097">
        <f>IF(COUNTIF($C$2:C3097,C3097)=1,1,0)</f>
        <v>0</v>
      </c>
      <c r="O3097">
        <f t="shared" si="96"/>
        <v>0</v>
      </c>
      <c r="P3097" t="str">
        <f t="shared" si="97"/>
        <v>2024-06</v>
      </c>
      <c r="Q3097" s="3">
        <f>IF(AND(IF(dashboard!$B$4="All",TRUE,$F3097=dashboard!$B$4),IF(dashboard!$B$5="All",TRUE,$E3097=dashboard!$B$5),IF(dashboard!$B$6="All",TRUE,$G3097=dashboard!$B$6),IF(dashboard!$B$7="All",TRUE,$M3097=dashboard!$B$7),$P3097&gt;=dashboard!$B$8,$P3097&lt;=dashboard!$B$9,COUNTIFS($C$2:C3097,$C3097,$F$2:F3097,IF(dashboard!$B$4="All","*",dashboard!$B$4),$E$2:E3097,IF(dashboard!$B$5="All","*",dashboard!$B$5),$G$2:G3097,IF(dashboard!$B$6="All","*",dashboard!$B$6),$M$2:M3097,IF(dashboard!$B$7="All","*",dashboard!$B$7),$P$2:P3097,"&gt;="&amp;dashboard!$B$8,$P$2:P3097,"&lt;="&amp;dashboard!$B$9)=1),1,0)</f>
        <v>0</v>
      </c>
    </row>
    <row r="3098" spans="1:17">
      <c r="A3098" t="s">
        <v>4690</v>
      </c>
      <c r="B3098" s="2">
        <v>45054</v>
      </c>
      <c r="C3098" t="s">
        <v>66</v>
      </c>
      <c r="D3098" t="s">
        <v>318</v>
      </c>
      <c r="E3098" t="s">
        <v>26</v>
      </c>
      <c r="F3098" t="s">
        <v>46</v>
      </c>
      <c r="G3098" t="s">
        <v>42</v>
      </c>
      <c r="H3098" t="s">
        <v>57</v>
      </c>
      <c r="I3098" s="3">
        <v>5</v>
      </c>
      <c r="J3098" s="4">
        <v>17774.73</v>
      </c>
      <c r="K3098" s="4">
        <v>88873.67</v>
      </c>
      <c r="L3098" t="s">
        <v>35</v>
      </c>
      <c r="M3098" t="s">
        <v>22</v>
      </c>
      <c r="N3098">
        <f>IF(COUNTIF($C$2:C3098,C3098)=1,1,0)</f>
        <v>0</v>
      </c>
      <c r="O3098">
        <f t="shared" si="96"/>
        <v>1</v>
      </c>
      <c r="P3098" t="str">
        <f t="shared" si="97"/>
        <v>2023-05</v>
      </c>
      <c r="Q3098" s="3">
        <f>IF(AND(IF(dashboard!$B$4="All",TRUE,$F3098=dashboard!$B$4),IF(dashboard!$B$5="All",TRUE,$E3098=dashboard!$B$5),IF(dashboard!$B$6="All",TRUE,$G3098=dashboard!$B$6),IF(dashboard!$B$7="All",TRUE,$M3098=dashboard!$B$7),$P3098&gt;=dashboard!$B$8,$P3098&lt;=dashboard!$B$9,COUNTIFS($C$2:C3098,$C3098,$F$2:F3098,IF(dashboard!$B$4="All","*",dashboard!$B$4),$E$2:E3098,IF(dashboard!$B$5="All","*",dashboard!$B$5),$G$2:G3098,IF(dashboard!$B$6="All","*",dashboard!$B$6),$M$2:M3098,IF(dashboard!$B$7="All","*",dashboard!$B$7),$P$2:P3098,"&gt;="&amp;dashboard!$B$8,$P$2:P3098,"&lt;="&amp;dashboard!$B$9)=1),1,0)</f>
        <v>0</v>
      </c>
    </row>
    <row r="3099" spans="1:17">
      <c r="A3099" t="s">
        <v>4691</v>
      </c>
      <c r="B3099" s="2">
        <v>45378</v>
      </c>
      <c r="C3099" t="s">
        <v>751</v>
      </c>
      <c r="D3099" t="s">
        <v>2577</v>
      </c>
      <c r="E3099" t="s">
        <v>17</v>
      </c>
      <c r="F3099" t="s">
        <v>33</v>
      </c>
      <c r="G3099" t="s">
        <v>42</v>
      </c>
      <c r="H3099" t="s">
        <v>50</v>
      </c>
      <c r="I3099" s="3">
        <v>1</v>
      </c>
      <c r="J3099" s="4">
        <v>2069.79</v>
      </c>
      <c r="K3099" s="4">
        <v>2069.79</v>
      </c>
      <c r="L3099" t="s">
        <v>28</v>
      </c>
      <c r="M3099" t="s">
        <v>29</v>
      </c>
      <c r="N3099">
        <f>IF(COUNTIF($C$2:C3099,C3099)=1,1,0)</f>
        <v>0</v>
      </c>
      <c r="O3099">
        <f t="shared" si="96"/>
        <v>0</v>
      </c>
      <c r="P3099" t="str">
        <f t="shared" si="97"/>
        <v>2024-03</v>
      </c>
      <c r="Q3099" s="3">
        <f>IF(AND(IF(dashboard!$B$4="All",TRUE,$F3099=dashboard!$B$4),IF(dashboard!$B$5="All",TRUE,$E3099=dashboard!$B$5),IF(dashboard!$B$6="All",TRUE,$G3099=dashboard!$B$6),IF(dashboard!$B$7="All",TRUE,$M3099=dashboard!$B$7),$P3099&gt;=dashboard!$B$8,$P3099&lt;=dashboard!$B$9,COUNTIFS($C$2:C3099,$C3099,$F$2:F3099,IF(dashboard!$B$4="All","*",dashboard!$B$4),$E$2:E3099,IF(dashboard!$B$5="All","*",dashboard!$B$5),$G$2:G3099,IF(dashboard!$B$6="All","*",dashboard!$B$6),$M$2:M3099,IF(dashboard!$B$7="All","*",dashboard!$B$7),$P$2:P3099,"&gt;="&amp;dashboard!$B$8,$P$2:P3099,"&lt;="&amp;dashboard!$B$9)=1),1,0)</f>
        <v>0</v>
      </c>
    </row>
    <row r="3100" spans="1:17">
      <c r="A3100" t="s">
        <v>4692</v>
      </c>
      <c r="B3100" s="2">
        <v>45295</v>
      </c>
      <c r="C3100" t="s">
        <v>774</v>
      </c>
      <c r="D3100" t="s">
        <v>1179</v>
      </c>
      <c r="E3100" t="s">
        <v>17</v>
      </c>
      <c r="F3100" t="s">
        <v>46</v>
      </c>
      <c r="G3100" t="s">
        <v>42</v>
      </c>
      <c r="H3100" t="s">
        <v>57</v>
      </c>
      <c r="I3100" s="3">
        <v>3</v>
      </c>
      <c r="J3100" s="4">
        <v>13650.81</v>
      </c>
      <c r="K3100" s="4">
        <v>40952.42</v>
      </c>
      <c r="L3100" t="s">
        <v>28</v>
      </c>
      <c r="M3100" t="s">
        <v>22</v>
      </c>
      <c r="N3100">
        <f>IF(COUNTIF($C$2:C3100,C3100)=1,1,0)</f>
        <v>0</v>
      </c>
      <c r="O3100">
        <f t="shared" si="96"/>
        <v>1</v>
      </c>
      <c r="P3100" t="str">
        <f t="shared" si="97"/>
        <v>2024-01</v>
      </c>
      <c r="Q3100" s="3">
        <f>IF(AND(IF(dashboard!$B$4="All",TRUE,$F3100=dashboard!$B$4),IF(dashboard!$B$5="All",TRUE,$E3100=dashboard!$B$5),IF(dashboard!$B$6="All",TRUE,$G3100=dashboard!$B$6),IF(dashboard!$B$7="All",TRUE,$M3100=dashboard!$B$7),$P3100&gt;=dashboard!$B$8,$P3100&lt;=dashboard!$B$9,COUNTIFS($C$2:C3100,$C3100,$F$2:F3100,IF(dashboard!$B$4="All","*",dashboard!$B$4),$E$2:E3100,IF(dashboard!$B$5="All","*",dashboard!$B$5),$G$2:G3100,IF(dashboard!$B$6="All","*",dashboard!$B$6),$M$2:M3100,IF(dashboard!$B$7="All","*",dashboard!$B$7),$P$2:P3100,"&gt;="&amp;dashboard!$B$8,$P$2:P3100,"&lt;="&amp;dashboard!$B$9)=1),1,0)</f>
        <v>0</v>
      </c>
    </row>
    <row r="3101" spans="1:17">
      <c r="A3101" t="s">
        <v>4693</v>
      </c>
      <c r="B3101" s="2">
        <v>44969</v>
      </c>
      <c r="C3101" t="s">
        <v>439</v>
      </c>
      <c r="D3101" t="s">
        <v>2149</v>
      </c>
      <c r="E3101" t="s">
        <v>61</v>
      </c>
      <c r="F3101" t="s">
        <v>27</v>
      </c>
      <c r="G3101" t="s">
        <v>19</v>
      </c>
      <c r="H3101" t="s">
        <v>57</v>
      </c>
      <c r="I3101" s="3">
        <v>4</v>
      </c>
      <c r="J3101" s="4">
        <v>11975.27</v>
      </c>
      <c r="K3101" s="4">
        <v>47901.06</v>
      </c>
      <c r="L3101" t="s">
        <v>35</v>
      </c>
      <c r="M3101" t="s">
        <v>22</v>
      </c>
      <c r="N3101">
        <f>IF(COUNTIF($C$2:C3101,C3101)=1,1,0)</f>
        <v>0</v>
      </c>
      <c r="O3101">
        <f t="shared" si="96"/>
        <v>1</v>
      </c>
      <c r="P3101" t="str">
        <f t="shared" si="97"/>
        <v>2023-02</v>
      </c>
      <c r="Q3101" s="3">
        <f>IF(AND(IF(dashboard!$B$4="All",TRUE,$F3101=dashboard!$B$4),IF(dashboard!$B$5="All",TRUE,$E3101=dashboard!$B$5),IF(dashboard!$B$6="All",TRUE,$G3101=dashboard!$B$6),IF(dashboard!$B$7="All",TRUE,$M3101=dashboard!$B$7),$P3101&gt;=dashboard!$B$8,$P3101&lt;=dashboard!$B$9,COUNTIFS($C$2:C3101,$C3101,$F$2:F3101,IF(dashboard!$B$4="All","*",dashboard!$B$4),$E$2:E3101,IF(dashboard!$B$5="All","*",dashboard!$B$5),$G$2:G3101,IF(dashboard!$B$6="All","*",dashboard!$B$6),$M$2:M3101,IF(dashboard!$B$7="All","*",dashboard!$B$7),$P$2:P3101,"&gt;="&amp;dashboard!$B$8,$P$2:P3101,"&lt;="&amp;dashboard!$B$9)=1),1,0)</f>
        <v>0</v>
      </c>
    </row>
    <row r="3102" spans="1:17">
      <c r="A3102" t="s">
        <v>4694</v>
      </c>
      <c r="B3102" s="2">
        <v>45345</v>
      </c>
      <c r="C3102" t="s">
        <v>637</v>
      </c>
      <c r="D3102" t="s">
        <v>420</v>
      </c>
      <c r="E3102" t="s">
        <v>26</v>
      </c>
      <c r="F3102" t="s">
        <v>27</v>
      </c>
      <c r="G3102" t="s">
        <v>19</v>
      </c>
      <c r="H3102" t="s">
        <v>57</v>
      </c>
      <c r="I3102" s="3">
        <v>5</v>
      </c>
      <c r="J3102" s="4">
        <v>11509.42</v>
      </c>
      <c r="K3102" s="4">
        <v>57547.09</v>
      </c>
      <c r="L3102" t="s">
        <v>35</v>
      </c>
      <c r="M3102" t="s">
        <v>29</v>
      </c>
      <c r="N3102">
        <f>IF(COUNTIF($C$2:C3102,C3102)=1,1,0)</f>
        <v>0</v>
      </c>
      <c r="O3102">
        <f t="shared" si="96"/>
        <v>0</v>
      </c>
      <c r="P3102" t="str">
        <f t="shared" si="97"/>
        <v>2024-02</v>
      </c>
      <c r="Q3102" s="3">
        <f>IF(AND(IF(dashboard!$B$4="All",TRUE,$F3102=dashboard!$B$4),IF(dashboard!$B$5="All",TRUE,$E3102=dashboard!$B$5),IF(dashboard!$B$6="All",TRUE,$G3102=dashboard!$B$6),IF(dashboard!$B$7="All",TRUE,$M3102=dashboard!$B$7),$P3102&gt;=dashboard!$B$8,$P3102&lt;=dashboard!$B$9,COUNTIFS($C$2:C3102,$C3102,$F$2:F3102,IF(dashboard!$B$4="All","*",dashboard!$B$4),$E$2:E3102,IF(dashboard!$B$5="All","*",dashboard!$B$5),$G$2:G3102,IF(dashboard!$B$6="All","*",dashboard!$B$6),$M$2:M3102,IF(dashboard!$B$7="All","*",dashboard!$B$7),$P$2:P3102,"&gt;="&amp;dashboard!$B$8,$P$2:P3102,"&lt;="&amp;dashboard!$B$9)=1),1,0)</f>
        <v>0</v>
      </c>
    </row>
    <row r="3103" spans="1:17">
      <c r="A3103" t="s">
        <v>4695</v>
      </c>
      <c r="B3103" s="2">
        <v>45414</v>
      </c>
      <c r="C3103" t="s">
        <v>37</v>
      </c>
      <c r="D3103" t="s">
        <v>2655</v>
      </c>
      <c r="E3103" t="s">
        <v>17</v>
      </c>
      <c r="F3103" t="s">
        <v>27</v>
      </c>
      <c r="G3103" t="s">
        <v>42</v>
      </c>
      <c r="H3103" t="s">
        <v>20</v>
      </c>
      <c r="I3103" s="3">
        <v>4</v>
      </c>
      <c r="J3103" s="4">
        <v>35016.269999999997</v>
      </c>
      <c r="K3103" s="4">
        <v>140065.07</v>
      </c>
      <c r="L3103" t="s">
        <v>35</v>
      </c>
      <c r="M3103" t="s">
        <v>29</v>
      </c>
      <c r="N3103">
        <f>IF(COUNTIF($C$2:C3103,C3103)=1,1,0)</f>
        <v>0</v>
      </c>
      <c r="O3103">
        <f t="shared" si="96"/>
        <v>0</v>
      </c>
      <c r="P3103" t="str">
        <f t="shared" si="97"/>
        <v>2024-05</v>
      </c>
      <c r="Q3103" s="3">
        <f>IF(AND(IF(dashboard!$B$4="All",TRUE,$F3103=dashboard!$B$4),IF(dashboard!$B$5="All",TRUE,$E3103=dashboard!$B$5),IF(dashboard!$B$6="All",TRUE,$G3103=dashboard!$B$6),IF(dashboard!$B$7="All",TRUE,$M3103=dashboard!$B$7),$P3103&gt;=dashboard!$B$8,$P3103&lt;=dashboard!$B$9,COUNTIFS($C$2:C3103,$C3103,$F$2:F3103,IF(dashboard!$B$4="All","*",dashboard!$B$4),$E$2:E3103,IF(dashboard!$B$5="All","*",dashboard!$B$5),$G$2:G3103,IF(dashboard!$B$6="All","*",dashboard!$B$6),$M$2:M3103,IF(dashboard!$B$7="All","*",dashboard!$B$7),$P$2:P3103,"&gt;="&amp;dashboard!$B$8,$P$2:P3103,"&lt;="&amp;dashboard!$B$9)=1),1,0)</f>
        <v>0</v>
      </c>
    </row>
    <row r="3104" spans="1:17">
      <c r="A3104" t="s">
        <v>4696</v>
      </c>
      <c r="B3104" s="2">
        <v>45004</v>
      </c>
      <c r="C3104" t="s">
        <v>247</v>
      </c>
      <c r="D3104" t="s">
        <v>666</v>
      </c>
      <c r="E3104" t="s">
        <v>17</v>
      </c>
      <c r="F3104" t="s">
        <v>27</v>
      </c>
      <c r="G3104" t="s">
        <v>19</v>
      </c>
      <c r="H3104" t="s">
        <v>50</v>
      </c>
      <c r="I3104" s="3">
        <v>5</v>
      </c>
      <c r="J3104" s="4">
        <v>2366.4699999999998</v>
      </c>
      <c r="K3104" s="4">
        <v>11832.37</v>
      </c>
      <c r="L3104" t="s">
        <v>28</v>
      </c>
      <c r="M3104" t="s">
        <v>29</v>
      </c>
      <c r="N3104">
        <f>IF(COUNTIF($C$2:C3104,C3104)=1,1,0)</f>
        <v>0</v>
      </c>
      <c r="O3104">
        <f t="shared" si="96"/>
        <v>0</v>
      </c>
      <c r="P3104" t="str">
        <f t="shared" si="97"/>
        <v>2023-03</v>
      </c>
      <c r="Q3104" s="3">
        <f>IF(AND(IF(dashboard!$B$4="All",TRUE,$F3104=dashboard!$B$4),IF(dashboard!$B$5="All",TRUE,$E3104=dashboard!$B$5),IF(dashboard!$B$6="All",TRUE,$G3104=dashboard!$B$6),IF(dashboard!$B$7="All",TRUE,$M3104=dashboard!$B$7),$P3104&gt;=dashboard!$B$8,$P3104&lt;=dashboard!$B$9,COUNTIFS($C$2:C3104,$C3104,$F$2:F3104,IF(dashboard!$B$4="All","*",dashboard!$B$4),$E$2:E3104,IF(dashboard!$B$5="All","*",dashboard!$B$5),$G$2:G3104,IF(dashboard!$B$6="All","*",dashboard!$B$6),$M$2:M3104,IF(dashboard!$B$7="All","*",dashboard!$B$7),$P$2:P3104,"&gt;="&amp;dashboard!$B$8,$P$2:P3104,"&lt;="&amp;dashboard!$B$9)=1),1,0)</f>
        <v>0</v>
      </c>
    </row>
    <row r="3105" spans="1:17">
      <c r="A3105" t="s">
        <v>4697</v>
      </c>
      <c r="B3105" s="2">
        <v>45196</v>
      </c>
      <c r="C3105" t="s">
        <v>1792</v>
      </c>
      <c r="D3105" t="s">
        <v>915</v>
      </c>
      <c r="E3105" t="s">
        <v>17</v>
      </c>
      <c r="F3105" t="s">
        <v>27</v>
      </c>
      <c r="G3105" t="s">
        <v>42</v>
      </c>
      <c r="H3105" t="s">
        <v>50</v>
      </c>
      <c r="I3105" s="3">
        <v>1</v>
      </c>
      <c r="J3105" s="4">
        <v>2218.3200000000002</v>
      </c>
      <c r="K3105" s="4">
        <v>2218.3200000000002</v>
      </c>
      <c r="L3105" t="s">
        <v>35</v>
      </c>
      <c r="M3105" t="s">
        <v>29</v>
      </c>
      <c r="N3105">
        <f>IF(COUNTIF($C$2:C3105,C3105)=1,1,0)</f>
        <v>0</v>
      </c>
      <c r="O3105">
        <f t="shared" si="96"/>
        <v>0</v>
      </c>
      <c r="P3105" t="str">
        <f t="shared" si="97"/>
        <v>2023-09</v>
      </c>
      <c r="Q3105" s="3">
        <f>IF(AND(IF(dashboard!$B$4="All",TRUE,$F3105=dashboard!$B$4),IF(dashboard!$B$5="All",TRUE,$E3105=dashboard!$B$5),IF(dashboard!$B$6="All",TRUE,$G3105=dashboard!$B$6),IF(dashboard!$B$7="All",TRUE,$M3105=dashboard!$B$7),$P3105&gt;=dashboard!$B$8,$P3105&lt;=dashboard!$B$9,COUNTIFS($C$2:C3105,$C3105,$F$2:F3105,IF(dashboard!$B$4="All","*",dashboard!$B$4),$E$2:E3105,IF(dashboard!$B$5="All","*",dashboard!$B$5),$G$2:G3105,IF(dashboard!$B$6="All","*",dashboard!$B$6),$M$2:M3105,IF(dashboard!$B$7="All","*",dashboard!$B$7),$P$2:P3105,"&gt;="&amp;dashboard!$B$8,$P$2:P3105,"&lt;="&amp;dashboard!$B$9)=1),1,0)</f>
        <v>0</v>
      </c>
    </row>
    <row r="3106" spans="1:17">
      <c r="A3106" t="s">
        <v>4698</v>
      </c>
      <c r="B3106" s="2">
        <v>45241</v>
      </c>
      <c r="C3106" t="s">
        <v>581</v>
      </c>
      <c r="D3106" t="s">
        <v>2220</v>
      </c>
      <c r="E3106" t="s">
        <v>26</v>
      </c>
      <c r="F3106" t="s">
        <v>33</v>
      </c>
      <c r="G3106" t="s">
        <v>42</v>
      </c>
      <c r="H3106" t="s">
        <v>20</v>
      </c>
      <c r="I3106" s="3">
        <v>1</v>
      </c>
      <c r="J3106" s="4">
        <v>25994.83</v>
      </c>
      <c r="K3106" s="4">
        <v>25994.83</v>
      </c>
      <c r="L3106" t="s">
        <v>28</v>
      </c>
      <c r="M3106" t="s">
        <v>29</v>
      </c>
      <c r="N3106">
        <f>IF(COUNTIF($C$2:C3106,C3106)=1,1,0)</f>
        <v>0</v>
      </c>
      <c r="O3106">
        <f t="shared" si="96"/>
        <v>0</v>
      </c>
      <c r="P3106" t="str">
        <f t="shared" si="97"/>
        <v>2023-11</v>
      </c>
      <c r="Q3106" s="3">
        <f>IF(AND(IF(dashboard!$B$4="All",TRUE,$F3106=dashboard!$B$4),IF(dashboard!$B$5="All",TRUE,$E3106=dashboard!$B$5),IF(dashboard!$B$6="All",TRUE,$G3106=dashboard!$B$6),IF(dashboard!$B$7="All",TRUE,$M3106=dashboard!$B$7),$P3106&gt;=dashboard!$B$8,$P3106&lt;=dashboard!$B$9,COUNTIFS($C$2:C3106,$C3106,$F$2:F3106,IF(dashboard!$B$4="All","*",dashboard!$B$4),$E$2:E3106,IF(dashboard!$B$5="All","*",dashboard!$B$5),$G$2:G3106,IF(dashboard!$B$6="All","*",dashboard!$B$6),$M$2:M3106,IF(dashboard!$B$7="All","*",dashboard!$B$7),$P$2:P3106,"&gt;="&amp;dashboard!$B$8,$P$2:P3106,"&lt;="&amp;dashboard!$B$9)=1),1,0)</f>
        <v>0</v>
      </c>
    </row>
    <row r="3107" spans="1:17">
      <c r="A3107" t="s">
        <v>4699</v>
      </c>
      <c r="B3107" s="2">
        <v>45094</v>
      </c>
      <c r="C3107" t="s">
        <v>1681</v>
      </c>
      <c r="D3107" t="s">
        <v>187</v>
      </c>
      <c r="E3107" t="s">
        <v>26</v>
      </c>
      <c r="F3107" t="s">
        <v>46</v>
      </c>
      <c r="G3107" t="s">
        <v>42</v>
      </c>
      <c r="H3107" t="s">
        <v>57</v>
      </c>
      <c r="I3107" s="3">
        <v>5</v>
      </c>
      <c r="J3107" s="4">
        <v>16019.7</v>
      </c>
      <c r="K3107" s="4">
        <v>80098.48</v>
      </c>
      <c r="L3107" t="s">
        <v>35</v>
      </c>
      <c r="M3107" t="s">
        <v>29</v>
      </c>
      <c r="N3107">
        <f>IF(COUNTIF($C$2:C3107,C3107)=1,1,0)</f>
        <v>0</v>
      </c>
      <c r="O3107">
        <f t="shared" si="96"/>
        <v>0</v>
      </c>
      <c r="P3107" t="str">
        <f t="shared" si="97"/>
        <v>2023-06</v>
      </c>
      <c r="Q3107" s="3">
        <f>IF(AND(IF(dashboard!$B$4="All",TRUE,$F3107=dashboard!$B$4),IF(dashboard!$B$5="All",TRUE,$E3107=dashboard!$B$5),IF(dashboard!$B$6="All",TRUE,$G3107=dashboard!$B$6),IF(dashboard!$B$7="All",TRUE,$M3107=dashboard!$B$7),$P3107&gt;=dashboard!$B$8,$P3107&lt;=dashboard!$B$9,COUNTIFS($C$2:C3107,$C3107,$F$2:F3107,IF(dashboard!$B$4="All","*",dashboard!$B$4),$E$2:E3107,IF(dashboard!$B$5="All","*",dashboard!$B$5),$G$2:G3107,IF(dashboard!$B$6="All","*",dashboard!$B$6),$M$2:M3107,IF(dashboard!$B$7="All","*",dashboard!$B$7),$P$2:P3107,"&gt;="&amp;dashboard!$B$8,$P$2:P3107,"&lt;="&amp;dashboard!$B$9)=1),1,0)</f>
        <v>0</v>
      </c>
    </row>
    <row r="3108" spans="1:17">
      <c r="A3108" t="s">
        <v>4700</v>
      </c>
      <c r="B3108" s="2">
        <v>45265</v>
      </c>
      <c r="C3108" t="s">
        <v>485</v>
      </c>
      <c r="D3108" t="s">
        <v>219</v>
      </c>
      <c r="E3108" t="s">
        <v>26</v>
      </c>
      <c r="F3108" t="s">
        <v>27</v>
      </c>
      <c r="G3108" t="s">
        <v>19</v>
      </c>
      <c r="H3108" t="s">
        <v>50</v>
      </c>
      <c r="I3108" s="3">
        <v>3</v>
      </c>
      <c r="J3108" s="4">
        <v>1757.32</v>
      </c>
      <c r="K3108" s="4">
        <v>5271.96</v>
      </c>
      <c r="L3108" t="s">
        <v>28</v>
      </c>
      <c r="M3108" t="s">
        <v>29</v>
      </c>
      <c r="N3108">
        <f>IF(COUNTIF($C$2:C3108,C3108)=1,1,0)</f>
        <v>0</v>
      </c>
      <c r="O3108">
        <f t="shared" si="96"/>
        <v>0</v>
      </c>
      <c r="P3108" t="str">
        <f t="shared" si="97"/>
        <v>2023-12</v>
      </c>
      <c r="Q3108" s="3">
        <f>IF(AND(IF(dashboard!$B$4="All",TRUE,$F3108=dashboard!$B$4),IF(dashboard!$B$5="All",TRUE,$E3108=dashboard!$B$5),IF(dashboard!$B$6="All",TRUE,$G3108=dashboard!$B$6),IF(dashboard!$B$7="All",TRUE,$M3108=dashboard!$B$7),$P3108&gt;=dashboard!$B$8,$P3108&lt;=dashboard!$B$9,COUNTIFS($C$2:C3108,$C3108,$F$2:F3108,IF(dashboard!$B$4="All","*",dashboard!$B$4),$E$2:E3108,IF(dashboard!$B$5="All","*",dashboard!$B$5),$G$2:G3108,IF(dashboard!$B$6="All","*",dashboard!$B$6),$M$2:M3108,IF(dashboard!$B$7="All","*",dashboard!$B$7),$P$2:P3108,"&gt;="&amp;dashboard!$B$8,$P$2:P3108,"&lt;="&amp;dashboard!$B$9)=1),1,0)</f>
        <v>0</v>
      </c>
    </row>
    <row r="3109" spans="1:17">
      <c r="A3109" t="s">
        <v>4701</v>
      </c>
      <c r="B3109" s="2">
        <v>45119</v>
      </c>
      <c r="C3109" t="s">
        <v>883</v>
      </c>
      <c r="D3109" t="s">
        <v>587</v>
      </c>
      <c r="E3109" t="s">
        <v>17</v>
      </c>
      <c r="F3109" t="s">
        <v>18</v>
      </c>
      <c r="G3109" t="s">
        <v>42</v>
      </c>
      <c r="H3109" t="s">
        <v>57</v>
      </c>
      <c r="I3109" s="3">
        <v>3</v>
      </c>
      <c r="J3109" s="4">
        <v>13932.46</v>
      </c>
      <c r="K3109" s="4">
        <v>41797.39</v>
      </c>
      <c r="L3109" t="s">
        <v>35</v>
      </c>
      <c r="M3109" t="s">
        <v>29</v>
      </c>
      <c r="N3109">
        <f>IF(COUNTIF($C$2:C3109,C3109)=1,1,0)</f>
        <v>0</v>
      </c>
      <c r="O3109">
        <f t="shared" si="96"/>
        <v>0</v>
      </c>
      <c r="P3109" t="str">
        <f t="shared" si="97"/>
        <v>2023-07</v>
      </c>
      <c r="Q3109" s="3">
        <f>IF(AND(IF(dashboard!$B$4="All",TRUE,$F3109=dashboard!$B$4),IF(dashboard!$B$5="All",TRUE,$E3109=dashboard!$B$5),IF(dashboard!$B$6="All",TRUE,$G3109=dashboard!$B$6),IF(dashboard!$B$7="All",TRUE,$M3109=dashboard!$B$7),$P3109&gt;=dashboard!$B$8,$P3109&lt;=dashboard!$B$9,COUNTIFS($C$2:C3109,$C3109,$F$2:F3109,IF(dashboard!$B$4="All","*",dashboard!$B$4),$E$2:E3109,IF(dashboard!$B$5="All","*",dashboard!$B$5),$G$2:G3109,IF(dashboard!$B$6="All","*",dashboard!$B$6),$M$2:M3109,IF(dashboard!$B$7="All","*",dashboard!$B$7),$P$2:P3109,"&gt;="&amp;dashboard!$B$8,$P$2:P3109,"&lt;="&amp;dashboard!$B$9)=1),1,0)</f>
        <v>0</v>
      </c>
    </row>
    <row r="3110" spans="1:17">
      <c r="A3110" t="s">
        <v>4702</v>
      </c>
      <c r="B3110" s="2">
        <v>45379</v>
      </c>
      <c r="C3110" t="s">
        <v>2153</v>
      </c>
      <c r="D3110" t="s">
        <v>1371</v>
      </c>
      <c r="E3110" t="s">
        <v>26</v>
      </c>
      <c r="F3110" t="s">
        <v>33</v>
      </c>
      <c r="G3110" t="s">
        <v>42</v>
      </c>
      <c r="H3110" t="s">
        <v>50</v>
      </c>
      <c r="I3110" s="3">
        <v>3</v>
      </c>
      <c r="J3110" s="4">
        <v>2540.71</v>
      </c>
      <c r="K3110" s="4">
        <v>7622.14</v>
      </c>
      <c r="L3110" t="s">
        <v>21</v>
      </c>
      <c r="M3110" t="s">
        <v>29</v>
      </c>
      <c r="N3110">
        <f>IF(COUNTIF($C$2:C3110,C3110)=1,1,0)</f>
        <v>0</v>
      </c>
      <c r="O3110">
        <f t="shared" si="96"/>
        <v>0</v>
      </c>
      <c r="P3110" t="str">
        <f t="shared" si="97"/>
        <v>2024-03</v>
      </c>
      <c r="Q3110" s="3">
        <f>IF(AND(IF(dashboard!$B$4="All",TRUE,$F3110=dashboard!$B$4),IF(dashboard!$B$5="All",TRUE,$E3110=dashboard!$B$5),IF(dashboard!$B$6="All",TRUE,$G3110=dashboard!$B$6),IF(dashboard!$B$7="All",TRUE,$M3110=dashboard!$B$7),$P3110&gt;=dashboard!$B$8,$P3110&lt;=dashboard!$B$9,COUNTIFS($C$2:C3110,$C3110,$F$2:F3110,IF(dashboard!$B$4="All","*",dashboard!$B$4),$E$2:E3110,IF(dashboard!$B$5="All","*",dashboard!$B$5),$G$2:G3110,IF(dashboard!$B$6="All","*",dashboard!$B$6),$M$2:M3110,IF(dashboard!$B$7="All","*",dashboard!$B$7),$P$2:P3110,"&gt;="&amp;dashboard!$B$8,$P$2:P3110,"&lt;="&amp;dashboard!$B$9)=1),1,0)</f>
        <v>0</v>
      </c>
    </row>
    <row r="3111" spans="1:17">
      <c r="A3111" t="s">
        <v>4703</v>
      </c>
      <c r="B3111" s="2">
        <v>45209</v>
      </c>
      <c r="C3111" t="s">
        <v>1120</v>
      </c>
      <c r="D3111" t="s">
        <v>2147</v>
      </c>
      <c r="E3111" t="s">
        <v>17</v>
      </c>
      <c r="F3111" t="s">
        <v>18</v>
      </c>
      <c r="G3111" t="s">
        <v>19</v>
      </c>
      <c r="H3111" t="s">
        <v>20</v>
      </c>
      <c r="I3111" s="3">
        <v>2</v>
      </c>
      <c r="J3111" s="4">
        <v>32037.439999999999</v>
      </c>
      <c r="K3111" s="4">
        <v>64074.879999999997</v>
      </c>
      <c r="L3111" t="s">
        <v>21</v>
      </c>
      <c r="M3111" t="s">
        <v>29</v>
      </c>
      <c r="N3111">
        <f>IF(COUNTIF($C$2:C3111,C3111)=1,1,0)</f>
        <v>0</v>
      </c>
      <c r="O3111">
        <f t="shared" si="96"/>
        <v>0</v>
      </c>
      <c r="P3111" t="str">
        <f t="shared" si="97"/>
        <v>2023-10</v>
      </c>
      <c r="Q3111" s="3">
        <f>IF(AND(IF(dashboard!$B$4="All",TRUE,$F3111=dashboard!$B$4),IF(dashboard!$B$5="All",TRUE,$E3111=dashboard!$B$5),IF(dashboard!$B$6="All",TRUE,$G3111=dashboard!$B$6),IF(dashboard!$B$7="All",TRUE,$M3111=dashboard!$B$7),$P3111&gt;=dashboard!$B$8,$P3111&lt;=dashboard!$B$9,COUNTIFS($C$2:C3111,$C3111,$F$2:F3111,IF(dashboard!$B$4="All","*",dashboard!$B$4),$E$2:E3111,IF(dashboard!$B$5="All","*",dashboard!$B$5),$G$2:G3111,IF(dashboard!$B$6="All","*",dashboard!$B$6),$M$2:M3111,IF(dashboard!$B$7="All","*",dashboard!$B$7),$P$2:P3111,"&gt;="&amp;dashboard!$B$8,$P$2:P3111,"&lt;="&amp;dashboard!$B$9)=1),1,0)</f>
        <v>0</v>
      </c>
    </row>
    <row r="3112" spans="1:17">
      <c r="A3112" t="s">
        <v>4704</v>
      </c>
      <c r="B3112" s="2">
        <v>45262</v>
      </c>
      <c r="C3112" t="s">
        <v>3312</v>
      </c>
      <c r="D3112" t="s">
        <v>1668</v>
      </c>
      <c r="E3112" t="s">
        <v>17</v>
      </c>
      <c r="F3112" t="s">
        <v>33</v>
      </c>
      <c r="G3112" t="s">
        <v>19</v>
      </c>
      <c r="H3112" t="s">
        <v>34</v>
      </c>
      <c r="I3112" s="3">
        <v>3</v>
      </c>
      <c r="J3112" s="4">
        <v>915.73</v>
      </c>
      <c r="K3112" s="4">
        <v>2747.18</v>
      </c>
      <c r="L3112" t="s">
        <v>28</v>
      </c>
      <c r="M3112" t="s">
        <v>29</v>
      </c>
      <c r="N3112">
        <f>IF(COUNTIF($C$2:C3112,C3112)=1,1,0)</f>
        <v>0</v>
      </c>
      <c r="O3112">
        <f t="shared" si="96"/>
        <v>0</v>
      </c>
      <c r="P3112" t="str">
        <f t="shared" si="97"/>
        <v>2023-12</v>
      </c>
      <c r="Q3112" s="3">
        <f>IF(AND(IF(dashboard!$B$4="All",TRUE,$F3112=dashboard!$B$4),IF(dashboard!$B$5="All",TRUE,$E3112=dashboard!$B$5),IF(dashboard!$B$6="All",TRUE,$G3112=dashboard!$B$6),IF(dashboard!$B$7="All",TRUE,$M3112=dashboard!$B$7),$P3112&gt;=dashboard!$B$8,$P3112&lt;=dashboard!$B$9,COUNTIFS($C$2:C3112,$C3112,$F$2:F3112,IF(dashboard!$B$4="All","*",dashboard!$B$4),$E$2:E3112,IF(dashboard!$B$5="All","*",dashboard!$B$5),$G$2:G3112,IF(dashboard!$B$6="All","*",dashboard!$B$6),$M$2:M3112,IF(dashboard!$B$7="All","*",dashboard!$B$7),$P$2:P3112,"&gt;="&amp;dashboard!$B$8,$P$2:P3112,"&lt;="&amp;dashboard!$B$9)=1),1,0)</f>
        <v>0</v>
      </c>
    </row>
    <row r="3113" spans="1:17">
      <c r="A3113" t="s">
        <v>4705</v>
      </c>
      <c r="B3113" s="2">
        <v>45316</v>
      </c>
      <c r="C3113" t="s">
        <v>1312</v>
      </c>
      <c r="D3113" t="s">
        <v>2498</v>
      </c>
      <c r="E3113" t="s">
        <v>26</v>
      </c>
      <c r="F3113" t="s">
        <v>33</v>
      </c>
      <c r="G3113" t="s">
        <v>19</v>
      </c>
      <c r="H3113" t="s">
        <v>57</v>
      </c>
      <c r="I3113" s="3">
        <v>1</v>
      </c>
      <c r="J3113" s="4">
        <v>16336.87</v>
      </c>
      <c r="K3113" s="4">
        <v>16336.87</v>
      </c>
      <c r="L3113" t="s">
        <v>35</v>
      </c>
      <c r="M3113" t="s">
        <v>29</v>
      </c>
      <c r="N3113">
        <f>IF(COUNTIF($C$2:C3113,C3113)=1,1,0)</f>
        <v>0</v>
      </c>
      <c r="O3113">
        <f t="shared" si="96"/>
        <v>0</v>
      </c>
      <c r="P3113" t="str">
        <f t="shared" si="97"/>
        <v>2024-01</v>
      </c>
      <c r="Q3113" s="3">
        <f>IF(AND(IF(dashboard!$B$4="All",TRUE,$F3113=dashboard!$B$4),IF(dashboard!$B$5="All",TRUE,$E3113=dashboard!$B$5),IF(dashboard!$B$6="All",TRUE,$G3113=dashboard!$B$6),IF(dashboard!$B$7="All",TRUE,$M3113=dashboard!$B$7),$P3113&gt;=dashboard!$B$8,$P3113&lt;=dashboard!$B$9,COUNTIFS($C$2:C3113,$C3113,$F$2:F3113,IF(dashboard!$B$4="All","*",dashboard!$B$4),$E$2:E3113,IF(dashboard!$B$5="All","*",dashboard!$B$5),$G$2:G3113,IF(dashboard!$B$6="All","*",dashboard!$B$6),$M$2:M3113,IF(dashboard!$B$7="All","*",dashboard!$B$7),$P$2:P3113,"&gt;="&amp;dashboard!$B$8,$P$2:P3113,"&lt;="&amp;dashboard!$B$9)=1),1,0)</f>
        <v>0</v>
      </c>
    </row>
    <row r="3114" spans="1:17">
      <c r="A3114" t="s">
        <v>4706</v>
      </c>
      <c r="B3114" s="2">
        <v>45451</v>
      </c>
      <c r="C3114" t="s">
        <v>389</v>
      </c>
      <c r="D3114" t="s">
        <v>2336</v>
      </c>
      <c r="E3114" t="s">
        <v>61</v>
      </c>
      <c r="F3114" t="s">
        <v>18</v>
      </c>
      <c r="G3114" t="s">
        <v>19</v>
      </c>
      <c r="H3114" t="s">
        <v>50</v>
      </c>
      <c r="I3114" s="3">
        <v>2</v>
      </c>
      <c r="J3114" s="4">
        <v>2154.9299999999998</v>
      </c>
      <c r="K3114" s="4">
        <v>4309.8599999999997</v>
      </c>
      <c r="L3114" t="s">
        <v>21</v>
      </c>
      <c r="M3114" t="s">
        <v>29</v>
      </c>
      <c r="N3114">
        <f>IF(COUNTIF($C$2:C3114,C3114)=1,1,0)</f>
        <v>0</v>
      </c>
      <c r="O3114">
        <f t="shared" si="96"/>
        <v>0</v>
      </c>
      <c r="P3114" t="str">
        <f t="shared" si="97"/>
        <v>2024-06</v>
      </c>
      <c r="Q3114" s="3">
        <f>IF(AND(IF(dashboard!$B$4="All",TRUE,$F3114=dashboard!$B$4),IF(dashboard!$B$5="All",TRUE,$E3114=dashboard!$B$5),IF(dashboard!$B$6="All",TRUE,$G3114=dashboard!$B$6),IF(dashboard!$B$7="All",TRUE,$M3114=dashboard!$B$7),$P3114&gt;=dashboard!$B$8,$P3114&lt;=dashboard!$B$9,COUNTIFS($C$2:C3114,$C3114,$F$2:F3114,IF(dashboard!$B$4="All","*",dashboard!$B$4),$E$2:E3114,IF(dashboard!$B$5="All","*",dashboard!$B$5),$G$2:G3114,IF(dashboard!$B$6="All","*",dashboard!$B$6),$M$2:M3114,IF(dashboard!$B$7="All","*",dashboard!$B$7),$P$2:P3114,"&gt;="&amp;dashboard!$B$8,$P$2:P3114,"&lt;="&amp;dashboard!$B$9)=1),1,0)</f>
        <v>0</v>
      </c>
    </row>
    <row r="3115" spans="1:17">
      <c r="A3115" t="s">
        <v>4707</v>
      </c>
      <c r="B3115" s="2">
        <v>45166</v>
      </c>
      <c r="C3115" t="s">
        <v>1608</v>
      </c>
      <c r="D3115" t="s">
        <v>2492</v>
      </c>
      <c r="E3115" t="s">
        <v>26</v>
      </c>
      <c r="F3115" t="s">
        <v>18</v>
      </c>
      <c r="G3115" t="s">
        <v>42</v>
      </c>
      <c r="H3115" t="s">
        <v>50</v>
      </c>
      <c r="I3115" s="3">
        <v>3</v>
      </c>
      <c r="J3115" s="4">
        <v>1918.44</v>
      </c>
      <c r="K3115" s="4">
        <v>5755.33</v>
      </c>
      <c r="L3115" t="s">
        <v>35</v>
      </c>
      <c r="M3115" t="s">
        <v>29</v>
      </c>
      <c r="N3115">
        <f>IF(COUNTIF($C$2:C3115,C3115)=1,1,0)</f>
        <v>0</v>
      </c>
      <c r="O3115">
        <f t="shared" si="96"/>
        <v>0</v>
      </c>
      <c r="P3115" t="str">
        <f t="shared" si="97"/>
        <v>2023-08</v>
      </c>
      <c r="Q3115" s="3">
        <f>IF(AND(IF(dashboard!$B$4="All",TRUE,$F3115=dashboard!$B$4),IF(dashboard!$B$5="All",TRUE,$E3115=dashboard!$B$5),IF(dashboard!$B$6="All",TRUE,$G3115=dashboard!$B$6),IF(dashboard!$B$7="All",TRUE,$M3115=dashboard!$B$7),$P3115&gt;=dashboard!$B$8,$P3115&lt;=dashboard!$B$9,COUNTIFS($C$2:C3115,$C3115,$F$2:F3115,IF(dashboard!$B$4="All","*",dashboard!$B$4),$E$2:E3115,IF(dashboard!$B$5="All","*",dashboard!$B$5),$G$2:G3115,IF(dashboard!$B$6="All","*",dashboard!$B$6),$M$2:M3115,IF(dashboard!$B$7="All","*",dashboard!$B$7),$P$2:P3115,"&gt;="&amp;dashboard!$B$8,$P$2:P3115,"&lt;="&amp;dashboard!$B$9)=1),1,0)</f>
        <v>0</v>
      </c>
    </row>
    <row r="3116" spans="1:17">
      <c r="A3116" t="s">
        <v>4708</v>
      </c>
      <c r="B3116" s="2">
        <v>45409</v>
      </c>
      <c r="C3116" t="s">
        <v>1231</v>
      </c>
      <c r="D3116" t="s">
        <v>1804</v>
      </c>
      <c r="E3116" t="s">
        <v>26</v>
      </c>
      <c r="F3116" t="s">
        <v>27</v>
      </c>
      <c r="G3116" t="s">
        <v>42</v>
      </c>
      <c r="H3116" t="s">
        <v>50</v>
      </c>
      <c r="I3116" s="3">
        <v>1</v>
      </c>
      <c r="J3116" s="4">
        <v>2437.83</v>
      </c>
      <c r="K3116" s="4">
        <v>2437.83</v>
      </c>
      <c r="L3116" t="s">
        <v>35</v>
      </c>
      <c r="M3116" t="s">
        <v>29</v>
      </c>
      <c r="N3116">
        <f>IF(COUNTIF($C$2:C3116,C3116)=1,1,0)</f>
        <v>0</v>
      </c>
      <c r="O3116">
        <f t="shared" si="96"/>
        <v>0</v>
      </c>
      <c r="P3116" t="str">
        <f t="shared" si="97"/>
        <v>2024-04</v>
      </c>
      <c r="Q3116" s="3">
        <f>IF(AND(IF(dashboard!$B$4="All",TRUE,$F3116=dashboard!$B$4),IF(dashboard!$B$5="All",TRUE,$E3116=dashboard!$B$5),IF(dashboard!$B$6="All",TRUE,$G3116=dashboard!$B$6),IF(dashboard!$B$7="All",TRUE,$M3116=dashboard!$B$7),$P3116&gt;=dashboard!$B$8,$P3116&lt;=dashboard!$B$9,COUNTIFS($C$2:C3116,$C3116,$F$2:F3116,IF(dashboard!$B$4="All","*",dashboard!$B$4),$E$2:E3116,IF(dashboard!$B$5="All","*",dashboard!$B$5),$G$2:G3116,IF(dashboard!$B$6="All","*",dashboard!$B$6),$M$2:M3116,IF(dashboard!$B$7="All","*",dashboard!$B$7),$P$2:P3116,"&gt;="&amp;dashboard!$B$8,$P$2:P3116,"&lt;="&amp;dashboard!$B$9)=1),1,0)</f>
        <v>0</v>
      </c>
    </row>
    <row r="3117" spans="1:17">
      <c r="A3117" t="s">
        <v>4709</v>
      </c>
      <c r="B3117" s="2">
        <v>45384</v>
      </c>
      <c r="C3117" t="s">
        <v>1800</v>
      </c>
      <c r="D3117" t="s">
        <v>512</v>
      </c>
      <c r="E3117" t="s">
        <v>26</v>
      </c>
      <c r="F3117" t="s">
        <v>18</v>
      </c>
      <c r="G3117" t="s">
        <v>42</v>
      </c>
      <c r="H3117" t="s">
        <v>20</v>
      </c>
      <c r="I3117" s="3">
        <v>2</v>
      </c>
      <c r="J3117" s="4">
        <v>24835.5</v>
      </c>
      <c r="K3117" s="4">
        <v>49671</v>
      </c>
      <c r="L3117" t="s">
        <v>35</v>
      </c>
      <c r="M3117" t="s">
        <v>29</v>
      </c>
      <c r="N3117">
        <f>IF(COUNTIF($C$2:C3117,C3117)=1,1,0)</f>
        <v>0</v>
      </c>
      <c r="O3117">
        <f t="shared" si="96"/>
        <v>0</v>
      </c>
      <c r="P3117" t="str">
        <f t="shared" si="97"/>
        <v>2024-04</v>
      </c>
      <c r="Q3117" s="3">
        <f>IF(AND(IF(dashboard!$B$4="All",TRUE,$F3117=dashboard!$B$4),IF(dashboard!$B$5="All",TRUE,$E3117=dashboard!$B$5),IF(dashboard!$B$6="All",TRUE,$G3117=dashboard!$B$6),IF(dashboard!$B$7="All",TRUE,$M3117=dashboard!$B$7),$P3117&gt;=dashboard!$B$8,$P3117&lt;=dashboard!$B$9,COUNTIFS($C$2:C3117,$C3117,$F$2:F3117,IF(dashboard!$B$4="All","*",dashboard!$B$4),$E$2:E3117,IF(dashboard!$B$5="All","*",dashboard!$B$5),$G$2:G3117,IF(dashboard!$B$6="All","*",dashboard!$B$6),$M$2:M3117,IF(dashboard!$B$7="All","*",dashboard!$B$7),$P$2:P3117,"&gt;="&amp;dashboard!$B$8,$P$2:P3117,"&lt;="&amp;dashboard!$B$9)=1),1,0)</f>
        <v>0</v>
      </c>
    </row>
    <row r="3118" spans="1:17">
      <c r="A3118" t="s">
        <v>4710</v>
      </c>
      <c r="B3118" s="2">
        <v>45015</v>
      </c>
      <c r="C3118" t="s">
        <v>1727</v>
      </c>
      <c r="D3118" t="s">
        <v>498</v>
      </c>
      <c r="E3118" t="s">
        <v>61</v>
      </c>
      <c r="F3118" t="s">
        <v>46</v>
      </c>
      <c r="G3118" t="s">
        <v>19</v>
      </c>
      <c r="H3118" t="s">
        <v>20</v>
      </c>
      <c r="I3118" s="3">
        <v>1</v>
      </c>
      <c r="J3118" s="4">
        <v>30171.11</v>
      </c>
      <c r="K3118" s="4">
        <v>30171.11</v>
      </c>
      <c r="L3118" t="s">
        <v>21</v>
      </c>
      <c r="M3118" t="s">
        <v>29</v>
      </c>
      <c r="N3118">
        <f>IF(COUNTIF($C$2:C3118,C3118)=1,1,0)</f>
        <v>0</v>
      </c>
      <c r="O3118">
        <f t="shared" si="96"/>
        <v>0</v>
      </c>
      <c r="P3118" t="str">
        <f t="shared" si="97"/>
        <v>2023-03</v>
      </c>
      <c r="Q3118" s="3">
        <f>IF(AND(IF(dashboard!$B$4="All",TRUE,$F3118=dashboard!$B$4),IF(dashboard!$B$5="All",TRUE,$E3118=dashboard!$B$5),IF(dashboard!$B$6="All",TRUE,$G3118=dashboard!$B$6),IF(dashboard!$B$7="All",TRUE,$M3118=dashboard!$B$7),$P3118&gt;=dashboard!$B$8,$P3118&lt;=dashboard!$B$9,COUNTIFS($C$2:C3118,$C3118,$F$2:F3118,IF(dashboard!$B$4="All","*",dashboard!$B$4),$E$2:E3118,IF(dashboard!$B$5="All","*",dashboard!$B$5),$G$2:G3118,IF(dashboard!$B$6="All","*",dashboard!$B$6),$M$2:M3118,IF(dashboard!$B$7="All","*",dashboard!$B$7),$P$2:P3118,"&gt;="&amp;dashboard!$B$8,$P$2:P3118,"&lt;="&amp;dashboard!$B$9)=1),1,0)</f>
        <v>0</v>
      </c>
    </row>
    <row r="3119" spans="1:17">
      <c r="A3119" t="s">
        <v>4711</v>
      </c>
      <c r="B3119" s="2">
        <v>45021</v>
      </c>
      <c r="C3119" t="s">
        <v>1043</v>
      </c>
      <c r="D3119" t="s">
        <v>1179</v>
      </c>
      <c r="E3119" t="s">
        <v>17</v>
      </c>
      <c r="F3119" t="s">
        <v>33</v>
      </c>
      <c r="G3119" t="s">
        <v>42</v>
      </c>
      <c r="H3119" t="s">
        <v>34</v>
      </c>
      <c r="I3119" s="3">
        <v>5</v>
      </c>
      <c r="J3119" s="4">
        <v>1290.3900000000001</v>
      </c>
      <c r="K3119" s="4">
        <v>6451.93</v>
      </c>
      <c r="L3119" t="s">
        <v>28</v>
      </c>
      <c r="M3119" t="s">
        <v>29</v>
      </c>
      <c r="N3119">
        <f>IF(COUNTIF($C$2:C3119,C3119)=1,1,0)</f>
        <v>0</v>
      </c>
      <c r="O3119">
        <f t="shared" si="96"/>
        <v>0</v>
      </c>
      <c r="P3119" t="str">
        <f t="shared" si="97"/>
        <v>2023-04</v>
      </c>
      <c r="Q3119" s="3">
        <f>IF(AND(IF(dashboard!$B$4="All",TRUE,$F3119=dashboard!$B$4),IF(dashboard!$B$5="All",TRUE,$E3119=dashboard!$B$5),IF(dashboard!$B$6="All",TRUE,$G3119=dashboard!$B$6),IF(dashboard!$B$7="All",TRUE,$M3119=dashboard!$B$7),$P3119&gt;=dashboard!$B$8,$P3119&lt;=dashboard!$B$9,COUNTIFS($C$2:C3119,$C3119,$F$2:F3119,IF(dashboard!$B$4="All","*",dashboard!$B$4),$E$2:E3119,IF(dashboard!$B$5="All","*",dashboard!$B$5),$G$2:G3119,IF(dashboard!$B$6="All","*",dashboard!$B$6),$M$2:M3119,IF(dashboard!$B$7="All","*",dashboard!$B$7),$P$2:P3119,"&gt;="&amp;dashboard!$B$8,$P$2:P3119,"&lt;="&amp;dashboard!$B$9)=1),1,0)</f>
        <v>0</v>
      </c>
    </row>
    <row r="3120" spans="1:17">
      <c r="A3120" t="s">
        <v>4712</v>
      </c>
      <c r="B3120" s="2">
        <v>45378</v>
      </c>
      <c r="C3120" t="s">
        <v>2854</v>
      </c>
      <c r="D3120" t="s">
        <v>2412</v>
      </c>
      <c r="E3120" t="s">
        <v>17</v>
      </c>
      <c r="F3120" t="s">
        <v>33</v>
      </c>
      <c r="G3120" t="s">
        <v>19</v>
      </c>
      <c r="H3120" t="s">
        <v>20</v>
      </c>
      <c r="I3120" s="3">
        <v>1</v>
      </c>
      <c r="J3120" s="4">
        <v>40472.449999999997</v>
      </c>
      <c r="K3120" s="4">
        <v>40472.449999999997</v>
      </c>
      <c r="L3120" t="s">
        <v>21</v>
      </c>
      <c r="M3120" t="s">
        <v>29</v>
      </c>
      <c r="N3120">
        <f>IF(COUNTIF($C$2:C3120,C3120)=1,1,0)</f>
        <v>0</v>
      </c>
      <c r="O3120">
        <f t="shared" si="96"/>
        <v>0</v>
      </c>
      <c r="P3120" t="str">
        <f t="shared" si="97"/>
        <v>2024-03</v>
      </c>
      <c r="Q3120" s="3">
        <f>IF(AND(IF(dashboard!$B$4="All",TRUE,$F3120=dashboard!$B$4),IF(dashboard!$B$5="All",TRUE,$E3120=dashboard!$B$5),IF(dashboard!$B$6="All",TRUE,$G3120=dashboard!$B$6),IF(dashboard!$B$7="All",TRUE,$M3120=dashboard!$B$7),$P3120&gt;=dashboard!$B$8,$P3120&lt;=dashboard!$B$9,COUNTIFS($C$2:C3120,$C3120,$F$2:F3120,IF(dashboard!$B$4="All","*",dashboard!$B$4),$E$2:E3120,IF(dashboard!$B$5="All","*",dashboard!$B$5),$G$2:G3120,IF(dashboard!$B$6="All","*",dashboard!$B$6),$M$2:M3120,IF(dashboard!$B$7="All","*",dashboard!$B$7),$P$2:P3120,"&gt;="&amp;dashboard!$B$8,$P$2:P3120,"&lt;="&amp;dashboard!$B$9)=1),1,0)</f>
        <v>1</v>
      </c>
    </row>
    <row r="3121" spans="1:17">
      <c r="A3121" t="s">
        <v>4713</v>
      </c>
      <c r="B3121" s="2">
        <v>45354</v>
      </c>
      <c r="C3121" t="s">
        <v>708</v>
      </c>
      <c r="D3121" t="s">
        <v>1734</v>
      </c>
      <c r="E3121" t="s">
        <v>61</v>
      </c>
      <c r="F3121" t="s">
        <v>27</v>
      </c>
      <c r="G3121" t="s">
        <v>42</v>
      </c>
      <c r="H3121" t="s">
        <v>57</v>
      </c>
      <c r="I3121" s="3">
        <v>2</v>
      </c>
      <c r="J3121" s="4">
        <v>14937.96</v>
      </c>
      <c r="K3121" s="4">
        <v>29875.91</v>
      </c>
      <c r="L3121" t="s">
        <v>28</v>
      </c>
      <c r="M3121" t="s">
        <v>29</v>
      </c>
      <c r="N3121">
        <f>IF(COUNTIF($C$2:C3121,C3121)=1,1,0)</f>
        <v>0</v>
      </c>
      <c r="O3121">
        <f t="shared" si="96"/>
        <v>0</v>
      </c>
      <c r="P3121" t="str">
        <f t="shared" si="97"/>
        <v>2024-03</v>
      </c>
      <c r="Q3121" s="3">
        <f>IF(AND(IF(dashboard!$B$4="All",TRUE,$F3121=dashboard!$B$4),IF(dashboard!$B$5="All",TRUE,$E3121=dashboard!$B$5),IF(dashboard!$B$6="All",TRUE,$G3121=dashboard!$B$6),IF(dashboard!$B$7="All",TRUE,$M3121=dashboard!$B$7),$P3121&gt;=dashboard!$B$8,$P3121&lt;=dashboard!$B$9,COUNTIFS($C$2:C3121,$C3121,$F$2:F3121,IF(dashboard!$B$4="All","*",dashboard!$B$4),$E$2:E3121,IF(dashboard!$B$5="All","*",dashboard!$B$5),$G$2:G3121,IF(dashboard!$B$6="All","*",dashboard!$B$6),$M$2:M3121,IF(dashboard!$B$7="All","*",dashboard!$B$7),$P$2:P3121,"&gt;="&amp;dashboard!$B$8,$P$2:P3121,"&lt;="&amp;dashboard!$B$9)=1),1,0)</f>
        <v>0</v>
      </c>
    </row>
    <row r="3122" spans="1:17">
      <c r="A3122" t="s">
        <v>4714</v>
      </c>
      <c r="B3122" s="2">
        <v>45077</v>
      </c>
      <c r="C3122" t="s">
        <v>4715</v>
      </c>
      <c r="D3122" t="s">
        <v>1927</v>
      </c>
      <c r="E3122" t="s">
        <v>61</v>
      </c>
      <c r="F3122" t="s">
        <v>33</v>
      </c>
      <c r="G3122" t="s">
        <v>42</v>
      </c>
      <c r="H3122" t="s">
        <v>20</v>
      </c>
      <c r="I3122" s="3">
        <v>3</v>
      </c>
      <c r="J3122" s="4">
        <v>28308.2</v>
      </c>
      <c r="K3122" s="4">
        <v>84924.61</v>
      </c>
      <c r="L3122" t="s">
        <v>21</v>
      </c>
      <c r="M3122" t="s">
        <v>29</v>
      </c>
      <c r="N3122">
        <f>IF(COUNTIF($C$2:C3122,C3122)=1,1,0)</f>
        <v>1</v>
      </c>
      <c r="O3122">
        <f t="shared" si="96"/>
        <v>0</v>
      </c>
      <c r="P3122" t="str">
        <f t="shared" si="97"/>
        <v>2023-05</v>
      </c>
      <c r="Q3122" s="3">
        <f>IF(AND(IF(dashboard!$B$4="All",TRUE,$F3122=dashboard!$B$4),IF(dashboard!$B$5="All",TRUE,$E3122=dashboard!$B$5),IF(dashboard!$B$6="All",TRUE,$G3122=dashboard!$B$6),IF(dashboard!$B$7="All",TRUE,$M3122=dashboard!$B$7),$P3122&gt;=dashboard!$B$8,$P3122&lt;=dashboard!$B$9,COUNTIFS($C$2:C3122,$C3122,$F$2:F3122,IF(dashboard!$B$4="All","*",dashboard!$B$4),$E$2:E3122,IF(dashboard!$B$5="All","*",dashboard!$B$5),$G$2:G3122,IF(dashboard!$B$6="All","*",dashboard!$B$6),$M$2:M3122,IF(dashboard!$B$7="All","*",dashboard!$B$7),$P$2:P3122,"&gt;="&amp;dashboard!$B$8,$P$2:P3122,"&lt;="&amp;dashboard!$B$9)=1),1,0)</f>
        <v>1</v>
      </c>
    </row>
    <row r="3123" spans="1:17">
      <c r="A3123" t="s">
        <v>4716</v>
      </c>
      <c r="B3123" s="2">
        <v>45440</v>
      </c>
      <c r="C3123" t="s">
        <v>414</v>
      </c>
      <c r="D3123" t="s">
        <v>437</v>
      </c>
      <c r="E3123" t="s">
        <v>17</v>
      </c>
      <c r="F3123" t="s">
        <v>18</v>
      </c>
      <c r="G3123" t="s">
        <v>42</v>
      </c>
      <c r="H3123" t="s">
        <v>50</v>
      </c>
      <c r="I3123" s="3">
        <v>2</v>
      </c>
      <c r="J3123" s="4">
        <v>2025</v>
      </c>
      <c r="K3123" s="4">
        <v>4050</v>
      </c>
      <c r="L3123" t="s">
        <v>35</v>
      </c>
      <c r="M3123" t="s">
        <v>29</v>
      </c>
      <c r="N3123">
        <f>IF(COUNTIF($C$2:C3123,C3123)=1,1,0)</f>
        <v>0</v>
      </c>
      <c r="O3123">
        <f t="shared" si="96"/>
        <v>0</v>
      </c>
      <c r="P3123" t="str">
        <f t="shared" si="97"/>
        <v>2024-05</v>
      </c>
      <c r="Q3123" s="3">
        <f>IF(AND(IF(dashboard!$B$4="All",TRUE,$F3123=dashboard!$B$4),IF(dashboard!$B$5="All",TRUE,$E3123=dashboard!$B$5),IF(dashboard!$B$6="All",TRUE,$G3123=dashboard!$B$6),IF(dashboard!$B$7="All",TRUE,$M3123=dashboard!$B$7),$P3123&gt;=dashboard!$B$8,$P3123&lt;=dashboard!$B$9,COUNTIFS($C$2:C3123,$C3123,$F$2:F3123,IF(dashboard!$B$4="All","*",dashboard!$B$4),$E$2:E3123,IF(dashboard!$B$5="All","*",dashboard!$B$5),$G$2:G3123,IF(dashboard!$B$6="All","*",dashboard!$B$6),$M$2:M3123,IF(dashboard!$B$7="All","*",dashboard!$B$7),$P$2:P3123,"&gt;="&amp;dashboard!$B$8,$P$2:P3123,"&lt;="&amp;dashboard!$B$9)=1),1,0)</f>
        <v>0</v>
      </c>
    </row>
    <row r="3124" spans="1:17">
      <c r="A3124" t="s">
        <v>4717</v>
      </c>
      <c r="B3124" s="2">
        <v>45302</v>
      </c>
      <c r="C3124" t="s">
        <v>1846</v>
      </c>
      <c r="D3124" t="s">
        <v>1739</v>
      </c>
      <c r="E3124" t="s">
        <v>17</v>
      </c>
      <c r="F3124" t="s">
        <v>33</v>
      </c>
      <c r="G3124" t="s">
        <v>42</v>
      </c>
      <c r="H3124" t="s">
        <v>57</v>
      </c>
      <c r="I3124" s="3">
        <v>3</v>
      </c>
      <c r="J3124" s="4">
        <v>15029.04</v>
      </c>
      <c r="K3124" s="4">
        <v>45087.11</v>
      </c>
      <c r="L3124" t="s">
        <v>35</v>
      </c>
      <c r="M3124" t="s">
        <v>29</v>
      </c>
      <c r="N3124">
        <f>IF(COUNTIF($C$2:C3124,C3124)=1,1,0)</f>
        <v>0</v>
      </c>
      <c r="O3124">
        <f t="shared" si="96"/>
        <v>0</v>
      </c>
      <c r="P3124" t="str">
        <f t="shared" si="97"/>
        <v>2024-01</v>
      </c>
      <c r="Q3124" s="3">
        <f>IF(AND(IF(dashboard!$B$4="All",TRUE,$F3124=dashboard!$B$4),IF(dashboard!$B$5="All",TRUE,$E3124=dashboard!$B$5),IF(dashboard!$B$6="All",TRUE,$G3124=dashboard!$B$6),IF(dashboard!$B$7="All",TRUE,$M3124=dashboard!$B$7),$P3124&gt;=dashboard!$B$8,$P3124&lt;=dashboard!$B$9,COUNTIFS($C$2:C3124,$C3124,$F$2:F3124,IF(dashboard!$B$4="All","*",dashboard!$B$4),$E$2:E3124,IF(dashboard!$B$5="All","*",dashboard!$B$5),$G$2:G3124,IF(dashboard!$B$6="All","*",dashboard!$B$6),$M$2:M3124,IF(dashboard!$B$7="All","*",dashboard!$B$7),$P$2:P3124,"&gt;="&amp;dashboard!$B$8,$P$2:P3124,"&lt;="&amp;dashboard!$B$9)=1),1,0)</f>
        <v>1</v>
      </c>
    </row>
    <row r="3125" spans="1:17">
      <c r="A3125" t="s">
        <v>4718</v>
      </c>
      <c r="B3125" s="2">
        <v>44948</v>
      </c>
      <c r="C3125" t="s">
        <v>3353</v>
      </c>
      <c r="D3125" t="s">
        <v>208</v>
      </c>
      <c r="E3125" t="s">
        <v>17</v>
      </c>
      <c r="F3125" t="s">
        <v>33</v>
      </c>
      <c r="G3125" t="s">
        <v>42</v>
      </c>
      <c r="H3125" t="s">
        <v>20</v>
      </c>
      <c r="I3125" s="3">
        <v>3</v>
      </c>
      <c r="J3125" s="4">
        <v>31618.33</v>
      </c>
      <c r="K3125" s="4">
        <v>94854.99</v>
      </c>
      <c r="L3125" t="s">
        <v>35</v>
      </c>
      <c r="M3125" t="s">
        <v>29</v>
      </c>
      <c r="N3125">
        <f>IF(COUNTIF($C$2:C3125,C3125)=1,1,0)</f>
        <v>0</v>
      </c>
      <c r="O3125">
        <f t="shared" si="96"/>
        <v>0</v>
      </c>
      <c r="P3125" t="str">
        <f t="shared" si="97"/>
        <v>2023-01</v>
      </c>
      <c r="Q3125" s="3">
        <f>IF(AND(IF(dashboard!$B$4="All",TRUE,$F3125=dashboard!$B$4),IF(dashboard!$B$5="All",TRUE,$E3125=dashboard!$B$5),IF(dashboard!$B$6="All",TRUE,$G3125=dashboard!$B$6),IF(dashboard!$B$7="All",TRUE,$M3125=dashboard!$B$7),$P3125&gt;=dashboard!$B$8,$P3125&lt;=dashboard!$B$9,COUNTIFS($C$2:C3125,$C3125,$F$2:F3125,IF(dashboard!$B$4="All","*",dashboard!$B$4),$E$2:E3125,IF(dashboard!$B$5="All","*",dashboard!$B$5),$G$2:G3125,IF(dashboard!$B$6="All","*",dashboard!$B$6),$M$2:M3125,IF(dashboard!$B$7="All","*",dashboard!$B$7),$P$2:P3125,"&gt;="&amp;dashboard!$B$8,$P$2:P3125,"&lt;="&amp;dashboard!$B$9)=1),1,0)</f>
        <v>0</v>
      </c>
    </row>
    <row r="3126" spans="1:17">
      <c r="A3126" t="s">
        <v>4719</v>
      </c>
      <c r="B3126" s="2">
        <v>45239</v>
      </c>
      <c r="C3126" t="s">
        <v>436</v>
      </c>
      <c r="D3126" t="s">
        <v>4501</v>
      </c>
      <c r="E3126" t="s">
        <v>17</v>
      </c>
      <c r="F3126" t="s">
        <v>18</v>
      </c>
      <c r="G3126" t="s">
        <v>42</v>
      </c>
      <c r="H3126" t="s">
        <v>57</v>
      </c>
      <c r="I3126" s="3">
        <v>4</v>
      </c>
      <c r="J3126" s="4">
        <v>11829.48</v>
      </c>
      <c r="K3126" s="4">
        <v>47317.93</v>
      </c>
      <c r="L3126" t="s">
        <v>21</v>
      </c>
      <c r="M3126" t="s">
        <v>29</v>
      </c>
      <c r="N3126">
        <f>IF(COUNTIF($C$2:C3126,C3126)=1,1,0)</f>
        <v>0</v>
      </c>
      <c r="O3126">
        <f t="shared" si="96"/>
        <v>0</v>
      </c>
      <c r="P3126" t="str">
        <f t="shared" si="97"/>
        <v>2023-11</v>
      </c>
      <c r="Q3126" s="3">
        <f>IF(AND(IF(dashboard!$B$4="All",TRUE,$F3126=dashboard!$B$4),IF(dashboard!$B$5="All",TRUE,$E3126=dashboard!$B$5),IF(dashboard!$B$6="All",TRUE,$G3126=dashboard!$B$6),IF(dashboard!$B$7="All",TRUE,$M3126=dashboard!$B$7),$P3126&gt;=dashboard!$B$8,$P3126&lt;=dashboard!$B$9,COUNTIFS($C$2:C3126,$C3126,$F$2:F3126,IF(dashboard!$B$4="All","*",dashboard!$B$4),$E$2:E3126,IF(dashboard!$B$5="All","*",dashboard!$B$5),$G$2:G3126,IF(dashboard!$B$6="All","*",dashboard!$B$6),$M$2:M3126,IF(dashboard!$B$7="All","*",dashboard!$B$7),$P$2:P3126,"&gt;="&amp;dashboard!$B$8,$P$2:P3126,"&lt;="&amp;dashboard!$B$9)=1),1,0)</f>
        <v>0</v>
      </c>
    </row>
    <row r="3127" spans="1:17">
      <c r="A3127" t="s">
        <v>4720</v>
      </c>
      <c r="B3127" s="2">
        <v>45445</v>
      </c>
      <c r="C3127" t="s">
        <v>87</v>
      </c>
      <c r="D3127" t="s">
        <v>339</v>
      </c>
      <c r="E3127" t="s">
        <v>61</v>
      </c>
      <c r="F3127" t="s">
        <v>18</v>
      </c>
      <c r="G3127" t="s">
        <v>42</v>
      </c>
      <c r="H3127" t="s">
        <v>57</v>
      </c>
      <c r="I3127" s="3">
        <v>5</v>
      </c>
      <c r="J3127" s="4">
        <v>16405.48</v>
      </c>
      <c r="K3127" s="4">
        <v>82027.39</v>
      </c>
      <c r="L3127" t="s">
        <v>21</v>
      </c>
      <c r="M3127" t="s">
        <v>29</v>
      </c>
      <c r="N3127">
        <f>IF(COUNTIF($C$2:C3127,C3127)=1,1,0)</f>
        <v>0</v>
      </c>
      <c r="O3127">
        <f t="shared" si="96"/>
        <v>0</v>
      </c>
      <c r="P3127" t="str">
        <f t="shared" si="97"/>
        <v>2024-06</v>
      </c>
      <c r="Q3127" s="3">
        <f>IF(AND(IF(dashboard!$B$4="All",TRUE,$F3127=dashboard!$B$4),IF(dashboard!$B$5="All",TRUE,$E3127=dashboard!$B$5),IF(dashboard!$B$6="All",TRUE,$G3127=dashboard!$B$6),IF(dashboard!$B$7="All",TRUE,$M3127=dashboard!$B$7),$P3127&gt;=dashboard!$B$8,$P3127&lt;=dashboard!$B$9,COUNTIFS($C$2:C3127,$C3127,$F$2:F3127,IF(dashboard!$B$4="All","*",dashboard!$B$4),$E$2:E3127,IF(dashboard!$B$5="All","*",dashboard!$B$5),$G$2:G3127,IF(dashboard!$B$6="All","*",dashboard!$B$6),$M$2:M3127,IF(dashboard!$B$7="All","*",dashboard!$B$7),$P$2:P3127,"&gt;="&amp;dashboard!$B$8,$P$2:P3127,"&lt;="&amp;dashboard!$B$9)=1),1,0)</f>
        <v>0</v>
      </c>
    </row>
    <row r="3128" spans="1:17">
      <c r="A3128" t="s">
        <v>4721</v>
      </c>
      <c r="B3128" s="2">
        <v>45132</v>
      </c>
      <c r="C3128" t="s">
        <v>290</v>
      </c>
      <c r="D3128" t="s">
        <v>1617</v>
      </c>
      <c r="E3128" t="s">
        <v>17</v>
      </c>
      <c r="F3128" t="s">
        <v>33</v>
      </c>
      <c r="G3128" t="s">
        <v>19</v>
      </c>
      <c r="H3128" t="s">
        <v>20</v>
      </c>
      <c r="I3128" s="3">
        <v>4</v>
      </c>
      <c r="J3128" s="4">
        <v>28004.25</v>
      </c>
      <c r="K3128" s="4">
        <v>112017.01</v>
      </c>
      <c r="L3128" t="s">
        <v>28</v>
      </c>
      <c r="M3128" t="s">
        <v>29</v>
      </c>
      <c r="N3128">
        <f>IF(COUNTIF($C$2:C3128,C3128)=1,1,0)</f>
        <v>0</v>
      </c>
      <c r="O3128">
        <f t="shared" si="96"/>
        <v>0</v>
      </c>
      <c r="P3128" t="str">
        <f t="shared" si="97"/>
        <v>2023-07</v>
      </c>
      <c r="Q3128" s="3">
        <f>IF(AND(IF(dashboard!$B$4="All",TRUE,$F3128=dashboard!$B$4),IF(dashboard!$B$5="All",TRUE,$E3128=dashboard!$B$5),IF(dashboard!$B$6="All",TRUE,$G3128=dashboard!$B$6),IF(dashboard!$B$7="All",TRUE,$M3128=dashboard!$B$7),$P3128&gt;=dashboard!$B$8,$P3128&lt;=dashboard!$B$9,COUNTIFS($C$2:C3128,$C3128,$F$2:F3128,IF(dashboard!$B$4="All","*",dashboard!$B$4),$E$2:E3128,IF(dashboard!$B$5="All","*",dashboard!$B$5),$G$2:G3128,IF(dashboard!$B$6="All","*",dashboard!$B$6),$M$2:M3128,IF(dashboard!$B$7="All","*",dashboard!$B$7),$P$2:P3128,"&gt;="&amp;dashboard!$B$8,$P$2:P3128,"&lt;="&amp;dashboard!$B$9)=1),1,0)</f>
        <v>1</v>
      </c>
    </row>
    <row r="3129" spans="1:17">
      <c r="A3129" t="s">
        <v>4722</v>
      </c>
      <c r="B3129" s="2">
        <v>45301</v>
      </c>
      <c r="C3129" t="s">
        <v>2095</v>
      </c>
      <c r="D3129" t="s">
        <v>3375</v>
      </c>
      <c r="E3129" t="s">
        <v>61</v>
      </c>
      <c r="F3129" t="s">
        <v>46</v>
      </c>
      <c r="G3129" t="s">
        <v>42</v>
      </c>
      <c r="H3129" t="s">
        <v>57</v>
      </c>
      <c r="I3129" s="3">
        <v>2</v>
      </c>
      <c r="J3129" s="4">
        <v>12912.31</v>
      </c>
      <c r="K3129" s="4">
        <v>25824.61</v>
      </c>
      <c r="L3129" t="s">
        <v>21</v>
      </c>
      <c r="M3129" t="s">
        <v>22</v>
      </c>
      <c r="N3129">
        <f>IF(COUNTIF($C$2:C3129,C3129)=1,1,0)</f>
        <v>0</v>
      </c>
      <c r="O3129">
        <f t="shared" si="96"/>
        <v>1</v>
      </c>
      <c r="P3129" t="str">
        <f t="shared" si="97"/>
        <v>2024-01</v>
      </c>
      <c r="Q3129" s="3">
        <f>IF(AND(IF(dashboard!$B$4="All",TRUE,$F3129=dashboard!$B$4),IF(dashboard!$B$5="All",TRUE,$E3129=dashboard!$B$5),IF(dashboard!$B$6="All",TRUE,$G3129=dashboard!$B$6),IF(dashboard!$B$7="All",TRUE,$M3129=dashboard!$B$7),$P3129&gt;=dashboard!$B$8,$P3129&lt;=dashboard!$B$9,COUNTIFS($C$2:C3129,$C3129,$F$2:F3129,IF(dashboard!$B$4="All","*",dashboard!$B$4),$E$2:E3129,IF(dashboard!$B$5="All","*",dashboard!$B$5),$G$2:G3129,IF(dashboard!$B$6="All","*",dashboard!$B$6),$M$2:M3129,IF(dashboard!$B$7="All","*",dashboard!$B$7),$P$2:P3129,"&gt;="&amp;dashboard!$B$8,$P$2:P3129,"&lt;="&amp;dashboard!$B$9)=1),1,0)</f>
        <v>0</v>
      </c>
    </row>
    <row r="3130" spans="1:17">
      <c r="A3130" t="s">
        <v>4723</v>
      </c>
      <c r="B3130" s="2">
        <v>45377</v>
      </c>
      <c r="C3130" t="s">
        <v>1089</v>
      </c>
      <c r="D3130" t="s">
        <v>211</v>
      </c>
      <c r="E3130" t="s">
        <v>17</v>
      </c>
      <c r="F3130" t="s">
        <v>18</v>
      </c>
      <c r="G3130" t="s">
        <v>42</v>
      </c>
      <c r="H3130" t="s">
        <v>50</v>
      </c>
      <c r="I3130" s="3">
        <v>4</v>
      </c>
      <c r="J3130" s="4">
        <v>1826.79</v>
      </c>
      <c r="K3130" s="4">
        <v>7307.15</v>
      </c>
      <c r="L3130" t="s">
        <v>28</v>
      </c>
      <c r="M3130" t="s">
        <v>29</v>
      </c>
      <c r="N3130">
        <f>IF(COUNTIF($C$2:C3130,C3130)=1,1,0)</f>
        <v>0</v>
      </c>
      <c r="O3130">
        <f t="shared" si="96"/>
        <v>0</v>
      </c>
      <c r="P3130" t="str">
        <f t="shared" si="97"/>
        <v>2024-03</v>
      </c>
      <c r="Q3130" s="3">
        <f>IF(AND(IF(dashboard!$B$4="All",TRUE,$F3130=dashboard!$B$4),IF(dashboard!$B$5="All",TRUE,$E3130=dashboard!$B$5),IF(dashboard!$B$6="All",TRUE,$G3130=dashboard!$B$6),IF(dashboard!$B$7="All",TRUE,$M3130=dashboard!$B$7),$P3130&gt;=dashboard!$B$8,$P3130&lt;=dashboard!$B$9,COUNTIFS($C$2:C3130,$C3130,$F$2:F3130,IF(dashboard!$B$4="All","*",dashboard!$B$4),$E$2:E3130,IF(dashboard!$B$5="All","*",dashboard!$B$5),$G$2:G3130,IF(dashboard!$B$6="All","*",dashboard!$B$6),$M$2:M3130,IF(dashboard!$B$7="All","*",dashboard!$B$7),$P$2:P3130,"&gt;="&amp;dashboard!$B$8,$P$2:P3130,"&lt;="&amp;dashboard!$B$9)=1),1,0)</f>
        <v>0</v>
      </c>
    </row>
    <row r="3131" spans="1:17">
      <c r="A3131" t="s">
        <v>4724</v>
      </c>
      <c r="B3131" s="2">
        <v>45105</v>
      </c>
      <c r="C3131" t="s">
        <v>3298</v>
      </c>
      <c r="D3131" t="s">
        <v>962</v>
      </c>
      <c r="E3131" t="s">
        <v>17</v>
      </c>
      <c r="F3131" t="s">
        <v>46</v>
      </c>
      <c r="G3131" t="s">
        <v>19</v>
      </c>
      <c r="H3131" t="s">
        <v>50</v>
      </c>
      <c r="I3131" s="3">
        <v>3</v>
      </c>
      <c r="J3131" s="4">
        <v>2626.72</v>
      </c>
      <c r="K3131" s="4">
        <v>7880.15</v>
      </c>
      <c r="L3131" t="s">
        <v>21</v>
      </c>
      <c r="M3131" t="s">
        <v>29</v>
      </c>
      <c r="N3131">
        <f>IF(COUNTIF($C$2:C3131,C3131)=1,1,0)</f>
        <v>0</v>
      </c>
      <c r="O3131">
        <f t="shared" si="96"/>
        <v>0</v>
      </c>
      <c r="P3131" t="str">
        <f t="shared" si="97"/>
        <v>2023-06</v>
      </c>
      <c r="Q3131" s="3">
        <f>IF(AND(IF(dashboard!$B$4="All",TRUE,$F3131=dashboard!$B$4),IF(dashboard!$B$5="All",TRUE,$E3131=dashboard!$B$5),IF(dashboard!$B$6="All",TRUE,$G3131=dashboard!$B$6),IF(dashboard!$B$7="All",TRUE,$M3131=dashboard!$B$7),$P3131&gt;=dashboard!$B$8,$P3131&lt;=dashboard!$B$9,COUNTIFS($C$2:C3131,$C3131,$F$2:F3131,IF(dashboard!$B$4="All","*",dashboard!$B$4),$E$2:E3131,IF(dashboard!$B$5="All","*",dashboard!$B$5),$G$2:G3131,IF(dashboard!$B$6="All","*",dashboard!$B$6),$M$2:M3131,IF(dashboard!$B$7="All","*",dashboard!$B$7),$P$2:P3131,"&gt;="&amp;dashboard!$B$8,$P$2:P3131,"&lt;="&amp;dashboard!$B$9)=1),1,0)</f>
        <v>0</v>
      </c>
    </row>
    <row r="3132" spans="1:17">
      <c r="A3132" t="s">
        <v>4725</v>
      </c>
      <c r="B3132" s="2">
        <v>45136</v>
      </c>
      <c r="C3132" t="s">
        <v>2834</v>
      </c>
      <c r="D3132" t="s">
        <v>2326</v>
      </c>
      <c r="E3132" t="s">
        <v>17</v>
      </c>
      <c r="F3132" t="s">
        <v>46</v>
      </c>
      <c r="G3132" t="s">
        <v>19</v>
      </c>
      <c r="H3132" t="s">
        <v>20</v>
      </c>
      <c r="I3132" s="3">
        <v>2</v>
      </c>
      <c r="J3132" s="4">
        <v>29317.360000000001</v>
      </c>
      <c r="K3132" s="4">
        <v>58634.73</v>
      </c>
      <c r="L3132" t="s">
        <v>35</v>
      </c>
      <c r="M3132" t="s">
        <v>29</v>
      </c>
      <c r="N3132">
        <f>IF(COUNTIF($C$2:C3132,C3132)=1,1,0)</f>
        <v>0</v>
      </c>
      <c r="O3132">
        <f t="shared" si="96"/>
        <v>0</v>
      </c>
      <c r="P3132" t="str">
        <f t="shared" si="97"/>
        <v>2023-07</v>
      </c>
      <c r="Q3132" s="3">
        <f>IF(AND(IF(dashboard!$B$4="All",TRUE,$F3132=dashboard!$B$4),IF(dashboard!$B$5="All",TRUE,$E3132=dashboard!$B$5),IF(dashboard!$B$6="All",TRUE,$G3132=dashboard!$B$6),IF(dashboard!$B$7="All",TRUE,$M3132=dashboard!$B$7),$P3132&gt;=dashboard!$B$8,$P3132&lt;=dashboard!$B$9,COUNTIFS($C$2:C3132,$C3132,$F$2:F3132,IF(dashboard!$B$4="All","*",dashboard!$B$4),$E$2:E3132,IF(dashboard!$B$5="All","*",dashboard!$B$5),$G$2:G3132,IF(dashboard!$B$6="All","*",dashboard!$B$6),$M$2:M3132,IF(dashboard!$B$7="All","*",dashboard!$B$7),$P$2:P3132,"&gt;="&amp;dashboard!$B$8,$P$2:P3132,"&lt;="&amp;dashboard!$B$9)=1),1,0)</f>
        <v>0</v>
      </c>
    </row>
    <row r="3133" spans="1:17">
      <c r="A3133" t="s">
        <v>4726</v>
      </c>
      <c r="B3133" s="2">
        <v>45426</v>
      </c>
      <c r="C3133" t="s">
        <v>1337</v>
      </c>
      <c r="D3133" t="s">
        <v>1220</v>
      </c>
      <c r="E3133" t="s">
        <v>26</v>
      </c>
      <c r="F3133" t="s">
        <v>27</v>
      </c>
      <c r="G3133" t="s">
        <v>42</v>
      </c>
      <c r="H3133" t="s">
        <v>20</v>
      </c>
      <c r="I3133" s="3">
        <v>4</v>
      </c>
      <c r="J3133" s="4">
        <v>28575.17</v>
      </c>
      <c r="K3133" s="4">
        <v>114300.69</v>
      </c>
      <c r="L3133" t="s">
        <v>21</v>
      </c>
      <c r="M3133" t="s">
        <v>29</v>
      </c>
      <c r="N3133">
        <f>IF(COUNTIF($C$2:C3133,C3133)=1,1,0)</f>
        <v>0</v>
      </c>
      <c r="O3133">
        <f t="shared" si="96"/>
        <v>0</v>
      </c>
      <c r="P3133" t="str">
        <f t="shared" si="97"/>
        <v>2024-05</v>
      </c>
      <c r="Q3133" s="3">
        <f>IF(AND(IF(dashboard!$B$4="All",TRUE,$F3133=dashboard!$B$4),IF(dashboard!$B$5="All",TRUE,$E3133=dashboard!$B$5),IF(dashboard!$B$6="All",TRUE,$G3133=dashboard!$B$6),IF(dashboard!$B$7="All",TRUE,$M3133=dashboard!$B$7),$P3133&gt;=dashboard!$B$8,$P3133&lt;=dashboard!$B$9,COUNTIFS($C$2:C3133,$C3133,$F$2:F3133,IF(dashboard!$B$4="All","*",dashboard!$B$4),$E$2:E3133,IF(dashboard!$B$5="All","*",dashboard!$B$5),$G$2:G3133,IF(dashboard!$B$6="All","*",dashboard!$B$6),$M$2:M3133,IF(dashboard!$B$7="All","*",dashboard!$B$7),$P$2:P3133,"&gt;="&amp;dashboard!$B$8,$P$2:P3133,"&lt;="&amp;dashboard!$B$9)=1),1,0)</f>
        <v>0</v>
      </c>
    </row>
    <row r="3134" spans="1:17">
      <c r="A3134" t="s">
        <v>4727</v>
      </c>
      <c r="B3134" s="2">
        <v>45390</v>
      </c>
      <c r="C3134" t="s">
        <v>2437</v>
      </c>
      <c r="D3134" t="s">
        <v>16</v>
      </c>
      <c r="E3134" t="s">
        <v>26</v>
      </c>
      <c r="F3134" t="s">
        <v>46</v>
      </c>
      <c r="G3134" t="s">
        <v>19</v>
      </c>
      <c r="H3134" t="s">
        <v>50</v>
      </c>
      <c r="I3134" s="3">
        <v>1</v>
      </c>
      <c r="J3134" s="4">
        <v>2129.1999999999998</v>
      </c>
      <c r="K3134" s="4">
        <v>2129.1999999999998</v>
      </c>
      <c r="L3134" t="s">
        <v>35</v>
      </c>
      <c r="M3134" t="s">
        <v>29</v>
      </c>
      <c r="N3134">
        <f>IF(COUNTIF($C$2:C3134,C3134)=1,1,0)</f>
        <v>0</v>
      </c>
      <c r="O3134">
        <f t="shared" si="96"/>
        <v>0</v>
      </c>
      <c r="P3134" t="str">
        <f t="shared" si="97"/>
        <v>2024-04</v>
      </c>
      <c r="Q3134" s="3">
        <f>IF(AND(IF(dashboard!$B$4="All",TRUE,$F3134=dashboard!$B$4),IF(dashboard!$B$5="All",TRUE,$E3134=dashboard!$B$5),IF(dashboard!$B$6="All",TRUE,$G3134=dashboard!$B$6),IF(dashboard!$B$7="All",TRUE,$M3134=dashboard!$B$7),$P3134&gt;=dashboard!$B$8,$P3134&lt;=dashboard!$B$9,COUNTIFS($C$2:C3134,$C3134,$F$2:F3134,IF(dashboard!$B$4="All","*",dashboard!$B$4),$E$2:E3134,IF(dashboard!$B$5="All","*",dashboard!$B$5),$G$2:G3134,IF(dashboard!$B$6="All","*",dashboard!$B$6),$M$2:M3134,IF(dashboard!$B$7="All","*",dashboard!$B$7),$P$2:P3134,"&gt;="&amp;dashboard!$B$8,$P$2:P3134,"&lt;="&amp;dashboard!$B$9)=1),1,0)</f>
        <v>0</v>
      </c>
    </row>
    <row r="3135" spans="1:17">
      <c r="A3135" t="s">
        <v>4728</v>
      </c>
      <c r="B3135" s="2">
        <v>45050</v>
      </c>
      <c r="C3135" t="s">
        <v>3033</v>
      </c>
      <c r="D3135" t="s">
        <v>1402</v>
      </c>
      <c r="E3135" t="s">
        <v>26</v>
      </c>
      <c r="F3135" t="s">
        <v>27</v>
      </c>
      <c r="G3135" t="s">
        <v>19</v>
      </c>
      <c r="H3135" t="s">
        <v>20</v>
      </c>
      <c r="I3135" s="3">
        <v>5</v>
      </c>
      <c r="J3135" s="4">
        <v>39797.279999999999</v>
      </c>
      <c r="K3135" s="4">
        <v>198986.42</v>
      </c>
      <c r="L3135" t="s">
        <v>21</v>
      </c>
      <c r="M3135" t="s">
        <v>29</v>
      </c>
      <c r="N3135">
        <f>IF(COUNTIF($C$2:C3135,C3135)=1,1,0)</f>
        <v>0</v>
      </c>
      <c r="O3135">
        <f t="shared" si="96"/>
        <v>0</v>
      </c>
      <c r="P3135" t="str">
        <f t="shared" si="97"/>
        <v>2023-05</v>
      </c>
      <c r="Q3135" s="3">
        <f>IF(AND(IF(dashboard!$B$4="All",TRUE,$F3135=dashboard!$B$4),IF(dashboard!$B$5="All",TRUE,$E3135=dashboard!$B$5),IF(dashboard!$B$6="All",TRUE,$G3135=dashboard!$B$6),IF(dashboard!$B$7="All",TRUE,$M3135=dashboard!$B$7),$P3135&gt;=dashboard!$B$8,$P3135&lt;=dashboard!$B$9,COUNTIFS($C$2:C3135,$C3135,$F$2:F3135,IF(dashboard!$B$4="All","*",dashboard!$B$4),$E$2:E3135,IF(dashboard!$B$5="All","*",dashboard!$B$5),$G$2:G3135,IF(dashboard!$B$6="All","*",dashboard!$B$6),$M$2:M3135,IF(dashboard!$B$7="All","*",dashboard!$B$7),$P$2:P3135,"&gt;="&amp;dashboard!$B$8,$P$2:P3135,"&lt;="&amp;dashboard!$B$9)=1),1,0)</f>
        <v>0</v>
      </c>
    </row>
    <row r="3136" spans="1:17">
      <c r="A3136" t="s">
        <v>4729</v>
      </c>
      <c r="B3136" s="2">
        <v>45039</v>
      </c>
      <c r="C3136" t="s">
        <v>2584</v>
      </c>
      <c r="D3136" t="s">
        <v>1194</v>
      </c>
      <c r="E3136" t="s">
        <v>17</v>
      </c>
      <c r="F3136" t="s">
        <v>46</v>
      </c>
      <c r="G3136" t="s">
        <v>42</v>
      </c>
      <c r="H3136" t="s">
        <v>50</v>
      </c>
      <c r="I3136" s="3">
        <v>1</v>
      </c>
      <c r="J3136" s="4">
        <v>2397.52</v>
      </c>
      <c r="K3136" s="4">
        <v>2397.52</v>
      </c>
      <c r="L3136" t="s">
        <v>28</v>
      </c>
      <c r="M3136" t="s">
        <v>29</v>
      </c>
      <c r="N3136">
        <f>IF(COUNTIF($C$2:C3136,C3136)=1,1,0)</f>
        <v>0</v>
      </c>
      <c r="O3136">
        <f t="shared" si="96"/>
        <v>0</v>
      </c>
      <c r="P3136" t="str">
        <f t="shared" si="97"/>
        <v>2023-04</v>
      </c>
      <c r="Q3136" s="3">
        <f>IF(AND(IF(dashboard!$B$4="All",TRUE,$F3136=dashboard!$B$4),IF(dashboard!$B$5="All",TRUE,$E3136=dashboard!$B$5),IF(dashboard!$B$6="All",TRUE,$G3136=dashboard!$B$6),IF(dashboard!$B$7="All",TRUE,$M3136=dashboard!$B$7),$P3136&gt;=dashboard!$B$8,$P3136&lt;=dashboard!$B$9,COUNTIFS($C$2:C3136,$C3136,$F$2:F3136,IF(dashboard!$B$4="All","*",dashboard!$B$4),$E$2:E3136,IF(dashboard!$B$5="All","*",dashboard!$B$5),$G$2:G3136,IF(dashboard!$B$6="All","*",dashboard!$B$6),$M$2:M3136,IF(dashboard!$B$7="All","*",dashboard!$B$7),$P$2:P3136,"&gt;="&amp;dashboard!$B$8,$P$2:P3136,"&lt;="&amp;dashboard!$B$9)=1),1,0)</f>
        <v>0</v>
      </c>
    </row>
    <row r="3137" spans="1:17">
      <c r="A3137" t="s">
        <v>4730</v>
      </c>
      <c r="B3137" s="2">
        <v>44938</v>
      </c>
      <c r="C3137" t="s">
        <v>1830</v>
      </c>
      <c r="D3137" t="s">
        <v>617</v>
      </c>
      <c r="E3137" t="s">
        <v>17</v>
      </c>
      <c r="F3137" t="s">
        <v>27</v>
      </c>
      <c r="G3137" t="s">
        <v>42</v>
      </c>
      <c r="H3137" t="s">
        <v>57</v>
      </c>
      <c r="I3137" s="3">
        <v>2</v>
      </c>
      <c r="J3137" s="4">
        <v>11684.14</v>
      </c>
      <c r="K3137" s="4">
        <v>23368.27</v>
      </c>
      <c r="L3137" t="s">
        <v>21</v>
      </c>
      <c r="M3137" t="s">
        <v>29</v>
      </c>
      <c r="N3137">
        <f>IF(COUNTIF($C$2:C3137,C3137)=1,1,0)</f>
        <v>0</v>
      </c>
      <c r="O3137">
        <f t="shared" si="96"/>
        <v>0</v>
      </c>
      <c r="P3137" t="str">
        <f t="shared" si="97"/>
        <v>2023-01</v>
      </c>
      <c r="Q3137" s="3">
        <f>IF(AND(IF(dashboard!$B$4="All",TRUE,$F3137=dashboard!$B$4),IF(dashboard!$B$5="All",TRUE,$E3137=dashboard!$B$5),IF(dashboard!$B$6="All",TRUE,$G3137=dashboard!$B$6),IF(dashboard!$B$7="All",TRUE,$M3137=dashboard!$B$7),$P3137&gt;=dashboard!$B$8,$P3137&lt;=dashboard!$B$9,COUNTIFS($C$2:C3137,$C3137,$F$2:F3137,IF(dashboard!$B$4="All","*",dashboard!$B$4),$E$2:E3137,IF(dashboard!$B$5="All","*",dashboard!$B$5),$G$2:G3137,IF(dashboard!$B$6="All","*",dashboard!$B$6),$M$2:M3137,IF(dashboard!$B$7="All","*",dashboard!$B$7),$P$2:P3137,"&gt;="&amp;dashboard!$B$8,$P$2:P3137,"&lt;="&amp;dashboard!$B$9)=1),1,0)</f>
        <v>0</v>
      </c>
    </row>
    <row r="3138" spans="1:17">
      <c r="A3138" t="s">
        <v>4731</v>
      </c>
      <c r="B3138" s="2">
        <v>45052</v>
      </c>
      <c r="C3138" t="s">
        <v>558</v>
      </c>
      <c r="D3138" t="s">
        <v>726</v>
      </c>
      <c r="E3138" t="s">
        <v>17</v>
      </c>
      <c r="F3138" t="s">
        <v>18</v>
      </c>
      <c r="G3138" t="s">
        <v>42</v>
      </c>
      <c r="H3138" t="s">
        <v>20</v>
      </c>
      <c r="I3138" s="3">
        <v>4</v>
      </c>
      <c r="J3138" s="4">
        <v>38053.42</v>
      </c>
      <c r="K3138" s="4">
        <v>152213.66</v>
      </c>
      <c r="L3138" t="s">
        <v>35</v>
      </c>
      <c r="M3138" t="s">
        <v>29</v>
      </c>
      <c r="N3138">
        <f>IF(COUNTIF($C$2:C3138,C3138)=1,1,0)</f>
        <v>0</v>
      </c>
      <c r="O3138">
        <f t="shared" ref="O3138:O3201" si="98">IF(OR(M3138="Yes",M3138="YES",M3138=TRUE,M3138=1),1,0)</f>
        <v>0</v>
      </c>
      <c r="P3138" t="str">
        <f t="shared" ref="P3138:P3201" si="99">TEXT(B3138,"yyyy-mm")</f>
        <v>2023-05</v>
      </c>
      <c r="Q3138" s="3">
        <f>IF(AND(IF(dashboard!$B$4="All",TRUE,$F3138=dashboard!$B$4),IF(dashboard!$B$5="All",TRUE,$E3138=dashboard!$B$5),IF(dashboard!$B$6="All",TRUE,$G3138=dashboard!$B$6),IF(dashboard!$B$7="All",TRUE,$M3138=dashboard!$B$7),$P3138&gt;=dashboard!$B$8,$P3138&lt;=dashboard!$B$9,COUNTIFS($C$2:C3138,$C3138,$F$2:F3138,IF(dashboard!$B$4="All","*",dashboard!$B$4),$E$2:E3138,IF(dashboard!$B$5="All","*",dashboard!$B$5),$G$2:G3138,IF(dashboard!$B$6="All","*",dashboard!$B$6),$M$2:M3138,IF(dashboard!$B$7="All","*",dashboard!$B$7),$P$2:P3138,"&gt;="&amp;dashboard!$B$8,$P$2:P3138,"&lt;="&amp;dashboard!$B$9)=1),1,0)</f>
        <v>0</v>
      </c>
    </row>
    <row r="3139" spans="1:17">
      <c r="A3139" t="s">
        <v>4732</v>
      </c>
      <c r="B3139" s="2">
        <v>45257</v>
      </c>
      <c r="C3139" t="s">
        <v>4733</v>
      </c>
      <c r="D3139" t="s">
        <v>1239</v>
      </c>
      <c r="E3139" t="s">
        <v>17</v>
      </c>
      <c r="F3139" t="s">
        <v>33</v>
      </c>
      <c r="G3139" t="s">
        <v>19</v>
      </c>
      <c r="H3139" t="s">
        <v>34</v>
      </c>
      <c r="I3139" s="3">
        <v>3</v>
      </c>
      <c r="J3139" s="4">
        <v>965.07</v>
      </c>
      <c r="K3139" s="4">
        <v>2895.22</v>
      </c>
      <c r="L3139" t="s">
        <v>21</v>
      </c>
      <c r="M3139" t="s">
        <v>29</v>
      </c>
      <c r="N3139">
        <f>IF(COUNTIF($C$2:C3139,C3139)=1,1,0)</f>
        <v>1</v>
      </c>
      <c r="O3139">
        <f t="shared" si="98"/>
        <v>0</v>
      </c>
      <c r="P3139" t="str">
        <f t="shared" si="99"/>
        <v>2023-11</v>
      </c>
      <c r="Q3139" s="3">
        <f>IF(AND(IF(dashboard!$B$4="All",TRUE,$F3139=dashboard!$B$4),IF(dashboard!$B$5="All",TRUE,$E3139=dashboard!$B$5),IF(dashboard!$B$6="All",TRUE,$G3139=dashboard!$B$6),IF(dashboard!$B$7="All",TRUE,$M3139=dashboard!$B$7),$P3139&gt;=dashboard!$B$8,$P3139&lt;=dashboard!$B$9,COUNTIFS($C$2:C3139,$C3139,$F$2:F3139,IF(dashboard!$B$4="All","*",dashboard!$B$4),$E$2:E3139,IF(dashboard!$B$5="All","*",dashboard!$B$5),$G$2:G3139,IF(dashboard!$B$6="All","*",dashboard!$B$6),$M$2:M3139,IF(dashboard!$B$7="All","*",dashboard!$B$7),$P$2:P3139,"&gt;="&amp;dashboard!$B$8,$P$2:P3139,"&lt;="&amp;dashboard!$B$9)=1),1,0)</f>
        <v>1</v>
      </c>
    </row>
    <row r="3140" spans="1:17">
      <c r="A3140" t="s">
        <v>4734</v>
      </c>
      <c r="B3140" s="2">
        <v>45209</v>
      </c>
      <c r="C3140" t="s">
        <v>301</v>
      </c>
      <c r="D3140" t="s">
        <v>2951</v>
      </c>
      <c r="E3140" t="s">
        <v>26</v>
      </c>
      <c r="F3140" t="s">
        <v>33</v>
      </c>
      <c r="G3140" t="s">
        <v>19</v>
      </c>
      <c r="H3140" t="s">
        <v>50</v>
      </c>
      <c r="I3140" s="3">
        <v>4</v>
      </c>
      <c r="J3140" s="4">
        <v>2265.6</v>
      </c>
      <c r="K3140" s="4">
        <v>9062.3799999999992</v>
      </c>
      <c r="L3140" t="s">
        <v>28</v>
      </c>
      <c r="M3140" t="s">
        <v>29</v>
      </c>
      <c r="N3140">
        <f>IF(COUNTIF($C$2:C3140,C3140)=1,1,0)</f>
        <v>0</v>
      </c>
      <c r="O3140">
        <f t="shared" si="98"/>
        <v>0</v>
      </c>
      <c r="P3140" t="str">
        <f t="shared" si="99"/>
        <v>2023-10</v>
      </c>
      <c r="Q3140" s="3">
        <f>IF(AND(IF(dashboard!$B$4="All",TRUE,$F3140=dashboard!$B$4),IF(dashboard!$B$5="All",TRUE,$E3140=dashboard!$B$5),IF(dashboard!$B$6="All",TRUE,$G3140=dashboard!$B$6),IF(dashboard!$B$7="All",TRUE,$M3140=dashboard!$B$7),$P3140&gt;=dashboard!$B$8,$P3140&lt;=dashboard!$B$9,COUNTIFS($C$2:C3140,$C3140,$F$2:F3140,IF(dashboard!$B$4="All","*",dashboard!$B$4),$E$2:E3140,IF(dashboard!$B$5="All","*",dashboard!$B$5),$G$2:G3140,IF(dashboard!$B$6="All","*",dashboard!$B$6),$M$2:M3140,IF(dashboard!$B$7="All","*",dashboard!$B$7),$P$2:P3140,"&gt;="&amp;dashboard!$B$8,$P$2:P3140,"&lt;="&amp;dashboard!$B$9)=1),1,0)</f>
        <v>0</v>
      </c>
    </row>
    <row r="3141" spans="1:17">
      <c r="A3141" t="s">
        <v>4735</v>
      </c>
      <c r="B3141" s="2">
        <v>45066</v>
      </c>
      <c r="C3141" t="s">
        <v>561</v>
      </c>
      <c r="D3141" t="s">
        <v>1260</v>
      </c>
      <c r="E3141" t="s">
        <v>26</v>
      </c>
      <c r="F3141" t="s">
        <v>27</v>
      </c>
      <c r="G3141" t="s">
        <v>19</v>
      </c>
      <c r="H3141" t="s">
        <v>50</v>
      </c>
      <c r="I3141" s="3">
        <v>2</v>
      </c>
      <c r="J3141" s="4">
        <v>2460.09</v>
      </c>
      <c r="K3141" s="4">
        <v>4920.1899999999996</v>
      </c>
      <c r="L3141" t="s">
        <v>28</v>
      </c>
      <c r="M3141" t="s">
        <v>29</v>
      </c>
      <c r="N3141">
        <f>IF(COUNTIF($C$2:C3141,C3141)=1,1,0)</f>
        <v>0</v>
      </c>
      <c r="O3141">
        <f t="shared" si="98"/>
        <v>0</v>
      </c>
      <c r="P3141" t="str">
        <f t="shared" si="99"/>
        <v>2023-05</v>
      </c>
      <c r="Q3141" s="3">
        <f>IF(AND(IF(dashboard!$B$4="All",TRUE,$F3141=dashboard!$B$4),IF(dashboard!$B$5="All",TRUE,$E3141=dashboard!$B$5),IF(dashboard!$B$6="All",TRUE,$G3141=dashboard!$B$6),IF(dashboard!$B$7="All",TRUE,$M3141=dashboard!$B$7),$P3141&gt;=dashboard!$B$8,$P3141&lt;=dashboard!$B$9,COUNTIFS($C$2:C3141,$C3141,$F$2:F3141,IF(dashboard!$B$4="All","*",dashboard!$B$4),$E$2:E3141,IF(dashboard!$B$5="All","*",dashboard!$B$5),$G$2:G3141,IF(dashboard!$B$6="All","*",dashboard!$B$6),$M$2:M3141,IF(dashboard!$B$7="All","*",dashboard!$B$7),$P$2:P3141,"&gt;="&amp;dashboard!$B$8,$P$2:P3141,"&lt;="&amp;dashboard!$B$9)=1),1,0)</f>
        <v>0</v>
      </c>
    </row>
    <row r="3142" spans="1:17">
      <c r="A3142" t="s">
        <v>4736</v>
      </c>
      <c r="B3142" s="2">
        <v>45327</v>
      </c>
      <c r="C3142" t="s">
        <v>4618</v>
      </c>
      <c r="D3142" t="s">
        <v>1214</v>
      </c>
      <c r="E3142" t="s">
        <v>26</v>
      </c>
      <c r="F3142" t="s">
        <v>18</v>
      </c>
      <c r="G3142" t="s">
        <v>19</v>
      </c>
      <c r="H3142" t="s">
        <v>57</v>
      </c>
      <c r="I3142" s="3">
        <v>2</v>
      </c>
      <c r="J3142" s="4">
        <v>14883.32</v>
      </c>
      <c r="K3142" s="4">
        <v>29766.639999999999</v>
      </c>
      <c r="L3142" t="s">
        <v>28</v>
      </c>
      <c r="M3142" t="s">
        <v>29</v>
      </c>
      <c r="N3142">
        <f>IF(COUNTIF($C$2:C3142,C3142)=1,1,0)</f>
        <v>0</v>
      </c>
      <c r="O3142">
        <f t="shared" si="98"/>
        <v>0</v>
      </c>
      <c r="P3142" t="str">
        <f t="shared" si="99"/>
        <v>2024-02</v>
      </c>
      <c r="Q3142" s="3">
        <f>IF(AND(IF(dashboard!$B$4="All",TRUE,$F3142=dashboard!$B$4),IF(dashboard!$B$5="All",TRUE,$E3142=dashboard!$B$5),IF(dashboard!$B$6="All",TRUE,$G3142=dashboard!$B$6),IF(dashboard!$B$7="All",TRUE,$M3142=dashboard!$B$7),$P3142&gt;=dashboard!$B$8,$P3142&lt;=dashboard!$B$9,COUNTIFS($C$2:C3142,$C3142,$F$2:F3142,IF(dashboard!$B$4="All","*",dashboard!$B$4),$E$2:E3142,IF(dashboard!$B$5="All","*",dashboard!$B$5),$G$2:G3142,IF(dashboard!$B$6="All","*",dashboard!$B$6),$M$2:M3142,IF(dashboard!$B$7="All","*",dashboard!$B$7),$P$2:P3142,"&gt;="&amp;dashboard!$B$8,$P$2:P3142,"&lt;="&amp;dashboard!$B$9)=1),1,0)</f>
        <v>0</v>
      </c>
    </row>
    <row r="3143" spans="1:17">
      <c r="A3143" t="s">
        <v>4737</v>
      </c>
      <c r="B3143" s="2">
        <v>45023</v>
      </c>
      <c r="C3143" t="s">
        <v>1229</v>
      </c>
      <c r="D3143" t="s">
        <v>660</v>
      </c>
      <c r="E3143" t="s">
        <v>17</v>
      </c>
      <c r="F3143" t="s">
        <v>27</v>
      </c>
      <c r="G3143" t="s">
        <v>19</v>
      </c>
      <c r="H3143" t="s">
        <v>34</v>
      </c>
      <c r="I3143" s="3">
        <v>2</v>
      </c>
      <c r="J3143" s="4">
        <v>881.42</v>
      </c>
      <c r="K3143" s="4">
        <v>1762.84</v>
      </c>
      <c r="L3143" t="s">
        <v>28</v>
      </c>
      <c r="M3143" t="s">
        <v>29</v>
      </c>
      <c r="N3143">
        <f>IF(COUNTIF($C$2:C3143,C3143)=1,1,0)</f>
        <v>0</v>
      </c>
      <c r="O3143">
        <f t="shared" si="98"/>
        <v>0</v>
      </c>
      <c r="P3143" t="str">
        <f t="shared" si="99"/>
        <v>2023-04</v>
      </c>
      <c r="Q3143" s="3">
        <f>IF(AND(IF(dashboard!$B$4="All",TRUE,$F3143=dashboard!$B$4),IF(dashboard!$B$5="All",TRUE,$E3143=dashboard!$B$5),IF(dashboard!$B$6="All",TRUE,$G3143=dashboard!$B$6),IF(dashboard!$B$7="All",TRUE,$M3143=dashboard!$B$7),$P3143&gt;=dashboard!$B$8,$P3143&lt;=dashboard!$B$9,COUNTIFS($C$2:C3143,$C3143,$F$2:F3143,IF(dashboard!$B$4="All","*",dashboard!$B$4),$E$2:E3143,IF(dashboard!$B$5="All","*",dashboard!$B$5),$G$2:G3143,IF(dashboard!$B$6="All","*",dashboard!$B$6),$M$2:M3143,IF(dashboard!$B$7="All","*",dashboard!$B$7),$P$2:P3143,"&gt;="&amp;dashboard!$B$8,$P$2:P3143,"&lt;="&amp;dashboard!$B$9)=1),1,0)</f>
        <v>0</v>
      </c>
    </row>
    <row r="3144" spans="1:17">
      <c r="A3144" t="s">
        <v>4738</v>
      </c>
      <c r="B3144" s="2">
        <v>45443</v>
      </c>
      <c r="C3144" t="s">
        <v>1202</v>
      </c>
      <c r="D3144" t="s">
        <v>2156</v>
      </c>
      <c r="E3144" t="s">
        <v>17</v>
      </c>
      <c r="F3144" t="s">
        <v>27</v>
      </c>
      <c r="G3144" t="s">
        <v>42</v>
      </c>
      <c r="H3144" t="s">
        <v>34</v>
      </c>
      <c r="I3144" s="3">
        <v>2</v>
      </c>
      <c r="J3144" s="4">
        <v>1342.08</v>
      </c>
      <c r="K3144" s="4">
        <v>2684.17</v>
      </c>
      <c r="L3144" t="s">
        <v>21</v>
      </c>
      <c r="M3144" t="s">
        <v>29</v>
      </c>
      <c r="N3144">
        <f>IF(COUNTIF($C$2:C3144,C3144)=1,1,0)</f>
        <v>0</v>
      </c>
      <c r="O3144">
        <f t="shared" si="98"/>
        <v>0</v>
      </c>
      <c r="P3144" t="str">
        <f t="shared" si="99"/>
        <v>2024-05</v>
      </c>
      <c r="Q3144" s="3">
        <f>IF(AND(IF(dashboard!$B$4="All",TRUE,$F3144=dashboard!$B$4),IF(dashboard!$B$5="All",TRUE,$E3144=dashboard!$B$5),IF(dashboard!$B$6="All",TRUE,$G3144=dashboard!$B$6),IF(dashboard!$B$7="All",TRUE,$M3144=dashboard!$B$7),$P3144&gt;=dashboard!$B$8,$P3144&lt;=dashboard!$B$9,COUNTIFS($C$2:C3144,$C3144,$F$2:F3144,IF(dashboard!$B$4="All","*",dashboard!$B$4),$E$2:E3144,IF(dashboard!$B$5="All","*",dashboard!$B$5),$G$2:G3144,IF(dashboard!$B$6="All","*",dashboard!$B$6),$M$2:M3144,IF(dashboard!$B$7="All","*",dashboard!$B$7),$P$2:P3144,"&gt;="&amp;dashboard!$B$8,$P$2:P3144,"&lt;="&amp;dashboard!$B$9)=1),1,0)</f>
        <v>0</v>
      </c>
    </row>
    <row r="3145" spans="1:17">
      <c r="A3145" t="s">
        <v>4739</v>
      </c>
      <c r="B3145" s="2">
        <v>44995</v>
      </c>
      <c r="C3145" t="s">
        <v>134</v>
      </c>
      <c r="D3145" t="s">
        <v>76</v>
      </c>
      <c r="E3145" t="s">
        <v>17</v>
      </c>
      <c r="F3145" t="s">
        <v>18</v>
      </c>
      <c r="G3145" t="s">
        <v>19</v>
      </c>
      <c r="H3145" t="s">
        <v>34</v>
      </c>
      <c r="I3145" s="3">
        <v>4</v>
      </c>
      <c r="J3145" s="4">
        <v>1127.6600000000001</v>
      </c>
      <c r="K3145" s="4">
        <v>4510.63</v>
      </c>
      <c r="L3145" t="s">
        <v>28</v>
      </c>
      <c r="M3145" t="s">
        <v>29</v>
      </c>
      <c r="N3145">
        <f>IF(COUNTIF($C$2:C3145,C3145)=1,1,0)</f>
        <v>0</v>
      </c>
      <c r="O3145">
        <f t="shared" si="98"/>
        <v>0</v>
      </c>
      <c r="P3145" t="str">
        <f t="shared" si="99"/>
        <v>2023-03</v>
      </c>
      <c r="Q3145" s="3">
        <f>IF(AND(IF(dashboard!$B$4="All",TRUE,$F3145=dashboard!$B$4),IF(dashboard!$B$5="All",TRUE,$E3145=dashboard!$B$5),IF(dashboard!$B$6="All",TRUE,$G3145=dashboard!$B$6),IF(dashboard!$B$7="All",TRUE,$M3145=dashboard!$B$7),$P3145&gt;=dashboard!$B$8,$P3145&lt;=dashboard!$B$9,COUNTIFS($C$2:C3145,$C3145,$F$2:F3145,IF(dashboard!$B$4="All","*",dashboard!$B$4),$E$2:E3145,IF(dashboard!$B$5="All","*",dashboard!$B$5),$G$2:G3145,IF(dashboard!$B$6="All","*",dashboard!$B$6),$M$2:M3145,IF(dashboard!$B$7="All","*",dashboard!$B$7),$P$2:P3145,"&gt;="&amp;dashboard!$B$8,$P$2:P3145,"&lt;="&amp;dashboard!$B$9)=1),1,0)</f>
        <v>0</v>
      </c>
    </row>
    <row r="3146" spans="1:17">
      <c r="A3146" t="s">
        <v>4740</v>
      </c>
      <c r="B3146" s="2">
        <v>45044</v>
      </c>
      <c r="C3146" t="s">
        <v>831</v>
      </c>
      <c r="D3146" t="s">
        <v>205</v>
      </c>
      <c r="E3146" t="s">
        <v>17</v>
      </c>
      <c r="F3146" t="s">
        <v>46</v>
      </c>
      <c r="G3146" t="s">
        <v>19</v>
      </c>
      <c r="H3146" t="s">
        <v>50</v>
      </c>
      <c r="I3146" s="3">
        <v>1</v>
      </c>
      <c r="J3146" s="4">
        <v>2986.58</v>
      </c>
      <c r="K3146" s="4">
        <v>2986.58</v>
      </c>
      <c r="L3146" t="s">
        <v>21</v>
      </c>
      <c r="M3146" t="s">
        <v>29</v>
      </c>
      <c r="N3146">
        <f>IF(COUNTIF($C$2:C3146,C3146)=1,1,0)</f>
        <v>0</v>
      </c>
      <c r="O3146">
        <f t="shared" si="98"/>
        <v>0</v>
      </c>
      <c r="P3146" t="str">
        <f t="shared" si="99"/>
        <v>2023-04</v>
      </c>
      <c r="Q3146" s="3">
        <f>IF(AND(IF(dashboard!$B$4="All",TRUE,$F3146=dashboard!$B$4),IF(dashboard!$B$5="All",TRUE,$E3146=dashboard!$B$5),IF(dashboard!$B$6="All",TRUE,$G3146=dashboard!$B$6),IF(dashboard!$B$7="All",TRUE,$M3146=dashboard!$B$7),$P3146&gt;=dashboard!$B$8,$P3146&lt;=dashboard!$B$9,COUNTIFS($C$2:C3146,$C3146,$F$2:F3146,IF(dashboard!$B$4="All","*",dashboard!$B$4),$E$2:E3146,IF(dashboard!$B$5="All","*",dashboard!$B$5),$G$2:G3146,IF(dashboard!$B$6="All","*",dashboard!$B$6),$M$2:M3146,IF(dashboard!$B$7="All","*",dashboard!$B$7),$P$2:P3146,"&gt;="&amp;dashboard!$B$8,$P$2:P3146,"&lt;="&amp;dashboard!$B$9)=1),1,0)</f>
        <v>0</v>
      </c>
    </row>
    <row r="3147" spans="1:17">
      <c r="A3147" t="s">
        <v>4741</v>
      </c>
      <c r="B3147" s="2">
        <v>44985</v>
      </c>
      <c r="C3147" t="s">
        <v>1717</v>
      </c>
      <c r="D3147" t="s">
        <v>1182</v>
      </c>
      <c r="E3147" t="s">
        <v>26</v>
      </c>
      <c r="F3147" t="s">
        <v>46</v>
      </c>
      <c r="G3147" t="s">
        <v>19</v>
      </c>
      <c r="H3147" t="s">
        <v>50</v>
      </c>
      <c r="I3147" s="3">
        <v>3</v>
      </c>
      <c r="J3147" s="4">
        <v>2646.8</v>
      </c>
      <c r="K3147" s="4">
        <v>7940.41</v>
      </c>
      <c r="L3147" t="s">
        <v>21</v>
      </c>
      <c r="M3147" t="s">
        <v>29</v>
      </c>
      <c r="N3147">
        <f>IF(COUNTIF($C$2:C3147,C3147)=1,1,0)</f>
        <v>0</v>
      </c>
      <c r="O3147">
        <f t="shared" si="98"/>
        <v>0</v>
      </c>
      <c r="P3147" t="str">
        <f t="shared" si="99"/>
        <v>2023-02</v>
      </c>
      <c r="Q3147" s="3">
        <f>IF(AND(IF(dashboard!$B$4="All",TRUE,$F3147=dashboard!$B$4),IF(dashboard!$B$5="All",TRUE,$E3147=dashboard!$B$5),IF(dashboard!$B$6="All",TRUE,$G3147=dashboard!$B$6),IF(dashboard!$B$7="All",TRUE,$M3147=dashboard!$B$7),$P3147&gt;=dashboard!$B$8,$P3147&lt;=dashboard!$B$9,COUNTIFS($C$2:C3147,$C3147,$F$2:F3147,IF(dashboard!$B$4="All","*",dashboard!$B$4),$E$2:E3147,IF(dashboard!$B$5="All","*",dashboard!$B$5),$G$2:G3147,IF(dashboard!$B$6="All","*",dashboard!$B$6),$M$2:M3147,IF(dashboard!$B$7="All","*",dashboard!$B$7),$P$2:P3147,"&gt;="&amp;dashboard!$B$8,$P$2:P3147,"&lt;="&amp;dashboard!$B$9)=1),1,0)</f>
        <v>0</v>
      </c>
    </row>
    <row r="3148" spans="1:17">
      <c r="A3148" t="s">
        <v>4742</v>
      </c>
      <c r="B3148" s="2">
        <v>44959</v>
      </c>
      <c r="C3148" t="s">
        <v>1174</v>
      </c>
      <c r="D3148" t="s">
        <v>556</v>
      </c>
      <c r="E3148" t="s">
        <v>26</v>
      </c>
      <c r="F3148" t="s">
        <v>18</v>
      </c>
      <c r="G3148" t="s">
        <v>19</v>
      </c>
      <c r="H3148" t="s">
        <v>34</v>
      </c>
      <c r="I3148" s="3">
        <v>3</v>
      </c>
      <c r="J3148" s="4">
        <v>1435.54</v>
      </c>
      <c r="K3148" s="4">
        <v>4306.62</v>
      </c>
      <c r="L3148" t="s">
        <v>21</v>
      </c>
      <c r="M3148" t="s">
        <v>29</v>
      </c>
      <c r="N3148">
        <f>IF(COUNTIF($C$2:C3148,C3148)=1,1,0)</f>
        <v>0</v>
      </c>
      <c r="O3148">
        <f t="shared" si="98"/>
        <v>0</v>
      </c>
      <c r="P3148" t="str">
        <f t="shared" si="99"/>
        <v>2023-02</v>
      </c>
      <c r="Q3148" s="3">
        <f>IF(AND(IF(dashboard!$B$4="All",TRUE,$F3148=dashboard!$B$4),IF(dashboard!$B$5="All",TRUE,$E3148=dashboard!$B$5),IF(dashboard!$B$6="All",TRUE,$G3148=dashboard!$B$6),IF(dashboard!$B$7="All",TRUE,$M3148=dashboard!$B$7),$P3148&gt;=dashboard!$B$8,$P3148&lt;=dashboard!$B$9,COUNTIFS($C$2:C3148,$C3148,$F$2:F3148,IF(dashboard!$B$4="All","*",dashboard!$B$4),$E$2:E3148,IF(dashboard!$B$5="All","*",dashboard!$B$5),$G$2:G3148,IF(dashboard!$B$6="All","*",dashboard!$B$6),$M$2:M3148,IF(dashboard!$B$7="All","*",dashboard!$B$7),$P$2:P3148,"&gt;="&amp;dashboard!$B$8,$P$2:P3148,"&lt;="&amp;dashboard!$B$9)=1),1,0)</f>
        <v>0</v>
      </c>
    </row>
    <row r="3149" spans="1:17">
      <c r="A3149" t="s">
        <v>4743</v>
      </c>
      <c r="B3149" s="2">
        <v>45244</v>
      </c>
      <c r="C3149" t="s">
        <v>4213</v>
      </c>
      <c r="D3149" t="s">
        <v>2134</v>
      </c>
      <c r="E3149" t="s">
        <v>17</v>
      </c>
      <c r="F3149" t="s">
        <v>27</v>
      </c>
      <c r="G3149" t="s">
        <v>19</v>
      </c>
      <c r="H3149" t="s">
        <v>20</v>
      </c>
      <c r="I3149" s="3">
        <v>5</v>
      </c>
      <c r="J3149" s="4">
        <v>32435.82</v>
      </c>
      <c r="K3149" s="4">
        <v>162179.07999999999</v>
      </c>
      <c r="L3149" t="s">
        <v>28</v>
      </c>
      <c r="M3149" t="s">
        <v>29</v>
      </c>
      <c r="N3149">
        <f>IF(COUNTIF($C$2:C3149,C3149)=1,1,0)</f>
        <v>0</v>
      </c>
      <c r="O3149">
        <f t="shared" si="98"/>
        <v>0</v>
      </c>
      <c r="P3149" t="str">
        <f t="shared" si="99"/>
        <v>2023-11</v>
      </c>
      <c r="Q3149" s="3">
        <f>IF(AND(IF(dashboard!$B$4="All",TRUE,$F3149=dashboard!$B$4),IF(dashboard!$B$5="All",TRUE,$E3149=dashboard!$B$5),IF(dashboard!$B$6="All",TRUE,$G3149=dashboard!$B$6),IF(dashboard!$B$7="All",TRUE,$M3149=dashboard!$B$7),$P3149&gt;=dashboard!$B$8,$P3149&lt;=dashboard!$B$9,COUNTIFS($C$2:C3149,$C3149,$F$2:F3149,IF(dashboard!$B$4="All","*",dashboard!$B$4),$E$2:E3149,IF(dashboard!$B$5="All","*",dashboard!$B$5),$G$2:G3149,IF(dashboard!$B$6="All","*",dashboard!$B$6),$M$2:M3149,IF(dashboard!$B$7="All","*",dashboard!$B$7),$P$2:P3149,"&gt;="&amp;dashboard!$B$8,$P$2:P3149,"&lt;="&amp;dashboard!$B$9)=1),1,0)</f>
        <v>0</v>
      </c>
    </row>
    <row r="3150" spans="1:17">
      <c r="A3150" t="s">
        <v>4744</v>
      </c>
      <c r="B3150" s="2">
        <v>44976</v>
      </c>
      <c r="C3150" t="s">
        <v>146</v>
      </c>
      <c r="D3150" t="s">
        <v>2124</v>
      </c>
      <c r="E3150" t="s">
        <v>17</v>
      </c>
      <c r="F3150" t="s">
        <v>33</v>
      </c>
      <c r="G3150" t="s">
        <v>19</v>
      </c>
      <c r="H3150" t="s">
        <v>34</v>
      </c>
      <c r="I3150" s="3">
        <v>2</v>
      </c>
      <c r="J3150" s="4">
        <v>924.47</v>
      </c>
      <c r="K3150" s="4">
        <v>1848.94</v>
      </c>
      <c r="L3150" t="s">
        <v>28</v>
      </c>
      <c r="M3150" t="s">
        <v>29</v>
      </c>
      <c r="N3150">
        <f>IF(COUNTIF($C$2:C3150,C3150)=1,1,0)</f>
        <v>0</v>
      </c>
      <c r="O3150">
        <f t="shared" si="98"/>
        <v>0</v>
      </c>
      <c r="P3150" t="str">
        <f t="shared" si="99"/>
        <v>2023-02</v>
      </c>
      <c r="Q3150" s="3">
        <f>IF(AND(IF(dashboard!$B$4="All",TRUE,$F3150=dashboard!$B$4),IF(dashboard!$B$5="All",TRUE,$E3150=dashboard!$B$5),IF(dashboard!$B$6="All",TRUE,$G3150=dashboard!$B$6),IF(dashboard!$B$7="All",TRUE,$M3150=dashboard!$B$7),$P3150&gt;=dashboard!$B$8,$P3150&lt;=dashboard!$B$9,COUNTIFS($C$2:C3150,$C3150,$F$2:F3150,IF(dashboard!$B$4="All","*",dashboard!$B$4),$E$2:E3150,IF(dashboard!$B$5="All","*",dashboard!$B$5),$G$2:G3150,IF(dashboard!$B$6="All","*",dashboard!$B$6),$M$2:M3150,IF(dashboard!$B$7="All","*",dashboard!$B$7),$P$2:P3150,"&gt;="&amp;dashboard!$B$8,$P$2:P3150,"&lt;="&amp;dashboard!$B$9)=1),1,0)</f>
        <v>0</v>
      </c>
    </row>
    <row r="3151" spans="1:17">
      <c r="A3151" t="s">
        <v>4745</v>
      </c>
      <c r="B3151" s="2">
        <v>45415</v>
      </c>
      <c r="C3151" t="s">
        <v>1719</v>
      </c>
      <c r="D3151" t="s">
        <v>1338</v>
      </c>
      <c r="E3151" t="s">
        <v>61</v>
      </c>
      <c r="F3151" t="s">
        <v>27</v>
      </c>
      <c r="G3151" t="s">
        <v>42</v>
      </c>
      <c r="H3151" t="s">
        <v>57</v>
      </c>
      <c r="I3151" s="3">
        <v>2</v>
      </c>
      <c r="J3151" s="4">
        <v>15954.82</v>
      </c>
      <c r="K3151" s="4">
        <v>31909.64</v>
      </c>
      <c r="L3151" t="s">
        <v>21</v>
      </c>
      <c r="M3151" t="s">
        <v>29</v>
      </c>
      <c r="N3151">
        <f>IF(COUNTIF($C$2:C3151,C3151)=1,1,0)</f>
        <v>0</v>
      </c>
      <c r="O3151">
        <f t="shared" si="98"/>
        <v>0</v>
      </c>
      <c r="P3151" t="str">
        <f t="shared" si="99"/>
        <v>2024-05</v>
      </c>
      <c r="Q3151" s="3">
        <f>IF(AND(IF(dashboard!$B$4="All",TRUE,$F3151=dashboard!$B$4),IF(dashboard!$B$5="All",TRUE,$E3151=dashboard!$B$5),IF(dashboard!$B$6="All",TRUE,$G3151=dashboard!$B$6),IF(dashboard!$B$7="All",TRUE,$M3151=dashboard!$B$7),$P3151&gt;=dashboard!$B$8,$P3151&lt;=dashboard!$B$9,COUNTIFS($C$2:C3151,$C3151,$F$2:F3151,IF(dashboard!$B$4="All","*",dashboard!$B$4),$E$2:E3151,IF(dashboard!$B$5="All","*",dashboard!$B$5),$G$2:G3151,IF(dashboard!$B$6="All","*",dashboard!$B$6),$M$2:M3151,IF(dashboard!$B$7="All","*",dashboard!$B$7),$P$2:P3151,"&gt;="&amp;dashboard!$B$8,$P$2:P3151,"&lt;="&amp;dashboard!$B$9)=1),1,0)</f>
        <v>0</v>
      </c>
    </row>
    <row r="3152" spans="1:17">
      <c r="A3152" t="s">
        <v>4746</v>
      </c>
      <c r="B3152" s="2">
        <v>44945</v>
      </c>
      <c r="C3152" t="s">
        <v>177</v>
      </c>
      <c r="D3152" t="s">
        <v>2240</v>
      </c>
      <c r="E3152" t="s">
        <v>26</v>
      </c>
      <c r="F3152" t="s">
        <v>46</v>
      </c>
      <c r="G3152" t="s">
        <v>19</v>
      </c>
      <c r="H3152" t="s">
        <v>34</v>
      </c>
      <c r="I3152" s="3">
        <v>2</v>
      </c>
      <c r="J3152" s="4">
        <v>1306.6600000000001</v>
      </c>
      <c r="K3152" s="4">
        <v>2613.31</v>
      </c>
      <c r="L3152" t="s">
        <v>21</v>
      </c>
      <c r="M3152" t="s">
        <v>22</v>
      </c>
      <c r="N3152">
        <f>IF(COUNTIF($C$2:C3152,C3152)=1,1,0)</f>
        <v>0</v>
      </c>
      <c r="O3152">
        <f t="shared" si="98"/>
        <v>1</v>
      </c>
      <c r="P3152" t="str">
        <f t="shared" si="99"/>
        <v>2023-01</v>
      </c>
      <c r="Q3152" s="3">
        <f>IF(AND(IF(dashboard!$B$4="All",TRUE,$F3152=dashboard!$B$4),IF(dashboard!$B$5="All",TRUE,$E3152=dashboard!$B$5),IF(dashboard!$B$6="All",TRUE,$G3152=dashboard!$B$6),IF(dashboard!$B$7="All",TRUE,$M3152=dashboard!$B$7),$P3152&gt;=dashboard!$B$8,$P3152&lt;=dashboard!$B$9,COUNTIFS($C$2:C3152,$C3152,$F$2:F3152,IF(dashboard!$B$4="All","*",dashboard!$B$4),$E$2:E3152,IF(dashboard!$B$5="All","*",dashboard!$B$5),$G$2:G3152,IF(dashboard!$B$6="All","*",dashboard!$B$6),$M$2:M3152,IF(dashboard!$B$7="All","*",dashboard!$B$7),$P$2:P3152,"&gt;="&amp;dashboard!$B$8,$P$2:P3152,"&lt;="&amp;dashboard!$B$9)=1),1,0)</f>
        <v>0</v>
      </c>
    </row>
    <row r="3153" spans="1:17">
      <c r="A3153" t="s">
        <v>4747</v>
      </c>
      <c r="B3153" s="2">
        <v>45123</v>
      </c>
      <c r="C3153" t="s">
        <v>1696</v>
      </c>
      <c r="D3153" t="s">
        <v>2059</v>
      </c>
      <c r="E3153" t="s">
        <v>26</v>
      </c>
      <c r="F3153" t="s">
        <v>18</v>
      </c>
      <c r="G3153" t="s">
        <v>19</v>
      </c>
      <c r="H3153" t="s">
        <v>34</v>
      </c>
      <c r="I3153" s="3">
        <v>1</v>
      </c>
      <c r="J3153" s="4">
        <v>1351.7</v>
      </c>
      <c r="K3153" s="4">
        <v>1351.7</v>
      </c>
      <c r="L3153" t="s">
        <v>21</v>
      </c>
      <c r="M3153" t="s">
        <v>22</v>
      </c>
      <c r="N3153">
        <f>IF(COUNTIF($C$2:C3153,C3153)=1,1,0)</f>
        <v>0</v>
      </c>
      <c r="O3153">
        <f t="shared" si="98"/>
        <v>1</v>
      </c>
      <c r="P3153" t="str">
        <f t="shared" si="99"/>
        <v>2023-07</v>
      </c>
      <c r="Q3153" s="3">
        <f>IF(AND(IF(dashboard!$B$4="All",TRUE,$F3153=dashboard!$B$4),IF(dashboard!$B$5="All",TRUE,$E3153=dashboard!$B$5),IF(dashboard!$B$6="All",TRUE,$G3153=dashboard!$B$6),IF(dashboard!$B$7="All",TRUE,$M3153=dashboard!$B$7),$P3153&gt;=dashboard!$B$8,$P3153&lt;=dashboard!$B$9,COUNTIFS($C$2:C3153,$C3153,$F$2:F3153,IF(dashboard!$B$4="All","*",dashboard!$B$4),$E$2:E3153,IF(dashboard!$B$5="All","*",dashboard!$B$5),$G$2:G3153,IF(dashboard!$B$6="All","*",dashboard!$B$6),$M$2:M3153,IF(dashboard!$B$7="All","*",dashboard!$B$7),$P$2:P3153,"&gt;="&amp;dashboard!$B$8,$P$2:P3153,"&lt;="&amp;dashboard!$B$9)=1),1,0)</f>
        <v>0</v>
      </c>
    </row>
    <row r="3154" spans="1:17">
      <c r="A3154" t="s">
        <v>4748</v>
      </c>
      <c r="B3154" s="2">
        <v>45376</v>
      </c>
      <c r="C3154" t="s">
        <v>4383</v>
      </c>
      <c r="D3154" t="s">
        <v>88</v>
      </c>
      <c r="E3154" t="s">
        <v>17</v>
      </c>
      <c r="F3154" t="s">
        <v>18</v>
      </c>
      <c r="G3154" t="s">
        <v>19</v>
      </c>
      <c r="H3154" t="s">
        <v>34</v>
      </c>
      <c r="I3154" s="3">
        <v>2</v>
      </c>
      <c r="J3154" s="4">
        <v>1020.87</v>
      </c>
      <c r="K3154" s="4">
        <v>2041.74</v>
      </c>
      <c r="L3154" t="s">
        <v>35</v>
      </c>
      <c r="M3154" t="s">
        <v>29</v>
      </c>
      <c r="N3154">
        <f>IF(COUNTIF($C$2:C3154,C3154)=1,1,0)</f>
        <v>0</v>
      </c>
      <c r="O3154">
        <f t="shared" si="98"/>
        <v>0</v>
      </c>
      <c r="P3154" t="str">
        <f t="shared" si="99"/>
        <v>2024-03</v>
      </c>
      <c r="Q3154" s="3">
        <f>IF(AND(IF(dashboard!$B$4="All",TRUE,$F3154=dashboard!$B$4),IF(dashboard!$B$5="All",TRUE,$E3154=dashboard!$B$5),IF(dashboard!$B$6="All",TRUE,$G3154=dashboard!$B$6),IF(dashboard!$B$7="All",TRUE,$M3154=dashboard!$B$7),$P3154&gt;=dashboard!$B$8,$P3154&lt;=dashboard!$B$9,COUNTIFS($C$2:C3154,$C3154,$F$2:F3154,IF(dashboard!$B$4="All","*",dashboard!$B$4),$E$2:E3154,IF(dashboard!$B$5="All","*",dashboard!$B$5),$G$2:G3154,IF(dashboard!$B$6="All","*",dashboard!$B$6),$M$2:M3154,IF(dashboard!$B$7="All","*",dashboard!$B$7),$P$2:P3154,"&gt;="&amp;dashboard!$B$8,$P$2:P3154,"&lt;="&amp;dashboard!$B$9)=1),1,0)</f>
        <v>0</v>
      </c>
    </row>
    <row r="3155" spans="1:17">
      <c r="A3155" t="s">
        <v>4749</v>
      </c>
      <c r="B3155" s="2">
        <v>45378</v>
      </c>
      <c r="C3155" t="s">
        <v>315</v>
      </c>
      <c r="D3155" t="s">
        <v>1197</v>
      </c>
      <c r="E3155" t="s">
        <v>17</v>
      </c>
      <c r="F3155" t="s">
        <v>18</v>
      </c>
      <c r="G3155" t="s">
        <v>19</v>
      </c>
      <c r="H3155" t="s">
        <v>20</v>
      </c>
      <c r="I3155" s="3">
        <v>5</v>
      </c>
      <c r="J3155" s="4">
        <v>33436.97</v>
      </c>
      <c r="K3155" s="4">
        <v>167184.85</v>
      </c>
      <c r="L3155" t="s">
        <v>35</v>
      </c>
      <c r="M3155" t="s">
        <v>29</v>
      </c>
      <c r="N3155">
        <f>IF(COUNTIF($C$2:C3155,C3155)=1,1,0)</f>
        <v>0</v>
      </c>
      <c r="O3155">
        <f t="shared" si="98"/>
        <v>0</v>
      </c>
      <c r="P3155" t="str">
        <f t="shared" si="99"/>
        <v>2024-03</v>
      </c>
      <c r="Q3155" s="3">
        <f>IF(AND(IF(dashboard!$B$4="All",TRUE,$F3155=dashboard!$B$4),IF(dashboard!$B$5="All",TRUE,$E3155=dashboard!$B$5),IF(dashboard!$B$6="All",TRUE,$G3155=dashboard!$B$6),IF(dashboard!$B$7="All",TRUE,$M3155=dashboard!$B$7),$P3155&gt;=dashboard!$B$8,$P3155&lt;=dashboard!$B$9,COUNTIFS($C$2:C3155,$C3155,$F$2:F3155,IF(dashboard!$B$4="All","*",dashboard!$B$4),$E$2:E3155,IF(dashboard!$B$5="All","*",dashboard!$B$5),$G$2:G3155,IF(dashboard!$B$6="All","*",dashboard!$B$6),$M$2:M3155,IF(dashboard!$B$7="All","*",dashboard!$B$7),$P$2:P3155,"&gt;="&amp;dashboard!$B$8,$P$2:P3155,"&lt;="&amp;dashboard!$B$9)=1),1,0)</f>
        <v>0</v>
      </c>
    </row>
    <row r="3156" spans="1:17">
      <c r="A3156" t="s">
        <v>4750</v>
      </c>
      <c r="B3156" s="2">
        <v>45215</v>
      </c>
      <c r="C3156" t="s">
        <v>2309</v>
      </c>
      <c r="D3156" t="s">
        <v>4411</v>
      </c>
      <c r="E3156" t="s">
        <v>61</v>
      </c>
      <c r="F3156" t="s">
        <v>46</v>
      </c>
      <c r="G3156" t="s">
        <v>19</v>
      </c>
      <c r="H3156" t="s">
        <v>34</v>
      </c>
      <c r="I3156" s="3">
        <v>5</v>
      </c>
      <c r="J3156" s="4">
        <v>1354.5</v>
      </c>
      <c r="K3156" s="4">
        <v>6772.52</v>
      </c>
      <c r="L3156" t="s">
        <v>28</v>
      </c>
      <c r="M3156" t="s">
        <v>29</v>
      </c>
      <c r="N3156">
        <f>IF(COUNTIF($C$2:C3156,C3156)=1,1,0)</f>
        <v>0</v>
      </c>
      <c r="O3156">
        <f t="shared" si="98"/>
        <v>0</v>
      </c>
      <c r="P3156" t="str">
        <f t="shared" si="99"/>
        <v>2023-10</v>
      </c>
      <c r="Q3156" s="3">
        <f>IF(AND(IF(dashboard!$B$4="All",TRUE,$F3156=dashboard!$B$4),IF(dashboard!$B$5="All",TRUE,$E3156=dashboard!$B$5),IF(dashboard!$B$6="All",TRUE,$G3156=dashboard!$B$6),IF(dashboard!$B$7="All",TRUE,$M3156=dashboard!$B$7),$P3156&gt;=dashboard!$B$8,$P3156&lt;=dashboard!$B$9,COUNTIFS($C$2:C3156,$C3156,$F$2:F3156,IF(dashboard!$B$4="All","*",dashboard!$B$4),$E$2:E3156,IF(dashboard!$B$5="All","*",dashboard!$B$5),$G$2:G3156,IF(dashboard!$B$6="All","*",dashboard!$B$6),$M$2:M3156,IF(dashboard!$B$7="All","*",dashboard!$B$7),$P$2:P3156,"&gt;="&amp;dashboard!$B$8,$P$2:P3156,"&lt;="&amp;dashboard!$B$9)=1),1,0)</f>
        <v>0</v>
      </c>
    </row>
    <row r="3157" spans="1:17">
      <c r="A3157" t="s">
        <v>4751</v>
      </c>
      <c r="B3157" s="2">
        <v>45067</v>
      </c>
      <c r="C3157" t="s">
        <v>2518</v>
      </c>
      <c r="D3157" t="s">
        <v>3329</v>
      </c>
      <c r="E3157" t="s">
        <v>26</v>
      </c>
      <c r="F3157" t="s">
        <v>27</v>
      </c>
      <c r="G3157" t="s">
        <v>19</v>
      </c>
      <c r="H3157" t="s">
        <v>34</v>
      </c>
      <c r="I3157" s="3">
        <v>1</v>
      </c>
      <c r="J3157" s="4">
        <v>1358.84</v>
      </c>
      <c r="K3157" s="4">
        <v>1358.84</v>
      </c>
      <c r="L3157" t="s">
        <v>35</v>
      </c>
      <c r="M3157" t="s">
        <v>29</v>
      </c>
      <c r="N3157">
        <f>IF(COUNTIF($C$2:C3157,C3157)=1,1,0)</f>
        <v>0</v>
      </c>
      <c r="O3157">
        <f t="shared" si="98"/>
        <v>0</v>
      </c>
      <c r="P3157" t="str">
        <f t="shared" si="99"/>
        <v>2023-05</v>
      </c>
      <c r="Q3157" s="3">
        <f>IF(AND(IF(dashboard!$B$4="All",TRUE,$F3157=dashboard!$B$4),IF(dashboard!$B$5="All",TRUE,$E3157=dashboard!$B$5),IF(dashboard!$B$6="All",TRUE,$G3157=dashboard!$B$6),IF(dashboard!$B$7="All",TRUE,$M3157=dashboard!$B$7),$P3157&gt;=dashboard!$B$8,$P3157&lt;=dashboard!$B$9,COUNTIFS($C$2:C3157,$C3157,$F$2:F3157,IF(dashboard!$B$4="All","*",dashboard!$B$4),$E$2:E3157,IF(dashboard!$B$5="All","*",dashboard!$B$5),$G$2:G3157,IF(dashboard!$B$6="All","*",dashboard!$B$6),$M$2:M3157,IF(dashboard!$B$7="All","*",dashboard!$B$7),$P$2:P3157,"&gt;="&amp;dashboard!$B$8,$P$2:P3157,"&lt;="&amp;dashboard!$B$9)=1),1,0)</f>
        <v>0</v>
      </c>
    </row>
    <row r="3158" spans="1:17">
      <c r="A3158" t="s">
        <v>4752</v>
      </c>
      <c r="B3158" s="2">
        <v>45010</v>
      </c>
      <c r="C3158" t="s">
        <v>1353</v>
      </c>
      <c r="D3158" t="s">
        <v>1879</v>
      </c>
      <c r="E3158" t="s">
        <v>17</v>
      </c>
      <c r="F3158" t="s">
        <v>18</v>
      </c>
      <c r="G3158" t="s">
        <v>19</v>
      </c>
      <c r="H3158" t="s">
        <v>50</v>
      </c>
      <c r="I3158" s="3">
        <v>2</v>
      </c>
      <c r="J3158" s="4">
        <v>1782.1</v>
      </c>
      <c r="K3158" s="4">
        <v>3564.21</v>
      </c>
      <c r="L3158" t="s">
        <v>21</v>
      </c>
      <c r="M3158" t="s">
        <v>29</v>
      </c>
      <c r="N3158">
        <f>IF(COUNTIF($C$2:C3158,C3158)=1,1,0)</f>
        <v>0</v>
      </c>
      <c r="O3158">
        <f t="shared" si="98"/>
        <v>0</v>
      </c>
      <c r="P3158" t="str">
        <f t="shared" si="99"/>
        <v>2023-03</v>
      </c>
      <c r="Q3158" s="3">
        <f>IF(AND(IF(dashboard!$B$4="All",TRUE,$F3158=dashboard!$B$4),IF(dashboard!$B$5="All",TRUE,$E3158=dashboard!$B$5),IF(dashboard!$B$6="All",TRUE,$G3158=dashboard!$B$6),IF(dashboard!$B$7="All",TRUE,$M3158=dashboard!$B$7),$P3158&gt;=dashboard!$B$8,$P3158&lt;=dashboard!$B$9,COUNTIFS($C$2:C3158,$C3158,$F$2:F3158,IF(dashboard!$B$4="All","*",dashboard!$B$4),$E$2:E3158,IF(dashboard!$B$5="All","*",dashboard!$B$5),$G$2:G3158,IF(dashboard!$B$6="All","*",dashboard!$B$6),$M$2:M3158,IF(dashboard!$B$7="All","*",dashboard!$B$7),$P$2:P3158,"&gt;="&amp;dashboard!$B$8,$P$2:P3158,"&lt;="&amp;dashboard!$B$9)=1),1,0)</f>
        <v>0</v>
      </c>
    </row>
    <row r="3159" spans="1:17">
      <c r="A3159" t="s">
        <v>4753</v>
      </c>
      <c r="B3159" s="2">
        <v>45317</v>
      </c>
      <c r="C3159" t="s">
        <v>2644</v>
      </c>
      <c r="D3159" t="s">
        <v>60</v>
      </c>
      <c r="E3159" t="s">
        <v>26</v>
      </c>
      <c r="F3159" t="s">
        <v>33</v>
      </c>
      <c r="G3159" t="s">
        <v>42</v>
      </c>
      <c r="H3159" t="s">
        <v>34</v>
      </c>
      <c r="I3159" s="3">
        <v>4</v>
      </c>
      <c r="J3159" s="4">
        <v>1242.55</v>
      </c>
      <c r="K3159" s="4">
        <v>4970.2</v>
      </c>
      <c r="L3159" t="s">
        <v>21</v>
      </c>
      <c r="M3159" t="s">
        <v>29</v>
      </c>
      <c r="N3159">
        <f>IF(COUNTIF($C$2:C3159,C3159)=1,1,0)</f>
        <v>0</v>
      </c>
      <c r="O3159">
        <f t="shared" si="98"/>
        <v>0</v>
      </c>
      <c r="P3159" t="str">
        <f t="shared" si="99"/>
        <v>2024-01</v>
      </c>
      <c r="Q3159" s="3">
        <f>IF(AND(IF(dashboard!$B$4="All",TRUE,$F3159=dashboard!$B$4),IF(dashboard!$B$5="All",TRUE,$E3159=dashboard!$B$5),IF(dashboard!$B$6="All",TRUE,$G3159=dashboard!$B$6),IF(dashboard!$B$7="All",TRUE,$M3159=dashboard!$B$7),$P3159&gt;=dashboard!$B$8,$P3159&lt;=dashboard!$B$9,COUNTIFS($C$2:C3159,$C3159,$F$2:F3159,IF(dashboard!$B$4="All","*",dashboard!$B$4),$E$2:E3159,IF(dashboard!$B$5="All","*",dashboard!$B$5),$G$2:G3159,IF(dashboard!$B$6="All","*",dashboard!$B$6),$M$2:M3159,IF(dashboard!$B$7="All","*",dashboard!$B$7),$P$2:P3159,"&gt;="&amp;dashboard!$B$8,$P$2:P3159,"&lt;="&amp;dashboard!$B$9)=1),1,0)</f>
        <v>0</v>
      </c>
    </row>
    <row r="3160" spans="1:17">
      <c r="A3160" t="s">
        <v>4754</v>
      </c>
      <c r="B3160" s="2">
        <v>45141</v>
      </c>
      <c r="C3160" t="s">
        <v>497</v>
      </c>
      <c r="D3160" t="s">
        <v>2033</v>
      </c>
      <c r="E3160" t="s">
        <v>26</v>
      </c>
      <c r="F3160" t="s">
        <v>18</v>
      </c>
      <c r="G3160" t="s">
        <v>19</v>
      </c>
      <c r="H3160" t="s">
        <v>57</v>
      </c>
      <c r="I3160" s="3">
        <v>4</v>
      </c>
      <c r="J3160" s="4">
        <v>15012.66</v>
      </c>
      <c r="K3160" s="4">
        <v>60050.62</v>
      </c>
      <c r="L3160" t="s">
        <v>28</v>
      </c>
      <c r="M3160" t="s">
        <v>29</v>
      </c>
      <c r="N3160">
        <f>IF(COUNTIF($C$2:C3160,C3160)=1,1,0)</f>
        <v>0</v>
      </c>
      <c r="O3160">
        <f t="shared" si="98"/>
        <v>0</v>
      </c>
      <c r="P3160" t="str">
        <f t="shared" si="99"/>
        <v>2023-08</v>
      </c>
      <c r="Q3160" s="3">
        <f>IF(AND(IF(dashboard!$B$4="All",TRUE,$F3160=dashboard!$B$4),IF(dashboard!$B$5="All",TRUE,$E3160=dashboard!$B$5),IF(dashboard!$B$6="All",TRUE,$G3160=dashboard!$B$6),IF(dashboard!$B$7="All",TRUE,$M3160=dashboard!$B$7),$P3160&gt;=dashboard!$B$8,$P3160&lt;=dashboard!$B$9,COUNTIFS($C$2:C3160,$C3160,$F$2:F3160,IF(dashboard!$B$4="All","*",dashboard!$B$4),$E$2:E3160,IF(dashboard!$B$5="All","*",dashboard!$B$5),$G$2:G3160,IF(dashboard!$B$6="All","*",dashboard!$B$6),$M$2:M3160,IF(dashboard!$B$7="All","*",dashboard!$B$7),$P$2:P3160,"&gt;="&amp;dashboard!$B$8,$P$2:P3160,"&lt;="&amp;dashboard!$B$9)=1),1,0)</f>
        <v>0</v>
      </c>
    </row>
    <row r="3161" spans="1:17">
      <c r="A3161" t="s">
        <v>4755</v>
      </c>
      <c r="B3161" s="2">
        <v>45452</v>
      </c>
      <c r="C3161" t="s">
        <v>1436</v>
      </c>
      <c r="D3161" t="s">
        <v>2260</v>
      </c>
      <c r="E3161" t="s">
        <v>17</v>
      </c>
      <c r="F3161" t="s">
        <v>27</v>
      </c>
      <c r="G3161" t="s">
        <v>19</v>
      </c>
      <c r="H3161" t="s">
        <v>50</v>
      </c>
      <c r="I3161" s="3">
        <v>3</v>
      </c>
      <c r="J3161" s="4">
        <v>1854.17</v>
      </c>
      <c r="K3161" s="4">
        <v>5562.52</v>
      </c>
      <c r="L3161" t="s">
        <v>28</v>
      </c>
      <c r="M3161" t="s">
        <v>29</v>
      </c>
      <c r="N3161">
        <f>IF(COUNTIF($C$2:C3161,C3161)=1,1,0)</f>
        <v>0</v>
      </c>
      <c r="O3161">
        <f t="shared" si="98"/>
        <v>0</v>
      </c>
      <c r="P3161" t="str">
        <f t="shared" si="99"/>
        <v>2024-06</v>
      </c>
      <c r="Q3161" s="3">
        <f>IF(AND(IF(dashboard!$B$4="All",TRUE,$F3161=dashboard!$B$4),IF(dashboard!$B$5="All",TRUE,$E3161=dashboard!$B$5),IF(dashboard!$B$6="All",TRUE,$G3161=dashboard!$B$6),IF(dashboard!$B$7="All",TRUE,$M3161=dashboard!$B$7),$P3161&gt;=dashboard!$B$8,$P3161&lt;=dashboard!$B$9,COUNTIFS($C$2:C3161,$C3161,$F$2:F3161,IF(dashboard!$B$4="All","*",dashboard!$B$4),$E$2:E3161,IF(dashboard!$B$5="All","*",dashboard!$B$5),$G$2:G3161,IF(dashboard!$B$6="All","*",dashboard!$B$6),$M$2:M3161,IF(dashboard!$B$7="All","*",dashboard!$B$7),$P$2:P3161,"&gt;="&amp;dashboard!$B$8,$P$2:P3161,"&lt;="&amp;dashboard!$B$9)=1),1,0)</f>
        <v>0</v>
      </c>
    </row>
    <row r="3162" spans="1:17">
      <c r="A3162" t="s">
        <v>4756</v>
      </c>
      <c r="B3162" s="2">
        <v>45141</v>
      </c>
      <c r="C3162" t="s">
        <v>1219</v>
      </c>
      <c r="D3162" t="s">
        <v>1541</v>
      </c>
      <c r="E3162" t="s">
        <v>17</v>
      </c>
      <c r="F3162" t="s">
        <v>46</v>
      </c>
      <c r="G3162" t="s">
        <v>19</v>
      </c>
      <c r="H3162" t="s">
        <v>20</v>
      </c>
      <c r="I3162" s="3">
        <v>1</v>
      </c>
      <c r="J3162" s="4">
        <v>40777.379999999997</v>
      </c>
      <c r="K3162" s="4">
        <v>40777.379999999997</v>
      </c>
      <c r="L3162" t="s">
        <v>35</v>
      </c>
      <c r="M3162" t="s">
        <v>29</v>
      </c>
      <c r="N3162">
        <f>IF(COUNTIF($C$2:C3162,C3162)=1,1,0)</f>
        <v>0</v>
      </c>
      <c r="O3162">
        <f t="shared" si="98"/>
        <v>0</v>
      </c>
      <c r="P3162" t="str">
        <f t="shared" si="99"/>
        <v>2023-08</v>
      </c>
      <c r="Q3162" s="3">
        <f>IF(AND(IF(dashboard!$B$4="All",TRUE,$F3162=dashboard!$B$4),IF(dashboard!$B$5="All",TRUE,$E3162=dashboard!$B$5),IF(dashboard!$B$6="All",TRUE,$G3162=dashboard!$B$6),IF(dashboard!$B$7="All",TRUE,$M3162=dashboard!$B$7),$P3162&gt;=dashboard!$B$8,$P3162&lt;=dashboard!$B$9,COUNTIFS($C$2:C3162,$C3162,$F$2:F3162,IF(dashboard!$B$4="All","*",dashboard!$B$4),$E$2:E3162,IF(dashboard!$B$5="All","*",dashboard!$B$5),$G$2:G3162,IF(dashboard!$B$6="All","*",dashboard!$B$6),$M$2:M3162,IF(dashboard!$B$7="All","*",dashboard!$B$7),$P$2:P3162,"&gt;="&amp;dashboard!$B$8,$P$2:P3162,"&lt;="&amp;dashboard!$B$9)=1),1,0)</f>
        <v>0</v>
      </c>
    </row>
    <row r="3163" spans="1:17">
      <c r="A3163" t="s">
        <v>4757</v>
      </c>
      <c r="B3163" s="2">
        <v>45329</v>
      </c>
      <c r="C3163" t="s">
        <v>4758</v>
      </c>
      <c r="D3163" t="s">
        <v>1822</v>
      </c>
      <c r="E3163" t="s">
        <v>17</v>
      </c>
      <c r="F3163" t="s">
        <v>33</v>
      </c>
      <c r="G3163" t="s">
        <v>19</v>
      </c>
      <c r="H3163" t="s">
        <v>50</v>
      </c>
      <c r="I3163" s="3">
        <v>4</v>
      </c>
      <c r="J3163" s="4">
        <v>2306.7199999999998</v>
      </c>
      <c r="K3163" s="4">
        <v>9226.86</v>
      </c>
      <c r="L3163" t="s">
        <v>21</v>
      </c>
      <c r="M3163" t="s">
        <v>29</v>
      </c>
      <c r="N3163">
        <f>IF(COUNTIF($C$2:C3163,C3163)=1,1,0)</f>
        <v>1</v>
      </c>
      <c r="O3163">
        <f t="shared" si="98"/>
        <v>0</v>
      </c>
      <c r="P3163" t="str">
        <f t="shared" si="99"/>
        <v>2024-02</v>
      </c>
      <c r="Q3163" s="3">
        <f>IF(AND(IF(dashboard!$B$4="All",TRUE,$F3163=dashboard!$B$4),IF(dashboard!$B$5="All",TRUE,$E3163=dashboard!$B$5),IF(dashboard!$B$6="All",TRUE,$G3163=dashboard!$B$6),IF(dashboard!$B$7="All",TRUE,$M3163=dashboard!$B$7),$P3163&gt;=dashboard!$B$8,$P3163&lt;=dashboard!$B$9,COUNTIFS($C$2:C3163,$C3163,$F$2:F3163,IF(dashboard!$B$4="All","*",dashboard!$B$4),$E$2:E3163,IF(dashboard!$B$5="All","*",dashboard!$B$5),$G$2:G3163,IF(dashboard!$B$6="All","*",dashboard!$B$6),$M$2:M3163,IF(dashboard!$B$7="All","*",dashboard!$B$7),$P$2:P3163,"&gt;="&amp;dashboard!$B$8,$P$2:P3163,"&lt;="&amp;dashboard!$B$9)=1),1,0)</f>
        <v>1</v>
      </c>
    </row>
    <row r="3164" spans="1:17">
      <c r="A3164" t="s">
        <v>4759</v>
      </c>
      <c r="B3164" s="2">
        <v>45054</v>
      </c>
      <c r="C3164" t="s">
        <v>1451</v>
      </c>
      <c r="D3164" t="s">
        <v>4546</v>
      </c>
      <c r="E3164" t="s">
        <v>17</v>
      </c>
      <c r="F3164" t="s">
        <v>33</v>
      </c>
      <c r="G3164" t="s">
        <v>19</v>
      </c>
      <c r="H3164" t="s">
        <v>20</v>
      </c>
      <c r="I3164" s="3">
        <v>3</v>
      </c>
      <c r="J3164" s="4">
        <v>36299.51</v>
      </c>
      <c r="K3164" s="4">
        <v>108898.53</v>
      </c>
      <c r="L3164" t="s">
        <v>28</v>
      </c>
      <c r="M3164" t="s">
        <v>29</v>
      </c>
      <c r="N3164">
        <f>IF(COUNTIF($C$2:C3164,C3164)=1,1,0)</f>
        <v>0</v>
      </c>
      <c r="O3164">
        <f t="shared" si="98"/>
        <v>0</v>
      </c>
      <c r="P3164" t="str">
        <f t="shared" si="99"/>
        <v>2023-05</v>
      </c>
      <c r="Q3164" s="3">
        <f>IF(AND(IF(dashboard!$B$4="All",TRUE,$F3164=dashboard!$B$4),IF(dashboard!$B$5="All",TRUE,$E3164=dashboard!$B$5),IF(dashboard!$B$6="All",TRUE,$G3164=dashboard!$B$6),IF(dashboard!$B$7="All",TRUE,$M3164=dashboard!$B$7),$P3164&gt;=dashboard!$B$8,$P3164&lt;=dashboard!$B$9,COUNTIFS($C$2:C3164,$C3164,$F$2:F3164,IF(dashboard!$B$4="All","*",dashboard!$B$4),$E$2:E3164,IF(dashboard!$B$5="All","*",dashboard!$B$5),$G$2:G3164,IF(dashboard!$B$6="All","*",dashboard!$B$6),$M$2:M3164,IF(dashboard!$B$7="All","*",dashboard!$B$7),$P$2:P3164,"&gt;="&amp;dashboard!$B$8,$P$2:P3164,"&lt;="&amp;dashboard!$B$9)=1),1,0)</f>
        <v>0</v>
      </c>
    </row>
    <row r="3165" spans="1:17">
      <c r="A3165" t="s">
        <v>4760</v>
      </c>
      <c r="B3165" s="2">
        <v>45403</v>
      </c>
      <c r="C3165" t="s">
        <v>1384</v>
      </c>
      <c r="D3165" t="s">
        <v>112</v>
      </c>
      <c r="E3165" t="s">
        <v>26</v>
      </c>
      <c r="F3165" t="s">
        <v>18</v>
      </c>
      <c r="G3165" t="s">
        <v>19</v>
      </c>
      <c r="H3165" t="s">
        <v>20</v>
      </c>
      <c r="I3165" s="3">
        <v>5</v>
      </c>
      <c r="J3165" s="4">
        <v>39948.959999999999</v>
      </c>
      <c r="K3165" s="4">
        <v>199744.81</v>
      </c>
      <c r="L3165" t="s">
        <v>28</v>
      </c>
      <c r="M3165" t="s">
        <v>29</v>
      </c>
      <c r="N3165">
        <f>IF(COUNTIF($C$2:C3165,C3165)=1,1,0)</f>
        <v>0</v>
      </c>
      <c r="O3165">
        <f t="shared" si="98"/>
        <v>0</v>
      </c>
      <c r="P3165" t="str">
        <f t="shared" si="99"/>
        <v>2024-04</v>
      </c>
      <c r="Q3165" s="3">
        <f>IF(AND(IF(dashboard!$B$4="All",TRUE,$F3165=dashboard!$B$4),IF(dashboard!$B$5="All",TRUE,$E3165=dashboard!$B$5),IF(dashboard!$B$6="All",TRUE,$G3165=dashboard!$B$6),IF(dashboard!$B$7="All",TRUE,$M3165=dashboard!$B$7),$P3165&gt;=dashboard!$B$8,$P3165&lt;=dashboard!$B$9,COUNTIFS($C$2:C3165,$C3165,$F$2:F3165,IF(dashboard!$B$4="All","*",dashboard!$B$4),$E$2:E3165,IF(dashboard!$B$5="All","*",dashboard!$B$5),$G$2:G3165,IF(dashboard!$B$6="All","*",dashboard!$B$6),$M$2:M3165,IF(dashboard!$B$7="All","*",dashboard!$B$7),$P$2:P3165,"&gt;="&amp;dashboard!$B$8,$P$2:P3165,"&lt;="&amp;dashboard!$B$9)=1),1,0)</f>
        <v>0</v>
      </c>
    </row>
    <row r="3166" spans="1:17">
      <c r="A3166" t="s">
        <v>4761</v>
      </c>
      <c r="B3166" s="2">
        <v>45330</v>
      </c>
      <c r="C3166" t="s">
        <v>491</v>
      </c>
      <c r="D3166" t="s">
        <v>1176</v>
      </c>
      <c r="E3166" t="s">
        <v>17</v>
      </c>
      <c r="F3166" t="s">
        <v>27</v>
      </c>
      <c r="G3166" t="s">
        <v>19</v>
      </c>
      <c r="H3166" t="s">
        <v>57</v>
      </c>
      <c r="I3166" s="3">
        <v>3</v>
      </c>
      <c r="J3166" s="4">
        <v>11475.91</v>
      </c>
      <c r="K3166" s="4">
        <v>34427.72</v>
      </c>
      <c r="L3166" t="s">
        <v>35</v>
      </c>
      <c r="M3166" t="s">
        <v>29</v>
      </c>
      <c r="N3166">
        <f>IF(COUNTIF($C$2:C3166,C3166)=1,1,0)</f>
        <v>0</v>
      </c>
      <c r="O3166">
        <f t="shared" si="98"/>
        <v>0</v>
      </c>
      <c r="P3166" t="str">
        <f t="shared" si="99"/>
        <v>2024-02</v>
      </c>
      <c r="Q3166" s="3">
        <f>IF(AND(IF(dashboard!$B$4="All",TRUE,$F3166=dashboard!$B$4),IF(dashboard!$B$5="All",TRUE,$E3166=dashboard!$B$5),IF(dashboard!$B$6="All",TRUE,$G3166=dashboard!$B$6),IF(dashboard!$B$7="All",TRUE,$M3166=dashboard!$B$7),$P3166&gt;=dashboard!$B$8,$P3166&lt;=dashboard!$B$9,COUNTIFS($C$2:C3166,$C3166,$F$2:F3166,IF(dashboard!$B$4="All","*",dashboard!$B$4),$E$2:E3166,IF(dashboard!$B$5="All","*",dashboard!$B$5),$G$2:G3166,IF(dashboard!$B$6="All","*",dashboard!$B$6),$M$2:M3166,IF(dashboard!$B$7="All","*",dashboard!$B$7),$P$2:P3166,"&gt;="&amp;dashboard!$B$8,$P$2:P3166,"&lt;="&amp;dashboard!$B$9)=1),1,0)</f>
        <v>0</v>
      </c>
    </row>
    <row r="3167" spans="1:17">
      <c r="A3167" t="s">
        <v>4762</v>
      </c>
      <c r="B3167" s="2">
        <v>44955</v>
      </c>
      <c r="C3167" t="s">
        <v>3877</v>
      </c>
      <c r="D3167" t="s">
        <v>1351</v>
      </c>
      <c r="E3167" t="s">
        <v>26</v>
      </c>
      <c r="F3167" t="s">
        <v>18</v>
      </c>
      <c r="G3167" t="s">
        <v>19</v>
      </c>
      <c r="H3167" t="s">
        <v>34</v>
      </c>
      <c r="I3167" s="3">
        <v>2</v>
      </c>
      <c r="J3167" s="4">
        <v>1353.51</v>
      </c>
      <c r="K3167" s="4">
        <v>2707.01</v>
      </c>
      <c r="L3167" t="s">
        <v>28</v>
      </c>
      <c r="M3167" t="s">
        <v>29</v>
      </c>
      <c r="N3167">
        <f>IF(COUNTIF($C$2:C3167,C3167)=1,1,0)</f>
        <v>0</v>
      </c>
      <c r="O3167">
        <f t="shared" si="98"/>
        <v>0</v>
      </c>
      <c r="P3167" t="str">
        <f t="shared" si="99"/>
        <v>2023-01</v>
      </c>
      <c r="Q3167" s="3">
        <f>IF(AND(IF(dashboard!$B$4="All",TRUE,$F3167=dashboard!$B$4),IF(dashboard!$B$5="All",TRUE,$E3167=dashboard!$B$5),IF(dashboard!$B$6="All",TRUE,$G3167=dashboard!$B$6),IF(dashboard!$B$7="All",TRUE,$M3167=dashboard!$B$7),$P3167&gt;=dashboard!$B$8,$P3167&lt;=dashboard!$B$9,COUNTIFS($C$2:C3167,$C3167,$F$2:F3167,IF(dashboard!$B$4="All","*",dashboard!$B$4),$E$2:E3167,IF(dashboard!$B$5="All","*",dashboard!$B$5),$G$2:G3167,IF(dashboard!$B$6="All","*",dashboard!$B$6),$M$2:M3167,IF(dashboard!$B$7="All","*",dashboard!$B$7),$P$2:P3167,"&gt;="&amp;dashboard!$B$8,$P$2:P3167,"&lt;="&amp;dashboard!$B$9)=1),1,0)</f>
        <v>0</v>
      </c>
    </row>
    <row r="3168" spans="1:17">
      <c r="A3168" t="s">
        <v>4763</v>
      </c>
      <c r="B3168" s="2">
        <v>45264</v>
      </c>
      <c r="C3168" t="s">
        <v>87</v>
      </c>
      <c r="D3168" t="s">
        <v>885</v>
      </c>
      <c r="E3168" t="s">
        <v>61</v>
      </c>
      <c r="F3168" t="s">
        <v>33</v>
      </c>
      <c r="G3168" t="s">
        <v>19</v>
      </c>
      <c r="H3168" t="s">
        <v>57</v>
      </c>
      <c r="I3168" s="3">
        <v>2</v>
      </c>
      <c r="J3168" s="4">
        <v>15932.29</v>
      </c>
      <c r="K3168" s="4">
        <v>31864.58</v>
      </c>
      <c r="L3168" t="s">
        <v>35</v>
      </c>
      <c r="M3168" t="s">
        <v>29</v>
      </c>
      <c r="N3168">
        <f>IF(COUNTIF($C$2:C3168,C3168)=1,1,0)</f>
        <v>0</v>
      </c>
      <c r="O3168">
        <f t="shared" si="98"/>
        <v>0</v>
      </c>
      <c r="P3168" t="str">
        <f t="shared" si="99"/>
        <v>2023-12</v>
      </c>
      <c r="Q3168" s="3">
        <f>IF(AND(IF(dashboard!$B$4="All",TRUE,$F3168=dashboard!$B$4),IF(dashboard!$B$5="All",TRUE,$E3168=dashboard!$B$5),IF(dashboard!$B$6="All",TRUE,$G3168=dashboard!$B$6),IF(dashboard!$B$7="All",TRUE,$M3168=dashboard!$B$7),$P3168&gt;=dashboard!$B$8,$P3168&lt;=dashboard!$B$9,COUNTIFS($C$2:C3168,$C3168,$F$2:F3168,IF(dashboard!$B$4="All","*",dashboard!$B$4),$E$2:E3168,IF(dashboard!$B$5="All","*",dashboard!$B$5),$G$2:G3168,IF(dashboard!$B$6="All","*",dashboard!$B$6),$M$2:M3168,IF(dashboard!$B$7="All","*",dashboard!$B$7),$P$2:P3168,"&gt;="&amp;dashboard!$B$8,$P$2:P3168,"&lt;="&amp;dashboard!$B$9)=1),1,0)</f>
        <v>0</v>
      </c>
    </row>
    <row r="3169" spans="1:17">
      <c r="A3169" t="s">
        <v>4764</v>
      </c>
      <c r="B3169" s="2">
        <v>45287</v>
      </c>
      <c r="C3169" t="s">
        <v>749</v>
      </c>
      <c r="D3169" t="s">
        <v>32</v>
      </c>
      <c r="E3169" t="s">
        <v>17</v>
      </c>
      <c r="F3169" t="s">
        <v>18</v>
      </c>
      <c r="G3169" t="s">
        <v>19</v>
      </c>
      <c r="H3169" t="s">
        <v>50</v>
      </c>
      <c r="I3169" s="3">
        <v>5</v>
      </c>
      <c r="J3169" s="4">
        <v>2799.49</v>
      </c>
      <c r="K3169" s="4">
        <v>13997.45</v>
      </c>
      <c r="L3169" t="s">
        <v>21</v>
      </c>
      <c r="M3169" t="s">
        <v>29</v>
      </c>
      <c r="N3169">
        <f>IF(COUNTIF($C$2:C3169,C3169)=1,1,0)</f>
        <v>0</v>
      </c>
      <c r="O3169">
        <f t="shared" si="98"/>
        <v>0</v>
      </c>
      <c r="P3169" t="str">
        <f t="shared" si="99"/>
        <v>2023-12</v>
      </c>
      <c r="Q3169" s="3">
        <f>IF(AND(IF(dashboard!$B$4="All",TRUE,$F3169=dashboard!$B$4),IF(dashboard!$B$5="All",TRUE,$E3169=dashboard!$B$5),IF(dashboard!$B$6="All",TRUE,$G3169=dashboard!$B$6),IF(dashboard!$B$7="All",TRUE,$M3169=dashboard!$B$7),$P3169&gt;=dashboard!$B$8,$P3169&lt;=dashboard!$B$9,COUNTIFS($C$2:C3169,$C3169,$F$2:F3169,IF(dashboard!$B$4="All","*",dashboard!$B$4),$E$2:E3169,IF(dashboard!$B$5="All","*",dashboard!$B$5),$G$2:G3169,IF(dashboard!$B$6="All","*",dashboard!$B$6),$M$2:M3169,IF(dashboard!$B$7="All","*",dashboard!$B$7),$P$2:P3169,"&gt;="&amp;dashboard!$B$8,$P$2:P3169,"&lt;="&amp;dashboard!$B$9)=1),1,0)</f>
        <v>0</v>
      </c>
    </row>
    <row r="3170" spans="1:17">
      <c r="A3170" t="s">
        <v>4765</v>
      </c>
      <c r="B3170" s="2">
        <v>45318</v>
      </c>
      <c r="C3170" t="s">
        <v>1780</v>
      </c>
      <c r="D3170" t="s">
        <v>899</v>
      </c>
      <c r="E3170" t="s">
        <v>17</v>
      </c>
      <c r="F3170" t="s">
        <v>27</v>
      </c>
      <c r="G3170" t="s">
        <v>19</v>
      </c>
      <c r="H3170" t="s">
        <v>20</v>
      </c>
      <c r="I3170" s="3">
        <v>1</v>
      </c>
      <c r="J3170" s="4">
        <v>33159.620000000003</v>
      </c>
      <c r="K3170" s="4">
        <v>33159.620000000003</v>
      </c>
      <c r="L3170" t="s">
        <v>35</v>
      </c>
      <c r="M3170" t="s">
        <v>29</v>
      </c>
      <c r="N3170">
        <f>IF(COUNTIF($C$2:C3170,C3170)=1,1,0)</f>
        <v>0</v>
      </c>
      <c r="O3170">
        <f t="shared" si="98"/>
        <v>0</v>
      </c>
      <c r="P3170" t="str">
        <f t="shared" si="99"/>
        <v>2024-01</v>
      </c>
      <c r="Q3170" s="3">
        <f>IF(AND(IF(dashboard!$B$4="All",TRUE,$F3170=dashboard!$B$4),IF(dashboard!$B$5="All",TRUE,$E3170=dashboard!$B$5),IF(dashboard!$B$6="All",TRUE,$G3170=dashboard!$B$6),IF(dashboard!$B$7="All",TRUE,$M3170=dashboard!$B$7),$P3170&gt;=dashboard!$B$8,$P3170&lt;=dashboard!$B$9,COUNTIFS($C$2:C3170,$C3170,$F$2:F3170,IF(dashboard!$B$4="All","*",dashboard!$B$4),$E$2:E3170,IF(dashboard!$B$5="All","*",dashboard!$B$5),$G$2:G3170,IF(dashboard!$B$6="All","*",dashboard!$B$6),$M$2:M3170,IF(dashboard!$B$7="All","*",dashboard!$B$7),$P$2:P3170,"&gt;="&amp;dashboard!$B$8,$P$2:P3170,"&lt;="&amp;dashboard!$B$9)=1),1,0)</f>
        <v>0</v>
      </c>
    </row>
    <row r="3171" spans="1:17">
      <c r="A3171" t="s">
        <v>4766</v>
      </c>
      <c r="B3171" s="2">
        <v>45144</v>
      </c>
      <c r="C3171" t="s">
        <v>474</v>
      </c>
      <c r="D3171" t="s">
        <v>3997</v>
      </c>
      <c r="E3171" t="s">
        <v>26</v>
      </c>
      <c r="F3171" t="s">
        <v>46</v>
      </c>
      <c r="G3171" t="s">
        <v>42</v>
      </c>
      <c r="H3171" t="s">
        <v>50</v>
      </c>
      <c r="I3171" s="3">
        <v>2</v>
      </c>
      <c r="J3171" s="4">
        <v>1791.86</v>
      </c>
      <c r="K3171" s="4">
        <v>3583.71</v>
      </c>
      <c r="L3171" t="s">
        <v>28</v>
      </c>
      <c r="M3171" t="s">
        <v>29</v>
      </c>
      <c r="N3171">
        <f>IF(COUNTIF($C$2:C3171,C3171)=1,1,0)</f>
        <v>0</v>
      </c>
      <c r="O3171">
        <f t="shared" si="98"/>
        <v>0</v>
      </c>
      <c r="P3171" t="str">
        <f t="shared" si="99"/>
        <v>2023-08</v>
      </c>
      <c r="Q3171" s="3">
        <f>IF(AND(IF(dashboard!$B$4="All",TRUE,$F3171=dashboard!$B$4),IF(dashboard!$B$5="All",TRUE,$E3171=dashboard!$B$5),IF(dashboard!$B$6="All",TRUE,$G3171=dashboard!$B$6),IF(dashboard!$B$7="All",TRUE,$M3171=dashboard!$B$7),$P3171&gt;=dashboard!$B$8,$P3171&lt;=dashboard!$B$9,COUNTIFS($C$2:C3171,$C3171,$F$2:F3171,IF(dashboard!$B$4="All","*",dashboard!$B$4),$E$2:E3171,IF(dashboard!$B$5="All","*",dashboard!$B$5),$G$2:G3171,IF(dashboard!$B$6="All","*",dashboard!$B$6),$M$2:M3171,IF(dashboard!$B$7="All","*",dashboard!$B$7),$P$2:P3171,"&gt;="&amp;dashboard!$B$8,$P$2:P3171,"&lt;="&amp;dashboard!$B$9)=1),1,0)</f>
        <v>0</v>
      </c>
    </row>
    <row r="3172" spans="1:17">
      <c r="A3172" t="s">
        <v>4767</v>
      </c>
      <c r="B3172" s="2">
        <v>45128</v>
      </c>
      <c r="C3172" t="s">
        <v>2175</v>
      </c>
      <c r="D3172" t="s">
        <v>1739</v>
      </c>
      <c r="E3172" t="s">
        <v>26</v>
      </c>
      <c r="F3172" t="s">
        <v>33</v>
      </c>
      <c r="G3172" t="s">
        <v>42</v>
      </c>
      <c r="H3172" t="s">
        <v>20</v>
      </c>
      <c r="I3172" s="3">
        <v>2</v>
      </c>
      <c r="J3172" s="4">
        <v>36234.03</v>
      </c>
      <c r="K3172" s="4">
        <v>72468.05</v>
      </c>
      <c r="L3172" t="s">
        <v>35</v>
      </c>
      <c r="M3172" t="s">
        <v>29</v>
      </c>
      <c r="N3172">
        <f>IF(COUNTIF($C$2:C3172,C3172)=1,1,0)</f>
        <v>0</v>
      </c>
      <c r="O3172">
        <f t="shared" si="98"/>
        <v>0</v>
      </c>
      <c r="P3172" t="str">
        <f t="shared" si="99"/>
        <v>2023-07</v>
      </c>
      <c r="Q3172" s="3">
        <f>IF(AND(IF(dashboard!$B$4="All",TRUE,$F3172=dashboard!$B$4),IF(dashboard!$B$5="All",TRUE,$E3172=dashboard!$B$5),IF(dashboard!$B$6="All",TRUE,$G3172=dashboard!$B$6),IF(dashboard!$B$7="All",TRUE,$M3172=dashboard!$B$7),$P3172&gt;=dashboard!$B$8,$P3172&lt;=dashboard!$B$9,COUNTIFS($C$2:C3172,$C3172,$F$2:F3172,IF(dashboard!$B$4="All","*",dashboard!$B$4),$E$2:E3172,IF(dashboard!$B$5="All","*",dashboard!$B$5),$G$2:G3172,IF(dashboard!$B$6="All","*",dashboard!$B$6),$M$2:M3172,IF(dashboard!$B$7="All","*",dashboard!$B$7),$P$2:P3172,"&gt;="&amp;dashboard!$B$8,$P$2:P3172,"&lt;="&amp;dashboard!$B$9)=1),1,0)</f>
        <v>0</v>
      </c>
    </row>
    <row r="3173" spans="1:17">
      <c r="A3173" t="s">
        <v>4768</v>
      </c>
      <c r="B3173" s="2">
        <v>44943</v>
      </c>
      <c r="C3173" t="s">
        <v>1672</v>
      </c>
      <c r="D3173" t="s">
        <v>926</v>
      </c>
      <c r="E3173" t="s">
        <v>26</v>
      </c>
      <c r="F3173" t="s">
        <v>27</v>
      </c>
      <c r="G3173" t="s">
        <v>42</v>
      </c>
      <c r="H3173" t="s">
        <v>50</v>
      </c>
      <c r="I3173" s="3">
        <v>3</v>
      </c>
      <c r="J3173" s="4">
        <v>2218.17</v>
      </c>
      <c r="K3173" s="4">
        <v>6654.5</v>
      </c>
      <c r="L3173" t="s">
        <v>35</v>
      </c>
      <c r="M3173" t="s">
        <v>29</v>
      </c>
      <c r="N3173">
        <f>IF(COUNTIF($C$2:C3173,C3173)=1,1,0)</f>
        <v>0</v>
      </c>
      <c r="O3173">
        <f t="shared" si="98"/>
        <v>0</v>
      </c>
      <c r="P3173" t="str">
        <f t="shared" si="99"/>
        <v>2023-01</v>
      </c>
      <c r="Q3173" s="3">
        <f>IF(AND(IF(dashboard!$B$4="All",TRUE,$F3173=dashboard!$B$4),IF(dashboard!$B$5="All",TRUE,$E3173=dashboard!$B$5),IF(dashboard!$B$6="All",TRUE,$G3173=dashboard!$B$6),IF(dashboard!$B$7="All",TRUE,$M3173=dashboard!$B$7),$P3173&gt;=dashboard!$B$8,$P3173&lt;=dashboard!$B$9,COUNTIFS($C$2:C3173,$C3173,$F$2:F3173,IF(dashboard!$B$4="All","*",dashboard!$B$4),$E$2:E3173,IF(dashboard!$B$5="All","*",dashboard!$B$5),$G$2:G3173,IF(dashboard!$B$6="All","*",dashboard!$B$6),$M$2:M3173,IF(dashboard!$B$7="All","*",dashboard!$B$7),$P$2:P3173,"&gt;="&amp;dashboard!$B$8,$P$2:P3173,"&lt;="&amp;dashboard!$B$9)=1),1,0)</f>
        <v>0</v>
      </c>
    </row>
    <row r="3174" spans="1:17">
      <c r="A3174" t="s">
        <v>4769</v>
      </c>
      <c r="B3174" s="2">
        <v>45248</v>
      </c>
      <c r="C3174" t="s">
        <v>3687</v>
      </c>
      <c r="D3174" t="s">
        <v>4560</v>
      </c>
      <c r="E3174" t="s">
        <v>17</v>
      </c>
      <c r="F3174" t="s">
        <v>18</v>
      </c>
      <c r="G3174" t="s">
        <v>42</v>
      </c>
      <c r="H3174" t="s">
        <v>20</v>
      </c>
      <c r="I3174" s="3">
        <v>3</v>
      </c>
      <c r="J3174" s="4">
        <v>31542.28</v>
      </c>
      <c r="K3174" s="4">
        <v>94626.83</v>
      </c>
      <c r="L3174" t="s">
        <v>21</v>
      </c>
      <c r="M3174" t="s">
        <v>22</v>
      </c>
      <c r="N3174">
        <f>IF(COUNTIF($C$2:C3174,C3174)=1,1,0)</f>
        <v>0</v>
      </c>
      <c r="O3174">
        <f t="shared" si="98"/>
        <v>1</v>
      </c>
      <c r="P3174" t="str">
        <f t="shared" si="99"/>
        <v>2023-11</v>
      </c>
      <c r="Q3174" s="3">
        <f>IF(AND(IF(dashboard!$B$4="All",TRUE,$F3174=dashboard!$B$4),IF(dashboard!$B$5="All",TRUE,$E3174=dashboard!$B$5),IF(dashboard!$B$6="All",TRUE,$G3174=dashboard!$B$6),IF(dashboard!$B$7="All",TRUE,$M3174=dashboard!$B$7),$P3174&gt;=dashboard!$B$8,$P3174&lt;=dashboard!$B$9,COUNTIFS($C$2:C3174,$C3174,$F$2:F3174,IF(dashboard!$B$4="All","*",dashboard!$B$4),$E$2:E3174,IF(dashboard!$B$5="All","*",dashboard!$B$5),$G$2:G3174,IF(dashboard!$B$6="All","*",dashboard!$B$6),$M$2:M3174,IF(dashboard!$B$7="All","*",dashboard!$B$7),$P$2:P3174,"&gt;="&amp;dashboard!$B$8,$P$2:P3174,"&lt;="&amp;dashboard!$B$9)=1),1,0)</f>
        <v>0</v>
      </c>
    </row>
    <row r="3175" spans="1:17">
      <c r="A3175" t="s">
        <v>4770</v>
      </c>
      <c r="B3175" s="2">
        <v>45444</v>
      </c>
      <c r="C3175" t="s">
        <v>630</v>
      </c>
      <c r="D3175" t="s">
        <v>571</v>
      </c>
      <c r="E3175" t="s">
        <v>17</v>
      </c>
      <c r="F3175" t="s">
        <v>33</v>
      </c>
      <c r="G3175" t="s">
        <v>42</v>
      </c>
      <c r="H3175" t="s">
        <v>57</v>
      </c>
      <c r="I3175" s="3">
        <v>3</v>
      </c>
      <c r="J3175" s="4">
        <v>13809.47</v>
      </c>
      <c r="K3175" s="4">
        <v>41428.400000000001</v>
      </c>
      <c r="L3175" t="s">
        <v>35</v>
      </c>
      <c r="M3175" t="s">
        <v>29</v>
      </c>
      <c r="N3175">
        <f>IF(COUNTIF($C$2:C3175,C3175)=1,1,0)</f>
        <v>0</v>
      </c>
      <c r="O3175">
        <f t="shared" si="98"/>
        <v>0</v>
      </c>
      <c r="P3175" t="str">
        <f t="shared" si="99"/>
        <v>2024-06</v>
      </c>
      <c r="Q3175" s="3">
        <f>IF(AND(IF(dashboard!$B$4="All",TRUE,$F3175=dashboard!$B$4),IF(dashboard!$B$5="All",TRUE,$E3175=dashboard!$B$5),IF(dashboard!$B$6="All",TRUE,$G3175=dashboard!$B$6),IF(dashboard!$B$7="All",TRUE,$M3175=dashboard!$B$7),$P3175&gt;=dashboard!$B$8,$P3175&lt;=dashboard!$B$9,COUNTIFS($C$2:C3175,$C3175,$F$2:F3175,IF(dashboard!$B$4="All","*",dashboard!$B$4),$E$2:E3175,IF(dashboard!$B$5="All","*",dashboard!$B$5),$G$2:G3175,IF(dashboard!$B$6="All","*",dashboard!$B$6),$M$2:M3175,IF(dashboard!$B$7="All","*",dashboard!$B$7),$P$2:P3175,"&gt;="&amp;dashboard!$B$8,$P$2:P3175,"&lt;="&amp;dashboard!$B$9)=1),1,0)</f>
        <v>0</v>
      </c>
    </row>
    <row r="3176" spans="1:17">
      <c r="A3176" t="s">
        <v>4771</v>
      </c>
      <c r="B3176" s="2">
        <v>45251</v>
      </c>
      <c r="C3176" t="s">
        <v>1606</v>
      </c>
      <c r="D3176" t="s">
        <v>2835</v>
      </c>
      <c r="E3176" t="s">
        <v>26</v>
      </c>
      <c r="F3176" t="s">
        <v>18</v>
      </c>
      <c r="G3176" t="s">
        <v>42</v>
      </c>
      <c r="H3176" t="s">
        <v>20</v>
      </c>
      <c r="I3176" s="3">
        <v>4</v>
      </c>
      <c r="J3176" s="4">
        <v>33125.919999999998</v>
      </c>
      <c r="K3176" s="4">
        <v>132503.67000000001</v>
      </c>
      <c r="L3176" t="s">
        <v>28</v>
      </c>
      <c r="M3176" t="s">
        <v>29</v>
      </c>
      <c r="N3176">
        <f>IF(COUNTIF($C$2:C3176,C3176)=1,1,0)</f>
        <v>0</v>
      </c>
      <c r="O3176">
        <f t="shared" si="98"/>
        <v>0</v>
      </c>
      <c r="P3176" t="str">
        <f t="shared" si="99"/>
        <v>2023-11</v>
      </c>
      <c r="Q3176" s="3">
        <f>IF(AND(IF(dashboard!$B$4="All",TRUE,$F3176=dashboard!$B$4),IF(dashboard!$B$5="All",TRUE,$E3176=dashboard!$B$5),IF(dashboard!$B$6="All",TRUE,$G3176=dashboard!$B$6),IF(dashboard!$B$7="All",TRUE,$M3176=dashboard!$B$7),$P3176&gt;=dashboard!$B$8,$P3176&lt;=dashboard!$B$9,COUNTIFS($C$2:C3176,$C3176,$F$2:F3176,IF(dashboard!$B$4="All","*",dashboard!$B$4),$E$2:E3176,IF(dashboard!$B$5="All","*",dashboard!$B$5),$G$2:G3176,IF(dashboard!$B$6="All","*",dashboard!$B$6),$M$2:M3176,IF(dashboard!$B$7="All","*",dashboard!$B$7),$P$2:P3176,"&gt;="&amp;dashboard!$B$8,$P$2:P3176,"&lt;="&amp;dashboard!$B$9)=1),1,0)</f>
        <v>0</v>
      </c>
    </row>
    <row r="3177" spans="1:17">
      <c r="A3177" t="s">
        <v>4772</v>
      </c>
      <c r="B3177" s="2">
        <v>45338</v>
      </c>
      <c r="C3177" t="s">
        <v>1763</v>
      </c>
      <c r="D3177" t="s">
        <v>60</v>
      </c>
      <c r="E3177" t="s">
        <v>61</v>
      </c>
      <c r="F3177" t="s">
        <v>18</v>
      </c>
      <c r="G3177" t="s">
        <v>42</v>
      </c>
      <c r="H3177" t="s">
        <v>34</v>
      </c>
      <c r="I3177" s="3">
        <v>5</v>
      </c>
      <c r="J3177" s="4">
        <v>1237.1600000000001</v>
      </c>
      <c r="K3177" s="4">
        <v>6185.8</v>
      </c>
      <c r="L3177" t="s">
        <v>28</v>
      </c>
      <c r="M3177" t="s">
        <v>29</v>
      </c>
      <c r="N3177">
        <f>IF(COUNTIF($C$2:C3177,C3177)=1,1,0)</f>
        <v>0</v>
      </c>
      <c r="O3177">
        <f t="shared" si="98"/>
        <v>0</v>
      </c>
      <c r="P3177" t="str">
        <f t="shared" si="99"/>
        <v>2024-02</v>
      </c>
      <c r="Q3177" s="3">
        <f>IF(AND(IF(dashboard!$B$4="All",TRUE,$F3177=dashboard!$B$4),IF(dashboard!$B$5="All",TRUE,$E3177=dashboard!$B$5),IF(dashboard!$B$6="All",TRUE,$G3177=dashboard!$B$6),IF(dashboard!$B$7="All",TRUE,$M3177=dashboard!$B$7),$P3177&gt;=dashboard!$B$8,$P3177&lt;=dashboard!$B$9,COUNTIFS($C$2:C3177,$C3177,$F$2:F3177,IF(dashboard!$B$4="All","*",dashboard!$B$4),$E$2:E3177,IF(dashboard!$B$5="All","*",dashboard!$B$5),$G$2:G3177,IF(dashboard!$B$6="All","*",dashboard!$B$6),$M$2:M3177,IF(dashboard!$B$7="All","*",dashboard!$B$7),$P$2:P3177,"&gt;="&amp;dashboard!$B$8,$P$2:P3177,"&lt;="&amp;dashboard!$B$9)=1),1,0)</f>
        <v>0</v>
      </c>
    </row>
    <row r="3178" spans="1:17">
      <c r="A3178" t="s">
        <v>4773</v>
      </c>
      <c r="B3178" s="2">
        <v>45244</v>
      </c>
      <c r="C3178" t="s">
        <v>2749</v>
      </c>
      <c r="D3178" t="s">
        <v>2187</v>
      </c>
      <c r="E3178" t="s">
        <v>17</v>
      </c>
      <c r="F3178" t="s">
        <v>46</v>
      </c>
      <c r="G3178" t="s">
        <v>19</v>
      </c>
      <c r="H3178" t="s">
        <v>57</v>
      </c>
      <c r="I3178" s="3">
        <v>1</v>
      </c>
      <c r="J3178" s="4">
        <v>15950.82</v>
      </c>
      <c r="K3178" s="4">
        <v>15950.82</v>
      </c>
      <c r="L3178" t="s">
        <v>21</v>
      </c>
      <c r="M3178" t="s">
        <v>29</v>
      </c>
      <c r="N3178">
        <f>IF(COUNTIF($C$2:C3178,C3178)=1,1,0)</f>
        <v>0</v>
      </c>
      <c r="O3178">
        <f t="shared" si="98"/>
        <v>0</v>
      </c>
      <c r="P3178" t="str">
        <f t="shared" si="99"/>
        <v>2023-11</v>
      </c>
      <c r="Q3178" s="3">
        <f>IF(AND(IF(dashboard!$B$4="All",TRUE,$F3178=dashboard!$B$4),IF(dashboard!$B$5="All",TRUE,$E3178=dashboard!$B$5),IF(dashboard!$B$6="All",TRUE,$G3178=dashboard!$B$6),IF(dashboard!$B$7="All",TRUE,$M3178=dashboard!$B$7),$P3178&gt;=dashboard!$B$8,$P3178&lt;=dashboard!$B$9,COUNTIFS($C$2:C3178,$C3178,$F$2:F3178,IF(dashboard!$B$4="All","*",dashboard!$B$4),$E$2:E3178,IF(dashboard!$B$5="All","*",dashboard!$B$5),$G$2:G3178,IF(dashboard!$B$6="All","*",dashboard!$B$6),$M$2:M3178,IF(dashboard!$B$7="All","*",dashboard!$B$7),$P$2:P3178,"&gt;="&amp;dashboard!$B$8,$P$2:P3178,"&lt;="&amp;dashboard!$B$9)=1),1,0)</f>
        <v>0</v>
      </c>
    </row>
    <row r="3179" spans="1:17">
      <c r="A3179" t="s">
        <v>4774</v>
      </c>
      <c r="B3179" s="2">
        <v>45008</v>
      </c>
      <c r="C3179" t="s">
        <v>791</v>
      </c>
      <c r="D3179" t="s">
        <v>1868</v>
      </c>
      <c r="E3179" t="s">
        <v>61</v>
      </c>
      <c r="F3179" t="s">
        <v>18</v>
      </c>
      <c r="G3179" t="s">
        <v>19</v>
      </c>
      <c r="H3179" t="s">
        <v>34</v>
      </c>
      <c r="I3179" s="3">
        <v>3</v>
      </c>
      <c r="J3179" s="4">
        <v>1306.1099999999999</v>
      </c>
      <c r="K3179" s="4">
        <v>3918.32</v>
      </c>
      <c r="L3179" t="s">
        <v>21</v>
      </c>
      <c r="M3179" t="s">
        <v>29</v>
      </c>
      <c r="N3179">
        <f>IF(COUNTIF($C$2:C3179,C3179)=1,1,0)</f>
        <v>0</v>
      </c>
      <c r="O3179">
        <f t="shared" si="98"/>
        <v>0</v>
      </c>
      <c r="P3179" t="str">
        <f t="shared" si="99"/>
        <v>2023-03</v>
      </c>
      <c r="Q3179" s="3">
        <f>IF(AND(IF(dashboard!$B$4="All",TRUE,$F3179=dashboard!$B$4),IF(dashboard!$B$5="All",TRUE,$E3179=dashboard!$B$5),IF(dashboard!$B$6="All",TRUE,$G3179=dashboard!$B$6),IF(dashboard!$B$7="All",TRUE,$M3179=dashboard!$B$7),$P3179&gt;=dashboard!$B$8,$P3179&lt;=dashboard!$B$9,COUNTIFS($C$2:C3179,$C3179,$F$2:F3179,IF(dashboard!$B$4="All","*",dashboard!$B$4),$E$2:E3179,IF(dashboard!$B$5="All","*",dashboard!$B$5),$G$2:G3179,IF(dashboard!$B$6="All","*",dashboard!$B$6),$M$2:M3179,IF(dashboard!$B$7="All","*",dashboard!$B$7),$P$2:P3179,"&gt;="&amp;dashboard!$B$8,$P$2:P3179,"&lt;="&amp;dashboard!$B$9)=1),1,0)</f>
        <v>0</v>
      </c>
    </row>
    <row r="3180" spans="1:17">
      <c r="A3180" t="s">
        <v>4775</v>
      </c>
      <c r="B3180" s="2">
        <v>45400</v>
      </c>
      <c r="C3180" t="s">
        <v>1303</v>
      </c>
      <c r="D3180" t="s">
        <v>4776</v>
      </c>
      <c r="E3180" t="s">
        <v>17</v>
      </c>
      <c r="F3180" t="s">
        <v>18</v>
      </c>
      <c r="G3180" t="s">
        <v>42</v>
      </c>
      <c r="H3180" t="s">
        <v>50</v>
      </c>
      <c r="I3180" s="3">
        <v>1</v>
      </c>
      <c r="J3180" s="4">
        <v>2589.5100000000002</v>
      </c>
      <c r="K3180" s="4">
        <v>2589.5100000000002</v>
      </c>
      <c r="L3180" t="s">
        <v>21</v>
      </c>
      <c r="M3180" t="s">
        <v>29</v>
      </c>
      <c r="N3180">
        <f>IF(COUNTIF($C$2:C3180,C3180)=1,1,0)</f>
        <v>0</v>
      </c>
      <c r="O3180">
        <f t="shared" si="98"/>
        <v>0</v>
      </c>
      <c r="P3180" t="str">
        <f t="shared" si="99"/>
        <v>2024-04</v>
      </c>
      <c r="Q3180" s="3">
        <f>IF(AND(IF(dashboard!$B$4="All",TRUE,$F3180=dashboard!$B$4),IF(dashboard!$B$5="All",TRUE,$E3180=dashboard!$B$5),IF(dashboard!$B$6="All",TRUE,$G3180=dashboard!$B$6),IF(dashboard!$B$7="All",TRUE,$M3180=dashboard!$B$7),$P3180&gt;=dashboard!$B$8,$P3180&lt;=dashboard!$B$9,COUNTIFS($C$2:C3180,$C3180,$F$2:F3180,IF(dashboard!$B$4="All","*",dashboard!$B$4),$E$2:E3180,IF(dashboard!$B$5="All","*",dashboard!$B$5),$G$2:G3180,IF(dashboard!$B$6="All","*",dashboard!$B$6),$M$2:M3180,IF(dashboard!$B$7="All","*",dashboard!$B$7),$P$2:P3180,"&gt;="&amp;dashboard!$B$8,$P$2:P3180,"&lt;="&amp;dashboard!$B$9)=1),1,0)</f>
        <v>0</v>
      </c>
    </row>
    <row r="3181" spans="1:17">
      <c r="A3181" t="s">
        <v>4777</v>
      </c>
      <c r="B3181" s="2">
        <v>45394</v>
      </c>
      <c r="C3181" t="s">
        <v>468</v>
      </c>
      <c r="D3181" t="s">
        <v>480</v>
      </c>
      <c r="E3181" t="s">
        <v>61</v>
      </c>
      <c r="F3181" t="s">
        <v>27</v>
      </c>
      <c r="G3181" t="s">
        <v>42</v>
      </c>
      <c r="H3181" t="s">
        <v>50</v>
      </c>
      <c r="I3181" s="3">
        <v>3</v>
      </c>
      <c r="J3181" s="4">
        <v>2754.35</v>
      </c>
      <c r="K3181" s="4">
        <v>8263.0499999999993</v>
      </c>
      <c r="L3181" t="s">
        <v>28</v>
      </c>
      <c r="M3181" t="s">
        <v>29</v>
      </c>
      <c r="N3181">
        <f>IF(COUNTIF($C$2:C3181,C3181)=1,1,0)</f>
        <v>0</v>
      </c>
      <c r="O3181">
        <f t="shared" si="98"/>
        <v>0</v>
      </c>
      <c r="P3181" t="str">
        <f t="shared" si="99"/>
        <v>2024-04</v>
      </c>
      <c r="Q3181" s="3">
        <f>IF(AND(IF(dashboard!$B$4="All",TRUE,$F3181=dashboard!$B$4),IF(dashboard!$B$5="All",TRUE,$E3181=dashboard!$B$5),IF(dashboard!$B$6="All",TRUE,$G3181=dashboard!$B$6),IF(dashboard!$B$7="All",TRUE,$M3181=dashboard!$B$7),$P3181&gt;=dashboard!$B$8,$P3181&lt;=dashboard!$B$9,COUNTIFS($C$2:C3181,$C3181,$F$2:F3181,IF(dashboard!$B$4="All","*",dashboard!$B$4),$E$2:E3181,IF(dashboard!$B$5="All","*",dashboard!$B$5),$G$2:G3181,IF(dashboard!$B$6="All","*",dashboard!$B$6),$M$2:M3181,IF(dashboard!$B$7="All","*",dashboard!$B$7),$P$2:P3181,"&gt;="&amp;dashboard!$B$8,$P$2:P3181,"&lt;="&amp;dashboard!$B$9)=1),1,0)</f>
        <v>0</v>
      </c>
    </row>
    <row r="3182" spans="1:17">
      <c r="A3182" t="s">
        <v>4778</v>
      </c>
      <c r="B3182" s="2">
        <v>45351</v>
      </c>
      <c r="C3182" t="s">
        <v>3303</v>
      </c>
      <c r="D3182" t="s">
        <v>3329</v>
      </c>
      <c r="E3182" t="s">
        <v>26</v>
      </c>
      <c r="F3182" t="s">
        <v>18</v>
      </c>
      <c r="G3182" t="s">
        <v>19</v>
      </c>
      <c r="H3182" t="s">
        <v>20</v>
      </c>
      <c r="I3182" s="3">
        <v>2</v>
      </c>
      <c r="J3182" s="4">
        <v>26637.61</v>
      </c>
      <c r="K3182" s="4">
        <v>53275.22</v>
      </c>
      <c r="L3182" t="s">
        <v>35</v>
      </c>
      <c r="M3182" t="s">
        <v>29</v>
      </c>
      <c r="N3182">
        <f>IF(COUNTIF($C$2:C3182,C3182)=1,1,0)</f>
        <v>0</v>
      </c>
      <c r="O3182">
        <f t="shared" si="98"/>
        <v>0</v>
      </c>
      <c r="P3182" t="str">
        <f t="shared" si="99"/>
        <v>2024-02</v>
      </c>
      <c r="Q3182" s="3">
        <f>IF(AND(IF(dashboard!$B$4="All",TRUE,$F3182=dashboard!$B$4),IF(dashboard!$B$5="All",TRUE,$E3182=dashboard!$B$5),IF(dashboard!$B$6="All",TRUE,$G3182=dashboard!$B$6),IF(dashboard!$B$7="All",TRUE,$M3182=dashboard!$B$7),$P3182&gt;=dashboard!$B$8,$P3182&lt;=dashboard!$B$9,COUNTIFS($C$2:C3182,$C3182,$F$2:F3182,IF(dashboard!$B$4="All","*",dashboard!$B$4),$E$2:E3182,IF(dashboard!$B$5="All","*",dashboard!$B$5),$G$2:G3182,IF(dashboard!$B$6="All","*",dashboard!$B$6),$M$2:M3182,IF(dashboard!$B$7="All","*",dashboard!$B$7),$P$2:P3182,"&gt;="&amp;dashboard!$B$8,$P$2:P3182,"&lt;="&amp;dashboard!$B$9)=1),1,0)</f>
        <v>0</v>
      </c>
    </row>
    <row r="3183" spans="1:17">
      <c r="A3183" t="s">
        <v>4779</v>
      </c>
      <c r="B3183" s="2">
        <v>45130</v>
      </c>
      <c r="C3183" t="s">
        <v>1532</v>
      </c>
      <c r="D3183" t="s">
        <v>2516</v>
      </c>
      <c r="E3183" t="s">
        <v>17</v>
      </c>
      <c r="F3183" t="s">
        <v>46</v>
      </c>
      <c r="G3183" t="s">
        <v>42</v>
      </c>
      <c r="H3183" t="s">
        <v>20</v>
      </c>
      <c r="I3183" s="3">
        <v>1</v>
      </c>
      <c r="J3183" s="4">
        <v>39144.31</v>
      </c>
      <c r="K3183" s="4">
        <v>39144.31</v>
      </c>
      <c r="L3183" t="s">
        <v>28</v>
      </c>
      <c r="M3183" t="s">
        <v>22</v>
      </c>
      <c r="N3183">
        <f>IF(COUNTIF($C$2:C3183,C3183)=1,1,0)</f>
        <v>0</v>
      </c>
      <c r="O3183">
        <f t="shared" si="98"/>
        <v>1</v>
      </c>
      <c r="P3183" t="str">
        <f t="shared" si="99"/>
        <v>2023-07</v>
      </c>
      <c r="Q3183" s="3">
        <f>IF(AND(IF(dashboard!$B$4="All",TRUE,$F3183=dashboard!$B$4),IF(dashboard!$B$5="All",TRUE,$E3183=dashboard!$B$5),IF(dashboard!$B$6="All",TRUE,$G3183=dashboard!$B$6),IF(dashboard!$B$7="All",TRUE,$M3183=dashboard!$B$7),$P3183&gt;=dashboard!$B$8,$P3183&lt;=dashboard!$B$9,COUNTIFS($C$2:C3183,$C3183,$F$2:F3183,IF(dashboard!$B$4="All","*",dashboard!$B$4),$E$2:E3183,IF(dashboard!$B$5="All","*",dashboard!$B$5),$G$2:G3183,IF(dashboard!$B$6="All","*",dashboard!$B$6),$M$2:M3183,IF(dashboard!$B$7="All","*",dashboard!$B$7),$P$2:P3183,"&gt;="&amp;dashboard!$B$8,$P$2:P3183,"&lt;="&amp;dashboard!$B$9)=1),1,0)</f>
        <v>0</v>
      </c>
    </row>
    <row r="3184" spans="1:17">
      <c r="A3184" t="s">
        <v>4780</v>
      </c>
      <c r="B3184" s="2">
        <v>45313</v>
      </c>
      <c r="C3184" t="s">
        <v>1107</v>
      </c>
      <c r="D3184" t="s">
        <v>2832</v>
      </c>
      <c r="E3184" t="s">
        <v>26</v>
      </c>
      <c r="F3184" t="s">
        <v>18</v>
      </c>
      <c r="G3184" t="s">
        <v>19</v>
      </c>
      <c r="H3184" t="s">
        <v>50</v>
      </c>
      <c r="I3184" s="3">
        <v>4</v>
      </c>
      <c r="J3184" s="4">
        <v>2234.1</v>
      </c>
      <c r="K3184" s="4">
        <v>8936.4</v>
      </c>
      <c r="L3184" t="s">
        <v>28</v>
      </c>
      <c r="M3184" t="s">
        <v>29</v>
      </c>
      <c r="N3184">
        <f>IF(COUNTIF($C$2:C3184,C3184)=1,1,0)</f>
        <v>0</v>
      </c>
      <c r="O3184">
        <f t="shared" si="98"/>
        <v>0</v>
      </c>
      <c r="P3184" t="str">
        <f t="shared" si="99"/>
        <v>2024-01</v>
      </c>
      <c r="Q3184" s="3">
        <f>IF(AND(IF(dashboard!$B$4="All",TRUE,$F3184=dashboard!$B$4),IF(dashboard!$B$5="All",TRUE,$E3184=dashboard!$B$5),IF(dashboard!$B$6="All",TRUE,$G3184=dashboard!$B$6),IF(dashboard!$B$7="All",TRUE,$M3184=dashboard!$B$7),$P3184&gt;=dashboard!$B$8,$P3184&lt;=dashboard!$B$9,COUNTIFS($C$2:C3184,$C3184,$F$2:F3184,IF(dashboard!$B$4="All","*",dashboard!$B$4),$E$2:E3184,IF(dashboard!$B$5="All","*",dashboard!$B$5),$G$2:G3184,IF(dashboard!$B$6="All","*",dashboard!$B$6),$M$2:M3184,IF(dashboard!$B$7="All","*",dashboard!$B$7),$P$2:P3184,"&gt;="&amp;dashboard!$B$8,$P$2:P3184,"&lt;="&amp;dashboard!$B$9)=1),1,0)</f>
        <v>0</v>
      </c>
    </row>
    <row r="3185" spans="1:17">
      <c r="A3185" t="s">
        <v>4781</v>
      </c>
      <c r="B3185" s="2">
        <v>45024</v>
      </c>
      <c r="C3185" t="s">
        <v>31</v>
      </c>
      <c r="D3185" t="s">
        <v>1335</v>
      </c>
      <c r="E3185" t="s">
        <v>17</v>
      </c>
      <c r="F3185" t="s">
        <v>18</v>
      </c>
      <c r="G3185" t="s">
        <v>19</v>
      </c>
      <c r="H3185" t="s">
        <v>57</v>
      </c>
      <c r="I3185" s="3">
        <v>3</v>
      </c>
      <c r="J3185" s="4">
        <v>14465.83</v>
      </c>
      <c r="K3185" s="4">
        <v>43397.48</v>
      </c>
      <c r="L3185" t="s">
        <v>21</v>
      </c>
      <c r="M3185" t="s">
        <v>29</v>
      </c>
      <c r="N3185">
        <f>IF(COUNTIF($C$2:C3185,C3185)=1,1,0)</f>
        <v>0</v>
      </c>
      <c r="O3185">
        <f t="shared" si="98"/>
        <v>0</v>
      </c>
      <c r="P3185" t="str">
        <f t="shared" si="99"/>
        <v>2023-04</v>
      </c>
      <c r="Q3185" s="3">
        <f>IF(AND(IF(dashboard!$B$4="All",TRUE,$F3185=dashboard!$B$4),IF(dashboard!$B$5="All",TRUE,$E3185=dashboard!$B$5),IF(dashboard!$B$6="All",TRUE,$G3185=dashboard!$B$6),IF(dashboard!$B$7="All",TRUE,$M3185=dashboard!$B$7),$P3185&gt;=dashboard!$B$8,$P3185&lt;=dashboard!$B$9,COUNTIFS($C$2:C3185,$C3185,$F$2:F3185,IF(dashboard!$B$4="All","*",dashboard!$B$4),$E$2:E3185,IF(dashboard!$B$5="All","*",dashboard!$B$5),$G$2:G3185,IF(dashboard!$B$6="All","*",dashboard!$B$6),$M$2:M3185,IF(dashboard!$B$7="All","*",dashboard!$B$7),$P$2:P3185,"&gt;="&amp;dashboard!$B$8,$P$2:P3185,"&lt;="&amp;dashboard!$B$9)=1),1,0)</f>
        <v>0</v>
      </c>
    </row>
    <row r="3186" spans="1:17">
      <c r="A3186" t="s">
        <v>4782</v>
      </c>
      <c r="B3186" s="2">
        <v>45271</v>
      </c>
      <c r="C3186" t="s">
        <v>1259</v>
      </c>
      <c r="D3186" t="s">
        <v>691</v>
      </c>
      <c r="E3186" t="s">
        <v>17</v>
      </c>
      <c r="F3186" t="s">
        <v>18</v>
      </c>
      <c r="G3186" t="s">
        <v>19</v>
      </c>
      <c r="H3186" t="s">
        <v>34</v>
      </c>
      <c r="I3186" s="3">
        <v>5</v>
      </c>
      <c r="J3186" s="4">
        <v>1100.27</v>
      </c>
      <c r="K3186" s="4">
        <v>5501.34</v>
      </c>
      <c r="L3186" t="s">
        <v>21</v>
      </c>
      <c r="M3186" t="s">
        <v>29</v>
      </c>
      <c r="N3186">
        <f>IF(COUNTIF($C$2:C3186,C3186)=1,1,0)</f>
        <v>0</v>
      </c>
      <c r="O3186">
        <f t="shared" si="98"/>
        <v>0</v>
      </c>
      <c r="P3186" t="str">
        <f t="shared" si="99"/>
        <v>2023-12</v>
      </c>
      <c r="Q3186" s="3">
        <f>IF(AND(IF(dashboard!$B$4="All",TRUE,$F3186=dashboard!$B$4),IF(dashboard!$B$5="All",TRUE,$E3186=dashboard!$B$5),IF(dashboard!$B$6="All",TRUE,$G3186=dashboard!$B$6),IF(dashboard!$B$7="All",TRUE,$M3186=dashboard!$B$7),$P3186&gt;=dashboard!$B$8,$P3186&lt;=dashboard!$B$9,COUNTIFS($C$2:C3186,$C3186,$F$2:F3186,IF(dashboard!$B$4="All","*",dashboard!$B$4),$E$2:E3186,IF(dashboard!$B$5="All","*",dashboard!$B$5),$G$2:G3186,IF(dashboard!$B$6="All","*",dashboard!$B$6),$M$2:M3186,IF(dashboard!$B$7="All","*",dashboard!$B$7),$P$2:P3186,"&gt;="&amp;dashboard!$B$8,$P$2:P3186,"&lt;="&amp;dashboard!$B$9)=1),1,0)</f>
        <v>0</v>
      </c>
    </row>
    <row r="3187" spans="1:17">
      <c r="A3187" t="s">
        <v>4783</v>
      </c>
      <c r="B3187" s="2">
        <v>45134</v>
      </c>
      <c r="C3187" t="s">
        <v>389</v>
      </c>
      <c r="D3187" t="s">
        <v>782</v>
      </c>
      <c r="E3187" t="s">
        <v>17</v>
      </c>
      <c r="F3187" t="s">
        <v>33</v>
      </c>
      <c r="G3187" t="s">
        <v>19</v>
      </c>
      <c r="H3187" t="s">
        <v>50</v>
      </c>
      <c r="I3187" s="3">
        <v>2</v>
      </c>
      <c r="J3187" s="4">
        <v>2344.65</v>
      </c>
      <c r="K3187" s="4">
        <v>4689.29</v>
      </c>
      <c r="L3187" t="s">
        <v>35</v>
      </c>
      <c r="M3187" t="s">
        <v>29</v>
      </c>
      <c r="N3187">
        <f>IF(COUNTIF($C$2:C3187,C3187)=1,1,0)</f>
        <v>0</v>
      </c>
      <c r="O3187">
        <f t="shared" si="98"/>
        <v>0</v>
      </c>
      <c r="P3187" t="str">
        <f t="shared" si="99"/>
        <v>2023-07</v>
      </c>
      <c r="Q3187" s="3">
        <f>IF(AND(IF(dashboard!$B$4="All",TRUE,$F3187=dashboard!$B$4),IF(dashboard!$B$5="All",TRUE,$E3187=dashboard!$B$5),IF(dashboard!$B$6="All",TRUE,$G3187=dashboard!$B$6),IF(dashboard!$B$7="All",TRUE,$M3187=dashboard!$B$7),$P3187&gt;=dashboard!$B$8,$P3187&lt;=dashboard!$B$9,COUNTIFS($C$2:C3187,$C3187,$F$2:F3187,IF(dashboard!$B$4="All","*",dashboard!$B$4),$E$2:E3187,IF(dashboard!$B$5="All","*",dashboard!$B$5),$G$2:G3187,IF(dashboard!$B$6="All","*",dashboard!$B$6),$M$2:M3187,IF(dashboard!$B$7="All","*",dashboard!$B$7),$P$2:P3187,"&gt;="&amp;dashboard!$B$8,$P$2:P3187,"&lt;="&amp;dashboard!$B$9)=1),1,0)</f>
        <v>0</v>
      </c>
    </row>
    <row r="3188" spans="1:17">
      <c r="A3188" t="s">
        <v>4784</v>
      </c>
      <c r="B3188" s="2">
        <v>45440</v>
      </c>
      <c r="C3188" t="s">
        <v>221</v>
      </c>
      <c r="D3188" t="s">
        <v>336</v>
      </c>
      <c r="E3188" t="s">
        <v>17</v>
      </c>
      <c r="F3188" t="s">
        <v>46</v>
      </c>
      <c r="G3188" t="s">
        <v>19</v>
      </c>
      <c r="H3188" t="s">
        <v>57</v>
      </c>
      <c r="I3188" s="3">
        <v>3</v>
      </c>
      <c r="J3188" s="4">
        <v>12640.71</v>
      </c>
      <c r="K3188" s="4">
        <v>37922.120000000003</v>
      </c>
      <c r="L3188" t="s">
        <v>35</v>
      </c>
      <c r="M3188" t="s">
        <v>29</v>
      </c>
      <c r="N3188">
        <f>IF(COUNTIF($C$2:C3188,C3188)=1,1,0)</f>
        <v>0</v>
      </c>
      <c r="O3188">
        <f t="shared" si="98"/>
        <v>0</v>
      </c>
      <c r="P3188" t="str">
        <f t="shared" si="99"/>
        <v>2024-05</v>
      </c>
      <c r="Q3188" s="3">
        <f>IF(AND(IF(dashboard!$B$4="All",TRUE,$F3188=dashboard!$B$4),IF(dashboard!$B$5="All",TRUE,$E3188=dashboard!$B$5),IF(dashboard!$B$6="All",TRUE,$G3188=dashboard!$B$6),IF(dashboard!$B$7="All",TRUE,$M3188=dashboard!$B$7),$P3188&gt;=dashboard!$B$8,$P3188&lt;=dashboard!$B$9,COUNTIFS($C$2:C3188,$C3188,$F$2:F3188,IF(dashboard!$B$4="All","*",dashboard!$B$4),$E$2:E3188,IF(dashboard!$B$5="All","*",dashboard!$B$5),$G$2:G3188,IF(dashboard!$B$6="All","*",dashboard!$B$6),$M$2:M3188,IF(dashboard!$B$7="All","*",dashboard!$B$7),$P$2:P3188,"&gt;="&amp;dashboard!$B$8,$P$2:P3188,"&lt;="&amp;dashboard!$B$9)=1),1,0)</f>
        <v>0</v>
      </c>
    </row>
    <row r="3189" spans="1:17">
      <c r="A3189" t="s">
        <v>4785</v>
      </c>
      <c r="B3189" s="2">
        <v>45092</v>
      </c>
      <c r="C3189" t="s">
        <v>3722</v>
      </c>
      <c r="D3189" t="s">
        <v>2137</v>
      </c>
      <c r="E3189" t="s">
        <v>17</v>
      </c>
      <c r="F3189" t="s">
        <v>33</v>
      </c>
      <c r="G3189" t="s">
        <v>42</v>
      </c>
      <c r="H3189" t="s">
        <v>34</v>
      </c>
      <c r="I3189" s="3">
        <v>1</v>
      </c>
      <c r="J3189" s="4">
        <v>941.97</v>
      </c>
      <c r="K3189" s="4">
        <v>941.97</v>
      </c>
      <c r="L3189" t="s">
        <v>35</v>
      </c>
      <c r="M3189" t="s">
        <v>29</v>
      </c>
      <c r="N3189">
        <f>IF(COUNTIF($C$2:C3189,C3189)=1,1,0)</f>
        <v>0</v>
      </c>
      <c r="O3189">
        <f t="shared" si="98"/>
        <v>0</v>
      </c>
      <c r="P3189" t="str">
        <f t="shared" si="99"/>
        <v>2023-06</v>
      </c>
      <c r="Q3189" s="3">
        <f>IF(AND(IF(dashboard!$B$4="All",TRUE,$F3189=dashboard!$B$4),IF(dashboard!$B$5="All",TRUE,$E3189=dashboard!$B$5),IF(dashboard!$B$6="All",TRUE,$G3189=dashboard!$B$6),IF(dashboard!$B$7="All",TRUE,$M3189=dashboard!$B$7),$P3189&gt;=dashboard!$B$8,$P3189&lt;=dashboard!$B$9,COUNTIFS($C$2:C3189,$C3189,$F$2:F3189,IF(dashboard!$B$4="All","*",dashboard!$B$4),$E$2:E3189,IF(dashboard!$B$5="All","*",dashboard!$B$5),$G$2:G3189,IF(dashboard!$B$6="All","*",dashboard!$B$6),$M$2:M3189,IF(dashboard!$B$7="All","*",dashboard!$B$7),$P$2:P3189,"&gt;="&amp;dashboard!$B$8,$P$2:P3189,"&lt;="&amp;dashboard!$B$9)=1),1,0)</f>
        <v>0</v>
      </c>
    </row>
    <row r="3190" spans="1:17">
      <c r="A3190" t="s">
        <v>4786</v>
      </c>
      <c r="B3190" s="2">
        <v>44948</v>
      </c>
      <c r="C3190" t="s">
        <v>3233</v>
      </c>
      <c r="D3190" t="s">
        <v>4776</v>
      </c>
      <c r="E3190" t="s">
        <v>26</v>
      </c>
      <c r="F3190" t="s">
        <v>46</v>
      </c>
      <c r="G3190" t="s">
        <v>42</v>
      </c>
      <c r="H3190" t="s">
        <v>20</v>
      </c>
      <c r="I3190" s="3">
        <v>3</v>
      </c>
      <c r="J3190" s="4">
        <v>26335.66</v>
      </c>
      <c r="K3190" s="4">
        <v>79006.97</v>
      </c>
      <c r="L3190" t="s">
        <v>35</v>
      </c>
      <c r="M3190" t="s">
        <v>29</v>
      </c>
      <c r="N3190">
        <f>IF(COUNTIF($C$2:C3190,C3190)=1,1,0)</f>
        <v>0</v>
      </c>
      <c r="O3190">
        <f t="shared" si="98"/>
        <v>0</v>
      </c>
      <c r="P3190" t="str">
        <f t="shared" si="99"/>
        <v>2023-01</v>
      </c>
      <c r="Q3190" s="3">
        <f>IF(AND(IF(dashboard!$B$4="All",TRUE,$F3190=dashboard!$B$4),IF(dashboard!$B$5="All",TRUE,$E3190=dashboard!$B$5),IF(dashboard!$B$6="All",TRUE,$G3190=dashboard!$B$6),IF(dashboard!$B$7="All",TRUE,$M3190=dashboard!$B$7),$P3190&gt;=dashboard!$B$8,$P3190&lt;=dashboard!$B$9,COUNTIFS($C$2:C3190,$C3190,$F$2:F3190,IF(dashboard!$B$4="All","*",dashboard!$B$4),$E$2:E3190,IF(dashboard!$B$5="All","*",dashboard!$B$5),$G$2:G3190,IF(dashboard!$B$6="All","*",dashboard!$B$6),$M$2:M3190,IF(dashboard!$B$7="All","*",dashboard!$B$7),$P$2:P3190,"&gt;="&amp;dashboard!$B$8,$P$2:P3190,"&lt;="&amp;dashboard!$B$9)=1),1,0)</f>
        <v>0</v>
      </c>
    </row>
    <row r="3191" spans="1:17">
      <c r="A3191" t="s">
        <v>4787</v>
      </c>
      <c r="B3191" s="2">
        <v>45080</v>
      </c>
      <c r="C3191" t="s">
        <v>4039</v>
      </c>
      <c r="D3191" t="s">
        <v>695</v>
      </c>
      <c r="E3191" t="s">
        <v>26</v>
      </c>
      <c r="F3191" t="s">
        <v>46</v>
      </c>
      <c r="G3191" t="s">
        <v>42</v>
      </c>
      <c r="H3191" t="s">
        <v>57</v>
      </c>
      <c r="I3191" s="3">
        <v>2</v>
      </c>
      <c r="J3191" s="4">
        <v>13885.49</v>
      </c>
      <c r="K3191" s="4">
        <v>27770.98</v>
      </c>
      <c r="L3191" t="s">
        <v>28</v>
      </c>
      <c r="M3191" t="s">
        <v>29</v>
      </c>
      <c r="N3191">
        <f>IF(COUNTIF($C$2:C3191,C3191)=1,1,0)</f>
        <v>0</v>
      </c>
      <c r="O3191">
        <f t="shared" si="98"/>
        <v>0</v>
      </c>
      <c r="P3191" t="str">
        <f t="shared" si="99"/>
        <v>2023-06</v>
      </c>
      <c r="Q3191" s="3">
        <f>IF(AND(IF(dashboard!$B$4="All",TRUE,$F3191=dashboard!$B$4),IF(dashboard!$B$5="All",TRUE,$E3191=dashboard!$B$5),IF(dashboard!$B$6="All",TRUE,$G3191=dashboard!$B$6),IF(dashboard!$B$7="All",TRUE,$M3191=dashboard!$B$7),$P3191&gt;=dashboard!$B$8,$P3191&lt;=dashboard!$B$9,COUNTIFS($C$2:C3191,$C3191,$F$2:F3191,IF(dashboard!$B$4="All","*",dashboard!$B$4),$E$2:E3191,IF(dashboard!$B$5="All","*",dashboard!$B$5),$G$2:G3191,IF(dashboard!$B$6="All","*",dashboard!$B$6),$M$2:M3191,IF(dashboard!$B$7="All","*",dashboard!$B$7),$P$2:P3191,"&gt;="&amp;dashboard!$B$8,$P$2:P3191,"&lt;="&amp;dashboard!$B$9)=1),1,0)</f>
        <v>0</v>
      </c>
    </row>
    <row r="3192" spans="1:17">
      <c r="A3192" t="s">
        <v>4788</v>
      </c>
      <c r="B3192" s="2">
        <v>45365</v>
      </c>
      <c r="C3192" t="s">
        <v>419</v>
      </c>
      <c r="D3192" t="s">
        <v>4405</v>
      </c>
      <c r="E3192" t="s">
        <v>17</v>
      </c>
      <c r="F3192" t="s">
        <v>27</v>
      </c>
      <c r="G3192" t="s">
        <v>19</v>
      </c>
      <c r="H3192" t="s">
        <v>57</v>
      </c>
      <c r="I3192" s="3">
        <v>5</v>
      </c>
      <c r="J3192" s="4">
        <v>11439.46</v>
      </c>
      <c r="K3192" s="4">
        <v>57197.29</v>
      </c>
      <c r="L3192" t="s">
        <v>35</v>
      </c>
      <c r="M3192" t="s">
        <v>29</v>
      </c>
      <c r="N3192">
        <f>IF(COUNTIF($C$2:C3192,C3192)=1,1,0)</f>
        <v>0</v>
      </c>
      <c r="O3192">
        <f t="shared" si="98"/>
        <v>0</v>
      </c>
      <c r="P3192" t="str">
        <f t="shared" si="99"/>
        <v>2024-03</v>
      </c>
      <c r="Q3192" s="3">
        <f>IF(AND(IF(dashboard!$B$4="All",TRUE,$F3192=dashboard!$B$4),IF(dashboard!$B$5="All",TRUE,$E3192=dashboard!$B$5),IF(dashboard!$B$6="All",TRUE,$G3192=dashboard!$B$6),IF(dashboard!$B$7="All",TRUE,$M3192=dashboard!$B$7),$P3192&gt;=dashboard!$B$8,$P3192&lt;=dashboard!$B$9,COUNTIFS($C$2:C3192,$C3192,$F$2:F3192,IF(dashboard!$B$4="All","*",dashboard!$B$4),$E$2:E3192,IF(dashboard!$B$5="All","*",dashboard!$B$5),$G$2:G3192,IF(dashboard!$B$6="All","*",dashboard!$B$6),$M$2:M3192,IF(dashboard!$B$7="All","*",dashboard!$B$7),$P$2:P3192,"&gt;="&amp;dashboard!$B$8,$P$2:P3192,"&lt;="&amp;dashboard!$B$9)=1),1,0)</f>
        <v>0</v>
      </c>
    </row>
    <row r="3193" spans="1:17">
      <c r="A3193" t="s">
        <v>4789</v>
      </c>
      <c r="B3193" s="2">
        <v>45221</v>
      </c>
      <c r="C3193" t="s">
        <v>52</v>
      </c>
      <c r="D3193" t="s">
        <v>832</v>
      </c>
      <c r="E3193" t="s">
        <v>61</v>
      </c>
      <c r="F3193" t="s">
        <v>33</v>
      </c>
      <c r="G3193" t="s">
        <v>42</v>
      </c>
      <c r="H3193" t="s">
        <v>50</v>
      </c>
      <c r="I3193" s="3">
        <v>5</v>
      </c>
      <c r="J3193" s="4">
        <v>2056.2399999999998</v>
      </c>
      <c r="K3193" s="4">
        <v>10281.18</v>
      </c>
      <c r="L3193" t="s">
        <v>28</v>
      </c>
      <c r="M3193" t="s">
        <v>22</v>
      </c>
      <c r="N3193">
        <f>IF(COUNTIF($C$2:C3193,C3193)=1,1,0)</f>
        <v>0</v>
      </c>
      <c r="O3193">
        <f t="shared" si="98"/>
        <v>1</v>
      </c>
      <c r="P3193" t="str">
        <f t="shared" si="99"/>
        <v>2023-10</v>
      </c>
      <c r="Q3193" s="3">
        <f>IF(AND(IF(dashboard!$B$4="All",TRUE,$F3193=dashboard!$B$4),IF(dashboard!$B$5="All",TRUE,$E3193=dashboard!$B$5),IF(dashboard!$B$6="All",TRUE,$G3193=dashboard!$B$6),IF(dashboard!$B$7="All",TRUE,$M3193=dashboard!$B$7),$P3193&gt;=dashboard!$B$8,$P3193&lt;=dashboard!$B$9,COUNTIFS($C$2:C3193,$C3193,$F$2:F3193,IF(dashboard!$B$4="All","*",dashboard!$B$4),$E$2:E3193,IF(dashboard!$B$5="All","*",dashboard!$B$5),$G$2:G3193,IF(dashboard!$B$6="All","*",dashboard!$B$6),$M$2:M3193,IF(dashboard!$B$7="All","*",dashboard!$B$7),$P$2:P3193,"&gt;="&amp;dashboard!$B$8,$P$2:P3193,"&lt;="&amp;dashboard!$B$9)=1),1,0)</f>
        <v>0</v>
      </c>
    </row>
    <row r="3194" spans="1:17">
      <c r="A3194" t="s">
        <v>4790</v>
      </c>
      <c r="B3194" s="2">
        <v>45145</v>
      </c>
      <c r="C3194" t="s">
        <v>1853</v>
      </c>
      <c r="D3194" t="s">
        <v>2218</v>
      </c>
      <c r="E3194" t="s">
        <v>26</v>
      </c>
      <c r="F3194" t="s">
        <v>46</v>
      </c>
      <c r="G3194" t="s">
        <v>19</v>
      </c>
      <c r="H3194" t="s">
        <v>34</v>
      </c>
      <c r="I3194" s="3">
        <v>5</v>
      </c>
      <c r="J3194" s="4">
        <v>920.17</v>
      </c>
      <c r="K3194" s="4">
        <v>4600.8500000000004</v>
      </c>
      <c r="L3194" t="s">
        <v>28</v>
      </c>
      <c r="M3194" t="s">
        <v>29</v>
      </c>
      <c r="N3194">
        <f>IF(COUNTIF($C$2:C3194,C3194)=1,1,0)</f>
        <v>0</v>
      </c>
      <c r="O3194">
        <f t="shared" si="98"/>
        <v>0</v>
      </c>
      <c r="P3194" t="str">
        <f t="shared" si="99"/>
        <v>2023-08</v>
      </c>
      <c r="Q3194" s="3">
        <f>IF(AND(IF(dashboard!$B$4="All",TRUE,$F3194=dashboard!$B$4),IF(dashboard!$B$5="All",TRUE,$E3194=dashboard!$B$5),IF(dashboard!$B$6="All",TRUE,$G3194=dashboard!$B$6),IF(dashboard!$B$7="All",TRUE,$M3194=dashboard!$B$7),$P3194&gt;=dashboard!$B$8,$P3194&lt;=dashboard!$B$9,COUNTIFS($C$2:C3194,$C3194,$F$2:F3194,IF(dashboard!$B$4="All","*",dashboard!$B$4),$E$2:E3194,IF(dashboard!$B$5="All","*",dashboard!$B$5),$G$2:G3194,IF(dashboard!$B$6="All","*",dashboard!$B$6),$M$2:M3194,IF(dashboard!$B$7="All","*",dashboard!$B$7),$P$2:P3194,"&gt;="&amp;dashboard!$B$8,$P$2:P3194,"&lt;="&amp;dashboard!$B$9)=1),1,0)</f>
        <v>0</v>
      </c>
    </row>
    <row r="3195" spans="1:17">
      <c r="A3195" t="s">
        <v>4791</v>
      </c>
      <c r="B3195" s="2">
        <v>45421</v>
      </c>
      <c r="C3195" t="s">
        <v>1331</v>
      </c>
      <c r="D3195" t="s">
        <v>153</v>
      </c>
      <c r="E3195" t="s">
        <v>61</v>
      </c>
      <c r="F3195" t="s">
        <v>46</v>
      </c>
      <c r="G3195" t="s">
        <v>19</v>
      </c>
      <c r="H3195" t="s">
        <v>50</v>
      </c>
      <c r="I3195" s="3">
        <v>2</v>
      </c>
      <c r="J3195" s="4">
        <v>1886.4</v>
      </c>
      <c r="K3195" s="4">
        <v>3772.8</v>
      </c>
      <c r="L3195" t="s">
        <v>35</v>
      </c>
      <c r="M3195" t="s">
        <v>29</v>
      </c>
      <c r="N3195">
        <f>IF(COUNTIF($C$2:C3195,C3195)=1,1,0)</f>
        <v>0</v>
      </c>
      <c r="O3195">
        <f t="shared" si="98"/>
        <v>0</v>
      </c>
      <c r="P3195" t="str">
        <f t="shared" si="99"/>
        <v>2024-05</v>
      </c>
      <c r="Q3195" s="3">
        <f>IF(AND(IF(dashboard!$B$4="All",TRUE,$F3195=dashboard!$B$4),IF(dashboard!$B$5="All",TRUE,$E3195=dashboard!$B$5),IF(dashboard!$B$6="All",TRUE,$G3195=dashboard!$B$6),IF(dashboard!$B$7="All",TRUE,$M3195=dashboard!$B$7),$P3195&gt;=dashboard!$B$8,$P3195&lt;=dashboard!$B$9,COUNTIFS($C$2:C3195,$C3195,$F$2:F3195,IF(dashboard!$B$4="All","*",dashboard!$B$4),$E$2:E3195,IF(dashboard!$B$5="All","*",dashboard!$B$5),$G$2:G3195,IF(dashboard!$B$6="All","*",dashboard!$B$6),$M$2:M3195,IF(dashboard!$B$7="All","*",dashboard!$B$7),$P$2:P3195,"&gt;="&amp;dashboard!$B$8,$P$2:P3195,"&lt;="&amp;dashboard!$B$9)=1),1,0)</f>
        <v>0</v>
      </c>
    </row>
    <row r="3196" spans="1:17">
      <c r="A3196" t="s">
        <v>4792</v>
      </c>
      <c r="B3196" s="2">
        <v>45156</v>
      </c>
      <c r="C3196" t="s">
        <v>3300</v>
      </c>
      <c r="D3196" t="s">
        <v>2063</v>
      </c>
      <c r="E3196" t="s">
        <v>26</v>
      </c>
      <c r="F3196" t="s">
        <v>27</v>
      </c>
      <c r="G3196" t="s">
        <v>42</v>
      </c>
      <c r="H3196" t="s">
        <v>20</v>
      </c>
      <c r="I3196" s="3">
        <v>3</v>
      </c>
      <c r="J3196" s="4">
        <v>39943.07</v>
      </c>
      <c r="K3196" s="4">
        <v>119829.21</v>
      </c>
      <c r="L3196" t="s">
        <v>35</v>
      </c>
      <c r="M3196" t="s">
        <v>29</v>
      </c>
      <c r="N3196">
        <f>IF(COUNTIF($C$2:C3196,C3196)=1,1,0)</f>
        <v>0</v>
      </c>
      <c r="O3196">
        <f t="shared" si="98"/>
        <v>0</v>
      </c>
      <c r="P3196" t="str">
        <f t="shared" si="99"/>
        <v>2023-08</v>
      </c>
      <c r="Q3196" s="3">
        <f>IF(AND(IF(dashboard!$B$4="All",TRUE,$F3196=dashboard!$B$4),IF(dashboard!$B$5="All",TRUE,$E3196=dashboard!$B$5),IF(dashboard!$B$6="All",TRUE,$G3196=dashboard!$B$6),IF(dashboard!$B$7="All",TRUE,$M3196=dashboard!$B$7),$P3196&gt;=dashboard!$B$8,$P3196&lt;=dashboard!$B$9,COUNTIFS($C$2:C3196,$C3196,$F$2:F3196,IF(dashboard!$B$4="All","*",dashboard!$B$4),$E$2:E3196,IF(dashboard!$B$5="All","*",dashboard!$B$5),$G$2:G3196,IF(dashboard!$B$6="All","*",dashboard!$B$6),$M$2:M3196,IF(dashboard!$B$7="All","*",dashboard!$B$7),$P$2:P3196,"&gt;="&amp;dashboard!$B$8,$P$2:P3196,"&lt;="&amp;dashboard!$B$9)=1),1,0)</f>
        <v>0</v>
      </c>
    </row>
    <row r="3197" spans="1:17">
      <c r="A3197" t="s">
        <v>4793</v>
      </c>
      <c r="B3197" s="2">
        <v>44946</v>
      </c>
      <c r="C3197" t="s">
        <v>468</v>
      </c>
      <c r="D3197" t="s">
        <v>1409</v>
      </c>
      <c r="E3197" t="s">
        <v>17</v>
      </c>
      <c r="F3197" t="s">
        <v>33</v>
      </c>
      <c r="G3197" t="s">
        <v>19</v>
      </c>
      <c r="H3197" t="s">
        <v>20</v>
      </c>
      <c r="I3197" s="3">
        <v>2</v>
      </c>
      <c r="J3197" s="4">
        <v>36295.449999999997</v>
      </c>
      <c r="K3197" s="4">
        <v>72590.91</v>
      </c>
      <c r="L3197" t="s">
        <v>28</v>
      </c>
      <c r="M3197" t="s">
        <v>29</v>
      </c>
      <c r="N3197">
        <f>IF(COUNTIF($C$2:C3197,C3197)=1,1,0)</f>
        <v>0</v>
      </c>
      <c r="O3197">
        <f t="shared" si="98"/>
        <v>0</v>
      </c>
      <c r="P3197" t="str">
        <f t="shared" si="99"/>
        <v>2023-01</v>
      </c>
      <c r="Q3197" s="3">
        <f>IF(AND(IF(dashboard!$B$4="All",TRUE,$F3197=dashboard!$B$4),IF(dashboard!$B$5="All",TRUE,$E3197=dashboard!$B$5),IF(dashboard!$B$6="All",TRUE,$G3197=dashboard!$B$6),IF(dashboard!$B$7="All",TRUE,$M3197=dashboard!$B$7),$P3197&gt;=dashboard!$B$8,$P3197&lt;=dashboard!$B$9,COUNTIFS($C$2:C3197,$C3197,$F$2:F3197,IF(dashboard!$B$4="All","*",dashboard!$B$4),$E$2:E3197,IF(dashboard!$B$5="All","*",dashboard!$B$5),$G$2:G3197,IF(dashboard!$B$6="All","*",dashboard!$B$6),$M$2:M3197,IF(dashboard!$B$7="All","*",dashboard!$B$7),$P$2:P3197,"&gt;="&amp;dashboard!$B$8,$P$2:P3197,"&lt;="&amp;dashboard!$B$9)=1),1,0)</f>
        <v>0</v>
      </c>
    </row>
    <row r="3198" spans="1:17">
      <c r="A3198" t="s">
        <v>4794</v>
      </c>
      <c r="B3198" s="2">
        <v>45074</v>
      </c>
      <c r="C3198" t="s">
        <v>1527</v>
      </c>
      <c r="D3198" t="s">
        <v>1220</v>
      </c>
      <c r="E3198" t="s">
        <v>17</v>
      </c>
      <c r="F3198" t="s">
        <v>18</v>
      </c>
      <c r="G3198" t="s">
        <v>19</v>
      </c>
      <c r="H3198" t="s">
        <v>34</v>
      </c>
      <c r="I3198" s="3">
        <v>2</v>
      </c>
      <c r="J3198" s="4">
        <v>1394.26</v>
      </c>
      <c r="K3198" s="4">
        <v>2788.51</v>
      </c>
      <c r="L3198" t="s">
        <v>21</v>
      </c>
      <c r="M3198" t="s">
        <v>29</v>
      </c>
      <c r="N3198">
        <f>IF(COUNTIF($C$2:C3198,C3198)=1,1,0)</f>
        <v>0</v>
      </c>
      <c r="O3198">
        <f t="shared" si="98"/>
        <v>0</v>
      </c>
      <c r="P3198" t="str">
        <f t="shared" si="99"/>
        <v>2023-05</v>
      </c>
      <c r="Q3198" s="3">
        <f>IF(AND(IF(dashboard!$B$4="All",TRUE,$F3198=dashboard!$B$4),IF(dashboard!$B$5="All",TRUE,$E3198=dashboard!$B$5),IF(dashboard!$B$6="All",TRUE,$G3198=dashboard!$B$6),IF(dashboard!$B$7="All",TRUE,$M3198=dashboard!$B$7),$P3198&gt;=dashboard!$B$8,$P3198&lt;=dashboard!$B$9,COUNTIFS($C$2:C3198,$C3198,$F$2:F3198,IF(dashboard!$B$4="All","*",dashboard!$B$4),$E$2:E3198,IF(dashboard!$B$5="All","*",dashboard!$B$5),$G$2:G3198,IF(dashboard!$B$6="All","*",dashboard!$B$6),$M$2:M3198,IF(dashboard!$B$7="All","*",dashboard!$B$7),$P$2:P3198,"&gt;="&amp;dashboard!$B$8,$P$2:P3198,"&lt;="&amp;dashboard!$B$9)=1),1,0)</f>
        <v>0</v>
      </c>
    </row>
    <row r="3199" spans="1:17">
      <c r="A3199" t="s">
        <v>4795</v>
      </c>
      <c r="B3199" s="2">
        <v>45034</v>
      </c>
      <c r="C3199" t="s">
        <v>2786</v>
      </c>
      <c r="D3199" t="s">
        <v>82</v>
      </c>
      <c r="E3199" t="s">
        <v>26</v>
      </c>
      <c r="F3199" t="s">
        <v>27</v>
      </c>
      <c r="G3199" t="s">
        <v>19</v>
      </c>
      <c r="H3199" t="s">
        <v>34</v>
      </c>
      <c r="I3199" s="3">
        <v>3</v>
      </c>
      <c r="J3199" s="4">
        <v>1226.4100000000001</v>
      </c>
      <c r="K3199" s="4">
        <v>3679.22</v>
      </c>
      <c r="L3199" t="s">
        <v>35</v>
      </c>
      <c r="M3199" t="s">
        <v>29</v>
      </c>
      <c r="N3199">
        <f>IF(COUNTIF($C$2:C3199,C3199)=1,1,0)</f>
        <v>0</v>
      </c>
      <c r="O3199">
        <f t="shared" si="98"/>
        <v>0</v>
      </c>
      <c r="P3199" t="str">
        <f t="shared" si="99"/>
        <v>2023-04</v>
      </c>
      <c r="Q3199" s="3">
        <f>IF(AND(IF(dashboard!$B$4="All",TRUE,$F3199=dashboard!$B$4),IF(dashboard!$B$5="All",TRUE,$E3199=dashboard!$B$5),IF(dashboard!$B$6="All",TRUE,$G3199=dashboard!$B$6),IF(dashboard!$B$7="All",TRUE,$M3199=dashboard!$B$7),$P3199&gt;=dashboard!$B$8,$P3199&lt;=dashboard!$B$9,COUNTIFS($C$2:C3199,$C3199,$F$2:F3199,IF(dashboard!$B$4="All","*",dashboard!$B$4),$E$2:E3199,IF(dashboard!$B$5="All","*",dashboard!$B$5),$G$2:G3199,IF(dashboard!$B$6="All","*",dashboard!$B$6),$M$2:M3199,IF(dashboard!$B$7="All","*",dashboard!$B$7),$P$2:P3199,"&gt;="&amp;dashboard!$B$8,$P$2:P3199,"&lt;="&amp;dashboard!$B$9)=1),1,0)</f>
        <v>0</v>
      </c>
    </row>
    <row r="3200" spans="1:17">
      <c r="A3200" t="s">
        <v>4796</v>
      </c>
      <c r="B3200" s="2">
        <v>45329</v>
      </c>
      <c r="C3200" t="s">
        <v>108</v>
      </c>
      <c r="D3200" t="s">
        <v>3731</v>
      </c>
      <c r="E3200" t="s">
        <v>17</v>
      </c>
      <c r="F3200" t="s">
        <v>46</v>
      </c>
      <c r="G3200" t="s">
        <v>42</v>
      </c>
      <c r="H3200" t="s">
        <v>34</v>
      </c>
      <c r="I3200" s="3">
        <v>4</v>
      </c>
      <c r="J3200" s="4">
        <v>1346.37</v>
      </c>
      <c r="K3200" s="4">
        <v>5385.48</v>
      </c>
      <c r="L3200" t="s">
        <v>21</v>
      </c>
      <c r="M3200" t="s">
        <v>29</v>
      </c>
      <c r="N3200">
        <f>IF(COUNTIF($C$2:C3200,C3200)=1,1,0)</f>
        <v>0</v>
      </c>
      <c r="O3200">
        <f t="shared" si="98"/>
        <v>0</v>
      </c>
      <c r="P3200" t="str">
        <f t="shared" si="99"/>
        <v>2024-02</v>
      </c>
      <c r="Q3200" s="3">
        <f>IF(AND(IF(dashboard!$B$4="All",TRUE,$F3200=dashboard!$B$4),IF(dashboard!$B$5="All",TRUE,$E3200=dashboard!$B$5),IF(dashboard!$B$6="All",TRUE,$G3200=dashboard!$B$6),IF(dashboard!$B$7="All",TRUE,$M3200=dashboard!$B$7),$P3200&gt;=dashboard!$B$8,$P3200&lt;=dashboard!$B$9,COUNTIFS($C$2:C3200,$C3200,$F$2:F3200,IF(dashboard!$B$4="All","*",dashboard!$B$4),$E$2:E3200,IF(dashboard!$B$5="All","*",dashboard!$B$5),$G$2:G3200,IF(dashboard!$B$6="All","*",dashboard!$B$6),$M$2:M3200,IF(dashboard!$B$7="All","*",dashboard!$B$7),$P$2:P3200,"&gt;="&amp;dashboard!$B$8,$P$2:P3200,"&lt;="&amp;dashboard!$B$9)=1),1,0)</f>
        <v>0</v>
      </c>
    </row>
    <row r="3201" spans="1:17">
      <c r="A3201" t="s">
        <v>4797</v>
      </c>
      <c r="B3201" s="2">
        <v>45409</v>
      </c>
      <c r="C3201" t="s">
        <v>1782</v>
      </c>
      <c r="D3201" t="s">
        <v>1562</v>
      </c>
      <c r="E3201" t="s">
        <v>17</v>
      </c>
      <c r="F3201" t="s">
        <v>33</v>
      </c>
      <c r="G3201" t="s">
        <v>19</v>
      </c>
      <c r="H3201" t="s">
        <v>50</v>
      </c>
      <c r="I3201" s="3">
        <v>5</v>
      </c>
      <c r="J3201" s="4">
        <v>2444.12</v>
      </c>
      <c r="K3201" s="4">
        <v>12220.62</v>
      </c>
      <c r="L3201" t="s">
        <v>28</v>
      </c>
      <c r="M3201" t="s">
        <v>22</v>
      </c>
      <c r="N3201">
        <f>IF(COUNTIF($C$2:C3201,C3201)=1,1,0)</f>
        <v>0</v>
      </c>
      <c r="O3201">
        <f t="shared" si="98"/>
        <v>1</v>
      </c>
      <c r="P3201" t="str">
        <f t="shared" si="99"/>
        <v>2024-04</v>
      </c>
      <c r="Q3201" s="3">
        <f>IF(AND(IF(dashboard!$B$4="All",TRUE,$F3201=dashboard!$B$4),IF(dashboard!$B$5="All",TRUE,$E3201=dashboard!$B$5),IF(dashboard!$B$6="All",TRUE,$G3201=dashboard!$B$6),IF(dashboard!$B$7="All",TRUE,$M3201=dashboard!$B$7),$P3201&gt;=dashboard!$B$8,$P3201&lt;=dashboard!$B$9,COUNTIFS($C$2:C3201,$C3201,$F$2:F3201,IF(dashboard!$B$4="All","*",dashboard!$B$4),$E$2:E3201,IF(dashboard!$B$5="All","*",dashboard!$B$5),$G$2:G3201,IF(dashboard!$B$6="All","*",dashboard!$B$6),$M$2:M3201,IF(dashboard!$B$7="All","*",dashboard!$B$7),$P$2:P3201,"&gt;="&amp;dashboard!$B$8,$P$2:P3201,"&lt;="&amp;dashboard!$B$9)=1),1,0)</f>
        <v>0</v>
      </c>
    </row>
    <row r="3202" spans="1:17">
      <c r="A3202" t="s">
        <v>4798</v>
      </c>
      <c r="B3202" s="2">
        <v>45293</v>
      </c>
      <c r="C3202" t="s">
        <v>293</v>
      </c>
      <c r="D3202" t="s">
        <v>460</v>
      </c>
      <c r="E3202" t="s">
        <v>17</v>
      </c>
      <c r="F3202" t="s">
        <v>46</v>
      </c>
      <c r="G3202" t="s">
        <v>42</v>
      </c>
      <c r="H3202" t="s">
        <v>34</v>
      </c>
      <c r="I3202" s="3">
        <v>1</v>
      </c>
      <c r="J3202" s="4">
        <v>1117.58</v>
      </c>
      <c r="K3202" s="4">
        <v>1117.58</v>
      </c>
      <c r="L3202" t="s">
        <v>21</v>
      </c>
      <c r="M3202" t="s">
        <v>22</v>
      </c>
      <c r="N3202">
        <f>IF(COUNTIF($C$2:C3202,C3202)=1,1,0)</f>
        <v>0</v>
      </c>
      <c r="O3202">
        <f t="shared" ref="O3202:O3265" si="100">IF(OR(M3202="Yes",M3202="YES",M3202=TRUE,M3202=1),1,0)</f>
        <v>1</v>
      </c>
      <c r="P3202" t="str">
        <f t="shared" ref="P3202:P3265" si="101">TEXT(B3202,"yyyy-mm")</f>
        <v>2024-01</v>
      </c>
      <c r="Q3202" s="3">
        <f>IF(AND(IF(dashboard!$B$4="All",TRUE,$F3202=dashboard!$B$4),IF(dashboard!$B$5="All",TRUE,$E3202=dashboard!$B$5),IF(dashboard!$B$6="All",TRUE,$G3202=dashboard!$B$6),IF(dashboard!$B$7="All",TRUE,$M3202=dashboard!$B$7),$P3202&gt;=dashboard!$B$8,$P3202&lt;=dashboard!$B$9,COUNTIFS($C$2:C3202,$C3202,$F$2:F3202,IF(dashboard!$B$4="All","*",dashboard!$B$4),$E$2:E3202,IF(dashboard!$B$5="All","*",dashboard!$B$5),$G$2:G3202,IF(dashboard!$B$6="All","*",dashboard!$B$6),$M$2:M3202,IF(dashboard!$B$7="All","*",dashboard!$B$7),$P$2:P3202,"&gt;="&amp;dashboard!$B$8,$P$2:P3202,"&lt;="&amp;dashboard!$B$9)=1),1,0)</f>
        <v>0</v>
      </c>
    </row>
    <row r="3203" spans="1:17">
      <c r="A3203" t="s">
        <v>4799</v>
      </c>
      <c r="B3203" s="2">
        <v>45340</v>
      </c>
      <c r="C3203" t="s">
        <v>2136</v>
      </c>
      <c r="D3203" t="s">
        <v>288</v>
      </c>
      <c r="E3203" t="s">
        <v>17</v>
      </c>
      <c r="F3203" t="s">
        <v>27</v>
      </c>
      <c r="G3203" t="s">
        <v>42</v>
      </c>
      <c r="H3203" t="s">
        <v>34</v>
      </c>
      <c r="I3203" s="3">
        <v>1</v>
      </c>
      <c r="J3203" s="4">
        <v>1157.0899999999999</v>
      </c>
      <c r="K3203" s="4">
        <v>1157.0899999999999</v>
      </c>
      <c r="L3203" t="s">
        <v>28</v>
      </c>
      <c r="M3203" t="s">
        <v>29</v>
      </c>
      <c r="N3203">
        <f>IF(COUNTIF($C$2:C3203,C3203)=1,1,0)</f>
        <v>0</v>
      </c>
      <c r="O3203">
        <f t="shared" si="100"/>
        <v>0</v>
      </c>
      <c r="P3203" t="str">
        <f t="shared" si="101"/>
        <v>2024-02</v>
      </c>
      <c r="Q3203" s="3">
        <f>IF(AND(IF(dashboard!$B$4="All",TRUE,$F3203=dashboard!$B$4),IF(dashboard!$B$5="All",TRUE,$E3203=dashboard!$B$5),IF(dashboard!$B$6="All",TRUE,$G3203=dashboard!$B$6),IF(dashboard!$B$7="All",TRUE,$M3203=dashboard!$B$7),$P3203&gt;=dashboard!$B$8,$P3203&lt;=dashboard!$B$9,COUNTIFS($C$2:C3203,$C3203,$F$2:F3203,IF(dashboard!$B$4="All","*",dashboard!$B$4),$E$2:E3203,IF(dashboard!$B$5="All","*",dashboard!$B$5),$G$2:G3203,IF(dashboard!$B$6="All","*",dashboard!$B$6),$M$2:M3203,IF(dashboard!$B$7="All","*",dashboard!$B$7),$P$2:P3203,"&gt;="&amp;dashboard!$B$8,$P$2:P3203,"&lt;="&amp;dashboard!$B$9)=1),1,0)</f>
        <v>0</v>
      </c>
    </row>
    <row r="3204" spans="1:17">
      <c r="A3204" t="s">
        <v>4800</v>
      </c>
      <c r="B3204" s="2">
        <v>45235</v>
      </c>
      <c r="C3204" t="s">
        <v>891</v>
      </c>
      <c r="D3204" t="s">
        <v>302</v>
      </c>
      <c r="E3204" t="s">
        <v>17</v>
      </c>
      <c r="F3204" t="s">
        <v>27</v>
      </c>
      <c r="G3204" t="s">
        <v>42</v>
      </c>
      <c r="H3204" t="s">
        <v>50</v>
      </c>
      <c r="I3204" s="3">
        <v>3</v>
      </c>
      <c r="J3204" s="4">
        <v>2150.2800000000002</v>
      </c>
      <c r="K3204" s="4">
        <v>6450.85</v>
      </c>
      <c r="L3204" t="s">
        <v>21</v>
      </c>
      <c r="M3204" t="s">
        <v>22</v>
      </c>
      <c r="N3204">
        <f>IF(COUNTIF($C$2:C3204,C3204)=1,1,0)</f>
        <v>0</v>
      </c>
      <c r="O3204">
        <f t="shared" si="100"/>
        <v>1</v>
      </c>
      <c r="P3204" t="str">
        <f t="shared" si="101"/>
        <v>2023-11</v>
      </c>
      <c r="Q3204" s="3">
        <f>IF(AND(IF(dashboard!$B$4="All",TRUE,$F3204=dashboard!$B$4),IF(dashboard!$B$5="All",TRUE,$E3204=dashboard!$B$5),IF(dashboard!$B$6="All",TRUE,$G3204=dashboard!$B$6),IF(dashboard!$B$7="All",TRUE,$M3204=dashboard!$B$7),$P3204&gt;=dashboard!$B$8,$P3204&lt;=dashboard!$B$9,COUNTIFS($C$2:C3204,$C3204,$F$2:F3204,IF(dashboard!$B$4="All","*",dashboard!$B$4),$E$2:E3204,IF(dashboard!$B$5="All","*",dashboard!$B$5),$G$2:G3204,IF(dashboard!$B$6="All","*",dashboard!$B$6),$M$2:M3204,IF(dashboard!$B$7="All","*",dashboard!$B$7),$P$2:P3204,"&gt;="&amp;dashboard!$B$8,$P$2:P3204,"&lt;="&amp;dashboard!$B$9)=1),1,0)</f>
        <v>0</v>
      </c>
    </row>
    <row r="3205" spans="1:17">
      <c r="A3205" t="s">
        <v>4801</v>
      </c>
      <c r="B3205" s="2">
        <v>45060</v>
      </c>
      <c r="C3205" t="s">
        <v>4098</v>
      </c>
      <c r="D3205" t="s">
        <v>647</v>
      </c>
      <c r="E3205" t="s">
        <v>17</v>
      </c>
      <c r="F3205" t="s">
        <v>33</v>
      </c>
      <c r="G3205" t="s">
        <v>42</v>
      </c>
      <c r="H3205" t="s">
        <v>20</v>
      </c>
      <c r="I3205" s="3">
        <v>1</v>
      </c>
      <c r="J3205" s="4">
        <v>36014.519999999997</v>
      </c>
      <c r="K3205" s="4">
        <v>36014.519999999997</v>
      </c>
      <c r="L3205" t="s">
        <v>21</v>
      </c>
      <c r="M3205" t="s">
        <v>29</v>
      </c>
      <c r="N3205">
        <f>IF(COUNTIF($C$2:C3205,C3205)=1,1,0)</f>
        <v>0</v>
      </c>
      <c r="O3205">
        <f t="shared" si="100"/>
        <v>0</v>
      </c>
      <c r="P3205" t="str">
        <f t="shared" si="101"/>
        <v>2023-05</v>
      </c>
      <c r="Q3205" s="3">
        <f>IF(AND(IF(dashboard!$B$4="All",TRUE,$F3205=dashboard!$B$4),IF(dashboard!$B$5="All",TRUE,$E3205=dashboard!$B$5),IF(dashboard!$B$6="All",TRUE,$G3205=dashboard!$B$6),IF(dashboard!$B$7="All",TRUE,$M3205=dashboard!$B$7),$P3205&gt;=dashboard!$B$8,$P3205&lt;=dashboard!$B$9,COUNTIFS($C$2:C3205,$C3205,$F$2:F3205,IF(dashboard!$B$4="All","*",dashboard!$B$4),$E$2:E3205,IF(dashboard!$B$5="All","*",dashboard!$B$5),$G$2:G3205,IF(dashboard!$B$6="All","*",dashboard!$B$6),$M$2:M3205,IF(dashboard!$B$7="All","*",dashboard!$B$7),$P$2:P3205,"&gt;="&amp;dashboard!$B$8,$P$2:P3205,"&lt;="&amp;dashboard!$B$9)=1),1,0)</f>
        <v>0</v>
      </c>
    </row>
    <row r="3206" spans="1:17">
      <c r="A3206" t="s">
        <v>4802</v>
      </c>
      <c r="B3206" s="2">
        <v>45209</v>
      </c>
      <c r="C3206" t="s">
        <v>1412</v>
      </c>
      <c r="D3206" t="s">
        <v>1911</v>
      </c>
      <c r="E3206" t="s">
        <v>17</v>
      </c>
      <c r="F3206" t="s">
        <v>27</v>
      </c>
      <c r="G3206" t="s">
        <v>19</v>
      </c>
      <c r="H3206" t="s">
        <v>20</v>
      </c>
      <c r="I3206" s="3">
        <v>4</v>
      </c>
      <c r="J3206" s="4">
        <v>40200.559999999998</v>
      </c>
      <c r="K3206" s="4">
        <v>160802.23999999999</v>
      </c>
      <c r="L3206" t="s">
        <v>21</v>
      </c>
      <c r="M3206" t="s">
        <v>29</v>
      </c>
      <c r="N3206">
        <f>IF(COUNTIF($C$2:C3206,C3206)=1,1,0)</f>
        <v>0</v>
      </c>
      <c r="O3206">
        <f t="shared" si="100"/>
        <v>0</v>
      </c>
      <c r="P3206" t="str">
        <f t="shared" si="101"/>
        <v>2023-10</v>
      </c>
      <c r="Q3206" s="3">
        <f>IF(AND(IF(dashboard!$B$4="All",TRUE,$F3206=dashboard!$B$4),IF(dashboard!$B$5="All",TRUE,$E3206=dashboard!$B$5),IF(dashboard!$B$6="All",TRUE,$G3206=dashboard!$B$6),IF(dashboard!$B$7="All",TRUE,$M3206=dashboard!$B$7),$P3206&gt;=dashboard!$B$8,$P3206&lt;=dashboard!$B$9,COUNTIFS($C$2:C3206,$C3206,$F$2:F3206,IF(dashboard!$B$4="All","*",dashboard!$B$4),$E$2:E3206,IF(dashboard!$B$5="All","*",dashboard!$B$5),$G$2:G3206,IF(dashboard!$B$6="All","*",dashboard!$B$6),$M$2:M3206,IF(dashboard!$B$7="All","*",dashboard!$B$7),$P$2:P3206,"&gt;="&amp;dashboard!$B$8,$P$2:P3206,"&lt;="&amp;dashboard!$B$9)=1),1,0)</f>
        <v>0</v>
      </c>
    </row>
    <row r="3207" spans="1:17">
      <c r="A3207" t="s">
        <v>4803</v>
      </c>
      <c r="B3207" s="2">
        <v>44999</v>
      </c>
      <c r="C3207" t="s">
        <v>1424</v>
      </c>
      <c r="D3207" t="s">
        <v>1844</v>
      </c>
      <c r="E3207" t="s">
        <v>26</v>
      </c>
      <c r="F3207" t="s">
        <v>27</v>
      </c>
      <c r="G3207" t="s">
        <v>19</v>
      </c>
      <c r="H3207" t="s">
        <v>57</v>
      </c>
      <c r="I3207" s="3">
        <v>2</v>
      </c>
      <c r="J3207" s="4">
        <v>16367.65</v>
      </c>
      <c r="K3207" s="4">
        <v>32735.3</v>
      </c>
      <c r="L3207" t="s">
        <v>28</v>
      </c>
      <c r="M3207" t="s">
        <v>29</v>
      </c>
      <c r="N3207">
        <f>IF(COUNTIF($C$2:C3207,C3207)=1,1,0)</f>
        <v>0</v>
      </c>
      <c r="O3207">
        <f t="shared" si="100"/>
        <v>0</v>
      </c>
      <c r="P3207" t="str">
        <f t="shared" si="101"/>
        <v>2023-03</v>
      </c>
      <c r="Q3207" s="3">
        <f>IF(AND(IF(dashboard!$B$4="All",TRUE,$F3207=dashboard!$B$4),IF(dashboard!$B$5="All",TRUE,$E3207=dashboard!$B$5),IF(dashboard!$B$6="All",TRUE,$G3207=dashboard!$B$6),IF(dashboard!$B$7="All",TRUE,$M3207=dashboard!$B$7),$P3207&gt;=dashboard!$B$8,$P3207&lt;=dashboard!$B$9,COUNTIFS($C$2:C3207,$C3207,$F$2:F3207,IF(dashboard!$B$4="All","*",dashboard!$B$4),$E$2:E3207,IF(dashboard!$B$5="All","*",dashboard!$B$5),$G$2:G3207,IF(dashboard!$B$6="All","*",dashboard!$B$6),$M$2:M3207,IF(dashboard!$B$7="All","*",dashboard!$B$7),$P$2:P3207,"&gt;="&amp;dashboard!$B$8,$P$2:P3207,"&lt;="&amp;dashboard!$B$9)=1),1,0)</f>
        <v>0</v>
      </c>
    </row>
    <row r="3208" spans="1:17">
      <c r="A3208" t="s">
        <v>4804</v>
      </c>
      <c r="B3208" s="2">
        <v>45407</v>
      </c>
      <c r="C3208" t="s">
        <v>1070</v>
      </c>
      <c r="D3208" t="s">
        <v>932</v>
      </c>
      <c r="E3208" t="s">
        <v>26</v>
      </c>
      <c r="F3208" t="s">
        <v>18</v>
      </c>
      <c r="G3208" t="s">
        <v>19</v>
      </c>
      <c r="H3208" t="s">
        <v>20</v>
      </c>
      <c r="I3208" s="3">
        <v>5</v>
      </c>
      <c r="J3208" s="4">
        <v>32585</v>
      </c>
      <c r="K3208" s="4">
        <v>162925</v>
      </c>
      <c r="L3208" t="s">
        <v>28</v>
      </c>
      <c r="M3208" t="s">
        <v>29</v>
      </c>
      <c r="N3208">
        <f>IF(COUNTIF($C$2:C3208,C3208)=1,1,0)</f>
        <v>0</v>
      </c>
      <c r="O3208">
        <f t="shared" si="100"/>
        <v>0</v>
      </c>
      <c r="P3208" t="str">
        <f t="shared" si="101"/>
        <v>2024-04</v>
      </c>
      <c r="Q3208" s="3">
        <f>IF(AND(IF(dashboard!$B$4="All",TRUE,$F3208=dashboard!$B$4),IF(dashboard!$B$5="All",TRUE,$E3208=dashboard!$B$5),IF(dashboard!$B$6="All",TRUE,$G3208=dashboard!$B$6),IF(dashboard!$B$7="All",TRUE,$M3208=dashboard!$B$7),$P3208&gt;=dashboard!$B$8,$P3208&lt;=dashboard!$B$9,COUNTIFS($C$2:C3208,$C3208,$F$2:F3208,IF(dashboard!$B$4="All","*",dashboard!$B$4),$E$2:E3208,IF(dashboard!$B$5="All","*",dashboard!$B$5),$G$2:G3208,IF(dashboard!$B$6="All","*",dashboard!$B$6),$M$2:M3208,IF(dashboard!$B$7="All","*",dashboard!$B$7),$P$2:P3208,"&gt;="&amp;dashboard!$B$8,$P$2:P3208,"&lt;="&amp;dashboard!$B$9)=1),1,0)</f>
        <v>0</v>
      </c>
    </row>
    <row r="3209" spans="1:17">
      <c r="A3209" t="s">
        <v>4805</v>
      </c>
      <c r="B3209" s="2">
        <v>45278</v>
      </c>
      <c r="C3209" t="s">
        <v>55</v>
      </c>
      <c r="D3209" t="s">
        <v>1822</v>
      </c>
      <c r="E3209" t="s">
        <v>17</v>
      </c>
      <c r="F3209" t="s">
        <v>46</v>
      </c>
      <c r="G3209" t="s">
        <v>19</v>
      </c>
      <c r="H3209" t="s">
        <v>34</v>
      </c>
      <c r="I3209" s="3">
        <v>1</v>
      </c>
      <c r="J3209" s="4">
        <v>1412.35</v>
      </c>
      <c r="K3209" s="4">
        <v>1412.35</v>
      </c>
      <c r="L3209" t="s">
        <v>28</v>
      </c>
      <c r="M3209" t="s">
        <v>29</v>
      </c>
      <c r="N3209">
        <f>IF(COUNTIF($C$2:C3209,C3209)=1,1,0)</f>
        <v>0</v>
      </c>
      <c r="O3209">
        <f t="shared" si="100"/>
        <v>0</v>
      </c>
      <c r="P3209" t="str">
        <f t="shared" si="101"/>
        <v>2023-12</v>
      </c>
      <c r="Q3209" s="3">
        <f>IF(AND(IF(dashboard!$B$4="All",TRUE,$F3209=dashboard!$B$4),IF(dashboard!$B$5="All",TRUE,$E3209=dashboard!$B$5),IF(dashboard!$B$6="All",TRUE,$G3209=dashboard!$B$6),IF(dashboard!$B$7="All",TRUE,$M3209=dashboard!$B$7),$P3209&gt;=dashboard!$B$8,$P3209&lt;=dashboard!$B$9,COUNTIFS($C$2:C3209,$C3209,$F$2:F3209,IF(dashboard!$B$4="All","*",dashboard!$B$4),$E$2:E3209,IF(dashboard!$B$5="All","*",dashboard!$B$5),$G$2:G3209,IF(dashboard!$B$6="All","*",dashboard!$B$6),$M$2:M3209,IF(dashboard!$B$7="All","*",dashboard!$B$7),$P$2:P3209,"&gt;="&amp;dashboard!$B$8,$P$2:P3209,"&lt;="&amp;dashboard!$B$9)=1),1,0)</f>
        <v>0</v>
      </c>
    </row>
    <row r="3210" spans="1:17">
      <c r="A3210" t="s">
        <v>4806</v>
      </c>
      <c r="B3210" s="2">
        <v>45252</v>
      </c>
      <c r="C3210" t="s">
        <v>1588</v>
      </c>
      <c r="D3210" t="s">
        <v>675</v>
      </c>
      <c r="E3210" t="s">
        <v>17</v>
      </c>
      <c r="F3210" t="s">
        <v>18</v>
      </c>
      <c r="G3210" t="s">
        <v>42</v>
      </c>
      <c r="H3210" t="s">
        <v>20</v>
      </c>
      <c r="I3210" s="3">
        <v>1</v>
      </c>
      <c r="J3210" s="4">
        <v>41744.9</v>
      </c>
      <c r="K3210" s="4">
        <v>41744.9</v>
      </c>
      <c r="L3210" t="s">
        <v>35</v>
      </c>
      <c r="M3210" t="s">
        <v>29</v>
      </c>
      <c r="N3210">
        <f>IF(COUNTIF($C$2:C3210,C3210)=1,1,0)</f>
        <v>0</v>
      </c>
      <c r="O3210">
        <f t="shared" si="100"/>
        <v>0</v>
      </c>
      <c r="P3210" t="str">
        <f t="shared" si="101"/>
        <v>2023-11</v>
      </c>
      <c r="Q3210" s="3">
        <f>IF(AND(IF(dashboard!$B$4="All",TRUE,$F3210=dashboard!$B$4),IF(dashboard!$B$5="All",TRUE,$E3210=dashboard!$B$5),IF(dashboard!$B$6="All",TRUE,$G3210=dashboard!$B$6),IF(dashboard!$B$7="All",TRUE,$M3210=dashboard!$B$7),$P3210&gt;=dashboard!$B$8,$P3210&lt;=dashboard!$B$9,COUNTIFS($C$2:C3210,$C3210,$F$2:F3210,IF(dashboard!$B$4="All","*",dashboard!$B$4),$E$2:E3210,IF(dashboard!$B$5="All","*",dashboard!$B$5),$G$2:G3210,IF(dashboard!$B$6="All","*",dashboard!$B$6),$M$2:M3210,IF(dashboard!$B$7="All","*",dashboard!$B$7),$P$2:P3210,"&gt;="&amp;dashboard!$B$8,$P$2:P3210,"&lt;="&amp;dashboard!$B$9)=1),1,0)</f>
        <v>0</v>
      </c>
    </row>
    <row r="3211" spans="1:17">
      <c r="A3211" t="s">
        <v>4807</v>
      </c>
      <c r="B3211" s="2">
        <v>45369</v>
      </c>
      <c r="C3211" t="s">
        <v>1442</v>
      </c>
      <c r="D3211" t="s">
        <v>1493</v>
      </c>
      <c r="E3211" t="s">
        <v>17</v>
      </c>
      <c r="F3211" t="s">
        <v>18</v>
      </c>
      <c r="G3211" t="s">
        <v>19</v>
      </c>
      <c r="H3211" t="s">
        <v>50</v>
      </c>
      <c r="I3211" s="3">
        <v>3</v>
      </c>
      <c r="J3211" s="4">
        <v>2366.38</v>
      </c>
      <c r="K3211" s="4">
        <v>7099.13</v>
      </c>
      <c r="L3211" t="s">
        <v>28</v>
      </c>
      <c r="M3211" t="s">
        <v>29</v>
      </c>
      <c r="N3211">
        <f>IF(COUNTIF($C$2:C3211,C3211)=1,1,0)</f>
        <v>0</v>
      </c>
      <c r="O3211">
        <f t="shared" si="100"/>
        <v>0</v>
      </c>
      <c r="P3211" t="str">
        <f t="shared" si="101"/>
        <v>2024-03</v>
      </c>
      <c r="Q3211" s="3">
        <f>IF(AND(IF(dashboard!$B$4="All",TRUE,$F3211=dashboard!$B$4),IF(dashboard!$B$5="All",TRUE,$E3211=dashboard!$B$5),IF(dashboard!$B$6="All",TRUE,$G3211=dashboard!$B$6),IF(dashboard!$B$7="All",TRUE,$M3211=dashboard!$B$7),$P3211&gt;=dashboard!$B$8,$P3211&lt;=dashboard!$B$9,COUNTIFS($C$2:C3211,$C3211,$F$2:F3211,IF(dashboard!$B$4="All","*",dashboard!$B$4),$E$2:E3211,IF(dashboard!$B$5="All","*",dashboard!$B$5),$G$2:G3211,IF(dashboard!$B$6="All","*",dashboard!$B$6),$M$2:M3211,IF(dashboard!$B$7="All","*",dashboard!$B$7),$P$2:P3211,"&gt;="&amp;dashboard!$B$8,$P$2:P3211,"&lt;="&amp;dashboard!$B$9)=1),1,0)</f>
        <v>0</v>
      </c>
    </row>
    <row r="3212" spans="1:17">
      <c r="A3212" t="s">
        <v>4808</v>
      </c>
      <c r="B3212" s="2">
        <v>45026</v>
      </c>
      <c r="C3212" t="s">
        <v>2144</v>
      </c>
      <c r="D3212" t="s">
        <v>1092</v>
      </c>
      <c r="E3212" t="s">
        <v>17</v>
      </c>
      <c r="F3212" t="s">
        <v>33</v>
      </c>
      <c r="G3212" t="s">
        <v>19</v>
      </c>
      <c r="H3212" t="s">
        <v>20</v>
      </c>
      <c r="I3212" s="3">
        <v>3</v>
      </c>
      <c r="J3212" s="4">
        <v>39631.199999999997</v>
      </c>
      <c r="K3212" s="4">
        <v>118893.59</v>
      </c>
      <c r="L3212" t="s">
        <v>35</v>
      </c>
      <c r="M3212" t="s">
        <v>29</v>
      </c>
      <c r="N3212">
        <f>IF(COUNTIF($C$2:C3212,C3212)=1,1,0)</f>
        <v>0</v>
      </c>
      <c r="O3212">
        <f t="shared" si="100"/>
        <v>0</v>
      </c>
      <c r="P3212" t="str">
        <f t="shared" si="101"/>
        <v>2023-04</v>
      </c>
      <c r="Q3212" s="3">
        <f>IF(AND(IF(dashboard!$B$4="All",TRUE,$F3212=dashboard!$B$4),IF(dashboard!$B$5="All",TRUE,$E3212=dashboard!$B$5),IF(dashboard!$B$6="All",TRUE,$G3212=dashboard!$B$6),IF(dashboard!$B$7="All",TRUE,$M3212=dashboard!$B$7),$P3212&gt;=dashboard!$B$8,$P3212&lt;=dashboard!$B$9,COUNTIFS($C$2:C3212,$C3212,$F$2:F3212,IF(dashboard!$B$4="All","*",dashboard!$B$4),$E$2:E3212,IF(dashboard!$B$5="All","*",dashboard!$B$5),$G$2:G3212,IF(dashboard!$B$6="All","*",dashboard!$B$6),$M$2:M3212,IF(dashboard!$B$7="All","*",dashboard!$B$7),$P$2:P3212,"&gt;="&amp;dashboard!$B$8,$P$2:P3212,"&lt;="&amp;dashboard!$B$9)=1),1,0)</f>
        <v>0</v>
      </c>
    </row>
    <row r="3213" spans="1:17">
      <c r="A3213" t="s">
        <v>4809</v>
      </c>
      <c r="B3213" s="2">
        <v>44985</v>
      </c>
      <c r="C3213" t="s">
        <v>1202</v>
      </c>
      <c r="D3213" t="s">
        <v>2336</v>
      </c>
      <c r="E3213" t="s">
        <v>17</v>
      </c>
      <c r="F3213" t="s">
        <v>27</v>
      </c>
      <c r="G3213" t="s">
        <v>42</v>
      </c>
      <c r="H3213" t="s">
        <v>20</v>
      </c>
      <c r="I3213" s="3">
        <v>2</v>
      </c>
      <c r="J3213" s="4">
        <v>24583.48</v>
      </c>
      <c r="K3213" s="4">
        <v>49166.96</v>
      </c>
      <c r="L3213" t="s">
        <v>28</v>
      </c>
      <c r="M3213" t="s">
        <v>29</v>
      </c>
      <c r="N3213">
        <f>IF(COUNTIF($C$2:C3213,C3213)=1,1,0)</f>
        <v>0</v>
      </c>
      <c r="O3213">
        <f t="shared" si="100"/>
        <v>0</v>
      </c>
      <c r="P3213" t="str">
        <f t="shared" si="101"/>
        <v>2023-02</v>
      </c>
      <c r="Q3213" s="3">
        <f>IF(AND(IF(dashboard!$B$4="All",TRUE,$F3213=dashboard!$B$4),IF(dashboard!$B$5="All",TRUE,$E3213=dashboard!$B$5),IF(dashboard!$B$6="All",TRUE,$G3213=dashboard!$B$6),IF(dashboard!$B$7="All",TRUE,$M3213=dashboard!$B$7),$P3213&gt;=dashboard!$B$8,$P3213&lt;=dashboard!$B$9,COUNTIFS($C$2:C3213,$C3213,$F$2:F3213,IF(dashboard!$B$4="All","*",dashboard!$B$4),$E$2:E3213,IF(dashboard!$B$5="All","*",dashboard!$B$5),$G$2:G3213,IF(dashboard!$B$6="All","*",dashboard!$B$6),$M$2:M3213,IF(dashboard!$B$7="All","*",dashboard!$B$7),$P$2:P3213,"&gt;="&amp;dashboard!$B$8,$P$2:P3213,"&lt;="&amp;dashboard!$B$9)=1),1,0)</f>
        <v>0</v>
      </c>
    </row>
    <row r="3214" spans="1:17">
      <c r="A3214" t="s">
        <v>4810</v>
      </c>
      <c r="B3214" s="2">
        <v>45434</v>
      </c>
      <c r="C3214" t="s">
        <v>189</v>
      </c>
      <c r="D3214" t="s">
        <v>2122</v>
      </c>
      <c r="E3214" t="s">
        <v>17</v>
      </c>
      <c r="F3214" t="s">
        <v>46</v>
      </c>
      <c r="G3214" t="s">
        <v>42</v>
      </c>
      <c r="H3214" t="s">
        <v>57</v>
      </c>
      <c r="I3214" s="3">
        <v>5</v>
      </c>
      <c r="J3214" s="4">
        <v>10999.92</v>
      </c>
      <c r="K3214" s="4">
        <v>54999.58</v>
      </c>
      <c r="L3214" t="s">
        <v>35</v>
      </c>
      <c r="M3214" t="s">
        <v>29</v>
      </c>
      <c r="N3214">
        <f>IF(COUNTIF($C$2:C3214,C3214)=1,1,0)</f>
        <v>0</v>
      </c>
      <c r="O3214">
        <f t="shared" si="100"/>
        <v>0</v>
      </c>
      <c r="P3214" t="str">
        <f t="shared" si="101"/>
        <v>2024-05</v>
      </c>
      <c r="Q3214" s="3">
        <f>IF(AND(IF(dashboard!$B$4="All",TRUE,$F3214=dashboard!$B$4),IF(dashboard!$B$5="All",TRUE,$E3214=dashboard!$B$5),IF(dashboard!$B$6="All",TRUE,$G3214=dashboard!$B$6),IF(dashboard!$B$7="All",TRUE,$M3214=dashboard!$B$7),$P3214&gt;=dashboard!$B$8,$P3214&lt;=dashboard!$B$9,COUNTIFS($C$2:C3214,$C3214,$F$2:F3214,IF(dashboard!$B$4="All","*",dashboard!$B$4),$E$2:E3214,IF(dashboard!$B$5="All","*",dashboard!$B$5),$G$2:G3214,IF(dashboard!$B$6="All","*",dashboard!$B$6),$M$2:M3214,IF(dashboard!$B$7="All","*",dashboard!$B$7),$P$2:P3214,"&gt;="&amp;dashboard!$B$8,$P$2:P3214,"&lt;="&amp;dashboard!$B$9)=1),1,0)</f>
        <v>0</v>
      </c>
    </row>
    <row r="3215" spans="1:17">
      <c r="A3215" t="s">
        <v>4811</v>
      </c>
      <c r="B3215" s="2">
        <v>45184</v>
      </c>
      <c r="C3215" t="s">
        <v>991</v>
      </c>
      <c r="D3215" t="s">
        <v>333</v>
      </c>
      <c r="E3215" t="s">
        <v>26</v>
      </c>
      <c r="F3215" t="s">
        <v>46</v>
      </c>
      <c r="G3215" t="s">
        <v>42</v>
      </c>
      <c r="H3215" t="s">
        <v>57</v>
      </c>
      <c r="I3215" s="3">
        <v>1</v>
      </c>
      <c r="J3215" s="4">
        <v>10667.92</v>
      </c>
      <c r="K3215" s="4">
        <v>10667.92</v>
      </c>
      <c r="L3215" t="s">
        <v>21</v>
      </c>
      <c r="M3215" t="s">
        <v>29</v>
      </c>
      <c r="N3215">
        <f>IF(COUNTIF($C$2:C3215,C3215)=1,1,0)</f>
        <v>0</v>
      </c>
      <c r="O3215">
        <f t="shared" si="100"/>
        <v>0</v>
      </c>
      <c r="P3215" t="str">
        <f t="shared" si="101"/>
        <v>2023-09</v>
      </c>
      <c r="Q3215" s="3">
        <f>IF(AND(IF(dashboard!$B$4="All",TRUE,$F3215=dashboard!$B$4),IF(dashboard!$B$5="All",TRUE,$E3215=dashboard!$B$5),IF(dashboard!$B$6="All",TRUE,$G3215=dashboard!$B$6),IF(dashboard!$B$7="All",TRUE,$M3215=dashboard!$B$7),$P3215&gt;=dashboard!$B$8,$P3215&lt;=dashboard!$B$9,COUNTIFS($C$2:C3215,$C3215,$F$2:F3215,IF(dashboard!$B$4="All","*",dashboard!$B$4),$E$2:E3215,IF(dashboard!$B$5="All","*",dashboard!$B$5),$G$2:G3215,IF(dashboard!$B$6="All","*",dashboard!$B$6),$M$2:M3215,IF(dashboard!$B$7="All","*",dashboard!$B$7),$P$2:P3215,"&gt;="&amp;dashboard!$B$8,$P$2:P3215,"&lt;="&amp;dashboard!$B$9)=1),1,0)</f>
        <v>0</v>
      </c>
    </row>
    <row r="3216" spans="1:17">
      <c r="A3216" t="s">
        <v>4812</v>
      </c>
      <c r="B3216" s="2">
        <v>45339</v>
      </c>
      <c r="C3216" t="s">
        <v>389</v>
      </c>
      <c r="D3216" t="s">
        <v>2736</v>
      </c>
      <c r="E3216" t="s">
        <v>17</v>
      </c>
      <c r="F3216" t="s">
        <v>46</v>
      </c>
      <c r="G3216" t="s">
        <v>42</v>
      </c>
      <c r="H3216" t="s">
        <v>34</v>
      </c>
      <c r="I3216" s="3">
        <v>2</v>
      </c>
      <c r="J3216" s="4">
        <v>1303.9000000000001</v>
      </c>
      <c r="K3216" s="4">
        <v>2607.8000000000002</v>
      </c>
      <c r="L3216" t="s">
        <v>21</v>
      </c>
      <c r="M3216" t="s">
        <v>22</v>
      </c>
      <c r="N3216">
        <f>IF(COUNTIF($C$2:C3216,C3216)=1,1,0)</f>
        <v>0</v>
      </c>
      <c r="O3216">
        <f t="shared" si="100"/>
        <v>1</v>
      </c>
      <c r="P3216" t="str">
        <f t="shared" si="101"/>
        <v>2024-02</v>
      </c>
      <c r="Q3216" s="3">
        <f>IF(AND(IF(dashboard!$B$4="All",TRUE,$F3216=dashboard!$B$4),IF(dashboard!$B$5="All",TRUE,$E3216=dashboard!$B$5),IF(dashboard!$B$6="All",TRUE,$G3216=dashboard!$B$6),IF(dashboard!$B$7="All",TRUE,$M3216=dashboard!$B$7),$P3216&gt;=dashboard!$B$8,$P3216&lt;=dashboard!$B$9,COUNTIFS($C$2:C3216,$C3216,$F$2:F3216,IF(dashboard!$B$4="All","*",dashboard!$B$4),$E$2:E3216,IF(dashboard!$B$5="All","*",dashboard!$B$5),$G$2:G3216,IF(dashboard!$B$6="All","*",dashboard!$B$6),$M$2:M3216,IF(dashboard!$B$7="All","*",dashboard!$B$7),$P$2:P3216,"&gt;="&amp;dashboard!$B$8,$P$2:P3216,"&lt;="&amp;dashboard!$B$9)=1),1,0)</f>
        <v>0</v>
      </c>
    </row>
    <row r="3217" spans="1:17">
      <c r="A3217" t="s">
        <v>4813</v>
      </c>
      <c r="B3217" s="2">
        <v>45378</v>
      </c>
      <c r="C3217" t="s">
        <v>2459</v>
      </c>
      <c r="D3217" t="s">
        <v>3898</v>
      </c>
      <c r="E3217" t="s">
        <v>17</v>
      </c>
      <c r="F3217" t="s">
        <v>27</v>
      </c>
      <c r="G3217" t="s">
        <v>42</v>
      </c>
      <c r="H3217" t="s">
        <v>50</v>
      </c>
      <c r="I3217" s="3">
        <v>5</v>
      </c>
      <c r="J3217" s="4">
        <v>1849.72</v>
      </c>
      <c r="K3217" s="4">
        <v>9248.6200000000008</v>
      </c>
      <c r="L3217" t="s">
        <v>28</v>
      </c>
      <c r="M3217" t="s">
        <v>29</v>
      </c>
      <c r="N3217">
        <f>IF(COUNTIF($C$2:C3217,C3217)=1,1,0)</f>
        <v>0</v>
      </c>
      <c r="O3217">
        <f t="shared" si="100"/>
        <v>0</v>
      </c>
      <c r="P3217" t="str">
        <f t="shared" si="101"/>
        <v>2024-03</v>
      </c>
      <c r="Q3217" s="3">
        <f>IF(AND(IF(dashboard!$B$4="All",TRUE,$F3217=dashboard!$B$4),IF(dashboard!$B$5="All",TRUE,$E3217=dashboard!$B$5),IF(dashboard!$B$6="All",TRUE,$G3217=dashboard!$B$6),IF(dashboard!$B$7="All",TRUE,$M3217=dashboard!$B$7),$P3217&gt;=dashboard!$B$8,$P3217&lt;=dashboard!$B$9,COUNTIFS($C$2:C3217,$C3217,$F$2:F3217,IF(dashboard!$B$4="All","*",dashboard!$B$4),$E$2:E3217,IF(dashboard!$B$5="All","*",dashboard!$B$5),$G$2:G3217,IF(dashboard!$B$6="All","*",dashboard!$B$6),$M$2:M3217,IF(dashboard!$B$7="All","*",dashboard!$B$7),$P$2:P3217,"&gt;="&amp;dashboard!$B$8,$P$2:P3217,"&lt;="&amp;dashboard!$B$9)=1),1,0)</f>
        <v>0</v>
      </c>
    </row>
    <row r="3218" spans="1:17">
      <c r="A3218" t="s">
        <v>4814</v>
      </c>
      <c r="B3218" s="2">
        <v>44991</v>
      </c>
      <c r="C3218" t="s">
        <v>301</v>
      </c>
      <c r="D3218" t="s">
        <v>3658</v>
      </c>
      <c r="E3218" t="s">
        <v>17</v>
      </c>
      <c r="F3218" t="s">
        <v>46</v>
      </c>
      <c r="G3218" t="s">
        <v>42</v>
      </c>
      <c r="H3218" t="s">
        <v>34</v>
      </c>
      <c r="I3218" s="3">
        <v>2</v>
      </c>
      <c r="J3218" s="4">
        <v>850.23</v>
      </c>
      <c r="K3218" s="4">
        <v>1700.46</v>
      </c>
      <c r="L3218" t="s">
        <v>35</v>
      </c>
      <c r="M3218" t="s">
        <v>29</v>
      </c>
      <c r="N3218">
        <f>IF(COUNTIF($C$2:C3218,C3218)=1,1,0)</f>
        <v>0</v>
      </c>
      <c r="O3218">
        <f t="shared" si="100"/>
        <v>0</v>
      </c>
      <c r="P3218" t="str">
        <f t="shared" si="101"/>
        <v>2023-03</v>
      </c>
      <c r="Q3218" s="3">
        <f>IF(AND(IF(dashboard!$B$4="All",TRUE,$F3218=dashboard!$B$4),IF(dashboard!$B$5="All",TRUE,$E3218=dashboard!$B$5),IF(dashboard!$B$6="All",TRUE,$G3218=dashboard!$B$6),IF(dashboard!$B$7="All",TRUE,$M3218=dashboard!$B$7),$P3218&gt;=dashboard!$B$8,$P3218&lt;=dashboard!$B$9,COUNTIFS($C$2:C3218,$C3218,$F$2:F3218,IF(dashboard!$B$4="All","*",dashboard!$B$4),$E$2:E3218,IF(dashboard!$B$5="All","*",dashboard!$B$5),$G$2:G3218,IF(dashboard!$B$6="All","*",dashboard!$B$6),$M$2:M3218,IF(dashboard!$B$7="All","*",dashboard!$B$7),$P$2:P3218,"&gt;="&amp;dashboard!$B$8,$P$2:P3218,"&lt;="&amp;dashboard!$B$9)=1),1,0)</f>
        <v>0</v>
      </c>
    </row>
    <row r="3219" spans="1:17">
      <c r="A3219" t="s">
        <v>4815</v>
      </c>
      <c r="B3219" s="2">
        <v>45080</v>
      </c>
      <c r="C3219" t="s">
        <v>1945</v>
      </c>
      <c r="D3219" t="s">
        <v>812</v>
      </c>
      <c r="E3219" t="s">
        <v>26</v>
      </c>
      <c r="F3219" t="s">
        <v>46</v>
      </c>
      <c r="G3219" t="s">
        <v>19</v>
      </c>
      <c r="H3219" t="s">
        <v>50</v>
      </c>
      <c r="I3219" s="3">
        <v>1</v>
      </c>
      <c r="J3219" s="4">
        <v>1934.27</v>
      </c>
      <c r="K3219" s="4">
        <v>1934.27</v>
      </c>
      <c r="L3219" t="s">
        <v>21</v>
      </c>
      <c r="M3219" t="s">
        <v>22</v>
      </c>
      <c r="N3219">
        <f>IF(COUNTIF($C$2:C3219,C3219)=1,1,0)</f>
        <v>0</v>
      </c>
      <c r="O3219">
        <f t="shared" si="100"/>
        <v>1</v>
      </c>
      <c r="P3219" t="str">
        <f t="shared" si="101"/>
        <v>2023-06</v>
      </c>
      <c r="Q3219" s="3">
        <f>IF(AND(IF(dashboard!$B$4="All",TRUE,$F3219=dashboard!$B$4),IF(dashboard!$B$5="All",TRUE,$E3219=dashboard!$B$5),IF(dashboard!$B$6="All",TRUE,$G3219=dashboard!$B$6),IF(dashboard!$B$7="All",TRUE,$M3219=dashboard!$B$7),$P3219&gt;=dashboard!$B$8,$P3219&lt;=dashboard!$B$9,COUNTIFS($C$2:C3219,$C3219,$F$2:F3219,IF(dashboard!$B$4="All","*",dashboard!$B$4),$E$2:E3219,IF(dashboard!$B$5="All","*",dashboard!$B$5),$G$2:G3219,IF(dashboard!$B$6="All","*",dashboard!$B$6),$M$2:M3219,IF(dashboard!$B$7="All","*",dashboard!$B$7),$P$2:P3219,"&gt;="&amp;dashboard!$B$8,$P$2:P3219,"&lt;="&amp;dashboard!$B$9)=1),1,0)</f>
        <v>0</v>
      </c>
    </row>
    <row r="3220" spans="1:17">
      <c r="A3220" t="s">
        <v>4816</v>
      </c>
      <c r="B3220" s="2">
        <v>45192</v>
      </c>
      <c r="C3220" t="s">
        <v>31</v>
      </c>
      <c r="D3220" t="s">
        <v>1533</v>
      </c>
      <c r="E3220" t="s">
        <v>61</v>
      </c>
      <c r="F3220" t="s">
        <v>27</v>
      </c>
      <c r="G3220" t="s">
        <v>42</v>
      </c>
      <c r="H3220" t="s">
        <v>50</v>
      </c>
      <c r="I3220" s="3">
        <v>3</v>
      </c>
      <c r="J3220" s="4">
        <v>2132.87</v>
      </c>
      <c r="K3220" s="4">
        <v>6398.61</v>
      </c>
      <c r="L3220" t="s">
        <v>21</v>
      </c>
      <c r="M3220" t="s">
        <v>29</v>
      </c>
      <c r="N3220">
        <f>IF(COUNTIF($C$2:C3220,C3220)=1,1,0)</f>
        <v>0</v>
      </c>
      <c r="O3220">
        <f t="shared" si="100"/>
        <v>0</v>
      </c>
      <c r="P3220" t="str">
        <f t="shared" si="101"/>
        <v>2023-09</v>
      </c>
      <c r="Q3220" s="3">
        <f>IF(AND(IF(dashboard!$B$4="All",TRUE,$F3220=dashboard!$B$4),IF(dashboard!$B$5="All",TRUE,$E3220=dashboard!$B$5),IF(dashboard!$B$6="All",TRUE,$G3220=dashboard!$B$6),IF(dashboard!$B$7="All",TRUE,$M3220=dashboard!$B$7),$P3220&gt;=dashboard!$B$8,$P3220&lt;=dashboard!$B$9,COUNTIFS($C$2:C3220,$C3220,$F$2:F3220,IF(dashboard!$B$4="All","*",dashboard!$B$4),$E$2:E3220,IF(dashboard!$B$5="All","*",dashboard!$B$5),$G$2:G3220,IF(dashboard!$B$6="All","*",dashboard!$B$6),$M$2:M3220,IF(dashboard!$B$7="All","*",dashboard!$B$7),$P$2:P3220,"&gt;="&amp;dashboard!$B$8,$P$2:P3220,"&lt;="&amp;dashboard!$B$9)=1),1,0)</f>
        <v>0</v>
      </c>
    </row>
    <row r="3221" spans="1:17">
      <c r="A3221" t="s">
        <v>4817</v>
      </c>
      <c r="B3221" s="2">
        <v>45005</v>
      </c>
      <c r="C3221" t="s">
        <v>117</v>
      </c>
      <c r="D3221" t="s">
        <v>3264</v>
      </c>
      <c r="E3221" t="s">
        <v>26</v>
      </c>
      <c r="F3221" t="s">
        <v>33</v>
      </c>
      <c r="G3221" t="s">
        <v>19</v>
      </c>
      <c r="H3221" t="s">
        <v>57</v>
      </c>
      <c r="I3221" s="3">
        <v>3</v>
      </c>
      <c r="J3221" s="4">
        <v>13985.26</v>
      </c>
      <c r="K3221" s="4">
        <v>41955.77</v>
      </c>
      <c r="L3221" t="s">
        <v>35</v>
      </c>
      <c r="M3221" t="s">
        <v>29</v>
      </c>
      <c r="N3221">
        <f>IF(COUNTIF($C$2:C3221,C3221)=1,1,0)</f>
        <v>0</v>
      </c>
      <c r="O3221">
        <f t="shared" si="100"/>
        <v>0</v>
      </c>
      <c r="P3221" t="str">
        <f t="shared" si="101"/>
        <v>2023-03</v>
      </c>
      <c r="Q3221" s="3">
        <f>IF(AND(IF(dashboard!$B$4="All",TRUE,$F3221=dashboard!$B$4),IF(dashboard!$B$5="All",TRUE,$E3221=dashboard!$B$5),IF(dashboard!$B$6="All",TRUE,$G3221=dashboard!$B$6),IF(dashboard!$B$7="All",TRUE,$M3221=dashboard!$B$7),$P3221&gt;=dashboard!$B$8,$P3221&lt;=dashboard!$B$9,COUNTIFS($C$2:C3221,$C3221,$F$2:F3221,IF(dashboard!$B$4="All","*",dashboard!$B$4),$E$2:E3221,IF(dashboard!$B$5="All","*",dashboard!$B$5),$G$2:G3221,IF(dashboard!$B$6="All","*",dashboard!$B$6),$M$2:M3221,IF(dashboard!$B$7="All","*",dashboard!$B$7),$P$2:P3221,"&gt;="&amp;dashboard!$B$8,$P$2:P3221,"&lt;="&amp;dashboard!$B$9)=1),1,0)</f>
        <v>1</v>
      </c>
    </row>
    <row r="3222" spans="1:17">
      <c r="A3222" t="s">
        <v>4818</v>
      </c>
      <c r="B3222" s="2">
        <v>45241</v>
      </c>
      <c r="C3222" t="s">
        <v>427</v>
      </c>
      <c r="D3222" t="s">
        <v>755</v>
      </c>
      <c r="E3222" t="s">
        <v>26</v>
      </c>
      <c r="F3222" t="s">
        <v>46</v>
      </c>
      <c r="G3222" t="s">
        <v>19</v>
      </c>
      <c r="H3222" t="s">
        <v>20</v>
      </c>
      <c r="I3222" s="3">
        <v>3</v>
      </c>
      <c r="J3222" s="4">
        <v>25644.560000000001</v>
      </c>
      <c r="K3222" s="4">
        <v>76933.67</v>
      </c>
      <c r="L3222" t="s">
        <v>28</v>
      </c>
      <c r="M3222" t="s">
        <v>22</v>
      </c>
      <c r="N3222">
        <f>IF(COUNTIF($C$2:C3222,C3222)=1,1,0)</f>
        <v>0</v>
      </c>
      <c r="O3222">
        <f t="shared" si="100"/>
        <v>1</v>
      </c>
      <c r="P3222" t="str">
        <f t="shared" si="101"/>
        <v>2023-11</v>
      </c>
      <c r="Q3222" s="3">
        <f>IF(AND(IF(dashboard!$B$4="All",TRUE,$F3222=dashboard!$B$4),IF(dashboard!$B$5="All",TRUE,$E3222=dashboard!$B$5),IF(dashboard!$B$6="All",TRUE,$G3222=dashboard!$B$6),IF(dashboard!$B$7="All",TRUE,$M3222=dashboard!$B$7),$P3222&gt;=dashboard!$B$8,$P3222&lt;=dashboard!$B$9,COUNTIFS($C$2:C3222,$C3222,$F$2:F3222,IF(dashboard!$B$4="All","*",dashboard!$B$4),$E$2:E3222,IF(dashboard!$B$5="All","*",dashboard!$B$5),$G$2:G3222,IF(dashboard!$B$6="All","*",dashboard!$B$6),$M$2:M3222,IF(dashboard!$B$7="All","*",dashboard!$B$7),$P$2:P3222,"&gt;="&amp;dashboard!$B$8,$P$2:P3222,"&lt;="&amp;dashboard!$B$9)=1),1,0)</f>
        <v>0</v>
      </c>
    </row>
    <row r="3223" spans="1:17">
      <c r="A3223" t="s">
        <v>4819</v>
      </c>
      <c r="B3223" s="2">
        <v>45174</v>
      </c>
      <c r="C3223" t="s">
        <v>2605</v>
      </c>
      <c r="D3223" t="s">
        <v>544</v>
      </c>
      <c r="E3223" t="s">
        <v>17</v>
      </c>
      <c r="F3223" t="s">
        <v>27</v>
      </c>
      <c r="G3223" t="s">
        <v>19</v>
      </c>
      <c r="H3223" t="s">
        <v>20</v>
      </c>
      <c r="I3223" s="3">
        <v>4</v>
      </c>
      <c r="J3223" s="4">
        <v>33232.19</v>
      </c>
      <c r="K3223" s="4">
        <v>132928.76</v>
      </c>
      <c r="L3223" t="s">
        <v>21</v>
      </c>
      <c r="M3223" t="s">
        <v>29</v>
      </c>
      <c r="N3223">
        <f>IF(COUNTIF($C$2:C3223,C3223)=1,1,0)</f>
        <v>0</v>
      </c>
      <c r="O3223">
        <f t="shared" si="100"/>
        <v>0</v>
      </c>
      <c r="P3223" t="str">
        <f t="shared" si="101"/>
        <v>2023-09</v>
      </c>
      <c r="Q3223" s="3">
        <f>IF(AND(IF(dashboard!$B$4="All",TRUE,$F3223=dashboard!$B$4),IF(dashboard!$B$5="All",TRUE,$E3223=dashboard!$B$5),IF(dashboard!$B$6="All",TRUE,$G3223=dashboard!$B$6),IF(dashboard!$B$7="All",TRUE,$M3223=dashboard!$B$7),$P3223&gt;=dashboard!$B$8,$P3223&lt;=dashboard!$B$9,COUNTIFS($C$2:C3223,$C3223,$F$2:F3223,IF(dashboard!$B$4="All","*",dashboard!$B$4),$E$2:E3223,IF(dashboard!$B$5="All","*",dashboard!$B$5),$G$2:G3223,IF(dashboard!$B$6="All","*",dashboard!$B$6),$M$2:M3223,IF(dashboard!$B$7="All","*",dashboard!$B$7),$P$2:P3223,"&gt;="&amp;dashboard!$B$8,$P$2:P3223,"&lt;="&amp;dashboard!$B$9)=1),1,0)</f>
        <v>0</v>
      </c>
    </row>
    <row r="3224" spans="1:17">
      <c r="A3224" t="s">
        <v>4820</v>
      </c>
      <c r="B3224" s="2">
        <v>45340</v>
      </c>
      <c r="C3224" t="s">
        <v>1808</v>
      </c>
      <c r="D3224" t="s">
        <v>873</v>
      </c>
      <c r="E3224" t="s">
        <v>17</v>
      </c>
      <c r="F3224" t="s">
        <v>18</v>
      </c>
      <c r="G3224" t="s">
        <v>42</v>
      </c>
      <c r="H3224" t="s">
        <v>57</v>
      </c>
      <c r="I3224" s="3">
        <v>2</v>
      </c>
      <c r="J3224" s="4">
        <v>12360.46</v>
      </c>
      <c r="K3224" s="4">
        <v>24720.92</v>
      </c>
      <c r="L3224" t="s">
        <v>28</v>
      </c>
      <c r="M3224" t="s">
        <v>22</v>
      </c>
      <c r="N3224">
        <f>IF(COUNTIF($C$2:C3224,C3224)=1,1,0)</f>
        <v>0</v>
      </c>
      <c r="O3224">
        <f t="shared" si="100"/>
        <v>1</v>
      </c>
      <c r="P3224" t="str">
        <f t="shared" si="101"/>
        <v>2024-02</v>
      </c>
      <c r="Q3224" s="3">
        <f>IF(AND(IF(dashboard!$B$4="All",TRUE,$F3224=dashboard!$B$4),IF(dashboard!$B$5="All",TRUE,$E3224=dashboard!$B$5),IF(dashboard!$B$6="All",TRUE,$G3224=dashboard!$B$6),IF(dashboard!$B$7="All",TRUE,$M3224=dashboard!$B$7),$P3224&gt;=dashboard!$B$8,$P3224&lt;=dashboard!$B$9,COUNTIFS($C$2:C3224,$C3224,$F$2:F3224,IF(dashboard!$B$4="All","*",dashboard!$B$4),$E$2:E3224,IF(dashboard!$B$5="All","*",dashboard!$B$5),$G$2:G3224,IF(dashboard!$B$6="All","*",dashboard!$B$6),$M$2:M3224,IF(dashboard!$B$7="All","*",dashboard!$B$7),$P$2:P3224,"&gt;="&amp;dashboard!$B$8,$P$2:P3224,"&lt;="&amp;dashboard!$B$9)=1),1,0)</f>
        <v>0</v>
      </c>
    </row>
    <row r="3225" spans="1:17">
      <c r="A3225" t="s">
        <v>4821</v>
      </c>
      <c r="B3225" s="2">
        <v>44951</v>
      </c>
      <c r="C3225" t="s">
        <v>2290</v>
      </c>
      <c r="D3225" t="s">
        <v>1715</v>
      </c>
      <c r="E3225" t="s">
        <v>61</v>
      </c>
      <c r="F3225" t="s">
        <v>27</v>
      </c>
      <c r="G3225" t="s">
        <v>42</v>
      </c>
      <c r="H3225" t="s">
        <v>34</v>
      </c>
      <c r="I3225" s="3">
        <v>1</v>
      </c>
      <c r="J3225" s="4">
        <v>1004.62</v>
      </c>
      <c r="K3225" s="4">
        <v>1004.62</v>
      </c>
      <c r="L3225" t="s">
        <v>28</v>
      </c>
      <c r="M3225" t="s">
        <v>22</v>
      </c>
      <c r="N3225">
        <f>IF(COUNTIF($C$2:C3225,C3225)=1,1,0)</f>
        <v>0</v>
      </c>
      <c r="O3225">
        <f t="shared" si="100"/>
        <v>1</v>
      </c>
      <c r="P3225" t="str">
        <f t="shared" si="101"/>
        <v>2023-01</v>
      </c>
      <c r="Q3225" s="3">
        <f>IF(AND(IF(dashboard!$B$4="All",TRUE,$F3225=dashboard!$B$4),IF(dashboard!$B$5="All",TRUE,$E3225=dashboard!$B$5),IF(dashboard!$B$6="All",TRUE,$G3225=dashboard!$B$6),IF(dashboard!$B$7="All",TRUE,$M3225=dashboard!$B$7),$P3225&gt;=dashboard!$B$8,$P3225&lt;=dashboard!$B$9,COUNTIFS($C$2:C3225,$C3225,$F$2:F3225,IF(dashboard!$B$4="All","*",dashboard!$B$4),$E$2:E3225,IF(dashboard!$B$5="All","*",dashboard!$B$5),$G$2:G3225,IF(dashboard!$B$6="All","*",dashboard!$B$6),$M$2:M3225,IF(dashboard!$B$7="All","*",dashboard!$B$7),$P$2:P3225,"&gt;="&amp;dashboard!$B$8,$P$2:P3225,"&lt;="&amp;dashboard!$B$9)=1),1,0)</f>
        <v>0</v>
      </c>
    </row>
    <row r="3226" spans="1:17">
      <c r="A3226" t="s">
        <v>4822</v>
      </c>
      <c r="B3226" s="2">
        <v>45210</v>
      </c>
      <c r="C3226" t="s">
        <v>424</v>
      </c>
      <c r="D3226" t="s">
        <v>1081</v>
      </c>
      <c r="E3226" t="s">
        <v>17</v>
      </c>
      <c r="F3226" t="s">
        <v>18</v>
      </c>
      <c r="G3226" t="s">
        <v>19</v>
      </c>
      <c r="H3226" t="s">
        <v>20</v>
      </c>
      <c r="I3226" s="3">
        <v>2</v>
      </c>
      <c r="J3226" s="4">
        <v>38883.29</v>
      </c>
      <c r="K3226" s="4">
        <v>77766.58</v>
      </c>
      <c r="L3226" t="s">
        <v>35</v>
      </c>
      <c r="M3226" t="s">
        <v>29</v>
      </c>
      <c r="N3226">
        <f>IF(COUNTIF($C$2:C3226,C3226)=1,1,0)</f>
        <v>0</v>
      </c>
      <c r="O3226">
        <f t="shared" si="100"/>
        <v>0</v>
      </c>
      <c r="P3226" t="str">
        <f t="shared" si="101"/>
        <v>2023-10</v>
      </c>
      <c r="Q3226" s="3">
        <f>IF(AND(IF(dashboard!$B$4="All",TRUE,$F3226=dashboard!$B$4),IF(dashboard!$B$5="All",TRUE,$E3226=dashboard!$B$5),IF(dashboard!$B$6="All",TRUE,$G3226=dashboard!$B$6),IF(dashboard!$B$7="All",TRUE,$M3226=dashboard!$B$7),$P3226&gt;=dashboard!$B$8,$P3226&lt;=dashboard!$B$9,COUNTIFS($C$2:C3226,$C3226,$F$2:F3226,IF(dashboard!$B$4="All","*",dashboard!$B$4),$E$2:E3226,IF(dashboard!$B$5="All","*",dashboard!$B$5),$G$2:G3226,IF(dashboard!$B$6="All","*",dashboard!$B$6),$M$2:M3226,IF(dashboard!$B$7="All","*",dashboard!$B$7),$P$2:P3226,"&gt;="&amp;dashboard!$B$8,$P$2:P3226,"&lt;="&amp;dashboard!$B$9)=1),1,0)</f>
        <v>0</v>
      </c>
    </row>
    <row r="3227" spans="1:17">
      <c r="A3227" t="s">
        <v>4823</v>
      </c>
      <c r="B3227" s="2">
        <v>45375</v>
      </c>
      <c r="C3227" t="s">
        <v>1022</v>
      </c>
      <c r="D3227" t="s">
        <v>3889</v>
      </c>
      <c r="E3227" t="s">
        <v>61</v>
      </c>
      <c r="F3227" t="s">
        <v>27</v>
      </c>
      <c r="G3227" t="s">
        <v>19</v>
      </c>
      <c r="H3227" t="s">
        <v>34</v>
      </c>
      <c r="I3227" s="3">
        <v>3</v>
      </c>
      <c r="J3227" s="4">
        <v>1432.15</v>
      </c>
      <c r="K3227" s="4">
        <v>4296.46</v>
      </c>
      <c r="L3227" t="s">
        <v>35</v>
      </c>
      <c r="M3227" t="s">
        <v>22</v>
      </c>
      <c r="N3227">
        <f>IF(COUNTIF($C$2:C3227,C3227)=1,1,0)</f>
        <v>0</v>
      </c>
      <c r="O3227">
        <f t="shared" si="100"/>
        <v>1</v>
      </c>
      <c r="P3227" t="str">
        <f t="shared" si="101"/>
        <v>2024-03</v>
      </c>
      <c r="Q3227" s="3">
        <f>IF(AND(IF(dashboard!$B$4="All",TRUE,$F3227=dashboard!$B$4),IF(dashboard!$B$5="All",TRUE,$E3227=dashboard!$B$5),IF(dashboard!$B$6="All",TRUE,$G3227=dashboard!$B$6),IF(dashboard!$B$7="All",TRUE,$M3227=dashboard!$B$7),$P3227&gt;=dashboard!$B$8,$P3227&lt;=dashboard!$B$9,COUNTIFS($C$2:C3227,$C3227,$F$2:F3227,IF(dashboard!$B$4="All","*",dashboard!$B$4),$E$2:E3227,IF(dashboard!$B$5="All","*",dashboard!$B$5),$G$2:G3227,IF(dashboard!$B$6="All","*",dashboard!$B$6),$M$2:M3227,IF(dashboard!$B$7="All","*",dashboard!$B$7),$P$2:P3227,"&gt;="&amp;dashboard!$B$8,$P$2:P3227,"&lt;="&amp;dashboard!$B$9)=1),1,0)</f>
        <v>0</v>
      </c>
    </row>
    <row r="3228" spans="1:17">
      <c r="A3228" t="s">
        <v>4824</v>
      </c>
      <c r="B3228" s="2">
        <v>45227</v>
      </c>
      <c r="C3228" t="s">
        <v>3293</v>
      </c>
      <c r="D3228" t="s">
        <v>158</v>
      </c>
      <c r="E3228" t="s">
        <v>26</v>
      </c>
      <c r="F3228" t="s">
        <v>46</v>
      </c>
      <c r="G3228" t="s">
        <v>42</v>
      </c>
      <c r="H3228" t="s">
        <v>20</v>
      </c>
      <c r="I3228" s="3">
        <v>2</v>
      </c>
      <c r="J3228" s="4">
        <v>32617.62</v>
      </c>
      <c r="K3228" s="4">
        <v>65235.24</v>
      </c>
      <c r="L3228" t="s">
        <v>21</v>
      </c>
      <c r="M3228" t="s">
        <v>29</v>
      </c>
      <c r="N3228">
        <f>IF(COUNTIF($C$2:C3228,C3228)=1,1,0)</f>
        <v>0</v>
      </c>
      <c r="O3228">
        <f t="shared" si="100"/>
        <v>0</v>
      </c>
      <c r="P3228" t="str">
        <f t="shared" si="101"/>
        <v>2023-10</v>
      </c>
      <c r="Q3228" s="3">
        <f>IF(AND(IF(dashboard!$B$4="All",TRUE,$F3228=dashboard!$B$4),IF(dashboard!$B$5="All",TRUE,$E3228=dashboard!$B$5),IF(dashboard!$B$6="All",TRUE,$G3228=dashboard!$B$6),IF(dashboard!$B$7="All",TRUE,$M3228=dashboard!$B$7),$P3228&gt;=dashboard!$B$8,$P3228&lt;=dashboard!$B$9,COUNTIFS($C$2:C3228,$C3228,$F$2:F3228,IF(dashboard!$B$4="All","*",dashboard!$B$4),$E$2:E3228,IF(dashboard!$B$5="All","*",dashboard!$B$5),$G$2:G3228,IF(dashboard!$B$6="All","*",dashboard!$B$6),$M$2:M3228,IF(dashboard!$B$7="All","*",dashboard!$B$7),$P$2:P3228,"&gt;="&amp;dashboard!$B$8,$P$2:P3228,"&lt;="&amp;dashboard!$B$9)=1),1,0)</f>
        <v>0</v>
      </c>
    </row>
    <row r="3229" spans="1:17">
      <c r="A3229" t="s">
        <v>4825</v>
      </c>
      <c r="B3229" s="2">
        <v>44994</v>
      </c>
      <c r="C3229" t="s">
        <v>1532</v>
      </c>
      <c r="D3229" t="s">
        <v>3329</v>
      </c>
      <c r="E3229" t="s">
        <v>26</v>
      </c>
      <c r="F3229" t="s">
        <v>33</v>
      </c>
      <c r="G3229" t="s">
        <v>42</v>
      </c>
      <c r="H3229" t="s">
        <v>34</v>
      </c>
      <c r="I3229" s="3">
        <v>5</v>
      </c>
      <c r="J3229" s="4">
        <v>1033.06</v>
      </c>
      <c r="K3229" s="4">
        <v>5165.3100000000004</v>
      </c>
      <c r="L3229" t="s">
        <v>35</v>
      </c>
      <c r="M3229" t="s">
        <v>29</v>
      </c>
      <c r="N3229">
        <f>IF(COUNTIF($C$2:C3229,C3229)=1,1,0)</f>
        <v>0</v>
      </c>
      <c r="O3229">
        <f t="shared" si="100"/>
        <v>0</v>
      </c>
      <c r="P3229" t="str">
        <f t="shared" si="101"/>
        <v>2023-03</v>
      </c>
      <c r="Q3229" s="3">
        <f>IF(AND(IF(dashboard!$B$4="All",TRUE,$F3229=dashboard!$B$4),IF(dashboard!$B$5="All",TRUE,$E3229=dashboard!$B$5),IF(dashboard!$B$6="All",TRUE,$G3229=dashboard!$B$6),IF(dashboard!$B$7="All",TRUE,$M3229=dashboard!$B$7),$P3229&gt;=dashboard!$B$8,$P3229&lt;=dashboard!$B$9,COUNTIFS($C$2:C3229,$C3229,$F$2:F3229,IF(dashboard!$B$4="All","*",dashboard!$B$4),$E$2:E3229,IF(dashboard!$B$5="All","*",dashboard!$B$5),$G$2:G3229,IF(dashboard!$B$6="All","*",dashboard!$B$6),$M$2:M3229,IF(dashboard!$B$7="All","*",dashboard!$B$7),$P$2:P3229,"&gt;="&amp;dashboard!$B$8,$P$2:P3229,"&lt;="&amp;dashboard!$B$9)=1),1,0)</f>
        <v>0</v>
      </c>
    </row>
    <row r="3230" spans="1:17">
      <c r="A3230" t="s">
        <v>4826</v>
      </c>
      <c r="B3230" s="2">
        <v>44933</v>
      </c>
      <c r="C3230" t="s">
        <v>1470</v>
      </c>
      <c r="D3230" t="s">
        <v>41</v>
      </c>
      <c r="E3230" t="s">
        <v>17</v>
      </c>
      <c r="F3230" t="s">
        <v>33</v>
      </c>
      <c r="G3230" t="s">
        <v>19</v>
      </c>
      <c r="H3230" t="s">
        <v>50</v>
      </c>
      <c r="I3230" s="3">
        <v>2</v>
      </c>
      <c r="J3230" s="4">
        <v>2914.31</v>
      </c>
      <c r="K3230" s="4">
        <v>5828.62</v>
      </c>
      <c r="L3230" t="s">
        <v>21</v>
      </c>
      <c r="M3230" t="s">
        <v>29</v>
      </c>
      <c r="N3230">
        <f>IF(COUNTIF($C$2:C3230,C3230)=1,1,0)</f>
        <v>0</v>
      </c>
      <c r="O3230">
        <f t="shared" si="100"/>
        <v>0</v>
      </c>
      <c r="P3230" t="str">
        <f t="shared" si="101"/>
        <v>2023-01</v>
      </c>
      <c r="Q3230" s="3">
        <f>IF(AND(IF(dashboard!$B$4="All",TRUE,$F3230=dashboard!$B$4),IF(dashboard!$B$5="All",TRUE,$E3230=dashboard!$B$5),IF(dashboard!$B$6="All",TRUE,$G3230=dashboard!$B$6),IF(dashboard!$B$7="All",TRUE,$M3230=dashboard!$B$7),$P3230&gt;=dashboard!$B$8,$P3230&lt;=dashboard!$B$9,COUNTIFS($C$2:C3230,$C3230,$F$2:F3230,IF(dashboard!$B$4="All","*",dashboard!$B$4),$E$2:E3230,IF(dashboard!$B$5="All","*",dashboard!$B$5),$G$2:G3230,IF(dashboard!$B$6="All","*",dashboard!$B$6),$M$2:M3230,IF(dashboard!$B$7="All","*",dashboard!$B$7),$P$2:P3230,"&gt;="&amp;dashboard!$B$8,$P$2:P3230,"&lt;="&amp;dashboard!$B$9)=1),1,0)</f>
        <v>0</v>
      </c>
    </row>
    <row r="3231" spans="1:17">
      <c r="A3231" t="s">
        <v>4827</v>
      </c>
      <c r="B3231" s="2">
        <v>45063</v>
      </c>
      <c r="C3231" t="s">
        <v>552</v>
      </c>
      <c r="D3231" t="s">
        <v>1365</v>
      </c>
      <c r="E3231" t="s">
        <v>26</v>
      </c>
      <c r="F3231" t="s">
        <v>46</v>
      </c>
      <c r="G3231" t="s">
        <v>19</v>
      </c>
      <c r="H3231" t="s">
        <v>50</v>
      </c>
      <c r="I3231" s="3">
        <v>4</v>
      </c>
      <c r="J3231" s="4">
        <v>2375.56</v>
      </c>
      <c r="K3231" s="4">
        <v>9502.24</v>
      </c>
      <c r="L3231" t="s">
        <v>21</v>
      </c>
      <c r="M3231" t="s">
        <v>29</v>
      </c>
      <c r="N3231">
        <f>IF(COUNTIF($C$2:C3231,C3231)=1,1,0)</f>
        <v>0</v>
      </c>
      <c r="O3231">
        <f t="shared" si="100"/>
        <v>0</v>
      </c>
      <c r="P3231" t="str">
        <f t="shared" si="101"/>
        <v>2023-05</v>
      </c>
      <c r="Q3231" s="3">
        <f>IF(AND(IF(dashboard!$B$4="All",TRUE,$F3231=dashboard!$B$4),IF(dashboard!$B$5="All",TRUE,$E3231=dashboard!$B$5),IF(dashboard!$B$6="All",TRUE,$G3231=dashboard!$B$6),IF(dashboard!$B$7="All",TRUE,$M3231=dashboard!$B$7),$P3231&gt;=dashboard!$B$8,$P3231&lt;=dashboard!$B$9,COUNTIFS($C$2:C3231,$C3231,$F$2:F3231,IF(dashboard!$B$4="All","*",dashboard!$B$4),$E$2:E3231,IF(dashboard!$B$5="All","*",dashboard!$B$5),$G$2:G3231,IF(dashboard!$B$6="All","*",dashboard!$B$6),$M$2:M3231,IF(dashboard!$B$7="All","*",dashboard!$B$7),$P$2:P3231,"&gt;="&amp;dashboard!$B$8,$P$2:P3231,"&lt;="&amp;dashboard!$B$9)=1),1,0)</f>
        <v>0</v>
      </c>
    </row>
    <row r="3232" spans="1:17">
      <c r="A3232" t="s">
        <v>4828</v>
      </c>
      <c r="B3232" s="2">
        <v>45090</v>
      </c>
      <c r="C3232" t="s">
        <v>831</v>
      </c>
      <c r="D3232" t="s">
        <v>2495</v>
      </c>
      <c r="E3232" t="s">
        <v>17</v>
      </c>
      <c r="F3232" t="s">
        <v>18</v>
      </c>
      <c r="G3232" t="s">
        <v>42</v>
      </c>
      <c r="H3232" t="s">
        <v>20</v>
      </c>
      <c r="I3232" s="3">
        <v>4</v>
      </c>
      <c r="J3232" s="4">
        <v>37281.19</v>
      </c>
      <c r="K3232" s="4">
        <v>149124.75</v>
      </c>
      <c r="L3232" t="s">
        <v>21</v>
      </c>
      <c r="M3232" t="s">
        <v>29</v>
      </c>
      <c r="N3232">
        <f>IF(COUNTIF($C$2:C3232,C3232)=1,1,0)</f>
        <v>0</v>
      </c>
      <c r="O3232">
        <f t="shared" si="100"/>
        <v>0</v>
      </c>
      <c r="P3232" t="str">
        <f t="shared" si="101"/>
        <v>2023-06</v>
      </c>
      <c r="Q3232" s="3">
        <f>IF(AND(IF(dashboard!$B$4="All",TRUE,$F3232=dashboard!$B$4),IF(dashboard!$B$5="All",TRUE,$E3232=dashboard!$B$5),IF(dashboard!$B$6="All",TRUE,$G3232=dashboard!$B$6),IF(dashboard!$B$7="All",TRUE,$M3232=dashboard!$B$7),$P3232&gt;=dashboard!$B$8,$P3232&lt;=dashboard!$B$9,COUNTIFS($C$2:C3232,$C3232,$F$2:F3232,IF(dashboard!$B$4="All","*",dashboard!$B$4),$E$2:E3232,IF(dashboard!$B$5="All","*",dashboard!$B$5),$G$2:G3232,IF(dashboard!$B$6="All","*",dashboard!$B$6),$M$2:M3232,IF(dashboard!$B$7="All","*",dashboard!$B$7),$P$2:P3232,"&gt;="&amp;dashboard!$B$8,$P$2:P3232,"&lt;="&amp;dashboard!$B$9)=1),1,0)</f>
        <v>0</v>
      </c>
    </row>
    <row r="3233" spans="1:17">
      <c r="A3233" t="s">
        <v>4829</v>
      </c>
      <c r="B3233" s="2">
        <v>45009</v>
      </c>
      <c r="C3233" t="s">
        <v>1473</v>
      </c>
      <c r="D3233" t="s">
        <v>1501</v>
      </c>
      <c r="E3233" t="s">
        <v>17</v>
      </c>
      <c r="F3233" t="s">
        <v>27</v>
      </c>
      <c r="G3233" t="s">
        <v>19</v>
      </c>
      <c r="H3233" t="s">
        <v>34</v>
      </c>
      <c r="I3233" s="3">
        <v>3</v>
      </c>
      <c r="J3233" s="4">
        <v>1088.24</v>
      </c>
      <c r="K3233" s="4">
        <v>3264.73</v>
      </c>
      <c r="L3233" t="s">
        <v>28</v>
      </c>
      <c r="M3233" t="s">
        <v>29</v>
      </c>
      <c r="N3233">
        <f>IF(COUNTIF($C$2:C3233,C3233)=1,1,0)</f>
        <v>0</v>
      </c>
      <c r="O3233">
        <f t="shared" si="100"/>
        <v>0</v>
      </c>
      <c r="P3233" t="str">
        <f t="shared" si="101"/>
        <v>2023-03</v>
      </c>
      <c r="Q3233" s="3">
        <f>IF(AND(IF(dashboard!$B$4="All",TRUE,$F3233=dashboard!$B$4),IF(dashboard!$B$5="All",TRUE,$E3233=dashboard!$B$5),IF(dashboard!$B$6="All",TRUE,$G3233=dashboard!$B$6),IF(dashboard!$B$7="All",TRUE,$M3233=dashboard!$B$7),$P3233&gt;=dashboard!$B$8,$P3233&lt;=dashboard!$B$9,COUNTIFS($C$2:C3233,$C3233,$F$2:F3233,IF(dashboard!$B$4="All","*",dashboard!$B$4),$E$2:E3233,IF(dashboard!$B$5="All","*",dashboard!$B$5),$G$2:G3233,IF(dashboard!$B$6="All","*",dashboard!$B$6),$M$2:M3233,IF(dashboard!$B$7="All","*",dashboard!$B$7),$P$2:P3233,"&gt;="&amp;dashboard!$B$8,$P$2:P3233,"&lt;="&amp;dashboard!$B$9)=1),1,0)</f>
        <v>0</v>
      </c>
    </row>
    <row r="3234" spans="1:17">
      <c r="A3234" t="s">
        <v>4830</v>
      </c>
      <c r="B3234" s="2">
        <v>45346</v>
      </c>
      <c r="C3234" t="s">
        <v>326</v>
      </c>
      <c r="D3234" t="s">
        <v>374</v>
      </c>
      <c r="E3234" t="s">
        <v>17</v>
      </c>
      <c r="F3234" t="s">
        <v>46</v>
      </c>
      <c r="G3234" t="s">
        <v>42</v>
      </c>
      <c r="H3234" t="s">
        <v>34</v>
      </c>
      <c r="I3234" s="3">
        <v>1</v>
      </c>
      <c r="J3234" s="4">
        <v>961.53</v>
      </c>
      <c r="K3234" s="4">
        <v>961.53</v>
      </c>
      <c r="L3234" t="s">
        <v>28</v>
      </c>
      <c r="M3234" t="s">
        <v>29</v>
      </c>
      <c r="N3234">
        <f>IF(COUNTIF($C$2:C3234,C3234)=1,1,0)</f>
        <v>0</v>
      </c>
      <c r="O3234">
        <f t="shared" si="100"/>
        <v>0</v>
      </c>
      <c r="P3234" t="str">
        <f t="shared" si="101"/>
        <v>2024-02</v>
      </c>
      <c r="Q3234" s="3">
        <f>IF(AND(IF(dashboard!$B$4="All",TRUE,$F3234=dashboard!$B$4),IF(dashboard!$B$5="All",TRUE,$E3234=dashboard!$B$5),IF(dashboard!$B$6="All",TRUE,$G3234=dashboard!$B$6),IF(dashboard!$B$7="All",TRUE,$M3234=dashboard!$B$7),$P3234&gt;=dashboard!$B$8,$P3234&lt;=dashboard!$B$9,COUNTIFS($C$2:C3234,$C3234,$F$2:F3234,IF(dashboard!$B$4="All","*",dashboard!$B$4),$E$2:E3234,IF(dashboard!$B$5="All","*",dashboard!$B$5),$G$2:G3234,IF(dashboard!$B$6="All","*",dashboard!$B$6),$M$2:M3234,IF(dashboard!$B$7="All","*",dashboard!$B$7),$P$2:P3234,"&gt;="&amp;dashboard!$B$8,$P$2:P3234,"&lt;="&amp;dashboard!$B$9)=1),1,0)</f>
        <v>0</v>
      </c>
    </row>
    <row r="3235" spans="1:17">
      <c r="A3235" t="s">
        <v>4831</v>
      </c>
      <c r="B3235" s="2">
        <v>44999</v>
      </c>
      <c r="C3235" t="s">
        <v>1721</v>
      </c>
      <c r="D3235" t="s">
        <v>1136</v>
      </c>
      <c r="E3235" t="s">
        <v>61</v>
      </c>
      <c r="F3235" t="s">
        <v>27</v>
      </c>
      <c r="G3235" t="s">
        <v>19</v>
      </c>
      <c r="H3235" t="s">
        <v>50</v>
      </c>
      <c r="I3235" s="3">
        <v>5</v>
      </c>
      <c r="J3235" s="4">
        <v>2568.61</v>
      </c>
      <c r="K3235" s="4">
        <v>12843.03</v>
      </c>
      <c r="L3235" t="s">
        <v>35</v>
      </c>
      <c r="M3235" t="s">
        <v>22</v>
      </c>
      <c r="N3235">
        <f>IF(COUNTIF($C$2:C3235,C3235)=1,1,0)</f>
        <v>0</v>
      </c>
      <c r="O3235">
        <f t="shared" si="100"/>
        <v>1</v>
      </c>
      <c r="P3235" t="str">
        <f t="shared" si="101"/>
        <v>2023-03</v>
      </c>
      <c r="Q3235" s="3">
        <f>IF(AND(IF(dashboard!$B$4="All",TRUE,$F3235=dashboard!$B$4),IF(dashboard!$B$5="All",TRUE,$E3235=dashboard!$B$5),IF(dashboard!$B$6="All",TRUE,$G3235=dashboard!$B$6),IF(dashboard!$B$7="All",TRUE,$M3235=dashboard!$B$7),$P3235&gt;=dashboard!$B$8,$P3235&lt;=dashboard!$B$9,COUNTIFS($C$2:C3235,$C3235,$F$2:F3235,IF(dashboard!$B$4="All","*",dashboard!$B$4),$E$2:E3235,IF(dashboard!$B$5="All","*",dashboard!$B$5),$G$2:G3235,IF(dashboard!$B$6="All","*",dashboard!$B$6),$M$2:M3235,IF(dashboard!$B$7="All","*",dashboard!$B$7),$P$2:P3235,"&gt;="&amp;dashboard!$B$8,$P$2:P3235,"&lt;="&amp;dashboard!$B$9)=1),1,0)</f>
        <v>0</v>
      </c>
    </row>
    <row r="3236" spans="1:17">
      <c r="A3236" t="s">
        <v>4832</v>
      </c>
      <c r="B3236" s="2">
        <v>45163</v>
      </c>
      <c r="C3236" t="s">
        <v>1181</v>
      </c>
      <c r="D3236" t="s">
        <v>1485</v>
      </c>
      <c r="E3236" t="s">
        <v>17</v>
      </c>
      <c r="F3236" t="s">
        <v>46</v>
      </c>
      <c r="G3236" t="s">
        <v>19</v>
      </c>
      <c r="H3236" t="s">
        <v>34</v>
      </c>
      <c r="I3236" s="3">
        <v>1</v>
      </c>
      <c r="J3236" s="4">
        <v>1238.9100000000001</v>
      </c>
      <c r="K3236" s="4">
        <v>1238.9100000000001</v>
      </c>
      <c r="L3236" t="s">
        <v>35</v>
      </c>
      <c r="M3236" t="s">
        <v>29</v>
      </c>
      <c r="N3236">
        <f>IF(COUNTIF($C$2:C3236,C3236)=1,1,0)</f>
        <v>0</v>
      </c>
      <c r="O3236">
        <f t="shared" si="100"/>
        <v>0</v>
      </c>
      <c r="P3236" t="str">
        <f t="shared" si="101"/>
        <v>2023-08</v>
      </c>
      <c r="Q3236" s="3">
        <f>IF(AND(IF(dashboard!$B$4="All",TRUE,$F3236=dashboard!$B$4),IF(dashboard!$B$5="All",TRUE,$E3236=dashboard!$B$5),IF(dashboard!$B$6="All",TRUE,$G3236=dashboard!$B$6),IF(dashboard!$B$7="All",TRUE,$M3236=dashboard!$B$7),$P3236&gt;=dashboard!$B$8,$P3236&lt;=dashboard!$B$9,COUNTIFS($C$2:C3236,$C3236,$F$2:F3236,IF(dashboard!$B$4="All","*",dashboard!$B$4),$E$2:E3236,IF(dashboard!$B$5="All","*",dashboard!$B$5),$G$2:G3236,IF(dashboard!$B$6="All","*",dashboard!$B$6),$M$2:M3236,IF(dashboard!$B$7="All","*",dashboard!$B$7),$P$2:P3236,"&gt;="&amp;dashboard!$B$8,$P$2:P3236,"&lt;="&amp;dashboard!$B$9)=1),1,0)</f>
        <v>0</v>
      </c>
    </row>
    <row r="3237" spans="1:17">
      <c r="A3237" t="s">
        <v>4833</v>
      </c>
      <c r="B3237" s="2">
        <v>44972</v>
      </c>
      <c r="C3237" t="s">
        <v>1049</v>
      </c>
      <c r="D3237" t="s">
        <v>97</v>
      </c>
      <c r="E3237" t="s">
        <v>17</v>
      </c>
      <c r="F3237" t="s">
        <v>46</v>
      </c>
      <c r="G3237" t="s">
        <v>19</v>
      </c>
      <c r="H3237" t="s">
        <v>57</v>
      </c>
      <c r="I3237" s="3">
        <v>1</v>
      </c>
      <c r="J3237" s="4">
        <v>13951.38</v>
      </c>
      <c r="K3237" s="4">
        <v>13951.38</v>
      </c>
      <c r="L3237" t="s">
        <v>21</v>
      </c>
      <c r="M3237" t="s">
        <v>29</v>
      </c>
      <c r="N3237">
        <f>IF(COUNTIF($C$2:C3237,C3237)=1,1,0)</f>
        <v>0</v>
      </c>
      <c r="O3237">
        <f t="shared" si="100"/>
        <v>0</v>
      </c>
      <c r="P3237" t="str">
        <f t="shared" si="101"/>
        <v>2023-02</v>
      </c>
      <c r="Q3237" s="3">
        <f>IF(AND(IF(dashboard!$B$4="All",TRUE,$F3237=dashboard!$B$4),IF(dashboard!$B$5="All",TRUE,$E3237=dashboard!$B$5),IF(dashboard!$B$6="All",TRUE,$G3237=dashboard!$B$6),IF(dashboard!$B$7="All",TRUE,$M3237=dashboard!$B$7),$P3237&gt;=dashboard!$B$8,$P3237&lt;=dashboard!$B$9,COUNTIFS($C$2:C3237,$C3237,$F$2:F3237,IF(dashboard!$B$4="All","*",dashboard!$B$4),$E$2:E3237,IF(dashboard!$B$5="All","*",dashboard!$B$5),$G$2:G3237,IF(dashboard!$B$6="All","*",dashboard!$B$6),$M$2:M3237,IF(dashboard!$B$7="All","*",dashboard!$B$7),$P$2:P3237,"&gt;="&amp;dashboard!$B$8,$P$2:P3237,"&lt;="&amp;dashboard!$B$9)=1),1,0)</f>
        <v>0</v>
      </c>
    </row>
    <row r="3238" spans="1:17">
      <c r="A3238" t="s">
        <v>4834</v>
      </c>
      <c r="B3238" s="2">
        <v>45188</v>
      </c>
      <c r="C3238" t="s">
        <v>779</v>
      </c>
      <c r="D3238" t="s">
        <v>2038</v>
      </c>
      <c r="E3238" t="s">
        <v>17</v>
      </c>
      <c r="F3238" t="s">
        <v>27</v>
      </c>
      <c r="G3238" t="s">
        <v>19</v>
      </c>
      <c r="H3238" t="s">
        <v>34</v>
      </c>
      <c r="I3238" s="3">
        <v>5</v>
      </c>
      <c r="J3238" s="4">
        <v>1001.97</v>
      </c>
      <c r="K3238" s="4">
        <v>5009.8500000000004</v>
      </c>
      <c r="L3238" t="s">
        <v>21</v>
      </c>
      <c r="M3238" t="s">
        <v>22</v>
      </c>
      <c r="N3238">
        <f>IF(COUNTIF($C$2:C3238,C3238)=1,1,0)</f>
        <v>0</v>
      </c>
      <c r="O3238">
        <f t="shared" si="100"/>
        <v>1</v>
      </c>
      <c r="P3238" t="str">
        <f t="shared" si="101"/>
        <v>2023-09</v>
      </c>
      <c r="Q3238" s="3">
        <f>IF(AND(IF(dashboard!$B$4="All",TRUE,$F3238=dashboard!$B$4),IF(dashboard!$B$5="All",TRUE,$E3238=dashboard!$B$5),IF(dashboard!$B$6="All",TRUE,$G3238=dashboard!$B$6),IF(dashboard!$B$7="All",TRUE,$M3238=dashboard!$B$7),$P3238&gt;=dashboard!$B$8,$P3238&lt;=dashboard!$B$9,COUNTIFS($C$2:C3238,$C3238,$F$2:F3238,IF(dashboard!$B$4="All","*",dashboard!$B$4),$E$2:E3238,IF(dashboard!$B$5="All","*",dashboard!$B$5),$G$2:G3238,IF(dashboard!$B$6="All","*",dashboard!$B$6),$M$2:M3238,IF(dashboard!$B$7="All","*",dashboard!$B$7),$P$2:P3238,"&gt;="&amp;dashboard!$B$8,$P$2:P3238,"&lt;="&amp;dashboard!$B$9)=1),1,0)</f>
        <v>0</v>
      </c>
    </row>
    <row r="3239" spans="1:17">
      <c r="A3239" t="s">
        <v>4835</v>
      </c>
      <c r="B3239" s="2">
        <v>45102</v>
      </c>
      <c r="C3239" t="s">
        <v>3812</v>
      </c>
      <c r="D3239" t="s">
        <v>205</v>
      </c>
      <c r="E3239" t="s">
        <v>26</v>
      </c>
      <c r="F3239" t="s">
        <v>33</v>
      </c>
      <c r="G3239" t="s">
        <v>19</v>
      </c>
      <c r="H3239" t="s">
        <v>50</v>
      </c>
      <c r="I3239" s="3">
        <v>4</v>
      </c>
      <c r="J3239" s="4">
        <v>2789.77</v>
      </c>
      <c r="K3239" s="4">
        <v>11159.07</v>
      </c>
      <c r="L3239" t="s">
        <v>28</v>
      </c>
      <c r="M3239" t="s">
        <v>29</v>
      </c>
      <c r="N3239">
        <f>IF(COUNTIF($C$2:C3239,C3239)=1,1,0)</f>
        <v>0</v>
      </c>
      <c r="O3239">
        <f t="shared" si="100"/>
        <v>0</v>
      </c>
      <c r="P3239" t="str">
        <f t="shared" si="101"/>
        <v>2023-06</v>
      </c>
      <c r="Q3239" s="3">
        <f>IF(AND(IF(dashboard!$B$4="All",TRUE,$F3239=dashboard!$B$4),IF(dashboard!$B$5="All",TRUE,$E3239=dashboard!$B$5),IF(dashboard!$B$6="All",TRUE,$G3239=dashboard!$B$6),IF(dashboard!$B$7="All",TRUE,$M3239=dashboard!$B$7),$P3239&gt;=dashboard!$B$8,$P3239&lt;=dashboard!$B$9,COUNTIFS($C$2:C3239,$C3239,$F$2:F3239,IF(dashboard!$B$4="All","*",dashboard!$B$4),$E$2:E3239,IF(dashboard!$B$5="All","*",dashboard!$B$5),$G$2:G3239,IF(dashboard!$B$6="All","*",dashboard!$B$6),$M$2:M3239,IF(dashboard!$B$7="All","*",dashboard!$B$7),$P$2:P3239,"&gt;="&amp;dashboard!$B$8,$P$2:P3239,"&lt;="&amp;dashboard!$B$9)=1),1,0)</f>
        <v>1</v>
      </c>
    </row>
    <row r="3240" spans="1:17">
      <c r="A3240" t="s">
        <v>4836</v>
      </c>
      <c r="B3240" s="2">
        <v>45092</v>
      </c>
      <c r="C3240" t="s">
        <v>465</v>
      </c>
      <c r="D3240" t="s">
        <v>1898</v>
      </c>
      <c r="E3240" t="s">
        <v>26</v>
      </c>
      <c r="F3240" t="s">
        <v>33</v>
      </c>
      <c r="G3240" t="s">
        <v>19</v>
      </c>
      <c r="H3240" t="s">
        <v>57</v>
      </c>
      <c r="I3240" s="3">
        <v>3</v>
      </c>
      <c r="J3240" s="4">
        <v>12564.89</v>
      </c>
      <c r="K3240" s="4">
        <v>37694.660000000003</v>
      </c>
      <c r="L3240" t="s">
        <v>28</v>
      </c>
      <c r="M3240" t="s">
        <v>29</v>
      </c>
      <c r="N3240">
        <f>IF(COUNTIF($C$2:C3240,C3240)=1,1,0)</f>
        <v>0</v>
      </c>
      <c r="O3240">
        <f t="shared" si="100"/>
        <v>0</v>
      </c>
      <c r="P3240" t="str">
        <f t="shared" si="101"/>
        <v>2023-06</v>
      </c>
      <c r="Q3240" s="3">
        <f>IF(AND(IF(dashboard!$B$4="All",TRUE,$F3240=dashboard!$B$4),IF(dashboard!$B$5="All",TRUE,$E3240=dashboard!$B$5),IF(dashboard!$B$6="All",TRUE,$G3240=dashboard!$B$6),IF(dashboard!$B$7="All",TRUE,$M3240=dashboard!$B$7),$P3240&gt;=dashboard!$B$8,$P3240&lt;=dashboard!$B$9,COUNTIFS($C$2:C3240,$C3240,$F$2:F3240,IF(dashboard!$B$4="All","*",dashboard!$B$4),$E$2:E3240,IF(dashboard!$B$5="All","*",dashboard!$B$5),$G$2:G3240,IF(dashboard!$B$6="All","*",dashboard!$B$6),$M$2:M3240,IF(dashboard!$B$7="All","*",dashboard!$B$7),$P$2:P3240,"&gt;="&amp;dashboard!$B$8,$P$2:P3240,"&lt;="&amp;dashboard!$B$9)=1),1,0)</f>
        <v>0</v>
      </c>
    </row>
    <row r="3241" spans="1:17">
      <c r="A3241" t="s">
        <v>4837</v>
      </c>
      <c r="B3241" s="2">
        <v>45296</v>
      </c>
      <c r="C3241" t="s">
        <v>3795</v>
      </c>
      <c r="D3241" t="s">
        <v>3552</v>
      </c>
      <c r="E3241" t="s">
        <v>26</v>
      </c>
      <c r="F3241" t="s">
        <v>18</v>
      </c>
      <c r="G3241" t="s">
        <v>42</v>
      </c>
      <c r="H3241" t="s">
        <v>57</v>
      </c>
      <c r="I3241" s="3">
        <v>2</v>
      </c>
      <c r="J3241" s="4">
        <v>15442.68</v>
      </c>
      <c r="K3241" s="4">
        <v>30885.360000000001</v>
      </c>
      <c r="L3241" t="s">
        <v>21</v>
      </c>
      <c r="M3241" t="s">
        <v>22</v>
      </c>
      <c r="N3241">
        <f>IF(COUNTIF($C$2:C3241,C3241)=1,1,0)</f>
        <v>0</v>
      </c>
      <c r="O3241">
        <f t="shared" si="100"/>
        <v>1</v>
      </c>
      <c r="P3241" t="str">
        <f t="shared" si="101"/>
        <v>2024-01</v>
      </c>
      <c r="Q3241" s="3">
        <f>IF(AND(IF(dashboard!$B$4="All",TRUE,$F3241=dashboard!$B$4),IF(dashboard!$B$5="All",TRUE,$E3241=dashboard!$B$5),IF(dashboard!$B$6="All",TRUE,$G3241=dashboard!$B$6),IF(dashboard!$B$7="All",TRUE,$M3241=dashboard!$B$7),$P3241&gt;=dashboard!$B$8,$P3241&lt;=dashboard!$B$9,COUNTIFS($C$2:C3241,$C3241,$F$2:F3241,IF(dashboard!$B$4="All","*",dashboard!$B$4),$E$2:E3241,IF(dashboard!$B$5="All","*",dashboard!$B$5),$G$2:G3241,IF(dashboard!$B$6="All","*",dashboard!$B$6),$M$2:M3241,IF(dashboard!$B$7="All","*",dashboard!$B$7),$P$2:P3241,"&gt;="&amp;dashboard!$B$8,$P$2:P3241,"&lt;="&amp;dashboard!$B$9)=1),1,0)</f>
        <v>0</v>
      </c>
    </row>
    <row r="3242" spans="1:17">
      <c r="A3242" t="s">
        <v>4838</v>
      </c>
      <c r="B3242" s="2">
        <v>44980</v>
      </c>
      <c r="C3242" t="s">
        <v>2947</v>
      </c>
      <c r="D3242" t="s">
        <v>2473</v>
      </c>
      <c r="E3242" t="s">
        <v>17</v>
      </c>
      <c r="F3242" t="s">
        <v>27</v>
      </c>
      <c r="G3242" t="s">
        <v>19</v>
      </c>
      <c r="H3242" t="s">
        <v>34</v>
      </c>
      <c r="I3242" s="3">
        <v>4</v>
      </c>
      <c r="J3242" s="4">
        <v>1070.3900000000001</v>
      </c>
      <c r="K3242" s="4">
        <v>4281.57</v>
      </c>
      <c r="L3242" t="s">
        <v>21</v>
      </c>
      <c r="M3242" t="s">
        <v>22</v>
      </c>
      <c r="N3242">
        <f>IF(COUNTIF($C$2:C3242,C3242)=1,1,0)</f>
        <v>0</v>
      </c>
      <c r="O3242">
        <f t="shared" si="100"/>
        <v>1</v>
      </c>
      <c r="P3242" t="str">
        <f t="shared" si="101"/>
        <v>2023-02</v>
      </c>
      <c r="Q3242" s="3">
        <f>IF(AND(IF(dashboard!$B$4="All",TRUE,$F3242=dashboard!$B$4),IF(dashboard!$B$5="All",TRUE,$E3242=dashboard!$B$5),IF(dashboard!$B$6="All",TRUE,$G3242=dashboard!$B$6),IF(dashboard!$B$7="All",TRUE,$M3242=dashboard!$B$7),$P3242&gt;=dashboard!$B$8,$P3242&lt;=dashboard!$B$9,COUNTIFS($C$2:C3242,$C3242,$F$2:F3242,IF(dashboard!$B$4="All","*",dashboard!$B$4),$E$2:E3242,IF(dashboard!$B$5="All","*",dashboard!$B$5),$G$2:G3242,IF(dashboard!$B$6="All","*",dashboard!$B$6),$M$2:M3242,IF(dashboard!$B$7="All","*",dashboard!$B$7),$P$2:P3242,"&gt;="&amp;dashboard!$B$8,$P$2:P3242,"&lt;="&amp;dashboard!$B$9)=1),1,0)</f>
        <v>0</v>
      </c>
    </row>
    <row r="3243" spans="1:17">
      <c r="A3243" t="s">
        <v>4839</v>
      </c>
      <c r="B3243" s="2">
        <v>45345</v>
      </c>
      <c r="C3243" t="s">
        <v>3108</v>
      </c>
      <c r="D3243" t="s">
        <v>3365</v>
      </c>
      <c r="E3243" t="s">
        <v>17</v>
      </c>
      <c r="F3243" t="s">
        <v>18</v>
      </c>
      <c r="G3243" t="s">
        <v>42</v>
      </c>
      <c r="H3243" t="s">
        <v>50</v>
      </c>
      <c r="I3243" s="3">
        <v>3</v>
      </c>
      <c r="J3243" s="4">
        <v>2340.6</v>
      </c>
      <c r="K3243" s="4">
        <v>7021.8</v>
      </c>
      <c r="L3243" t="s">
        <v>35</v>
      </c>
      <c r="M3243" t="s">
        <v>29</v>
      </c>
      <c r="N3243">
        <f>IF(COUNTIF($C$2:C3243,C3243)=1,1,0)</f>
        <v>0</v>
      </c>
      <c r="O3243">
        <f t="shared" si="100"/>
        <v>0</v>
      </c>
      <c r="P3243" t="str">
        <f t="shared" si="101"/>
        <v>2024-02</v>
      </c>
      <c r="Q3243" s="3">
        <f>IF(AND(IF(dashboard!$B$4="All",TRUE,$F3243=dashboard!$B$4),IF(dashboard!$B$5="All",TRUE,$E3243=dashboard!$B$5),IF(dashboard!$B$6="All",TRUE,$G3243=dashboard!$B$6),IF(dashboard!$B$7="All",TRUE,$M3243=dashboard!$B$7),$P3243&gt;=dashboard!$B$8,$P3243&lt;=dashboard!$B$9,COUNTIFS($C$2:C3243,$C3243,$F$2:F3243,IF(dashboard!$B$4="All","*",dashboard!$B$4),$E$2:E3243,IF(dashboard!$B$5="All","*",dashboard!$B$5),$G$2:G3243,IF(dashboard!$B$6="All","*",dashboard!$B$6),$M$2:M3243,IF(dashboard!$B$7="All","*",dashboard!$B$7),$P$2:P3243,"&gt;="&amp;dashboard!$B$8,$P$2:P3243,"&lt;="&amp;dashboard!$B$9)=1),1,0)</f>
        <v>0</v>
      </c>
    </row>
    <row r="3244" spans="1:17">
      <c r="A3244" t="s">
        <v>4840</v>
      </c>
      <c r="B3244" s="2">
        <v>45433</v>
      </c>
      <c r="C3244" t="s">
        <v>462</v>
      </c>
      <c r="D3244" t="s">
        <v>2736</v>
      </c>
      <c r="E3244" t="s">
        <v>26</v>
      </c>
      <c r="F3244" t="s">
        <v>46</v>
      </c>
      <c r="G3244" t="s">
        <v>19</v>
      </c>
      <c r="H3244" t="s">
        <v>50</v>
      </c>
      <c r="I3244" s="3">
        <v>4</v>
      </c>
      <c r="J3244" s="4">
        <v>2014.25</v>
      </c>
      <c r="K3244" s="4">
        <v>8057.01</v>
      </c>
      <c r="L3244" t="s">
        <v>21</v>
      </c>
      <c r="M3244" t="s">
        <v>29</v>
      </c>
      <c r="N3244">
        <f>IF(COUNTIF($C$2:C3244,C3244)=1,1,0)</f>
        <v>0</v>
      </c>
      <c r="O3244">
        <f t="shared" si="100"/>
        <v>0</v>
      </c>
      <c r="P3244" t="str">
        <f t="shared" si="101"/>
        <v>2024-05</v>
      </c>
      <c r="Q3244" s="3">
        <f>IF(AND(IF(dashboard!$B$4="All",TRUE,$F3244=dashboard!$B$4),IF(dashboard!$B$5="All",TRUE,$E3244=dashboard!$B$5),IF(dashboard!$B$6="All",TRUE,$G3244=dashboard!$B$6),IF(dashboard!$B$7="All",TRUE,$M3244=dashboard!$B$7),$P3244&gt;=dashboard!$B$8,$P3244&lt;=dashboard!$B$9,COUNTIFS($C$2:C3244,$C3244,$F$2:F3244,IF(dashboard!$B$4="All","*",dashboard!$B$4),$E$2:E3244,IF(dashboard!$B$5="All","*",dashboard!$B$5),$G$2:G3244,IF(dashboard!$B$6="All","*",dashboard!$B$6),$M$2:M3244,IF(dashboard!$B$7="All","*",dashboard!$B$7),$P$2:P3244,"&gt;="&amp;dashboard!$B$8,$P$2:P3244,"&lt;="&amp;dashboard!$B$9)=1),1,0)</f>
        <v>0</v>
      </c>
    </row>
    <row r="3245" spans="1:17">
      <c r="A3245" t="s">
        <v>4841</v>
      </c>
      <c r="B3245" s="2">
        <v>45267</v>
      </c>
      <c r="C3245" t="s">
        <v>2320</v>
      </c>
      <c r="D3245" t="s">
        <v>897</v>
      </c>
      <c r="E3245" t="s">
        <v>17</v>
      </c>
      <c r="F3245" t="s">
        <v>18</v>
      </c>
      <c r="G3245" t="s">
        <v>42</v>
      </c>
      <c r="H3245" t="s">
        <v>50</v>
      </c>
      <c r="I3245" s="3">
        <v>5</v>
      </c>
      <c r="J3245" s="4">
        <v>2561.85</v>
      </c>
      <c r="K3245" s="4">
        <v>12809.25</v>
      </c>
      <c r="L3245" t="s">
        <v>21</v>
      </c>
      <c r="M3245" t="s">
        <v>29</v>
      </c>
      <c r="N3245">
        <f>IF(COUNTIF($C$2:C3245,C3245)=1,1,0)</f>
        <v>0</v>
      </c>
      <c r="O3245">
        <f t="shared" si="100"/>
        <v>0</v>
      </c>
      <c r="P3245" t="str">
        <f t="shared" si="101"/>
        <v>2023-12</v>
      </c>
      <c r="Q3245" s="3">
        <f>IF(AND(IF(dashboard!$B$4="All",TRUE,$F3245=dashboard!$B$4),IF(dashboard!$B$5="All",TRUE,$E3245=dashboard!$B$5),IF(dashboard!$B$6="All",TRUE,$G3245=dashboard!$B$6),IF(dashboard!$B$7="All",TRUE,$M3245=dashboard!$B$7),$P3245&gt;=dashboard!$B$8,$P3245&lt;=dashboard!$B$9,COUNTIFS($C$2:C3245,$C3245,$F$2:F3245,IF(dashboard!$B$4="All","*",dashboard!$B$4),$E$2:E3245,IF(dashboard!$B$5="All","*",dashboard!$B$5),$G$2:G3245,IF(dashboard!$B$6="All","*",dashboard!$B$6),$M$2:M3245,IF(dashboard!$B$7="All","*",dashboard!$B$7),$P$2:P3245,"&gt;="&amp;dashboard!$B$8,$P$2:P3245,"&lt;="&amp;dashboard!$B$9)=1),1,0)</f>
        <v>0</v>
      </c>
    </row>
    <row r="3246" spans="1:17">
      <c r="A3246" t="s">
        <v>4842</v>
      </c>
      <c r="B3246" s="2">
        <v>45053</v>
      </c>
      <c r="C3246" t="s">
        <v>1564</v>
      </c>
      <c r="D3246" t="s">
        <v>3727</v>
      </c>
      <c r="E3246" t="s">
        <v>61</v>
      </c>
      <c r="F3246" t="s">
        <v>46</v>
      </c>
      <c r="G3246" t="s">
        <v>19</v>
      </c>
      <c r="H3246" t="s">
        <v>57</v>
      </c>
      <c r="I3246" s="3">
        <v>1</v>
      </c>
      <c r="J3246" s="4">
        <v>12193.69</v>
      </c>
      <c r="K3246" s="4">
        <v>12193.69</v>
      </c>
      <c r="L3246" t="s">
        <v>21</v>
      </c>
      <c r="M3246" t="s">
        <v>29</v>
      </c>
      <c r="N3246">
        <f>IF(COUNTIF($C$2:C3246,C3246)=1,1,0)</f>
        <v>0</v>
      </c>
      <c r="O3246">
        <f t="shared" si="100"/>
        <v>0</v>
      </c>
      <c r="P3246" t="str">
        <f t="shared" si="101"/>
        <v>2023-05</v>
      </c>
      <c r="Q3246" s="3">
        <f>IF(AND(IF(dashboard!$B$4="All",TRUE,$F3246=dashboard!$B$4),IF(dashboard!$B$5="All",TRUE,$E3246=dashboard!$B$5),IF(dashboard!$B$6="All",TRUE,$G3246=dashboard!$B$6),IF(dashboard!$B$7="All",TRUE,$M3246=dashboard!$B$7),$P3246&gt;=dashboard!$B$8,$P3246&lt;=dashboard!$B$9,COUNTIFS($C$2:C3246,$C3246,$F$2:F3246,IF(dashboard!$B$4="All","*",dashboard!$B$4),$E$2:E3246,IF(dashboard!$B$5="All","*",dashboard!$B$5),$G$2:G3246,IF(dashboard!$B$6="All","*",dashboard!$B$6),$M$2:M3246,IF(dashboard!$B$7="All","*",dashboard!$B$7),$P$2:P3246,"&gt;="&amp;dashboard!$B$8,$P$2:P3246,"&lt;="&amp;dashboard!$B$9)=1),1,0)</f>
        <v>0</v>
      </c>
    </row>
    <row r="3247" spans="1:17">
      <c r="A3247" t="s">
        <v>4843</v>
      </c>
      <c r="B3247" s="2">
        <v>45335</v>
      </c>
      <c r="C3247" t="s">
        <v>1378</v>
      </c>
      <c r="D3247" t="s">
        <v>1642</v>
      </c>
      <c r="E3247" t="s">
        <v>26</v>
      </c>
      <c r="F3247" t="s">
        <v>27</v>
      </c>
      <c r="G3247" t="s">
        <v>19</v>
      </c>
      <c r="H3247" t="s">
        <v>50</v>
      </c>
      <c r="I3247" s="3">
        <v>5</v>
      </c>
      <c r="J3247" s="4">
        <v>2357.14</v>
      </c>
      <c r="K3247" s="4">
        <v>11785.71</v>
      </c>
      <c r="L3247" t="s">
        <v>28</v>
      </c>
      <c r="M3247" t="s">
        <v>29</v>
      </c>
      <c r="N3247">
        <f>IF(COUNTIF($C$2:C3247,C3247)=1,1,0)</f>
        <v>0</v>
      </c>
      <c r="O3247">
        <f t="shared" si="100"/>
        <v>0</v>
      </c>
      <c r="P3247" t="str">
        <f t="shared" si="101"/>
        <v>2024-02</v>
      </c>
      <c r="Q3247" s="3">
        <f>IF(AND(IF(dashboard!$B$4="All",TRUE,$F3247=dashboard!$B$4),IF(dashboard!$B$5="All",TRUE,$E3247=dashboard!$B$5),IF(dashboard!$B$6="All",TRUE,$G3247=dashboard!$B$6),IF(dashboard!$B$7="All",TRUE,$M3247=dashboard!$B$7),$P3247&gt;=dashboard!$B$8,$P3247&lt;=dashboard!$B$9,COUNTIFS($C$2:C3247,$C3247,$F$2:F3247,IF(dashboard!$B$4="All","*",dashboard!$B$4),$E$2:E3247,IF(dashboard!$B$5="All","*",dashboard!$B$5),$G$2:G3247,IF(dashboard!$B$6="All","*",dashboard!$B$6),$M$2:M3247,IF(dashboard!$B$7="All","*",dashboard!$B$7),$P$2:P3247,"&gt;="&amp;dashboard!$B$8,$P$2:P3247,"&lt;="&amp;dashboard!$B$9)=1),1,0)</f>
        <v>0</v>
      </c>
    </row>
    <row r="3248" spans="1:17">
      <c r="A3248" t="s">
        <v>4844</v>
      </c>
      <c r="B3248" s="2">
        <v>45293</v>
      </c>
      <c r="C3248" t="s">
        <v>2653</v>
      </c>
      <c r="D3248" t="s">
        <v>911</v>
      </c>
      <c r="E3248" t="s">
        <v>17</v>
      </c>
      <c r="F3248" t="s">
        <v>27</v>
      </c>
      <c r="G3248" t="s">
        <v>19</v>
      </c>
      <c r="H3248" t="s">
        <v>57</v>
      </c>
      <c r="I3248" s="3">
        <v>2</v>
      </c>
      <c r="J3248" s="4">
        <v>12963.45</v>
      </c>
      <c r="K3248" s="4">
        <v>25926.89</v>
      </c>
      <c r="L3248" t="s">
        <v>28</v>
      </c>
      <c r="M3248" t="s">
        <v>29</v>
      </c>
      <c r="N3248">
        <f>IF(COUNTIF($C$2:C3248,C3248)=1,1,0)</f>
        <v>0</v>
      </c>
      <c r="O3248">
        <f t="shared" si="100"/>
        <v>0</v>
      </c>
      <c r="P3248" t="str">
        <f t="shared" si="101"/>
        <v>2024-01</v>
      </c>
      <c r="Q3248" s="3">
        <f>IF(AND(IF(dashboard!$B$4="All",TRUE,$F3248=dashboard!$B$4),IF(dashboard!$B$5="All",TRUE,$E3248=dashboard!$B$5),IF(dashboard!$B$6="All",TRUE,$G3248=dashboard!$B$6),IF(dashboard!$B$7="All",TRUE,$M3248=dashboard!$B$7),$P3248&gt;=dashboard!$B$8,$P3248&lt;=dashboard!$B$9,COUNTIFS($C$2:C3248,$C3248,$F$2:F3248,IF(dashboard!$B$4="All","*",dashboard!$B$4),$E$2:E3248,IF(dashboard!$B$5="All","*",dashboard!$B$5),$G$2:G3248,IF(dashboard!$B$6="All","*",dashboard!$B$6),$M$2:M3248,IF(dashboard!$B$7="All","*",dashboard!$B$7),$P$2:P3248,"&gt;="&amp;dashboard!$B$8,$P$2:P3248,"&lt;="&amp;dashboard!$B$9)=1),1,0)</f>
        <v>0</v>
      </c>
    </row>
    <row r="3249" spans="1:17">
      <c r="A3249" t="s">
        <v>4845</v>
      </c>
      <c r="B3249" s="2">
        <v>45197</v>
      </c>
      <c r="C3249" t="s">
        <v>1943</v>
      </c>
      <c r="D3249" t="s">
        <v>451</v>
      </c>
      <c r="E3249" t="s">
        <v>17</v>
      </c>
      <c r="F3249" t="s">
        <v>27</v>
      </c>
      <c r="G3249" t="s">
        <v>19</v>
      </c>
      <c r="H3249" t="s">
        <v>57</v>
      </c>
      <c r="I3249" s="3">
        <v>5</v>
      </c>
      <c r="J3249" s="4">
        <v>17727.04</v>
      </c>
      <c r="K3249" s="4">
        <v>88635.21</v>
      </c>
      <c r="L3249" t="s">
        <v>35</v>
      </c>
      <c r="M3249" t="s">
        <v>29</v>
      </c>
      <c r="N3249">
        <f>IF(COUNTIF($C$2:C3249,C3249)=1,1,0)</f>
        <v>0</v>
      </c>
      <c r="O3249">
        <f t="shared" si="100"/>
        <v>0</v>
      </c>
      <c r="P3249" t="str">
        <f t="shared" si="101"/>
        <v>2023-09</v>
      </c>
      <c r="Q3249" s="3">
        <f>IF(AND(IF(dashboard!$B$4="All",TRUE,$F3249=dashboard!$B$4),IF(dashboard!$B$5="All",TRUE,$E3249=dashboard!$B$5),IF(dashboard!$B$6="All",TRUE,$G3249=dashboard!$B$6),IF(dashboard!$B$7="All",TRUE,$M3249=dashboard!$B$7),$P3249&gt;=dashboard!$B$8,$P3249&lt;=dashboard!$B$9,COUNTIFS($C$2:C3249,$C3249,$F$2:F3249,IF(dashboard!$B$4="All","*",dashboard!$B$4),$E$2:E3249,IF(dashboard!$B$5="All","*",dashboard!$B$5),$G$2:G3249,IF(dashboard!$B$6="All","*",dashboard!$B$6),$M$2:M3249,IF(dashboard!$B$7="All","*",dashboard!$B$7),$P$2:P3249,"&gt;="&amp;dashboard!$B$8,$P$2:P3249,"&lt;="&amp;dashboard!$B$9)=1),1,0)</f>
        <v>0</v>
      </c>
    </row>
    <row r="3250" spans="1:17">
      <c r="A3250" t="s">
        <v>4846</v>
      </c>
      <c r="B3250" s="2">
        <v>45305</v>
      </c>
      <c r="C3250" t="s">
        <v>3287</v>
      </c>
      <c r="D3250" t="s">
        <v>2124</v>
      </c>
      <c r="E3250" t="s">
        <v>26</v>
      </c>
      <c r="F3250" t="s">
        <v>27</v>
      </c>
      <c r="G3250" t="s">
        <v>42</v>
      </c>
      <c r="H3250" t="s">
        <v>20</v>
      </c>
      <c r="I3250" s="3">
        <v>1</v>
      </c>
      <c r="J3250" s="4">
        <v>41688.870000000003</v>
      </c>
      <c r="K3250" s="4">
        <v>41688.870000000003</v>
      </c>
      <c r="L3250" t="s">
        <v>35</v>
      </c>
      <c r="M3250" t="s">
        <v>29</v>
      </c>
      <c r="N3250">
        <f>IF(COUNTIF($C$2:C3250,C3250)=1,1,0)</f>
        <v>0</v>
      </c>
      <c r="O3250">
        <f t="shared" si="100"/>
        <v>0</v>
      </c>
      <c r="P3250" t="str">
        <f t="shared" si="101"/>
        <v>2024-01</v>
      </c>
      <c r="Q3250" s="3">
        <f>IF(AND(IF(dashboard!$B$4="All",TRUE,$F3250=dashboard!$B$4),IF(dashboard!$B$5="All",TRUE,$E3250=dashboard!$B$5),IF(dashboard!$B$6="All",TRUE,$G3250=dashboard!$B$6),IF(dashboard!$B$7="All",TRUE,$M3250=dashboard!$B$7),$P3250&gt;=dashboard!$B$8,$P3250&lt;=dashboard!$B$9,COUNTIFS($C$2:C3250,$C3250,$F$2:F3250,IF(dashboard!$B$4="All","*",dashboard!$B$4),$E$2:E3250,IF(dashboard!$B$5="All","*",dashboard!$B$5),$G$2:G3250,IF(dashboard!$B$6="All","*",dashboard!$B$6),$M$2:M3250,IF(dashboard!$B$7="All","*",dashboard!$B$7),$P$2:P3250,"&gt;="&amp;dashboard!$B$8,$P$2:P3250,"&lt;="&amp;dashboard!$B$9)=1),1,0)</f>
        <v>0</v>
      </c>
    </row>
    <row r="3251" spans="1:17">
      <c r="A3251" t="s">
        <v>4847</v>
      </c>
      <c r="B3251" s="2">
        <v>44999</v>
      </c>
      <c r="C3251" t="s">
        <v>1808</v>
      </c>
      <c r="D3251" t="s">
        <v>3641</v>
      </c>
      <c r="E3251" t="s">
        <v>17</v>
      </c>
      <c r="F3251" t="s">
        <v>18</v>
      </c>
      <c r="G3251" t="s">
        <v>42</v>
      </c>
      <c r="H3251" t="s">
        <v>34</v>
      </c>
      <c r="I3251" s="3">
        <v>4</v>
      </c>
      <c r="J3251" s="4">
        <v>1292.0899999999999</v>
      </c>
      <c r="K3251" s="4">
        <v>5168.38</v>
      </c>
      <c r="L3251" t="s">
        <v>35</v>
      </c>
      <c r="M3251" t="s">
        <v>29</v>
      </c>
      <c r="N3251">
        <f>IF(COUNTIF($C$2:C3251,C3251)=1,1,0)</f>
        <v>0</v>
      </c>
      <c r="O3251">
        <f t="shared" si="100"/>
        <v>0</v>
      </c>
      <c r="P3251" t="str">
        <f t="shared" si="101"/>
        <v>2023-03</v>
      </c>
      <c r="Q3251" s="3">
        <f>IF(AND(IF(dashboard!$B$4="All",TRUE,$F3251=dashboard!$B$4),IF(dashboard!$B$5="All",TRUE,$E3251=dashboard!$B$5),IF(dashboard!$B$6="All",TRUE,$G3251=dashboard!$B$6),IF(dashboard!$B$7="All",TRUE,$M3251=dashboard!$B$7),$P3251&gt;=dashboard!$B$8,$P3251&lt;=dashboard!$B$9,COUNTIFS($C$2:C3251,$C3251,$F$2:F3251,IF(dashboard!$B$4="All","*",dashboard!$B$4),$E$2:E3251,IF(dashboard!$B$5="All","*",dashboard!$B$5),$G$2:G3251,IF(dashboard!$B$6="All","*",dashboard!$B$6),$M$2:M3251,IF(dashboard!$B$7="All","*",dashboard!$B$7),$P$2:P3251,"&gt;="&amp;dashboard!$B$8,$P$2:P3251,"&lt;="&amp;dashboard!$B$9)=1),1,0)</f>
        <v>0</v>
      </c>
    </row>
    <row r="3252" spans="1:17">
      <c r="A3252" t="s">
        <v>4848</v>
      </c>
      <c r="B3252" s="2">
        <v>45174</v>
      </c>
      <c r="C3252" t="s">
        <v>777</v>
      </c>
      <c r="D3252" t="s">
        <v>401</v>
      </c>
      <c r="E3252" t="s">
        <v>17</v>
      </c>
      <c r="F3252" t="s">
        <v>46</v>
      </c>
      <c r="G3252" t="s">
        <v>42</v>
      </c>
      <c r="H3252" t="s">
        <v>50</v>
      </c>
      <c r="I3252" s="3">
        <v>3</v>
      </c>
      <c r="J3252" s="4">
        <v>2979.9</v>
      </c>
      <c r="K3252" s="4">
        <v>8939.69</v>
      </c>
      <c r="L3252" t="s">
        <v>21</v>
      </c>
      <c r="M3252" t="s">
        <v>29</v>
      </c>
      <c r="N3252">
        <f>IF(COUNTIF($C$2:C3252,C3252)=1,1,0)</f>
        <v>0</v>
      </c>
      <c r="O3252">
        <f t="shared" si="100"/>
        <v>0</v>
      </c>
      <c r="P3252" t="str">
        <f t="shared" si="101"/>
        <v>2023-09</v>
      </c>
      <c r="Q3252" s="3">
        <f>IF(AND(IF(dashboard!$B$4="All",TRUE,$F3252=dashboard!$B$4),IF(dashboard!$B$5="All",TRUE,$E3252=dashboard!$B$5),IF(dashboard!$B$6="All",TRUE,$G3252=dashboard!$B$6),IF(dashboard!$B$7="All",TRUE,$M3252=dashboard!$B$7),$P3252&gt;=dashboard!$B$8,$P3252&lt;=dashboard!$B$9,COUNTIFS($C$2:C3252,$C3252,$F$2:F3252,IF(dashboard!$B$4="All","*",dashboard!$B$4),$E$2:E3252,IF(dashboard!$B$5="All","*",dashboard!$B$5),$G$2:G3252,IF(dashboard!$B$6="All","*",dashboard!$B$6),$M$2:M3252,IF(dashboard!$B$7="All","*",dashboard!$B$7),$P$2:P3252,"&gt;="&amp;dashboard!$B$8,$P$2:P3252,"&lt;="&amp;dashboard!$B$9)=1),1,0)</f>
        <v>0</v>
      </c>
    </row>
    <row r="3253" spans="1:17">
      <c r="A3253" t="s">
        <v>4849</v>
      </c>
      <c r="B3253" s="2">
        <v>44969</v>
      </c>
      <c r="C3253" t="s">
        <v>1440</v>
      </c>
      <c r="D3253" t="s">
        <v>486</v>
      </c>
      <c r="E3253" t="s">
        <v>26</v>
      </c>
      <c r="F3253" t="s">
        <v>33</v>
      </c>
      <c r="G3253" t="s">
        <v>19</v>
      </c>
      <c r="H3253" t="s">
        <v>57</v>
      </c>
      <c r="I3253" s="3">
        <v>2</v>
      </c>
      <c r="J3253" s="4">
        <v>11351.63</v>
      </c>
      <c r="K3253" s="4">
        <v>22703.26</v>
      </c>
      <c r="L3253" t="s">
        <v>21</v>
      </c>
      <c r="M3253" t="s">
        <v>29</v>
      </c>
      <c r="N3253">
        <f>IF(COUNTIF($C$2:C3253,C3253)=1,1,0)</f>
        <v>0</v>
      </c>
      <c r="O3253">
        <f t="shared" si="100"/>
        <v>0</v>
      </c>
      <c r="P3253" t="str">
        <f t="shared" si="101"/>
        <v>2023-02</v>
      </c>
      <c r="Q3253" s="3">
        <f>IF(AND(IF(dashboard!$B$4="All",TRUE,$F3253=dashboard!$B$4),IF(dashboard!$B$5="All",TRUE,$E3253=dashboard!$B$5),IF(dashboard!$B$6="All",TRUE,$G3253=dashboard!$B$6),IF(dashboard!$B$7="All",TRUE,$M3253=dashboard!$B$7),$P3253&gt;=dashboard!$B$8,$P3253&lt;=dashboard!$B$9,COUNTIFS($C$2:C3253,$C3253,$F$2:F3253,IF(dashboard!$B$4="All","*",dashboard!$B$4),$E$2:E3253,IF(dashboard!$B$5="All","*",dashboard!$B$5),$G$2:G3253,IF(dashboard!$B$6="All","*",dashboard!$B$6),$M$2:M3253,IF(dashboard!$B$7="All","*",dashboard!$B$7),$P$2:P3253,"&gt;="&amp;dashboard!$B$8,$P$2:P3253,"&lt;="&amp;dashboard!$B$9)=1),1,0)</f>
        <v>0</v>
      </c>
    </row>
    <row r="3254" spans="1:17">
      <c r="A3254" t="s">
        <v>4850</v>
      </c>
      <c r="B3254" s="2">
        <v>45303</v>
      </c>
      <c r="C3254" t="s">
        <v>1334</v>
      </c>
      <c r="D3254" t="s">
        <v>1090</v>
      </c>
      <c r="E3254" t="s">
        <v>17</v>
      </c>
      <c r="F3254" t="s">
        <v>27</v>
      </c>
      <c r="G3254" t="s">
        <v>42</v>
      </c>
      <c r="H3254" t="s">
        <v>34</v>
      </c>
      <c r="I3254" s="3">
        <v>4</v>
      </c>
      <c r="J3254" s="4">
        <v>1435.39</v>
      </c>
      <c r="K3254" s="4">
        <v>5741.58</v>
      </c>
      <c r="L3254" t="s">
        <v>28</v>
      </c>
      <c r="M3254" t="s">
        <v>29</v>
      </c>
      <c r="N3254">
        <f>IF(COUNTIF($C$2:C3254,C3254)=1,1,0)</f>
        <v>0</v>
      </c>
      <c r="O3254">
        <f t="shared" si="100"/>
        <v>0</v>
      </c>
      <c r="P3254" t="str">
        <f t="shared" si="101"/>
        <v>2024-01</v>
      </c>
      <c r="Q3254" s="3">
        <f>IF(AND(IF(dashboard!$B$4="All",TRUE,$F3254=dashboard!$B$4),IF(dashboard!$B$5="All",TRUE,$E3254=dashboard!$B$5),IF(dashboard!$B$6="All",TRUE,$G3254=dashboard!$B$6),IF(dashboard!$B$7="All",TRUE,$M3254=dashboard!$B$7),$P3254&gt;=dashboard!$B$8,$P3254&lt;=dashboard!$B$9,COUNTIFS($C$2:C3254,$C3254,$F$2:F3254,IF(dashboard!$B$4="All","*",dashboard!$B$4),$E$2:E3254,IF(dashboard!$B$5="All","*",dashboard!$B$5),$G$2:G3254,IF(dashboard!$B$6="All","*",dashboard!$B$6),$M$2:M3254,IF(dashboard!$B$7="All","*",dashboard!$B$7),$P$2:P3254,"&gt;="&amp;dashboard!$B$8,$P$2:P3254,"&lt;="&amp;dashboard!$B$9)=1),1,0)</f>
        <v>0</v>
      </c>
    </row>
    <row r="3255" spans="1:17">
      <c r="A3255" t="s">
        <v>4851</v>
      </c>
      <c r="B3255" s="2">
        <v>44967</v>
      </c>
      <c r="C3255" t="s">
        <v>3858</v>
      </c>
      <c r="D3255" t="s">
        <v>2800</v>
      </c>
      <c r="E3255" t="s">
        <v>26</v>
      </c>
      <c r="F3255" t="s">
        <v>27</v>
      </c>
      <c r="G3255" t="s">
        <v>42</v>
      </c>
      <c r="H3255" t="s">
        <v>57</v>
      </c>
      <c r="I3255" s="3">
        <v>3</v>
      </c>
      <c r="J3255" s="4">
        <v>11276.67</v>
      </c>
      <c r="K3255" s="4">
        <v>33830.01</v>
      </c>
      <c r="L3255" t="s">
        <v>21</v>
      </c>
      <c r="M3255" t="s">
        <v>29</v>
      </c>
      <c r="N3255">
        <f>IF(COUNTIF($C$2:C3255,C3255)=1,1,0)</f>
        <v>0</v>
      </c>
      <c r="O3255">
        <f t="shared" si="100"/>
        <v>0</v>
      </c>
      <c r="P3255" t="str">
        <f t="shared" si="101"/>
        <v>2023-02</v>
      </c>
      <c r="Q3255" s="3">
        <f>IF(AND(IF(dashboard!$B$4="All",TRUE,$F3255=dashboard!$B$4),IF(dashboard!$B$5="All",TRUE,$E3255=dashboard!$B$5),IF(dashboard!$B$6="All",TRUE,$G3255=dashboard!$B$6),IF(dashboard!$B$7="All",TRUE,$M3255=dashboard!$B$7),$P3255&gt;=dashboard!$B$8,$P3255&lt;=dashboard!$B$9,COUNTIFS($C$2:C3255,$C3255,$F$2:F3255,IF(dashboard!$B$4="All","*",dashboard!$B$4),$E$2:E3255,IF(dashboard!$B$5="All","*",dashboard!$B$5),$G$2:G3255,IF(dashboard!$B$6="All","*",dashboard!$B$6),$M$2:M3255,IF(dashboard!$B$7="All","*",dashboard!$B$7),$P$2:P3255,"&gt;="&amp;dashboard!$B$8,$P$2:P3255,"&lt;="&amp;dashboard!$B$9)=1),1,0)</f>
        <v>0</v>
      </c>
    </row>
    <row r="3256" spans="1:17">
      <c r="A3256" t="s">
        <v>4852</v>
      </c>
      <c r="B3256" s="2">
        <v>45096</v>
      </c>
      <c r="C3256" t="s">
        <v>1453</v>
      </c>
      <c r="D3256" t="s">
        <v>3005</v>
      </c>
      <c r="E3256" t="s">
        <v>17</v>
      </c>
      <c r="F3256" t="s">
        <v>46</v>
      </c>
      <c r="G3256" t="s">
        <v>42</v>
      </c>
      <c r="H3256" t="s">
        <v>34</v>
      </c>
      <c r="I3256" s="3">
        <v>1</v>
      </c>
      <c r="J3256" s="4">
        <v>1089.27</v>
      </c>
      <c r="K3256" s="4">
        <v>1089.27</v>
      </c>
      <c r="L3256" t="s">
        <v>21</v>
      </c>
      <c r="M3256" t="s">
        <v>29</v>
      </c>
      <c r="N3256">
        <f>IF(COUNTIF($C$2:C3256,C3256)=1,1,0)</f>
        <v>0</v>
      </c>
      <c r="O3256">
        <f t="shared" si="100"/>
        <v>0</v>
      </c>
      <c r="P3256" t="str">
        <f t="shared" si="101"/>
        <v>2023-06</v>
      </c>
      <c r="Q3256" s="3">
        <f>IF(AND(IF(dashboard!$B$4="All",TRUE,$F3256=dashboard!$B$4),IF(dashboard!$B$5="All",TRUE,$E3256=dashboard!$B$5),IF(dashboard!$B$6="All",TRUE,$G3256=dashboard!$B$6),IF(dashboard!$B$7="All",TRUE,$M3256=dashboard!$B$7),$P3256&gt;=dashboard!$B$8,$P3256&lt;=dashboard!$B$9,COUNTIFS($C$2:C3256,$C3256,$F$2:F3256,IF(dashboard!$B$4="All","*",dashboard!$B$4),$E$2:E3256,IF(dashboard!$B$5="All","*",dashboard!$B$5),$G$2:G3256,IF(dashboard!$B$6="All","*",dashboard!$B$6),$M$2:M3256,IF(dashboard!$B$7="All","*",dashboard!$B$7),$P$2:P3256,"&gt;="&amp;dashboard!$B$8,$P$2:P3256,"&lt;="&amp;dashboard!$B$9)=1),1,0)</f>
        <v>0</v>
      </c>
    </row>
    <row r="3257" spans="1:17">
      <c r="A3257" t="s">
        <v>4853</v>
      </c>
      <c r="B3257" s="2">
        <v>45138</v>
      </c>
      <c r="C3257" t="s">
        <v>427</v>
      </c>
      <c r="D3257" t="s">
        <v>466</v>
      </c>
      <c r="E3257" t="s">
        <v>26</v>
      </c>
      <c r="F3257" t="s">
        <v>33</v>
      </c>
      <c r="G3257" t="s">
        <v>42</v>
      </c>
      <c r="H3257" t="s">
        <v>57</v>
      </c>
      <c r="I3257" s="3">
        <v>5</v>
      </c>
      <c r="J3257" s="4">
        <v>12292.11</v>
      </c>
      <c r="K3257" s="4">
        <v>61460.53</v>
      </c>
      <c r="L3257" t="s">
        <v>28</v>
      </c>
      <c r="M3257" t="s">
        <v>29</v>
      </c>
      <c r="N3257">
        <f>IF(COUNTIF($C$2:C3257,C3257)=1,1,0)</f>
        <v>0</v>
      </c>
      <c r="O3257">
        <f t="shared" si="100"/>
        <v>0</v>
      </c>
      <c r="P3257" t="str">
        <f t="shared" si="101"/>
        <v>2023-07</v>
      </c>
      <c r="Q3257" s="3">
        <f>IF(AND(IF(dashboard!$B$4="All",TRUE,$F3257=dashboard!$B$4),IF(dashboard!$B$5="All",TRUE,$E3257=dashboard!$B$5),IF(dashboard!$B$6="All",TRUE,$G3257=dashboard!$B$6),IF(dashboard!$B$7="All",TRUE,$M3257=dashboard!$B$7),$P3257&gt;=dashboard!$B$8,$P3257&lt;=dashboard!$B$9,COUNTIFS($C$2:C3257,$C3257,$F$2:F3257,IF(dashboard!$B$4="All","*",dashboard!$B$4),$E$2:E3257,IF(dashboard!$B$5="All","*",dashboard!$B$5),$G$2:G3257,IF(dashboard!$B$6="All","*",dashboard!$B$6),$M$2:M3257,IF(dashboard!$B$7="All","*",dashboard!$B$7),$P$2:P3257,"&gt;="&amp;dashboard!$B$8,$P$2:P3257,"&lt;="&amp;dashboard!$B$9)=1),1,0)</f>
        <v>0</v>
      </c>
    </row>
    <row r="3258" spans="1:17">
      <c r="A3258" t="s">
        <v>4854</v>
      </c>
      <c r="B3258" s="2">
        <v>45419</v>
      </c>
      <c r="C3258" t="s">
        <v>168</v>
      </c>
      <c r="D3258" t="s">
        <v>816</v>
      </c>
      <c r="E3258" t="s">
        <v>17</v>
      </c>
      <c r="F3258" t="s">
        <v>27</v>
      </c>
      <c r="G3258" t="s">
        <v>19</v>
      </c>
      <c r="H3258" t="s">
        <v>50</v>
      </c>
      <c r="I3258" s="3">
        <v>4</v>
      </c>
      <c r="J3258" s="4">
        <v>2942.31</v>
      </c>
      <c r="K3258" s="4">
        <v>11769.23</v>
      </c>
      <c r="L3258" t="s">
        <v>35</v>
      </c>
      <c r="M3258" t="s">
        <v>29</v>
      </c>
      <c r="N3258">
        <f>IF(COUNTIF($C$2:C3258,C3258)=1,1,0)</f>
        <v>0</v>
      </c>
      <c r="O3258">
        <f t="shared" si="100"/>
        <v>0</v>
      </c>
      <c r="P3258" t="str">
        <f t="shared" si="101"/>
        <v>2024-05</v>
      </c>
      <c r="Q3258" s="3">
        <f>IF(AND(IF(dashboard!$B$4="All",TRUE,$F3258=dashboard!$B$4),IF(dashboard!$B$5="All",TRUE,$E3258=dashboard!$B$5),IF(dashboard!$B$6="All",TRUE,$G3258=dashboard!$B$6),IF(dashboard!$B$7="All",TRUE,$M3258=dashboard!$B$7),$P3258&gt;=dashboard!$B$8,$P3258&lt;=dashboard!$B$9,COUNTIFS($C$2:C3258,$C3258,$F$2:F3258,IF(dashboard!$B$4="All","*",dashboard!$B$4),$E$2:E3258,IF(dashboard!$B$5="All","*",dashboard!$B$5),$G$2:G3258,IF(dashboard!$B$6="All","*",dashboard!$B$6),$M$2:M3258,IF(dashboard!$B$7="All","*",dashboard!$B$7),$P$2:P3258,"&gt;="&amp;dashboard!$B$8,$P$2:P3258,"&lt;="&amp;dashboard!$B$9)=1),1,0)</f>
        <v>0</v>
      </c>
    </row>
    <row r="3259" spans="1:17">
      <c r="A3259" t="s">
        <v>4855</v>
      </c>
      <c r="B3259" s="2">
        <v>44965</v>
      </c>
      <c r="C3259" t="s">
        <v>2670</v>
      </c>
      <c r="D3259" t="s">
        <v>1578</v>
      </c>
      <c r="E3259" t="s">
        <v>17</v>
      </c>
      <c r="F3259" t="s">
        <v>33</v>
      </c>
      <c r="G3259" t="s">
        <v>19</v>
      </c>
      <c r="H3259" t="s">
        <v>20</v>
      </c>
      <c r="I3259" s="3">
        <v>3</v>
      </c>
      <c r="J3259" s="4">
        <v>35626.32</v>
      </c>
      <c r="K3259" s="4">
        <v>106878.97</v>
      </c>
      <c r="L3259" t="s">
        <v>21</v>
      </c>
      <c r="M3259" t="s">
        <v>29</v>
      </c>
      <c r="N3259">
        <f>IF(COUNTIF($C$2:C3259,C3259)=1,1,0)</f>
        <v>0</v>
      </c>
      <c r="O3259">
        <f t="shared" si="100"/>
        <v>0</v>
      </c>
      <c r="P3259" t="str">
        <f t="shared" si="101"/>
        <v>2023-02</v>
      </c>
      <c r="Q3259" s="3">
        <f>IF(AND(IF(dashboard!$B$4="All",TRUE,$F3259=dashboard!$B$4),IF(dashboard!$B$5="All",TRUE,$E3259=dashboard!$B$5),IF(dashboard!$B$6="All",TRUE,$G3259=dashboard!$B$6),IF(dashboard!$B$7="All",TRUE,$M3259=dashboard!$B$7),$P3259&gt;=dashboard!$B$8,$P3259&lt;=dashboard!$B$9,COUNTIFS($C$2:C3259,$C3259,$F$2:F3259,IF(dashboard!$B$4="All","*",dashboard!$B$4),$E$2:E3259,IF(dashboard!$B$5="All","*",dashboard!$B$5),$G$2:G3259,IF(dashboard!$B$6="All","*",dashboard!$B$6),$M$2:M3259,IF(dashboard!$B$7="All","*",dashboard!$B$7),$P$2:P3259,"&gt;="&amp;dashboard!$B$8,$P$2:P3259,"&lt;="&amp;dashboard!$B$9)=1),1,0)</f>
        <v>1</v>
      </c>
    </row>
    <row r="3260" spans="1:17">
      <c r="A3260" t="s">
        <v>4856</v>
      </c>
      <c r="B3260" s="2">
        <v>45295</v>
      </c>
      <c r="C3260" t="s">
        <v>3894</v>
      </c>
      <c r="D3260" t="s">
        <v>523</v>
      </c>
      <c r="E3260" t="s">
        <v>61</v>
      </c>
      <c r="F3260" t="s">
        <v>27</v>
      </c>
      <c r="G3260" t="s">
        <v>19</v>
      </c>
      <c r="H3260" t="s">
        <v>20</v>
      </c>
      <c r="I3260" s="3">
        <v>3</v>
      </c>
      <c r="J3260" s="4">
        <v>34949.730000000003</v>
      </c>
      <c r="K3260" s="4">
        <v>104849.2</v>
      </c>
      <c r="L3260" t="s">
        <v>28</v>
      </c>
      <c r="M3260" t="s">
        <v>29</v>
      </c>
      <c r="N3260">
        <f>IF(COUNTIF($C$2:C3260,C3260)=1,1,0)</f>
        <v>0</v>
      </c>
      <c r="O3260">
        <f t="shared" si="100"/>
        <v>0</v>
      </c>
      <c r="P3260" t="str">
        <f t="shared" si="101"/>
        <v>2024-01</v>
      </c>
      <c r="Q3260" s="3">
        <f>IF(AND(IF(dashboard!$B$4="All",TRUE,$F3260=dashboard!$B$4),IF(dashboard!$B$5="All",TRUE,$E3260=dashboard!$B$5),IF(dashboard!$B$6="All",TRUE,$G3260=dashboard!$B$6),IF(dashboard!$B$7="All",TRUE,$M3260=dashboard!$B$7),$P3260&gt;=dashboard!$B$8,$P3260&lt;=dashboard!$B$9,COUNTIFS($C$2:C3260,$C3260,$F$2:F3260,IF(dashboard!$B$4="All","*",dashboard!$B$4),$E$2:E3260,IF(dashboard!$B$5="All","*",dashboard!$B$5),$G$2:G3260,IF(dashboard!$B$6="All","*",dashboard!$B$6),$M$2:M3260,IF(dashboard!$B$7="All","*",dashboard!$B$7),$P$2:P3260,"&gt;="&amp;dashboard!$B$8,$P$2:P3260,"&lt;="&amp;dashboard!$B$9)=1),1,0)</f>
        <v>0</v>
      </c>
    </row>
    <row r="3261" spans="1:17">
      <c r="A3261" t="s">
        <v>4857</v>
      </c>
      <c r="B3261" s="2">
        <v>45077</v>
      </c>
      <c r="C3261" t="s">
        <v>3763</v>
      </c>
      <c r="D3261" t="s">
        <v>396</v>
      </c>
      <c r="E3261" t="s">
        <v>26</v>
      </c>
      <c r="F3261" t="s">
        <v>18</v>
      </c>
      <c r="G3261" t="s">
        <v>42</v>
      </c>
      <c r="H3261" t="s">
        <v>20</v>
      </c>
      <c r="I3261" s="3">
        <v>5</v>
      </c>
      <c r="J3261" s="4">
        <v>41955.17</v>
      </c>
      <c r="K3261" s="4">
        <v>209775.87</v>
      </c>
      <c r="L3261" t="s">
        <v>28</v>
      </c>
      <c r="M3261" t="s">
        <v>29</v>
      </c>
      <c r="N3261">
        <f>IF(COUNTIF($C$2:C3261,C3261)=1,1,0)</f>
        <v>0</v>
      </c>
      <c r="O3261">
        <f t="shared" si="100"/>
        <v>0</v>
      </c>
      <c r="P3261" t="str">
        <f t="shared" si="101"/>
        <v>2023-05</v>
      </c>
      <c r="Q3261" s="3">
        <f>IF(AND(IF(dashboard!$B$4="All",TRUE,$F3261=dashboard!$B$4),IF(dashboard!$B$5="All",TRUE,$E3261=dashboard!$B$5),IF(dashboard!$B$6="All",TRUE,$G3261=dashboard!$B$6),IF(dashboard!$B$7="All",TRUE,$M3261=dashboard!$B$7),$P3261&gt;=dashboard!$B$8,$P3261&lt;=dashboard!$B$9,COUNTIFS($C$2:C3261,$C3261,$F$2:F3261,IF(dashboard!$B$4="All","*",dashboard!$B$4),$E$2:E3261,IF(dashboard!$B$5="All","*",dashboard!$B$5),$G$2:G3261,IF(dashboard!$B$6="All","*",dashboard!$B$6),$M$2:M3261,IF(dashboard!$B$7="All","*",dashboard!$B$7),$P$2:P3261,"&gt;="&amp;dashboard!$B$8,$P$2:P3261,"&lt;="&amp;dashboard!$B$9)=1),1,0)</f>
        <v>0</v>
      </c>
    </row>
    <row r="3262" spans="1:17">
      <c r="A3262" t="s">
        <v>4858</v>
      </c>
      <c r="B3262" s="2">
        <v>45037</v>
      </c>
      <c r="C3262" t="s">
        <v>2019</v>
      </c>
      <c r="D3262" t="s">
        <v>1144</v>
      </c>
      <c r="E3262" t="s">
        <v>17</v>
      </c>
      <c r="F3262" t="s">
        <v>18</v>
      </c>
      <c r="G3262" t="s">
        <v>19</v>
      </c>
      <c r="H3262" t="s">
        <v>57</v>
      </c>
      <c r="I3262" s="3">
        <v>4</v>
      </c>
      <c r="J3262" s="4">
        <v>15093.2</v>
      </c>
      <c r="K3262" s="4">
        <v>60372.78</v>
      </c>
      <c r="L3262" t="s">
        <v>35</v>
      </c>
      <c r="M3262" t="s">
        <v>29</v>
      </c>
      <c r="N3262">
        <f>IF(COUNTIF($C$2:C3262,C3262)=1,1,0)</f>
        <v>0</v>
      </c>
      <c r="O3262">
        <f t="shared" si="100"/>
        <v>0</v>
      </c>
      <c r="P3262" t="str">
        <f t="shared" si="101"/>
        <v>2023-04</v>
      </c>
      <c r="Q3262" s="3">
        <f>IF(AND(IF(dashboard!$B$4="All",TRUE,$F3262=dashboard!$B$4),IF(dashboard!$B$5="All",TRUE,$E3262=dashboard!$B$5),IF(dashboard!$B$6="All",TRUE,$G3262=dashboard!$B$6),IF(dashboard!$B$7="All",TRUE,$M3262=dashboard!$B$7),$P3262&gt;=dashboard!$B$8,$P3262&lt;=dashboard!$B$9,COUNTIFS($C$2:C3262,$C3262,$F$2:F3262,IF(dashboard!$B$4="All","*",dashboard!$B$4),$E$2:E3262,IF(dashboard!$B$5="All","*",dashboard!$B$5),$G$2:G3262,IF(dashboard!$B$6="All","*",dashboard!$B$6),$M$2:M3262,IF(dashboard!$B$7="All","*",dashboard!$B$7),$P$2:P3262,"&gt;="&amp;dashboard!$B$8,$P$2:P3262,"&lt;="&amp;dashboard!$B$9)=1),1,0)</f>
        <v>0</v>
      </c>
    </row>
    <row r="3263" spans="1:17">
      <c r="A3263" t="s">
        <v>4859</v>
      </c>
      <c r="B3263" s="2">
        <v>45406</v>
      </c>
      <c r="C3263" t="s">
        <v>3500</v>
      </c>
      <c r="D3263" t="s">
        <v>1430</v>
      </c>
      <c r="E3263" t="s">
        <v>17</v>
      </c>
      <c r="F3263" t="s">
        <v>33</v>
      </c>
      <c r="G3263" t="s">
        <v>42</v>
      </c>
      <c r="H3263" t="s">
        <v>34</v>
      </c>
      <c r="I3263" s="3">
        <v>4</v>
      </c>
      <c r="J3263" s="4">
        <v>1227.7</v>
      </c>
      <c r="K3263" s="4">
        <v>4910.78</v>
      </c>
      <c r="L3263" t="s">
        <v>28</v>
      </c>
      <c r="M3263" t="s">
        <v>29</v>
      </c>
      <c r="N3263">
        <f>IF(COUNTIF($C$2:C3263,C3263)=1,1,0)</f>
        <v>0</v>
      </c>
      <c r="O3263">
        <f t="shared" si="100"/>
        <v>0</v>
      </c>
      <c r="P3263" t="str">
        <f t="shared" si="101"/>
        <v>2024-04</v>
      </c>
      <c r="Q3263" s="3">
        <f>IF(AND(IF(dashboard!$B$4="All",TRUE,$F3263=dashboard!$B$4),IF(dashboard!$B$5="All",TRUE,$E3263=dashboard!$B$5),IF(dashboard!$B$6="All",TRUE,$G3263=dashboard!$B$6),IF(dashboard!$B$7="All",TRUE,$M3263=dashboard!$B$7),$P3263&gt;=dashboard!$B$8,$P3263&lt;=dashboard!$B$9,COUNTIFS($C$2:C3263,$C3263,$F$2:F3263,IF(dashboard!$B$4="All","*",dashboard!$B$4),$E$2:E3263,IF(dashboard!$B$5="All","*",dashboard!$B$5),$G$2:G3263,IF(dashboard!$B$6="All","*",dashboard!$B$6),$M$2:M3263,IF(dashboard!$B$7="All","*",dashboard!$B$7),$P$2:P3263,"&gt;="&amp;dashboard!$B$8,$P$2:P3263,"&lt;="&amp;dashboard!$B$9)=1),1,0)</f>
        <v>0</v>
      </c>
    </row>
    <row r="3264" spans="1:17">
      <c r="A3264" t="s">
        <v>4860</v>
      </c>
      <c r="B3264" s="2">
        <v>45362</v>
      </c>
      <c r="C3264" t="s">
        <v>2165</v>
      </c>
      <c r="D3264" t="s">
        <v>587</v>
      </c>
      <c r="E3264" t="s">
        <v>26</v>
      </c>
      <c r="F3264" t="s">
        <v>46</v>
      </c>
      <c r="G3264" t="s">
        <v>19</v>
      </c>
      <c r="H3264" t="s">
        <v>50</v>
      </c>
      <c r="I3264" s="3">
        <v>1</v>
      </c>
      <c r="J3264" s="4">
        <v>1805.97</v>
      </c>
      <c r="K3264" s="4">
        <v>1805.97</v>
      </c>
      <c r="L3264" t="s">
        <v>35</v>
      </c>
      <c r="M3264" t="s">
        <v>29</v>
      </c>
      <c r="N3264">
        <f>IF(COUNTIF($C$2:C3264,C3264)=1,1,0)</f>
        <v>0</v>
      </c>
      <c r="O3264">
        <f t="shared" si="100"/>
        <v>0</v>
      </c>
      <c r="P3264" t="str">
        <f t="shared" si="101"/>
        <v>2024-03</v>
      </c>
      <c r="Q3264" s="3">
        <f>IF(AND(IF(dashboard!$B$4="All",TRUE,$F3264=dashboard!$B$4),IF(dashboard!$B$5="All",TRUE,$E3264=dashboard!$B$5),IF(dashboard!$B$6="All",TRUE,$G3264=dashboard!$B$6),IF(dashboard!$B$7="All",TRUE,$M3264=dashboard!$B$7),$P3264&gt;=dashboard!$B$8,$P3264&lt;=dashboard!$B$9,COUNTIFS($C$2:C3264,$C3264,$F$2:F3264,IF(dashboard!$B$4="All","*",dashboard!$B$4),$E$2:E3264,IF(dashboard!$B$5="All","*",dashboard!$B$5),$G$2:G3264,IF(dashboard!$B$6="All","*",dashboard!$B$6),$M$2:M3264,IF(dashboard!$B$7="All","*",dashboard!$B$7),$P$2:P3264,"&gt;="&amp;dashboard!$B$8,$P$2:P3264,"&lt;="&amp;dashboard!$B$9)=1),1,0)</f>
        <v>0</v>
      </c>
    </row>
    <row r="3265" spans="1:17">
      <c r="A3265" t="s">
        <v>4861</v>
      </c>
      <c r="B3265" s="2">
        <v>44973</v>
      </c>
      <c r="C3265" t="s">
        <v>2309</v>
      </c>
      <c r="D3265" t="s">
        <v>1827</v>
      </c>
      <c r="E3265" t="s">
        <v>17</v>
      </c>
      <c r="F3265" t="s">
        <v>46</v>
      </c>
      <c r="G3265" t="s">
        <v>19</v>
      </c>
      <c r="H3265" t="s">
        <v>50</v>
      </c>
      <c r="I3265" s="3">
        <v>4</v>
      </c>
      <c r="J3265" s="4">
        <v>2823.81</v>
      </c>
      <c r="K3265" s="4">
        <v>11295.25</v>
      </c>
      <c r="L3265" t="s">
        <v>35</v>
      </c>
      <c r="M3265" t="s">
        <v>22</v>
      </c>
      <c r="N3265">
        <f>IF(COUNTIF($C$2:C3265,C3265)=1,1,0)</f>
        <v>0</v>
      </c>
      <c r="O3265">
        <f t="shared" si="100"/>
        <v>1</v>
      </c>
      <c r="P3265" t="str">
        <f t="shared" si="101"/>
        <v>2023-02</v>
      </c>
      <c r="Q3265" s="3">
        <f>IF(AND(IF(dashboard!$B$4="All",TRUE,$F3265=dashboard!$B$4),IF(dashboard!$B$5="All",TRUE,$E3265=dashboard!$B$5),IF(dashboard!$B$6="All",TRUE,$G3265=dashboard!$B$6),IF(dashboard!$B$7="All",TRUE,$M3265=dashboard!$B$7),$P3265&gt;=dashboard!$B$8,$P3265&lt;=dashboard!$B$9,COUNTIFS($C$2:C3265,$C3265,$F$2:F3265,IF(dashboard!$B$4="All","*",dashboard!$B$4),$E$2:E3265,IF(dashboard!$B$5="All","*",dashboard!$B$5),$G$2:G3265,IF(dashboard!$B$6="All","*",dashboard!$B$6),$M$2:M3265,IF(dashboard!$B$7="All","*",dashboard!$B$7),$P$2:P3265,"&gt;="&amp;dashboard!$B$8,$P$2:P3265,"&lt;="&amp;dashboard!$B$9)=1),1,0)</f>
        <v>0</v>
      </c>
    </row>
    <row r="3266" spans="1:17">
      <c r="A3266" t="s">
        <v>4862</v>
      </c>
      <c r="B3266" s="2">
        <v>45292</v>
      </c>
      <c r="C3266" t="s">
        <v>1226</v>
      </c>
      <c r="D3266" t="s">
        <v>1112</v>
      </c>
      <c r="E3266" t="s">
        <v>61</v>
      </c>
      <c r="F3266" t="s">
        <v>18</v>
      </c>
      <c r="G3266" t="s">
        <v>19</v>
      </c>
      <c r="H3266" t="s">
        <v>57</v>
      </c>
      <c r="I3266" s="3">
        <v>5</v>
      </c>
      <c r="J3266" s="4">
        <v>17775.669999999998</v>
      </c>
      <c r="K3266" s="4">
        <v>88878.35</v>
      </c>
      <c r="L3266" t="s">
        <v>35</v>
      </c>
      <c r="M3266" t="s">
        <v>29</v>
      </c>
      <c r="N3266">
        <f>IF(COUNTIF($C$2:C3266,C3266)=1,1,0)</f>
        <v>0</v>
      </c>
      <c r="O3266">
        <f t="shared" ref="O3266:O3329" si="102">IF(OR(M3266="Yes",M3266="YES",M3266=TRUE,M3266=1),1,0)</f>
        <v>0</v>
      </c>
      <c r="P3266" t="str">
        <f t="shared" ref="P3266:P3329" si="103">TEXT(B3266,"yyyy-mm")</f>
        <v>2024-01</v>
      </c>
      <c r="Q3266" s="3">
        <f>IF(AND(IF(dashboard!$B$4="All",TRUE,$F3266=dashboard!$B$4),IF(dashboard!$B$5="All",TRUE,$E3266=dashboard!$B$5),IF(dashboard!$B$6="All",TRUE,$G3266=dashboard!$B$6),IF(dashboard!$B$7="All",TRUE,$M3266=dashboard!$B$7),$P3266&gt;=dashboard!$B$8,$P3266&lt;=dashboard!$B$9,COUNTIFS($C$2:C3266,$C3266,$F$2:F3266,IF(dashboard!$B$4="All","*",dashboard!$B$4),$E$2:E3266,IF(dashboard!$B$5="All","*",dashboard!$B$5),$G$2:G3266,IF(dashboard!$B$6="All","*",dashboard!$B$6),$M$2:M3266,IF(dashboard!$B$7="All","*",dashboard!$B$7),$P$2:P3266,"&gt;="&amp;dashboard!$B$8,$P$2:P3266,"&lt;="&amp;dashboard!$B$9)=1),1,0)</f>
        <v>0</v>
      </c>
    </row>
    <row r="3267" spans="1:17">
      <c r="A3267" t="s">
        <v>4863</v>
      </c>
      <c r="B3267" s="2">
        <v>44995</v>
      </c>
      <c r="C3267" t="s">
        <v>3397</v>
      </c>
      <c r="D3267" t="s">
        <v>2287</v>
      </c>
      <c r="E3267" t="s">
        <v>61</v>
      </c>
      <c r="F3267" t="s">
        <v>46</v>
      </c>
      <c r="G3267" t="s">
        <v>19</v>
      </c>
      <c r="H3267" t="s">
        <v>20</v>
      </c>
      <c r="I3267" s="3">
        <v>4</v>
      </c>
      <c r="J3267" s="4">
        <v>41305.449999999997</v>
      </c>
      <c r="K3267" s="4">
        <v>165221.78</v>
      </c>
      <c r="L3267" t="s">
        <v>35</v>
      </c>
      <c r="M3267" t="s">
        <v>29</v>
      </c>
      <c r="N3267">
        <f>IF(COUNTIF($C$2:C3267,C3267)=1,1,0)</f>
        <v>0</v>
      </c>
      <c r="O3267">
        <f t="shared" si="102"/>
        <v>0</v>
      </c>
      <c r="P3267" t="str">
        <f t="shared" si="103"/>
        <v>2023-03</v>
      </c>
      <c r="Q3267" s="3">
        <f>IF(AND(IF(dashboard!$B$4="All",TRUE,$F3267=dashboard!$B$4),IF(dashboard!$B$5="All",TRUE,$E3267=dashboard!$B$5),IF(dashboard!$B$6="All",TRUE,$G3267=dashboard!$B$6),IF(dashboard!$B$7="All",TRUE,$M3267=dashboard!$B$7),$P3267&gt;=dashboard!$B$8,$P3267&lt;=dashboard!$B$9,COUNTIFS($C$2:C3267,$C3267,$F$2:F3267,IF(dashboard!$B$4="All","*",dashboard!$B$4),$E$2:E3267,IF(dashboard!$B$5="All","*",dashboard!$B$5),$G$2:G3267,IF(dashboard!$B$6="All","*",dashboard!$B$6),$M$2:M3267,IF(dashboard!$B$7="All","*",dashboard!$B$7),$P$2:P3267,"&gt;="&amp;dashboard!$B$8,$P$2:P3267,"&lt;="&amp;dashboard!$B$9)=1),1,0)</f>
        <v>0</v>
      </c>
    </row>
    <row r="3268" spans="1:17">
      <c r="A3268" t="s">
        <v>4864</v>
      </c>
      <c r="B3268" s="2">
        <v>45225</v>
      </c>
      <c r="C3268" t="s">
        <v>4039</v>
      </c>
      <c r="D3268" t="s">
        <v>437</v>
      </c>
      <c r="E3268" t="s">
        <v>26</v>
      </c>
      <c r="F3268" t="s">
        <v>46</v>
      </c>
      <c r="G3268" t="s">
        <v>42</v>
      </c>
      <c r="H3268" t="s">
        <v>57</v>
      </c>
      <c r="I3268" s="3">
        <v>1</v>
      </c>
      <c r="J3268" s="4">
        <v>12158.29</v>
      </c>
      <c r="K3268" s="4">
        <v>12158.29</v>
      </c>
      <c r="L3268" t="s">
        <v>35</v>
      </c>
      <c r="M3268" t="s">
        <v>29</v>
      </c>
      <c r="N3268">
        <f>IF(COUNTIF($C$2:C3268,C3268)=1,1,0)</f>
        <v>0</v>
      </c>
      <c r="O3268">
        <f t="shared" si="102"/>
        <v>0</v>
      </c>
      <c r="P3268" t="str">
        <f t="shared" si="103"/>
        <v>2023-10</v>
      </c>
      <c r="Q3268" s="3">
        <f>IF(AND(IF(dashboard!$B$4="All",TRUE,$F3268=dashboard!$B$4),IF(dashboard!$B$5="All",TRUE,$E3268=dashboard!$B$5),IF(dashboard!$B$6="All",TRUE,$G3268=dashboard!$B$6),IF(dashboard!$B$7="All",TRUE,$M3268=dashboard!$B$7),$P3268&gt;=dashboard!$B$8,$P3268&lt;=dashboard!$B$9,COUNTIFS($C$2:C3268,$C3268,$F$2:F3268,IF(dashboard!$B$4="All","*",dashboard!$B$4),$E$2:E3268,IF(dashboard!$B$5="All","*",dashboard!$B$5),$G$2:G3268,IF(dashboard!$B$6="All","*",dashboard!$B$6),$M$2:M3268,IF(dashboard!$B$7="All","*",dashboard!$B$7),$P$2:P3268,"&gt;="&amp;dashboard!$B$8,$P$2:P3268,"&lt;="&amp;dashboard!$B$9)=1),1,0)</f>
        <v>0</v>
      </c>
    </row>
    <row r="3269" spans="1:17">
      <c r="A3269" t="s">
        <v>4865</v>
      </c>
      <c r="B3269" s="2">
        <v>45222</v>
      </c>
      <c r="C3269" t="s">
        <v>392</v>
      </c>
      <c r="D3269" t="s">
        <v>1701</v>
      </c>
      <c r="E3269" t="s">
        <v>17</v>
      </c>
      <c r="F3269" t="s">
        <v>46</v>
      </c>
      <c r="G3269" t="s">
        <v>19</v>
      </c>
      <c r="H3269" t="s">
        <v>34</v>
      </c>
      <c r="I3269" s="3">
        <v>3</v>
      </c>
      <c r="J3269" s="4">
        <v>975.55</v>
      </c>
      <c r="K3269" s="4">
        <v>2926.65</v>
      </c>
      <c r="L3269" t="s">
        <v>28</v>
      </c>
      <c r="M3269" t="s">
        <v>29</v>
      </c>
      <c r="N3269">
        <f>IF(COUNTIF($C$2:C3269,C3269)=1,1,0)</f>
        <v>0</v>
      </c>
      <c r="O3269">
        <f t="shared" si="102"/>
        <v>0</v>
      </c>
      <c r="P3269" t="str">
        <f t="shared" si="103"/>
        <v>2023-10</v>
      </c>
      <c r="Q3269" s="3">
        <f>IF(AND(IF(dashboard!$B$4="All",TRUE,$F3269=dashboard!$B$4),IF(dashboard!$B$5="All",TRUE,$E3269=dashboard!$B$5),IF(dashboard!$B$6="All",TRUE,$G3269=dashboard!$B$6),IF(dashboard!$B$7="All",TRUE,$M3269=dashboard!$B$7),$P3269&gt;=dashboard!$B$8,$P3269&lt;=dashboard!$B$9,COUNTIFS($C$2:C3269,$C3269,$F$2:F3269,IF(dashboard!$B$4="All","*",dashboard!$B$4),$E$2:E3269,IF(dashboard!$B$5="All","*",dashboard!$B$5),$G$2:G3269,IF(dashboard!$B$6="All","*",dashboard!$B$6),$M$2:M3269,IF(dashboard!$B$7="All","*",dashboard!$B$7),$P$2:P3269,"&gt;="&amp;dashboard!$B$8,$P$2:P3269,"&lt;="&amp;dashboard!$B$9)=1),1,0)</f>
        <v>0</v>
      </c>
    </row>
    <row r="3270" spans="1:17">
      <c r="A3270" t="s">
        <v>4866</v>
      </c>
      <c r="B3270" s="2">
        <v>45129</v>
      </c>
      <c r="C3270" t="s">
        <v>586</v>
      </c>
      <c r="D3270" t="s">
        <v>4586</v>
      </c>
      <c r="E3270" t="s">
        <v>17</v>
      </c>
      <c r="F3270" t="s">
        <v>33</v>
      </c>
      <c r="G3270" t="s">
        <v>42</v>
      </c>
      <c r="H3270" t="s">
        <v>20</v>
      </c>
      <c r="I3270" s="3">
        <v>4</v>
      </c>
      <c r="J3270" s="4">
        <v>30905.82</v>
      </c>
      <c r="K3270" s="4">
        <v>123623.3</v>
      </c>
      <c r="L3270" t="s">
        <v>21</v>
      </c>
      <c r="M3270" t="s">
        <v>29</v>
      </c>
      <c r="N3270">
        <f>IF(COUNTIF($C$2:C3270,C3270)=1,1,0)</f>
        <v>0</v>
      </c>
      <c r="O3270">
        <f t="shared" si="102"/>
        <v>0</v>
      </c>
      <c r="P3270" t="str">
        <f t="shared" si="103"/>
        <v>2023-07</v>
      </c>
      <c r="Q3270" s="3">
        <f>IF(AND(IF(dashboard!$B$4="All",TRUE,$F3270=dashboard!$B$4),IF(dashboard!$B$5="All",TRUE,$E3270=dashboard!$B$5),IF(dashboard!$B$6="All",TRUE,$G3270=dashboard!$B$6),IF(dashboard!$B$7="All",TRUE,$M3270=dashboard!$B$7),$P3270&gt;=dashboard!$B$8,$P3270&lt;=dashboard!$B$9,COUNTIFS($C$2:C3270,$C3270,$F$2:F3270,IF(dashboard!$B$4="All","*",dashboard!$B$4),$E$2:E3270,IF(dashboard!$B$5="All","*",dashboard!$B$5),$G$2:G3270,IF(dashboard!$B$6="All","*",dashboard!$B$6),$M$2:M3270,IF(dashboard!$B$7="All","*",dashboard!$B$7),$P$2:P3270,"&gt;="&amp;dashboard!$B$8,$P$2:P3270,"&lt;="&amp;dashboard!$B$9)=1),1,0)</f>
        <v>0</v>
      </c>
    </row>
    <row r="3271" spans="1:17">
      <c r="A3271" t="s">
        <v>4867</v>
      </c>
      <c r="B3271" s="2">
        <v>44987</v>
      </c>
      <c r="C3271" t="s">
        <v>527</v>
      </c>
      <c r="D3271" t="s">
        <v>2220</v>
      </c>
      <c r="E3271" t="s">
        <v>26</v>
      </c>
      <c r="F3271" t="s">
        <v>33</v>
      </c>
      <c r="G3271" t="s">
        <v>19</v>
      </c>
      <c r="H3271" t="s">
        <v>57</v>
      </c>
      <c r="I3271" s="3">
        <v>5</v>
      </c>
      <c r="J3271" s="4">
        <v>12826.58</v>
      </c>
      <c r="K3271" s="4">
        <v>64132.88</v>
      </c>
      <c r="L3271" t="s">
        <v>35</v>
      </c>
      <c r="M3271" t="s">
        <v>29</v>
      </c>
      <c r="N3271">
        <f>IF(COUNTIF($C$2:C3271,C3271)=1,1,0)</f>
        <v>0</v>
      </c>
      <c r="O3271">
        <f t="shared" si="102"/>
        <v>0</v>
      </c>
      <c r="P3271" t="str">
        <f t="shared" si="103"/>
        <v>2023-03</v>
      </c>
      <c r="Q3271" s="3">
        <f>IF(AND(IF(dashboard!$B$4="All",TRUE,$F3271=dashboard!$B$4),IF(dashboard!$B$5="All",TRUE,$E3271=dashboard!$B$5),IF(dashboard!$B$6="All",TRUE,$G3271=dashboard!$B$6),IF(dashboard!$B$7="All",TRUE,$M3271=dashboard!$B$7),$P3271&gt;=dashboard!$B$8,$P3271&lt;=dashboard!$B$9,COUNTIFS($C$2:C3271,$C3271,$F$2:F3271,IF(dashboard!$B$4="All","*",dashboard!$B$4),$E$2:E3271,IF(dashboard!$B$5="All","*",dashboard!$B$5),$G$2:G3271,IF(dashboard!$B$6="All","*",dashboard!$B$6),$M$2:M3271,IF(dashboard!$B$7="All","*",dashboard!$B$7),$P$2:P3271,"&gt;="&amp;dashboard!$B$8,$P$2:P3271,"&lt;="&amp;dashboard!$B$9)=1),1,0)</f>
        <v>0</v>
      </c>
    </row>
    <row r="3272" spans="1:17">
      <c r="A3272" t="s">
        <v>4868</v>
      </c>
      <c r="B3272" s="2">
        <v>45240</v>
      </c>
      <c r="C3272" t="s">
        <v>403</v>
      </c>
      <c r="D3272" t="s">
        <v>472</v>
      </c>
      <c r="E3272" t="s">
        <v>17</v>
      </c>
      <c r="F3272" t="s">
        <v>46</v>
      </c>
      <c r="G3272" t="s">
        <v>19</v>
      </c>
      <c r="H3272" t="s">
        <v>34</v>
      </c>
      <c r="I3272" s="3">
        <v>4</v>
      </c>
      <c r="J3272" s="4">
        <v>1023.37</v>
      </c>
      <c r="K3272" s="4">
        <v>4093.48</v>
      </c>
      <c r="L3272" t="s">
        <v>35</v>
      </c>
      <c r="M3272" t="s">
        <v>29</v>
      </c>
      <c r="N3272">
        <f>IF(COUNTIF($C$2:C3272,C3272)=1,1,0)</f>
        <v>0</v>
      </c>
      <c r="O3272">
        <f t="shared" si="102"/>
        <v>0</v>
      </c>
      <c r="P3272" t="str">
        <f t="shared" si="103"/>
        <v>2023-11</v>
      </c>
      <c r="Q3272" s="3">
        <f>IF(AND(IF(dashboard!$B$4="All",TRUE,$F3272=dashboard!$B$4),IF(dashboard!$B$5="All",TRUE,$E3272=dashboard!$B$5),IF(dashboard!$B$6="All",TRUE,$G3272=dashboard!$B$6),IF(dashboard!$B$7="All",TRUE,$M3272=dashboard!$B$7),$P3272&gt;=dashboard!$B$8,$P3272&lt;=dashboard!$B$9,COUNTIFS($C$2:C3272,$C3272,$F$2:F3272,IF(dashboard!$B$4="All","*",dashboard!$B$4),$E$2:E3272,IF(dashboard!$B$5="All","*",dashboard!$B$5),$G$2:G3272,IF(dashboard!$B$6="All","*",dashboard!$B$6),$M$2:M3272,IF(dashboard!$B$7="All","*",dashboard!$B$7),$P$2:P3272,"&gt;="&amp;dashboard!$B$8,$P$2:P3272,"&lt;="&amp;dashboard!$B$9)=1),1,0)</f>
        <v>0</v>
      </c>
    </row>
    <row r="3273" spans="1:17">
      <c r="A3273" t="s">
        <v>4869</v>
      </c>
      <c r="B3273" s="2">
        <v>45087</v>
      </c>
      <c r="C3273" t="s">
        <v>907</v>
      </c>
      <c r="D3273" t="s">
        <v>1806</v>
      </c>
      <c r="E3273" t="s">
        <v>17</v>
      </c>
      <c r="F3273" t="s">
        <v>18</v>
      </c>
      <c r="G3273" t="s">
        <v>42</v>
      </c>
      <c r="H3273" t="s">
        <v>20</v>
      </c>
      <c r="I3273" s="3">
        <v>2</v>
      </c>
      <c r="J3273" s="4">
        <v>35091.29</v>
      </c>
      <c r="K3273" s="4">
        <v>70182.59</v>
      </c>
      <c r="L3273" t="s">
        <v>21</v>
      </c>
      <c r="M3273" t="s">
        <v>29</v>
      </c>
      <c r="N3273">
        <f>IF(COUNTIF($C$2:C3273,C3273)=1,1,0)</f>
        <v>0</v>
      </c>
      <c r="O3273">
        <f t="shared" si="102"/>
        <v>0</v>
      </c>
      <c r="P3273" t="str">
        <f t="shared" si="103"/>
        <v>2023-06</v>
      </c>
      <c r="Q3273" s="3">
        <f>IF(AND(IF(dashboard!$B$4="All",TRUE,$F3273=dashboard!$B$4),IF(dashboard!$B$5="All",TRUE,$E3273=dashboard!$B$5),IF(dashboard!$B$6="All",TRUE,$G3273=dashboard!$B$6),IF(dashboard!$B$7="All",TRUE,$M3273=dashboard!$B$7),$P3273&gt;=dashboard!$B$8,$P3273&lt;=dashboard!$B$9,COUNTIFS($C$2:C3273,$C3273,$F$2:F3273,IF(dashboard!$B$4="All","*",dashboard!$B$4),$E$2:E3273,IF(dashboard!$B$5="All","*",dashboard!$B$5),$G$2:G3273,IF(dashboard!$B$6="All","*",dashboard!$B$6),$M$2:M3273,IF(dashboard!$B$7="All","*",dashboard!$B$7),$P$2:P3273,"&gt;="&amp;dashboard!$B$8,$P$2:P3273,"&lt;="&amp;dashboard!$B$9)=1),1,0)</f>
        <v>0</v>
      </c>
    </row>
    <row r="3274" spans="1:17">
      <c r="A3274" t="s">
        <v>4870</v>
      </c>
      <c r="B3274" s="2">
        <v>45257</v>
      </c>
      <c r="C3274" t="s">
        <v>4193</v>
      </c>
      <c r="D3274" t="s">
        <v>736</v>
      </c>
      <c r="E3274" t="s">
        <v>17</v>
      </c>
      <c r="F3274" t="s">
        <v>46</v>
      </c>
      <c r="G3274" t="s">
        <v>19</v>
      </c>
      <c r="H3274" t="s">
        <v>50</v>
      </c>
      <c r="I3274" s="3">
        <v>1</v>
      </c>
      <c r="J3274" s="4">
        <v>2757.01</v>
      </c>
      <c r="K3274" s="4">
        <v>2757.01</v>
      </c>
      <c r="L3274" t="s">
        <v>21</v>
      </c>
      <c r="M3274" t="s">
        <v>29</v>
      </c>
      <c r="N3274">
        <f>IF(COUNTIF($C$2:C3274,C3274)=1,1,0)</f>
        <v>0</v>
      </c>
      <c r="O3274">
        <f t="shared" si="102"/>
        <v>0</v>
      </c>
      <c r="P3274" t="str">
        <f t="shared" si="103"/>
        <v>2023-11</v>
      </c>
      <c r="Q3274" s="3">
        <f>IF(AND(IF(dashboard!$B$4="All",TRUE,$F3274=dashboard!$B$4),IF(dashboard!$B$5="All",TRUE,$E3274=dashboard!$B$5),IF(dashboard!$B$6="All",TRUE,$G3274=dashboard!$B$6),IF(dashboard!$B$7="All",TRUE,$M3274=dashboard!$B$7),$P3274&gt;=dashboard!$B$8,$P3274&lt;=dashboard!$B$9,COUNTIFS($C$2:C3274,$C3274,$F$2:F3274,IF(dashboard!$B$4="All","*",dashboard!$B$4),$E$2:E3274,IF(dashboard!$B$5="All","*",dashboard!$B$5),$G$2:G3274,IF(dashboard!$B$6="All","*",dashboard!$B$6),$M$2:M3274,IF(dashboard!$B$7="All","*",dashboard!$B$7),$P$2:P3274,"&gt;="&amp;dashboard!$B$8,$P$2:P3274,"&lt;="&amp;dashboard!$B$9)=1),1,0)</f>
        <v>0</v>
      </c>
    </row>
    <row r="3275" spans="1:17">
      <c r="A3275" t="s">
        <v>4871</v>
      </c>
      <c r="B3275" s="2">
        <v>45454</v>
      </c>
      <c r="C3275" t="s">
        <v>2208</v>
      </c>
      <c r="D3275" t="s">
        <v>349</v>
      </c>
      <c r="E3275" t="s">
        <v>17</v>
      </c>
      <c r="F3275" t="s">
        <v>27</v>
      </c>
      <c r="G3275" t="s">
        <v>42</v>
      </c>
      <c r="H3275" t="s">
        <v>34</v>
      </c>
      <c r="I3275" s="3">
        <v>3</v>
      </c>
      <c r="J3275" s="4">
        <v>1402.06</v>
      </c>
      <c r="K3275" s="4">
        <v>4206.18</v>
      </c>
      <c r="L3275" t="s">
        <v>35</v>
      </c>
      <c r="M3275" t="s">
        <v>29</v>
      </c>
      <c r="N3275">
        <f>IF(COUNTIF($C$2:C3275,C3275)=1,1,0)</f>
        <v>0</v>
      </c>
      <c r="O3275">
        <f t="shared" si="102"/>
        <v>0</v>
      </c>
      <c r="P3275" t="str">
        <f t="shared" si="103"/>
        <v>2024-06</v>
      </c>
      <c r="Q3275" s="3">
        <f>IF(AND(IF(dashboard!$B$4="All",TRUE,$F3275=dashboard!$B$4),IF(dashboard!$B$5="All",TRUE,$E3275=dashboard!$B$5),IF(dashboard!$B$6="All",TRUE,$G3275=dashboard!$B$6),IF(dashboard!$B$7="All",TRUE,$M3275=dashboard!$B$7),$P3275&gt;=dashboard!$B$8,$P3275&lt;=dashboard!$B$9,COUNTIFS($C$2:C3275,$C3275,$F$2:F3275,IF(dashboard!$B$4="All","*",dashboard!$B$4),$E$2:E3275,IF(dashboard!$B$5="All","*",dashboard!$B$5),$G$2:G3275,IF(dashboard!$B$6="All","*",dashboard!$B$6),$M$2:M3275,IF(dashboard!$B$7="All","*",dashboard!$B$7),$P$2:P3275,"&gt;="&amp;dashboard!$B$8,$P$2:P3275,"&lt;="&amp;dashboard!$B$9)=1),1,0)</f>
        <v>0</v>
      </c>
    </row>
    <row r="3276" spans="1:17">
      <c r="A3276" t="s">
        <v>4872</v>
      </c>
      <c r="B3276" s="2">
        <v>45264</v>
      </c>
      <c r="C3276" t="s">
        <v>143</v>
      </c>
      <c r="D3276" t="s">
        <v>850</v>
      </c>
      <c r="E3276" t="s">
        <v>17</v>
      </c>
      <c r="F3276" t="s">
        <v>18</v>
      </c>
      <c r="G3276" t="s">
        <v>42</v>
      </c>
      <c r="H3276" t="s">
        <v>50</v>
      </c>
      <c r="I3276" s="3">
        <v>2</v>
      </c>
      <c r="J3276" s="4">
        <v>1834.83</v>
      </c>
      <c r="K3276" s="4">
        <v>3669.65</v>
      </c>
      <c r="L3276" t="s">
        <v>21</v>
      </c>
      <c r="M3276" t="s">
        <v>29</v>
      </c>
      <c r="N3276">
        <f>IF(COUNTIF($C$2:C3276,C3276)=1,1,0)</f>
        <v>0</v>
      </c>
      <c r="O3276">
        <f t="shared" si="102"/>
        <v>0</v>
      </c>
      <c r="P3276" t="str">
        <f t="shared" si="103"/>
        <v>2023-12</v>
      </c>
      <c r="Q3276" s="3">
        <f>IF(AND(IF(dashboard!$B$4="All",TRUE,$F3276=dashboard!$B$4),IF(dashboard!$B$5="All",TRUE,$E3276=dashboard!$B$5),IF(dashboard!$B$6="All",TRUE,$G3276=dashboard!$B$6),IF(dashboard!$B$7="All",TRUE,$M3276=dashboard!$B$7),$P3276&gt;=dashboard!$B$8,$P3276&lt;=dashboard!$B$9,COUNTIFS($C$2:C3276,$C3276,$F$2:F3276,IF(dashboard!$B$4="All","*",dashboard!$B$4),$E$2:E3276,IF(dashboard!$B$5="All","*",dashboard!$B$5),$G$2:G3276,IF(dashboard!$B$6="All","*",dashboard!$B$6),$M$2:M3276,IF(dashboard!$B$7="All","*",dashboard!$B$7),$P$2:P3276,"&gt;="&amp;dashboard!$B$8,$P$2:P3276,"&lt;="&amp;dashboard!$B$9)=1),1,0)</f>
        <v>0</v>
      </c>
    </row>
    <row r="3277" spans="1:17">
      <c r="A3277" t="s">
        <v>4873</v>
      </c>
      <c r="B3277" s="2">
        <v>45230</v>
      </c>
      <c r="C3277" t="s">
        <v>1326</v>
      </c>
      <c r="D3277" t="s">
        <v>1741</v>
      </c>
      <c r="E3277" t="s">
        <v>17</v>
      </c>
      <c r="F3277" t="s">
        <v>33</v>
      </c>
      <c r="G3277" t="s">
        <v>42</v>
      </c>
      <c r="H3277" t="s">
        <v>34</v>
      </c>
      <c r="I3277" s="3">
        <v>5</v>
      </c>
      <c r="J3277" s="4">
        <v>1006.79</v>
      </c>
      <c r="K3277" s="4">
        <v>5033.9399999999996</v>
      </c>
      <c r="L3277" t="s">
        <v>35</v>
      </c>
      <c r="M3277" t="s">
        <v>29</v>
      </c>
      <c r="N3277">
        <f>IF(COUNTIF($C$2:C3277,C3277)=1,1,0)</f>
        <v>0</v>
      </c>
      <c r="O3277">
        <f t="shared" si="102"/>
        <v>0</v>
      </c>
      <c r="P3277" t="str">
        <f t="shared" si="103"/>
        <v>2023-10</v>
      </c>
      <c r="Q3277" s="3">
        <f>IF(AND(IF(dashboard!$B$4="All",TRUE,$F3277=dashboard!$B$4),IF(dashboard!$B$5="All",TRUE,$E3277=dashboard!$B$5),IF(dashboard!$B$6="All",TRUE,$G3277=dashboard!$B$6),IF(dashboard!$B$7="All",TRUE,$M3277=dashboard!$B$7),$P3277&gt;=dashboard!$B$8,$P3277&lt;=dashboard!$B$9,COUNTIFS($C$2:C3277,$C3277,$F$2:F3277,IF(dashboard!$B$4="All","*",dashboard!$B$4),$E$2:E3277,IF(dashboard!$B$5="All","*",dashboard!$B$5),$G$2:G3277,IF(dashboard!$B$6="All","*",dashboard!$B$6),$M$2:M3277,IF(dashboard!$B$7="All","*",dashboard!$B$7),$P$2:P3277,"&gt;="&amp;dashboard!$B$8,$P$2:P3277,"&lt;="&amp;dashboard!$B$9)=1),1,0)</f>
        <v>1</v>
      </c>
    </row>
    <row r="3278" spans="1:17">
      <c r="A3278" t="s">
        <v>4874</v>
      </c>
      <c r="B3278" s="2">
        <v>45429</v>
      </c>
      <c r="C3278" t="s">
        <v>1603</v>
      </c>
      <c r="D3278" t="s">
        <v>3384</v>
      </c>
      <c r="E3278" t="s">
        <v>26</v>
      </c>
      <c r="F3278" t="s">
        <v>27</v>
      </c>
      <c r="G3278" t="s">
        <v>19</v>
      </c>
      <c r="H3278" t="s">
        <v>20</v>
      </c>
      <c r="I3278" s="3">
        <v>4</v>
      </c>
      <c r="J3278" s="4">
        <v>28962.74</v>
      </c>
      <c r="K3278" s="4">
        <v>115850.96</v>
      </c>
      <c r="L3278" t="s">
        <v>28</v>
      </c>
      <c r="M3278" t="s">
        <v>29</v>
      </c>
      <c r="N3278">
        <f>IF(COUNTIF($C$2:C3278,C3278)=1,1,0)</f>
        <v>0</v>
      </c>
      <c r="O3278">
        <f t="shared" si="102"/>
        <v>0</v>
      </c>
      <c r="P3278" t="str">
        <f t="shared" si="103"/>
        <v>2024-05</v>
      </c>
      <c r="Q3278" s="3">
        <f>IF(AND(IF(dashboard!$B$4="All",TRUE,$F3278=dashboard!$B$4),IF(dashboard!$B$5="All",TRUE,$E3278=dashboard!$B$5),IF(dashboard!$B$6="All",TRUE,$G3278=dashboard!$B$6),IF(dashboard!$B$7="All",TRUE,$M3278=dashboard!$B$7),$P3278&gt;=dashboard!$B$8,$P3278&lt;=dashboard!$B$9,COUNTIFS($C$2:C3278,$C3278,$F$2:F3278,IF(dashboard!$B$4="All","*",dashboard!$B$4),$E$2:E3278,IF(dashboard!$B$5="All","*",dashboard!$B$5),$G$2:G3278,IF(dashboard!$B$6="All","*",dashboard!$B$6),$M$2:M3278,IF(dashboard!$B$7="All","*",dashboard!$B$7),$P$2:P3278,"&gt;="&amp;dashboard!$B$8,$P$2:P3278,"&lt;="&amp;dashboard!$B$9)=1),1,0)</f>
        <v>0</v>
      </c>
    </row>
    <row r="3279" spans="1:17">
      <c r="A3279" t="s">
        <v>4875</v>
      </c>
      <c r="B3279" s="2">
        <v>45264</v>
      </c>
      <c r="C3279" t="s">
        <v>1107</v>
      </c>
      <c r="D3279" t="s">
        <v>1405</v>
      </c>
      <c r="E3279" t="s">
        <v>17</v>
      </c>
      <c r="F3279" t="s">
        <v>46</v>
      </c>
      <c r="G3279" t="s">
        <v>19</v>
      </c>
      <c r="H3279" t="s">
        <v>57</v>
      </c>
      <c r="I3279" s="3">
        <v>1</v>
      </c>
      <c r="J3279" s="4">
        <v>13180.8</v>
      </c>
      <c r="K3279" s="4">
        <v>13180.8</v>
      </c>
      <c r="L3279" t="s">
        <v>21</v>
      </c>
      <c r="M3279" t="s">
        <v>29</v>
      </c>
      <c r="N3279">
        <f>IF(COUNTIF($C$2:C3279,C3279)=1,1,0)</f>
        <v>0</v>
      </c>
      <c r="O3279">
        <f t="shared" si="102"/>
        <v>0</v>
      </c>
      <c r="P3279" t="str">
        <f t="shared" si="103"/>
        <v>2023-12</v>
      </c>
      <c r="Q3279" s="3">
        <f>IF(AND(IF(dashboard!$B$4="All",TRUE,$F3279=dashboard!$B$4),IF(dashboard!$B$5="All",TRUE,$E3279=dashboard!$B$5),IF(dashboard!$B$6="All",TRUE,$G3279=dashboard!$B$6),IF(dashboard!$B$7="All",TRUE,$M3279=dashboard!$B$7),$P3279&gt;=dashboard!$B$8,$P3279&lt;=dashboard!$B$9,COUNTIFS($C$2:C3279,$C3279,$F$2:F3279,IF(dashboard!$B$4="All","*",dashboard!$B$4),$E$2:E3279,IF(dashboard!$B$5="All","*",dashboard!$B$5),$G$2:G3279,IF(dashboard!$B$6="All","*",dashboard!$B$6),$M$2:M3279,IF(dashboard!$B$7="All","*",dashboard!$B$7),$P$2:P3279,"&gt;="&amp;dashboard!$B$8,$P$2:P3279,"&lt;="&amp;dashboard!$B$9)=1),1,0)</f>
        <v>0</v>
      </c>
    </row>
    <row r="3280" spans="1:17">
      <c r="A3280" t="s">
        <v>4876</v>
      </c>
      <c r="B3280" s="2">
        <v>45201</v>
      </c>
      <c r="C3280" t="s">
        <v>633</v>
      </c>
      <c r="D3280" t="s">
        <v>1039</v>
      </c>
      <c r="E3280" t="s">
        <v>17</v>
      </c>
      <c r="F3280" t="s">
        <v>46</v>
      </c>
      <c r="G3280" t="s">
        <v>42</v>
      </c>
      <c r="H3280" t="s">
        <v>57</v>
      </c>
      <c r="I3280" s="3">
        <v>4</v>
      </c>
      <c r="J3280" s="4">
        <v>13682.51</v>
      </c>
      <c r="K3280" s="4">
        <v>54730.03</v>
      </c>
      <c r="L3280" t="s">
        <v>21</v>
      </c>
      <c r="M3280" t="s">
        <v>29</v>
      </c>
      <c r="N3280">
        <f>IF(COUNTIF($C$2:C3280,C3280)=1,1,0)</f>
        <v>0</v>
      </c>
      <c r="O3280">
        <f t="shared" si="102"/>
        <v>0</v>
      </c>
      <c r="P3280" t="str">
        <f t="shared" si="103"/>
        <v>2023-10</v>
      </c>
      <c r="Q3280" s="3">
        <f>IF(AND(IF(dashboard!$B$4="All",TRUE,$F3280=dashboard!$B$4),IF(dashboard!$B$5="All",TRUE,$E3280=dashboard!$B$5),IF(dashboard!$B$6="All",TRUE,$G3280=dashboard!$B$6),IF(dashboard!$B$7="All",TRUE,$M3280=dashboard!$B$7),$P3280&gt;=dashboard!$B$8,$P3280&lt;=dashboard!$B$9,COUNTIFS($C$2:C3280,$C3280,$F$2:F3280,IF(dashboard!$B$4="All","*",dashboard!$B$4),$E$2:E3280,IF(dashboard!$B$5="All","*",dashboard!$B$5),$G$2:G3280,IF(dashboard!$B$6="All","*",dashboard!$B$6),$M$2:M3280,IF(dashboard!$B$7="All","*",dashboard!$B$7),$P$2:P3280,"&gt;="&amp;dashboard!$B$8,$P$2:P3280,"&lt;="&amp;dashboard!$B$9)=1),1,0)</f>
        <v>0</v>
      </c>
    </row>
    <row r="3281" spans="1:17">
      <c r="A3281" t="s">
        <v>4877</v>
      </c>
      <c r="B3281" s="2">
        <v>45090</v>
      </c>
      <c r="C3281" t="s">
        <v>2217</v>
      </c>
      <c r="D3281" t="s">
        <v>601</v>
      </c>
      <c r="E3281" t="s">
        <v>17</v>
      </c>
      <c r="F3281" t="s">
        <v>18</v>
      </c>
      <c r="G3281" t="s">
        <v>42</v>
      </c>
      <c r="H3281" t="s">
        <v>57</v>
      </c>
      <c r="I3281" s="3">
        <v>4</v>
      </c>
      <c r="J3281" s="4">
        <v>13418.79</v>
      </c>
      <c r="K3281" s="4">
        <v>53675.14</v>
      </c>
      <c r="L3281" t="s">
        <v>28</v>
      </c>
      <c r="M3281" t="s">
        <v>29</v>
      </c>
      <c r="N3281">
        <f>IF(COUNTIF($C$2:C3281,C3281)=1,1,0)</f>
        <v>0</v>
      </c>
      <c r="O3281">
        <f t="shared" si="102"/>
        <v>0</v>
      </c>
      <c r="P3281" t="str">
        <f t="shared" si="103"/>
        <v>2023-06</v>
      </c>
      <c r="Q3281" s="3">
        <f>IF(AND(IF(dashboard!$B$4="All",TRUE,$F3281=dashboard!$B$4),IF(dashboard!$B$5="All",TRUE,$E3281=dashboard!$B$5),IF(dashboard!$B$6="All",TRUE,$G3281=dashboard!$B$6),IF(dashboard!$B$7="All",TRUE,$M3281=dashboard!$B$7),$P3281&gt;=dashboard!$B$8,$P3281&lt;=dashboard!$B$9,COUNTIFS($C$2:C3281,$C3281,$F$2:F3281,IF(dashboard!$B$4="All","*",dashboard!$B$4),$E$2:E3281,IF(dashboard!$B$5="All","*",dashboard!$B$5),$G$2:G3281,IF(dashboard!$B$6="All","*",dashboard!$B$6),$M$2:M3281,IF(dashboard!$B$7="All","*",dashboard!$B$7),$P$2:P3281,"&gt;="&amp;dashboard!$B$8,$P$2:P3281,"&lt;="&amp;dashboard!$B$9)=1),1,0)</f>
        <v>0</v>
      </c>
    </row>
    <row r="3282" spans="1:17">
      <c r="A3282" t="s">
        <v>4878</v>
      </c>
      <c r="B3282" s="2">
        <v>45369</v>
      </c>
      <c r="C3282" t="s">
        <v>883</v>
      </c>
      <c r="D3282" t="s">
        <v>4480</v>
      </c>
      <c r="E3282" t="s">
        <v>26</v>
      </c>
      <c r="F3282" t="s">
        <v>18</v>
      </c>
      <c r="G3282" t="s">
        <v>42</v>
      </c>
      <c r="H3282" t="s">
        <v>57</v>
      </c>
      <c r="I3282" s="3">
        <v>4</v>
      </c>
      <c r="J3282" s="4">
        <v>17641.099999999999</v>
      </c>
      <c r="K3282" s="4">
        <v>70564.42</v>
      </c>
      <c r="L3282" t="s">
        <v>21</v>
      </c>
      <c r="M3282" t="s">
        <v>29</v>
      </c>
      <c r="N3282">
        <f>IF(COUNTIF($C$2:C3282,C3282)=1,1,0)</f>
        <v>0</v>
      </c>
      <c r="O3282">
        <f t="shared" si="102"/>
        <v>0</v>
      </c>
      <c r="P3282" t="str">
        <f t="shared" si="103"/>
        <v>2024-03</v>
      </c>
      <c r="Q3282" s="3">
        <f>IF(AND(IF(dashboard!$B$4="All",TRUE,$F3282=dashboard!$B$4),IF(dashboard!$B$5="All",TRUE,$E3282=dashboard!$B$5),IF(dashboard!$B$6="All",TRUE,$G3282=dashboard!$B$6),IF(dashboard!$B$7="All",TRUE,$M3282=dashboard!$B$7),$P3282&gt;=dashboard!$B$8,$P3282&lt;=dashboard!$B$9,COUNTIFS($C$2:C3282,$C3282,$F$2:F3282,IF(dashboard!$B$4="All","*",dashboard!$B$4),$E$2:E3282,IF(dashboard!$B$5="All","*",dashboard!$B$5),$G$2:G3282,IF(dashboard!$B$6="All","*",dashboard!$B$6),$M$2:M3282,IF(dashboard!$B$7="All","*",dashboard!$B$7),$P$2:P3282,"&gt;="&amp;dashboard!$B$8,$P$2:P3282,"&lt;="&amp;dashboard!$B$9)=1),1,0)</f>
        <v>0</v>
      </c>
    </row>
    <row r="3283" spans="1:17">
      <c r="A3283" t="s">
        <v>4879</v>
      </c>
      <c r="B3283" s="2">
        <v>45245</v>
      </c>
      <c r="C3283" t="s">
        <v>717</v>
      </c>
      <c r="D3283" t="s">
        <v>1409</v>
      </c>
      <c r="E3283" t="s">
        <v>17</v>
      </c>
      <c r="F3283" t="s">
        <v>46</v>
      </c>
      <c r="G3283" t="s">
        <v>19</v>
      </c>
      <c r="H3283" t="s">
        <v>34</v>
      </c>
      <c r="I3283" s="3">
        <v>4</v>
      </c>
      <c r="J3283" s="4">
        <v>1102.28</v>
      </c>
      <c r="K3283" s="4">
        <v>4409.1099999999997</v>
      </c>
      <c r="L3283" t="s">
        <v>28</v>
      </c>
      <c r="M3283" t="s">
        <v>29</v>
      </c>
      <c r="N3283">
        <f>IF(COUNTIF($C$2:C3283,C3283)=1,1,0)</f>
        <v>0</v>
      </c>
      <c r="O3283">
        <f t="shared" si="102"/>
        <v>0</v>
      </c>
      <c r="P3283" t="str">
        <f t="shared" si="103"/>
        <v>2023-11</v>
      </c>
      <c r="Q3283" s="3">
        <f>IF(AND(IF(dashboard!$B$4="All",TRUE,$F3283=dashboard!$B$4),IF(dashboard!$B$5="All",TRUE,$E3283=dashboard!$B$5),IF(dashboard!$B$6="All",TRUE,$G3283=dashboard!$B$6),IF(dashboard!$B$7="All",TRUE,$M3283=dashboard!$B$7),$P3283&gt;=dashboard!$B$8,$P3283&lt;=dashboard!$B$9,COUNTIFS($C$2:C3283,$C3283,$F$2:F3283,IF(dashboard!$B$4="All","*",dashboard!$B$4),$E$2:E3283,IF(dashboard!$B$5="All","*",dashboard!$B$5),$G$2:G3283,IF(dashboard!$B$6="All","*",dashboard!$B$6),$M$2:M3283,IF(dashboard!$B$7="All","*",dashboard!$B$7),$P$2:P3283,"&gt;="&amp;dashboard!$B$8,$P$2:P3283,"&lt;="&amp;dashboard!$B$9)=1),1,0)</f>
        <v>0</v>
      </c>
    </row>
    <row r="3284" spans="1:17">
      <c r="A3284" t="s">
        <v>4880</v>
      </c>
      <c r="B3284" s="2">
        <v>45430</v>
      </c>
      <c r="C3284" t="s">
        <v>323</v>
      </c>
      <c r="D3284" t="s">
        <v>41</v>
      </c>
      <c r="E3284" t="s">
        <v>26</v>
      </c>
      <c r="F3284" t="s">
        <v>46</v>
      </c>
      <c r="G3284" t="s">
        <v>19</v>
      </c>
      <c r="H3284" t="s">
        <v>57</v>
      </c>
      <c r="I3284" s="3">
        <v>1</v>
      </c>
      <c r="J3284" s="4">
        <v>14636.94</v>
      </c>
      <c r="K3284" s="4">
        <v>14636.94</v>
      </c>
      <c r="L3284" t="s">
        <v>35</v>
      </c>
      <c r="M3284" t="s">
        <v>29</v>
      </c>
      <c r="N3284">
        <f>IF(COUNTIF($C$2:C3284,C3284)=1,1,0)</f>
        <v>0</v>
      </c>
      <c r="O3284">
        <f t="shared" si="102"/>
        <v>0</v>
      </c>
      <c r="P3284" t="str">
        <f t="shared" si="103"/>
        <v>2024-05</v>
      </c>
      <c r="Q3284" s="3">
        <f>IF(AND(IF(dashboard!$B$4="All",TRUE,$F3284=dashboard!$B$4),IF(dashboard!$B$5="All",TRUE,$E3284=dashboard!$B$5),IF(dashboard!$B$6="All",TRUE,$G3284=dashboard!$B$6),IF(dashboard!$B$7="All",TRUE,$M3284=dashboard!$B$7),$P3284&gt;=dashboard!$B$8,$P3284&lt;=dashboard!$B$9,COUNTIFS($C$2:C3284,$C3284,$F$2:F3284,IF(dashboard!$B$4="All","*",dashboard!$B$4),$E$2:E3284,IF(dashboard!$B$5="All","*",dashboard!$B$5),$G$2:G3284,IF(dashboard!$B$6="All","*",dashboard!$B$6),$M$2:M3284,IF(dashboard!$B$7="All","*",dashboard!$B$7),$P$2:P3284,"&gt;="&amp;dashboard!$B$8,$P$2:P3284,"&lt;="&amp;dashboard!$B$9)=1),1,0)</f>
        <v>0</v>
      </c>
    </row>
    <row r="3285" spans="1:17">
      <c r="A3285" t="s">
        <v>4881</v>
      </c>
      <c r="B3285" s="2">
        <v>45313</v>
      </c>
      <c r="C3285" t="s">
        <v>218</v>
      </c>
      <c r="D3285" t="s">
        <v>1101</v>
      </c>
      <c r="E3285" t="s">
        <v>61</v>
      </c>
      <c r="F3285" t="s">
        <v>18</v>
      </c>
      <c r="G3285" t="s">
        <v>19</v>
      </c>
      <c r="H3285" t="s">
        <v>57</v>
      </c>
      <c r="I3285" s="3">
        <v>2</v>
      </c>
      <c r="J3285" s="4">
        <v>16114.75</v>
      </c>
      <c r="K3285" s="4">
        <v>32229.5</v>
      </c>
      <c r="L3285" t="s">
        <v>21</v>
      </c>
      <c r="M3285" t="s">
        <v>29</v>
      </c>
      <c r="N3285">
        <f>IF(COUNTIF($C$2:C3285,C3285)=1,1,0)</f>
        <v>0</v>
      </c>
      <c r="O3285">
        <f t="shared" si="102"/>
        <v>0</v>
      </c>
      <c r="P3285" t="str">
        <f t="shared" si="103"/>
        <v>2024-01</v>
      </c>
      <c r="Q3285" s="3">
        <f>IF(AND(IF(dashboard!$B$4="All",TRUE,$F3285=dashboard!$B$4),IF(dashboard!$B$5="All",TRUE,$E3285=dashboard!$B$5),IF(dashboard!$B$6="All",TRUE,$G3285=dashboard!$B$6),IF(dashboard!$B$7="All",TRUE,$M3285=dashboard!$B$7),$P3285&gt;=dashboard!$B$8,$P3285&lt;=dashboard!$B$9,COUNTIFS($C$2:C3285,$C3285,$F$2:F3285,IF(dashboard!$B$4="All","*",dashboard!$B$4),$E$2:E3285,IF(dashboard!$B$5="All","*",dashboard!$B$5),$G$2:G3285,IF(dashboard!$B$6="All","*",dashboard!$B$6),$M$2:M3285,IF(dashboard!$B$7="All","*",dashboard!$B$7),$P$2:P3285,"&gt;="&amp;dashboard!$B$8,$P$2:P3285,"&lt;="&amp;dashboard!$B$9)=1),1,0)</f>
        <v>0</v>
      </c>
    </row>
    <row r="3286" spans="1:17">
      <c r="A3286" t="s">
        <v>4882</v>
      </c>
      <c r="B3286" s="2">
        <v>45420</v>
      </c>
      <c r="C3286" t="s">
        <v>2618</v>
      </c>
      <c r="D3286" t="s">
        <v>897</v>
      </c>
      <c r="E3286" t="s">
        <v>17</v>
      </c>
      <c r="F3286" t="s">
        <v>27</v>
      </c>
      <c r="G3286" t="s">
        <v>42</v>
      </c>
      <c r="H3286" t="s">
        <v>34</v>
      </c>
      <c r="I3286" s="3">
        <v>5</v>
      </c>
      <c r="J3286" s="4">
        <v>1275.05</v>
      </c>
      <c r="K3286" s="4">
        <v>6375.25</v>
      </c>
      <c r="L3286" t="s">
        <v>21</v>
      </c>
      <c r="M3286" t="s">
        <v>29</v>
      </c>
      <c r="N3286">
        <f>IF(COUNTIF($C$2:C3286,C3286)=1,1,0)</f>
        <v>0</v>
      </c>
      <c r="O3286">
        <f t="shared" si="102"/>
        <v>0</v>
      </c>
      <c r="P3286" t="str">
        <f t="shared" si="103"/>
        <v>2024-05</v>
      </c>
      <c r="Q3286" s="3">
        <f>IF(AND(IF(dashboard!$B$4="All",TRUE,$F3286=dashboard!$B$4),IF(dashboard!$B$5="All",TRUE,$E3286=dashboard!$B$5),IF(dashboard!$B$6="All",TRUE,$G3286=dashboard!$B$6),IF(dashboard!$B$7="All",TRUE,$M3286=dashboard!$B$7),$P3286&gt;=dashboard!$B$8,$P3286&lt;=dashboard!$B$9,COUNTIFS($C$2:C3286,$C3286,$F$2:F3286,IF(dashboard!$B$4="All","*",dashboard!$B$4),$E$2:E3286,IF(dashboard!$B$5="All","*",dashboard!$B$5),$G$2:G3286,IF(dashboard!$B$6="All","*",dashboard!$B$6),$M$2:M3286,IF(dashboard!$B$7="All","*",dashboard!$B$7),$P$2:P3286,"&gt;="&amp;dashboard!$B$8,$P$2:P3286,"&lt;="&amp;dashboard!$B$9)=1),1,0)</f>
        <v>0</v>
      </c>
    </row>
    <row r="3287" spans="1:17">
      <c r="A3287" t="s">
        <v>4883</v>
      </c>
      <c r="B3287" s="2">
        <v>45416</v>
      </c>
      <c r="C3287" t="s">
        <v>552</v>
      </c>
      <c r="D3287" t="s">
        <v>2187</v>
      </c>
      <c r="E3287" t="s">
        <v>17</v>
      </c>
      <c r="F3287" t="s">
        <v>33</v>
      </c>
      <c r="G3287" t="s">
        <v>19</v>
      </c>
      <c r="H3287" t="s">
        <v>34</v>
      </c>
      <c r="I3287" s="3">
        <v>2</v>
      </c>
      <c r="J3287" s="4">
        <v>1189.78</v>
      </c>
      <c r="K3287" s="4">
        <v>2379.56</v>
      </c>
      <c r="L3287" t="s">
        <v>28</v>
      </c>
      <c r="M3287" t="s">
        <v>22</v>
      </c>
      <c r="N3287">
        <f>IF(COUNTIF($C$2:C3287,C3287)=1,1,0)</f>
        <v>0</v>
      </c>
      <c r="O3287">
        <f t="shared" si="102"/>
        <v>1</v>
      </c>
      <c r="P3287" t="str">
        <f t="shared" si="103"/>
        <v>2024-05</v>
      </c>
      <c r="Q3287" s="3">
        <f>IF(AND(IF(dashboard!$B$4="All",TRUE,$F3287=dashboard!$B$4),IF(dashboard!$B$5="All",TRUE,$E3287=dashboard!$B$5),IF(dashboard!$B$6="All",TRUE,$G3287=dashboard!$B$6),IF(dashboard!$B$7="All",TRUE,$M3287=dashboard!$B$7),$P3287&gt;=dashboard!$B$8,$P3287&lt;=dashboard!$B$9,COUNTIFS($C$2:C3287,$C3287,$F$2:F3287,IF(dashboard!$B$4="All","*",dashboard!$B$4),$E$2:E3287,IF(dashboard!$B$5="All","*",dashboard!$B$5),$G$2:G3287,IF(dashboard!$B$6="All","*",dashboard!$B$6),$M$2:M3287,IF(dashboard!$B$7="All","*",dashboard!$B$7),$P$2:P3287,"&gt;="&amp;dashboard!$B$8,$P$2:P3287,"&lt;="&amp;dashboard!$B$9)=1),1,0)</f>
        <v>0</v>
      </c>
    </row>
    <row r="3288" spans="1:17">
      <c r="A3288" t="s">
        <v>4884</v>
      </c>
      <c r="B3288" s="2">
        <v>44999</v>
      </c>
      <c r="C3288" t="s">
        <v>4885</v>
      </c>
      <c r="D3288" t="s">
        <v>166</v>
      </c>
      <c r="E3288" t="s">
        <v>17</v>
      </c>
      <c r="F3288" t="s">
        <v>18</v>
      </c>
      <c r="G3288" t="s">
        <v>19</v>
      </c>
      <c r="H3288" t="s">
        <v>20</v>
      </c>
      <c r="I3288" s="3">
        <v>1</v>
      </c>
      <c r="J3288" s="4">
        <v>39564.559999999998</v>
      </c>
      <c r="K3288" s="4">
        <v>39564.559999999998</v>
      </c>
      <c r="L3288" t="s">
        <v>35</v>
      </c>
      <c r="M3288" t="s">
        <v>29</v>
      </c>
      <c r="N3288">
        <f>IF(COUNTIF($C$2:C3288,C3288)=1,1,0)</f>
        <v>1</v>
      </c>
      <c r="O3288">
        <f t="shared" si="102"/>
        <v>0</v>
      </c>
      <c r="P3288" t="str">
        <f t="shared" si="103"/>
        <v>2023-03</v>
      </c>
      <c r="Q3288" s="3">
        <f>IF(AND(IF(dashboard!$B$4="All",TRUE,$F3288=dashboard!$B$4),IF(dashboard!$B$5="All",TRUE,$E3288=dashboard!$B$5),IF(dashboard!$B$6="All",TRUE,$G3288=dashboard!$B$6),IF(dashboard!$B$7="All",TRUE,$M3288=dashboard!$B$7),$P3288&gt;=dashboard!$B$8,$P3288&lt;=dashboard!$B$9,COUNTIFS($C$2:C3288,$C3288,$F$2:F3288,IF(dashboard!$B$4="All","*",dashboard!$B$4),$E$2:E3288,IF(dashboard!$B$5="All","*",dashboard!$B$5),$G$2:G3288,IF(dashboard!$B$6="All","*",dashboard!$B$6),$M$2:M3288,IF(dashboard!$B$7="All","*",dashboard!$B$7),$P$2:P3288,"&gt;="&amp;dashboard!$B$8,$P$2:P3288,"&lt;="&amp;dashboard!$B$9)=1),1,0)</f>
        <v>0</v>
      </c>
    </row>
    <row r="3289" spans="1:17">
      <c r="A3289" t="s">
        <v>4886</v>
      </c>
      <c r="B3289" s="2">
        <v>45435</v>
      </c>
      <c r="C3289" t="s">
        <v>1147</v>
      </c>
      <c r="D3289" t="s">
        <v>4887</v>
      </c>
      <c r="E3289" t="s">
        <v>61</v>
      </c>
      <c r="F3289" t="s">
        <v>27</v>
      </c>
      <c r="G3289" t="s">
        <v>42</v>
      </c>
      <c r="H3289" t="s">
        <v>34</v>
      </c>
      <c r="I3289" s="3">
        <v>5</v>
      </c>
      <c r="J3289" s="4">
        <v>1214.51</v>
      </c>
      <c r="K3289" s="4">
        <v>6072.54</v>
      </c>
      <c r="L3289" t="s">
        <v>35</v>
      </c>
      <c r="M3289" t="s">
        <v>29</v>
      </c>
      <c r="N3289">
        <f>IF(COUNTIF($C$2:C3289,C3289)=1,1,0)</f>
        <v>0</v>
      </c>
      <c r="O3289">
        <f t="shared" si="102"/>
        <v>0</v>
      </c>
      <c r="P3289" t="str">
        <f t="shared" si="103"/>
        <v>2024-05</v>
      </c>
      <c r="Q3289" s="3">
        <f>IF(AND(IF(dashboard!$B$4="All",TRUE,$F3289=dashboard!$B$4),IF(dashboard!$B$5="All",TRUE,$E3289=dashboard!$B$5),IF(dashboard!$B$6="All",TRUE,$G3289=dashboard!$B$6),IF(dashboard!$B$7="All",TRUE,$M3289=dashboard!$B$7),$P3289&gt;=dashboard!$B$8,$P3289&lt;=dashboard!$B$9,COUNTIFS($C$2:C3289,$C3289,$F$2:F3289,IF(dashboard!$B$4="All","*",dashboard!$B$4),$E$2:E3289,IF(dashboard!$B$5="All","*",dashboard!$B$5),$G$2:G3289,IF(dashboard!$B$6="All","*",dashboard!$B$6),$M$2:M3289,IF(dashboard!$B$7="All","*",dashboard!$B$7),$P$2:P3289,"&gt;="&amp;dashboard!$B$8,$P$2:P3289,"&lt;="&amp;dashboard!$B$9)=1),1,0)</f>
        <v>0</v>
      </c>
    </row>
    <row r="3290" spans="1:17">
      <c r="A3290" t="s">
        <v>4888</v>
      </c>
      <c r="B3290" s="2">
        <v>45316</v>
      </c>
      <c r="C3290" t="s">
        <v>3489</v>
      </c>
      <c r="D3290" t="s">
        <v>1649</v>
      </c>
      <c r="E3290" t="s">
        <v>26</v>
      </c>
      <c r="F3290" t="s">
        <v>46</v>
      </c>
      <c r="G3290" t="s">
        <v>19</v>
      </c>
      <c r="H3290" t="s">
        <v>50</v>
      </c>
      <c r="I3290" s="3">
        <v>3</v>
      </c>
      <c r="J3290" s="4">
        <v>2843.45</v>
      </c>
      <c r="K3290" s="4">
        <v>8530.35</v>
      </c>
      <c r="L3290" t="s">
        <v>28</v>
      </c>
      <c r="M3290" t="s">
        <v>22</v>
      </c>
      <c r="N3290">
        <f>IF(COUNTIF($C$2:C3290,C3290)=1,1,0)</f>
        <v>0</v>
      </c>
      <c r="O3290">
        <f t="shared" si="102"/>
        <v>1</v>
      </c>
      <c r="P3290" t="str">
        <f t="shared" si="103"/>
        <v>2024-01</v>
      </c>
      <c r="Q3290" s="3">
        <f>IF(AND(IF(dashboard!$B$4="All",TRUE,$F3290=dashboard!$B$4),IF(dashboard!$B$5="All",TRUE,$E3290=dashboard!$B$5),IF(dashboard!$B$6="All",TRUE,$G3290=dashboard!$B$6),IF(dashboard!$B$7="All",TRUE,$M3290=dashboard!$B$7),$P3290&gt;=dashboard!$B$8,$P3290&lt;=dashboard!$B$9,COUNTIFS($C$2:C3290,$C3290,$F$2:F3290,IF(dashboard!$B$4="All","*",dashboard!$B$4),$E$2:E3290,IF(dashboard!$B$5="All","*",dashboard!$B$5),$G$2:G3290,IF(dashboard!$B$6="All","*",dashboard!$B$6),$M$2:M3290,IF(dashboard!$B$7="All","*",dashboard!$B$7),$P$2:P3290,"&gt;="&amp;dashboard!$B$8,$P$2:P3290,"&lt;="&amp;dashboard!$B$9)=1),1,0)</f>
        <v>0</v>
      </c>
    </row>
    <row r="3291" spans="1:17">
      <c r="A3291" t="s">
        <v>4889</v>
      </c>
      <c r="B3291" s="2">
        <v>45221</v>
      </c>
      <c r="C3291" t="s">
        <v>573</v>
      </c>
      <c r="D3291" t="s">
        <v>518</v>
      </c>
      <c r="E3291" t="s">
        <v>61</v>
      </c>
      <c r="F3291" t="s">
        <v>33</v>
      </c>
      <c r="G3291" t="s">
        <v>19</v>
      </c>
      <c r="H3291" t="s">
        <v>20</v>
      </c>
      <c r="I3291" s="3">
        <v>2</v>
      </c>
      <c r="J3291" s="4">
        <v>29798.400000000001</v>
      </c>
      <c r="K3291" s="4">
        <v>59596.800000000003</v>
      </c>
      <c r="L3291" t="s">
        <v>21</v>
      </c>
      <c r="M3291" t="s">
        <v>29</v>
      </c>
      <c r="N3291">
        <f>IF(COUNTIF($C$2:C3291,C3291)=1,1,0)</f>
        <v>0</v>
      </c>
      <c r="O3291">
        <f t="shared" si="102"/>
        <v>0</v>
      </c>
      <c r="P3291" t="str">
        <f t="shared" si="103"/>
        <v>2023-10</v>
      </c>
      <c r="Q3291" s="3">
        <f>IF(AND(IF(dashboard!$B$4="All",TRUE,$F3291=dashboard!$B$4),IF(dashboard!$B$5="All",TRUE,$E3291=dashboard!$B$5),IF(dashboard!$B$6="All",TRUE,$G3291=dashboard!$B$6),IF(dashboard!$B$7="All",TRUE,$M3291=dashboard!$B$7),$P3291&gt;=dashboard!$B$8,$P3291&lt;=dashboard!$B$9,COUNTIFS($C$2:C3291,$C3291,$F$2:F3291,IF(dashboard!$B$4="All","*",dashboard!$B$4),$E$2:E3291,IF(dashboard!$B$5="All","*",dashboard!$B$5),$G$2:G3291,IF(dashboard!$B$6="All","*",dashboard!$B$6),$M$2:M3291,IF(dashboard!$B$7="All","*",dashboard!$B$7),$P$2:P3291,"&gt;="&amp;dashboard!$B$8,$P$2:P3291,"&lt;="&amp;dashboard!$B$9)=1),1,0)</f>
        <v>0</v>
      </c>
    </row>
    <row r="3292" spans="1:17">
      <c r="A3292" t="s">
        <v>4890</v>
      </c>
      <c r="B3292" s="2">
        <v>45295</v>
      </c>
      <c r="C3292" t="s">
        <v>4367</v>
      </c>
      <c r="D3292" t="s">
        <v>1454</v>
      </c>
      <c r="E3292" t="s">
        <v>17</v>
      </c>
      <c r="F3292" t="s">
        <v>27</v>
      </c>
      <c r="G3292" t="s">
        <v>19</v>
      </c>
      <c r="H3292" t="s">
        <v>20</v>
      </c>
      <c r="I3292" s="3">
        <v>1</v>
      </c>
      <c r="J3292" s="4">
        <v>26810.41</v>
      </c>
      <c r="K3292" s="4">
        <v>26810.41</v>
      </c>
      <c r="L3292" t="s">
        <v>21</v>
      </c>
      <c r="M3292" t="s">
        <v>29</v>
      </c>
      <c r="N3292">
        <f>IF(COUNTIF($C$2:C3292,C3292)=1,1,0)</f>
        <v>0</v>
      </c>
      <c r="O3292">
        <f t="shared" si="102"/>
        <v>0</v>
      </c>
      <c r="P3292" t="str">
        <f t="shared" si="103"/>
        <v>2024-01</v>
      </c>
      <c r="Q3292" s="3">
        <f>IF(AND(IF(dashboard!$B$4="All",TRUE,$F3292=dashboard!$B$4),IF(dashboard!$B$5="All",TRUE,$E3292=dashboard!$B$5),IF(dashboard!$B$6="All",TRUE,$G3292=dashboard!$B$6),IF(dashboard!$B$7="All",TRUE,$M3292=dashboard!$B$7),$P3292&gt;=dashboard!$B$8,$P3292&lt;=dashboard!$B$9,COUNTIFS($C$2:C3292,$C3292,$F$2:F3292,IF(dashboard!$B$4="All","*",dashboard!$B$4),$E$2:E3292,IF(dashboard!$B$5="All","*",dashboard!$B$5),$G$2:G3292,IF(dashboard!$B$6="All","*",dashboard!$B$6),$M$2:M3292,IF(dashboard!$B$7="All","*",dashboard!$B$7),$P$2:P3292,"&gt;="&amp;dashboard!$B$8,$P$2:P3292,"&lt;="&amp;dashboard!$B$9)=1),1,0)</f>
        <v>0</v>
      </c>
    </row>
    <row r="3293" spans="1:17">
      <c r="A3293" t="s">
        <v>4891</v>
      </c>
      <c r="B3293" s="2">
        <v>45113</v>
      </c>
      <c r="C3293" t="s">
        <v>1326</v>
      </c>
      <c r="D3293" t="s">
        <v>1286</v>
      </c>
      <c r="E3293" t="s">
        <v>61</v>
      </c>
      <c r="F3293" t="s">
        <v>33</v>
      </c>
      <c r="G3293" t="s">
        <v>19</v>
      </c>
      <c r="H3293" t="s">
        <v>57</v>
      </c>
      <c r="I3293" s="3">
        <v>1</v>
      </c>
      <c r="J3293" s="4">
        <v>16646.400000000001</v>
      </c>
      <c r="K3293" s="4">
        <v>16646.400000000001</v>
      </c>
      <c r="L3293" t="s">
        <v>28</v>
      </c>
      <c r="M3293" t="s">
        <v>29</v>
      </c>
      <c r="N3293">
        <f>IF(COUNTIF($C$2:C3293,C3293)=1,1,0)</f>
        <v>0</v>
      </c>
      <c r="O3293">
        <f t="shared" si="102"/>
        <v>0</v>
      </c>
      <c r="P3293" t="str">
        <f t="shared" si="103"/>
        <v>2023-07</v>
      </c>
      <c r="Q3293" s="3">
        <f>IF(AND(IF(dashboard!$B$4="All",TRUE,$F3293=dashboard!$B$4),IF(dashboard!$B$5="All",TRUE,$E3293=dashboard!$B$5),IF(dashboard!$B$6="All",TRUE,$G3293=dashboard!$B$6),IF(dashboard!$B$7="All",TRUE,$M3293=dashboard!$B$7),$P3293&gt;=dashboard!$B$8,$P3293&lt;=dashboard!$B$9,COUNTIFS($C$2:C3293,$C3293,$F$2:F3293,IF(dashboard!$B$4="All","*",dashboard!$B$4),$E$2:E3293,IF(dashboard!$B$5="All","*",dashboard!$B$5),$G$2:G3293,IF(dashboard!$B$6="All","*",dashboard!$B$6),$M$2:M3293,IF(dashboard!$B$7="All","*",dashboard!$B$7),$P$2:P3293,"&gt;="&amp;dashboard!$B$8,$P$2:P3293,"&lt;="&amp;dashboard!$B$9)=1),1,0)</f>
        <v>0</v>
      </c>
    </row>
    <row r="3294" spans="1:17">
      <c r="A3294" t="s">
        <v>4892</v>
      </c>
      <c r="B3294" s="2">
        <v>45371</v>
      </c>
      <c r="C3294" t="s">
        <v>1616</v>
      </c>
      <c r="D3294" t="s">
        <v>2951</v>
      </c>
      <c r="E3294" t="s">
        <v>17</v>
      </c>
      <c r="F3294" t="s">
        <v>33</v>
      </c>
      <c r="G3294" t="s">
        <v>19</v>
      </c>
      <c r="H3294" t="s">
        <v>57</v>
      </c>
      <c r="I3294" s="3">
        <v>1</v>
      </c>
      <c r="J3294" s="4">
        <v>13368.88</v>
      </c>
      <c r="K3294" s="4">
        <v>13368.88</v>
      </c>
      <c r="L3294" t="s">
        <v>28</v>
      </c>
      <c r="M3294" t="s">
        <v>29</v>
      </c>
      <c r="N3294">
        <f>IF(COUNTIF($C$2:C3294,C3294)=1,1,0)</f>
        <v>0</v>
      </c>
      <c r="O3294">
        <f t="shared" si="102"/>
        <v>0</v>
      </c>
      <c r="P3294" t="str">
        <f t="shared" si="103"/>
        <v>2024-03</v>
      </c>
      <c r="Q3294" s="3">
        <f>IF(AND(IF(dashboard!$B$4="All",TRUE,$F3294=dashboard!$B$4),IF(dashboard!$B$5="All",TRUE,$E3294=dashboard!$B$5),IF(dashboard!$B$6="All",TRUE,$G3294=dashboard!$B$6),IF(dashboard!$B$7="All",TRUE,$M3294=dashboard!$B$7),$P3294&gt;=dashboard!$B$8,$P3294&lt;=dashboard!$B$9,COUNTIFS($C$2:C3294,$C3294,$F$2:F3294,IF(dashboard!$B$4="All","*",dashboard!$B$4),$E$2:E3294,IF(dashboard!$B$5="All","*",dashboard!$B$5),$G$2:G3294,IF(dashboard!$B$6="All","*",dashboard!$B$6),$M$2:M3294,IF(dashboard!$B$7="All","*",dashboard!$B$7),$P$2:P3294,"&gt;="&amp;dashboard!$B$8,$P$2:P3294,"&lt;="&amp;dashboard!$B$9)=1),1,0)</f>
        <v>0</v>
      </c>
    </row>
    <row r="3295" spans="1:17">
      <c r="A3295" t="s">
        <v>4893</v>
      </c>
      <c r="B3295" s="2">
        <v>45289</v>
      </c>
      <c r="C3295" t="s">
        <v>40</v>
      </c>
      <c r="D3295" t="s">
        <v>675</v>
      </c>
      <c r="E3295" t="s">
        <v>17</v>
      </c>
      <c r="F3295" t="s">
        <v>33</v>
      </c>
      <c r="G3295" t="s">
        <v>19</v>
      </c>
      <c r="H3295" t="s">
        <v>50</v>
      </c>
      <c r="I3295" s="3">
        <v>5</v>
      </c>
      <c r="J3295" s="4">
        <v>2563.86</v>
      </c>
      <c r="K3295" s="4">
        <v>12819.28</v>
      </c>
      <c r="L3295" t="s">
        <v>28</v>
      </c>
      <c r="M3295" t="s">
        <v>29</v>
      </c>
      <c r="N3295">
        <f>IF(COUNTIF($C$2:C3295,C3295)=1,1,0)</f>
        <v>0</v>
      </c>
      <c r="O3295">
        <f t="shared" si="102"/>
        <v>0</v>
      </c>
      <c r="P3295" t="str">
        <f t="shared" si="103"/>
        <v>2023-12</v>
      </c>
      <c r="Q3295" s="3">
        <f>IF(AND(IF(dashboard!$B$4="All",TRUE,$F3295=dashboard!$B$4),IF(dashboard!$B$5="All",TRUE,$E3295=dashboard!$B$5),IF(dashboard!$B$6="All",TRUE,$G3295=dashboard!$B$6),IF(dashboard!$B$7="All",TRUE,$M3295=dashboard!$B$7),$P3295&gt;=dashboard!$B$8,$P3295&lt;=dashboard!$B$9,COUNTIFS($C$2:C3295,$C3295,$F$2:F3295,IF(dashboard!$B$4="All","*",dashboard!$B$4),$E$2:E3295,IF(dashboard!$B$5="All","*",dashboard!$B$5),$G$2:G3295,IF(dashboard!$B$6="All","*",dashboard!$B$6),$M$2:M3295,IF(dashboard!$B$7="All","*",dashboard!$B$7),$P$2:P3295,"&gt;="&amp;dashboard!$B$8,$P$2:P3295,"&lt;="&amp;dashboard!$B$9)=1),1,0)</f>
        <v>1</v>
      </c>
    </row>
    <row r="3296" spans="1:17">
      <c r="A3296" t="s">
        <v>4894</v>
      </c>
      <c r="B3296" s="2">
        <v>45049</v>
      </c>
      <c r="C3296" t="s">
        <v>4035</v>
      </c>
      <c r="D3296" t="s">
        <v>3522</v>
      </c>
      <c r="E3296" t="s">
        <v>61</v>
      </c>
      <c r="F3296" t="s">
        <v>27</v>
      </c>
      <c r="G3296" t="s">
        <v>19</v>
      </c>
      <c r="H3296" t="s">
        <v>57</v>
      </c>
      <c r="I3296" s="3">
        <v>4</v>
      </c>
      <c r="J3296" s="4">
        <v>16029.83</v>
      </c>
      <c r="K3296" s="4">
        <v>64119.34</v>
      </c>
      <c r="L3296" t="s">
        <v>21</v>
      </c>
      <c r="M3296" t="s">
        <v>29</v>
      </c>
      <c r="N3296">
        <f>IF(COUNTIF($C$2:C3296,C3296)=1,1,0)</f>
        <v>0</v>
      </c>
      <c r="O3296">
        <f t="shared" si="102"/>
        <v>0</v>
      </c>
      <c r="P3296" t="str">
        <f t="shared" si="103"/>
        <v>2023-05</v>
      </c>
      <c r="Q3296" s="3">
        <f>IF(AND(IF(dashboard!$B$4="All",TRUE,$F3296=dashboard!$B$4),IF(dashboard!$B$5="All",TRUE,$E3296=dashboard!$B$5),IF(dashboard!$B$6="All",TRUE,$G3296=dashboard!$B$6),IF(dashboard!$B$7="All",TRUE,$M3296=dashboard!$B$7),$P3296&gt;=dashboard!$B$8,$P3296&lt;=dashboard!$B$9,COUNTIFS($C$2:C3296,$C3296,$F$2:F3296,IF(dashboard!$B$4="All","*",dashboard!$B$4),$E$2:E3296,IF(dashboard!$B$5="All","*",dashboard!$B$5),$G$2:G3296,IF(dashboard!$B$6="All","*",dashboard!$B$6),$M$2:M3296,IF(dashboard!$B$7="All","*",dashboard!$B$7),$P$2:P3296,"&gt;="&amp;dashboard!$B$8,$P$2:P3296,"&lt;="&amp;dashboard!$B$9)=1),1,0)</f>
        <v>0</v>
      </c>
    </row>
    <row r="3297" spans="1:17">
      <c r="A3297" t="s">
        <v>4895</v>
      </c>
      <c r="B3297" s="2">
        <v>45114</v>
      </c>
      <c r="C3297" t="s">
        <v>1015</v>
      </c>
      <c r="D3297" t="s">
        <v>1963</v>
      </c>
      <c r="E3297" t="s">
        <v>61</v>
      </c>
      <c r="F3297" t="s">
        <v>27</v>
      </c>
      <c r="G3297" t="s">
        <v>19</v>
      </c>
      <c r="H3297" t="s">
        <v>34</v>
      </c>
      <c r="I3297" s="3">
        <v>3</v>
      </c>
      <c r="J3297" s="4">
        <v>1036.03</v>
      </c>
      <c r="K3297" s="4">
        <v>3108.08</v>
      </c>
      <c r="L3297" t="s">
        <v>28</v>
      </c>
      <c r="M3297" t="s">
        <v>29</v>
      </c>
      <c r="N3297">
        <f>IF(COUNTIF($C$2:C3297,C3297)=1,1,0)</f>
        <v>0</v>
      </c>
      <c r="O3297">
        <f t="shared" si="102"/>
        <v>0</v>
      </c>
      <c r="P3297" t="str">
        <f t="shared" si="103"/>
        <v>2023-07</v>
      </c>
      <c r="Q3297" s="3">
        <f>IF(AND(IF(dashboard!$B$4="All",TRUE,$F3297=dashboard!$B$4),IF(dashboard!$B$5="All",TRUE,$E3297=dashboard!$B$5),IF(dashboard!$B$6="All",TRUE,$G3297=dashboard!$B$6),IF(dashboard!$B$7="All",TRUE,$M3297=dashboard!$B$7),$P3297&gt;=dashboard!$B$8,$P3297&lt;=dashboard!$B$9,COUNTIFS($C$2:C3297,$C3297,$F$2:F3297,IF(dashboard!$B$4="All","*",dashboard!$B$4),$E$2:E3297,IF(dashboard!$B$5="All","*",dashboard!$B$5),$G$2:G3297,IF(dashboard!$B$6="All","*",dashboard!$B$6),$M$2:M3297,IF(dashboard!$B$7="All","*",dashboard!$B$7),$P$2:P3297,"&gt;="&amp;dashboard!$B$8,$P$2:P3297,"&lt;="&amp;dashboard!$B$9)=1),1,0)</f>
        <v>0</v>
      </c>
    </row>
    <row r="3298" spans="1:17">
      <c r="A3298" t="s">
        <v>4896</v>
      </c>
      <c r="B3298" s="2">
        <v>45346</v>
      </c>
      <c r="C3298" t="s">
        <v>1395</v>
      </c>
      <c r="D3298" t="s">
        <v>3360</v>
      </c>
      <c r="E3298" t="s">
        <v>17</v>
      </c>
      <c r="F3298" t="s">
        <v>46</v>
      </c>
      <c r="G3298" t="s">
        <v>19</v>
      </c>
      <c r="H3298" t="s">
        <v>34</v>
      </c>
      <c r="I3298" s="3">
        <v>5</v>
      </c>
      <c r="J3298" s="4">
        <v>1143.0999999999999</v>
      </c>
      <c r="K3298" s="4">
        <v>5715.49</v>
      </c>
      <c r="L3298" t="s">
        <v>35</v>
      </c>
      <c r="M3298" t="s">
        <v>29</v>
      </c>
      <c r="N3298">
        <f>IF(COUNTIF($C$2:C3298,C3298)=1,1,0)</f>
        <v>0</v>
      </c>
      <c r="O3298">
        <f t="shared" si="102"/>
        <v>0</v>
      </c>
      <c r="P3298" t="str">
        <f t="shared" si="103"/>
        <v>2024-02</v>
      </c>
      <c r="Q3298" s="3">
        <f>IF(AND(IF(dashboard!$B$4="All",TRUE,$F3298=dashboard!$B$4),IF(dashboard!$B$5="All",TRUE,$E3298=dashboard!$B$5),IF(dashboard!$B$6="All",TRUE,$G3298=dashboard!$B$6),IF(dashboard!$B$7="All",TRUE,$M3298=dashboard!$B$7),$P3298&gt;=dashboard!$B$8,$P3298&lt;=dashboard!$B$9,COUNTIFS($C$2:C3298,$C3298,$F$2:F3298,IF(dashboard!$B$4="All","*",dashboard!$B$4),$E$2:E3298,IF(dashboard!$B$5="All","*",dashboard!$B$5),$G$2:G3298,IF(dashboard!$B$6="All","*",dashboard!$B$6),$M$2:M3298,IF(dashboard!$B$7="All","*",dashboard!$B$7),$P$2:P3298,"&gt;="&amp;dashboard!$B$8,$P$2:P3298,"&lt;="&amp;dashboard!$B$9)=1),1,0)</f>
        <v>0</v>
      </c>
    </row>
    <row r="3299" spans="1:17">
      <c r="A3299" t="s">
        <v>4897</v>
      </c>
      <c r="B3299" s="2">
        <v>45178</v>
      </c>
      <c r="C3299" t="s">
        <v>218</v>
      </c>
      <c r="D3299" t="s">
        <v>1253</v>
      </c>
      <c r="E3299" t="s">
        <v>17</v>
      </c>
      <c r="F3299" t="s">
        <v>33</v>
      </c>
      <c r="G3299" t="s">
        <v>42</v>
      </c>
      <c r="H3299" t="s">
        <v>57</v>
      </c>
      <c r="I3299" s="3">
        <v>5</v>
      </c>
      <c r="J3299" s="4">
        <v>17211.95</v>
      </c>
      <c r="K3299" s="4">
        <v>86059.74</v>
      </c>
      <c r="L3299" t="s">
        <v>28</v>
      </c>
      <c r="M3299" t="s">
        <v>29</v>
      </c>
      <c r="N3299">
        <f>IF(COUNTIF($C$2:C3299,C3299)=1,1,0)</f>
        <v>0</v>
      </c>
      <c r="O3299">
        <f t="shared" si="102"/>
        <v>0</v>
      </c>
      <c r="P3299" t="str">
        <f t="shared" si="103"/>
        <v>2023-09</v>
      </c>
      <c r="Q3299" s="3">
        <f>IF(AND(IF(dashboard!$B$4="All",TRUE,$F3299=dashboard!$B$4),IF(dashboard!$B$5="All",TRUE,$E3299=dashboard!$B$5),IF(dashboard!$B$6="All",TRUE,$G3299=dashboard!$B$6),IF(dashboard!$B$7="All",TRUE,$M3299=dashboard!$B$7),$P3299&gt;=dashboard!$B$8,$P3299&lt;=dashboard!$B$9,COUNTIFS($C$2:C3299,$C3299,$F$2:F3299,IF(dashboard!$B$4="All","*",dashboard!$B$4),$E$2:E3299,IF(dashboard!$B$5="All","*",dashboard!$B$5),$G$2:G3299,IF(dashboard!$B$6="All","*",dashboard!$B$6),$M$2:M3299,IF(dashboard!$B$7="All","*",dashboard!$B$7),$P$2:P3299,"&gt;="&amp;dashboard!$B$8,$P$2:P3299,"&lt;="&amp;dashboard!$B$9)=1),1,0)</f>
        <v>0</v>
      </c>
    </row>
    <row r="3300" spans="1:17">
      <c r="A3300" t="s">
        <v>4898</v>
      </c>
      <c r="B3300" s="2">
        <v>45261</v>
      </c>
      <c r="C3300" t="s">
        <v>2444</v>
      </c>
      <c r="D3300" t="s">
        <v>937</v>
      </c>
      <c r="E3300" t="s">
        <v>17</v>
      </c>
      <c r="F3300" t="s">
        <v>18</v>
      </c>
      <c r="G3300" t="s">
        <v>19</v>
      </c>
      <c r="H3300" t="s">
        <v>57</v>
      </c>
      <c r="I3300" s="3">
        <v>2</v>
      </c>
      <c r="J3300" s="4">
        <v>17098.45</v>
      </c>
      <c r="K3300" s="4">
        <v>34196.9</v>
      </c>
      <c r="L3300" t="s">
        <v>35</v>
      </c>
      <c r="M3300" t="s">
        <v>29</v>
      </c>
      <c r="N3300">
        <f>IF(COUNTIF($C$2:C3300,C3300)=1,1,0)</f>
        <v>0</v>
      </c>
      <c r="O3300">
        <f t="shared" si="102"/>
        <v>0</v>
      </c>
      <c r="P3300" t="str">
        <f t="shared" si="103"/>
        <v>2023-12</v>
      </c>
      <c r="Q3300" s="3">
        <f>IF(AND(IF(dashboard!$B$4="All",TRUE,$F3300=dashboard!$B$4),IF(dashboard!$B$5="All",TRUE,$E3300=dashboard!$B$5),IF(dashboard!$B$6="All",TRUE,$G3300=dashboard!$B$6),IF(dashboard!$B$7="All",TRUE,$M3300=dashboard!$B$7),$P3300&gt;=dashboard!$B$8,$P3300&lt;=dashboard!$B$9,COUNTIFS($C$2:C3300,$C3300,$F$2:F3300,IF(dashboard!$B$4="All","*",dashboard!$B$4),$E$2:E3300,IF(dashboard!$B$5="All","*",dashboard!$B$5),$G$2:G3300,IF(dashboard!$B$6="All","*",dashboard!$B$6),$M$2:M3300,IF(dashboard!$B$7="All","*",dashboard!$B$7),$P$2:P3300,"&gt;="&amp;dashboard!$B$8,$P$2:P3300,"&lt;="&amp;dashboard!$B$9)=1),1,0)</f>
        <v>0</v>
      </c>
    </row>
    <row r="3301" spans="1:17">
      <c r="A3301" t="s">
        <v>4899</v>
      </c>
      <c r="B3301" s="2">
        <v>45018</v>
      </c>
      <c r="C3301" t="s">
        <v>2005</v>
      </c>
      <c r="D3301" t="s">
        <v>3249</v>
      </c>
      <c r="E3301" t="s">
        <v>17</v>
      </c>
      <c r="F3301" t="s">
        <v>18</v>
      </c>
      <c r="G3301" t="s">
        <v>19</v>
      </c>
      <c r="H3301" t="s">
        <v>34</v>
      </c>
      <c r="I3301" s="3">
        <v>3</v>
      </c>
      <c r="J3301" s="4">
        <v>1289.6099999999999</v>
      </c>
      <c r="K3301" s="4">
        <v>3868.84</v>
      </c>
      <c r="L3301" t="s">
        <v>35</v>
      </c>
      <c r="M3301" t="s">
        <v>29</v>
      </c>
      <c r="N3301">
        <f>IF(COUNTIF($C$2:C3301,C3301)=1,1,0)</f>
        <v>0</v>
      </c>
      <c r="O3301">
        <f t="shared" si="102"/>
        <v>0</v>
      </c>
      <c r="P3301" t="str">
        <f t="shared" si="103"/>
        <v>2023-04</v>
      </c>
      <c r="Q3301" s="3">
        <f>IF(AND(IF(dashboard!$B$4="All",TRUE,$F3301=dashboard!$B$4),IF(dashboard!$B$5="All",TRUE,$E3301=dashboard!$B$5),IF(dashboard!$B$6="All",TRUE,$G3301=dashboard!$B$6),IF(dashboard!$B$7="All",TRUE,$M3301=dashboard!$B$7),$P3301&gt;=dashboard!$B$8,$P3301&lt;=dashboard!$B$9,COUNTIFS($C$2:C3301,$C3301,$F$2:F3301,IF(dashboard!$B$4="All","*",dashboard!$B$4),$E$2:E3301,IF(dashboard!$B$5="All","*",dashboard!$B$5),$G$2:G3301,IF(dashboard!$B$6="All","*",dashboard!$B$6),$M$2:M3301,IF(dashboard!$B$7="All","*",dashboard!$B$7),$P$2:P3301,"&gt;="&amp;dashboard!$B$8,$P$2:P3301,"&lt;="&amp;dashboard!$B$9)=1),1,0)</f>
        <v>0</v>
      </c>
    </row>
    <row r="3302" spans="1:17">
      <c r="A3302" t="s">
        <v>4900</v>
      </c>
      <c r="B3302" s="2">
        <v>45456</v>
      </c>
      <c r="C3302" t="s">
        <v>743</v>
      </c>
      <c r="D3302" t="s">
        <v>32</v>
      </c>
      <c r="E3302" t="s">
        <v>17</v>
      </c>
      <c r="F3302" t="s">
        <v>18</v>
      </c>
      <c r="G3302" t="s">
        <v>19</v>
      </c>
      <c r="H3302" t="s">
        <v>20</v>
      </c>
      <c r="I3302" s="3">
        <v>1</v>
      </c>
      <c r="J3302" s="4">
        <v>37847.94</v>
      </c>
      <c r="K3302" s="4">
        <v>37847.94</v>
      </c>
      <c r="L3302" t="s">
        <v>28</v>
      </c>
      <c r="M3302" t="s">
        <v>22</v>
      </c>
      <c r="N3302">
        <f>IF(COUNTIF($C$2:C3302,C3302)=1,1,0)</f>
        <v>0</v>
      </c>
      <c r="O3302">
        <f t="shared" si="102"/>
        <v>1</v>
      </c>
      <c r="P3302" t="str">
        <f t="shared" si="103"/>
        <v>2024-06</v>
      </c>
      <c r="Q3302" s="3">
        <f>IF(AND(IF(dashboard!$B$4="All",TRUE,$F3302=dashboard!$B$4),IF(dashboard!$B$5="All",TRUE,$E3302=dashboard!$B$5),IF(dashboard!$B$6="All",TRUE,$G3302=dashboard!$B$6),IF(dashboard!$B$7="All",TRUE,$M3302=dashboard!$B$7),$P3302&gt;=dashboard!$B$8,$P3302&lt;=dashboard!$B$9,COUNTIFS($C$2:C3302,$C3302,$F$2:F3302,IF(dashboard!$B$4="All","*",dashboard!$B$4),$E$2:E3302,IF(dashboard!$B$5="All","*",dashboard!$B$5),$G$2:G3302,IF(dashboard!$B$6="All","*",dashboard!$B$6),$M$2:M3302,IF(dashboard!$B$7="All","*",dashboard!$B$7),$P$2:P3302,"&gt;="&amp;dashboard!$B$8,$P$2:P3302,"&lt;="&amp;dashboard!$B$9)=1),1,0)</f>
        <v>0</v>
      </c>
    </row>
    <row r="3303" spans="1:17">
      <c r="A3303" t="s">
        <v>4901</v>
      </c>
      <c r="B3303" s="2">
        <v>44989</v>
      </c>
      <c r="C3303" t="s">
        <v>600</v>
      </c>
      <c r="D3303" t="s">
        <v>1161</v>
      </c>
      <c r="E3303" t="s">
        <v>61</v>
      </c>
      <c r="F3303" t="s">
        <v>27</v>
      </c>
      <c r="G3303" t="s">
        <v>19</v>
      </c>
      <c r="H3303" t="s">
        <v>50</v>
      </c>
      <c r="I3303" s="3">
        <v>5</v>
      </c>
      <c r="J3303" s="4">
        <v>2872.11</v>
      </c>
      <c r="K3303" s="4">
        <v>14360.53</v>
      </c>
      <c r="L3303" t="s">
        <v>35</v>
      </c>
      <c r="M3303" t="s">
        <v>29</v>
      </c>
      <c r="N3303">
        <f>IF(COUNTIF($C$2:C3303,C3303)=1,1,0)</f>
        <v>0</v>
      </c>
      <c r="O3303">
        <f t="shared" si="102"/>
        <v>0</v>
      </c>
      <c r="P3303" t="str">
        <f t="shared" si="103"/>
        <v>2023-03</v>
      </c>
      <c r="Q3303" s="3">
        <f>IF(AND(IF(dashboard!$B$4="All",TRUE,$F3303=dashboard!$B$4),IF(dashboard!$B$5="All",TRUE,$E3303=dashboard!$B$5),IF(dashboard!$B$6="All",TRUE,$G3303=dashboard!$B$6),IF(dashboard!$B$7="All",TRUE,$M3303=dashboard!$B$7),$P3303&gt;=dashboard!$B$8,$P3303&lt;=dashboard!$B$9,COUNTIFS($C$2:C3303,$C3303,$F$2:F3303,IF(dashboard!$B$4="All","*",dashboard!$B$4),$E$2:E3303,IF(dashboard!$B$5="All","*",dashboard!$B$5),$G$2:G3303,IF(dashboard!$B$6="All","*",dashboard!$B$6),$M$2:M3303,IF(dashboard!$B$7="All","*",dashboard!$B$7),$P$2:P3303,"&gt;="&amp;dashboard!$B$8,$P$2:P3303,"&lt;="&amp;dashboard!$B$9)=1),1,0)</f>
        <v>0</v>
      </c>
    </row>
    <row r="3304" spans="1:17">
      <c r="A3304" t="s">
        <v>4902</v>
      </c>
      <c r="B3304" s="2">
        <v>45438</v>
      </c>
      <c r="C3304" t="s">
        <v>1786</v>
      </c>
      <c r="D3304" t="s">
        <v>658</v>
      </c>
      <c r="E3304" t="s">
        <v>26</v>
      </c>
      <c r="F3304" t="s">
        <v>46</v>
      </c>
      <c r="G3304" t="s">
        <v>19</v>
      </c>
      <c r="H3304" t="s">
        <v>50</v>
      </c>
      <c r="I3304" s="3">
        <v>3</v>
      </c>
      <c r="J3304" s="4">
        <v>2670.42</v>
      </c>
      <c r="K3304" s="4">
        <v>8011.25</v>
      </c>
      <c r="L3304" t="s">
        <v>21</v>
      </c>
      <c r="M3304" t="s">
        <v>29</v>
      </c>
      <c r="N3304">
        <f>IF(COUNTIF($C$2:C3304,C3304)=1,1,0)</f>
        <v>0</v>
      </c>
      <c r="O3304">
        <f t="shared" si="102"/>
        <v>0</v>
      </c>
      <c r="P3304" t="str">
        <f t="shared" si="103"/>
        <v>2024-05</v>
      </c>
      <c r="Q3304" s="3">
        <f>IF(AND(IF(dashboard!$B$4="All",TRUE,$F3304=dashboard!$B$4),IF(dashboard!$B$5="All",TRUE,$E3304=dashboard!$B$5),IF(dashboard!$B$6="All",TRUE,$G3304=dashboard!$B$6),IF(dashboard!$B$7="All",TRUE,$M3304=dashboard!$B$7),$P3304&gt;=dashboard!$B$8,$P3304&lt;=dashboard!$B$9,COUNTIFS($C$2:C3304,$C3304,$F$2:F3304,IF(dashboard!$B$4="All","*",dashboard!$B$4),$E$2:E3304,IF(dashboard!$B$5="All","*",dashboard!$B$5),$G$2:G3304,IF(dashboard!$B$6="All","*",dashboard!$B$6),$M$2:M3304,IF(dashboard!$B$7="All","*",dashboard!$B$7),$P$2:P3304,"&gt;="&amp;dashboard!$B$8,$P$2:P3304,"&lt;="&amp;dashboard!$B$9)=1),1,0)</f>
        <v>0</v>
      </c>
    </row>
    <row r="3305" spans="1:17">
      <c r="A3305" t="s">
        <v>4903</v>
      </c>
      <c r="B3305" s="2">
        <v>45065</v>
      </c>
      <c r="C3305" t="s">
        <v>1745</v>
      </c>
      <c r="D3305" t="s">
        <v>311</v>
      </c>
      <c r="E3305" t="s">
        <v>26</v>
      </c>
      <c r="F3305" t="s">
        <v>27</v>
      </c>
      <c r="G3305" t="s">
        <v>19</v>
      </c>
      <c r="H3305" t="s">
        <v>20</v>
      </c>
      <c r="I3305" s="3">
        <v>2</v>
      </c>
      <c r="J3305" s="4">
        <v>30442.74</v>
      </c>
      <c r="K3305" s="4">
        <v>60885.49</v>
      </c>
      <c r="L3305" t="s">
        <v>28</v>
      </c>
      <c r="M3305" t="s">
        <v>22</v>
      </c>
      <c r="N3305">
        <f>IF(COUNTIF($C$2:C3305,C3305)=1,1,0)</f>
        <v>0</v>
      </c>
      <c r="O3305">
        <f t="shared" si="102"/>
        <v>1</v>
      </c>
      <c r="P3305" t="str">
        <f t="shared" si="103"/>
        <v>2023-05</v>
      </c>
      <c r="Q3305" s="3">
        <f>IF(AND(IF(dashboard!$B$4="All",TRUE,$F3305=dashboard!$B$4),IF(dashboard!$B$5="All",TRUE,$E3305=dashboard!$B$5),IF(dashboard!$B$6="All",TRUE,$G3305=dashboard!$B$6),IF(dashboard!$B$7="All",TRUE,$M3305=dashboard!$B$7),$P3305&gt;=dashboard!$B$8,$P3305&lt;=dashboard!$B$9,COUNTIFS($C$2:C3305,$C3305,$F$2:F3305,IF(dashboard!$B$4="All","*",dashboard!$B$4),$E$2:E3305,IF(dashboard!$B$5="All","*",dashboard!$B$5),$G$2:G3305,IF(dashboard!$B$6="All","*",dashboard!$B$6),$M$2:M3305,IF(dashboard!$B$7="All","*",dashboard!$B$7),$P$2:P3305,"&gt;="&amp;dashboard!$B$8,$P$2:P3305,"&lt;="&amp;dashboard!$B$9)=1),1,0)</f>
        <v>0</v>
      </c>
    </row>
    <row r="3306" spans="1:17">
      <c r="A3306" t="s">
        <v>4904</v>
      </c>
      <c r="B3306" s="2">
        <v>45111</v>
      </c>
      <c r="C3306" t="s">
        <v>1516</v>
      </c>
      <c r="D3306" t="s">
        <v>2248</v>
      </c>
      <c r="E3306" t="s">
        <v>26</v>
      </c>
      <c r="F3306" t="s">
        <v>33</v>
      </c>
      <c r="G3306" t="s">
        <v>42</v>
      </c>
      <c r="H3306" t="s">
        <v>50</v>
      </c>
      <c r="I3306" s="3">
        <v>4</v>
      </c>
      <c r="J3306" s="4">
        <v>1900.98</v>
      </c>
      <c r="K3306" s="4">
        <v>7603.91</v>
      </c>
      <c r="L3306" t="s">
        <v>21</v>
      </c>
      <c r="M3306" t="s">
        <v>29</v>
      </c>
      <c r="N3306">
        <f>IF(COUNTIF($C$2:C3306,C3306)=1,1,0)</f>
        <v>0</v>
      </c>
      <c r="O3306">
        <f t="shared" si="102"/>
        <v>0</v>
      </c>
      <c r="P3306" t="str">
        <f t="shared" si="103"/>
        <v>2023-07</v>
      </c>
      <c r="Q3306" s="3">
        <f>IF(AND(IF(dashboard!$B$4="All",TRUE,$F3306=dashboard!$B$4),IF(dashboard!$B$5="All",TRUE,$E3306=dashboard!$B$5),IF(dashboard!$B$6="All",TRUE,$G3306=dashboard!$B$6),IF(dashboard!$B$7="All",TRUE,$M3306=dashboard!$B$7),$P3306&gt;=dashboard!$B$8,$P3306&lt;=dashboard!$B$9,COUNTIFS($C$2:C3306,$C3306,$F$2:F3306,IF(dashboard!$B$4="All","*",dashboard!$B$4),$E$2:E3306,IF(dashboard!$B$5="All","*",dashboard!$B$5),$G$2:G3306,IF(dashboard!$B$6="All","*",dashboard!$B$6),$M$2:M3306,IF(dashboard!$B$7="All","*",dashboard!$B$7),$P$2:P3306,"&gt;="&amp;dashboard!$B$8,$P$2:P3306,"&lt;="&amp;dashboard!$B$9)=1),1,0)</f>
        <v>0</v>
      </c>
    </row>
    <row r="3307" spans="1:17">
      <c r="A3307" t="s">
        <v>4905</v>
      </c>
      <c r="B3307" s="2">
        <v>45131</v>
      </c>
      <c r="C3307" t="s">
        <v>2524</v>
      </c>
      <c r="D3307" t="s">
        <v>4906</v>
      </c>
      <c r="E3307" t="s">
        <v>17</v>
      </c>
      <c r="F3307" t="s">
        <v>18</v>
      </c>
      <c r="G3307" t="s">
        <v>19</v>
      </c>
      <c r="H3307" t="s">
        <v>57</v>
      </c>
      <c r="I3307" s="3">
        <v>3</v>
      </c>
      <c r="J3307" s="4">
        <v>13664.13</v>
      </c>
      <c r="K3307" s="4">
        <v>40992.39</v>
      </c>
      <c r="L3307" t="s">
        <v>21</v>
      </c>
      <c r="M3307" t="s">
        <v>29</v>
      </c>
      <c r="N3307">
        <f>IF(COUNTIF($C$2:C3307,C3307)=1,1,0)</f>
        <v>0</v>
      </c>
      <c r="O3307">
        <f t="shared" si="102"/>
        <v>0</v>
      </c>
      <c r="P3307" t="str">
        <f t="shared" si="103"/>
        <v>2023-07</v>
      </c>
      <c r="Q3307" s="3">
        <f>IF(AND(IF(dashboard!$B$4="All",TRUE,$F3307=dashboard!$B$4),IF(dashboard!$B$5="All",TRUE,$E3307=dashboard!$B$5),IF(dashboard!$B$6="All",TRUE,$G3307=dashboard!$B$6),IF(dashboard!$B$7="All",TRUE,$M3307=dashboard!$B$7),$P3307&gt;=dashboard!$B$8,$P3307&lt;=dashboard!$B$9,COUNTIFS($C$2:C3307,$C3307,$F$2:F3307,IF(dashboard!$B$4="All","*",dashboard!$B$4),$E$2:E3307,IF(dashboard!$B$5="All","*",dashboard!$B$5),$G$2:G3307,IF(dashboard!$B$6="All","*",dashboard!$B$6),$M$2:M3307,IF(dashboard!$B$7="All","*",dashboard!$B$7),$P$2:P3307,"&gt;="&amp;dashboard!$B$8,$P$2:P3307,"&lt;="&amp;dashboard!$B$9)=1),1,0)</f>
        <v>0</v>
      </c>
    </row>
    <row r="3308" spans="1:17">
      <c r="A3308" t="s">
        <v>4907</v>
      </c>
      <c r="B3308" s="2">
        <v>45140</v>
      </c>
      <c r="C3308" t="s">
        <v>2869</v>
      </c>
      <c r="D3308" t="s">
        <v>2865</v>
      </c>
      <c r="E3308" t="s">
        <v>26</v>
      </c>
      <c r="F3308" t="s">
        <v>27</v>
      </c>
      <c r="G3308" t="s">
        <v>42</v>
      </c>
      <c r="H3308" t="s">
        <v>57</v>
      </c>
      <c r="I3308" s="3">
        <v>1</v>
      </c>
      <c r="J3308" s="4">
        <v>11155.08</v>
      </c>
      <c r="K3308" s="4">
        <v>11155.08</v>
      </c>
      <c r="L3308" t="s">
        <v>35</v>
      </c>
      <c r="M3308" t="s">
        <v>22</v>
      </c>
      <c r="N3308">
        <f>IF(COUNTIF($C$2:C3308,C3308)=1,1,0)</f>
        <v>0</v>
      </c>
      <c r="O3308">
        <f t="shared" si="102"/>
        <v>1</v>
      </c>
      <c r="P3308" t="str">
        <f t="shared" si="103"/>
        <v>2023-08</v>
      </c>
      <c r="Q3308" s="3">
        <f>IF(AND(IF(dashboard!$B$4="All",TRUE,$F3308=dashboard!$B$4),IF(dashboard!$B$5="All",TRUE,$E3308=dashboard!$B$5),IF(dashboard!$B$6="All",TRUE,$G3308=dashboard!$B$6),IF(dashboard!$B$7="All",TRUE,$M3308=dashboard!$B$7),$P3308&gt;=dashboard!$B$8,$P3308&lt;=dashboard!$B$9,COUNTIFS($C$2:C3308,$C3308,$F$2:F3308,IF(dashboard!$B$4="All","*",dashboard!$B$4),$E$2:E3308,IF(dashboard!$B$5="All","*",dashboard!$B$5),$G$2:G3308,IF(dashboard!$B$6="All","*",dashboard!$B$6),$M$2:M3308,IF(dashboard!$B$7="All","*",dashboard!$B$7),$P$2:P3308,"&gt;="&amp;dashboard!$B$8,$P$2:P3308,"&lt;="&amp;dashboard!$B$9)=1),1,0)</f>
        <v>0</v>
      </c>
    </row>
    <row r="3309" spans="1:17">
      <c r="A3309" t="s">
        <v>4908</v>
      </c>
      <c r="B3309" s="2">
        <v>45182</v>
      </c>
      <c r="C3309" t="s">
        <v>1449</v>
      </c>
      <c r="D3309" t="s">
        <v>3211</v>
      </c>
      <c r="E3309" t="s">
        <v>26</v>
      </c>
      <c r="F3309" t="s">
        <v>18</v>
      </c>
      <c r="G3309" t="s">
        <v>19</v>
      </c>
      <c r="H3309" t="s">
        <v>57</v>
      </c>
      <c r="I3309" s="3">
        <v>5</v>
      </c>
      <c r="J3309" s="4">
        <v>11368.28</v>
      </c>
      <c r="K3309" s="4">
        <v>56841.4</v>
      </c>
      <c r="L3309" t="s">
        <v>21</v>
      </c>
      <c r="M3309" t="s">
        <v>29</v>
      </c>
      <c r="N3309">
        <f>IF(COUNTIF($C$2:C3309,C3309)=1,1,0)</f>
        <v>0</v>
      </c>
      <c r="O3309">
        <f t="shared" si="102"/>
        <v>0</v>
      </c>
      <c r="P3309" t="str">
        <f t="shared" si="103"/>
        <v>2023-09</v>
      </c>
      <c r="Q3309" s="3">
        <f>IF(AND(IF(dashboard!$B$4="All",TRUE,$F3309=dashboard!$B$4),IF(dashboard!$B$5="All",TRUE,$E3309=dashboard!$B$5),IF(dashboard!$B$6="All",TRUE,$G3309=dashboard!$B$6),IF(dashboard!$B$7="All",TRUE,$M3309=dashboard!$B$7),$P3309&gt;=dashboard!$B$8,$P3309&lt;=dashboard!$B$9,COUNTIFS($C$2:C3309,$C3309,$F$2:F3309,IF(dashboard!$B$4="All","*",dashboard!$B$4),$E$2:E3309,IF(dashboard!$B$5="All","*",dashboard!$B$5),$G$2:G3309,IF(dashboard!$B$6="All","*",dashboard!$B$6),$M$2:M3309,IF(dashboard!$B$7="All","*",dashboard!$B$7),$P$2:P3309,"&gt;="&amp;dashboard!$B$8,$P$2:P3309,"&lt;="&amp;dashboard!$B$9)=1),1,0)</f>
        <v>0</v>
      </c>
    </row>
    <row r="3310" spans="1:17">
      <c r="A3310" t="s">
        <v>4909</v>
      </c>
      <c r="B3310" s="2">
        <v>45061</v>
      </c>
      <c r="C3310" t="s">
        <v>2136</v>
      </c>
      <c r="D3310" t="s">
        <v>923</v>
      </c>
      <c r="E3310" t="s">
        <v>17</v>
      </c>
      <c r="F3310" t="s">
        <v>27</v>
      </c>
      <c r="G3310" t="s">
        <v>19</v>
      </c>
      <c r="H3310" t="s">
        <v>50</v>
      </c>
      <c r="I3310" s="3">
        <v>4</v>
      </c>
      <c r="J3310" s="4">
        <v>2937.72</v>
      </c>
      <c r="K3310" s="4">
        <v>11750.86</v>
      </c>
      <c r="L3310" t="s">
        <v>21</v>
      </c>
      <c r="M3310" t="s">
        <v>29</v>
      </c>
      <c r="N3310">
        <f>IF(COUNTIF($C$2:C3310,C3310)=1,1,0)</f>
        <v>0</v>
      </c>
      <c r="O3310">
        <f t="shared" si="102"/>
        <v>0</v>
      </c>
      <c r="P3310" t="str">
        <f t="shared" si="103"/>
        <v>2023-05</v>
      </c>
      <c r="Q3310" s="3">
        <f>IF(AND(IF(dashboard!$B$4="All",TRUE,$F3310=dashboard!$B$4),IF(dashboard!$B$5="All",TRUE,$E3310=dashboard!$B$5),IF(dashboard!$B$6="All",TRUE,$G3310=dashboard!$B$6),IF(dashboard!$B$7="All",TRUE,$M3310=dashboard!$B$7),$P3310&gt;=dashboard!$B$8,$P3310&lt;=dashboard!$B$9,COUNTIFS($C$2:C3310,$C3310,$F$2:F3310,IF(dashboard!$B$4="All","*",dashboard!$B$4),$E$2:E3310,IF(dashboard!$B$5="All","*",dashboard!$B$5),$G$2:G3310,IF(dashboard!$B$6="All","*",dashboard!$B$6),$M$2:M3310,IF(dashboard!$B$7="All","*",dashboard!$B$7),$P$2:P3310,"&gt;="&amp;dashboard!$B$8,$P$2:P3310,"&lt;="&amp;dashboard!$B$9)=1),1,0)</f>
        <v>0</v>
      </c>
    </row>
    <row r="3311" spans="1:17">
      <c r="A3311" t="s">
        <v>4910</v>
      </c>
      <c r="B3311" s="2">
        <v>45014</v>
      </c>
      <c r="C3311" t="s">
        <v>1536</v>
      </c>
      <c r="D3311" t="s">
        <v>1271</v>
      </c>
      <c r="E3311" t="s">
        <v>26</v>
      </c>
      <c r="F3311" t="s">
        <v>18</v>
      </c>
      <c r="G3311" t="s">
        <v>19</v>
      </c>
      <c r="H3311" t="s">
        <v>20</v>
      </c>
      <c r="I3311" s="3">
        <v>2</v>
      </c>
      <c r="J3311" s="4">
        <v>36328.019999999997</v>
      </c>
      <c r="K3311" s="4">
        <v>72656.039999999994</v>
      </c>
      <c r="L3311" t="s">
        <v>28</v>
      </c>
      <c r="M3311" t="s">
        <v>29</v>
      </c>
      <c r="N3311">
        <f>IF(COUNTIF($C$2:C3311,C3311)=1,1,0)</f>
        <v>0</v>
      </c>
      <c r="O3311">
        <f t="shared" si="102"/>
        <v>0</v>
      </c>
      <c r="P3311" t="str">
        <f t="shared" si="103"/>
        <v>2023-03</v>
      </c>
      <c r="Q3311" s="3">
        <f>IF(AND(IF(dashboard!$B$4="All",TRUE,$F3311=dashboard!$B$4),IF(dashboard!$B$5="All",TRUE,$E3311=dashboard!$B$5),IF(dashboard!$B$6="All",TRUE,$G3311=dashboard!$B$6),IF(dashboard!$B$7="All",TRUE,$M3311=dashboard!$B$7),$P3311&gt;=dashboard!$B$8,$P3311&lt;=dashboard!$B$9,COUNTIFS($C$2:C3311,$C3311,$F$2:F3311,IF(dashboard!$B$4="All","*",dashboard!$B$4),$E$2:E3311,IF(dashboard!$B$5="All","*",dashboard!$B$5),$G$2:G3311,IF(dashboard!$B$6="All","*",dashboard!$B$6),$M$2:M3311,IF(dashboard!$B$7="All","*",dashboard!$B$7),$P$2:P3311,"&gt;="&amp;dashboard!$B$8,$P$2:P3311,"&lt;="&amp;dashboard!$B$9)=1),1,0)</f>
        <v>0</v>
      </c>
    </row>
    <row r="3312" spans="1:17">
      <c r="A3312" t="s">
        <v>4911</v>
      </c>
      <c r="B3312" s="2">
        <v>45133</v>
      </c>
      <c r="C3312" t="s">
        <v>722</v>
      </c>
      <c r="D3312" t="s">
        <v>863</v>
      </c>
      <c r="E3312" t="s">
        <v>17</v>
      </c>
      <c r="F3312" t="s">
        <v>33</v>
      </c>
      <c r="G3312" t="s">
        <v>42</v>
      </c>
      <c r="H3312" t="s">
        <v>57</v>
      </c>
      <c r="I3312" s="3">
        <v>1</v>
      </c>
      <c r="J3312" s="4">
        <v>16887.07</v>
      </c>
      <c r="K3312" s="4">
        <v>16887.07</v>
      </c>
      <c r="L3312" t="s">
        <v>28</v>
      </c>
      <c r="M3312" t="s">
        <v>29</v>
      </c>
      <c r="N3312">
        <f>IF(COUNTIF($C$2:C3312,C3312)=1,1,0)</f>
        <v>0</v>
      </c>
      <c r="O3312">
        <f t="shared" si="102"/>
        <v>0</v>
      </c>
      <c r="P3312" t="str">
        <f t="shared" si="103"/>
        <v>2023-07</v>
      </c>
      <c r="Q3312" s="3">
        <f>IF(AND(IF(dashboard!$B$4="All",TRUE,$F3312=dashboard!$B$4),IF(dashboard!$B$5="All",TRUE,$E3312=dashboard!$B$5),IF(dashboard!$B$6="All",TRUE,$G3312=dashboard!$B$6),IF(dashboard!$B$7="All",TRUE,$M3312=dashboard!$B$7),$P3312&gt;=dashboard!$B$8,$P3312&lt;=dashboard!$B$9,COUNTIFS($C$2:C3312,$C3312,$F$2:F3312,IF(dashboard!$B$4="All","*",dashboard!$B$4),$E$2:E3312,IF(dashboard!$B$5="All","*",dashboard!$B$5),$G$2:G3312,IF(dashboard!$B$6="All","*",dashboard!$B$6),$M$2:M3312,IF(dashboard!$B$7="All","*",dashboard!$B$7),$P$2:P3312,"&gt;="&amp;dashboard!$B$8,$P$2:P3312,"&lt;="&amp;dashboard!$B$9)=1),1,0)</f>
        <v>1</v>
      </c>
    </row>
    <row r="3313" spans="1:17">
      <c r="A3313" t="s">
        <v>4912</v>
      </c>
      <c r="B3313" s="2">
        <v>45055</v>
      </c>
      <c r="C3313" t="s">
        <v>1586</v>
      </c>
      <c r="D3313" t="s">
        <v>4349</v>
      </c>
      <c r="E3313" t="s">
        <v>26</v>
      </c>
      <c r="F3313" t="s">
        <v>18</v>
      </c>
      <c r="G3313" t="s">
        <v>19</v>
      </c>
      <c r="H3313" t="s">
        <v>20</v>
      </c>
      <c r="I3313" s="3">
        <v>4</v>
      </c>
      <c r="J3313" s="4">
        <v>35750.74</v>
      </c>
      <c r="K3313" s="4">
        <v>143002.94</v>
      </c>
      <c r="L3313" t="s">
        <v>21</v>
      </c>
      <c r="M3313" t="s">
        <v>29</v>
      </c>
      <c r="N3313">
        <f>IF(COUNTIF($C$2:C3313,C3313)=1,1,0)</f>
        <v>0</v>
      </c>
      <c r="O3313">
        <f t="shared" si="102"/>
        <v>0</v>
      </c>
      <c r="P3313" t="str">
        <f t="shared" si="103"/>
        <v>2023-05</v>
      </c>
      <c r="Q3313" s="3">
        <f>IF(AND(IF(dashboard!$B$4="All",TRUE,$F3313=dashboard!$B$4),IF(dashboard!$B$5="All",TRUE,$E3313=dashboard!$B$5),IF(dashboard!$B$6="All",TRUE,$G3313=dashboard!$B$6),IF(dashboard!$B$7="All",TRUE,$M3313=dashboard!$B$7),$P3313&gt;=dashboard!$B$8,$P3313&lt;=dashboard!$B$9,COUNTIFS($C$2:C3313,$C3313,$F$2:F3313,IF(dashboard!$B$4="All","*",dashboard!$B$4),$E$2:E3313,IF(dashboard!$B$5="All","*",dashboard!$B$5),$G$2:G3313,IF(dashboard!$B$6="All","*",dashboard!$B$6),$M$2:M3313,IF(dashboard!$B$7="All","*",dashboard!$B$7),$P$2:P3313,"&gt;="&amp;dashboard!$B$8,$P$2:P3313,"&lt;="&amp;dashboard!$B$9)=1),1,0)</f>
        <v>0</v>
      </c>
    </row>
    <row r="3314" spans="1:17">
      <c r="A3314" t="s">
        <v>4913</v>
      </c>
      <c r="B3314" s="2">
        <v>44929</v>
      </c>
      <c r="C3314" t="s">
        <v>536</v>
      </c>
      <c r="D3314" t="s">
        <v>1635</v>
      </c>
      <c r="E3314" t="s">
        <v>61</v>
      </c>
      <c r="F3314" t="s">
        <v>33</v>
      </c>
      <c r="G3314" t="s">
        <v>19</v>
      </c>
      <c r="H3314" t="s">
        <v>34</v>
      </c>
      <c r="I3314" s="3">
        <v>2</v>
      </c>
      <c r="J3314" s="4">
        <v>1091.1199999999999</v>
      </c>
      <c r="K3314" s="4">
        <v>2182.25</v>
      </c>
      <c r="L3314" t="s">
        <v>35</v>
      </c>
      <c r="M3314" t="s">
        <v>29</v>
      </c>
      <c r="N3314">
        <f>IF(COUNTIF($C$2:C3314,C3314)=1,1,0)</f>
        <v>0</v>
      </c>
      <c r="O3314">
        <f t="shared" si="102"/>
        <v>0</v>
      </c>
      <c r="P3314" t="str">
        <f t="shared" si="103"/>
        <v>2023-01</v>
      </c>
      <c r="Q3314" s="3">
        <f>IF(AND(IF(dashboard!$B$4="All",TRUE,$F3314=dashboard!$B$4),IF(dashboard!$B$5="All",TRUE,$E3314=dashboard!$B$5),IF(dashboard!$B$6="All",TRUE,$G3314=dashboard!$B$6),IF(dashboard!$B$7="All",TRUE,$M3314=dashboard!$B$7),$P3314&gt;=dashboard!$B$8,$P3314&lt;=dashboard!$B$9,COUNTIFS($C$2:C3314,$C3314,$F$2:F3314,IF(dashboard!$B$4="All","*",dashboard!$B$4),$E$2:E3314,IF(dashboard!$B$5="All","*",dashboard!$B$5),$G$2:G3314,IF(dashboard!$B$6="All","*",dashboard!$B$6),$M$2:M3314,IF(dashboard!$B$7="All","*",dashboard!$B$7),$P$2:P3314,"&gt;="&amp;dashboard!$B$8,$P$2:P3314,"&lt;="&amp;dashboard!$B$9)=1),1,0)</f>
        <v>0</v>
      </c>
    </row>
    <row r="3315" spans="1:17">
      <c r="A3315" t="s">
        <v>4914</v>
      </c>
      <c r="B3315" s="2">
        <v>45047</v>
      </c>
      <c r="C3315" t="s">
        <v>1231</v>
      </c>
      <c r="D3315" t="s">
        <v>968</v>
      </c>
      <c r="E3315" t="s">
        <v>17</v>
      </c>
      <c r="F3315" t="s">
        <v>33</v>
      </c>
      <c r="G3315" t="s">
        <v>19</v>
      </c>
      <c r="H3315" t="s">
        <v>34</v>
      </c>
      <c r="I3315" s="3">
        <v>1</v>
      </c>
      <c r="J3315" s="4">
        <v>855.1</v>
      </c>
      <c r="K3315" s="4">
        <v>855.1</v>
      </c>
      <c r="L3315" t="s">
        <v>35</v>
      </c>
      <c r="M3315" t="s">
        <v>29</v>
      </c>
      <c r="N3315">
        <f>IF(COUNTIF($C$2:C3315,C3315)=1,1,0)</f>
        <v>0</v>
      </c>
      <c r="O3315">
        <f t="shared" si="102"/>
        <v>0</v>
      </c>
      <c r="P3315" t="str">
        <f t="shared" si="103"/>
        <v>2023-05</v>
      </c>
      <c r="Q3315" s="3">
        <f>IF(AND(IF(dashboard!$B$4="All",TRUE,$F3315=dashboard!$B$4),IF(dashboard!$B$5="All",TRUE,$E3315=dashboard!$B$5),IF(dashboard!$B$6="All",TRUE,$G3315=dashboard!$B$6),IF(dashboard!$B$7="All",TRUE,$M3315=dashboard!$B$7),$P3315&gt;=dashboard!$B$8,$P3315&lt;=dashboard!$B$9,COUNTIFS($C$2:C3315,$C3315,$F$2:F3315,IF(dashboard!$B$4="All","*",dashboard!$B$4),$E$2:E3315,IF(dashboard!$B$5="All","*",dashboard!$B$5),$G$2:G3315,IF(dashboard!$B$6="All","*",dashboard!$B$6),$M$2:M3315,IF(dashboard!$B$7="All","*",dashboard!$B$7),$P$2:P3315,"&gt;="&amp;dashboard!$B$8,$P$2:P3315,"&lt;="&amp;dashboard!$B$9)=1),1,0)</f>
        <v>0</v>
      </c>
    </row>
    <row r="3316" spans="1:17">
      <c r="A3316" t="s">
        <v>4915</v>
      </c>
      <c r="B3316" s="2">
        <v>45311</v>
      </c>
      <c r="C3316" t="s">
        <v>995</v>
      </c>
      <c r="D3316" t="s">
        <v>962</v>
      </c>
      <c r="E3316" t="s">
        <v>26</v>
      </c>
      <c r="F3316" t="s">
        <v>27</v>
      </c>
      <c r="G3316" t="s">
        <v>19</v>
      </c>
      <c r="H3316" t="s">
        <v>34</v>
      </c>
      <c r="I3316" s="3">
        <v>5</v>
      </c>
      <c r="J3316" s="4">
        <v>1413.5</v>
      </c>
      <c r="K3316" s="4">
        <v>7067.51</v>
      </c>
      <c r="L3316" t="s">
        <v>28</v>
      </c>
      <c r="M3316" t="s">
        <v>29</v>
      </c>
      <c r="N3316">
        <f>IF(COUNTIF($C$2:C3316,C3316)=1,1,0)</f>
        <v>0</v>
      </c>
      <c r="O3316">
        <f t="shared" si="102"/>
        <v>0</v>
      </c>
      <c r="P3316" t="str">
        <f t="shared" si="103"/>
        <v>2024-01</v>
      </c>
      <c r="Q3316" s="3">
        <f>IF(AND(IF(dashboard!$B$4="All",TRUE,$F3316=dashboard!$B$4),IF(dashboard!$B$5="All",TRUE,$E3316=dashboard!$B$5),IF(dashboard!$B$6="All",TRUE,$G3316=dashboard!$B$6),IF(dashboard!$B$7="All",TRUE,$M3316=dashboard!$B$7),$P3316&gt;=dashboard!$B$8,$P3316&lt;=dashboard!$B$9,COUNTIFS($C$2:C3316,$C3316,$F$2:F3316,IF(dashboard!$B$4="All","*",dashboard!$B$4),$E$2:E3316,IF(dashboard!$B$5="All","*",dashboard!$B$5),$G$2:G3316,IF(dashboard!$B$6="All","*",dashboard!$B$6),$M$2:M3316,IF(dashboard!$B$7="All","*",dashboard!$B$7),$P$2:P3316,"&gt;="&amp;dashboard!$B$8,$P$2:P3316,"&lt;="&amp;dashboard!$B$9)=1),1,0)</f>
        <v>0</v>
      </c>
    </row>
    <row r="3317" spans="1:17">
      <c r="A3317" t="s">
        <v>4916</v>
      </c>
      <c r="B3317" s="2">
        <v>44964</v>
      </c>
      <c r="C3317" t="s">
        <v>623</v>
      </c>
      <c r="D3317" t="s">
        <v>236</v>
      </c>
      <c r="E3317" t="s">
        <v>17</v>
      </c>
      <c r="F3317" t="s">
        <v>27</v>
      </c>
      <c r="G3317" t="s">
        <v>42</v>
      </c>
      <c r="H3317" t="s">
        <v>50</v>
      </c>
      <c r="I3317" s="3">
        <v>2</v>
      </c>
      <c r="J3317" s="4">
        <v>1838.67</v>
      </c>
      <c r="K3317" s="4">
        <v>3677.33</v>
      </c>
      <c r="L3317" t="s">
        <v>28</v>
      </c>
      <c r="M3317" t="s">
        <v>29</v>
      </c>
      <c r="N3317">
        <f>IF(COUNTIF($C$2:C3317,C3317)=1,1,0)</f>
        <v>0</v>
      </c>
      <c r="O3317">
        <f t="shared" si="102"/>
        <v>0</v>
      </c>
      <c r="P3317" t="str">
        <f t="shared" si="103"/>
        <v>2023-02</v>
      </c>
      <c r="Q3317" s="3">
        <f>IF(AND(IF(dashboard!$B$4="All",TRUE,$F3317=dashboard!$B$4),IF(dashboard!$B$5="All",TRUE,$E3317=dashboard!$B$5),IF(dashboard!$B$6="All",TRUE,$G3317=dashboard!$B$6),IF(dashboard!$B$7="All",TRUE,$M3317=dashboard!$B$7),$P3317&gt;=dashboard!$B$8,$P3317&lt;=dashboard!$B$9,COUNTIFS($C$2:C3317,$C3317,$F$2:F3317,IF(dashboard!$B$4="All","*",dashboard!$B$4),$E$2:E3317,IF(dashboard!$B$5="All","*",dashboard!$B$5),$G$2:G3317,IF(dashboard!$B$6="All","*",dashboard!$B$6),$M$2:M3317,IF(dashboard!$B$7="All","*",dashboard!$B$7),$P$2:P3317,"&gt;="&amp;dashboard!$B$8,$P$2:P3317,"&lt;="&amp;dashboard!$B$9)=1),1,0)</f>
        <v>0</v>
      </c>
    </row>
    <row r="3318" spans="1:17">
      <c r="A3318" t="s">
        <v>4917</v>
      </c>
      <c r="B3318" s="2">
        <v>45267</v>
      </c>
      <c r="C3318" t="s">
        <v>1314</v>
      </c>
      <c r="D3318" t="s">
        <v>2751</v>
      </c>
      <c r="E3318" t="s">
        <v>26</v>
      </c>
      <c r="F3318" t="s">
        <v>27</v>
      </c>
      <c r="G3318" t="s">
        <v>19</v>
      </c>
      <c r="H3318" t="s">
        <v>50</v>
      </c>
      <c r="I3318" s="3">
        <v>4</v>
      </c>
      <c r="J3318" s="4">
        <v>2512.6999999999998</v>
      </c>
      <c r="K3318" s="4">
        <v>10050.82</v>
      </c>
      <c r="L3318" t="s">
        <v>28</v>
      </c>
      <c r="M3318" t="s">
        <v>29</v>
      </c>
      <c r="N3318">
        <f>IF(COUNTIF($C$2:C3318,C3318)=1,1,0)</f>
        <v>0</v>
      </c>
      <c r="O3318">
        <f t="shared" si="102"/>
        <v>0</v>
      </c>
      <c r="P3318" t="str">
        <f t="shared" si="103"/>
        <v>2023-12</v>
      </c>
      <c r="Q3318" s="3">
        <f>IF(AND(IF(dashboard!$B$4="All",TRUE,$F3318=dashboard!$B$4),IF(dashboard!$B$5="All",TRUE,$E3318=dashboard!$B$5),IF(dashboard!$B$6="All",TRUE,$G3318=dashboard!$B$6),IF(dashboard!$B$7="All",TRUE,$M3318=dashboard!$B$7),$P3318&gt;=dashboard!$B$8,$P3318&lt;=dashboard!$B$9,COUNTIFS($C$2:C3318,$C3318,$F$2:F3318,IF(dashboard!$B$4="All","*",dashboard!$B$4),$E$2:E3318,IF(dashboard!$B$5="All","*",dashboard!$B$5),$G$2:G3318,IF(dashboard!$B$6="All","*",dashboard!$B$6),$M$2:M3318,IF(dashboard!$B$7="All","*",dashboard!$B$7),$P$2:P3318,"&gt;="&amp;dashboard!$B$8,$P$2:P3318,"&lt;="&amp;dashboard!$B$9)=1),1,0)</f>
        <v>0</v>
      </c>
    </row>
    <row r="3319" spans="1:17">
      <c r="A3319" t="s">
        <v>4918</v>
      </c>
      <c r="B3319" s="2">
        <v>44947</v>
      </c>
      <c r="C3319" t="s">
        <v>2019</v>
      </c>
      <c r="D3319" t="s">
        <v>129</v>
      </c>
      <c r="E3319" t="s">
        <v>17</v>
      </c>
      <c r="F3319" t="s">
        <v>33</v>
      </c>
      <c r="G3319" t="s">
        <v>42</v>
      </c>
      <c r="H3319" t="s">
        <v>57</v>
      </c>
      <c r="I3319" s="3">
        <v>1</v>
      </c>
      <c r="J3319" s="4">
        <v>11266.52</v>
      </c>
      <c r="K3319" s="4">
        <v>11266.52</v>
      </c>
      <c r="L3319" t="s">
        <v>35</v>
      </c>
      <c r="M3319" t="s">
        <v>29</v>
      </c>
      <c r="N3319">
        <f>IF(COUNTIF($C$2:C3319,C3319)=1,1,0)</f>
        <v>0</v>
      </c>
      <c r="O3319">
        <f t="shared" si="102"/>
        <v>0</v>
      </c>
      <c r="P3319" t="str">
        <f t="shared" si="103"/>
        <v>2023-01</v>
      </c>
      <c r="Q3319" s="3">
        <f>IF(AND(IF(dashboard!$B$4="All",TRUE,$F3319=dashboard!$B$4),IF(dashboard!$B$5="All",TRUE,$E3319=dashboard!$B$5),IF(dashboard!$B$6="All",TRUE,$G3319=dashboard!$B$6),IF(dashboard!$B$7="All",TRUE,$M3319=dashboard!$B$7),$P3319&gt;=dashboard!$B$8,$P3319&lt;=dashboard!$B$9,COUNTIFS($C$2:C3319,$C3319,$F$2:F3319,IF(dashboard!$B$4="All","*",dashboard!$B$4),$E$2:E3319,IF(dashboard!$B$5="All","*",dashboard!$B$5),$G$2:G3319,IF(dashboard!$B$6="All","*",dashboard!$B$6),$M$2:M3319,IF(dashboard!$B$7="All","*",dashboard!$B$7),$P$2:P3319,"&gt;="&amp;dashboard!$B$8,$P$2:P3319,"&lt;="&amp;dashboard!$B$9)=1),1,0)</f>
        <v>1</v>
      </c>
    </row>
    <row r="3320" spans="1:17">
      <c r="A3320" t="s">
        <v>4919</v>
      </c>
      <c r="B3320" s="2">
        <v>45168</v>
      </c>
      <c r="C3320" t="s">
        <v>1637</v>
      </c>
      <c r="D3320" t="s">
        <v>845</v>
      </c>
      <c r="E3320" t="s">
        <v>17</v>
      </c>
      <c r="F3320" t="s">
        <v>46</v>
      </c>
      <c r="G3320" t="s">
        <v>42</v>
      </c>
      <c r="H3320" t="s">
        <v>34</v>
      </c>
      <c r="I3320" s="3">
        <v>3</v>
      </c>
      <c r="J3320" s="4">
        <v>1010.49</v>
      </c>
      <c r="K3320" s="4">
        <v>3031.47</v>
      </c>
      <c r="L3320" t="s">
        <v>28</v>
      </c>
      <c r="M3320" t="s">
        <v>29</v>
      </c>
      <c r="N3320">
        <f>IF(COUNTIF($C$2:C3320,C3320)=1,1,0)</f>
        <v>0</v>
      </c>
      <c r="O3320">
        <f t="shared" si="102"/>
        <v>0</v>
      </c>
      <c r="P3320" t="str">
        <f t="shared" si="103"/>
        <v>2023-08</v>
      </c>
      <c r="Q3320" s="3">
        <f>IF(AND(IF(dashboard!$B$4="All",TRUE,$F3320=dashboard!$B$4),IF(dashboard!$B$5="All",TRUE,$E3320=dashboard!$B$5),IF(dashboard!$B$6="All",TRUE,$G3320=dashboard!$B$6),IF(dashboard!$B$7="All",TRUE,$M3320=dashboard!$B$7),$P3320&gt;=dashboard!$B$8,$P3320&lt;=dashboard!$B$9,COUNTIFS($C$2:C3320,$C3320,$F$2:F3320,IF(dashboard!$B$4="All","*",dashboard!$B$4),$E$2:E3320,IF(dashboard!$B$5="All","*",dashboard!$B$5),$G$2:G3320,IF(dashboard!$B$6="All","*",dashboard!$B$6),$M$2:M3320,IF(dashboard!$B$7="All","*",dashboard!$B$7),$P$2:P3320,"&gt;="&amp;dashboard!$B$8,$P$2:P3320,"&lt;="&amp;dashboard!$B$9)=1),1,0)</f>
        <v>0</v>
      </c>
    </row>
    <row r="3321" spans="1:17">
      <c r="A3321" t="s">
        <v>4920</v>
      </c>
      <c r="B3321" s="2">
        <v>45381</v>
      </c>
      <c r="C3321" t="s">
        <v>439</v>
      </c>
      <c r="D3321" t="s">
        <v>16</v>
      </c>
      <c r="E3321" t="s">
        <v>17</v>
      </c>
      <c r="F3321" t="s">
        <v>46</v>
      </c>
      <c r="G3321" t="s">
        <v>19</v>
      </c>
      <c r="H3321" t="s">
        <v>20</v>
      </c>
      <c r="I3321" s="3">
        <v>1</v>
      </c>
      <c r="J3321" s="4">
        <v>27751.81</v>
      </c>
      <c r="K3321" s="4">
        <v>27751.81</v>
      </c>
      <c r="L3321" t="s">
        <v>21</v>
      </c>
      <c r="M3321" t="s">
        <v>29</v>
      </c>
      <c r="N3321">
        <f>IF(COUNTIF($C$2:C3321,C3321)=1,1,0)</f>
        <v>0</v>
      </c>
      <c r="O3321">
        <f t="shared" si="102"/>
        <v>0</v>
      </c>
      <c r="P3321" t="str">
        <f t="shared" si="103"/>
        <v>2024-03</v>
      </c>
      <c r="Q3321" s="3">
        <f>IF(AND(IF(dashboard!$B$4="All",TRUE,$F3321=dashboard!$B$4),IF(dashboard!$B$5="All",TRUE,$E3321=dashboard!$B$5),IF(dashboard!$B$6="All",TRUE,$G3321=dashboard!$B$6),IF(dashboard!$B$7="All",TRUE,$M3321=dashboard!$B$7),$P3321&gt;=dashboard!$B$8,$P3321&lt;=dashboard!$B$9,COUNTIFS($C$2:C3321,$C3321,$F$2:F3321,IF(dashboard!$B$4="All","*",dashboard!$B$4),$E$2:E3321,IF(dashboard!$B$5="All","*",dashboard!$B$5),$G$2:G3321,IF(dashboard!$B$6="All","*",dashboard!$B$6),$M$2:M3321,IF(dashboard!$B$7="All","*",dashboard!$B$7),$P$2:P3321,"&gt;="&amp;dashboard!$B$8,$P$2:P3321,"&lt;="&amp;dashboard!$B$9)=1),1,0)</f>
        <v>0</v>
      </c>
    </row>
    <row r="3322" spans="1:17">
      <c r="A3322" t="s">
        <v>4921</v>
      </c>
      <c r="B3322" s="2">
        <v>45229</v>
      </c>
      <c r="C3322" t="s">
        <v>447</v>
      </c>
      <c r="D3322" t="s">
        <v>866</v>
      </c>
      <c r="E3322" t="s">
        <v>26</v>
      </c>
      <c r="F3322" t="s">
        <v>33</v>
      </c>
      <c r="G3322" t="s">
        <v>19</v>
      </c>
      <c r="H3322" t="s">
        <v>50</v>
      </c>
      <c r="I3322" s="3">
        <v>4</v>
      </c>
      <c r="J3322" s="4">
        <v>2442.15</v>
      </c>
      <c r="K3322" s="4">
        <v>9768.58</v>
      </c>
      <c r="L3322" t="s">
        <v>35</v>
      </c>
      <c r="M3322" t="s">
        <v>29</v>
      </c>
      <c r="N3322">
        <f>IF(COUNTIF($C$2:C3322,C3322)=1,1,0)</f>
        <v>0</v>
      </c>
      <c r="O3322">
        <f t="shared" si="102"/>
        <v>0</v>
      </c>
      <c r="P3322" t="str">
        <f t="shared" si="103"/>
        <v>2023-10</v>
      </c>
      <c r="Q3322" s="3">
        <f>IF(AND(IF(dashboard!$B$4="All",TRUE,$F3322=dashboard!$B$4),IF(dashboard!$B$5="All",TRUE,$E3322=dashboard!$B$5),IF(dashboard!$B$6="All",TRUE,$G3322=dashboard!$B$6),IF(dashboard!$B$7="All",TRUE,$M3322=dashboard!$B$7),$P3322&gt;=dashboard!$B$8,$P3322&lt;=dashboard!$B$9,COUNTIFS($C$2:C3322,$C3322,$F$2:F3322,IF(dashboard!$B$4="All","*",dashboard!$B$4),$E$2:E3322,IF(dashboard!$B$5="All","*",dashboard!$B$5),$G$2:G3322,IF(dashboard!$B$6="All","*",dashboard!$B$6),$M$2:M3322,IF(dashboard!$B$7="All","*",dashboard!$B$7),$P$2:P3322,"&gt;="&amp;dashboard!$B$8,$P$2:P3322,"&lt;="&amp;dashboard!$B$9)=1),1,0)</f>
        <v>0</v>
      </c>
    </row>
    <row r="3323" spans="1:17">
      <c r="A3323" t="s">
        <v>4922</v>
      </c>
      <c r="B3323" s="2">
        <v>44995</v>
      </c>
      <c r="C3323" t="s">
        <v>3324</v>
      </c>
      <c r="D3323" t="s">
        <v>1454</v>
      </c>
      <c r="E3323" t="s">
        <v>17</v>
      </c>
      <c r="F3323" t="s">
        <v>33</v>
      </c>
      <c r="G3323" t="s">
        <v>42</v>
      </c>
      <c r="H3323" t="s">
        <v>20</v>
      </c>
      <c r="I3323" s="3">
        <v>4</v>
      </c>
      <c r="J3323" s="4">
        <v>40023.82</v>
      </c>
      <c r="K3323" s="4">
        <v>160095.26999999999</v>
      </c>
      <c r="L3323" t="s">
        <v>21</v>
      </c>
      <c r="M3323" t="s">
        <v>29</v>
      </c>
      <c r="N3323">
        <f>IF(COUNTIF($C$2:C3323,C3323)=1,1,0)</f>
        <v>0</v>
      </c>
      <c r="O3323">
        <f t="shared" si="102"/>
        <v>0</v>
      </c>
      <c r="P3323" t="str">
        <f t="shared" si="103"/>
        <v>2023-03</v>
      </c>
      <c r="Q3323" s="3">
        <f>IF(AND(IF(dashboard!$B$4="All",TRUE,$F3323=dashboard!$B$4),IF(dashboard!$B$5="All",TRUE,$E3323=dashboard!$B$5),IF(dashboard!$B$6="All",TRUE,$G3323=dashboard!$B$6),IF(dashboard!$B$7="All",TRUE,$M3323=dashboard!$B$7),$P3323&gt;=dashboard!$B$8,$P3323&lt;=dashboard!$B$9,COUNTIFS($C$2:C3323,$C3323,$F$2:F3323,IF(dashboard!$B$4="All","*",dashboard!$B$4),$E$2:E3323,IF(dashboard!$B$5="All","*",dashboard!$B$5),$G$2:G3323,IF(dashboard!$B$6="All","*",dashboard!$B$6),$M$2:M3323,IF(dashboard!$B$7="All","*",dashboard!$B$7),$P$2:P3323,"&gt;="&amp;dashboard!$B$8,$P$2:P3323,"&lt;="&amp;dashboard!$B$9)=1),1,0)</f>
        <v>0</v>
      </c>
    </row>
    <row r="3324" spans="1:17">
      <c r="A3324" t="s">
        <v>4923</v>
      </c>
      <c r="B3324" s="2">
        <v>45055</v>
      </c>
      <c r="C3324" t="s">
        <v>1759</v>
      </c>
      <c r="D3324" t="s">
        <v>1519</v>
      </c>
      <c r="E3324" t="s">
        <v>61</v>
      </c>
      <c r="F3324" t="s">
        <v>27</v>
      </c>
      <c r="G3324" t="s">
        <v>19</v>
      </c>
      <c r="H3324" t="s">
        <v>20</v>
      </c>
      <c r="I3324" s="3">
        <v>3</v>
      </c>
      <c r="J3324" s="4">
        <v>35623.39</v>
      </c>
      <c r="K3324" s="4">
        <v>106870.17</v>
      </c>
      <c r="L3324" t="s">
        <v>28</v>
      </c>
      <c r="M3324" t="s">
        <v>29</v>
      </c>
      <c r="N3324">
        <f>IF(COUNTIF($C$2:C3324,C3324)=1,1,0)</f>
        <v>0</v>
      </c>
      <c r="O3324">
        <f t="shared" si="102"/>
        <v>0</v>
      </c>
      <c r="P3324" t="str">
        <f t="shared" si="103"/>
        <v>2023-05</v>
      </c>
      <c r="Q3324" s="3">
        <f>IF(AND(IF(dashboard!$B$4="All",TRUE,$F3324=dashboard!$B$4),IF(dashboard!$B$5="All",TRUE,$E3324=dashboard!$B$5),IF(dashboard!$B$6="All",TRUE,$G3324=dashboard!$B$6),IF(dashboard!$B$7="All",TRUE,$M3324=dashboard!$B$7),$P3324&gt;=dashboard!$B$8,$P3324&lt;=dashboard!$B$9,COUNTIFS($C$2:C3324,$C3324,$F$2:F3324,IF(dashboard!$B$4="All","*",dashboard!$B$4),$E$2:E3324,IF(dashboard!$B$5="All","*",dashboard!$B$5),$G$2:G3324,IF(dashboard!$B$6="All","*",dashboard!$B$6),$M$2:M3324,IF(dashboard!$B$7="All","*",dashboard!$B$7),$P$2:P3324,"&gt;="&amp;dashboard!$B$8,$P$2:P3324,"&lt;="&amp;dashboard!$B$9)=1),1,0)</f>
        <v>0</v>
      </c>
    </row>
    <row r="3325" spans="1:17">
      <c r="A3325" t="s">
        <v>4924</v>
      </c>
      <c r="B3325" s="2">
        <v>45122</v>
      </c>
      <c r="C3325" t="s">
        <v>564</v>
      </c>
      <c r="D3325" t="s">
        <v>544</v>
      </c>
      <c r="E3325" t="s">
        <v>17</v>
      </c>
      <c r="F3325" t="s">
        <v>27</v>
      </c>
      <c r="G3325" t="s">
        <v>19</v>
      </c>
      <c r="H3325" t="s">
        <v>57</v>
      </c>
      <c r="I3325" s="3">
        <v>4</v>
      </c>
      <c r="J3325" s="4">
        <v>15481.41</v>
      </c>
      <c r="K3325" s="4">
        <v>61925.64</v>
      </c>
      <c r="L3325" t="s">
        <v>35</v>
      </c>
      <c r="M3325" t="s">
        <v>22</v>
      </c>
      <c r="N3325">
        <f>IF(COUNTIF($C$2:C3325,C3325)=1,1,0)</f>
        <v>0</v>
      </c>
      <c r="O3325">
        <f t="shared" si="102"/>
        <v>1</v>
      </c>
      <c r="P3325" t="str">
        <f t="shared" si="103"/>
        <v>2023-07</v>
      </c>
      <c r="Q3325" s="3">
        <f>IF(AND(IF(dashboard!$B$4="All",TRUE,$F3325=dashboard!$B$4),IF(dashboard!$B$5="All",TRUE,$E3325=dashboard!$B$5),IF(dashboard!$B$6="All",TRUE,$G3325=dashboard!$B$6),IF(dashboard!$B$7="All",TRUE,$M3325=dashboard!$B$7),$P3325&gt;=dashboard!$B$8,$P3325&lt;=dashboard!$B$9,COUNTIFS($C$2:C3325,$C3325,$F$2:F3325,IF(dashboard!$B$4="All","*",dashboard!$B$4),$E$2:E3325,IF(dashboard!$B$5="All","*",dashboard!$B$5),$G$2:G3325,IF(dashboard!$B$6="All","*",dashboard!$B$6),$M$2:M3325,IF(dashboard!$B$7="All","*",dashboard!$B$7),$P$2:P3325,"&gt;="&amp;dashboard!$B$8,$P$2:P3325,"&lt;="&amp;dashboard!$B$9)=1),1,0)</f>
        <v>0</v>
      </c>
    </row>
    <row r="3326" spans="1:17">
      <c r="A3326" t="s">
        <v>4925</v>
      </c>
      <c r="B3326" s="2">
        <v>45066</v>
      </c>
      <c r="C3326" t="s">
        <v>642</v>
      </c>
      <c r="D3326" t="s">
        <v>1617</v>
      </c>
      <c r="E3326" t="s">
        <v>61</v>
      </c>
      <c r="F3326" t="s">
        <v>27</v>
      </c>
      <c r="G3326" t="s">
        <v>42</v>
      </c>
      <c r="H3326" t="s">
        <v>57</v>
      </c>
      <c r="I3326" s="3">
        <v>1</v>
      </c>
      <c r="J3326" s="4">
        <v>17316.990000000002</v>
      </c>
      <c r="K3326" s="4">
        <v>17316.990000000002</v>
      </c>
      <c r="L3326" t="s">
        <v>28</v>
      </c>
      <c r="M3326" t="s">
        <v>29</v>
      </c>
      <c r="N3326">
        <f>IF(COUNTIF($C$2:C3326,C3326)=1,1,0)</f>
        <v>0</v>
      </c>
      <c r="O3326">
        <f t="shared" si="102"/>
        <v>0</v>
      </c>
      <c r="P3326" t="str">
        <f t="shared" si="103"/>
        <v>2023-05</v>
      </c>
      <c r="Q3326" s="3">
        <f>IF(AND(IF(dashboard!$B$4="All",TRUE,$F3326=dashboard!$B$4),IF(dashboard!$B$5="All",TRUE,$E3326=dashboard!$B$5),IF(dashboard!$B$6="All",TRUE,$G3326=dashboard!$B$6),IF(dashboard!$B$7="All",TRUE,$M3326=dashboard!$B$7),$P3326&gt;=dashboard!$B$8,$P3326&lt;=dashboard!$B$9,COUNTIFS($C$2:C3326,$C3326,$F$2:F3326,IF(dashboard!$B$4="All","*",dashboard!$B$4),$E$2:E3326,IF(dashboard!$B$5="All","*",dashboard!$B$5),$G$2:G3326,IF(dashboard!$B$6="All","*",dashboard!$B$6),$M$2:M3326,IF(dashboard!$B$7="All","*",dashboard!$B$7),$P$2:P3326,"&gt;="&amp;dashboard!$B$8,$P$2:P3326,"&lt;="&amp;dashboard!$B$9)=1),1,0)</f>
        <v>0</v>
      </c>
    </row>
    <row r="3327" spans="1:17">
      <c r="A3327" t="s">
        <v>4926</v>
      </c>
      <c r="B3327" s="2">
        <v>45370</v>
      </c>
      <c r="C3327" t="s">
        <v>3561</v>
      </c>
      <c r="D3327" t="s">
        <v>1116</v>
      </c>
      <c r="E3327" t="s">
        <v>26</v>
      </c>
      <c r="F3327" t="s">
        <v>46</v>
      </c>
      <c r="G3327" t="s">
        <v>42</v>
      </c>
      <c r="H3327" t="s">
        <v>20</v>
      </c>
      <c r="I3327" s="3">
        <v>2</v>
      </c>
      <c r="J3327" s="4">
        <v>37614.94</v>
      </c>
      <c r="K3327" s="4">
        <v>75229.88</v>
      </c>
      <c r="L3327" t="s">
        <v>35</v>
      </c>
      <c r="M3327" t="s">
        <v>29</v>
      </c>
      <c r="N3327">
        <f>IF(COUNTIF($C$2:C3327,C3327)=1,1,0)</f>
        <v>0</v>
      </c>
      <c r="O3327">
        <f t="shared" si="102"/>
        <v>0</v>
      </c>
      <c r="P3327" t="str">
        <f t="shared" si="103"/>
        <v>2024-03</v>
      </c>
      <c r="Q3327" s="3">
        <f>IF(AND(IF(dashboard!$B$4="All",TRUE,$F3327=dashboard!$B$4),IF(dashboard!$B$5="All",TRUE,$E3327=dashboard!$B$5),IF(dashboard!$B$6="All",TRUE,$G3327=dashboard!$B$6),IF(dashboard!$B$7="All",TRUE,$M3327=dashboard!$B$7),$P3327&gt;=dashboard!$B$8,$P3327&lt;=dashboard!$B$9,COUNTIFS($C$2:C3327,$C3327,$F$2:F3327,IF(dashboard!$B$4="All","*",dashboard!$B$4),$E$2:E3327,IF(dashboard!$B$5="All","*",dashboard!$B$5),$G$2:G3327,IF(dashboard!$B$6="All","*",dashboard!$B$6),$M$2:M3327,IF(dashboard!$B$7="All","*",dashboard!$B$7),$P$2:P3327,"&gt;="&amp;dashboard!$B$8,$P$2:P3327,"&lt;="&amp;dashboard!$B$9)=1),1,0)</f>
        <v>0</v>
      </c>
    </row>
    <row r="3328" spans="1:17">
      <c r="A3328" t="s">
        <v>4927</v>
      </c>
      <c r="B3328" s="2">
        <v>45209</v>
      </c>
      <c r="C3328" t="s">
        <v>2560</v>
      </c>
      <c r="D3328" t="s">
        <v>1668</v>
      </c>
      <c r="E3328" t="s">
        <v>17</v>
      </c>
      <c r="F3328" t="s">
        <v>46</v>
      </c>
      <c r="G3328" t="s">
        <v>42</v>
      </c>
      <c r="H3328" t="s">
        <v>20</v>
      </c>
      <c r="I3328" s="3">
        <v>1</v>
      </c>
      <c r="J3328" s="4">
        <v>39654.230000000003</v>
      </c>
      <c r="K3328" s="4">
        <v>39654.230000000003</v>
      </c>
      <c r="L3328" t="s">
        <v>28</v>
      </c>
      <c r="M3328" t="s">
        <v>22</v>
      </c>
      <c r="N3328">
        <f>IF(COUNTIF($C$2:C3328,C3328)=1,1,0)</f>
        <v>0</v>
      </c>
      <c r="O3328">
        <f t="shared" si="102"/>
        <v>1</v>
      </c>
      <c r="P3328" t="str">
        <f t="shared" si="103"/>
        <v>2023-10</v>
      </c>
      <c r="Q3328" s="3">
        <f>IF(AND(IF(dashboard!$B$4="All",TRUE,$F3328=dashboard!$B$4),IF(dashboard!$B$5="All",TRUE,$E3328=dashboard!$B$5),IF(dashboard!$B$6="All",TRUE,$G3328=dashboard!$B$6),IF(dashboard!$B$7="All",TRUE,$M3328=dashboard!$B$7),$P3328&gt;=dashboard!$B$8,$P3328&lt;=dashboard!$B$9,COUNTIFS($C$2:C3328,$C3328,$F$2:F3328,IF(dashboard!$B$4="All","*",dashboard!$B$4),$E$2:E3328,IF(dashboard!$B$5="All","*",dashboard!$B$5),$G$2:G3328,IF(dashboard!$B$6="All","*",dashboard!$B$6),$M$2:M3328,IF(dashboard!$B$7="All","*",dashboard!$B$7),$P$2:P3328,"&gt;="&amp;dashboard!$B$8,$P$2:P3328,"&lt;="&amp;dashboard!$B$9)=1),1,0)</f>
        <v>0</v>
      </c>
    </row>
    <row r="3329" spans="1:17">
      <c r="A3329" t="s">
        <v>4928</v>
      </c>
      <c r="B3329" s="2">
        <v>45238</v>
      </c>
      <c r="C3329" t="s">
        <v>2834</v>
      </c>
      <c r="D3329" t="s">
        <v>1280</v>
      </c>
      <c r="E3329" t="s">
        <v>17</v>
      </c>
      <c r="F3329" t="s">
        <v>33</v>
      </c>
      <c r="G3329" t="s">
        <v>42</v>
      </c>
      <c r="H3329" t="s">
        <v>20</v>
      </c>
      <c r="I3329" s="3">
        <v>4</v>
      </c>
      <c r="J3329" s="4">
        <v>31786.86</v>
      </c>
      <c r="K3329" s="4">
        <v>127147.45</v>
      </c>
      <c r="L3329" t="s">
        <v>35</v>
      </c>
      <c r="M3329" t="s">
        <v>29</v>
      </c>
      <c r="N3329">
        <f>IF(COUNTIF($C$2:C3329,C3329)=1,1,0)</f>
        <v>0</v>
      </c>
      <c r="O3329">
        <f t="shared" si="102"/>
        <v>0</v>
      </c>
      <c r="P3329" t="str">
        <f t="shared" si="103"/>
        <v>2023-11</v>
      </c>
      <c r="Q3329" s="3">
        <f>IF(AND(IF(dashboard!$B$4="All",TRUE,$F3329=dashboard!$B$4),IF(dashboard!$B$5="All",TRUE,$E3329=dashboard!$B$5),IF(dashboard!$B$6="All",TRUE,$G3329=dashboard!$B$6),IF(dashboard!$B$7="All",TRUE,$M3329=dashboard!$B$7),$P3329&gt;=dashboard!$B$8,$P3329&lt;=dashboard!$B$9,COUNTIFS($C$2:C3329,$C3329,$F$2:F3329,IF(dashboard!$B$4="All","*",dashboard!$B$4),$E$2:E3329,IF(dashboard!$B$5="All","*",dashboard!$B$5),$G$2:G3329,IF(dashboard!$B$6="All","*",dashboard!$B$6),$M$2:M3329,IF(dashboard!$B$7="All","*",dashboard!$B$7),$P$2:P3329,"&gt;="&amp;dashboard!$B$8,$P$2:P3329,"&lt;="&amp;dashboard!$B$9)=1),1,0)</f>
        <v>1</v>
      </c>
    </row>
    <row r="3330" spans="1:17">
      <c r="A3330" t="s">
        <v>4929</v>
      </c>
      <c r="B3330" s="2">
        <v>45461</v>
      </c>
      <c r="C3330" t="s">
        <v>134</v>
      </c>
      <c r="D3330" t="s">
        <v>4930</v>
      </c>
      <c r="E3330" t="s">
        <v>26</v>
      </c>
      <c r="F3330" t="s">
        <v>46</v>
      </c>
      <c r="G3330" t="s">
        <v>19</v>
      </c>
      <c r="H3330" t="s">
        <v>20</v>
      </c>
      <c r="I3330" s="3">
        <v>3</v>
      </c>
      <c r="J3330" s="4">
        <v>39643.74</v>
      </c>
      <c r="K3330" s="4">
        <v>118931.21</v>
      </c>
      <c r="L3330" t="s">
        <v>35</v>
      </c>
      <c r="M3330" t="s">
        <v>29</v>
      </c>
      <c r="N3330">
        <f>IF(COUNTIF($C$2:C3330,C3330)=1,1,0)</f>
        <v>0</v>
      </c>
      <c r="O3330">
        <f t="shared" ref="O3330:O3393" si="104">IF(OR(M3330="Yes",M3330="YES",M3330=TRUE,M3330=1),1,0)</f>
        <v>0</v>
      </c>
      <c r="P3330" t="str">
        <f t="shared" ref="P3330:P3393" si="105">TEXT(B3330,"yyyy-mm")</f>
        <v>2024-06</v>
      </c>
      <c r="Q3330" s="3">
        <f>IF(AND(IF(dashboard!$B$4="All",TRUE,$F3330=dashboard!$B$4),IF(dashboard!$B$5="All",TRUE,$E3330=dashboard!$B$5),IF(dashboard!$B$6="All",TRUE,$G3330=dashboard!$B$6),IF(dashboard!$B$7="All",TRUE,$M3330=dashboard!$B$7),$P3330&gt;=dashboard!$B$8,$P3330&lt;=dashboard!$B$9,COUNTIFS($C$2:C3330,$C3330,$F$2:F3330,IF(dashboard!$B$4="All","*",dashboard!$B$4),$E$2:E3330,IF(dashboard!$B$5="All","*",dashboard!$B$5),$G$2:G3330,IF(dashboard!$B$6="All","*",dashboard!$B$6),$M$2:M3330,IF(dashboard!$B$7="All","*",dashboard!$B$7),$P$2:P3330,"&gt;="&amp;dashboard!$B$8,$P$2:P3330,"&lt;="&amp;dashboard!$B$9)=1),1,0)</f>
        <v>0</v>
      </c>
    </row>
    <row r="3331" spans="1:17">
      <c r="A3331" t="s">
        <v>4931</v>
      </c>
      <c r="B3331" s="2">
        <v>45203</v>
      </c>
      <c r="C3331" t="s">
        <v>1147</v>
      </c>
      <c r="D3331" t="s">
        <v>2098</v>
      </c>
      <c r="E3331" t="s">
        <v>26</v>
      </c>
      <c r="F3331" t="s">
        <v>27</v>
      </c>
      <c r="G3331" t="s">
        <v>19</v>
      </c>
      <c r="H3331" t="s">
        <v>34</v>
      </c>
      <c r="I3331" s="3">
        <v>3</v>
      </c>
      <c r="J3331" s="4">
        <v>1227.52</v>
      </c>
      <c r="K3331" s="4">
        <v>3682.55</v>
      </c>
      <c r="L3331" t="s">
        <v>35</v>
      </c>
      <c r="M3331" t="s">
        <v>29</v>
      </c>
      <c r="N3331">
        <f>IF(COUNTIF($C$2:C3331,C3331)=1,1,0)</f>
        <v>0</v>
      </c>
      <c r="O3331">
        <f t="shared" si="104"/>
        <v>0</v>
      </c>
      <c r="P3331" t="str">
        <f t="shared" si="105"/>
        <v>2023-10</v>
      </c>
      <c r="Q3331" s="3">
        <f>IF(AND(IF(dashboard!$B$4="All",TRUE,$F3331=dashboard!$B$4),IF(dashboard!$B$5="All",TRUE,$E3331=dashboard!$B$5),IF(dashboard!$B$6="All",TRUE,$G3331=dashboard!$B$6),IF(dashboard!$B$7="All",TRUE,$M3331=dashboard!$B$7),$P3331&gt;=dashboard!$B$8,$P3331&lt;=dashboard!$B$9,COUNTIFS($C$2:C3331,$C3331,$F$2:F3331,IF(dashboard!$B$4="All","*",dashboard!$B$4),$E$2:E3331,IF(dashboard!$B$5="All","*",dashboard!$B$5),$G$2:G3331,IF(dashboard!$B$6="All","*",dashboard!$B$6),$M$2:M3331,IF(dashboard!$B$7="All","*",dashboard!$B$7),$P$2:P3331,"&gt;="&amp;dashboard!$B$8,$P$2:P3331,"&lt;="&amp;dashboard!$B$9)=1),1,0)</f>
        <v>0</v>
      </c>
    </row>
    <row r="3332" spans="1:17">
      <c r="A3332" t="s">
        <v>4932</v>
      </c>
      <c r="B3332" s="2">
        <v>44987</v>
      </c>
      <c r="C3332" t="s">
        <v>1525</v>
      </c>
      <c r="D3332" t="s">
        <v>1260</v>
      </c>
      <c r="E3332" t="s">
        <v>26</v>
      </c>
      <c r="F3332" t="s">
        <v>27</v>
      </c>
      <c r="G3332" t="s">
        <v>19</v>
      </c>
      <c r="H3332" t="s">
        <v>20</v>
      </c>
      <c r="I3332" s="3">
        <v>5</v>
      </c>
      <c r="J3332" s="4">
        <v>26873.14</v>
      </c>
      <c r="K3332" s="4">
        <v>134365.68</v>
      </c>
      <c r="L3332" t="s">
        <v>21</v>
      </c>
      <c r="M3332" t="s">
        <v>29</v>
      </c>
      <c r="N3332">
        <f>IF(COUNTIF($C$2:C3332,C3332)=1,1,0)</f>
        <v>0</v>
      </c>
      <c r="O3332">
        <f t="shared" si="104"/>
        <v>0</v>
      </c>
      <c r="P3332" t="str">
        <f t="shared" si="105"/>
        <v>2023-03</v>
      </c>
      <c r="Q3332" s="3">
        <f>IF(AND(IF(dashboard!$B$4="All",TRUE,$F3332=dashboard!$B$4),IF(dashboard!$B$5="All",TRUE,$E3332=dashboard!$B$5),IF(dashboard!$B$6="All",TRUE,$G3332=dashboard!$B$6),IF(dashboard!$B$7="All",TRUE,$M3332=dashboard!$B$7),$P3332&gt;=dashboard!$B$8,$P3332&lt;=dashboard!$B$9,COUNTIFS($C$2:C3332,$C3332,$F$2:F3332,IF(dashboard!$B$4="All","*",dashboard!$B$4),$E$2:E3332,IF(dashboard!$B$5="All","*",dashboard!$B$5),$G$2:G3332,IF(dashboard!$B$6="All","*",dashboard!$B$6),$M$2:M3332,IF(dashboard!$B$7="All","*",dashboard!$B$7),$P$2:P3332,"&gt;="&amp;dashboard!$B$8,$P$2:P3332,"&lt;="&amp;dashboard!$B$9)=1),1,0)</f>
        <v>0</v>
      </c>
    </row>
    <row r="3333" spans="1:17">
      <c r="A3333" t="s">
        <v>4933</v>
      </c>
      <c r="B3333" s="2">
        <v>45245</v>
      </c>
      <c r="C3333" t="s">
        <v>229</v>
      </c>
      <c r="D3333" t="s">
        <v>1239</v>
      </c>
      <c r="E3333" t="s">
        <v>17</v>
      </c>
      <c r="F3333" t="s">
        <v>27</v>
      </c>
      <c r="G3333" t="s">
        <v>42</v>
      </c>
      <c r="H3333" t="s">
        <v>50</v>
      </c>
      <c r="I3333" s="3">
        <v>3</v>
      </c>
      <c r="J3333" s="4">
        <v>1798.39</v>
      </c>
      <c r="K3333" s="4">
        <v>5395.17</v>
      </c>
      <c r="L3333" t="s">
        <v>28</v>
      </c>
      <c r="M3333" t="s">
        <v>29</v>
      </c>
      <c r="N3333">
        <f>IF(COUNTIF($C$2:C3333,C3333)=1,1,0)</f>
        <v>0</v>
      </c>
      <c r="O3333">
        <f t="shared" si="104"/>
        <v>0</v>
      </c>
      <c r="P3333" t="str">
        <f t="shared" si="105"/>
        <v>2023-11</v>
      </c>
      <c r="Q3333" s="3">
        <f>IF(AND(IF(dashboard!$B$4="All",TRUE,$F3333=dashboard!$B$4),IF(dashboard!$B$5="All",TRUE,$E3333=dashboard!$B$5),IF(dashboard!$B$6="All",TRUE,$G3333=dashboard!$B$6),IF(dashboard!$B$7="All",TRUE,$M3333=dashboard!$B$7),$P3333&gt;=dashboard!$B$8,$P3333&lt;=dashboard!$B$9,COUNTIFS($C$2:C3333,$C3333,$F$2:F3333,IF(dashboard!$B$4="All","*",dashboard!$B$4),$E$2:E3333,IF(dashboard!$B$5="All","*",dashboard!$B$5),$G$2:G3333,IF(dashboard!$B$6="All","*",dashboard!$B$6),$M$2:M3333,IF(dashboard!$B$7="All","*",dashboard!$B$7),$P$2:P3333,"&gt;="&amp;dashboard!$B$8,$P$2:P3333,"&lt;="&amp;dashboard!$B$9)=1),1,0)</f>
        <v>0</v>
      </c>
    </row>
    <row r="3334" spans="1:17">
      <c r="A3334" t="s">
        <v>4934</v>
      </c>
      <c r="B3334" s="2">
        <v>44978</v>
      </c>
      <c r="C3334" t="s">
        <v>668</v>
      </c>
      <c r="D3334" t="s">
        <v>530</v>
      </c>
      <c r="E3334" t="s">
        <v>17</v>
      </c>
      <c r="F3334" t="s">
        <v>27</v>
      </c>
      <c r="G3334" t="s">
        <v>42</v>
      </c>
      <c r="H3334" t="s">
        <v>57</v>
      </c>
      <c r="I3334" s="3">
        <v>3</v>
      </c>
      <c r="J3334" s="4">
        <v>12330.26</v>
      </c>
      <c r="K3334" s="4">
        <v>36990.769999999997</v>
      </c>
      <c r="L3334" t="s">
        <v>28</v>
      </c>
      <c r="M3334" t="s">
        <v>22</v>
      </c>
      <c r="N3334">
        <f>IF(COUNTIF($C$2:C3334,C3334)=1,1,0)</f>
        <v>0</v>
      </c>
      <c r="O3334">
        <f t="shared" si="104"/>
        <v>1</v>
      </c>
      <c r="P3334" t="str">
        <f t="shared" si="105"/>
        <v>2023-02</v>
      </c>
      <c r="Q3334" s="3">
        <f>IF(AND(IF(dashboard!$B$4="All",TRUE,$F3334=dashboard!$B$4),IF(dashboard!$B$5="All",TRUE,$E3334=dashboard!$B$5),IF(dashboard!$B$6="All",TRUE,$G3334=dashboard!$B$6),IF(dashboard!$B$7="All",TRUE,$M3334=dashboard!$B$7),$P3334&gt;=dashboard!$B$8,$P3334&lt;=dashboard!$B$9,COUNTIFS($C$2:C3334,$C3334,$F$2:F3334,IF(dashboard!$B$4="All","*",dashboard!$B$4),$E$2:E3334,IF(dashboard!$B$5="All","*",dashboard!$B$5),$G$2:G3334,IF(dashboard!$B$6="All","*",dashboard!$B$6),$M$2:M3334,IF(dashboard!$B$7="All","*",dashboard!$B$7),$P$2:P3334,"&gt;="&amp;dashboard!$B$8,$P$2:P3334,"&lt;="&amp;dashboard!$B$9)=1),1,0)</f>
        <v>0</v>
      </c>
    </row>
    <row r="3335" spans="1:17">
      <c r="A3335" t="s">
        <v>4935</v>
      </c>
      <c r="B3335" s="2">
        <v>45079</v>
      </c>
      <c r="C3335" t="s">
        <v>532</v>
      </c>
      <c r="D3335" t="s">
        <v>1176</v>
      </c>
      <c r="E3335" t="s">
        <v>61</v>
      </c>
      <c r="F3335" t="s">
        <v>27</v>
      </c>
      <c r="G3335" t="s">
        <v>19</v>
      </c>
      <c r="H3335" t="s">
        <v>50</v>
      </c>
      <c r="I3335" s="3">
        <v>4</v>
      </c>
      <c r="J3335" s="4">
        <v>2222.94</v>
      </c>
      <c r="K3335" s="4">
        <v>8891.75</v>
      </c>
      <c r="L3335" t="s">
        <v>35</v>
      </c>
      <c r="M3335" t="s">
        <v>29</v>
      </c>
      <c r="N3335">
        <f>IF(COUNTIF($C$2:C3335,C3335)=1,1,0)</f>
        <v>0</v>
      </c>
      <c r="O3335">
        <f t="shared" si="104"/>
        <v>0</v>
      </c>
      <c r="P3335" t="str">
        <f t="shared" si="105"/>
        <v>2023-06</v>
      </c>
      <c r="Q3335" s="3">
        <f>IF(AND(IF(dashboard!$B$4="All",TRUE,$F3335=dashboard!$B$4),IF(dashboard!$B$5="All",TRUE,$E3335=dashboard!$B$5),IF(dashboard!$B$6="All",TRUE,$G3335=dashboard!$B$6),IF(dashboard!$B$7="All",TRUE,$M3335=dashboard!$B$7),$P3335&gt;=dashboard!$B$8,$P3335&lt;=dashboard!$B$9,COUNTIFS($C$2:C3335,$C3335,$F$2:F3335,IF(dashboard!$B$4="All","*",dashboard!$B$4),$E$2:E3335,IF(dashboard!$B$5="All","*",dashboard!$B$5),$G$2:G3335,IF(dashboard!$B$6="All","*",dashboard!$B$6),$M$2:M3335,IF(dashboard!$B$7="All","*",dashboard!$B$7),$P$2:P3335,"&gt;="&amp;dashboard!$B$8,$P$2:P3335,"&lt;="&amp;dashboard!$B$9)=1),1,0)</f>
        <v>0</v>
      </c>
    </row>
    <row r="3336" spans="1:17">
      <c r="A3336" t="s">
        <v>4936</v>
      </c>
      <c r="B3336" s="2">
        <v>45237</v>
      </c>
      <c r="C3336" t="s">
        <v>2560</v>
      </c>
      <c r="D3336" t="s">
        <v>2760</v>
      </c>
      <c r="E3336" t="s">
        <v>17</v>
      </c>
      <c r="F3336" t="s">
        <v>18</v>
      </c>
      <c r="G3336" t="s">
        <v>19</v>
      </c>
      <c r="H3336" t="s">
        <v>57</v>
      </c>
      <c r="I3336" s="3">
        <v>2</v>
      </c>
      <c r="J3336" s="4">
        <v>16781.759999999998</v>
      </c>
      <c r="K3336" s="4">
        <v>33563.519999999997</v>
      </c>
      <c r="L3336" t="s">
        <v>21</v>
      </c>
      <c r="M3336" t="s">
        <v>29</v>
      </c>
      <c r="N3336">
        <f>IF(COUNTIF($C$2:C3336,C3336)=1,1,0)</f>
        <v>0</v>
      </c>
      <c r="O3336">
        <f t="shared" si="104"/>
        <v>0</v>
      </c>
      <c r="P3336" t="str">
        <f t="shared" si="105"/>
        <v>2023-11</v>
      </c>
      <c r="Q3336" s="3">
        <f>IF(AND(IF(dashboard!$B$4="All",TRUE,$F3336=dashboard!$B$4),IF(dashboard!$B$5="All",TRUE,$E3336=dashboard!$B$5),IF(dashboard!$B$6="All",TRUE,$G3336=dashboard!$B$6),IF(dashboard!$B$7="All",TRUE,$M3336=dashboard!$B$7),$P3336&gt;=dashboard!$B$8,$P3336&lt;=dashboard!$B$9,COUNTIFS($C$2:C3336,$C3336,$F$2:F3336,IF(dashboard!$B$4="All","*",dashboard!$B$4),$E$2:E3336,IF(dashboard!$B$5="All","*",dashboard!$B$5),$G$2:G3336,IF(dashboard!$B$6="All","*",dashboard!$B$6),$M$2:M3336,IF(dashboard!$B$7="All","*",dashboard!$B$7),$P$2:P3336,"&gt;="&amp;dashboard!$B$8,$P$2:P3336,"&lt;="&amp;dashboard!$B$9)=1),1,0)</f>
        <v>0</v>
      </c>
    </row>
    <row r="3337" spans="1:17">
      <c r="A3337" t="s">
        <v>4937</v>
      </c>
      <c r="B3337" s="2">
        <v>45470</v>
      </c>
      <c r="C3337" t="s">
        <v>2172</v>
      </c>
      <c r="D3337" t="s">
        <v>3329</v>
      </c>
      <c r="E3337" t="s">
        <v>17</v>
      </c>
      <c r="F3337" t="s">
        <v>33</v>
      </c>
      <c r="G3337" t="s">
        <v>19</v>
      </c>
      <c r="H3337" t="s">
        <v>57</v>
      </c>
      <c r="I3337" s="3">
        <v>2</v>
      </c>
      <c r="J3337" s="4">
        <v>16059.33</v>
      </c>
      <c r="K3337" s="4">
        <v>32118.67</v>
      </c>
      <c r="L3337" t="s">
        <v>35</v>
      </c>
      <c r="M3337" t="s">
        <v>29</v>
      </c>
      <c r="N3337">
        <f>IF(COUNTIF($C$2:C3337,C3337)=1,1,0)</f>
        <v>0</v>
      </c>
      <c r="O3337">
        <f t="shared" si="104"/>
        <v>0</v>
      </c>
      <c r="P3337" t="str">
        <f t="shared" si="105"/>
        <v>2024-06</v>
      </c>
      <c r="Q3337" s="3">
        <f>IF(AND(IF(dashboard!$B$4="All",TRUE,$F3337=dashboard!$B$4),IF(dashboard!$B$5="All",TRUE,$E3337=dashboard!$B$5),IF(dashboard!$B$6="All",TRUE,$G3337=dashboard!$B$6),IF(dashboard!$B$7="All",TRUE,$M3337=dashboard!$B$7),$P3337&gt;=dashboard!$B$8,$P3337&lt;=dashboard!$B$9,COUNTIFS($C$2:C3337,$C3337,$F$2:F3337,IF(dashboard!$B$4="All","*",dashboard!$B$4),$E$2:E3337,IF(dashboard!$B$5="All","*",dashboard!$B$5),$G$2:G3337,IF(dashboard!$B$6="All","*",dashboard!$B$6),$M$2:M3337,IF(dashboard!$B$7="All","*",dashboard!$B$7),$P$2:P3337,"&gt;="&amp;dashboard!$B$8,$P$2:P3337,"&lt;="&amp;dashboard!$B$9)=1),1,0)</f>
        <v>1</v>
      </c>
    </row>
    <row r="3338" spans="1:17">
      <c r="A3338" t="s">
        <v>4938</v>
      </c>
      <c r="B3338" s="2">
        <v>45315</v>
      </c>
      <c r="C3338" t="s">
        <v>1586</v>
      </c>
      <c r="D3338" t="s">
        <v>1874</v>
      </c>
      <c r="E3338" t="s">
        <v>17</v>
      </c>
      <c r="F3338" t="s">
        <v>33</v>
      </c>
      <c r="G3338" t="s">
        <v>42</v>
      </c>
      <c r="H3338" t="s">
        <v>57</v>
      </c>
      <c r="I3338" s="3">
        <v>4</v>
      </c>
      <c r="J3338" s="4">
        <v>17665.32</v>
      </c>
      <c r="K3338" s="4">
        <v>70661.27</v>
      </c>
      <c r="L3338" t="s">
        <v>28</v>
      </c>
      <c r="M3338" t="s">
        <v>22</v>
      </c>
      <c r="N3338">
        <f>IF(COUNTIF($C$2:C3338,C3338)=1,1,0)</f>
        <v>0</v>
      </c>
      <c r="O3338">
        <f t="shared" si="104"/>
        <v>1</v>
      </c>
      <c r="P3338" t="str">
        <f t="shared" si="105"/>
        <v>2024-01</v>
      </c>
      <c r="Q3338" s="3">
        <f>IF(AND(IF(dashboard!$B$4="All",TRUE,$F3338=dashboard!$B$4),IF(dashboard!$B$5="All",TRUE,$E3338=dashboard!$B$5),IF(dashboard!$B$6="All",TRUE,$G3338=dashboard!$B$6),IF(dashboard!$B$7="All",TRUE,$M3338=dashboard!$B$7),$P3338&gt;=dashboard!$B$8,$P3338&lt;=dashboard!$B$9,COUNTIFS($C$2:C3338,$C3338,$F$2:F3338,IF(dashboard!$B$4="All","*",dashboard!$B$4),$E$2:E3338,IF(dashboard!$B$5="All","*",dashboard!$B$5),$G$2:G3338,IF(dashboard!$B$6="All","*",dashboard!$B$6),$M$2:M3338,IF(dashboard!$B$7="All","*",dashboard!$B$7),$P$2:P3338,"&gt;="&amp;dashboard!$B$8,$P$2:P3338,"&lt;="&amp;dashboard!$B$9)=1),1,0)</f>
        <v>1</v>
      </c>
    </row>
    <row r="3339" spans="1:17">
      <c r="A3339" t="s">
        <v>4939</v>
      </c>
      <c r="B3339" s="2">
        <v>45103</v>
      </c>
      <c r="C3339" t="s">
        <v>1659</v>
      </c>
      <c r="D3339" t="s">
        <v>2684</v>
      </c>
      <c r="E3339" t="s">
        <v>26</v>
      </c>
      <c r="F3339" t="s">
        <v>46</v>
      </c>
      <c r="G3339" t="s">
        <v>19</v>
      </c>
      <c r="H3339" t="s">
        <v>50</v>
      </c>
      <c r="I3339" s="3">
        <v>3</v>
      </c>
      <c r="J3339" s="4">
        <v>2448.9699999999998</v>
      </c>
      <c r="K3339" s="4">
        <v>7346.91</v>
      </c>
      <c r="L3339" t="s">
        <v>28</v>
      </c>
      <c r="M3339" t="s">
        <v>29</v>
      </c>
      <c r="N3339">
        <f>IF(COUNTIF($C$2:C3339,C3339)=1,1,0)</f>
        <v>0</v>
      </c>
      <c r="O3339">
        <f t="shared" si="104"/>
        <v>0</v>
      </c>
      <c r="P3339" t="str">
        <f t="shared" si="105"/>
        <v>2023-06</v>
      </c>
      <c r="Q3339" s="3">
        <f>IF(AND(IF(dashboard!$B$4="All",TRUE,$F3339=dashboard!$B$4),IF(dashboard!$B$5="All",TRUE,$E3339=dashboard!$B$5),IF(dashboard!$B$6="All",TRUE,$G3339=dashboard!$B$6),IF(dashboard!$B$7="All",TRUE,$M3339=dashboard!$B$7),$P3339&gt;=dashboard!$B$8,$P3339&lt;=dashboard!$B$9,COUNTIFS($C$2:C3339,$C3339,$F$2:F3339,IF(dashboard!$B$4="All","*",dashboard!$B$4),$E$2:E3339,IF(dashboard!$B$5="All","*",dashboard!$B$5),$G$2:G3339,IF(dashboard!$B$6="All","*",dashboard!$B$6),$M$2:M3339,IF(dashboard!$B$7="All","*",dashboard!$B$7),$P$2:P3339,"&gt;="&amp;dashboard!$B$8,$P$2:P3339,"&lt;="&amp;dashboard!$B$9)=1),1,0)</f>
        <v>0</v>
      </c>
    </row>
    <row r="3340" spans="1:17">
      <c r="A3340" t="s">
        <v>4940</v>
      </c>
      <c r="B3340" s="2">
        <v>45288</v>
      </c>
      <c r="C3340" t="s">
        <v>444</v>
      </c>
      <c r="D3340" t="s">
        <v>759</v>
      </c>
      <c r="E3340" t="s">
        <v>26</v>
      </c>
      <c r="F3340" t="s">
        <v>27</v>
      </c>
      <c r="G3340" t="s">
        <v>19</v>
      </c>
      <c r="H3340" t="s">
        <v>57</v>
      </c>
      <c r="I3340" s="3">
        <v>1</v>
      </c>
      <c r="J3340" s="4">
        <v>16108.06</v>
      </c>
      <c r="K3340" s="4">
        <v>16108.06</v>
      </c>
      <c r="L3340" t="s">
        <v>35</v>
      </c>
      <c r="M3340" t="s">
        <v>29</v>
      </c>
      <c r="N3340">
        <f>IF(COUNTIF($C$2:C3340,C3340)=1,1,0)</f>
        <v>0</v>
      </c>
      <c r="O3340">
        <f t="shared" si="104"/>
        <v>0</v>
      </c>
      <c r="P3340" t="str">
        <f t="shared" si="105"/>
        <v>2023-12</v>
      </c>
      <c r="Q3340" s="3">
        <f>IF(AND(IF(dashboard!$B$4="All",TRUE,$F3340=dashboard!$B$4),IF(dashboard!$B$5="All",TRUE,$E3340=dashboard!$B$5),IF(dashboard!$B$6="All",TRUE,$G3340=dashboard!$B$6),IF(dashboard!$B$7="All",TRUE,$M3340=dashboard!$B$7),$P3340&gt;=dashboard!$B$8,$P3340&lt;=dashboard!$B$9,COUNTIFS($C$2:C3340,$C3340,$F$2:F3340,IF(dashboard!$B$4="All","*",dashboard!$B$4),$E$2:E3340,IF(dashboard!$B$5="All","*",dashboard!$B$5),$G$2:G3340,IF(dashboard!$B$6="All","*",dashboard!$B$6),$M$2:M3340,IF(dashboard!$B$7="All","*",dashboard!$B$7),$P$2:P3340,"&gt;="&amp;dashboard!$B$8,$P$2:P3340,"&lt;="&amp;dashboard!$B$9)=1),1,0)</f>
        <v>0</v>
      </c>
    </row>
    <row r="3341" spans="1:17">
      <c r="A3341" t="s">
        <v>4941</v>
      </c>
      <c r="B3341" s="2">
        <v>45240</v>
      </c>
      <c r="C3341" t="s">
        <v>3791</v>
      </c>
      <c r="D3341" t="s">
        <v>3501</v>
      </c>
      <c r="E3341" t="s">
        <v>17</v>
      </c>
      <c r="F3341" t="s">
        <v>18</v>
      </c>
      <c r="G3341" t="s">
        <v>42</v>
      </c>
      <c r="H3341" t="s">
        <v>20</v>
      </c>
      <c r="I3341" s="3">
        <v>2</v>
      </c>
      <c r="J3341" s="4">
        <v>29317.46</v>
      </c>
      <c r="K3341" s="4">
        <v>58634.92</v>
      </c>
      <c r="L3341" t="s">
        <v>35</v>
      </c>
      <c r="M3341" t="s">
        <v>29</v>
      </c>
      <c r="N3341">
        <f>IF(COUNTIF($C$2:C3341,C3341)=1,1,0)</f>
        <v>0</v>
      </c>
      <c r="O3341">
        <f t="shared" si="104"/>
        <v>0</v>
      </c>
      <c r="P3341" t="str">
        <f t="shared" si="105"/>
        <v>2023-11</v>
      </c>
      <c r="Q3341" s="3">
        <f>IF(AND(IF(dashboard!$B$4="All",TRUE,$F3341=dashboard!$B$4),IF(dashboard!$B$5="All",TRUE,$E3341=dashboard!$B$5),IF(dashboard!$B$6="All",TRUE,$G3341=dashboard!$B$6),IF(dashboard!$B$7="All",TRUE,$M3341=dashboard!$B$7),$P3341&gt;=dashboard!$B$8,$P3341&lt;=dashboard!$B$9,COUNTIFS($C$2:C3341,$C3341,$F$2:F3341,IF(dashboard!$B$4="All","*",dashboard!$B$4),$E$2:E3341,IF(dashboard!$B$5="All","*",dashboard!$B$5),$G$2:G3341,IF(dashboard!$B$6="All","*",dashboard!$B$6),$M$2:M3341,IF(dashboard!$B$7="All","*",dashboard!$B$7),$P$2:P3341,"&gt;="&amp;dashboard!$B$8,$P$2:P3341,"&lt;="&amp;dashboard!$B$9)=1),1,0)</f>
        <v>0</v>
      </c>
    </row>
    <row r="3342" spans="1:17">
      <c r="A3342" t="s">
        <v>4942</v>
      </c>
      <c r="B3342" s="2">
        <v>45023</v>
      </c>
      <c r="C3342" t="s">
        <v>3033</v>
      </c>
      <c r="D3342" t="s">
        <v>2726</v>
      </c>
      <c r="E3342" t="s">
        <v>17</v>
      </c>
      <c r="F3342" t="s">
        <v>27</v>
      </c>
      <c r="G3342" t="s">
        <v>42</v>
      </c>
      <c r="H3342" t="s">
        <v>20</v>
      </c>
      <c r="I3342" s="3">
        <v>4</v>
      </c>
      <c r="J3342" s="4">
        <v>36392.61</v>
      </c>
      <c r="K3342" s="4">
        <v>145570.45000000001</v>
      </c>
      <c r="L3342" t="s">
        <v>35</v>
      </c>
      <c r="M3342" t="s">
        <v>29</v>
      </c>
      <c r="N3342">
        <f>IF(COUNTIF($C$2:C3342,C3342)=1,1,0)</f>
        <v>0</v>
      </c>
      <c r="O3342">
        <f t="shared" si="104"/>
        <v>0</v>
      </c>
      <c r="P3342" t="str">
        <f t="shared" si="105"/>
        <v>2023-04</v>
      </c>
      <c r="Q3342" s="3">
        <f>IF(AND(IF(dashboard!$B$4="All",TRUE,$F3342=dashboard!$B$4),IF(dashboard!$B$5="All",TRUE,$E3342=dashboard!$B$5),IF(dashboard!$B$6="All",TRUE,$G3342=dashboard!$B$6),IF(dashboard!$B$7="All",TRUE,$M3342=dashboard!$B$7),$P3342&gt;=dashboard!$B$8,$P3342&lt;=dashboard!$B$9,COUNTIFS($C$2:C3342,$C3342,$F$2:F3342,IF(dashboard!$B$4="All","*",dashboard!$B$4),$E$2:E3342,IF(dashboard!$B$5="All","*",dashboard!$B$5),$G$2:G3342,IF(dashboard!$B$6="All","*",dashboard!$B$6),$M$2:M3342,IF(dashboard!$B$7="All","*",dashboard!$B$7),$P$2:P3342,"&gt;="&amp;dashboard!$B$8,$P$2:P3342,"&lt;="&amp;dashboard!$B$9)=1),1,0)</f>
        <v>0</v>
      </c>
    </row>
    <row r="3343" spans="1:17">
      <c r="A3343" t="s">
        <v>4943</v>
      </c>
      <c r="B3343" s="2">
        <v>45139</v>
      </c>
      <c r="C3343" t="s">
        <v>502</v>
      </c>
      <c r="D3343" t="s">
        <v>4944</v>
      </c>
      <c r="E3343" t="s">
        <v>17</v>
      </c>
      <c r="F3343" t="s">
        <v>27</v>
      </c>
      <c r="G3343" t="s">
        <v>19</v>
      </c>
      <c r="H3343" t="s">
        <v>34</v>
      </c>
      <c r="I3343" s="3">
        <v>1</v>
      </c>
      <c r="J3343" s="4">
        <v>1263.69</v>
      </c>
      <c r="K3343" s="4">
        <v>1263.69</v>
      </c>
      <c r="L3343" t="s">
        <v>28</v>
      </c>
      <c r="M3343" t="s">
        <v>22</v>
      </c>
      <c r="N3343">
        <f>IF(COUNTIF($C$2:C3343,C3343)=1,1,0)</f>
        <v>0</v>
      </c>
      <c r="O3343">
        <f t="shared" si="104"/>
        <v>1</v>
      </c>
      <c r="P3343" t="str">
        <f t="shared" si="105"/>
        <v>2023-08</v>
      </c>
      <c r="Q3343" s="3">
        <f>IF(AND(IF(dashboard!$B$4="All",TRUE,$F3343=dashboard!$B$4),IF(dashboard!$B$5="All",TRUE,$E3343=dashboard!$B$5),IF(dashboard!$B$6="All",TRUE,$G3343=dashboard!$B$6),IF(dashboard!$B$7="All",TRUE,$M3343=dashboard!$B$7),$P3343&gt;=dashboard!$B$8,$P3343&lt;=dashboard!$B$9,COUNTIFS($C$2:C3343,$C3343,$F$2:F3343,IF(dashboard!$B$4="All","*",dashboard!$B$4),$E$2:E3343,IF(dashboard!$B$5="All","*",dashboard!$B$5),$G$2:G3343,IF(dashboard!$B$6="All","*",dashboard!$B$6),$M$2:M3343,IF(dashboard!$B$7="All","*",dashboard!$B$7),$P$2:P3343,"&gt;="&amp;dashboard!$B$8,$P$2:P3343,"&lt;="&amp;dashboard!$B$9)=1),1,0)</f>
        <v>0</v>
      </c>
    </row>
    <row r="3344" spans="1:17">
      <c r="A3344" t="s">
        <v>4945</v>
      </c>
      <c r="B3344" s="2">
        <v>45063</v>
      </c>
      <c r="C3344" t="s">
        <v>896</v>
      </c>
      <c r="D3344" t="s">
        <v>1409</v>
      </c>
      <c r="E3344" t="s">
        <v>17</v>
      </c>
      <c r="F3344" t="s">
        <v>46</v>
      </c>
      <c r="G3344" t="s">
        <v>42</v>
      </c>
      <c r="H3344" t="s">
        <v>34</v>
      </c>
      <c r="I3344" s="3">
        <v>3</v>
      </c>
      <c r="J3344" s="4">
        <v>1349.05</v>
      </c>
      <c r="K3344" s="4">
        <v>4047.15</v>
      </c>
      <c r="L3344" t="s">
        <v>35</v>
      </c>
      <c r="M3344" t="s">
        <v>29</v>
      </c>
      <c r="N3344">
        <f>IF(COUNTIF($C$2:C3344,C3344)=1,1,0)</f>
        <v>0</v>
      </c>
      <c r="O3344">
        <f t="shared" si="104"/>
        <v>0</v>
      </c>
      <c r="P3344" t="str">
        <f t="shared" si="105"/>
        <v>2023-05</v>
      </c>
      <c r="Q3344" s="3">
        <f>IF(AND(IF(dashboard!$B$4="All",TRUE,$F3344=dashboard!$B$4),IF(dashboard!$B$5="All",TRUE,$E3344=dashboard!$B$5),IF(dashboard!$B$6="All",TRUE,$G3344=dashboard!$B$6),IF(dashboard!$B$7="All",TRUE,$M3344=dashboard!$B$7),$P3344&gt;=dashboard!$B$8,$P3344&lt;=dashboard!$B$9,COUNTIFS($C$2:C3344,$C3344,$F$2:F3344,IF(dashboard!$B$4="All","*",dashboard!$B$4),$E$2:E3344,IF(dashboard!$B$5="All","*",dashboard!$B$5),$G$2:G3344,IF(dashboard!$B$6="All","*",dashboard!$B$6),$M$2:M3344,IF(dashboard!$B$7="All","*",dashboard!$B$7),$P$2:P3344,"&gt;="&amp;dashboard!$B$8,$P$2:P3344,"&lt;="&amp;dashboard!$B$9)=1),1,0)</f>
        <v>0</v>
      </c>
    </row>
    <row r="3345" spans="1:17">
      <c r="A3345" t="s">
        <v>4946</v>
      </c>
      <c r="B3345" s="2">
        <v>44932</v>
      </c>
      <c r="C3345" t="s">
        <v>409</v>
      </c>
      <c r="D3345" t="s">
        <v>892</v>
      </c>
      <c r="E3345" t="s">
        <v>17</v>
      </c>
      <c r="F3345" t="s">
        <v>18</v>
      </c>
      <c r="G3345" t="s">
        <v>19</v>
      </c>
      <c r="H3345" t="s">
        <v>34</v>
      </c>
      <c r="I3345" s="3">
        <v>4</v>
      </c>
      <c r="J3345" s="4">
        <v>1161.8399999999999</v>
      </c>
      <c r="K3345" s="4">
        <v>4647.37</v>
      </c>
      <c r="L3345" t="s">
        <v>35</v>
      </c>
      <c r="M3345" t="s">
        <v>29</v>
      </c>
      <c r="N3345">
        <f>IF(COUNTIF($C$2:C3345,C3345)=1,1,0)</f>
        <v>0</v>
      </c>
      <c r="O3345">
        <f t="shared" si="104"/>
        <v>0</v>
      </c>
      <c r="P3345" t="str">
        <f t="shared" si="105"/>
        <v>2023-01</v>
      </c>
      <c r="Q3345" s="3">
        <f>IF(AND(IF(dashboard!$B$4="All",TRUE,$F3345=dashboard!$B$4),IF(dashboard!$B$5="All",TRUE,$E3345=dashboard!$B$5),IF(dashboard!$B$6="All",TRUE,$G3345=dashboard!$B$6),IF(dashboard!$B$7="All",TRUE,$M3345=dashboard!$B$7),$P3345&gt;=dashboard!$B$8,$P3345&lt;=dashboard!$B$9,COUNTIFS($C$2:C3345,$C3345,$F$2:F3345,IF(dashboard!$B$4="All","*",dashboard!$B$4),$E$2:E3345,IF(dashboard!$B$5="All","*",dashboard!$B$5),$G$2:G3345,IF(dashboard!$B$6="All","*",dashboard!$B$6),$M$2:M3345,IF(dashboard!$B$7="All","*",dashboard!$B$7),$P$2:P3345,"&gt;="&amp;dashboard!$B$8,$P$2:P3345,"&lt;="&amp;dashboard!$B$9)=1),1,0)</f>
        <v>0</v>
      </c>
    </row>
    <row r="3346" spans="1:17">
      <c r="A3346" t="s">
        <v>4947</v>
      </c>
      <c r="B3346" s="2">
        <v>45035</v>
      </c>
      <c r="C3346" t="s">
        <v>1516</v>
      </c>
      <c r="D3346" t="s">
        <v>979</v>
      </c>
      <c r="E3346" t="s">
        <v>61</v>
      </c>
      <c r="F3346" t="s">
        <v>18</v>
      </c>
      <c r="G3346" t="s">
        <v>19</v>
      </c>
      <c r="H3346" t="s">
        <v>20</v>
      </c>
      <c r="I3346" s="3">
        <v>2</v>
      </c>
      <c r="J3346" s="4">
        <v>35857.589999999997</v>
      </c>
      <c r="K3346" s="4">
        <v>71715.179999999993</v>
      </c>
      <c r="L3346" t="s">
        <v>28</v>
      </c>
      <c r="M3346" t="s">
        <v>29</v>
      </c>
      <c r="N3346">
        <f>IF(COUNTIF($C$2:C3346,C3346)=1,1,0)</f>
        <v>0</v>
      </c>
      <c r="O3346">
        <f t="shared" si="104"/>
        <v>0</v>
      </c>
      <c r="P3346" t="str">
        <f t="shared" si="105"/>
        <v>2023-04</v>
      </c>
      <c r="Q3346" s="3">
        <f>IF(AND(IF(dashboard!$B$4="All",TRUE,$F3346=dashboard!$B$4),IF(dashboard!$B$5="All",TRUE,$E3346=dashboard!$B$5),IF(dashboard!$B$6="All",TRUE,$G3346=dashboard!$B$6),IF(dashboard!$B$7="All",TRUE,$M3346=dashboard!$B$7),$P3346&gt;=dashboard!$B$8,$P3346&lt;=dashboard!$B$9,COUNTIFS($C$2:C3346,$C3346,$F$2:F3346,IF(dashboard!$B$4="All","*",dashboard!$B$4),$E$2:E3346,IF(dashboard!$B$5="All","*",dashboard!$B$5),$G$2:G3346,IF(dashboard!$B$6="All","*",dashboard!$B$6),$M$2:M3346,IF(dashboard!$B$7="All","*",dashboard!$B$7),$P$2:P3346,"&gt;="&amp;dashboard!$B$8,$P$2:P3346,"&lt;="&amp;dashboard!$B$9)=1),1,0)</f>
        <v>0</v>
      </c>
    </row>
    <row r="3347" spans="1:17">
      <c r="A3347" t="s">
        <v>4948</v>
      </c>
      <c r="B3347" s="2">
        <v>45473</v>
      </c>
      <c r="C3347" t="s">
        <v>2155</v>
      </c>
      <c r="D3347" t="s">
        <v>239</v>
      </c>
      <c r="E3347" t="s">
        <v>17</v>
      </c>
      <c r="F3347" t="s">
        <v>33</v>
      </c>
      <c r="G3347" t="s">
        <v>19</v>
      </c>
      <c r="H3347" t="s">
        <v>50</v>
      </c>
      <c r="I3347" s="3">
        <v>1</v>
      </c>
      <c r="J3347" s="4">
        <v>2003.81</v>
      </c>
      <c r="K3347" s="4">
        <v>2003.81</v>
      </c>
      <c r="L3347" t="s">
        <v>35</v>
      </c>
      <c r="M3347" t="s">
        <v>22</v>
      </c>
      <c r="N3347">
        <f>IF(COUNTIF($C$2:C3347,C3347)=1,1,0)</f>
        <v>0</v>
      </c>
      <c r="O3347">
        <f t="shared" si="104"/>
        <v>1</v>
      </c>
      <c r="P3347" t="str">
        <f t="shared" si="105"/>
        <v>2024-06</v>
      </c>
      <c r="Q3347" s="3">
        <f>IF(AND(IF(dashboard!$B$4="All",TRUE,$F3347=dashboard!$B$4),IF(dashboard!$B$5="All",TRUE,$E3347=dashboard!$B$5),IF(dashboard!$B$6="All",TRUE,$G3347=dashboard!$B$6),IF(dashboard!$B$7="All",TRUE,$M3347=dashboard!$B$7),$P3347&gt;=dashboard!$B$8,$P3347&lt;=dashboard!$B$9,COUNTIFS($C$2:C3347,$C3347,$F$2:F3347,IF(dashboard!$B$4="All","*",dashboard!$B$4),$E$2:E3347,IF(dashboard!$B$5="All","*",dashboard!$B$5),$G$2:G3347,IF(dashboard!$B$6="All","*",dashboard!$B$6),$M$2:M3347,IF(dashboard!$B$7="All","*",dashboard!$B$7),$P$2:P3347,"&gt;="&amp;dashboard!$B$8,$P$2:P3347,"&lt;="&amp;dashboard!$B$9)=1),1,0)</f>
        <v>1</v>
      </c>
    </row>
    <row r="3348" spans="1:17">
      <c r="A3348" t="s">
        <v>4949</v>
      </c>
      <c r="B3348" s="2">
        <v>44965</v>
      </c>
      <c r="C3348" t="s">
        <v>482</v>
      </c>
      <c r="D3348" t="s">
        <v>4950</v>
      </c>
      <c r="E3348" t="s">
        <v>17</v>
      </c>
      <c r="F3348" t="s">
        <v>27</v>
      </c>
      <c r="G3348" t="s">
        <v>42</v>
      </c>
      <c r="H3348" t="s">
        <v>34</v>
      </c>
      <c r="I3348" s="3">
        <v>1</v>
      </c>
      <c r="J3348" s="4">
        <v>1282.06</v>
      </c>
      <c r="K3348" s="4">
        <v>1282.06</v>
      </c>
      <c r="L3348" t="s">
        <v>21</v>
      </c>
      <c r="M3348" t="s">
        <v>29</v>
      </c>
      <c r="N3348">
        <f>IF(COUNTIF($C$2:C3348,C3348)=1,1,0)</f>
        <v>0</v>
      </c>
      <c r="O3348">
        <f t="shared" si="104"/>
        <v>0</v>
      </c>
      <c r="P3348" t="str">
        <f t="shared" si="105"/>
        <v>2023-02</v>
      </c>
      <c r="Q3348" s="3">
        <f>IF(AND(IF(dashboard!$B$4="All",TRUE,$F3348=dashboard!$B$4),IF(dashboard!$B$5="All",TRUE,$E3348=dashboard!$B$5),IF(dashboard!$B$6="All",TRUE,$G3348=dashboard!$B$6),IF(dashboard!$B$7="All",TRUE,$M3348=dashboard!$B$7),$P3348&gt;=dashboard!$B$8,$P3348&lt;=dashboard!$B$9,COUNTIFS($C$2:C3348,$C3348,$F$2:F3348,IF(dashboard!$B$4="All","*",dashboard!$B$4),$E$2:E3348,IF(dashboard!$B$5="All","*",dashboard!$B$5),$G$2:G3348,IF(dashboard!$B$6="All","*",dashboard!$B$6),$M$2:M3348,IF(dashboard!$B$7="All","*",dashboard!$B$7),$P$2:P3348,"&gt;="&amp;dashboard!$B$8,$P$2:P3348,"&lt;="&amp;dashboard!$B$9)=1),1,0)</f>
        <v>0</v>
      </c>
    </row>
    <row r="3349" spans="1:17">
      <c r="A3349" t="s">
        <v>4951</v>
      </c>
      <c r="B3349" s="2">
        <v>45351</v>
      </c>
      <c r="C3349" t="s">
        <v>439</v>
      </c>
      <c r="D3349" t="s">
        <v>1167</v>
      </c>
      <c r="E3349" t="s">
        <v>61</v>
      </c>
      <c r="F3349" t="s">
        <v>18</v>
      </c>
      <c r="G3349" t="s">
        <v>42</v>
      </c>
      <c r="H3349" t="s">
        <v>20</v>
      </c>
      <c r="I3349" s="3">
        <v>2</v>
      </c>
      <c r="J3349" s="4">
        <v>39172.21</v>
      </c>
      <c r="K3349" s="4">
        <v>78344.41</v>
      </c>
      <c r="L3349" t="s">
        <v>28</v>
      </c>
      <c r="M3349" t="s">
        <v>29</v>
      </c>
      <c r="N3349">
        <f>IF(COUNTIF($C$2:C3349,C3349)=1,1,0)</f>
        <v>0</v>
      </c>
      <c r="O3349">
        <f t="shared" si="104"/>
        <v>0</v>
      </c>
      <c r="P3349" t="str">
        <f t="shared" si="105"/>
        <v>2024-02</v>
      </c>
      <c r="Q3349" s="3">
        <f>IF(AND(IF(dashboard!$B$4="All",TRUE,$F3349=dashboard!$B$4),IF(dashboard!$B$5="All",TRUE,$E3349=dashboard!$B$5),IF(dashboard!$B$6="All",TRUE,$G3349=dashboard!$B$6),IF(dashboard!$B$7="All",TRUE,$M3349=dashboard!$B$7),$P3349&gt;=dashboard!$B$8,$P3349&lt;=dashboard!$B$9,COUNTIFS($C$2:C3349,$C3349,$F$2:F3349,IF(dashboard!$B$4="All","*",dashboard!$B$4),$E$2:E3349,IF(dashboard!$B$5="All","*",dashboard!$B$5),$G$2:G3349,IF(dashboard!$B$6="All","*",dashboard!$B$6),$M$2:M3349,IF(dashboard!$B$7="All","*",dashboard!$B$7),$P$2:P3349,"&gt;="&amp;dashboard!$B$8,$P$2:P3349,"&lt;="&amp;dashboard!$B$9)=1),1,0)</f>
        <v>0</v>
      </c>
    </row>
    <row r="3350" spans="1:17">
      <c r="A3350" t="s">
        <v>4952</v>
      </c>
      <c r="B3350" s="2">
        <v>45187</v>
      </c>
      <c r="C3350" t="s">
        <v>1843</v>
      </c>
      <c r="D3350" t="s">
        <v>1164</v>
      </c>
      <c r="E3350" t="s">
        <v>17</v>
      </c>
      <c r="F3350" t="s">
        <v>33</v>
      </c>
      <c r="G3350" t="s">
        <v>19</v>
      </c>
      <c r="H3350" t="s">
        <v>57</v>
      </c>
      <c r="I3350" s="3">
        <v>1</v>
      </c>
      <c r="J3350" s="4">
        <v>14953.03</v>
      </c>
      <c r="K3350" s="4">
        <v>14953.03</v>
      </c>
      <c r="L3350" t="s">
        <v>35</v>
      </c>
      <c r="M3350" t="s">
        <v>29</v>
      </c>
      <c r="N3350">
        <f>IF(COUNTIF($C$2:C3350,C3350)=1,1,0)</f>
        <v>0</v>
      </c>
      <c r="O3350">
        <f t="shared" si="104"/>
        <v>0</v>
      </c>
      <c r="P3350" t="str">
        <f t="shared" si="105"/>
        <v>2023-09</v>
      </c>
      <c r="Q3350" s="3">
        <f>IF(AND(IF(dashboard!$B$4="All",TRUE,$F3350=dashboard!$B$4),IF(dashboard!$B$5="All",TRUE,$E3350=dashboard!$B$5),IF(dashboard!$B$6="All",TRUE,$G3350=dashboard!$B$6),IF(dashboard!$B$7="All",TRUE,$M3350=dashboard!$B$7),$P3350&gt;=dashboard!$B$8,$P3350&lt;=dashboard!$B$9,COUNTIFS($C$2:C3350,$C3350,$F$2:F3350,IF(dashboard!$B$4="All","*",dashboard!$B$4),$E$2:E3350,IF(dashboard!$B$5="All","*",dashboard!$B$5),$G$2:G3350,IF(dashboard!$B$6="All","*",dashboard!$B$6),$M$2:M3350,IF(dashboard!$B$7="All","*",dashboard!$B$7),$P$2:P3350,"&gt;="&amp;dashboard!$B$8,$P$2:P3350,"&lt;="&amp;dashboard!$B$9)=1),1,0)</f>
        <v>0</v>
      </c>
    </row>
    <row r="3351" spans="1:17">
      <c r="A3351" t="s">
        <v>4953</v>
      </c>
      <c r="B3351" s="2">
        <v>45352</v>
      </c>
      <c r="C3351" t="s">
        <v>1460</v>
      </c>
      <c r="D3351" t="s">
        <v>187</v>
      </c>
      <c r="E3351" t="s">
        <v>26</v>
      </c>
      <c r="F3351" t="s">
        <v>18</v>
      </c>
      <c r="G3351" t="s">
        <v>42</v>
      </c>
      <c r="H3351" t="s">
        <v>50</v>
      </c>
      <c r="I3351" s="3">
        <v>2</v>
      </c>
      <c r="J3351" s="4">
        <v>1894.59</v>
      </c>
      <c r="K3351" s="4">
        <v>3789.19</v>
      </c>
      <c r="L3351" t="s">
        <v>35</v>
      </c>
      <c r="M3351" t="s">
        <v>29</v>
      </c>
      <c r="N3351">
        <f>IF(COUNTIF($C$2:C3351,C3351)=1,1,0)</f>
        <v>0</v>
      </c>
      <c r="O3351">
        <f t="shared" si="104"/>
        <v>0</v>
      </c>
      <c r="P3351" t="str">
        <f t="shared" si="105"/>
        <v>2024-03</v>
      </c>
      <c r="Q3351" s="3">
        <f>IF(AND(IF(dashboard!$B$4="All",TRUE,$F3351=dashboard!$B$4),IF(dashboard!$B$5="All",TRUE,$E3351=dashboard!$B$5),IF(dashboard!$B$6="All",TRUE,$G3351=dashboard!$B$6),IF(dashboard!$B$7="All",TRUE,$M3351=dashboard!$B$7),$P3351&gt;=dashboard!$B$8,$P3351&lt;=dashboard!$B$9,COUNTIFS($C$2:C3351,$C3351,$F$2:F3351,IF(dashboard!$B$4="All","*",dashboard!$B$4),$E$2:E3351,IF(dashboard!$B$5="All","*",dashboard!$B$5),$G$2:G3351,IF(dashboard!$B$6="All","*",dashboard!$B$6),$M$2:M3351,IF(dashboard!$B$7="All","*",dashboard!$B$7),$P$2:P3351,"&gt;="&amp;dashboard!$B$8,$P$2:P3351,"&lt;="&amp;dashboard!$B$9)=1),1,0)</f>
        <v>0</v>
      </c>
    </row>
    <row r="3352" spans="1:17">
      <c r="A3352" t="s">
        <v>4954</v>
      </c>
      <c r="B3352" s="2">
        <v>45013</v>
      </c>
      <c r="C3352" t="s">
        <v>482</v>
      </c>
      <c r="D3352" t="s">
        <v>1461</v>
      </c>
      <c r="E3352" t="s">
        <v>17</v>
      </c>
      <c r="F3352" t="s">
        <v>27</v>
      </c>
      <c r="G3352" t="s">
        <v>19</v>
      </c>
      <c r="H3352" t="s">
        <v>50</v>
      </c>
      <c r="I3352" s="3">
        <v>4</v>
      </c>
      <c r="J3352" s="4">
        <v>2141.0700000000002</v>
      </c>
      <c r="K3352" s="4">
        <v>8564.2900000000009</v>
      </c>
      <c r="L3352" t="s">
        <v>28</v>
      </c>
      <c r="M3352" t="s">
        <v>29</v>
      </c>
      <c r="N3352">
        <f>IF(COUNTIF($C$2:C3352,C3352)=1,1,0)</f>
        <v>0</v>
      </c>
      <c r="O3352">
        <f t="shared" si="104"/>
        <v>0</v>
      </c>
      <c r="P3352" t="str">
        <f t="shared" si="105"/>
        <v>2023-03</v>
      </c>
      <c r="Q3352" s="3">
        <f>IF(AND(IF(dashboard!$B$4="All",TRUE,$F3352=dashboard!$B$4),IF(dashboard!$B$5="All",TRUE,$E3352=dashboard!$B$5),IF(dashboard!$B$6="All",TRUE,$G3352=dashboard!$B$6),IF(dashboard!$B$7="All",TRUE,$M3352=dashboard!$B$7),$P3352&gt;=dashboard!$B$8,$P3352&lt;=dashboard!$B$9,COUNTIFS($C$2:C3352,$C3352,$F$2:F3352,IF(dashboard!$B$4="All","*",dashboard!$B$4),$E$2:E3352,IF(dashboard!$B$5="All","*",dashboard!$B$5),$G$2:G3352,IF(dashboard!$B$6="All","*",dashboard!$B$6),$M$2:M3352,IF(dashboard!$B$7="All","*",dashboard!$B$7),$P$2:P3352,"&gt;="&amp;dashboard!$B$8,$P$2:P3352,"&lt;="&amp;dashboard!$B$9)=1),1,0)</f>
        <v>0</v>
      </c>
    </row>
    <row r="3353" spans="1:17">
      <c r="A3353" t="s">
        <v>4955</v>
      </c>
      <c r="B3353" s="2">
        <v>45391</v>
      </c>
      <c r="C3353" t="s">
        <v>1305</v>
      </c>
      <c r="D3353" t="s">
        <v>4230</v>
      </c>
      <c r="E3353" t="s">
        <v>17</v>
      </c>
      <c r="F3353" t="s">
        <v>33</v>
      </c>
      <c r="G3353" t="s">
        <v>42</v>
      </c>
      <c r="H3353" t="s">
        <v>20</v>
      </c>
      <c r="I3353" s="3">
        <v>5</v>
      </c>
      <c r="J3353" s="4">
        <v>32821.51</v>
      </c>
      <c r="K3353" s="4">
        <v>164107.53</v>
      </c>
      <c r="L3353" t="s">
        <v>28</v>
      </c>
      <c r="M3353" t="s">
        <v>29</v>
      </c>
      <c r="N3353">
        <f>IF(COUNTIF($C$2:C3353,C3353)=1,1,0)</f>
        <v>0</v>
      </c>
      <c r="O3353">
        <f t="shared" si="104"/>
        <v>0</v>
      </c>
      <c r="P3353" t="str">
        <f t="shared" si="105"/>
        <v>2024-04</v>
      </c>
      <c r="Q3353" s="3">
        <f>IF(AND(IF(dashboard!$B$4="All",TRUE,$F3353=dashboard!$B$4),IF(dashboard!$B$5="All",TRUE,$E3353=dashboard!$B$5),IF(dashboard!$B$6="All",TRUE,$G3353=dashboard!$B$6),IF(dashboard!$B$7="All",TRUE,$M3353=dashboard!$B$7),$P3353&gt;=dashboard!$B$8,$P3353&lt;=dashboard!$B$9,COUNTIFS($C$2:C3353,$C3353,$F$2:F3353,IF(dashboard!$B$4="All","*",dashboard!$B$4),$E$2:E3353,IF(dashboard!$B$5="All","*",dashboard!$B$5),$G$2:G3353,IF(dashboard!$B$6="All","*",dashboard!$B$6),$M$2:M3353,IF(dashboard!$B$7="All","*",dashboard!$B$7),$P$2:P3353,"&gt;="&amp;dashboard!$B$8,$P$2:P3353,"&lt;="&amp;dashboard!$B$9)=1),1,0)</f>
        <v>0</v>
      </c>
    </row>
    <row r="3354" spans="1:17">
      <c r="A3354" t="s">
        <v>4956</v>
      </c>
      <c r="B3354" s="2">
        <v>45002</v>
      </c>
      <c r="C3354" t="s">
        <v>2184</v>
      </c>
      <c r="D3354" t="s">
        <v>624</v>
      </c>
      <c r="E3354" t="s">
        <v>61</v>
      </c>
      <c r="F3354" t="s">
        <v>18</v>
      </c>
      <c r="G3354" t="s">
        <v>42</v>
      </c>
      <c r="H3354" t="s">
        <v>20</v>
      </c>
      <c r="I3354" s="3">
        <v>3</v>
      </c>
      <c r="J3354" s="4">
        <v>36350.339999999997</v>
      </c>
      <c r="K3354" s="4">
        <v>109051.03</v>
      </c>
      <c r="L3354" t="s">
        <v>21</v>
      </c>
      <c r="M3354" t="s">
        <v>29</v>
      </c>
      <c r="N3354">
        <f>IF(COUNTIF($C$2:C3354,C3354)=1,1,0)</f>
        <v>0</v>
      </c>
      <c r="O3354">
        <f t="shared" si="104"/>
        <v>0</v>
      </c>
      <c r="P3354" t="str">
        <f t="shared" si="105"/>
        <v>2023-03</v>
      </c>
      <c r="Q3354" s="3">
        <f>IF(AND(IF(dashboard!$B$4="All",TRUE,$F3354=dashboard!$B$4),IF(dashboard!$B$5="All",TRUE,$E3354=dashboard!$B$5),IF(dashboard!$B$6="All",TRUE,$G3354=dashboard!$B$6),IF(dashboard!$B$7="All",TRUE,$M3354=dashboard!$B$7),$P3354&gt;=dashboard!$B$8,$P3354&lt;=dashboard!$B$9,COUNTIFS($C$2:C3354,$C3354,$F$2:F3354,IF(dashboard!$B$4="All","*",dashboard!$B$4),$E$2:E3354,IF(dashboard!$B$5="All","*",dashboard!$B$5),$G$2:G3354,IF(dashboard!$B$6="All","*",dashboard!$B$6),$M$2:M3354,IF(dashboard!$B$7="All","*",dashboard!$B$7),$P$2:P3354,"&gt;="&amp;dashboard!$B$8,$P$2:P3354,"&lt;="&amp;dashboard!$B$9)=1),1,0)</f>
        <v>0</v>
      </c>
    </row>
    <row r="3355" spans="1:17">
      <c r="A3355" t="s">
        <v>4957</v>
      </c>
      <c r="B3355" s="2">
        <v>45397</v>
      </c>
      <c r="C3355" t="s">
        <v>1123</v>
      </c>
      <c r="D3355" t="s">
        <v>1214</v>
      </c>
      <c r="E3355" t="s">
        <v>26</v>
      </c>
      <c r="F3355" t="s">
        <v>46</v>
      </c>
      <c r="G3355" t="s">
        <v>19</v>
      </c>
      <c r="H3355" t="s">
        <v>57</v>
      </c>
      <c r="I3355" s="3">
        <v>4</v>
      </c>
      <c r="J3355" s="4">
        <v>12902.45</v>
      </c>
      <c r="K3355" s="4">
        <v>51609.81</v>
      </c>
      <c r="L3355" t="s">
        <v>35</v>
      </c>
      <c r="M3355" t="s">
        <v>29</v>
      </c>
      <c r="N3355">
        <f>IF(COUNTIF($C$2:C3355,C3355)=1,1,0)</f>
        <v>0</v>
      </c>
      <c r="O3355">
        <f t="shared" si="104"/>
        <v>0</v>
      </c>
      <c r="P3355" t="str">
        <f t="shared" si="105"/>
        <v>2024-04</v>
      </c>
      <c r="Q3355" s="3">
        <f>IF(AND(IF(dashboard!$B$4="All",TRUE,$F3355=dashboard!$B$4),IF(dashboard!$B$5="All",TRUE,$E3355=dashboard!$B$5),IF(dashboard!$B$6="All",TRUE,$G3355=dashboard!$B$6),IF(dashboard!$B$7="All",TRUE,$M3355=dashboard!$B$7),$P3355&gt;=dashboard!$B$8,$P3355&lt;=dashboard!$B$9,COUNTIFS($C$2:C3355,$C3355,$F$2:F3355,IF(dashboard!$B$4="All","*",dashboard!$B$4),$E$2:E3355,IF(dashboard!$B$5="All","*",dashboard!$B$5),$G$2:G3355,IF(dashboard!$B$6="All","*",dashboard!$B$6),$M$2:M3355,IF(dashboard!$B$7="All","*",dashboard!$B$7),$P$2:P3355,"&gt;="&amp;dashboard!$B$8,$P$2:P3355,"&lt;="&amp;dashboard!$B$9)=1),1,0)</f>
        <v>0</v>
      </c>
    </row>
    <row r="3356" spans="1:17">
      <c r="A3356" t="s">
        <v>4958</v>
      </c>
      <c r="B3356" s="2">
        <v>45340</v>
      </c>
      <c r="C3356" t="s">
        <v>1331</v>
      </c>
      <c r="D3356" t="s">
        <v>1948</v>
      </c>
      <c r="E3356" t="s">
        <v>17</v>
      </c>
      <c r="F3356" t="s">
        <v>18</v>
      </c>
      <c r="G3356" t="s">
        <v>19</v>
      </c>
      <c r="H3356" t="s">
        <v>57</v>
      </c>
      <c r="I3356" s="3">
        <v>3</v>
      </c>
      <c r="J3356" s="4">
        <v>16802.18</v>
      </c>
      <c r="K3356" s="4">
        <v>50406.55</v>
      </c>
      <c r="L3356" t="s">
        <v>35</v>
      </c>
      <c r="M3356" t="s">
        <v>29</v>
      </c>
      <c r="N3356">
        <f>IF(COUNTIF($C$2:C3356,C3356)=1,1,0)</f>
        <v>0</v>
      </c>
      <c r="O3356">
        <f t="shared" si="104"/>
        <v>0</v>
      </c>
      <c r="P3356" t="str">
        <f t="shared" si="105"/>
        <v>2024-02</v>
      </c>
      <c r="Q3356" s="3">
        <f>IF(AND(IF(dashboard!$B$4="All",TRUE,$F3356=dashboard!$B$4),IF(dashboard!$B$5="All",TRUE,$E3356=dashboard!$B$5),IF(dashboard!$B$6="All",TRUE,$G3356=dashboard!$B$6),IF(dashboard!$B$7="All",TRUE,$M3356=dashboard!$B$7),$P3356&gt;=dashboard!$B$8,$P3356&lt;=dashboard!$B$9,COUNTIFS($C$2:C3356,$C3356,$F$2:F3356,IF(dashboard!$B$4="All","*",dashboard!$B$4),$E$2:E3356,IF(dashboard!$B$5="All","*",dashboard!$B$5),$G$2:G3356,IF(dashboard!$B$6="All","*",dashboard!$B$6),$M$2:M3356,IF(dashboard!$B$7="All","*",dashboard!$B$7),$P$2:P3356,"&gt;="&amp;dashboard!$B$8,$P$2:P3356,"&lt;="&amp;dashboard!$B$9)=1),1,0)</f>
        <v>0</v>
      </c>
    </row>
    <row r="3357" spans="1:17">
      <c r="A3357" t="s">
        <v>4959</v>
      </c>
      <c r="B3357" s="2">
        <v>45383</v>
      </c>
      <c r="C3357" t="s">
        <v>310</v>
      </c>
      <c r="D3357" t="s">
        <v>553</v>
      </c>
      <c r="E3357" t="s">
        <v>26</v>
      </c>
      <c r="F3357" t="s">
        <v>27</v>
      </c>
      <c r="G3357" t="s">
        <v>42</v>
      </c>
      <c r="H3357" t="s">
        <v>57</v>
      </c>
      <c r="I3357" s="3">
        <v>3</v>
      </c>
      <c r="J3357" s="4">
        <v>13288.42</v>
      </c>
      <c r="K3357" s="4">
        <v>39865.269999999997</v>
      </c>
      <c r="L3357" t="s">
        <v>35</v>
      </c>
      <c r="M3357" t="s">
        <v>29</v>
      </c>
      <c r="N3357">
        <f>IF(COUNTIF($C$2:C3357,C3357)=1,1,0)</f>
        <v>0</v>
      </c>
      <c r="O3357">
        <f t="shared" si="104"/>
        <v>0</v>
      </c>
      <c r="P3357" t="str">
        <f t="shared" si="105"/>
        <v>2024-04</v>
      </c>
      <c r="Q3357" s="3">
        <f>IF(AND(IF(dashboard!$B$4="All",TRUE,$F3357=dashboard!$B$4),IF(dashboard!$B$5="All",TRUE,$E3357=dashboard!$B$5),IF(dashboard!$B$6="All",TRUE,$G3357=dashboard!$B$6),IF(dashboard!$B$7="All",TRUE,$M3357=dashboard!$B$7),$P3357&gt;=dashboard!$B$8,$P3357&lt;=dashboard!$B$9,COUNTIFS($C$2:C3357,$C3357,$F$2:F3357,IF(dashboard!$B$4="All","*",dashboard!$B$4),$E$2:E3357,IF(dashboard!$B$5="All","*",dashboard!$B$5),$G$2:G3357,IF(dashboard!$B$6="All","*",dashboard!$B$6),$M$2:M3357,IF(dashboard!$B$7="All","*",dashboard!$B$7),$P$2:P3357,"&gt;="&amp;dashboard!$B$8,$P$2:P3357,"&lt;="&amp;dashboard!$B$9)=1),1,0)</f>
        <v>0</v>
      </c>
    </row>
    <row r="3358" spans="1:17">
      <c r="A3358" t="s">
        <v>4960</v>
      </c>
      <c r="B3358" s="2">
        <v>45211</v>
      </c>
      <c r="C3358" t="s">
        <v>527</v>
      </c>
      <c r="D3358" t="s">
        <v>1876</v>
      </c>
      <c r="E3358" t="s">
        <v>61</v>
      </c>
      <c r="F3358" t="s">
        <v>46</v>
      </c>
      <c r="G3358" t="s">
        <v>19</v>
      </c>
      <c r="H3358" t="s">
        <v>50</v>
      </c>
      <c r="I3358" s="3">
        <v>2</v>
      </c>
      <c r="J3358" s="4">
        <v>1803.55</v>
      </c>
      <c r="K3358" s="4">
        <v>3607.09</v>
      </c>
      <c r="L3358" t="s">
        <v>28</v>
      </c>
      <c r="M3358" t="s">
        <v>29</v>
      </c>
      <c r="N3358">
        <f>IF(COUNTIF($C$2:C3358,C3358)=1,1,0)</f>
        <v>0</v>
      </c>
      <c r="O3358">
        <f t="shared" si="104"/>
        <v>0</v>
      </c>
      <c r="P3358" t="str">
        <f t="shared" si="105"/>
        <v>2023-10</v>
      </c>
      <c r="Q3358" s="3">
        <f>IF(AND(IF(dashboard!$B$4="All",TRUE,$F3358=dashboard!$B$4),IF(dashboard!$B$5="All",TRUE,$E3358=dashboard!$B$5),IF(dashboard!$B$6="All",TRUE,$G3358=dashboard!$B$6),IF(dashboard!$B$7="All",TRUE,$M3358=dashboard!$B$7),$P3358&gt;=dashboard!$B$8,$P3358&lt;=dashboard!$B$9,COUNTIFS($C$2:C3358,$C3358,$F$2:F3358,IF(dashboard!$B$4="All","*",dashboard!$B$4),$E$2:E3358,IF(dashboard!$B$5="All","*",dashboard!$B$5),$G$2:G3358,IF(dashboard!$B$6="All","*",dashboard!$B$6),$M$2:M3358,IF(dashboard!$B$7="All","*",dashboard!$B$7),$P$2:P3358,"&gt;="&amp;dashboard!$B$8,$P$2:P3358,"&lt;="&amp;dashboard!$B$9)=1),1,0)</f>
        <v>0</v>
      </c>
    </row>
    <row r="3359" spans="1:17">
      <c r="A3359" t="s">
        <v>4961</v>
      </c>
      <c r="B3359" s="2">
        <v>45165</v>
      </c>
      <c r="C3359" t="s">
        <v>4367</v>
      </c>
      <c r="D3359" t="s">
        <v>1541</v>
      </c>
      <c r="E3359" t="s">
        <v>17</v>
      </c>
      <c r="F3359" t="s">
        <v>18</v>
      </c>
      <c r="G3359" t="s">
        <v>42</v>
      </c>
      <c r="H3359" t="s">
        <v>50</v>
      </c>
      <c r="I3359" s="3">
        <v>5</v>
      </c>
      <c r="J3359" s="4">
        <v>2742.49</v>
      </c>
      <c r="K3359" s="4">
        <v>13712.47</v>
      </c>
      <c r="L3359" t="s">
        <v>28</v>
      </c>
      <c r="M3359" t="s">
        <v>29</v>
      </c>
      <c r="N3359">
        <f>IF(COUNTIF($C$2:C3359,C3359)=1,1,0)</f>
        <v>0</v>
      </c>
      <c r="O3359">
        <f t="shared" si="104"/>
        <v>0</v>
      </c>
      <c r="P3359" t="str">
        <f t="shared" si="105"/>
        <v>2023-08</v>
      </c>
      <c r="Q3359" s="3">
        <f>IF(AND(IF(dashboard!$B$4="All",TRUE,$F3359=dashboard!$B$4),IF(dashboard!$B$5="All",TRUE,$E3359=dashboard!$B$5),IF(dashboard!$B$6="All",TRUE,$G3359=dashboard!$B$6),IF(dashboard!$B$7="All",TRUE,$M3359=dashboard!$B$7),$P3359&gt;=dashboard!$B$8,$P3359&lt;=dashboard!$B$9,COUNTIFS($C$2:C3359,$C3359,$F$2:F3359,IF(dashboard!$B$4="All","*",dashboard!$B$4),$E$2:E3359,IF(dashboard!$B$5="All","*",dashboard!$B$5),$G$2:G3359,IF(dashboard!$B$6="All","*",dashboard!$B$6),$M$2:M3359,IF(dashboard!$B$7="All","*",dashboard!$B$7),$P$2:P3359,"&gt;="&amp;dashboard!$B$8,$P$2:P3359,"&lt;="&amp;dashboard!$B$9)=1),1,0)</f>
        <v>0</v>
      </c>
    </row>
    <row r="3360" spans="1:17">
      <c r="A3360" t="s">
        <v>4962</v>
      </c>
      <c r="B3360" s="2">
        <v>45298</v>
      </c>
      <c r="C3360" t="s">
        <v>828</v>
      </c>
      <c r="D3360" t="s">
        <v>2863</v>
      </c>
      <c r="E3360" t="s">
        <v>17</v>
      </c>
      <c r="F3360" t="s">
        <v>18</v>
      </c>
      <c r="G3360" t="s">
        <v>19</v>
      </c>
      <c r="H3360" t="s">
        <v>34</v>
      </c>
      <c r="I3360" s="3">
        <v>3</v>
      </c>
      <c r="J3360" s="4">
        <v>1226.53</v>
      </c>
      <c r="K3360" s="4">
        <v>3679.6</v>
      </c>
      <c r="L3360" t="s">
        <v>28</v>
      </c>
      <c r="M3360" t="s">
        <v>29</v>
      </c>
      <c r="N3360">
        <f>IF(COUNTIF($C$2:C3360,C3360)=1,1,0)</f>
        <v>0</v>
      </c>
      <c r="O3360">
        <f t="shared" si="104"/>
        <v>0</v>
      </c>
      <c r="P3360" t="str">
        <f t="shared" si="105"/>
        <v>2024-01</v>
      </c>
      <c r="Q3360" s="3">
        <f>IF(AND(IF(dashboard!$B$4="All",TRUE,$F3360=dashboard!$B$4),IF(dashboard!$B$5="All",TRUE,$E3360=dashboard!$B$5),IF(dashboard!$B$6="All",TRUE,$G3360=dashboard!$B$6),IF(dashboard!$B$7="All",TRUE,$M3360=dashboard!$B$7),$P3360&gt;=dashboard!$B$8,$P3360&lt;=dashboard!$B$9,COUNTIFS($C$2:C3360,$C3360,$F$2:F3360,IF(dashboard!$B$4="All","*",dashboard!$B$4),$E$2:E3360,IF(dashboard!$B$5="All","*",dashboard!$B$5),$G$2:G3360,IF(dashboard!$B$6="All","*",dashboard!$B$6),$M$2:M3360,IF(dashboard!$B$7="All","*",dashboard!$B$7),$P$2:P3360,"&gt;="&amp;dashboard!$B$8,$P$2:P3360,"&lt;="&amp;dashboard!$B$9)=1),1,0)</f>
        <v>0</v>
      </c>
    </row>
    <row r="3361" spans="1:17">
      <c r="A3361" t="s">
        <v>4963</v>
      </c>
      <c r="B3361" s="2">
        <v>45421</v>
      </c>
      <c r="C3361" t="s">
        <v>2518</v>
      </c>
      <c r="D3361" t="s">
        <v>640</v>
      </c>
      <c r="E3361" t="s">
        <v>61</v>
      </c>
      <c r="F3361" t="s">
        <v>33</v>
      </c>
      <c r="G3361" t="s">
        <v>42</v>
      </c>
      <c r="H3361" t="s">
        <v>34</v>
      </c>
      <c r="I3361" s="3">
        <v>3</v>
      </c>
      <c r="J3361" s="4">
        <v>1321.17</v>
      </c>
      <c r="K3361" s="4">
        <v>3963.52</v>
      </c>
      <c r="L3361" t="s">
        <v>35</v>
      </c>
      <c r="M3361" t="s">
        <v>29</v>
      </c>
      <c r="N3361">
        <f>IF(COUNTIF($C$2:C3361,C3361)=1,1,0)</f>
        <v>0</v>
      </c>
      <c r="O3361">
        <f t="shared" si="104"/>
        <v>0</v>
      </c>
      <c r="P3361" t="str">
        <f t="shared" si="105"/>
        <v>2024-05</v>
      </c>
      <c r="Q3361" s="3">
        <f>IF(AND(IF(dashboard!$B$4="All",TRUE,$F3361=dashboard!$B$4),IF(dashboard!$B$5="All",TRUE,$E3361=dashboard!$B$5),IF(dashboard!$B$6="All",TRUE,$G3361=dashboard!$B$6),IF(dashboard!$B$7="All",TRUE,$M3361=dashboard!$B$7),$P3361&gt;=dashboard!$B$8,$P3361&lt;=dashboard!$B$9,COUNTIFS($C$2:C3361,$C3361,$F$2:F3361,IF(dashboard!$B$4="All","*",dashboard!$B$4),$E$2:E3361,IF(dashboard!$B$5="All","*",dashboard!$B$5),$G$2:G3361,IF(dashboard!$B$6="All","*",dashboard!$B$6),$M$2:M3361,IF(dashboard!$B$7="All","*",dashboard!$B$7),$P$2:P3361,"&gt;="&amp;dashboard!$B$8,$P$2:P3361,"&lt;="&amp;dashboard!$B$9)=1),1,0)</f>
        <v>0</v>
      </c>
    </row>
    <row r="3362" spans="1:17">
      <c r="A3362" t="s">
        <v>4964</v>
      </c>
      <c r="B3362" s="2">
        <v>44971</v>
      </c>
      <c r="C3362" t="s">
        <v>1444</v>
      </c>
      <c r="D3362" t="s">
        <v>1081</v>
      </c>
      <c r="E3362" t="s">
        <v>17</v>
      </c>
      <c r="F3362" t="s">
        <v>27</v>
      </c>
      <c r="G3362" t="s">
        <v>19</v>
      </c>
      <c r="H3362" t="s">
        <v>34</v>
      </c>
      <c r="I3362" s="3">
        <v>4</v>
      </c>
      <c r="J3362" s="4">
        <v>1049.33</v>
      </c>
      <c r="K3362" s="4">
        <v>4197.34</v>
      </c>
      <c r="L3362" t="s">
        <v>35</v>
      </c>
      <c r="M3362" t="s">
        <v>29</v>
      </c>
      <c r="N3362">
        <f>IF(COUNTIF($C$2:C3362,C3362)=1,1,0)</f>
        <v>0</v>
      </c>
      <c r="O3362">
        <f t="shared" si="104"/>
        <v>0</v>
      </c>
      <c r="P3362" t="str">
        <f t="shared" si="105"/>
        <v>2023-02</v>
      </c>
      <c r="Q3362" s="3">
        <f>IF(AND(IF(dashboard!$B$4="All",TRUE,$F3362=dashboard!$B$4),IF(dashboard!$B$5="All",TRUE,$E3362=dashboard!$B$5),IF(dashboard!$B$6="All",TRUE,$G3362=dashboard!$B$6),IF(dashboard!$B$7="All",TRUE,$M3362=dashboard!$B$7),$P3362&gt;=dashboard!$B$8,$P3362&lt;=dashboard!$B$9,COUNTIFS($C$2:C3362,$C3362,$F$2:F3362,IF(dashboard!$B$4="All","*",dashboard!$B$4),$E$2:E3362,IF(dashboard!$B$5="All","*",dashboard!$B$5),$G$2:G3362,IF(dashboard!$B$6="All","*",dashboard!$B$6),$M$2:M3362,IF(dashboard!$B$7="All","*",dashboard!$B$7),$P$2:P3362,"&gt;="&amp;dashboard!$B$8,$P$2:P3362,"&lt;="&amp;dashboard!$B$9)=1),1,0)</f>
        <v>0</v>
      </c>
    </row>
    <row r="3363" spans="1:17">
      <c r="A3363" t="s">
        <v>4965</v>
      </c>
      <c r="B3363" s="2">
        <v>45327</v>
      </c>
      <c r="C3363" t="s">
        <v>1681</v>
      </c>
      <c r="D3363" t="s">
        <v>2406</v>
      </c>
      <c r="E3363" t="s">
        <v>26</v>
      </c>
      <c r="F3363" t="s">
        <v>18</v>
      </c>
      <c r="G3363" t="s">
        <v>19</v>
      </c>
      <c r="H3363" t="s">
        <v>50</v>
      </c>
      <c r="I3363" s="3">
        <v>5</v>
      </c>
      <c r="J3363" s="4">
        <v>1772.04</v>
      </c>
      <c r="K3363" s="4">
        <v>8860.19</v>
      </c>
      <c r="L3363" t="s">
        <v>28</v>
      </c>
      <c r="M3363" t="s">
        <v>29</v>
      </c>
      <c r="N3363">
        <f>IF(COUNTIF($C$2:C3363,C3363)=1,1,0)</f>
        <v>0</v>
      </c>
      <c r="O3363">
        <f t="shared" si="104"/>
        <v>0</v>
      </c>
      <c r="P3363" t="str">
        <f t="shared" si="105"/>
        <v>2024-02</v>
      </c>
      <c r="Q3363" s="3">
        <f>IF(AND(IF(dashboard!$B$4="All",TRUE,$F3363=dashboard!$B$4),IF(dashboard!$B$5="All",TRUE,$E3363=dashboard!$B$5),IF(dashboard!$B$6="All",TRUE,$G3363=dashboard!$B$6),IF(dashboard!$B$7="All",TRUE,$M3363=dashboard!$B$7),$P3363&gt;=dashboard!$B$8,$P3363&lt;=dashboard!$B$9,COUNTIFS($C$2:C3363,$C3363,$F$2:F3363,IF(dashboard!$B$4="All","*",dashboard!$B$4),$E$2:E3363,IF(dashboard!$B$5="All","*",dashboard!$B$5),$G$2:G3363,IF(dashboard!$B$6="All","*",dashboard!$B$6),$M$2:M3363,IF(dashboard!$B$7="All","*",dashboard!$B$7),$P$2:P3363,"&gt;="&amp;dashboard!$B$8,$P$2:P3363,"&lt;="&amp;dashboard!$B$9)=1),1,0)</f>
        <v>0</v>
      </c>
    </row>
    <row r="3364" spans="1:17">
      <c r="A3364" t="s">
        <v>4966</v>
      </c>
      <c r="B3364" s="2">
        <v>45173</v>
      </c>
      <c r="C3364" t="s">
        <v>558</v>
      </c>
      <c r="D3364" t="s">
        <v>3005</v>
      </c>
      <c r="E3364" t="s">
        <v>26</v>
      </c>
      <c r="F3364" t="s">
        <v>18</v>
      </c>
      <c r="G3364" t="s">
        <v>19</v>
      </c>
      <c r="H3364" t="s">
        <v>57</v>
      </c>
      <c r="I3364" s="3">
        <v>5</v>
      </c>
      <c r="J3364" s="4">
        <v>11053.15</v>
      </c>
      <c r="K3364" s="4">
        <v>55265.73</v>
      </c>
      <c r="L3364" t="s">
        <v>21</v>
      </c>
      <c r="M3364" t="s">
        <v>29</v>
      </c>
      <c r="N3364">
        <f>IF(COUNTIF($C$2:C3364,C3364)=1,1,0)</f>
        <v>0</v>
      </c>
      <c r="O3364">
        <f t="shared" si="104"/>
        <v>0</v>
      </c>
      <c r="P3364" t="str">
        <f t="shared" si="105"/>
        <v>2023-09</v>
      </c>
      <c r="Q3364" s="3">
        <f>IF(AND(IF(dashboard!$B$4="All",TRUE,$F3364=dashboard!$B$4),IF(dashboard!$B$5="All",TRUE,$E3364=dashboard!$B$5),IF(dashboard!$B$6="All",TRUE,$G3364=dashboard!$B$6),IF(dashboard!$B$7="All",TRUE,$M3364=dashboard!$B$7),$P3364&gt;=dashboard!$B$8,$P3364&lt;=dashboard!$B$9,COUNTIFS($C$2:C3364,$C3364,$F$2:F3364,IF(dashboard!$B$4="All","*",dashboard!$B$4),$E$2:E3364,IF(dashboard!$B$5="All","*",dashboard!$B$5),$G$2:G3364,IF(dashboard!$B$6="All","*",dashboard!$B$6),$M$2:M3364,IF(dashboard!$B$7="All","*",dashboard!$B$7),$P$2:P3364,"&gt;="&amp;dashboard!$B$8,$P$2:P3364,"&lt;="&amp;dashboard!$B$9)=1),1,0)</f>
        <v>0</v>
      </c>
    </row>
    <row r="3365" spans="1:17">
      <c r="A3365" t="s">
        <v>4967</v>
      </c>
      <c r="B3365" s="2">
        <v>45376</v>
      </c>
      <c r="C3365" t="s">
        <v>2116</v>
      </c>
      <c r="D3365" t="s">
        <v>1251</v>
      </c>
      <c r="E3365" t="s">
        <v>26</v>
      </c>
      <c r="F3365" t="s">
        <v>18</v>
      </c>
      <c r="G3365" t="s">
        <v>42</v>
      </c>
      <c r="H3365" t="s">
        <v>34</v>
      </c>
      <c r="I3365" s="3">
        <v>3</v>
      </c>
      <c r="J3365" s="4">
        <v>907.08</v>
      </c>
      <c r="K3365" s="4">
        <v>2721.24</v>
      </c>
      <c r="L3365" t="s">
        <v>35</v>
      </c>
      <c r="M3365" t="s">
        <v>29</v>
      </c>
      <c r="N3365">
        <f>IF(COUNTIF($C$2:C3365,C3365)=1,1,0)</f>
        <v>0</v>
      </c>
      <c r="O3365">
        <f t="shared" si="104"/>
        <v>0</v>
      </c>
      <c r="P3365" t="str">
        <f t="shared" si="105"/>
        <v>2024-03</v>
      </c>
      <c r="Q3365" s="3">
        <f>IF(AND(IF(dashboard!$B$4="All",TRUE,$F3365=dashboard!$B$4),IF(dashboard!$B$5="All",TRUE,$E3365=dashboard!$B$5),IF(dashboard!$B$6="All",TRUE,$G3365=dashboard!$B$6),IF(dashboard!$B$7="All",TRUE,$M3365=dashboard!$B$7),$P3365&gt;=dashboard!$B$8,$P3365&lt;=dashboard!$B$9,COUNTIFS($C$2:C3365,$C3365,$F$2:F3365,IF(dashboard!$B$4="All","*",dashboard!$B$4),$E$2:E3365,IF(dashboard!$B$5="All","*",dashboard!$B$5),$G$2:G3365,IF(dashboard!$B$6="All","*",dashboard!$B$6),$M$2:M3365,IF(dashboard!$B$7="All","*",dashboard!$B$7),$P$2:P3365,"&gt;="&amp;dashboard!$B$8,$P$2:P3365,"&lt;="&amp;dashboard!$B$9)=1),1,0)</f>
        <v>0</v>
      </c>
    </row>
    <row r="3366" spans="1:17">
      <c r="A3366" t="s">
        <v>4968</v>
      </c>
      <c r="B3366" s="2">
        <v>45411</v>
      </c>
      <c r="C3366" t="s">
        <v>1666</v>
      </c>
      <c r="D3366" t="s">
        <v>76</v>
      </c>
      <c r="E3366" t="s">
        <v>17</v>
      </c>
      <c r="F3366" t="s">
        <v>27</v>
      </c>
      <c r="G3366" t="s">
        <v>19</v>
      </c>
      <c r="H3366" t="s">
        <v>57</v>
      </c>
      <c r="I3366" s="3">
        <v>5</v>
      </c>
      <c r="J3366" s="4">
        <v>16538.61</v>
      </c>
      <c r="K3366" s="4">
        <v>82693.03</v>
      </c>
      <c r="L3366" t="s">
        <v>21</v>
      </c>
      <c r="M3366" t="s">
        <v>29</v>
      </c>
      <c r="N3366">
        <f>IF(COUNTIF($C$2:C3366,C3366)=1,1,0)</f>
        <v>0</v>
      </c>
      <c r="O3366">
        <f t="shared" si="104"/>
        <v>0</v>
      </c>
      <c r="P3366" t="str">
        <f t="shared" si="105"/>
        <v>2024-04</v>
      </c>
      <c r="Q3366" s="3">
        <f>IF(AND(IF(dashboard!$B$4="All",TRUE,$F3366=dashboard!$B$4),IF(dashboard!$B$5="All",TRUE,$E3366=dashboard!$B$5),IF(dashboard!$B$6="All",TRUE,$G3366=dashboard!$B$6),IF(dashboard!$B$7="All",TRUE,$M3366=dashboard!$B$7),$P3366&gt;=dashboard!$B$8,$P3366&lt;=dashboard!$B$9,COUNTIFS($C$2:C3366,$C3366,$F$2:F3366,IF(dashboard!$B$4="All","*",dashboard!$B$4),$E$2:E3366,IF(dashboard!$B$5="All","*",dashboard!$B$5),$G$2:G3366,IF(dashboard!$B$6="All","*",dashboard!$B$6),$M$2:M3366,IF(dashboard!$B$7="All","*",dashboard!$B$7),$P$2:P3366,"&gt;="&amp;dashboard!$B$8,$P$2:P3366,"&lt;="&amp;dashboard!$B$9)=1),1,0)</f>
        <v>0</v>
      </c>
    </row>
    <row r="3367" spans="1:17">
      <c r="A3367" t="s">
        <v>4969</v>
      </c>
      <c r="B3367" s="2">
        <v>44944</v>
      </c>
      <c r="C3367" t="s">
        <v>883</v>
      </c>
      <c r="D3367" t="s">
        <v>683</v>
      </c>
      <c r="E3367" t="s">
        <v>17</v>
      </c>
      <c r="F3367" t="s">
        <v>46</v>
      </c>
      <c r="G3367" t="s">
        <v>19</v>
      </c>
      <c r="H3367" t="s">
        <v>57</v>
      </c>
      <c r="I3367" s="3">
        <v>4</v>
      </c>
      <c r="J3367" s="4">
        <v>12760.76</v>
      </c>
      <c r="K3367" s="4">
        <v>51043.040000000001</v>
      </c>
      <c r="L3367" t="s">
        <v>28</v>
      </c>
      <c r="M3367" t="s">
        <v>29</v>
      </c>
      <c r="N3367">
        <f>IF(COUNTIF($C$2:C3367,C3367)=1,1,0)</f>
        <v>0</v>
      </c>
      <c r="O3367">
        <f t="shared" si="104"/>
        <v>0</v>
      </c>
      <c r="P3367" t="str">
        <f t="shared" si="105"/>
        <v>2023-01</v>
      </c>
      <c r="Q3367" s="3">
        <f>IF(AND(IF(dashboard!$B$4="All",TRUE,$F3367=dashboard!$B$4),IF(dashboard!$B$5="All",TRUE,$E3367=dashboard!$B$5),IF(dashboard!$B$6="All",TRUE,$G3367=dashboard!$B$6),IF(dashboard!$B$7="All",TRUE,$M3367=dashboard!$B$7),$P3367&gt;=dashboard!$B$8,$P3367&lt;=dashboard!$B$9,COUNTIFS($C$2:C3367,$C3367,$F$2:F3367,IF(dashboard!$B$4="All","*",dashboard!$B$4),$E$2:E3367,IF(dashboard!$B$5="All","*",dashboard!$B$5),$G$2:G3367,IF(dashboard!$B$6="All","*",dashboard!$B$6),$M$2:M3367,IF(dashboard!$B$7="All","*",dashboard!$B$7),$P$2:P3367,"&gt;="&amp;dashboard!$B$8,$P$2:P3367,"&lt;="&amp;dashboard!$B$9)=1),1,0)</f>
        <v>0</v>
      </c>
    </row>
    <row r="3368" spans="1:17">
      <c r="A3368" t="s">
        <v>4970</v>
      </c>
      <c r="B3368" s="2">
        <v>45215</v>
      </c>
      <c r="C3368" t="s">
        <v>2358</v>
      </c>
      <c r="D3368" t="s">
        <v>4944</v>
      </c>
      <c r="E3368" t="s">
        <v>26</v>
      </c>
      <c r="F3368" t="s">
        <v>27</v>
      </c>
      <c r="G3368" t="s">
        <v>42</v>
      </c>
      <c r="H3368" t="s">
        <v>57</v>
      </c>
      <c r="I3368" s="3">
        <v>2</v>
      </c>
      <c r="J3368" s="4">
        <v>17984.240000000002</v>
      </c>
      <c r="K3368" s="4">
        <v>35968.480000000003</v>
      </c>
      <c r="L3368" t="s">
        <v>35</v>
      </c>
      <c r="M3368" t="s">
        <v>29</v>
      </c>
      <c r="N3368">
        <f>IF(COUNTIF($C$2:C3368,C3368)=1,1,0)</f>
        <v>0</v>
      </c>
      <c r="O3368">
        <f t="shared" si="104"/>
        <v>0</v>
      </c>
      <c r="P3368" t="str">
        <f t="shared" si="105"/>
        <v>2023-10</v>
      </c>
      <c r="Q3368" s="3">
        <f>IF(AND(IF(dashboard!$B$4="All",TRUE,$F3368=dashboard!$B$4),IF(dashboard!$B$5="All",TRUE,$E3368=dashboard!$B$5),IF(dashboard!$B$6="All",TRUE,$G3368=dashboard!$B$6),IF(dashboard!$B$7="All",TRUE,$M3368=dashboard!$B$7),$P3368&gt;=dashboard!$B$8,$P3368&lt;=dashboard!$B$9,COUNTIFS($C$2:C3368,$C3368,$F$2:F3368,IF(dashboard!$B$4="All","*",dashboard!$B$4),$E$2:E3368,IF(dashboard!$B$5="All","*",dashboard!$B$5),$G$2:G3368,IF(dashboard!$B$6="All","*",dashboard!$B$6),$M$2:M3368,IF(dashboard!$B$7="All","*",dashboard!$B$7),$P$2:P3368,"&gt;="&amp;dashboard!$B$8,$P$2:P3368,"&lt;="&amp;dashboard!$B$9)=1),1,0)</f>
        <v>0</v>
      </c>
    </row>
    <row r="3369" spans="1:17">
      <c r="A3369" t="s">
        <v>4971</v>
      </c>
      <c r="B3369" s="2">
        <v>45340</v>
      </c>
      <c r="C3369" t="s">
        <v>3733</v>
      </c>
      <c r="D3369" t="s">
        <v>109</v>
      </c>
      <c r="E3369" t="s">
        <v>17</v>
      </c>
      <c r="F3369" t="s">
        <v>33</v>
      </c>
      <c r="G3369" t="s">
        <v>42</v>
      </c>
      <c r="H3369" t="s">
        <v>34</v>
      </c>
      <c r="I3369" s="3">
        <v>3</v>
      </c>
      <c r="J3369" s="4">
        <v>1295.03</v>
      </c>
      <c r="K3369" s="4">
        <v>3885.1</v>
      </c>
      <c r="L3369" t="s">
        <v>21</v>
      </c>
      <c r="M3369" t="s">
        <v>29</v>
      </c>
      <c r="N3369">
        <f>IF(COUNTIF($C$2:C3369,C3369)=1,1,0)</f>
        <v>0</v>
      </c>
      <c r="O3369">
        <f t="shared" si="104"/>
        <v>0</v>
      </c>
      <c r="P3369" t="str">
        <f t="shared" si="105"/>
        <v>2024-02</v>
      </c>
      <c r="Q3369" s="3">
        <f>IF(AND(IF(dashboard!$B$4="All",TRUE,$F3369=dashboard!$B$4),IF(dashboard!$B$5="All",TRUE,$E3369=dashboard!$B$5),IF(dashboard!$B$6="All",TRUE,$G3369=dashboard!$B$6),IF(dashboard!$B$7="All",TRUE,$M3369=dashboard!$B$7),$P3369&gt;=dashboard!$B$8,$P3369&lt;=dashboard!$B$9,COUNTIFS($C$2:C3369,$C3369,$F$2:F3369,IF(dashboard!$B$4="All","*",dashboard!$B$4),$E$2:E3369,IF(dashboard!$B$5="All","*",dashboard!$B$5),$G$2:G3369,IF(dashboard!$B$6="All","*",dashboard!$B$6),$M$2:M3369,IF(dashboard!$B$7="All","*",dashboard!$B$7),$P$2:P3369,"&gt;="&amp;dashboard!$B$8,$P$2:P3369,"&lt;="&amp;dashboard!$B$9)=1),1,0)</f>
        <v>1</v>
      </c>
    </row>
    <row r="3370" spans="1:17">
      <c r="A3370" t="s">
        <v>4972</v>
      </c>
      <c r="B3370" s="2">
        <v>45161</v>
      </c>
      <c r="C3370" t="s">
        <v>2591</v>
      </c>
      <c r="D3370" t="s">
        <v>208</v>
      </c>
      <c r="E3370" t="s">
        <v>17</v>
      </c>
      <c r="F3370" t="s">
        <v>33</v>
      </c>
      <c r="G3370" t="s">
        <v>19</v>
      </c>
      <c r="H3370" t="s">
        <v>34</v>
      </c>
      <c r="I3370" s="3">
        <v>1</v>
      </c>
      <c r="J3370" s="4">
        <v>1200.69</v>
      </c>
      <c r="K3370" s="4">
        <v>1200.69</v>
      </c>
      <c r="L3370" t="s">
        <v>35</v>
      </c>
      <c r="M3370" t="s">
        <v>29</v>
      </c>
      <c r="N3370">
        <f>IF(COUNTIF($C$2:C3370,C3370)=1,1,0)</f>
        <v>0</v>
      </c>
      <c r="O3370">
        <f t="shared" si="104"/>
        <v>0</v>
      </c>
      <c r="P3370" t="str">
        <f t="shared" si="105"/>
        <v>2023-08</v>
      </c>
      <c r="Q3370" s="3">
        <f>IF(AND(IF(dashboard!$B$4="All",TRUE,$F3370=dashboard!$B$4),IF(dashboard!$B$5="All",TRUE,$E3370=dashboard!$B$5),IF(dashboard!$B$6="All",TRUE,$G3370=dashboard!$B$6),IF(dashboard!$B$7="All",TRUE,$M3370=dashboard!$B$7),$P3370&gt;=dashboard!$B$8,$P3370&lt;=dashboard!$B$9,COUNTIFS($C$2:C3370,$C3370,$F$2:F3370,IF(dashboard!$B$4="All","*",dashboard!$B$4),$E$2:E3370,IF(dashboard!$B$5="All","*",dashboard!$B$5),$G$2:G3370,IF(dashboard!$B$6="All","*",dashboard!$B$6),$M$2:M3370,IF(dashboard!$B$7="All","*",dashboard!$B$7),$P$2:P3370,"&gt;="&amp;dashboard!$B$8,$P$2:P3370,"&lt;="&amp;dashboard!$B$9)=1),1,0)</f>
        <v>1</v>
      </c>
    </row>
    <row r="3371" spans="1:17">
      <c r="A3371" t="s">
        <v>4973</v>
      </c>
      <c r="B3371" s="2">
        <v>45342</v>
      </c>
      <c r="C3371" t="s">
        <v>2930</v>
      </c>
      <c r="D3371" t="s">
        <v>2304</v>
      </c>
      <c r="E3371" t="s">
        <v>17</v>
      </c>
      <c r="F3371" t="s">
        <v>27</v>
      </c>
      <c r="G3371" t="s">
        <v>42</v>
      </c>
      <c r="H3371" t="s">
        <v>57</v>
      </c>
      <c r="I3371" s="3">
        <v>3</v>
      </c>
      <c r="J3371" s="4">
        <v>17877.150000000001</v>
      </c>
      <c r="K3371" s="4">
        <v>53631.44</v>
      </c>
      <c r="L3371" t="s">
        <v>21</v>
      </c>
      <c r="M3371" t="s">
        <v>29</v>
      </c>
      <c r="N3371">
        <f>IF(COUNTIF($C$2:C3371,C3371)=1,1,0)</f>
        <v>0</v>
      </c>
      <c r="O3371">
        <f t="shared" si="104"/>
        <v>0</v>
      </c>
      <c r="P3371" t="str">
        <f t="shared" si="105"/>
        <v>2024-02</v>
      </c>
      <c r="Q3371" s="3">
        <f>IF(AND(IF(dashboard!$B$4="All",TRUE,$F3371=dashboard!$B$4),IF(dashboard!$B$5="All",TRUE,$E3371=dashboard!$B$5),IF(dashboard!$B$6="All",TRUE,$G3371=dashboard!$B$6),IF(dashboard!$B$7="All",TRUE,$M3371=dashboard!$B$7),$P3371&gt;=dashboard!$B$8,$P3371&lt;=dashboard!$B$9,COUNTIFS($C$2:C3371,$C3371,$F$2:F3371,IF(dashboard!$B$4="All","*",dashboard!$B$4),$E$2:E3371,IF(dashboard!$B$5="All","*",dashboard!$B$5),$G$2:G3371,IF(dashboard!$B$6="All","*",dashboard!$B$6),$M$2:M3371,IF(dashboard!$B$7="All","*",dashboard!$B$7),$P$2:P3371,"&gt;="&amp;dashboard!$B$8,$P$2:P3371,"&lt;="&amp;dashboard!$B$9)=1),1,0)</f>
        <v>0</v>
      </c>
    </row>
    <row r="3372" spans="1:17">
      <c r="A3372" t="s">
        <v>4974</v>
      </c>
      <c r="B3372" s="2">
        <v>45425</v>
      </c>
      <c r="C3372" t="s">
        <v>1752</v>
      </c>
      <c r="D3372" t="s">
        <v>1856</v>
      </c>
      <c r="E3372" t="s">
        <v>17</v>
      </c>
      <c r="F3372" t="s">
        <v>18</v>
      </c>
      <c r="G3372" t="s">
        <v>42</v>
      </c>
      <c r="H3372" t="s">
        <v>34</v>
      </c>
      <c r="I3372" s="3">
        <v>3</v>
      </c>
      <c r="J3372" s="4">
        <v>1029.79</v>
      </c>
      <c r="K3372" s="4">
        <v>3089.36</v>
      </c>
      <c r="L3372" t="s">
        <v>35</v>
      </c>
      <c r="M3372" t="s">
        <v>29</v>
      </c>
      <c r="N3372">
        <f>IF(COUNTIF($C$2:C3372,C3372)=1,1,0)</f>
        <v>0</v>
      </c>
      <c r="O3372">
        <f t="shared" si="104"/>
        <v>0</v>
      </c>
      <c r="P3372" t="str">
        <f t="shared" si="105"/>
        <v>2024-05</v>
      </c>
      <c r="Q3372" s="3">
        <f>IF(AND(IF(dashboard!$B$4="All",TRUE,$F3372=dashboard!$B$4),IF(dashboard!$B$5="All",TRUE,$E3372=dashboard!$B$5),IF(dashboard!$B$6="All",TRUE,$G3372=dashboard!$B$6),IF(dashboard!$B$7="All",TRUE,$M3372=dashboard!$B$7),$P3372&gt;=dashboard!$B$8,$P3372&lt;=dashboard!$B$9,COUNTIFS($C$2:C3372,$C3372,$F$2:F3372,IF(dashboard!$B$4="All","*",dashboard!$B$4),$E$2:E3372,IF(dashboard!$B$5="All","*",dashboard!$B$5),$G$2:G3372,IF(dashboard!$B$6="All","*",dashboard!$B$6),$M$2:M3372,IF(dashboard!$B$7="All","*",dashboard!$B$7),$P$2:P3372,"&gt;="&amp;dashboard!$B$8,$P$2:P3372,"&lt;="&amp;dashboard!$B$9)=1),1,0)</f>
        <v>0</v>
      </c>
    </row>
    <row r="3373" spans="1:17">
      <c r="A3373" t="s">
        <v>4975</v>
      </c>
      <c r="B3373" s="2">
        <v>45041</v>
      </c>
      <c r="C3373" t="s">
        <v>2195</v>
      </c>
      <c r="D3373" t="s">
        <v>1916</v>
      </c>
      <c r="E3373" t="s">
        <v>61</v>
      </c>
      <c r="F3373" t="s">
        <v>18</v>
      </c>
      <c r="G3373" t="s">
        <v>19</v>
      </c>
      <c r="H3373" t="s">
        <v>20</v>
      </c>
      <c r="I3373" s="3">
        <v>2</v>
      </c>
      <c r="J3373" s="4">
        <v>27398.27</v>
      </c>
      <c r="K3373" s="4">
        <v>54796.54</v>
      </c>
      <c r="L3373" t="s">
        <v>21</v>
      </c>
      <c r="M3373" t="s">
        <v>22</v>
      </c>
      <c r="N3373">
        <f>IF(COUNTIF($C$2:C3373,C3373)=1,1,0)</f>
        <v>0</v>
      </c>
      <c r="O3373">
        <f t="shared" si="104"/>
        <v>1</v>
      </c>
      <c r="P3373" t="str">
        <f t="shared" si="105"/>
        <v>2023-04</v>
      </c>
      <c r="Q3373" s="3">
        <f>IF(AND(IF(dashboard!$B$4="All",TRUE,$F3373=dashboard!$B$4),IF(dashboard!$B$5="All",TRUE,$E3373=dashboard!$B$5),IF(dashboard!$B$6="All",TRUE,$G3373=dashboard!$B$6),IF(dashboard!$B$7="All",TRUE,$M3373=dashboard!$B$7),$P3373&gt;=dashboard!$B$8,$P3373&lt;=dashboard!$B$9,COUNTIFS($C$2:C3373,$C3373,$F$2:F3373,IF(dashboard!$B$4="All","*",dashboard!$B$4),$E$2:E3373,IF(dashboard!$B$5="All","*",dashboard!$B$5),$G$2:G3373,IF(dashboard!$B$6="All","*",dashboard!$B$6),$M$2:M3373,IF(dashboard!$B$7="All","*",dashboard!$B$7),$P$2:P3373,"&gt;="&amp;dashboard!$B$8,$P$2:P3373,"&lt;="&amp;dashboard!$B$9)=1),1,0)</f>
        <v>0</v>
      </c>
    </row>
    <row r="3374" spans="1:17">
      <c r="A3374" t="s">
        <v>4976</v>
      </c>
      <c r="B3374" s="2">
        <v>45160</v>
      </c>
      <c r="C3374" t="s">
        <v>1312</v>
      </c>
      <c r="D3374" t="s">
        <v>614</v>
      </c>
      <c r="E3374" t="s">
        <v>17</v>
      </c>
      <c r="F3374" t="s">
        <v>46</v>
      </c>
      <c r="G3374" t="s">
        <v>19</v>
      </c>
      <c r="H3374" t="s">
        <v>34</v>
      </c>
      <c r="I3374" s="3">
        <v>1</v>
      </c>
      <c r="J3374" s="4">
        <v>1282.3599999999999</v>
      </c>
      <c r="K3374" s="4">
        <v>1282.3599999999999</v>
      </c>
      <c r="L3374" t="s">
        <v>21</v>
      </c>
      <c r="M3374" t="s">
        <v>22</v>
      </c>
      <c r="N3374">
        <f>IF(COUNTIF($C$2:C3374,C3374)=1,1,0)</f>
        <v>0</v>
      </c>
      <c r="O3374">
        <f t="shared" si="104"/>
        <v>1</v>
      </c>
      <c r="P3374" t="str">
        <f t="shared" si="105"/>
        <v>2023-08</v>
      </c>
      <c r="Q3374" s="3">
        <f>IF(AND(IF(dashboard!$B$4="All",TRUE,$F3374=dashboard!$B$4),IF(dashboard!$B$5="All",TRUE,$E3374=dashboard!$B$5),IF(dashboard!$B$6="All",TRUE,$G3374=dashboard!$B$6),IF(dashboard!$B$7="All",TRUE,$M3374=dashboard!$B$7),$P3374&gt;=dashboard!$B$8,$P3374&lt;=dashboard!$B$9,COUNTIFS($C$2:C3374,$C3374,$F$2:F3374,IF(dashboard!$B$4="All","*",dashboard!$B$4),$E$2:E3374,IF(dashboard!$B$5="All","*",dashboard!$B$5),$G$2:G3374,IF(dashboard!$B$6="All","*",dashboard!$B$6),$M$2:M3374,IF(dashboard!$B$7="All","*",dashboard!$B$7),$P$2:P3374,"&gt;="&amp;dashboard!$B$8,$P$2:P3374,"&lt;="&amp;dashboard!$B$9)=1),1,0)</f>
        <v>0</v>
      </c>
    </row>
    <row r="3375" spans="1:17">
      <c r="A3375" t="s">
        <v>4977</v>
      </c>
      <c r="B3375" s="2">
        <v>45466</v>
      </c>
      <c r="C3375" t="s">
        <v>2594</v>
      </c>
      <c r="D3375" t="s">
        <v>1101</v>
      </c>
      <c r="E3375" t="s">
        <v>61</v>
      </c>
      <c r="F3375" t="s">
        <v>27</v>
      </c>
      <c r="G3375" t="s">
        <v>42</v>
      </c>
      <c r="H3375" t="s">
        <v>57</v>
      </c>
      <c r="I3375" s="3">
        <v>1</v>
      </c>
      <c r="J3375" s="4">
        <v>12585.63</v>
      </c>
      <c r="K3375" s="4">
        <v>12585.63</v>
      </c>
      <c r="L3375" t="s">
        <v>28</v>
      </c>
      <c r="M3375" t="s">
        <v>29</v>
      </c>
      <c r="N3375">
        <f>IF(COUNTIF($C$2:C3375,C3375)=1,1,0)</f>
        <v>0</v>
      </c>
      <c r="O3375">
        <f t="shared" si="104"/>
        <v>0</v>
      </c>
      <c r="P3375" t="str">
        <f t="shared" si="105"/>
        <v>2024-06</v>
      </c>
      <c r="Q3375" s="3">
        <f>IF(AND(IF(dashboard!$B$4="All",TRUE,$F3375=dashboard!$B$4),IF(dashboard!$B$5="All",TRUE,$E3375=dashboard!$B$5),IF(dashboard!$B$6="All",TRUE,$G3375=dashboard!$B$6),IF(dashboard!$B$7="All",TRUE,$M3375=dashboard!$B$7),$P3375&gt;=dashboard!$B$8,$P3375&lt;=dashboard!$B$9,COUNTIFS($C$2:C3375,$C3375,$F$2:F3375,IF(dashboard!$B$4="All","*",dashboard!$B$4),$E$2:E3375,IF(dashboard!$B$5="All","*",dashboard!$B$5),$G$2:G3375,IF(dashboard!$B$6="All","*",dashboard!$B$6),$M$2:M3375,IF(dashboard!$B$7="All","*",dashboard!$B$7),$P$2:P3375,"&gt;="&amp;dashboard!$B$8,$P$2:P3375,"&lt;="&amp;dashboard!$B$9)=1),1,0)</f>
        <v>0</v>
      </c>
    </row>
    <row r="3376" spans="1:17">
      <c r="A3376" t="s">
        <v>4978</v>
      </c>
      <c r="B3376" s="2">
        <v>44937</v>
      </c>
      <c r="C3376" t="s">
        <v>789</v>
      </c>
      <c r="D3376" t="s">
        <v>1207</v>
      </c>
      <c r="E3376" t="s">
        <v>17</v>
      </c>
      <c r="F3376" t="s">
        <v>27</v>
      </c>
      <c r="G3376" t="s">
        <v>42</v>
      </c>
      <c r="H3376" t="s">
        <v>57</v>
      </c>
      <c r="I3376" s="3">
        <v>1</v>
      </c>
      <c r="J3376" s="4">
        <v>17707.78</v>
      </c>
      <c r="K3376" s="4">
        <v>17707.78</v>
      </c>
      <c r="L3376" t="s">
        <v>28</v>
      </c>
      <c r="M3376" t="s">
        <v>29</v>
      </c>
      <c r="N3376">
        <f>IF(COUNTIF($C$2:C3376,C3376)=1,1,0)</f>
        <v>0</v>
      </c>
      <c r="O3376">
        <f t="shared" si="104"/>
        <v>0</v>
      </c>
      <c r="P3376" t="str">
        <f t="shared" si="105"/>
        <v>2023-01</v>
      </c>
      <c r="Q3376" s="3">
        <f>IF(AND(IF(dashboard!$B$4="All",TRUE,$F3376=dashboard!$B$4),IF(dashboard!$B$5="All",TRUE,$E3376=dashboard!$B$5),IF(dashboard!$B$6="All",TRUE,$G3376=dashboard!$B$6),IF(dashboard!$B$7="All",TRUE,$M3376=dashboard!$B$7),$P3376&gt;=dashboard!$B$8,$P3376&lt;=dashboard!$B$9,COUNTIFS($C$2:C3376,$C3376,$F$2:F3376,IF(dashboard!$B$4="All","*",dashboard!$B$4),$E$2:E3376,IF(dashboard!$B$5="All","*",dashboard!$B$5),$G$2:G3376,IF(dashboard!$B$6="All","*",dashboard!$B$6),$M$2:M3376,IF(dashboard!$B$7="All","*",dashboard!$B$7),$P$2:P3376,"&gt;="&amp;dashboard!$B$8,$P$2:P3376,"&lt;="&amp;dashboard!$B$9)=1),1,0)</f>
        <v>0</v>
      </c>
    </row>
    <row r="3377" spans="1:17">
      <c r="A3377" t="s">
        <v>4979</v>
      </c>
      <c r="B3377" s="2">
        <v>45132</v>
      </c>
      <c r="C3377" t="s">
        <v>910</v>
      </c>
      <c r="D3377" t="s">
        <v>1454</v>
      </c>
      <c r="E3377" t="s">
        <v>26</v>
      </c>
      <c r="F3377" t="s">
        <v>18</v>
      </c>
      <c r="G3377" t="s">
        <v>19</v>
      </c>
      <c r="H3377" t="s">
        <v>50</v>
      </c>
      <c r="I3377" s="3">
        <v>2</v>
      </c>
      <c r="J3377" s="4">
        <v>2985.09</v>
      </c>
      <c r="K3377" s="4">
        <v>5970.17</v>
      </c>
      <c r="L3377" t="s">
        <v>21</v>
      </c>
      <c r="M3377" t="s">
        <v>29</v>
      </c>
      <c r="N3377">
        <f>IF(COUNTIF($C$2:C3377,C3377)=1,1,0)</f>
        <v>0</v>
      </c>
      <c r="O3377">
        <f t="shared" si="104"/>
        <v>0</v>
      </c>
      <c r="P3377" t="str">
        <f t="shared" si="105"/>
        <v>2023-07</v>
      </c>
      <c r="Q3377" s="3">
        <f>IF(AND(IF(dashboard!$B$4="All",TRUE,$F3377=dashboard!$B$4),IF(dashboard!$B$5="All",TRUE,$E3377=dashboard!$B$5),IF(dashboard!$B$6="All",TRUE,$G3377=dashboard!$B$6),IF(dashboard!$B$7="All",TRUE,$M3377=dashboard!$B$7),$P3377&gt;=dashboard!$B$8,$P3377&lt;=dashboard!$B$9,COUNTIFS($C$2:C3377,$C3377,$F$2:F3377,IF(dashboard!$B$4="All","*",dashboard!$B$4),$E$2:E3377,IF(dashboard!$B$5="All","*",dashboard!$B$5),$G$2:G3377,IF(dashboard!$B$6="All","*",dashboard!$B$6),$M$2:M3377,IF(dashboard!$B$7="All","*",dashboard!$B$7),$P$2:P3377,"&gt;="&amp;dashboard!$B$8,$P$2:P3377,"&lt;="&amp;dashboard!$B$9)=1),1,0)</f>
        <v>0</v>
      </c>
    </row>
    <row r="3378" spans="1:17">
      <c r="A3378" t="s">
        <v>4980</v>
      </c>
      <c r="B3378" s="2">
        <v>45173</v>
      </c>
      <c r="C3378" t="s">
        <v>1404</v>
      </c>
      <c r="D3378" t="s">
        <v>1004</v>
      </c>
      <c r="E3378" t="s">
        <v>17</v>
      </c>
      <c r="F3378" t="s">
        <v>33</v>
      </c>
      <c r="G3378" t="s">
        <v>19</v>
      </c>
      <c r="H3378" t="s">
        <v>50</v>
      </c>
      <c r="I3378" s="3">
        <v>5</v>
      </c>
      <c r="J3378" s="4">
        <v>2908.01</v>
      </c>
      <c r="K3378" s="4">
        <v>14540.03</v>
      </c>
      <c r="L3378" t="s">
        <v>35</v>
      </c>
      <c r="M3378" t="s">
        <v>29</v>
      </c>
      <c r="N3378">
        <f>IF(COUNTIF($C$2:C3378,C3378)=1,1,0)</f>
        <v>0</v>
      </c>
      <c r="O3378">
        <f t="shared" si="104"/>
        <v>0</v>
      </c>
      <c r="P3378" t="str">
        <f t="shared" si="105"/>
        <v>2023-09</v>
      </c>
      <c r="Q3378" s="3">
        <f>IF(AND(IF(dashboard!$B$4="All",TRUE,$F3378=dashboard!$B$4),IF(dashboard!$B$5="All",TRUE,$E3378=dashboard!$B$5),IF(dashboard!$B$6="All",TRUE,$G3378=dashboard!$B$6),IF(dashboard!$B$7="All",TRUE,$M3378=dashboard!$B$7),$P3378&gt;=dashboard!$B$8,$P3378&lt;=dashboard!$B$9,COUNTIFS($C$2:C3378,$C3378,$F$2:F3378,IF(dashboard!$B$4="All","*",dashboard!$B$4),$E$2:E3378,IF(dashboard!$B$5="All","*",dashboard!$B$5),$G$2:G3378,IF(dashboard!$B$6="All","*",dashboard!$B$6),$M$2:M3378,IF(dashboard!$B$7="All","*",dashboard!$B$7),$P$2:P3378,"&gt;="&amp;dashboard!$B$8,$P$2:P3378,"&lt;="&amp;dashboard!$B$9)=1),1,0)</f>
        <v>0</v>
      </c>
    </row>
    <row r="3379" spans="1:17">
      <c r="A3379" t="s">
        <v>4981</v>
      </c>
      <c r="B3379" s="2">
        <v>45053</v>
      </c>
      <c r="C3379" t="s">
        <v>1719</v>
      </c>
      <c r="D3379" t="s">
        <v>1402</v>
      </c>
      <c r="E3379" t="s">
        <v>26</v>
      </c>
      <c r="F3379" t="s">
        <v>33</v>
      </c>
      <c r="G3379" t="s">
        <v>19</v>
      </c>
      <c r="H3379" t="s">
        <v>57</v>
      </c>
      <c r="I3379" s="3">
        <v>1</v>
      </c>
      <c r="J3379" s="4">
        <v>17585.71</v>
      </c>
      <c r="K3379" s="4">
        <v>17585.71</v>
      </c>
      <c r="L3379" t="s">
        <v>21</v>
      </c>
      <c r="M3379" t="s">
        <v>29</v>
      </c>
      <c r="N3379">
        <f>IF(COUNTIF($C$2:C3379,C3379)=1,1,0)</f>
        <v>0</v>
      </c>
      <c r="O3379">
        <f t="shared" si="104"/>
        <v>0</v>
      </c>
      <c r="P3379" t="str">
        <f t="shared" si="105"/>
        <v>2023-05</v>
      </c>
      <c r="Q3379" s="3">
        <f>IF(AND(IF(dashboard!$B$4="All",TRUE,$F3379=dashboard!$B$4),IF(dashboard!$B$5="All",TRUE,$E3379=dashboard!$B$5),IF(dashboard!$B$6="All",TRUE,$G3379=dashboard!$B$6),IF(dashboard!$B$7="All",TRUE,$M3379=dashboard!$B$7),$P3379&gt;=dashboard!$B$8,$P3379&lt;=dashboard!$B$9,COUNTIFS($C$2:C3379,$C3379,$F$2:F3379,IF(dashboard!$B$4="All","*",dashboard!$B$4),$E$2:E3379,IF(dashboard!$B$5="All","*",dashboard!$B$5),$G$2:G3379,IF(dashboard!$B$6="All","*",dashboard!$B$6),$M$2:M3379,IF(dashboard!$B$7="All","*",dashboard!$B$7),$P$2:P3379,"&gt;="&amp;dashboard!$B$8,$P$2:P3379,"&lt;="&amp;dashboard!$B$9)=1),1,0)</f>
        <v>0</v>
      </c>
    </row>
    <row r="3380" spans="1:17">
      <c r="A3380" t="s">
        <v>4982</v>
      </c>
      <c r="B3380" s="2">
        <v>45073</v>
      </c>
      <c r="C3380" t="s">
        <v>174</v>
      </c>
      <c r="D3380" t="s">
        <v>3803</v>
      </c>
      <c r="E3380" t="s">
        <v>26</v>
      </c>
      <c r="F3380" t="s">
        <v>46</v>
      </c>
      <c r="G3380" t="s">
        <v>19</v>
      </c>
      <c r="H3380" t="s">
        <v>20</v>
      </c>
      <c r="I3380" s="3">
        <v>5</v>
      </c>
      <c r="J3380" s="4">
        <v>35273.96</v>
      </c>
      <c r="K3380" s="4">
        <v>176369.8</v>
      </c>
      <c r="L3380" t="s">
        <v>35</v>
      </c>
      <c r="M3380" t="s">
        <v>29</v>
      </c>
      <c r="N3380">
        <f>IF(COUNTIF($C$2:C3380,C3380)=1,1,0)</f>
        <v>0</v>
      </c>
      <c r="O3380">
        <f t="shared" si="104"/>
        <v>0</v>
      </c>
      <c r="P3380" t="str">
        <f t="shared" si="105"/>
        <v>2023-05</v>
      </c>
      <c r="Q3380" s="3">
        <f>IF(AND(IF(dashboard!$B$4="All",TRUE,$F3380=dashboard!$B$4),IF(dashboard!$B$5="All",TRUE,$E3380=dashboard!$B$5),IF(dashboard!$B$6="All",TRUE,$G3380=dashboard!$B$6),IF(dashboard!$B$7="All",TRUE,$M3380=dashboard!$B$7),$P3380&gt;=dashboard!$B$8,$P3380&lt;=dashboard!$B$9,COUNTIFS($C$2:C3380,$C3380,$F$2:F3380,IF(dashboard!$B$4="All","*",dashboard!$B$4),$E$2:E3380,IF(dashboard!$B$5="All","*",dashboard!$B$5),$G$2:G3380,IF(dashboard!$B$6="All","*",dashboard!$B$6),$M$2:M3380,IF(dashboard!$B$7="All","*",dashboard!$B$7),$P$2:P3380,"&gt;="&amp;dashboard!$B$8,$P$2:P3380,"&lt;="&amp;dashboard!$B$9)=1),1,0)</f>
        <v>0</v>
      </c>
    </row>
    <row r="3381" spans="1:17">
      <c r="A3381" t="s">
        <v>4983</v>
      </c>
      <c r="B3381" s="2">
        <v>45044</v>
      </c>
      <c r="C3381" t="s">
        <v>3996</v>
      </c>
      <c r="D3381" t="s">
        <v>1253</v>
      </c>
      <c r="E3381" t="s">
        <v>17</v>
      </c>
      <c r="F3381" t="s">
        <v>46</v>
      </c>
      <c r="G3381" t="s">
        <v>19</v>
      </c>
      <c r="H3381" t="s">
        <v>50</v>
      </c>
      <c r="I3381" s="3">
        <v>4</v>
      </c>
      <c r="J3381" s="4">
        <v>2615.15</v>
      </c>
      <c r="K3381" s="4">
        <v>10460.59</v>
      </c>
      <c r="L3381" t="s">
        <v>35</v>
      </c>
      <c r="M3381" t="s">
        <v>29</v>
      </c>
      <c r="N3381">
        <f>IF(COUNTIF($C$2:C3381,C3381)=1,1,0)</f>
        <v>0</v>
      </c>
      <c r="O3381">
        <f t="shared" si="104"/>
        <v>0</v>
      </c>
      <c r="P3381" t="str">
        <f t="shared" si="105"/>
        <v>2023-04</v>
      </c>
      <c r="Q3381" s="3">
        <f>IF(AND(IF(dashboard!$B$4="All",TRUE,$F3381=dashboard!$B$4),IF(dashboard!$B$5="All",TRUE,$E3381=dashboard!$B$5),IF(dashboard!$B$6="All",TRUE,$G3381=dashboard!$B$6),IF(dashboard!$B$7="All",TRUE,$M3381=dashboard!$B$7),$P3381&gt;=dashboard!$B$8,$P3381&lt;=dashboard!$B$9,COUNTIFS($C$2:C3381,$C3381,$F$2:F3381,IF(dashboard!$B$4="All","*",dashboard!$B$4),$E$2:E3381,IF(dashboard!$B$5="All","*",dashboard!$B$5),$G$2:G3381,IF(dashboard!$B$6="All","*",dashboard!$B$6),$M$2:M3381,IF(dashboard!$B$7="All","*",dashboard!$B$7),$P$2:P3381,"&gt;="&amp;dashboard!$B$8,$P$2:P3381,"&lt;="&amp;dashboard!$B$9)=1),1,0)</f>
        <v>0</v>
      </c>
    </row>
    <row r="3382" spans="1:17">
      <c r="A3382" t="s">
        <v>4984</v>
      </c>
      <c r="B3382" s="2">
        <v>45308</v>
      </c>
      <c r="C3382" t="s">
        <v>757</v>
      </c>
      <c r="D3382" t="s">
        <v>544</v>
      </c>
      <c r="E3382" t="s">
        <v>61</v>
      </c>
      <c r="F3382" t="s">
        <v>33</v>
      </c>
      <c r="G3382" t="s">
        <v>19</v>
      </c>
      <c r="H3382" t="s">
        <v>57</v>
      </c>
      <c r="I3382" s="3">
        <v>2</v>
      </c>
      <c r="J3382" s="4">
        <v>11206.85</v>
      </c>
      <c r="K3382" s="4">
        <v>22413.69</v>
      </c>
      <c r="L3382" t="s">
        <v>35</v>
      </c>
      <c r="M3382" t="s">
        <v>29</v>
      </c>
      <c r="N3382">
        <f>IF(COUNTIF($C$2:C3382,C3382)=1,1,0)</f>
        <v>0</v>
      </c>
      <c r="O3382">
        <f t="shared" si="104"/>
        <v>0</v>
      </c>
      <c r="P3382" t="str">
        <f t="shared" si="105"/>
        <v>2024-01</v>
      </c>
      <c r="Q3382" s="3">
        <f>IF(AND(IF(dashboard!$B$4="All",TRUE,$F3382=dashboard!$B$4),IF(dashboard!$B$5="All",TRUE,$E3382=dashboard!$B$5),IF(dashboard!$B$6="All",TRUE,$G3382=dashboard!$B$6),IF(dashboard!$B$7="All",TRUE,$M3382=dashboard!$B$7),$P3382&gt;=dashboard!$B$8,$P3382&lt;=dashboard!$B$9,COUNTIFS($C$2:C3382,$C3382,$F$2:F3382,IF(dashboard!$B$4="All","*",dashboard!$B$4),$E$2:E3382,IF(dashboard!$B$5="All","*",dashboard!$B$5),$G$2:G3382,IF(dashboard!$B$6="All","*",dashboard!$B$6),$M$2:M3382,IF(dashboard!$B$7="All","*",dashboard!$B$7),$P$2:P3382,"&gt;="&amp;dashboard!$B$8,$P$2:P3382,"&lt;="&amp;dashboard!$B$9)=1),1,0)</f>
        <v>0</v>
      </c>
    </row>
    <row r="3383" spans="1:17">
      <c r="A3383" t="s">
        <v>4985</v>
      </c>
      <c r="B3383" s="2">
        <v>45338</v>
      </c>
      <c r="C3383" t="s">
        <v>2031</v>
      </c>
      <c r="D3383" t="s">
        <v>460</v>
      </c>
      <c r="E3383" t="s">
        <v>17</v>
      </c>
      <c r="F3383" t="s">
        <v>27</v>
      </c>
      <c r="G3383" t="s">
        <v>42</v>
      </c>
      <c r="H3383" t="s">
        <v>50</v>
      </c>
      <c r="I3383" s="3">
        <v>5</v>
      </c>
      <c r="J3383" s="4">
        <v>2703.81</v>
      </c>
      <c r="K3383" s="4">
        <v>13519.06</v>
      </c>
      <c r="L3383" t="s">
        <v>35</v>
      </c>
      <c r="M3383" t="s">
        <v>29</v>
      </c>
      <c r="N3383">
        <f>IF(COUNTIF($C$2:C3383,C3383)=1,1,0)</f>
        <v>0</v>
      </c>
      <c r="O3383">
        <f t="shared" si="104"/>
        <v>0</v>
      </c>
      <c r="P3383" t="str">
        <f t="shared" si="105"/>
        <v>2024-02</v>
      </c>
      <c r="Q3383" s="3">
        <f>IF(AND(IF(dashboard!$B$4="All",TRUE,$F3383=dashboard!$B$4),IF(dashboard!$B$5="All",TRUE,$E3383=dashboard!$B$5),IF(dashboard!$B$6="All",TRUE,$G3383=dashboard!$B$6),IF(dashboard!$B$7="All",TRUE,$M3383=dashboard!$B$7),$P3383&gt;=dashboard!$B$8,$P3383&lt;=dashboard!$B$9,COUNTIFS($C$2:C3383,$C3383,$F$2:F3383,IF(dashboard!$B$4="All","*",dashboard!$B$4),$E$2:E3383,IF(dashboard!$B$5="All","*",dashboard!$B$5),$G$2:G3383,IF(dashboard!$B$6="All","*",dashboard!$B$6),$M$2:M3383,IF(dashboard!$B$7="All","*",dashboard!$B$7),$P$2:P3383,"&gt;="&amp;dashboard!$B$8,$P$2:P3383,"&lt;="&amp;dashboard!$B$9)=1),1,0)</f>
        <v>0</v>
      </c>
    </row>
    <row r="3384" spans="1:17">
      <c r="A3384" t="s">
        <v>4986</v>
      </c>
      <c r="B3384" s="2">
        <v>45289</v>
      </c>
      <c r="C3384" t="s">
        <v>944</v>
      </c>
      <c r="D3384" t="s">
        <v>2159</v>
      </c>
      <c r="E3384" t="s">
        <v>26</v>
      </c>
      <c r="F3384" t="s">
        <v>46</v>
      </c>
      <c r="G3384" t="s">
        <v>42</v>
      </c>
      <c r="H3384" t="s">
        <v>50</v>
      </c>
      <c r="I3384" s="3">
        <v>1</v>
      </c>
      <c r="J3384" s="4">
        <v>2002.58</v>
      </c>
      <c r="K3384" s="4">
        <v>2002.58</v>
      </c>
      <c r="L3384" t="s">
        <v>28</v>
      </c>
      <c r="M3384" t="s">
        <v>29</v>
      </c>
      <c r="N3384">
        <f>IF(COUNTIF($C$2:C3384,C3384)=1,1,0)</f>
        <v>0</v>
      </c>
      <c r="O3384">
        <f t="shared" si="104"/>
        <v>0</v>
      </c>
      <c r="P3384" t="str">
        <f t="shared" si="105"/>
        <v>2023-12</v>
      </c>
      <c r="Q3384" s="3">
        <f>IF(AND(IF(dashboard!$B$4="All",TRUE,$F3384=dashboard!$B$4),IF(dashboard!$B$5="All",TRUE,$E3384=dashboard!$B$5),IF(dashboard!$B$6="All",TRUE,$G3384=dashboard!$B$6),IF(dashboard!$B$7="All",TRUE,$M3384=dashboard!$B$7),$P3384&gt;=dashboard!$B$8,$P3384&lt;=dashboard!$B$9,COUNTIFS($C$2:C3384,$C3384,$F$2:F3384,IF(dashboard!$B$4="All","*",dashboard!$B$4),$E$2:E3384,IF(dashboard!$B$5="All","*",dashboard!$B$5),$G$2:G3384,IF(dashboard!$B$6="All","*",dashboard!$B$6),$M$2:M3384,IF(dashboard!$B$7="All","*",dashboard!$B$7),$P$2:P3384,"&gt;="&amp;dashboard!$B$8,$P$2:P3384,"&lt;="&amp;dashboard!$B$9)=1),1,0)</f>
        <v>0</v>
      </c>
    </row>
    <row r="3385" spans="1:17">
      <c r="A3385" t="s">
        <v>4987</v>
      </c>
      <c r="B3385" s="2">
        <v>45435</v>
      </c>
      <c r="C3385" t="s">
        <v>3669</v>
      </c>
      <c r="D3385" t="s">
        <v>1422</v>
      </c>
      <c r="E3385" t="s">
        <v>61</v>
      </c>
      <c r="F3385" t="s">
        <v>18</v>
      </c>
      <c r="G3385" t="s">
        <v>19</v>
      </c>
      <c r="H3385" t="s">
        <v>57</v>
      </c>
      <c r="I3385" s="3">
        <v>1</v>
      </c>
      <c r="J3385" s="4">
        <v>16802.45</v>
      </c>
      <c r="K3385" s="4">
        <v>16802.45</v>
      </c>
      <c r="L3385" t="s">
        <v>21</v>
      </c>
      <c r="M3385" t="s">
        <v>29</v>
      </c>
      <c r="N3385">
        <f>IF(COUNTIF($C$2:C3385,C3385)=1,1,0)</f>
        <v>0</v>
      </c>
      <c r="O3385">
        <f t="shared" si="104"/>
        <v>0</v>
      </c>
      <c r="P3385" t="str">
        <f t="shared" si="105"/>
        <v>2024-05</v>
      </c>
      <c r="Q3385" s="3">
        <f>IF(AND(IF(dashboard!$B$4="All",TRUE,$F3385=dashboard!$B$4),IF(dashboard!$B$5="All",TRUE,$E3385=dashboard!$B$5),IF(dashboard!$B$6="All",TRUE,$G3385=dashboard!$B$6),IF(dashboard!$B$7="All",TRUE,$M3385=dashboard!$B$7),$P3385&gt;=dashboard!$B$8,$P3385&lt;=dashboard!$B$9,COUNTIFS($C$2:C3385,$C3385,$F$2:F3385,IF(dashboard!$B$4="All","*",dashboard!$B$4),$E$2:E3385,IF(dashboard!$B$5="All","*",dashboard!$B$5),$G$2:G3385,IF(dashboard!$B$6="All","*",dashboard!$B$6),$M$2:M3385,IF(dashboard!$B$7="All","*",dashboard!$B$7),$P$2:P3385,"&gt;="&amp;dashboard!$B$8,$P$2:P3385,"&lt;="&amp;dashboard!$B$9)=1),1,0)</f>
        <v>0</v>
      </c>
    </row>
    <row r="3386" spans="1:17">
      <c r="A3386" t="s">
        <v>4988</v>
      </c>
      <c r="B3386" s="2">
        <v>45063</v>
      </c>
      <c r="C3386" t="s">
        <v>87</v>
      </c>
      <c r="D3386" t="s">
        <v>3569</v>
      </c>
      <c r="E3386" t="s">
        <v>61</v>
      </c>
      <c r="F3386" t="s">
        <v>27</v>
      </c>
      <c r="G3386" t="s">
        <v>19</v>
      </c>
      <c r="H3386" t="s">
        <v>34</v>
      </c>
      <c r="I3386" s="3">
        <v>5</v>
      </c>
      <c r="J3386" s="4">
        <v>1416.92</v>
      </c>
      <c r="K3386" s="4">
        <v>7084.6</v>
      </c>
      <c r="L3386" t="s">
        <v>35</v>
      </c>
      <c r="M3386" t="s">
        <v>22</v>
      </c>
      <c r="N3386">
        <f>IF(COUNTIF($C$2:C3386,C3386)=1,1,0)</f>
        <v>0</v>
      </c>
      <c r="O3386">
        <f t="shared" si="104"/>
        <v>1</v>
      </c>
      <c r="P3386" t="str">
        <f t="shared" si="105"/>
        <v>2023-05</v>
      </c>
      <c r="Q3386" s="3">
        <f>IF(AND(IF(dashboard!$B$4="All",TRUE,$F3386=dashboard!$B$4),IF(dashboard!$B$5="All",TRUE,$E3386=dashboard!$B$5),IF(dashboard!$B$6="All",TRUE,$G3386=dashboard!$B$6),IF(dashboard!$B$7="All",TRUE,$M3386=dashboard!$B$7),$P3386&gt;=dashboard!$B$8,$P3386&lt;=dashboard!$B$9,COUNTIFS($C$2:C3386,$C3386,$F$2:F3386,IF(dashboard!$B$4="All","*",dashboard!$B$4),$E$2:E3386,IF(dashboard!$B$5="All","*",dashboard!$B$5),$G$2:G3386,IF(dashboard!$B$6="All","*",dashboard!$B$6),$M$2:M3386,IF(dashboard!$B$7="All","*",dashboard!$B$7),$P$2:P3386,"&gt;="&amp;dashboard!$B$8,$P$2:P3386,"&lt;="&amp;dashboard!$B$9)=1),1,0)</f>
        <v>0</v>
      </c>
    </row>
    <row r="3387" spans="1:17">
      <c r="A3387" t="s">
        <v>4989</v>
      </c>
      <c r="B3387" s="2">
        <v>45101</v>
      </c>
      <c r="C3387" t="s">
        <v>414</v>
      </c>
      <c r="D3387" t="s">
        <v>1077</v>
      </c>
      <c r="E3387" t="s">
        <v>61</v>
      </c>
      <c r="F3387" t="s">
        <v>18</v>
      </c>
      <c r="G3387" t="s">
        <v>19</v>
      </c>
      <c r="H3387" t="s">
        <v>20</v>
      </c>
      <c r="I3387" s="3">
        <v>5</v>
      </c>
      <c r="J3387" s="4">
        <v>28216.61</v>
      </c>
      <c r="K3387" s="4">
        <v>141083.04</v>
      </c>
      <c r="L3387" t="s">
        <v>28</v>
      </c>
      <c r="M3387" t="s">
        <v>29</v>
      </c>
      <c r="N3387">
        <f>IF(COUNTIF($C$2:C3387,C3387)=1,1,0)</f>
        <v>0</v>
      </c>
      <c r="O3387">
        <f t="shared" si="104"/>
        <v>0</v>
      </c>
      <c r="P3387" t="str">
        <f t="shared" si="105"/>
        <v>2023-06</v>
      </c>
      <c r="Q3387" s="3">
        <f>IF(AND(IF(dashboard!$B$4="All",TRUE,$F3387=dashboard!$B$4),IF(dashboard!$B$5="All",TRUE,$E3387=dashboard!$B$5),IF(dashboard!$B$6="All",TRUE,$G3387=dashboard!$B$6),IF(dashboard!$B$7="All",TRUE,$M3387=dashboard!$B$7),$P3387&gt;=dashboard!$B$8,$P3387&lt;=dashboard!$B$9,COUNTIFS($C$2:C3387,$C3387,$F$2:F3387,IF(dashboard!$B$4="All","*",dashboard!$B$4),$E$2:E3387,IF(dashboard!$B$5="All","*",dashboard!$B$5),$G$2:G3387,IF(dashboard!$B$6="All","*",dashboard!$B$6),$M$2:M3387,IF(dashboard!$B$7="All","*",dashboard!$B$7),$P$2:P3387,"&gt;="&amp;dashboard!$B$8,$P$2:P3387,"&lt;="&amp;dashboard!$B$9)=1),1,0)</f>
        <v>0</v>
      </c>
    </row>
    <row r="3388" spans="1:17">
      <c r="A3388" t="s">
        <v>4990</v>
      </c>
      <c r="B3388" s="2">
        <v>45215</v>
      </c>
      <c r="C3388" t="s">
        <v>1210</v>
      </c>
      <c r="D3388" t="s">
        <v>2253</v>
      </c>
      <c r="E3388" t="s">
        <v>17</v>
      </c>
      <c r="F3388" t="s">
        <v>46</v>
      </c>
      <c r="G3388" t="s">
        <v>19</v>
      </c>
      <c r="H3388" t="s">
        <v>34</v>
      </c>
      <c r="I3388" s="3">
        <v>4</v>
      </c>
      <c r="J3388" s="4">
        <v>886.82</v>
      </c>
      <c r="K3388" s="4">
        <v>3547.27</v>
      </c>
      <c r="L3388" t="s">
        <v>35</v>
      </c>
      <c r="M3388" t="s">
        <v>29</v>
      </c>
      <c r="N3388">
        <f>IF(COUNTIF($C$2:C3388,C3388)=1,1,0)</f>
        <v>0</v>
      </c>
      <c r="O3388">
        <f t="shared" si="104"/>
        <v>0</v>
      </c>
      <c r="P3388" t="str">
        <f t="shared" si="105"/>
        <v>2023-10</v>
      </c>
      <c r="Q3388" s="3">
        <f>IF(AND(IF(dashboard!$B$4="All",TRUE,$F3388=dashboard!$B$4),IF(dashboard!$B$5="All",TRUE,$E3388=dashboard!$B$5),IF(dashboard!$B$6="All",TRUE,$G3388=dashboard!$B$6),IF(dashboard!$B$7="All",TRUE,$M3388=dashboard!$B$7),$P3388&gt;=dashboard!$B$8,$P3388&lt;=dashboard!$B$9,COUNTIFS($C$2:C3388,$C3388,$F$2:F3388,IF(dashboard!$B$4="All","*",dashboard!$B$4),$E$2:E3388,IF(dashboard!$B$5="All","*",dashboard!$B$5),$G$2:G3388,IF(dashboard!$B$6="All","*",dashboard!$B$6),$M$2:M3388,IF(dashboard!$B$7="All","*",dashboard!$B$7),$P$2:P3388,"&gt;="&amp;dashboard!$B$8,$P$2:P3388,"&lt;="&amp;dashboard!$B$9)=1),1,0)</f>
        <v>0</v>
      </c>
    </row>
    <row r="3389" spans="1:17">
      <c r="A3389" t="s">
        <v>4991</v>
      </c>
      <c r="B3389" s="2">
        <v>45407</v>
      </c>
      <c r="C3389" t="s">
        <v>2019</v>
      </c>
      <c r="D3389" t="s">
        <v>82</v>
      </c>
      <c r="E3389" t="s">
        <v>17</v>
      </c>
      <c r="F3389" t="s">
        <v>33</v>
      </c>
      <c r="G3389" t="s">
        <v>42</v>
      </c>
      <c r="H3389" t="s">
        <v>57</v>
      </c>
      <c r="I3389" s="3">
        <v>2</v>
      </c>
      <c r="J3389" s="4">
        <v>14129.18</v>
      </c>
      <c r="K3389" s="4">
        <v>28258.35</v>
      </c>
      <c r="L3389" t="s">
        <v>35</v>
      </c>
      <c r="M3389" t="s">
        <v>29</v>
      </c>
      <c r="N3389">
        <f>IF(COUNTIF($C$2:C3389,C3389)=1,1,0)</f>
        <v>0</v>
      </c>
      <c r="O3389">
        <f t="shared" si="104"/>
        <v>0</v>
      </c>
      <c r="P3389" t="str">
        <f t="shared" si="105"/>
        <v>2024-04</v>
      </c>
      <c r="Q3389" s="3">
        <f>IF(AND(IF(dashboard!$B$4="All",TRUE,$F3389=dashboard!$B$4),IF(dashboard!$B$5="All",TRUE,$E3389=dashboard!$B$5),IF(dashboard!$B$6="All",TRUE,$G3389=dashboard!$B$6),IF(dashboard!$B$7="All",TRUE,$M3389=dashboard!$B$7),$P3389&gt;=dashboard!$B$8,$P3389&lt;=dashboard!$B$9,COUNTIFS($C$2:C3389,$C3389,$F$2:F3389,IF(dashboard!$B$4="All","*",dashboard!$B$4),$E$2:E3389,IF(dashboard!$B$5="All","*",dashboard!$B$5),$G$2:G3389,IF(dashboard!$B$6="All","*",dashboard!$B$6),$M$2:M3389,IF(dashboard!$B$7="All","*",dashboard!$B$7),$P$2:P3389,"&gt;="&amp;dashboard!$B$8,$P$2:P3389,"&lt;="&amp;dashboard!$B$9)=1),1,0)</f>
        <v>0</v>
      </c>
    </row>
    <row r="3390" spans="1:17">
      <c r="A3390" t="s">
        <v>4992</v>
      </c>
      <c r="B3390" s="2">
        <v>44945</v>
      </c>
      <c r="C3390" t="s">
        <v>1008</v>
      </c>
      <c r="D3390" t="s">
        <v>2473</v>
      </c>
      <c r="E3390" t="s">
        <v>17</v>
      </c>
      <c r="F3390" t="s">
        <v>46</v>
      </c>
      <c r="G3390" t="s">
        <v>42</v>
      </c>
      <c r="H3390" t="s">
        <v>57</v>
      </c>
      <c r="I3390" s="3">
        <v>3</v>
      </c>
      <c r="J3390" s="4">
        <v>16436.62</v>
      </c>
      <c r="K3390" s="4">
        <v>49309.86</v>
      </c>
      <c r="L3390" t="s">
        <v>28</v>
      </c>
      <c r="M3390" t="s">
        <v>29</v>
      </c>
      <c r="N3390">
        <f>IF(COUNTIF($C$2:C3390,C3390)=1,1,0)</f>
        <v>0</v>
      </c>
      <c r="O3390">
        <f t="shared" si="104"/>
        <v>0</v>
      </c>
      <c r="P3390" t="str">
        <f t="shared" si="105"/>
        <v>2023-01</v>
      </c>
      <c r="Q3390" s="3">
        <f>IF(AND(IF(dashboard!$B$4="All",TRUE,$F3390=dashboard!$B$4),IF(dashboard!$B$5="All",TRUE,$E3390=dashboard!$B$5),IF(dashboard!$B$6="All",TRUE,$G3390=dashboard!$B$6),IF(dashboard!$B$7="All",TRUE,$M3390=dashboard!$B$7),$P3390&gt;=dashboard!$B$8,$P3390&lt;=dashboard!$B$9,COUNTIFS($C$2:C3390,$C3390,$F$2:F3390,IF(dashboard!$B$4="All","*",dashboard!$B$4),$E$2:E3390,IF(dashboard!$B$5="All","*",dashboard!$B$5),$G$2:G3390,IF(dashboard!$B$6="All","*",dashboard!$B$6),$M$2:M3390,IF(dashboard!$B$7="All","*",dashboard!$B$7),$P$2:P3390,"&gt;="&amp;dashboard!$B$8,$P$2:P3390,"&lt;="&amp;dashboard!$B$9)=1),1,0)</f>
        <v>0</v>
      </c>
    </row>
    <row r="3391" spans="1:17">
      <c r="A3391" t="s">
        <v>4993</v>
      </c>
      <c r="B3391" s="2">
        <v>45121</v>
      </c>
      <c r="C3391" t="s">
        <v>1624</v>
      </c>
      <c r="D3391" t="s">
        <v>683</v>
      </c>
      <c r="E3391" t="s">
        <v>17</v>
      </c>
      <c r="F3391" t="s">
        <v>33</v>
      </c>
      <c r="G3391" t="s">
        <v>19</v>
      </c>
      <c r="H3391" t="s">
        <v>20</v>
      </c>
      <c r="I3391" s="3">
        <v>4</v>
      </c>
      <c r="J3391" s="4">
        <v>37986.199999999997</v>
      </c>
      <c r="K3391" s="4">
        <v>151944.81</v>
      </c>
      <c r="L3391" t="s">
        <v>28</v>
      </c>
      <c r="M3391" t="s">
        <v>29</v>
      </c>
      <c r="N3391">
        <f>IF(COUNTIF($C$2:C3391,C3391)=1,1,0)</f>
        <v>0</v>
      </c>
      <c r="O3391">
        <f t="shared" si="104"/>
        <v>0</v>
      </c>
      <c r="P3391" t="str">
        <f t="shared" si="105"/>
        <v>2023-07</v>
      </c>
      <c r="Q3391" s="3">
        <f>IF(AND(IF(dashboard!$B$4="All",TRUE,$F3391=dashboard!$B$4),IF(dashboard!$B$5="All",TRUE,$E3391=dashboard!$B$5),IF(dashboard!$B$6="All",TRUE,$G3391=dashboard!$B$6),IF(dashboard!$B$7="All",TRUE,$M3391=dashboard!$B$7),$P3391&gt;=dashboard!$B$8,$P3391&lt;=dashboard!$B$9,COUNTIFS($C$2:C3391,$C3391,$F$2:F3391,IF(dashboard!$B$4="All","*",dashboard!$B$4),$E$2:E3391,IF(dashboard!$B$5="All","*",dashboard!$B$5),$G$2:G3391,IF(dashboard!$B$6="All","*",dashboard!$B$6),$M$2:M3391,IF(dashboard!$B$7="All","*",dashboard!$B$7),$P$2:P3391,"&gt;="&amp;dashboard!$B$8,$P$2:P3391,"&lt;="&amp;dashboard!$B$9)=1),1,0)</f>
        <v>1</v>
      </c>
    </row>
    <row r="3392" spans="1:17">
      <c r="A3392" t="s">
        <v>4994</v>
      </c>
      <c r="B3392" s="2">
        <v>45256</v>
      </c>
      <c r="C3392" t="s">
        <v>1219</v>
      </c>
      <c r="D3392" t="s">
        <v>837</v>
      </c>
      <c r="E3392" t="s">
        <v>26</v>
      </c>
      <c r="F3392" t="s">
        <v>27</v>
      </c>
      <c r="G3392" t="s">
        <v>19</v>
      </c>
      <c r="H3392" t="s">
        <v>57</v>
      </c>
      <c r="I3392" s="3">
        <v>4</v>
      </c>
      <c r="J3392" s="4">
        <v>15726.14</v>
      </c>
      <c r="K3392" s="4">
        <v>62904.56</v>
      </c>
      <c r="L3392" t="s">
        <v>35</v>
      </c>
      <c r="M3392" t="s">
        <v>29</v>
      </c>
      <c r="N3392">
        <f>IF(COUNTIF($C$2:C3392,C3392)=1,1,0)</f>
        <v>0</v>
      </c>
      <c r="O3392">
        <f t="shared" si="104"/>
        <v>0</v>
      </c>
      <c r="P3392" t="str">
        <f t="shared" si="105"/>
        <v>2023-11</v>
      </c>
      <c r="Q3392" s="3">
        <f>IF(AND(IF(dashboard!$B$4="All",TRUE,$F3392=dashboard!$B$4),IF(dashboard!$B$5="All",TRUE,$E3392=dashboard!$B$5),IF(dashboard!$B$6="All",TRUE,$G3392=dashboard!$B$6),IF(dashboard!$B$7="All",TRUE,$M3392=dashboard!$B$7),$P3392&gt;=dashboard!$B$8,$P3392&lt;=dashboard!$B$9,COUNTIFS($C$2:C3392,$C3392,$F$2:F3392,IF(dashboard!$B$4="All","*",dashboard!$B$4),$E$2:E3392,IF(dashboard!$B$5="All","*",dashboard!$B$5),$G$2:G3392,IF(dashboard!$B$6="All","*",dashboard!$B$6),$M$2:M3392,IF(dashboard!$B$7="All","*",dashboard!$B$7),$P$2:P3392,"&gt;="&amp;dashboard!$B$8,$P$2:P3392,"&lt;="&amp;dashboard!$B$9)=1),1,0)</f>
        <v>0</v>
      </c>
    </row>
    <row r="3393" spans="1:17">
      <c r="A3393" t="s">
        <v>4995</v>
      </c>
      <c r="B3393" s="2">
        <v>45101</v>
      </c>
      <c r="C3393" t="s">
        <v>128</v>
      </c>
      <c r="D3393" t="s">
        <v>79</v>
      </c>
      <c r="E3393" t="s">
        <v>17</v>
      </c>
      <c r="F3393" t="s">
        <v>46</v>
      </c>
      <c r="G3393" t="s">
        <v>19</v>
      </c>
      <c r="H3393" t="s">
        <v>50</v>
      </c>
      <c r="I3393" s="3">
        <v>4</v>
      </c>
      <c r="J3393" s="4">
        <v>2775.87</v>
      </c>
      <c r="K3393" s="4">
        <v>11103.48</v>
      </c>
      <c r="L3393" t="s">
        <v>21</v>
      </c>
      <c r="M3393" t="s">
        <v>29</v>
      </c>
      <c r="N3393">
        <f>IF(COUNTIF($C$2:C3393,C3393)=1,1,0)</f>
        <v>0</v>
      </c>
      <c r="O3393">
        <f t="shared" si="104"/>
        <v>0</v>
      </c>
      <c r="P3393" t="str">
        <f t="shared" si="105"/>
        <v>2023-06</v>
      </c>
      <c r="Q3393" s="3">
        <f>IF(AND(IF(dashboard!$B$4="All",TRUE,$F3393=dashboard!$B$4),IF(dashboard!$B$5="All",TRUE,$E3393=dashboard!$B$5),IF(dashboard!$B$6="All",TRUE,$G3393=dashboard!$B$6),IF(dashboard!$B$7="All",TRUE,$M3393=dashboard!$B$7),$P3393&gt;=dashboard!$B$8,$P3393&lt;=dashboard!$B$9,COUNTIFS($C$2:C3393,$C3393,$F$2:F3393,IF(dashboard!$B$4="All","*",dashboard!$B$4),$E$2:E3393,IF(dashboard!$B$5="All","*",dashboard!$B$5),$G$2:G3393,IF(dashboard!$B$6="All","*",dashboard!$B$6),$M$2:M3393,IF(dashboard!$B$7="All","*",dashboard!$B$7),$P$2:P3393,"&gt;="&amp;dashboard!$B$8,$P$2:P3393,"&lt;="&amp;dashboard!$B$9)=1),1,0)</f>
        <v>0</v>
      </c>
    </row>
    <row r="3394" spans="1:17">
      <c r="A3394" t="s">
        <v>4996</v>
      </c>
      <c r="B3394" s="2">
        <v>45375</v>
      </c>
      <c r="C3394" t="s">
        <v>2596</v>
      </c>
      <c r="D3394" t="s">
        <v>2061</v>
      </c>
      <c r="E3394" t="s">
        <v>26</v>
      </c>
      <c r="F3394" t="s">
        <v>46</v>
      </c>
      <c r="G3394" t="s">
        <v>42</v>
      </c>
      <c r="H3394" t="s">
        <v>20</v>
      </c>
      <c r="I3394" s="3">
        <v>1</v>
      </c>
      <c r="J3394" s="4">
        <v>27562.3</v>
      </c>
      <c r="K3394" s="4">
        <v>27562.3</v>
      </c>
      <c r="L3394" t="s">
        <v>28</v>
      </c>
      <c r="M3394" t="s">
        <v>29</v>
      </c>
      <c r="N3394">
        <f>IF(COUNTIF($C$2:C3394,C3394)=1,1,0)</f>
        <v>0</v>
      </c>
      <c r="O3394">
        <f t="shared" ref="O3394:O3457" si="106">IF(OR(M3394="Yes",M3394="YES",M3394=TRUE,M3394=1),1,0)</f>
        <v>0</v>
      </c>
      <c r="P3394" t="str">
        <f t="shared" ref="P3394:P3457" si="107">TEXT(B3394,"yyyy-mm")</f>
        <v>2024-03</v>
      </c>
      <c r="Q3394" s="3">
        <f>IF(AND(IF(dashboard!$B$4="All",TRUE,$F3394=dashboard!$B$4),IF(dashboard!$B$5="All",TRUE,$E3394=dashboard!$B$5),IF(dashboard!$B$6="All",TRUE,$G3394=dashboard!$B$6),IF(dashboard!$B$7="All",TRUE,$M3394=dashboard!$B$7),$P3394&gt;=dashboard!$B$8,$P3394&lt;=dashboard!$B$9,COUNTIFS($C$2:C3394,$C3394,$F$2:F3394,IF(dashboard!$B$4="All","*",dashboard!$B$4),$E$2:E3394,IF(dashboard!$B$5="All","*",dashboard!$B$5),$G$2:G3394,IF(dashboard!$B$6="All","*",dashboard!$B$6),$M$2:M3394,IF(dashboard!$B$7="All","*",dashboard!$B$7),$P$2:P3394,"&gt;="&amp;dashboard!$B$8,$P$2:P3394,"&lt;="&amp;dashboard!$B$9)=1),1,0)</f>
        <v>0</v>
      </c>
    </row>
    <row r="3395" spans="1:17">
      <c r="A3395" t="s">
        <v>4997</v>
      </c>
      <c r="B3395" s="2">
        <v>45280</v>
      </c>
      <c r="C3395" t="s">
        <v>281</v>
      </c>
      <c r="D3395" t="s">
        <v>3139</v>
      </c>
      <c r="E3395" t="s">
        <v>17</v>
      </c>
      <c r="F3395" t="s">
        <v>46</v>
      </c>
      <c r="G3395" t="s">
        <v>19</v>
      </c>
      <c r="H3395" t="s">
        <v>34</v>
      </c>
      <c r="I3395" s="3">
        <v>5</v>
      </c>
      <c r="J3395" s="4">
        <v>1231.1600000000001</v>
      </c>
      <c r="K3395" s="4">
        <v>6155.81</v>
      </c>
      <c r="L3395" t="s">
        <v>21</v>
      </c>
      <c r="M3395" t="s">
        <v>29</v>
      </c>
      <c r="N3395">
        <f>IF(COUNTIF($C$2:C3395,C3395)=1,1,0)</f>
        <v>0</v>
      </c>
      <c r="O3395">
        <f t="shared" si="106"/>
        <v>0</v>
      </c>
      <c r="P3395" t="str">
        <f t="shared" si="107"/>
        <v>2023-12</v>
      </c>
      <c r="Q3395" s="3">
        <f>IF(AND(IF(dashboard!$B$4="All",TRUE,$F3395=dashboard!$B$4),IF(dashboard!$B$5="All",TRUE,$E3395=dashboard!$B$5),IF(dashboard!$B$6="All",TRUE,$G3395=dashboard!$B$6),IF(dashboard!$B$7="All",TRUE,$M3395=dashboard!$B$7),$P3395&gt;=dashboard!$B$8,$P3395&lt;=dashboard!$B$9,COUNTIFS($C$2:C3395,$C3395,$F$2:F3395,IF(dashboard!$B$4="All","*",dashboard!$B$4),$E$2:E3395,IF(dashboard!$B$5="All","*",dashboard!$B$5),$G$2:G3395,IF(dashboard!$B$6="All","*",dashboard!$B$6),$M$2:M3395,IF(dashboard!$B$7="All","*",dashboard!$B$7),$P$2:P3395,"&gt;="&amp;dashboard!$B$8,$P$2:P3395,"&lt;="&amp;dashboard!$B$9)=1),1,0)</f>
        <v>0</v>
      </c>
    </row>
    <row r="3396" spans="1:17">
      <c r="A3396" t="s">
        <v>4998</v>
      </c>
      <c r="B3396" s="2">
        <v>45425</v>
      </c>
      <c r="C3396" t="s">
        <v>417</v>
      </c>
      <c r="D3396" t="s">
        <v>1050</v>
      </c>
      <c r="E3396" t="s">
        <v>17</v>
      </c>
      <c r="F3396" t="s">
        <v>27</v>
      </c>
      <c r="G3396" t="s">
        <v>42</v>
      </c>
      <c r="H3396" t="s">
        <v>20</v>
      </c>
      <c r="I3396" s="3">
        <v>2</v>
      </c>
      <c r="J3396" s="4">
        <v>35099.39</v>
      </c>
      <c r="K3396" s="4">
        <v>70198.78</v>
      </c>
      <c r="L3396" t="s">
        <v>35</v>
      </c>
      <c r="M3396" t="s">
        <v>22</v>
      </c>
      <c r="N3396">
        <f>IF(COUNTIF($C$2:C3396,C3396)=1,1,0)</f>
        <v>0</v>
      </c>
      <c r="O3396">
        <f t="shared" si="106"/>
        <v>1</v>
      </c>
      <c r="P3396" t="str">
        <f t="shared" si="107"/>
        <v>2024-05</v>
      </c>
      <c r="Q3396" s="3">
        <f>IF(AND(IF(dashboard!$B$4="All",TRUE,$F3396=dashboard!$B$4),IF(dashboard!$B$5="All",TRUE,$E3396=dashboard!$B$5),IF(dashboard!$B$6="All",TRUE,$G3396=dashboard!$B$6),IF(dashboard!$B$7="All",TRUE,$M3396=dashboard!$B$7),$P3396&gt;=dashboard!$B$8,$P3396&lt;=dashboard!$B$9,COUNTIFS($C$2:C3396,$C3396,$F$2:F3396,IF(dashboard!$B$4="All","*",dashboard!$B$4),$E$2:E3396,IF(dashboard!$B$5="All","*",dashboard!$B$5),$G$2:G3396,IF(dashboard!$B$6="All","*",dashboard!$B$6),$M$2:M3396,IF(dashboard!$B$7="All","*",dashboard!$B$7),$P$2:P3396,"&gt;="&amp;dashboard!$B$8,$P$2:P3396,"&lt;="&amp;dashboard!$B$9)=1),1,0)</f>
        <v>0</v>
      </c>
    </row>
    <row r="3397" spans="1:17">
      <c r="A3397" t="s">
        <v>4999</v>
      </c>
      <c r="B3397" s="2">
        <v>45067</v>
      </c>
      <c r="C3397" t="s">
        <v>1129</v>
      </c>
      <c r="D3397" t="s">
        <v>282</v>
      </c>
      <c r="E3397" t="s">
        <v>26</v>
      </c>
      <c r="F3397" t="s">
        <v>18</v>
      </c>
      <c r="G3397" t="s">
        <v>42</v>
      </c>
      <c r="H3397" t="s">
        <v>34</v>
      </c>
      <c r="I3397" s="3">
        <v>1</v>
      </c>
      <c r="J3397" s="4">
        <v>932.06</v>
      </c>
      <c r="K3397" s="4">
        <v>932.06</v>
      </c>
      <c r="L3397" t="s">
        <v>35</v>
      </c>
      <c r="M3397" t="s">
        <v>29</v>
      </c>
      <c r="N3397">
        <f>IF(COUNTIF($C$2:C3397,C3397)=1,1,0)</f>
        <v>0</v>
      </c>
      <c r="O3397">
        <f t="shared" si="106"/>
        <v>0</v>
      </c>
      <c r="P3397" t="str">
        <f t="shared" si="107"/>
        <v>2023-05</v>
      </c>
      <c r="Q3397" s="3">
        <f>IF(AND(IF(dashboard!$B$4="All",TRUE,$F3397=dashboard!$B$4),IF(dashboard!$B$5="All",TRUE,$E3397=dashboard!$B$5),IF(dashboard!$B$6="All",TRUE,$G3397=dashboard!$B$6),IF(dashboard!$B$7="All",TRUE,$M3397=dashboard!$B$7),$P3397&gt;=dashboard!$B$8,$P3397&lt;=dashboard!$B$9,COUNTIFS($C$2:C3397,$C3397,$F$2:F3397,IF(dashboard!$B$4="All","*",dashboard!$B$4),$E$2:E3397,IF(dashboard!$B$5="All","*",dashboard!$B$5),$G$2:G3397,IF(dashboard!$B$6="All","*",dashboard!$B$6),$M$2:M3397,IF(dashboard!$B$7="All","*",dashboard!$B$7),$P$2:P3397,"&gt;="&amp;dashboard!$B$8,$P$2:P3397,"&lt;="&amp;dashboard!$B$9)=1),1,0)</f>
        <v>0</v>
      </c>
    </row>
    <row r="3398" spans="1:17">
      <c r="A3398" t="s">
        <v>5000</v>
      </c>
      <c r="B3398" s="2">
        <v>45019</v>
      </c>
      <c r="C3398" t="s">
        <v>527</v>
      </c>
      <c r="D3398" t="s">
        <v>3015</v>
      </c>
      <c r="E3398" t="s">
        <v>17</v>
      </c>
      <c r="F3398" t="s">
        <v>18</v>
      </c>
      <c r="G3398" t="s">
        <v>19</v>
      </c>
      <c r="H3398" t="s">
        <v>57</v>
      </c>
      <c r="I3398" s="3">
        <v>4</v>
      </c>
      <c r="J3398" s="4">
        <v>13608.2</v>
      </c>
      <c r="K3398" s="4">
        <v>54432.81</v>
      </c>
      <c r="L3398" t="s">
        <v>35</v>
      </c>
      <c r="M3398" t="s">
        <v>22</v>
      </c>
      <c r="N3398">
        <f>IF(COUNTIF($C$2:C3398,C3398)=1,1,0)</f>
        <v>0</v>
      </c>
      <c r="O3398">
        <f t="shared" si="106"/>
        <v>1</v>
      </c>
      <c r="P3398" t="str">
        <f t="shared" si="107"/>
        <v>2023-04</v>
      </c>
      <c r="Q3398" s="3">
        <f>IF(AND(IF(dashboard!$B$4="All",TRUE,$F3398=dashboard!$B$4),IF(dashboard!$B$5="All",TRUE,$E3398=dashboard!$B$5),IF(dashboard!$B$6="All",TRUE,$G3398=dashboard!$B$6),IF(dashboard!$B$7="All",TRUE,$M3398=dashboard!$B$7),$P3398&gt;=dashboard!$B$8,$P3398&lt;=dashboard!$B$9,COUNTIFS($C$2:C3398,$C3398,$F$2:F3398,IF(dashboard!$B$4="All","*",dashboard!$B$4),$E$2:E3398,IF(dashboard!$B$5="All","*",dashboard!$B$5),$G$2:G3398,IF(dashboard!$B$6="All","*",dashboard!$B$6),$M$2:M3398,IF(dashboard!$B$7="All","*",dashboard!$B$7),$P$2:P3398,"&gt;="&amp;dashboard!$B$8,$P$2:P3398,"&lt;="&amp;dashboard!$B$9)=1),1,0)</f>
        <v>0</v>
      </c>
    </row>
    <row r="3399" spans="1:17">
      <c r="A3399" t="s">
        <v>5001</v>
      </c>
      <c r="B3399" s="2">
        <v>45165</v>
      </c>
      <c r="C3399" t="s">
        <v>2340</v>
      </c>
      <c r="D3399" t="s">
        <v>3165</v>
      </c>
      <c r="E3399" t="s">
        <v>26</v>
      </c>
      <c r="F3399" t="s">
        <v>33</v>
      </c>
      <c r="G3399" t="s">
        <v>42</v>
      </c>
      <c r="H3399" t="s">
        <v>34</v>
      </c>
      <c r="I3399" s="3">
        <v>2</v>
      </c>
      <c r="J3399" s="4">
        <v>1351.52</v>
      </c>
      <c r="K3399" s="4">
        <v>2703.04</v>
      </c>
      <c r="L3399" t="s">
        <v>35</v>
      </c>
      <c r="M3399" t="s">
        <v>29</v>
      </c>
      <c r="N3399">
        <f>IF(COUNTIF($C$2:C3399,C3399)=1,1,0)</f>
        <v>0</v>
      </c>
      <c r="O3399">
        <f t="shared" si="106"/>
        <v>0</v>
      </c>
      <c r="P3399" t="str">
        <f t="shared" si="107"/>
        <v>2023-08</v>
      </c>
      <c r="Q3399" s="3">
        <f>IF(AND(IF(dashboard!$B$4="All",TRUE,$F3399=dashboard!$B$4),IF(dashboard!$B$5="All",TRUE,$E3399=dashboard!$B$5),IF(dashboard!$B$6="All",TRUE,$G3399=dashboard!$B$6),IF(dashboard!$B$7="All",TRUE,$M3399=dashboard!$B$7),$P3399&gt;=dashboard!$B$8,$P3399&lt;=dashboard!$B$9,COUNTIFS($C$2:C3399,$C3399,$F$2:F3399,IF(dashboard!$B$4="All","*",dashboard!$B$4),$E$2:E3399,IF(dashboard!$B$5="All","*",dashboard!$B$5),$G$2:G3399,IF(dashboard!$B$6="All","*",dashboard!$B$6),$M$2:M3399,IF(dashboard!$B$7="All","*",dashboard!$B$7),$P$2:P3399,"&gt;="&amp;dashboard!$B$8,$P$2:P3399,"&lt;="&amp;dashboard!$B$9)=1),1,0)</f>
        <v>0</v>
      </c>
    </row>
    <row r="3400" spans="1:17">
      <c r="A3400" t="s">
        <v>5002</v>
      </c>
      <c r="B3400" s="2">
        <v>45131</v>
      </c>
      <c r="C3400" t="s">
        <v>1274</v>
      </c>
      <c r="D3400" t="s">
        <v>5003</v>
      </c>
      <c r="E3400" t="s">
        <v>17</v>
      </c>
      <c r="F3400" t="s">
        <v>46</v>
      </c>
      <c r="G3400" t="s">
        <v>42</v>
      </c>
      <c r="H3400" t="s">
        <v>34</v>
      </c>
      <c r="I3400" s="3">
        <v>1</v>
      </c>
      <c r="J3400" s="4">
        <v>1423.08</v>
      </c>
      <c r="K3400" s="4">
        <v>1423.08</v>
      </c>
      <c r="L3400" t="s">
        <v>35</v>
      </c>
      <c r="M3400" t="s">
        <v>29</v>
      </c>
      <c r="N3400">
        <f>IF(COUNTIF($C$2:C3400,C3400)=1,1,0)</f>
        <v>0</v>
      </c>
      <c r="O3400">
        <f t="shared" si="106"/>
        <v>0</v>
      </c>
      <c r="P3400" t="str">
        <f t="shared" si="107"/>
        <v>2023-07</v>
      </c>
      <c r="Q3400" s="3">
        <f>IF(AND(IF(dashboard!$B$4="All",TRUE,$F3400=dashboard!$B$4),IF(dashboard!$B$5="All",TRUE,$E3400=dashboard!$B$5),IF(dashboard!$B$6="All",TRUE,$G3400=dashboard!$B$6),IF(dashboard!$B$7="All",TRUE,$M3400=dashboard!$B$7),$P3400&gt;=dashboard!$B$8,$P3400&lt;=dashboard!$B$9,COUNTIFS($C$2:C3400,$C3400,$F$2:F3400,IF(dashboard!$B$4="All","*",dashboard!$B$4),$E$2:E3400,IF(dashboard!$B$5="All","*",dashboard!$B$5),$G$2:G3400,IF(dashboard!$B$6="All","*",dashboard!$B$6),$M$2:M3400,IF(dashboard!$B$7="All","*",dashboard!$B$7),$P$2:P3400,"&gt;="&amp;dashboard!$B$8,$P$2:P3400,"&lt;="&amp;dashboard!$B$9)=1),1,0)</f>
        <v>0</v>
      </c>
    </row>
    <row r="3401" spans="1:17">
      <c r="A3401" t="s">
        <v>5004</v>
      </c>
      <c r="B3401" s="2">
        <v>45359</v>
      </c>
      <c r="C3401" t="s">
        <v>3136</v>
      </c>
      <c r="D3401" t="s">
        <v>1971</v>
      </c>
      <c r="E3401" t="s">
        <v>26</v>
      </c>
      <c r="F3401" t="s">
        <v>18</v>
      </c>
      <c r="G3401" t="s">
        <v>42</v>
      </c>
      <c r="H3401" t="s">
        <v>34</v>
      </c>
      <c r="I3401" s="3">
        <v>3</v>
      </c>
      <c r="J3401" s="4">
        <v>1239.26</v>
      </c>
      <c r="K3401" s="4">
        <v>3717.77</v>
      </c>
      <c r="L3401" t="s">
        <v>35</v>
      </c>
      <c r="M3401" t="s">
        <v>29</v>
      </c>
      <c r="N3401">
        <f>IF(COUNTIF($C$2:C3401,C3401)=1,1,0)</f>
        <v>0</v>
      </c>
      <c r="O3401">
        <f t="shared" si="106"/>
        <v>0</v>
      </c>
      <c r="P3401" t="str">
        <f t="shared" si="107"/>
        <v>2024-03</v>
      </c>
      <c r="Q3401" s="3">
        <f>IF(AND(IF(dashboard!$B$4="All",TRUE,$F3401=dashboard!$B$4),IF(dashboard!$B$5="All",TRUE,$E3401=dashboard!$B$5),IF(dashboard!$B$6="All",TRUE,$G3401=dashboard!$B$6),IF(dashboard!$B$7="All",TRUE,$M3401=dashboard!$B$7),$P3401&gt;=dashboard!$B$8,$P3401&lt;=dashboard!$B$9,COUNTIFS($C$2:C3401,$C3401,$F$2:F3401,IF(dashboard!$B$4="All","*",dashboard!$B$4),$E$2:E3401,IF(dashboard!$B$5="All","*",dashboard!$B$5),$G$2:G3401,IF(dashboard!$B$6="All","*",dashboard!$B$6),$M$2:M3401,IF(dashboard!$B$7="All","*",dashboard!$B$7),$P$2:P3401,"&gt;="&amp;dashboard!$B$8,$P$2:P3401,"&lt;="&amp;dashboard!$B$9)=1),1,0)</f>
        <v>0</v>
      </c>
    </row>
    <row r="3402" spans="1:17">
      <c r="A3402" t="s">
        <v>5005</v>
      </c>
      <c r="B3402" s="2">
        <v>45171</v>
      </c>
      <c r="C3402" t="s">
        <v>2734</v>
      </c>
      <c r="D3402" t="s">
        <v>775</v>
      </c>
      <c r="E3402" t="s">
        <v>17</v>
      </c>
      <c r="F3402" t="s">
        <v>27</v>
      </c>
      <c r="G3402" t="s">
        <v>42</v>
      </c>
      <c r="H3402" t="s">
        <v>20</v>
      </c>
      <c r="I3402" s="3">
        <v>4</v>
      </c>
      <c r="J3402" s="4">
        <v>40633.97</v>
      </c>
      <c r="K3402" s="4">
        <v>162535.87</v>
      </c>
      <c r="L3402" t="s">
        <v>21</v>
      </c>
      <c r="M3402" t="s">
        <v>29</v>
      </c>
      <c r="N3402">
        <f>IF(COUNTIF($C$2:C3402,C3402)=1,1,0)</f>
        <v>0</v>
      </c>
      <c r="O3402">
        <f t="shared" si="106"/>
        <v>0</v>
      </c>
      <c r="P3402" t="str">
        <f t="shared" si="107"/>
        <v>2023-09</v>
      </c>
      <c r="Q3402" s="3">
        <f>IF(AND(IF(dashboard!$B$4="All",TRUE,$F3402=dashboard!$B$4),IF(dashboard!$B$5="All",TRUE,$E3402=dashboard!$B$5),IF(dashboard!$B$6="All",TRUE,$G3402=dashboard!$B$6),IF(dashboard!$B$7="All",TRUE,$M3402=dashboard!$B$7),$P3402&gt;=dashboard!$B$8,$P3402&lt;=dashboard!$B$9,COUNTIFS($C$2:C3402,$C3402,$F$2:F3402,IF(dashboard!$B$4="All","*",dashboard!$B$4),$E$2:E3402,IF(dashboard!$B$5="All","*",dashboard!$B$5),$G$2:G3402,IF(dashboard!$B$6="All","*",dashboard!$B$6),$M$2:M3402,IF(dashboard!$B$7="All","*",dashboard!$B$7),$P$2:P3402,"&gt;="&amp;dashboard!$B$8,$P$2:P3402,"&lt;="&amp;dashboard!$B$9)=1),1,0)</f>
        <v>0</v>
      </c>
    </row>
    <row r="3403" spans="1:17">
      <c r="A3403" t="s">
        <v>5006</v>
      </c>
      <c r="B3403" s="2">
        <v>45243</v>
      </c>
      <c r="C3403" t="s">
        <v>2603</v>
      </c>
      <c r="D3403" t="s">
        <v>1130</v>
      </c>
      <c r="E3403" t="s">
        <v>17</v>
      </c>
      <c r="F3403" t="s">
        <v>46</v>
      </c>
      <c r="G3403" t="s">
        <v>19</v>
      </c>
      <c r="H3403" t="s">
        <v>50</v>
      </c>
      <c r="I3403" s="3">
        <v>1</v>
      </c>
      <c r="J3403" s="4">
        <v>1915.06</v>
      </c>
      <c r="K3403" s="4">
        <v>1915.06</v>
      </c>
      <c r="L3403" t="s">
        <v>28</v>
      </c>
      <c r="M3403" t="s">
        <v>29</v>
      </c>
      <c r="N3403">
        <f>IF(COUNTIF($C$2:C3403,C3403)=1,1,0)</f>
        <v>0</v>
      </c>
      <c r="O3403">
        <f t="shared" si="106"/>
        <v>0</v>
      </c>
      <c r="P3403" t="str">
        <f t="shared" si="107"/>
        <v>2023-11</v>
      </c>
      <c r="Q3403" s="3">
        <f>IF(AND(IF(dashboard!$B$4="All",TRUE,$F3403=dashboard!$B$4),IF(dashboard!$B$5="All",TRUE,$E3403=dashboard!$B$5),IF(dashboard!$B$6="All",TRUE,$G3403=dashboard!$B$6),IF(dashboard!$B$7="All",TRUE,$M3403=dashboard!$B$7),$P3403&gt;=dashboard!$B$8,$P3403&lt;=dashboard!$B$9,COUNTIFS($C$2:C3403,$C3403,$F$2:F3403,IF(dashboard!$B$4="All","*",dashboard!$B$4),$E$2:E3403,IF(dashboard!$B$5="All","*",dashboard!$B$5),$G$2:G3403,IF(dashboard!$B$6="All","*",dashboard!$B$6),$M$2:M3403,IF(dashboard!$B$7="All","*",dashboard!$B$7),$P$2:P3403,"&gt;="&amp;dashboard!$B$8,$P$2:P3403,"&lt;="&amp;dashboard!$B$9)=1),1,0)</f>
        <v>0</v>
      </c>
    </row>
    <row r="3404" spans="1:17">
      <c r="A3404" t="s">
        <v>5007</v>
      </c>
      <c r="B3404" s="2">
        <v>45221</v>
      </c>
      <c r="C3404" t="s">
        <v>1891</v>
      </c>
      <c r="D3404" t="s">
        <v>1362</v>
      </c>
      <c r="E3404" t="s">
        <v>26</v>
      </c>
      <c r="F3404" t="s">
        <v>33</v>
      </c>
      <c r="G3404" t="s">
        <v>19</v>
      </c>
      <c r="H3404" t="s">
        <v>34</v>
      </c>
      <c r="I3404" s="3">
        <v>1</v>
      </c>
      <c r="J3404" s="4">
        <v>1425.04</v>
      </c>
      <c r="K3404" s="4">
        <v>1425.04</v>
      </c>
      <c r="L3404" t="s">
        <v>35</v>
      </c>
      <c r="M3404" t="s">
        <v>29</v>
      </c>
      <c r="N3404">
        <f>IF(COUNTIF($C$2:C3404,C3404)=1,1,0)</f>
        <v>0</v>
      </c>
      <c r="O3404">
        <f t="shared" si="106"/>
        <v>0</v>
      </c>
      <c r="P3404" t="str">
        <f t="shared" si="107"/>
        <v>2023-10</v>
      </c>
      <c r="Q3404" s="3">
        <f>IF(AND(IF(dashboard!$B$4="All",TRUE,$F3404=dashboard!$B$4),IF(dashboard!$B$5="All",TRUE,$E3404=dashboard!$B$5),IF(dashboard!$B$6="All",TRUE,$G3404=dashboard!$B$6),IF(dashboard!$B$7="All",TRUE,$M3404=dashboard!$B$7),$P3404&gt;=dashboard!$B$8,$P3404&lt;=dashboard!$B$9,COUNTIFS($C$2:C3404,$C3404,$F$2:F3404,IF(dashboard!$B$4="All","*",dashboard!$B$4),$E$2:E3404,IF(dashboard!$B$5="All","*",dashboard!$B$5),$G$2:G3404,IF(dashboard!$B$6="All","*",dashboard!$B$6),$M$2:M3404,IF(dashboard!$B$7="All","*",dashboard!$B$7),$P$2:P3404,"&gt;="&amp;dashboard!$B$8,$P$2:P3404,"&lt;="&amp;dashboard!$B$9)=1),1,0)</f>
        <v>0</v>
      </c>
    </row>
    <row r="3405" spans="1:17">
      <c r="A3405" t="s">
        <v>5008</v>
      </c>
      <c r="B3405" s="2">
        <v>45208</v>
      </c>
      <c r="C3405" t="s">
        <v>1031</v>
      </c>
      <c r="D3405" t="s">
        <v>3086</v>
      </c>
      <c r="E3405" t="s">
        <v>61</v>
      </c>
      <c r="F3405" t="s">
        <v>18</v>
      </c>
      <c r="G3405" t="s">
        <v>42</v>
      </c>
      <c r="H3405" t="s">
        <v>20</v>
      </c>
      <c r="I3405" s="3">
        <v>4</v>
      </c>
      <c r="J3405" s="4">
        <v>25086.36</v>
      </c>
      <c r="K3405" s="4">
        <v>100345.45</v>
      </c>
      <c r="L3405" t="s">
        <v>28</v>
      </c>
      <c r="M3405" t="s">
        <v>29</v>
      </c>
      <c r="N3405">
        <f>IF(COUNTIF($C$2:C3405,C3405)=1,1,0)</f>
        <v>0</v>
      </c>
      <c r="O3405">
        <f t="shared" si="106"/>
        <v>0</v>
      </c>
      <c r="P3405" t="str">
        <f t="shared" si="107"/>
        <v>2023-10</v>
      </c>
      <c r="Q3405" s="3">
        <f>IF(AND(IF(dashboard!$B$4="All",TRUE,$F3405=dashboard!$B$4),IF(dashboard!$B$5="All",TRUE,$E3405=dashboard!$B$5),IF(dashboard!$B$6="All",TRUE,$G3405=dashboard!$B$6),IF(dashboard!$B$7="All",TRUE,$M3405=dashboard!$B$7),$P3405&gt;=dashboard!$B$8,$P3405&lt;=dashboard!$B$9,COUNTIFS($C$2:C3405,$C3405,$F$2:F3405,IF(dashboard!$B$4="All","*",dashboard!$B$4),$E$2:E3405,IF(dashboard!$B$5="All","*",dashboard!$B$5),$G$2:G3405,IF(dashboard!$B$6="All","*",dashboard!$B$6),$M$2:M3405,IF(dashboard!$B$7="All","*",dashboard!$B$7),$P$2:P3405,"&gt;="&amp;dashboard!$B$8,$P$2:P3405,"&lt;="&amp;dashboard!$B$9)=1),1,0)</f>
        <v>0</v>
      </c>
    </row>
    <row r="3406" spans="1:17">
      <c r="A3406" t="s">
        <v>5009</v>
      </c>
      <c r="B3406" s="2">
        <v>44943</v>
      </c>
      <c r="C3406" t="s">
        <v>59</v>
      </c>
      <c r="D3406" t="s">
        <v>1971</v>
      </c>
      <c r="E3406" t="s">
        <v>17</v>
      </c>
      <c r="F3406" t="s">
        <v>27</v>
      </c>
      <c r="G3406" t="s">
        <v>42</v>
      </c>
      <c r="H3406" t="s">
        <v>20</v>
      </c>
      <c r="I3406" s="3">
        <v>3</v>
      </c>
      <c r="J3406" s="4">
        <v>33727.040000000001</v>
      </c>
      <c r="K3406" s="4">
        <v>101181.11</v>
      </c>
      <c r="L3406" t="s">
        <v>21</v>
      </c>
      <c r="M3406" t="s">
        <v>29</v>
      </c>
      <c r="N3406">
        <f>IF(COUNTIF($C$2:C3406,C3406)=1,1,0)</f>
        <v>0</v>
      </c>
      <c r="O3406">
        <f t="shared" si="106"/>
        <v>0</v>
      </c>
      <c r="P3406" t="str">
        <f t="shared" si="107"/>
        <v>2023-01</v>
      </c>
      <c r="Q3406" s="3">
        <f>IF(AND(IF(dashboard!$B$4="All",TRUE,$F3406=dashboard!$B$4),IF(dashboard!$B$5="All",TRUE,$E3406=dashboard!$B$5),IF(dashboard!$B$6="All",TRUE,$G3406=dashboard!$B$6),IF(dashboard!$B$7="All",TRUE,$M3406=dashboard!$B$7),$P3406&gt;=dashboard!$B$8,$P3406&lt;=dashboard!$B$9,COUNTIFS($C$2:C3406,$C3406,$F$2:F3406,IF(dashboard!$B$4="All","*",dashboard!$B$4),$E$2:E3406,IF(dashboard!$B$5="All","*",dashboard!$B$5),$G$2:G3406,IF(dashboard!$B$6="All","*",dashboard!$B$6),$M$2:M3406,IF(dashboard!$B$7="All","*",dashboard!$B$7),$P$2:P3406,"&gt;="&amp;dashboard!$B$8,$P$2:P3406,"&lt;="&amp;dashboard!$B$9)=1),1,0)</f>
        <v>0</v>
      </c>
    </row>
    <row r="3407" spans="1:17">
      <c r="A3407" t="s">
        <v>5010</v>
      </c>
      <c r="B3407" s="2">
        <v>44997</v>
      </c>
      <c r="C3407" t="s">
        <v>482</v>
      </c>
      <c r="D3407" t="s">
        <v>714</v>
      </c>
      <c r="E3407" t="s">
        <v>17</v>
      </c>
      <c r="F3407" t="s">
        <v>27</v>
      </c>
      <c r="G3407" t="s">
        <v>42</v>
      </c>
      <c r="H3407" t="s">
        <v>50</v>
      </c>
      <c r="I3407" s="3">
        <v>5</v>
      </c>
      <c r="J3407" s="4">
        <v>2113.7600000000002</v>
      </c>
      <c r="K3407" s="4">
        <v>10568.8</v>
      </c>
      <c r="L3407" t="s">
        <v>35</v>
      </c>
      <c r="M3407" t="s">
        <v>29</v>
      </c>
      <c r="N3407">
        <f>IF(COUNTIF($C$2:C3407,C3407)=1,1,0)</f>
        <v>0</v>
      </c>
      <c r="O3407">
        <f t="shared" si="106"/>
        <v>0</v>
      </c>
      <c r="P3407" t="str">
        <f t="shared" si="107"/>
        <v>2023-03</v>
      </c>
      <c r="Q3407" s="3">
        <f>IF(AND(IF(dashboard!$B$4="All",TRUE,$F3407=dashboard!$B$4),IF(dashboard!$B$5="All",TRUE,$E3407=dashboard!$B$5),IF(dashboard!$B$6="All",TRUE,$G3407=dashboard!$B$6),IF(dashboard!$B$7="All",TRUE,$M3407=dashboard!$B$7),$P3407&gt;=dashboard!$B$8,$P3407&lt;=dashboard!$B$9,COUNTIFS($C$2:C3407,$C3407,$F$2:F3407,IF(dashboard!$B$4="All","*",dashboard!$B$4),$E$2:E3407,IF(dashboard!$B$5="All","*",dashboard!$B$5),$G$2:G3407,IF(dashboard!$B$6="All","*",dashboard!$B$6),$M$2:M3407,IF(dashboard!$B$7="All","*",dashboard!$B$7),$P$2:P3407,"&gt;="&amp;dashboard!$B$8,$P$2:P3407,"&lt;="&amp;dashboard!$B$9)=1),1,0)</f>
        <v>0</v>
      </c>
    </row>
    <row r="3408" spans="1:17">
      <c r="A3408" t="s">
        <v>5011</v>
      </c>
      <c r="B3408" s="2">
        <v>45195</v>
      </c>
      <c r="C3408" t="s">
        <v>2780</v>
      </c>
      <c r="D3408" t="s">
        <v>686</v>
      </c>
      <c r="E3408" t="s">
        <v>17</v>
      </c>
      <c r="F3408" t="s">
        <v>33</v>
      </c>
      <c r="G3408" t="s">
        <v>19</v>
      </c>
      <c r="H3408" t="s">
        <v>20</v>
      </c>
      <c r="I3408" s="3">
        <v>3</v>
      </c>
      <c r="J3408" s="4">
        <v>38743.410000000003</v>
      </c>
      <c r="K3408" s="4">
        <v>116230.23</v>
      </c>
      <c r="L3408" t="s">
        <v>35</v>
      </c>
      <c r="M3408" t="s">
        <v>29</v>
      </c>
      <c r="N3408">
        <f>IF(COUNTIF($C$2:C3408,C3408)=1,1,0)</f>
        <v>0</v>
      </c>
      <c r="O3408">
        <f t="shared" si="106"/>
        <v>0</v>
      </c>
      <c r="P3408" t="str">
        <f t="shared" si="107"/>
        <v>2023-09</v>
      </c>
      <c r="Q3408" s="3">
        <f>IF(AND(IF(dashboard!$B$4="All",TRUE,$F3408=dashboard!$B$4),IF(dashboard!$B$5="All",TRUE,$E3408=dashboard!$B$5),IF(dashboard!$B$6="All",TRUE,$G3408=dashboard!$B$6),IF(dashboard!$B$7="All",TRUE,$M3408=dashboard!$B$7),$P3408&gt;=dashboard!$B$8,$P3408&lt;=dashboard!$B$9,COUNTIFS($C$2:C3408,$C3408,$F$2:F3408,IF(dashboard!$B$4="All","*",dashboard!$B$4),$E$2:E3408,IF(dashboard!$B$5="All","*",dashboard!$B$5),$G$2:G3408,IF(dashboard!$B$6="All","*",dashboard!$B$6),$M$2:M3408,IF(dashboard!$B$7="All","*",dashboard!$B$7),$P$2:P3408,"&gt;="&amp;dashboard!$B$8,$P$2:P3408,"&lt;="&amp;dashboard!$B$9)=1),1,0)</f>
        <v>1</v>
      </c>
    </row>
    <row r="3409" spans="1:17">
      <c r="A3409" t="s">
        <v>5012</v>
      </c>
      <c r="B3409" s="2">
        <v>45251</v>
      </c>
      <c r="C3409" t="s">
        <v>1181</v>
      </c>
      <c r="D3409" t="s">
        <v>268</v>
      </c>
      <c r="E3409" t="s">
        <v>17</v>
      </c>
      <c r="F3409" t="s">
        <v>18</v>
      </c>
      <c r="G3409" t="s">
        <v>42</v>
      </c>
      <c r="H3409" t="s">
        <v>57</v>
      </c>
      <c r="I3409" s="3">
        <v>4</v>
      </c>
      <c r="J3409" s="4">
        <v>12131.58</v>
      </c>
      <c r="K3409" s="4">
        <v>48526.31</v>
      </c>
      <c r="L3409" t="s">
        <v>28</v>
      </c>
      <c r="M3409" t="s">
        <v>29</v>
      </c>
      <c r="N3409">
        <f>IF(COUNTIF($C$2:C3409,C3409)=1,1,0)</f>
        <v>0</v>
      </c>
      <c r="O3409">
        <f t="shared" si="106"/>
        <v>0</v>
      </c>
      <c r="P3409" t="str">
        <f t="shared" si="107"/>
        <v>2023-11</v>
      </c>
      <c r="Q3409" s="3">
        <f>IF(AND(IF(dashboard!$B$4="All",TRUE,$F3409=dashboard!$B$4),IF(dashboard!$B$5="All",TRUE,$E3409=dashboard!$B$5),IF(dashboard!$B$6="All",TRUE,$G3409=dashboard!$B$6),IF(dashboard!$B$7="All",TRUE,$M3409=dashboard!$B$7),$P3409&gt;=dashboard!$B$8,$P3409&lt;=dashboard!$B$9,COUNTIFS($C$2:C3409,$C3409,$F$2:F3409,IF(dashboard!$B$4="All","*",dashboard!$B$4),$E$2:E3409,IF(dashboard!$B$5="All","*",dashboard!$B$5),$G$2:G3409,IF(dashboard!$B$6="All","*",dashboard!$B$6),$M$2:M3409,IF(dashboard!$B$7="All","*",dashboard!$B$7),$P$2:P3409,"&gt;="&amp;dashboard!$B$8,$P$2:P3409,"&lt;="&amp;dashboard!$B$9)=1),1,0)</f>
        <v>0</v>
      </c>
    </row>
    <row r="3410" spans="1:17">
      <c r="A3410" t="s">
        <v>5013</v>
      </c>
      <c r="B3410" s="2">
        <v>45231</v>
      </c>
      <c r="C3410" t="s">
        <v>247</v>
      </c>
      <c r="D3410" t="s">
        <v>759</v>
      </c>
      <c r="E3410" t="s">
        <v>26</v>
      </c>
      <c r="F3410" t="s">
        <v>46</v>
      </c>
      <c r="G3410" t="s">
        <v>19</v>
      </c>
      <c r="H3410" t="s">
        <v>57</v>
      </c>
      <c r="I3410" s="3">
        <v>5</v>
      </c>
      <c r="J3410" s="4">
        <v>10586.48</v>
      </c>
      <c r="K3410" s="4">
        <v>52932.38</v>
      </c>
      <c r="L3410" t="s">
        <v>28</v>
      </c>
      <c r="M3410" t="s">
        <v>22</v>
      </c>
      <c r="N3410">
        <f>IF(COUNTIF($C$2:C3410,C3410)=1,1,0)</f>
        <v>0</v>
      </c>
      <c r="O3410">
        <f t="shared" si="106"/>
        <v>1</v>
      </c>
      <c r="P3410" t="str">
        <f t="shared" si="107"/>
        <v>2023-11</v>
      </c>
      <c r="Q3410" s="3">
        <f>IF(AND(IF(dashboard!$B$4="All",TRUE,$F3410=dashboard!$B$4),IF(dashboard!$B$5="All",TRUE,$E3410=dashboard!$B$5),IF(dashboard!$B$6="All",TRUE,$G3410=dashboard!$B$6),IF(dashboard!$B$7="All",TRUE,$M3410=dashboard!$B$7),$P3410&gt;=dashboard!$B$8,$P3410&lt;=dashboard!$B$9,COUNTIFS($C$2:C3410,$C3410,$F$2:F3410,IF(dashboard!$B$4="All","*",dashboard!$B$4),$E$2:E3410,IF(dashboard!$B$5="All","*",dashboard!$B$5),$G$2:G3410,IF(dashboard!$B$6="All","*",dashboard!$B$6),$M$2:M3410,IF(dashboard!$B$7="All","*",dashboard!$B$7),$P$2:P3410,"&gt;="&amp;dashboard!$B$8,$P$2:P3410,"&lt;="&amp;dashboard!$B$9)=1),1,0)</f>
        <v>0</v>
      </c>
    </row>
    <row r="3411" spans="1:17">
      <c r="A3411" t="s">
        <v>5014</v>
      </c>
      <c r="B3411" s="2">
        <v>45377</v>
      </c>
      <c r="C3411" t="s">
        <v>1776</v>
      </c>
      <c r="D3411" t="s">
        <v>1543</v>
      </c>
      <c r="E3411" t="s">
        <v>26</v>
      </c>
      <c r="F3411" t="s">
        <v>27</v>
      </c>
      <c r="G3411" t="s">
        <v>19</v>
      </c>
      <c r="H3411" t="s">
        <v>57</v>
      </c>
      <c r="I3411" s="3">
        <v>1</v>
      </c>
      <c r="J3411" s="4">
        <v>13609.57</v>
      </c>
      <c r="K3411" s="4">
        <v>13609.57</v>
      </c>
      <c r="L3411" t="s">
        <v>28</v>
      </c>
      <c r="M3411" t="s">
        <v>29</v>
      </c>
      <c r="N3411">
        <f>IF(COUNTIF($C$2:C3411,C3411)=1,1,0)</f>
        <v>0</v>
      </c>
      <c r="O3411">
        <f t="shared" si="106"/>
        <v>0</v>
      </c>
      <c r="P3411" t="str">
        <f t="shared" si="107"/>
        <v>2024-03</v>
      </c>
      <c r="Q3411" s="3">
        <f>IF(AND(IF(dashboard!$B$4="All",TRUE,$F3411=dashboard!$B$4),IF(dashboard!$B$5="All",TRUE,$E3411=dashboard!$B$5),IF(dashboard!$B$6="All",TRUE,$G3411=dashboard!$B$6),IF(dashboard!$B$7="All",TRUE,$M3411=dashboard!$B$7),$P3411&gt;=dashboard!$B$8,$P3411&lt;=dashboard!$B$9,COUNTIFS($C$2:C3411,$C3411,$F$2:F3411,IF(dashboard!$B$4="All","*",dashboard!$B$4),$E$2:E3411,IF(dashboard!$B$5="All","*",dashboard!$B$5),$G$2:G3411,IF(dashboard!$B$6="All","*",dashboard!$B$6),$M$2:M3411,IF(dashboard!$B$7="All","*",dashboard!$B$7),$P$2:P3411,"&gt;="&amp;dashboard!$B$8,$P$2:P3411,"&lt;="&amp;dashboard!$B$9)=1),1,0)</f>
        <v>0</v>
      </c>
    </row>
    <row r="3412" spans="1:17">
      <c r="A3412" t="s">
        <v>5015</v>
      </c>
      <c r="B3412" s="2">
        <v>44933</v>
      </c>
      <c r="C3412" t="s">
        <v>1386</v>
      </c>
      <c r="D3412" t="s">
        <v>1233</v>
      </c>
      <c r="E3412" t="s">
        <v>17</v>
      </c>
      <c r="F3412" t="s">
        <v>33</v>
      </c>
      <c r="G3412" t="s">
        <v>19</v>
      </c>
      <c r="H3412" t="s">
        <v>50</v>
      </c>
      <c r="I3412" s="3">
        <v>3</v>
      </c>
      <c r="J3412" s="4">
        <v>1830.13</v>
      </c>
      <c r="K3412" s="4">
        <v>5490.4</v>
      </c>
      <c r="L3412" t="s">
        <v>35</v>
      </c>
      <c r="M3412" t="s">
        <v>29</v>
      </c>
      <c r="N3412">
        <f>IF(COUNTIF($C$2:C3412,C3412)=1,1,0)</f>
        <v>0</v>
      </c>
      <c r="O3412">
        <f t="shared" si="106"/>
        <v>0</v>
      </c>
      <c r="P3412" t="str">
        <f t="shared" si="107"/>
        <v>2023-01</v>
      </c>
      <c r="Q3412" s="3">
        <f>IF(AND(IF(dashboard!$B$4="All",TRUE,$F3412=dashboard!$B$4),IF(dashboard!$B$5="All",TRUE,$E3412=dashboard!$B$5),IF(dashboard!$B$6="All",TRUE,$G3412=dashboard!$B$6),IF(dashboard!$B$7="All",TRUE,$M3412=dashboard!$B$7),$P3412&gt;=dashboard!$B$8,$P3412&lt;=dashboard!$B$9,COUNTIFS($C$2:C3412,$C3412,$F$2:F3412,IF(dashboard!$B$4="All","*",dashboard!$B$4),$E$2:E3412,IF(dashboard!$B$5="All","*",dashboard!$B$5),$G$2:G3412,IF(dashboard!$B$6="All","*",dashboard!$B$6),$M$2:M3412,IF(dashboard!$B$7="All","*",dashboard!$B$7),$P$2:P3412,"&gt;="&amp;dashboard!$B$8,$P$2:P3412,"&lt;="&amp;dashboard!$B$9)=1),1,0)</f>
        <v>0</v>
      </c>
    </row>
    <row r="3413" spans="1:17">
      <c r="A3413" t="s">
        <v>5016</v>
      </c>
      <c r="B3413" s="2">
        <v>45240</v>
      </c>
      <c r="C3413" t="s">
        <v>2459</v>
      </c>
      <c r="D3413" t="s">
        <v>1409</v>
      </c>
      <c r="E3413" t="s">
        <v>17</v>
      </c>
      <c r="F3413" t="s">
        <v>27</v>
      </c>
      <c r="G3413" t="s">
        <v>19</v>
      </c>
      <c r="H3413" t="s">
        <v>20</v>
      </c>
      <c r="I3413" s="3">
        <v>3</v>
      </c>
      <c r="J3413" s="4">
        <v>29576.62</v>
      </c>
      <c r="K3413" s="4">
        <v>88729.86</v>
      </c>
      <c r="L3413" t="s">
        <v>28</v>
      </c>
      <c r="M3413" t="s">
        <v>29</v>
      </c>
      <c r="N3413">
        <f>IF(COUNTIF($C$2:C3413,C3413)=1,1,0)</f>
        <v>0</v>
      </c>
      <c r="O3413">
        <f t="shared" si="106"/>
        <v>0</v>
      </c>
      <c r="P3413" t="str">
        <f t="shared" si="107"/>
        <v>2023-11</v>
      </c>
      <c r="Q3413" s="3">
        <f>IF(AND(IF(dashboard!$B$4="All",TRUE,$F3413=dashboard!$B$4),IF(dashboard!$B$5="All",TRUE,$E3413=dashboard!$B$5),IF(dashboard!$B$6="All",TRUE,$G3413=dashboard!$B$6),IF(dashboard!$B$7="All",TRUE,$M3413=dashboard!$B$7),$P3413&gt;=dashboard!$B$8,$P3413&lt;=dashboard!$B$9,COUNTIFS($C$2:C3413,$C3413,$F$2:F3413,IF(dashboard!$B$4="All","*",dashboard!$B$4),$E$2:E3413,IF(dashboard!$B$5="All","*",dashboard!$B$5),$G$2:G3413,IF(dashboard!$B$6="All","*",dashboard!$B$6),$M$2:M3413,IF(dashboard!$B$7="All","*",dashboard!$B$7),$P$2:P3413,"&gt;="&amp;dashboard!$B$8,$P$2:P3413,"&lt;="&amp;dashboard!$B$9)=1),1,0)</f>
        <v>0</v>
      </c>
    </row>
    <row r="3414" spans="1:17">
      <c r="A3414" t="s">
        <v>5017</v>
      </c>
      <c r="B3414" s="2">
        <v>45029</v>
      </c>
      <c r="C3414" t="s">
        <v>376</v>
      </c>
      <c r="D3414" t="s">
        <v>3019</v>
      </c>
      <c r="E3414" t="s">
        <v>26</v>
      </c>
      <c r="F3414" t="s">
        <v>27</v>
      </c>
      <c r="G3414" t="s">
        <v>19</v>
      </c>
      <c r="H3414" t="s">
        <v>57</v>
      </c>
      <c r="I3414" s="3">
        <v>5</v>
      </c>
      <c r="J3414" s="4">
        <v>15328.11</v>
      </c>
      <c r="K3414" s="4">
        <v>76640.539999999994</v>
      </c>
      <c r="L3414" t="s">
        <v>28</v>
      </c>
      <c r="M3414" t="s">
        <v>29</v>
      </c>
      <c r="N3414">
        <f>IF(COUNTIF($C$2:C3414,C3414)=1,1,0)</f>
        <v>0</v>
      </c>
      <c r="O3414">
        <f t="shared" si="106"/>
        <v>0</v>
      </c>
      <c r="P3414" t="str">
        <f t="shared" si="107"/>
        <v>2023-04</v>
      </c>
      <c r="Q3414" s="3">
        <f>IF(AND(IF(dashboard!$B$4="All",TRUE,$F3414=dashboard!$B$4),IF(dashboard!$B$5="All",TRUE,$E3414=dashboard!$B$5),IF(dashboard!$B$6="All",TRUE,$G3414=dashboard!$B$6),IF(dashboard!$B$7="All",TRUE,$M3414=dashboard!$B$7),$P3414&gt;=dashboard!$B$8,$P3414&lt;=dashboard!$B$9,COUNTIFS($C$2:C3414,$C3414,$F$2:F3414,IF(dashboard!$B$4="All","*",dashboard!$B$4),$E$2:E3414,IF(dashboard!$B$5="All","*",dashboard!$B$5),$G$2:G3414,IF(dashboard!$B$6="All","*",dashboard!$B$6),$M$2:M3414,IF(dashboard!$B$7="All","*",dashboard!$B$7),$P$2:P3414,"&gt;="&amp;dashboard!$B$8,$P$2:P3414,"&lt;="&amp;dashboard!$B$9)=1),1,0)</f>
        <v>0</v>
      </c>
    </row>
    <row r="3415" spans="1:17">
      <c r="A3415" t="s">
        <v>5018</v>
      </c>
      <c r="B3415" s="2">
        <v>45119</v>
      </c>
      <c r="C3415" t="s">
        <v>1276</v>
      </c>
      <c r="D3415" t="s">
        <v>1108</v>
      </c>
      <c r="E3415" t="s">
        <v>17</v>
      </c>
      <c r="F3415" t="s">
        <v>18</v>
      </c>
      <c r="G3415" t="s">
        <v>42</v>
      </c>
      <c r="H3415" t="s">
        <v>34</v>
      </c>
      <c r="I3415" s="3">
        <v>1</v>
      </c>
      <c r="J3415" s="4">
        <v>1016.82</v>
      </c>
      <c r="K3415" s="4">
        <v>1016.82</v>
      </c>
      <c r="L3415" t="s">
        <v>21</v>
      </c>
      <c r="M3415" t="s">
        <v>29</v>
      </c>
      <c r="N3415">
        <f>IF(COUNTIF($C$2:C3415,C3415)=1,1,0)</f>
        <v>0</v>
      </c>
      <c r="O3415">
        <f t="shared" si="106"/>
        <v>0</v>
      </c>
      <c r="P3415" t="str">
        <f t="shared" si="107"/>
        <v>2023-07</v>
      </c>
      <c r="Q3415" s="3">
        <f>IF(AND(IF(dashboard!$B$4="All",TRUE,$F3415=dashboard!$B$4),IF(dashboard!$B$5="All",TRUE,$E3415=dashboard!$B$5),IF(dashboard!$B$6="All",TRUE,$G3415=dashboard!$B$6),IF(dashboard!$B$7="All",TRUE,$M3415=dashboard!$B$7),$P3415&gt;=dashboard!$B$8,$P3415&lt;=dashboard!$B$9,COUNTIFS($C$2:C3415,$C3415,$F$2:F3415,IF(dashboard!$B$4="All","*",dashboard!$B$4),$E$2:E3415,IF(dashboard!$B$5="All","*",dashboard!$B$5),$G$2:G3415,IF(dashboard!$B$6="All","*",dashboard!$B$6),$M$2:M3415,IF(dashboard!$B$7="All","*",dashboard!$B$7),$P$2:P3415,"&gt;="&amp;dashboard!$B$8,$P$2:P3415,"&lt;="&amp;dashboard!$B$9)=1),1,0)</f>
        <v>0</v>
      </c>
    </row>
    <row r="3416" spans="1:17">
      <c r="A3416" t="s">
        <v>5019</v>
      </c>
      <c r="B3416" s="2">
        <v>45455</v>
      </c>
      <c r="C3416" t="s">
        <v>894</v>
      </c>
      <c r="D3416" t="s">
        <v>1200</v>
      </c>
      <c r="E3416" t="s">
        <v>26</v>
      </c>
      <c r="F3416" t="s">
        <v>18</v>
      </c>
      <c r="G3416" t="s">
        <v>19</v>
      </c>
      <c r="H3416" t="s">
        <v>20</v>
      </c>
      <c r="I3416" s="3">
        <v>3</v>
      </c>
      <c r="J3416" s="4">
        <v>28801.38</v>
      </c>
      <c r="K3416" s="4">
        <v>86404.14</v>
      </c>
      <c r="L3416" t="s">
        <v>35</v>
      </c>
      <c r="M3416" t="s">
        <v>29</v>
      </c>
      <c r="N3416">
        <f>IF(COUNTIF($C$2:C3416,C3416)=1,1,0)</f>
        <v>0</v>
      </c>
      <c r="O3416">
        <f t="shared" si="106"/>
        <v>0</v>
      </c>
      <c r="P3416" t="str">
        <f t="shared" si="107"/>
        <v>2024-06</v>
      </c>
      <c r="Q3416" s="3">
        <f>IF(AND(IF(dashboard!$B$4="All",TRUE,$F3416=dashboard!$B$4),IF(dashboard!$B$5="All",TRUE,$E3416=dashboard!$B$5),IF(dashboard!$B$6="All",TRUE,$G3416=dashboard!$B$6),IF(dashboard!$B$7="All",TRUE,$M3416=dashboard!$B$7),$P3416&gt;=dashboard!$B$8,$P3416&lt;=dashboard!$B$9,COUNTIFS($C$2:C3416,$C3416,$F$2:F3416,IF(dashboard!$B$4="All","*",dashboard!$B$4),$E$2:E3416,IF(dashboard!$B$5="All","*",dashboard!$B$5),$G$2:G3416,IF(dashboard!$B$6="All","*",dashboard!$B$6),$M$2:M3416,IF(dashboard!$B$7="All","*",dashboard!$B$7),$P$2:P3416,"&gt;="&amp;dashboard!$B$8,$P$2:P3416,"&lt;="&amp;dashboard!$B$9)=1),1,0)</f>
        <v>0</v>
      </c>
    </row>
    <row r="3417" spans="1:17">
      <c r="A3417" t="s">
        <v>5020</v>
      </c>
      <c r="B3417" s="2">
        <v>45097</v>
      </c>
      <c r="C3417" t="s">
        <v>1522</v>
      </c>
      <c r="D3417" t="s">
        <v>294</v>
      </c>
      <c r="E3417" t="s">
        <v>17</v>
      </c>
      <c r="F3417" t="s">
        <v>46</v>
      </c>
      <c r="G3417" t="s">
        <v>19</v>
      </c>
      <c r="H3417" t="s">
        <v>57</v>
      </c>
      <c r="I3417" s="3">
        <v>5</v>
      </c>
      <c r="J3417" s="4">
        <v>11666.22</v>
      </c>
      <c r="K3417" s="4">
        <v>58331.09</v>
      </c>
      <c r="L3417" t="s">
        <v>35</v>
      </c>
      <c r="M3417" t="s">
        <v>29</v>
      </c>
      <c r="N3417">
        <f>IF(COUNTIF($C$2:C3417,C3417)=1,1,0)</f>
        <v>0</v>
      </c>
      <c r="O3417">
        <f t="shared" si="106"/>
        <v>0</v>
      </c>
      <c r="P3417" t="str">
        <f t="shared" si="107"/>
        <v>2023-06</v>
      </c>
      <c r="Q3417" s="3">
        <f>IF(AND(IF(dashboard!$B$4="All",TRUE,$F3417=dashboard!$B$4),IF(dashboard!$B$5="All",TRUE,$E3417=dashboard!$B$5),IF(dashboard!$B$6="All",TRUE,$G3417=dashboard!$B$6),IF(dashboard!$B$7="All",TRUE,$M3417=dashboard!$B$7),$P3417&gt;=dashboard!$B$8,$P3417&lt;=dashboard!$B$9,COUNTIFS($C$2:C3417,$C3417,$F$2:F3417,IF(dashboard!$B$4="All","*",dashboard!$B$4),$E$2:E3417,IF(dashboard!$B$5="All","*",dashboard!$B$5),$G$2:G3417,IF(dashboard!$B$6="All","*",dashboard!$B$6),$M$2:M3417,IF(dashboard!$B$7="All","*",dashboard!$B$7),$P$2:P3417,"&gt;="&amp;dashboard!$B$8,$P$2:P3417,"&lt;="&amp;dashboard!$B$9)=1),1,0)</f>
        <v>0</v>
      </c>
    </row>
    <row r="3418" spans="1:17">
      <c r="A3418" t="s">
        <v>5021</v>
      </c>
      <c r="B3418" s="2">
        <v>45463</v>
      </c>
      <c r="C3418" t="s">
        <v>1129</v>
      </c>
      <c r="D3418" t="s">
        <v>1712</v>
      </c>
      <c r="E3418" t="s">
        <v>26</v>
      </c>
      <c r="F3418" t="s">
        <v>27</v>
      </c>
      <c r="G3418" t="s">
        <v>19</v>
      </c>
      <c r="H3418" t="s">
        <v>20</v>
      </c>
      <c r="I3418" s="3">
        <v>3</v>
      </c>
      <c r="J3418" s="4">
        <v>26865.51</v>
      </c>
      <c r="K3418" s="4">
        <v>80596.539999999994</v>
      </c>
      <c r="L3418" t="s">
        <v>35</v>
      </c>
      <c r="M3418" t="s">
        <v>29</v>
      </c>
      <c r="N3418">
        <f>IF(COUNTIF($C$2:C3418,C3418)=1,1,0)</f>
        <v>0</v>
      </c>
      <c r="O3418">
        <f t="shared" si="106"/>
        <v>0</v>
      </c>
      <c r="P3418" t="str">
        <f t="shared" si="107"/>
        <v>2024-06</v>
      </c>
      <c r="Q3418" s="3">
        <f>IF(AND(IF(dashboard!$B$4="All",TRUE,$F3418=dashboard!$B$4),IF(dashboard!$B$5="All",TRUE,$E3418=dashboard!$B$5),IF(dashboard!$B$6="All",TRUE,$G3418=dashboard!$B$6),IF(dashboard!$B$7="All",TRUE,$M3418=dashboard!$B$7),$P3418&gt;=dashboard!$B$8,$P3418&lt;=dashboard!$B$9,COUNTIFS($C$2:C3418,$C3418,$F$2:F3418,IF(dashboard!$B$4="All","*",dashboard!$B$4),$E$2:E3418,IF(dashboard!$B$5="All","*",dashboard!$B$5),$G$2:G3418,IF(dashboard!$B$6="All","*",dashboard!$B$6),$M$2:M3418,IF(dashboard!$B$7="All","*",dashboard!$B$7),$P$2:P3418,"&gt;="&amp;dashboard!$B$8,$P$2:P3418,"&lt;="&amp;dashboard!$B$9)=1),1,0)</f>
        <v>0</v>
      </c>
    </row>
    <row r="3419" spans="1:17">
      <c r="A3419" t="s">
        <v>5022</v>
      </c>
      <c r="B3419" s="2">
        <v>45177</v>
      </c>
      <c r="C3419" t="s">
        <v>4098</v>
      </c>
      <c r="D3419" t="s">
        <v>603</v>
      </c>
      <c r="E3419" t="s">
        <v>17</v>
      </c>
      <c r="F3419" t="s">
        <v>33</v>
      </c>
      <c r="G3419" t="s">
        <v>19</v>
      </c>
      <c r="H3419" t="s">
        <v>57</v>
      </c>
      <c r="I3419" s="3">
        <v>1</v>
      </c>
      <c r="J3419" s="4">
        <v>14443.93</v>
      </c>
      <c r="K3419" s="4">
        <v>14443.93</v>
      </c>
      <c r="L3419" t="s">
        <v>28</v>
      </c>
      <c r="M3419" t="s">
        <v>29</v>
      </c>
      <c r="N3419">
        <f>IF(COUNTIF($C$2:C3419,C3419)=1,1,0)</f>
        <v>0</v>
      </c>
      <c r="O3419">
        <f t="shared" si="106"/>
        <v>0</v>
      </c>
      <c r="P3419" t="str">
        <f t="shared" si="107"/>
        <v>2023-09</v>
      </c>
      <c r="Q3419" s="3">
        <f>IF(AND(IF(dashboard!$B$4="All",TRUE,$F3419=dashboard!$B$4),IF(dashboard!$B$5="All",TRUE,$E3419=dashboard!$B$5),IF(dashboard!$B$6="All",TRUE,$G3419=dashboard!$B$6),IF(dashboard!$B$7="All",TRUE,$M3419=dashboard!$B$7),$P3419&gt;=dashboard!$B$8,$P3419&lt;=dashboard!$B$9,COUNTIFS($C$2:C3419,$C3419,$F$2:F3419,IF(dashboard!$B$4="All","*",dashboard!$B$4),$E$2:E3419,IF(dashboard!$B$5="All","*",dashboard!$B$5),$G$2:G3419,IF(dashboard!$B$6="All","*",dashboard!$B$6),$M$2:M3419,IF(dashboard!$B$7="All","*",dashboard!$B$7),$P$2:P3419,"&gt;="&amp;dashboard!$B$8,$P$2:P3419,"&lt;="&amp;dashboard!$B$9)=1),1,0)</f>
        <v>0</v>
      </c>
    </row>
    <row r="3420" spans="1:17">
      <c r="A3420" t="s">
        <v>5023</v>
      </c>
      <c r="B3420" s="2">
        <v>45313</v>
      </c>
      <c r="C3420" t="s">
        <v>1412</v>
      </c>
      <c r="D3420" t="s">
        <v>382</v>
      </c>
      <c r="E3420" t="s">
        <v>26</v>
      </c>
      <c r="F3420" t="s">
        <v>27</v>
      </c>
      <c r="G3420" t="s">
        <v>42</v>
      </c>
      <c r="H3420" t="s">
        <v>34</v>
      </c>
      <c r="I3420" s="3">
        <v>1</v>
      </c>
      <c r="J3420" s="4">
        <v>1248.9000000000001</v>
      </c>
      <c r="K3420" s="4">
        <v>1248.9000000000001</v>
      </c>
      <c r="L3420" t="s">
        <v>21</v>
      </c>
      <c r="M3420" t="s">
        <v>29</v>
      </c>
      <c r="N3420">
        <f>IF(COUNTIF($C$2:C3420,C3420)=1,1,0)</f>
        <v>0</v>
      </c>
      <c r="O3420">
        <f t="shared" si="106"/>
        <v>0</v>
      </c>
      <c r="P3420" t="str">
        <f t="shared" si="107"/>
        <v>2024-01</v>
      </c>
      <c r="Q3420" s="3">
        <f>IF(AND(IF(dashboard!$B$4="All",TRUE,$F3420=dashboard!$B$4),IF(dashboard!$B$5="All",TRUE,$E3420=dashboard!$B$5),IF(dashboard!$B$6="All",TRUE,$G3420=dashboard!$B$6),IF(dashboard!$B$7="All",TRUE,$M3420=dashboard!$B$7),$P3420&gt;=dashboard!$B$8,$P3420&lt;=dashboard!$B$9,COUNTIFS($C$2:C3420,$C3420,$F$2:F3420,IF(dashboard!$B$4="All","*",dashboard!$B$4),$E$2:E3420,IF(dashboard!$B$5="All","*",dashboard!$B$5),$G$2:G3420,IF(dashboard!$B$6="All","*",dashboard!$B$6),$M$2:M3420,IF(dashboard!$B$7="All","*",dashboard!$B$7),$P$2:P3420,"&gt;="&amp;dashboard!$B$8,$P$2:P3420,"&lt;="&amp;dashboard!$B$9)=1),1,0)</f>
        <v>0</v>
      </c>
    </row>
    <row r="3421" spans="1:17">
      <c r="A3421" t="s">
        <v>5024</v>
      </c>
      <c r="B3421" s="2">
        <v>45133</v>
      </c>
      <c r="C3421" t="s">
        <v>1049</v>
      </c>
      <c r="D3421" t="s">
        <v>512</v>
      </c>
      <c r="E3421" t="s">
        <v>17</v>
      </c>
      <c r="F3421" t="s">
        <v>33</v>
      </c>
      <c r="G3421" t="s">
        <v>19</v>
      </c>
      <c r="H3421" t="s">
        <v>20</v>
      </c>
      <c r="I3421" s="3">
        <v>2</v>
      </c>
      <c r="J3421" s="4">
        <v>32422.83</v>
      </c>
      <c r="K3421" s="4">
        <v>64845.66</v>
      </c>
      <c r="L3421" t="s">
        <v>28</v>
      </c>
      <c r="M3421" t="s">
        <v>29</v>
      </c>
      <c r="N3421">
        <f>IF(COUNTIF($C$2:C3421,C3421)=1,1,0)</f>
        <v>0</v>
      </c>
      <c r="O3421">
        <f t="shared" si="106"/>
        <v>0</v>
      </c>
      <c r="P3421" t="str">
        <f t="shared" si="107"/>
        <v>2023-07</v>
      </c>
      <c r="Q3421" s="3">
        <f>IF(AND(IF(dashboard!$B$4="All",TRUE,$F3421=dashboard!$B$4),IF(dashboard!$B$5="All",TRUE,$E3421=dashboard!$B$5),IF(dashboard!$B$6="All",TRUE,$G3421=dashboard!$B$6),IF(dashboard!$B$7="All",TRUE,$M3421=dashboard!$B$7),$P3421&gt;=dashboard!$B$8,$P3421&lt;=dashboard!$B$9,COUNTIFS($C$2:C3421,$C3421,$F$2:F3421,IF(dashboard!$B$4="All","*",dashboard!$B$4),$E$2:E3421,IF(dashboard!$B$5="All","*",dashboard!$B$5),$G$2:G3421,IF(dashboard!$B$6="All","*",dashboard!$B$6),$M$2:M3421,IF(dashboard!$B$7="All","*",dashboard!$B$7),$P$2:P3421,"&gt;="&amp;dashboard!$B$8,$P$2:P3421,"&lt;="&amp;dashboard!$B$9)=1),1,0)</f>
        <v>0</v>
      </c>
    </row>
    <row r="3422" spans="1:17">
      <c r="A3422" t="s">
        <v>5025</v>
      </c>
      <c r="B3422" s="2">
        <v>45467</v>
      </c>
      <c r="C3422" t="s">
        <v>488</v>
      </c>
      <c r="D3422" t="s">
        <v>2033</v>
      </c>
      <c r="E3422" t="s">
        <v>17</v>
      </c>
      <c r="F3422" t="s">
        <v>27</v>
      </c>
      <c r="G3422" t="s">
        <v>19</v>
      </c>
      <c r="H3422" t="s">
        <v>57</v>
      </c>
      <c r="I3422" s="3">
        <v>5</v>
      </c>
      <c r="J3422" s="4">
        <v>11427.02</v>
      </c>
      <c r="K3422" s="4">
        <v>57135.12</v>
      </c>
      <c r="L3422" t="s">
        <v>35</v>
      </c>
      <c r="M3422" t="s">
        <v>29</v>
      </c>
      <c r="N3422">
        <f>IF(COUNTIF($C$2:C3422,C3422)=1,1,0)</f>
        <v>0</v>
      </c>
      <c r="O3422">
        <f t="shared" si="106"/>
        <v>0</v>
      </c>
      <c r="P3422" t="str">
        <f t="shared" si="107"/>
        <v>2024-06</v>
      </c>
      <c r="Q3422" s="3">
        <f>IF(AND(IF(dashboard!$B$4="All",TRUE,$F3422=dashboard!$B$4),IF(dashboard!$B$5="All",TRUE,$E3422=dashboard!$B$5),IF(dashboard!$B$6="All",TRUE,$G3422=dashboard!$B$6),IF(dashboard!$B$7="All",TRUE,$M3422=dashboard!$B$7),$P3422&gt;=dashboard!$B$8,$P3422&lt;=dashboard!$B$9,COUNTIFS($C$2:C3422,$C3422,$F$2:F3422,IF(dashboard!$B$4="All","*",dashboard!$B$4),$E$2:E3422,IF(dashboard!$B$5="All","*",dashboard!$B$5),$G$2:G3422,IF(dashboard!$B$6="All","*",dashboard!$B$6),$M$2:M3422,IF(dashboard!$B$7="All","*",dashboard!$B$7),$P$2:P3422,"&gt;="&amp;dashboard!$B$8,$P$2:P3422,"&lt;="&amp;dashboard!$B$9)=1),1,0)</f>
        <v>0</v>
      </c>
    </row>
    <row r="3423" spans="1:17">
      <c r="A3423" t="s">
        <v>5026</v>
      </c>
      <c r="B3423" s="2">
        <v>45342</v>
      </c>
      <c r="C3423" t="s">
        <v>662</v>
      </c>
      <c r="D3423" t="s">
        <v>483</v>
      </c>
      <c r="E3423" t="s">
        <v>26</v>
      </c>
      <c r="F3423" t="s">
        <v>33</v>
      </c>
      <c r="G3423" t="s">
        <v>42</v>
      </c>
      <c r="H3423" t="s">
        <v>57</v>
      </c>
      <c r="I3423" s="3">
        <v>4</v>
      </c>
      <c r="J3423" s="4">
        <v>15358.17</v>
      </c>
      <c r="K3423" s="4">
        <v>61432.69</v>
      </c>
      <c r="L3423" t="s">
        <v>28</v>
      </c>
      <c r="M3423" t="s">
        <v>29</v>
      </c>
      <c r="N3423">
        <f>IF(COUNTIF($C$2:C3423,C3423)=1,1,0)</f>
        <v>0</v>
      </c>
      <c r="O3423">
        <f t="shared" si="106"/>
        <v>0</v>
      </c>
      <c r="P3423" t="str">
        <f t="shared" si="107"/>
        <v>2024-02</v>
      </c>
      <c r="Q3423" s="3">
        <f>IF(AND(IF(dashboard!$B$4="All",TRUE,$F3423=dashboard!$B$4),IF(dashboard!$B$5="All",TRUE,$E3423=dashboard!$B$5),IF(dashboard!$B$6="All",TRUE,$G3423=dashboard!$B$6),IF(dashboard!$B$7="All",TRUE,$M3423=dashboard!$B$7),$P3423&gt;=dashboard!$B$8,$P3423&lt;=dashboard!$B$9,COUNTIFS($C$2:C3423,$C3423,$F$2:F3423,IF(dashboard!$B$4="All","*",dashboard!$B$4),$E$2:E3423,IF(dashboard!$B$5="All","*",dashboard!$B$5),$G$2:G3423,IF(dashboard!$B$6="All","*",dashboard!$B$6),$M$2:M3423,IF(dashboard!$B$7="All","*",dashboard!$B$7),$P$2:P3423,"&gt;="&amp;dashboard!$B$8,$P$2:P3423,"&lt;="&amp;dashboard!$B$9)=1),1,0)</f>
        <v>0</v>
      </c>
    </row>
    <row r="3424" spans="1:17">
      <c r="A3424" t="s">
        <v>5027</v>
      </c>
      <c r="B3424" s="2">
        <v>45306</v>
      </c>
      <c r="C3424" t="s">
        <v>1123</v>
      </c>
      <c r="D3424" t="s">
        <v>85</v>
      </c>
      <c r="E3424" t="s">
        <v>17</v>
      </c>
      <c r="F3424" t="s">
        <v>27</v>
      </c>
      <c r="G3424" t="s">
        <v>42</v>
      </c>
      <c r="H3424" t="s">
        <v>34</v>
      </c>
      <c r="I3424" s="3">
        <v>3</v>
      </c>
      <c r="J3424" s="4">
        <v>1174.27</v>
      </c>
      <c r="K3424" s="4">
        <v>3522.82</v>
      </c>
      <c r="L3424" t="s">
        <v>35</v>
      </c>
      <c r="M3424" t="s">
        <v>29</v>
      </c>
      <c r="N3424">
        <f>IF(COUNTIF($C$2:C3424,C3424)=1,1,0)</f>
        <v>0</v>
      </c>
      <c r="O3424">
        <f t="shared" si="106"/>
        <v>0</v>
      </c>
      <c r="P3424" t="str">
        <f t="shared" si="107"/>
        <v>2024-01</v>
      </c>
      <c r="Q3424" s="3">
        <f>IF(AND(IF(dashboard!$B$4="All",TRUE,$F3424=dashboard!$B$4),IF(dashboard!$B$5="All",TRUE,$E3424=dashboard!$B$5),IF(dashboard!$B$6="All",TRUE,$G3424=dashboard!$B$6),IF(dashboard!$B$7="All",TRUE,$M3424=dashboard!$B$7),$P3424&gt;=dashboard!$B$8,$P3424&lt;=dashboard!$B$9,COUNTIFS($C$2:C3424,$C3424,$F$2:F3424,IF(dashboard!$B$4="All","*",dashboard!$B$4),$E$2:E3424,IF(dashboard!$B$5="All","*",dashboard!$B$5),$G$2:G3424,IF(dashboard!$B$6="All","*",dashboard!$B$6),$M$2:M3424,IF(dashboard!$B$7="All","*",dashboard!$B$7),$P$2:P3424,"&gt;="&amp;dashboard!$B$8,$P$2:P3424,"&lt;="&amp;dashboard!$B$9)=1),1,0)</f>
        <v>0</v>
      </c>
    </row>
    <row r="3425" spans="1:17">
      <c r="A3425" t="s">
        <v>5028</v>
      </c>
      <c r="B3425" s="2">
        <v>45070</v>
      </c>
      <c r="C3425" t="s">
        <v>1792</v>
      </c>
      <c r="D3425" t="s">
        <v>3793</v>
      </c>
      <c r="E3425" t="s">
        <v>17</v>
      </c>
      <c r="F3425" t="s">
        <v>27</v>
      </c>
      <c r="G3425" t="s">
        <v>42</v>
      </c>
      <c r="H3425" t="s">
        <v>34</v>
      </c>
      <c r="I3425" s="3">
        <v>1</v>
      </c>
      <c r="J3425" s="4">
        <v>1068.77</v>
      </c>
      <c r="K3425" s="4">
        <v>1068.77</v>
      </c>
      <c r="L3425" t="s">
        <v>28</v>
      </c>
      <c r="M3425" t="s">
        <v>29</v>
      </c>
      <c r="N3425">
        <f>IF(COUNTIF($C$2:C3425,C3425)=1,1,0)</f>
        <v>0</v>
      </c>
      <c r="O3425">
        <f t="shared" si="106"/>
        <v>0</v>
      </c>
      <c r="P3425" t="str">
        <f t="shared" si="107"/>
        <v>2023-05</v>
      </c>
      <c r="Q3425" s="3">
        <f>IF(AND(IF(dashboard!$B$4="All",TRUE,$F3425=dashboard!$B$4),IF(dashboard!$B$5="All",TRUE,$E3425=dashboard!$B$5),IF(dashboard!$B$6="All",TRUE,$G3425=dashboard!$B$6),IF(dashboard!$B$7="All",TRUE,$M3425=dashboard!$B$7),$P3425&gt;=dashboard!$B$8,$P3425&lt;=dashboard!$B$9,COUNTIFS($C$2:C3425,$C3425,$F$2:F3425,IF(dashboard!$B$4="All","*",dashboard!$B$4),$E$2:E3425,IF(dashboard!$B$5="All","*",dashboard!$B$5),$G$2:G3425,IF(dashboard!$B$6="All","*",dashboard!$B$6),$M$2:M3425,IF(dashboard!$B$7="All","*",dashboard!$B$7),$P$2:P3425,"&gt;="&amp;dashboard!$B$8,$P$2:P3425,"&lt;="&amp;dashboard!$B$9)=1),1,0)</f>
        <v>0</v>
      </c>
    </row>
    <row r="3426" spans="1:17">
      <c r="A3426" t="s">
        <v>5029</v>
      </c>
      <c r="B3426" s="2">
        <v>44951</v>
      </c>
      <c r="C3426" t="s">
        <v>839</v>
      </c>
      <c r="D3426" t="s">
        <v>1548</v>
      </c>
      <c r="E3426" t="s">
        <v>17</v>
      </c>
      <c r="F3426" t="s">
        <v>46</v>
      </c>
      <c r="G3426" t="s">
        <v>42</v>
      </c>
      <c r="H3426" t="s">
        <v>57</v>
      </c>
      <c r="I3426" s="3">
        <v>3</v>
      </c>
      <c r="J3426" s="4">
        <v>12975.35</v>
      </c>
      <c r="K3426" s="4">
        <v>38926.050000000003</v>
      </c>
      <c r="L3426" t="s">
        <v>28</v>
      </c>
      <c r="M3426" t="s">
        <v>29</v>
      </c>
      <c r="N3426">
        <f>IF(COUNTIF($C$2:C3426,C3426)=1,1,0)</f>
        <v>0</v>
      </c>
      <c r="O3426">
        <f t="shared" si="106"/>
        <v>0</v>
      </c>
      <c r="P3426" t="str">
        <f t="shared" si="107"/>
        <v>2023-01</v>
      </c>
      <c r="Q3426" s="3">
        <f>IF(AND(IF(dashboard!$B$4="All",TRUE,$F3426=dashboard!$B$4),IF(dashboard!$B$5="All",TRUE,$E3426=dashboard!$B$5),IF(dashboard!$B$6="All",TRUE,$G3426=dashboard!$B$6),IF(dashboard!$B$7="All",TRUE,$M3426=dashboard!$B$7),$P3426&gt;=dashboard!$B$8,$P3426&lt;=dashboard!$B$9,COUNTIFS($C$2:C3426,$C3426,$F$2:F3426,IF(dashboard!$B$4="All","*",dashboard!$B$4),$E$2:E3426,IF(dashboard!$B$5="All","*",dashboard!$B$5),$G$2:G3426,IF(dashboard!$B$6="All","*",dashboard!$B$6),$M$2:M3426,IF(dashboard!$B$7="All","*",dashboard!$B$7),$P$2:P3426,"&gt;="&amp;dashboard!$B$8,$P$2:P3426,"&lt;="&amp;dashboard!$B$9)=1),1,0)</f>
        <v>0</v>
      </c>
    </row>
    <row r="3427" spans="1:17">
      <c r="A3427" t="s">
        <v>5030</v>
      </c>
      <c r="B3427" s="2">
        <v>44999</v>
      </c>
      <c r="C3427" t="s">
        <v>1522</v>
      </c>
      <c r="D3427" t="s">
        <v>1207</v>
      </c>
      <c r="E3427" t="s">
        <v>17</v>
      </c>
      <c r="F3427" t="s">
        <v>18</v>
      </c>
      <c r="G3427" t="s">
        <v>42</v>
      </c>
      <c r="H3427" t="s">
        <v>57</v>
      </c>
      <c r="I3427" s="3">
        <v>3</v>
      </c>
      <c r="J3427" s="4">
        <v>11873.65</v>
      </c>
      <c r="K3427" s="4">
        <v>35620.94</v>
      </c>
      <c r="L3427" t="s">
        <v>35</v>
      </c>
      <c r="M3427" t="s">
        <v>29</v>
      </c>
      <c r="N3427">
        <f>IF(COUNTIF($C$2:C3427,C3427)=1,1,0)</f>
        <v>0</v>
      </c>
      <c r="O3427">
        <f t="shared" si="106"/>
        <v>0</v>
      </c>
      <c r="P3427" t="str">
        <f t="shared" si="107"/>
        <v>2023-03</v>
      </c>
      <c r="Q3427" s="3">
        <f>IF(AND(IF(dashboard!$B$4="All",TRUE,$F3427=dashboard!$B$4),IF(dashboard!$B$5="All",TRUE,$E3427=dashboard!$B$5),IF(dashboard!$B$6="All",TRUE,$G3427=dashboard!$B$6),IF(dashboard!$B$7="All",TRUE,$M3427=dashboard!$B$7),$P3427&gt;=dashboard!$B$8,$P3427&lt;=dashboard!$B$9,COUNTIFS($C$2:C3427,$C3427,$F$2:F3427,IF(dashboard!$B$4="All","*",dashboard!$B$4),$E$2:E3427,IF(dashboard!$B$5="All","*",dashboard!$B$5),$G$2:G3427,IF(dashboard!$B$6="All","*",dashboard!$B$6),$M$2:M3427,IF(dashboard!$B$7="All","*",dashboard!$B$7),$P$2:P3427,"&gt;="&amp;dashboard!$B$8,$P$2:P3427,"&lt;="&amp;dashboard!$B$9)=1),1,0)</f>
        <v>0</v>
      </c>
    </row>
    <row r="3428" spans="1:17">
      <c r="A3428" t="s">
        <v>5031</v>
      </c>
      <c r="B3428" s="2">
        <v>45019</v>
      </c>
      <c r="C3428" t="s">
        <v>774</v>
      </c>
      <c r="D3428" t="s">
        <v>1960</v>
      </c>
      <c r="E3428" t="s">
        <v>61</v>
      </c>
      <c r="F3428" t="s">
        <v>18</v>
      </c>
      <c r="G3428" t="s">
        <v>19</v>
      </c>
      <c r="H3428" t="s">
        <v>50</v>
      </c>
      <c r="I3428" s="3">
        <v>4</v>
      </c>
      <c r="J3428" s="4">
        <v>1932.87</v>
      </c>
      <c r="K3428" s="4">
        <v>7731.5</v>
      </c>
      <c r="L3428" t="s">
        <v>28</v>
      </c>
      <c r="M3428" t="s">
        <v>29</v>
      </c>
      <c r="N3428">
        <f>IF(COUNTIF($C$2:C3428,C3428)=1,1,0)</f>
        <v>0</v>
      </c>
      <c r="O3428">
        <f t="shared" si="106"/>
        <v>0</v>
      </c>
      <c r="P3428" t="str">
        <f t="shared" si="107"/>
        <v>2023-04</v>
      </c>
      <c r="Q3428" s="3">
        <f>IF(AND(IF(dashboard!$B$4="All",TRUE,$F3428=dashboard!$B$4),IF(dashboard!$B$5="All",TRUE,$E3428=dashboard!$B$5),IF(dashboard!$B$6="All",TRUE,$G3428=dashboard!$B$6),IF(dashboard!$B$7="All",TRUE,$M3428=dashboard!$B$7),$P3428&gt;=dashboard!$B$8,$P3428&lt;=dashboard!$B$9,COUNTIFS($C$2:C3428,$C3428,$F$2:F3428,IF(dashboard!$B$4="All","*",dashboard!$B$4),$E$2:E3428,IF(dashboard!$B$5="All","*",dashboard!$B$5),$G$2:G3428,IF(dashboard!$B$6="All","*",dashboard!$B$6),$M$2:M3428,IF(dashboard!$B$7="All","*",dashboard!$B$7),$P$2:P3428,"&gt;="&amp;dashboard!$B$8,$P$2:P3428,"&lt;="&amp;dashboard!$B$9)=1),1,0)</f>
        <v>0</v>
      </c>
    </row>
    <row r="3429" spans="1:17">
      <c r="A3429" t="s">
        <v>5032</v>
      </c>
      <c r="B3429" s="2">
        <v>45431</v>
      </c>
      <c r="C3429" t="s">
        <v>131</v>
      </c>
      <c r="D3429" t="s">
        <v>451</v>
      </c>
      <c r="E3429" t="s">
        <v>26</v>
      </c>
      <c r="F3429" t="s">
        <v>33</v>
      </c>
      <c r="G3429" t="s">
        <v>42</v>
      </c>
      <c r="H3429" t="s">
        <v>50</v>
      </c>
      <c r="I3429" s="3">
        <v>1</v>
      </c>
      <c r="J3429" s="4">
        <v>2173.46</v>
      </c>
      <c r="K3429" s="4">
        <v>2173.46</v>
      </c>
      <c r="L3429" t="s">
        <v>35</v>
      </c>
      <c r="M3429" t="s">
        <v>29</v>
      </c>
      <c r="N3429">
        <f>IF(COUNTIF($C$2:C3429,C3429)=1,1,0)</f>
        <v>0</v>
      </c>
      <c r="O3429">
        <f t="shared" si="106"/>
        <v>0</v>
      </c>
      <c r="P3429" t="str">
        <f t="shared" si="107"/>
        <v>2024-05</v>
      </c>
      <c r="Q3429" s="3">
        <f>IF(AND(IF(dashboard!$B$4="All",TRUE,$F3429=dashboard!$B$4),IF(dashboard!$B$5="All",TRUE,$E3429=dashboard!$B$5),IF(dashboard!$B$6="All",TRUE,$G3429=dashboard!$B$6),IF(dashboard!$B$7="All",TRUE,$M3429=dashboard!$B$7),$P3429&gt;=dashboard!$B$8,$P3429&lt;=dashboard!$B$9,COUNTIFS($C$2:C3429,$C3429,$F$2:F3429,IF(dashboard!$B$4="All","*",dashboard!$B$4),$E$2:E3429,IF(dashboard!$B$5="All","*",dashboard!$B$5),$G$2:G3429,IF(dashboard!$B$6="All","*",dashboard!$B$6),$M$2:M3429,IF(dashboard!$B$7="All","*",dashboard!$B$7),$P$2:P3429,"&gt;="&amp;dashboard!$B$8,$P$2:P3429,"&lt;="&amp;dashboard!$B$9)=1),1,0)</f>
        <v>0</v>
      </c>
    </row>
    <row r="3430" spans="1:17">
      <c r="A3430" t="s">
        <v>5033</v>
      </c>
      <c r="B3430" s="2">
        <v>45262</v>
      </c>
      <c r="C3430" t="s">
        <v>2581</v>
      </c>
      <c r="D3430" t="s">
        <v>4257</v>
      </c>
      <c r="E3430" t="s">
        <v>17</v>
      </c>
      <c r="F3430" t="s">
        <v>27</v>
      </c>
      <c r="G3430" t="s">
        <v>42</v>
      </c>
      <c r="H3430" t="s">
        <v>20</v>
      </c>
      <c r="I3430" s="3">
        <v>2</v>
      </c>
      <c r="J3430" s="4">
        <v>25228.54</v>
      </c>
      <c r="K3430" s="4">
        <v>50457.09</v>
      </c>
      <c r="L3430" t="s">
        <v>28</v>
      </c>
      <c r="M3430" t="s">
        <v>29</v>
      </c>
      <c r="N3430">
        <f>IF(COUNTIF($C$2:C3430,C3430)=1,1,0)</f>
        <v>0</v>
      </c>
      <c r="O3430">
        <f t="shared" si="106"/>
        <v>0</v>
      </c>
      <c r="P3430" t="str">
        <f t="shared" si="107"/>
        <v>2023-12</v>
      </c>
      <c r="Q3430" s="3">
        <f>IF(AND(IF(dashboard!$B$4="All",TRUE,$F3430=dashboard!$B$4),IF(dashboard!$B$5="All",TRUE,$E3430=dashboard!$B$5),IF(dashboard!$B$6="All",TRUE,$G3430=dashboard!$B$6),IF(dashboard!$B$7="All",TRUE,$M3430=dashboard!$B$7),$P3430&gt;=dashboard!$B$8,$P3430&lt;=dashboard!$B$9,COUNTIFS($C$2:C3430,$C3430,$F$2:F3430,IF(dashboard!$B$4="All","*",dashboard!$B$4),$E$2:E3430,IF(dashboard!$B$5="All","*",dashboard!$B$5),$G$2:G3430,IF(dashboard!$B$6="All","*",dashboard!$B$6),$M$2:M3430,IF(dashboard!$B$7="All","*",dashboard!$B$7),$P$2:P3430,"&gt;="&amp;dashboard!$B$8,$P$2:P3430,"&lt;="&amp;dashboard!$B$9)=1),1,0)</f>
        <v>0</v>
      </c>
    </row>
    <row r="3431" spans="1:17">
      <c r="A3431" t="s">
        <v>5034</v>
      </c>
      <c r="B3431" s="2">
        <v>45351</v>
      </c>
      <c r="C3431" t="s">
        <v>836</v>
      </c>
      <c r="D3431" t="s">
        <v>1224</v>
      </c>
      <c r="E3431" t="s">
        <v>26</v>
      </c>
      <c r="F3431" t="s">
        <v>27</v>
      </c>
      <c r="G3431" t="s">
        <v>19</v>
      </c>
      <c r="H3431" t="s">
        <v>20</v>
      </c>
      <c r="I3431" s="3">
        <v>5</v>
      </c>
      <c r="J3431" s="4">
        <v>32140.98</v>
      </c>
      <c r="K3431" s="4">
        <v>160704.9</v>
      </c>
      <c r="L3431" t="s">
        <v>28</v>
      </c>
      <c r="M3431" t="s">
        <v>29</v>
      </c>
      <c r="N3431">
        <f>IF(COUNTIF($C$2:C3431,C3431)=1,1,0)</f>
        <v>0</v>
      </c>
      <c r="O3431">
        <f t="shared" si="106"/>
        <v>0</v>
      </c>
      <c r="P3431" t="str">
        <f t="shared" si="107"/>
        <v>2024-02</v>
      </c>
      <c r="Q3431" s="3">
        <f>IF(AND(IF(dashboard!$B$4="All",TRUE,$F3431=dashboard!$B$4),IF(dashboard!$B$5="All",TRUE,$E3431=dashboard!$B$5),IF(dashboard!$B$6="All",TRUE,$G3431=dashboard!$B$6),IF(dashboard!$B$7="All",TRUE,$M3431=dashboard!$B$7),$P3431&gt;=dashboard!$B$8,$P3431&lt;=dashboard!$B$9,COUNTIFS($C$2:C3431,$C3431,$F$2:F3431,IF(dashboard!$B$4="All","*",dashboard!$B$4),$E$2:E3431,IF(dashboard!$B$5="All","*",dashboard!$B$5),$G$2:G3431,IF(dashboard!$B$6="All","*",dashboard!$B$6),$M$2:M3431,IF(dashboard!$B$7="All","*",dashboard!$B$7),$P$2:P3431,"&gt;="&amp;dashboard!$B$8,$P$2:P3431,"&lt;="&amp;dashboard!$B$9)=1),1,0)</f>
        <v>0</v>
      </c>
    </row>
    <row r="3432" spans="1:17">
      <c r="A3432" t="s">
        <v>5035</v>
      </c>
      <c r="B3432" s="2">
        <v>45425</v>
      </c>
      <c r="C3432" t="s">
        <v>630</v>
      </c>
      <c r="D3432" t="s">
        <v>82</v>
      </c>
      <c r="E3432" t="s">
        <v>17</v>
      </c>
      <c r="F3432" t="s">
        <v>18</v>
      </c>
      <c r="G3432" t="s">
        <v>42</v>
      </c>
      <c r="H3432" t="s">
        <v>50</v>
      </c>
      <c r="I3432" s="3">
        <v>3</v>
      </c>
      <c r="J3432" s="4">
        <v>2501.9699999999998</v>
      </c>
      <c r="K3432" s="4">
        <v>7505.9</v>
      </c>
      <c r="L3432" t="s">
        <v>28</v>
      </c>
      <c r="M3432" t="s">
        <v>22</v>
      </c>
      <c r="N3432">
        <f>IF(COUNTIF($C$2:C3432,C3432)=1,1,0)</f>
        <v>0</v>
      </c>
      <c r="O3432">
        <f t="shared" si="106"/>
        <v>1</v>
      </c>
      <c r="P3432" t="str">
        <f t="shared" si="107"/>
        <v>2024-05</v>
      </c>
      <c r="Q3432" s="3">
        <f>IF(AND(IF(dashboard!$B$4="All",TRUE,$F3432=dashboard!$B$4),IF(dashboard!$B$5="All",TRUE,$E3432=dashboard!$B$5),IF(dashboard!$B$6="All",TRUE,$G3432=dashboard!$B$6),IF(dashboard!$B$7="All",TRUE,$M3432=dashboard!$B$7),$P3432&gt;=dashboard!$B$8,$P3432&lt;=dashboard!$B$9,COUNTIFS($C$2:C3432,$C3432,$F$2:F3432,IF(dashboard!$B$4="All","*",dashboard!$B$4),$E$2:E3432,IF(dashboard!$B$5="All","*",dashboard!$B$5),$G$2:G3432,IF(dashboard!$B$6="All","*",dashboard!$B$6),$M$2:M3432,IF(dashboard!$B$7="All","*",dashboard!$B$7),$P$2:P3432,"&gt;="&amp;dashboard!$B$8,$P$2:P3432,"&lt;="&amp;dashboard!$B$9)=1),1,0)</f>
        <v>0</v>
      </c>
    </row>
    <row r="3433" spans="1:17">
      <c r="A3433" t="s">
        <v>5036</v>
      </c>
      <c r="B3433" s="2">
        <v>45290</v>
      </c>
      <c r="C3433" t="s">
        <v>1574</v>
      </c>
      <c r="D3433" t="s">
        <v>2287</v>
      </c>
      <c r="E3433" t="s">
        <v>61</v>
      </c>
      <c r="F3433" t="s">
        <v>33</v>
      </c>
      <c r="G3433" t="s">
        <v>42</v>
      </c>
      <c r="H3433" t="s">
        <v>57</v>
      </c>
      <c r="I3433" s="3">
        <v>4</v>
      </c>
      <c r="J3433" s="4">
        <v>17562.41</v>
      </c>
      <c r="K3433" s="4">
        <v>70249.63</v>
      </c>
      <c r="L3433" t="s">
        <v>35</v>
      </c>
      <c r="M3433" t="s">
        <v>29</v>
      </c>
      <c r="N3433">
        <f>IF(COUNTIF($C$2:C3433,C3433)=1,1,0)</f>
        <v>0</v>
      </c>
      <c r="O3433">
        <f t="shared" si="106"/>
        <v>0</v>
      </c>
      <c r="P3433" t="str">
        <f t="shared" si="107"/>
        <v>2023-12</v>
      </c>
      <c r="Q3433" s="3">
        <f>IF(AND(IF(dashboard!$B$4="All",TRUE,$F3433=dashboard!$B$4),IF(dashboard!$B$5="All",TRUE,$E3433=dashboard!$B$5),IF(dashboard!$B$6="All",TRUE,$G3433=dashboard!$B$6),IF(dashboard!$B$7="All",TRUE,$M3433=dashboard!$B$7),$P3433&gt;=dashboard!$B$8,$P3433&lt;=dashboard!$B$9,COUNTIFS($C$2:C3433,$C3433,$F$2:F3433,IF(dashboard!$B$4="All","*",dashboard!$B$4),$E$2:E3433,IF(dashboard!$B$5="All","*",dashboard!$B$5),$G$2:G3433,IF(dashboard!$B$6="All","*",dashboard!$B$6),$M$2:M3433,IF(dashboard!$B$7="All","*",dashboard!$B$7),$P$2:P3433,"&gt;="&amp;dashboard!$B$8,$P$2:P3433,"&lt;="&amp;dashboard!$B$9)=1),1,0)</f>
        <v>1</v>
      </c>
    </row>
    <row r="3434" spans="1:17">
      <c r="A3434" t="s">
        <v>5037</v>
      </c>
      <c r="B3434" s="2">
        <v>45125</v>
      </c>
      <c r="C3434" t="s">
        <v>1105</v>
      </c>
      <c r="D3434" t="s">
        <v>355</v>
      </c>
      <c r="E3434" t="s">
        <v>17</v>
      </c>
      <c r="F3434" t="s">
        <v>46</v>
      </c>
      <c r="G3434" t="s">
        <v>19</v>
      </c>
      <c r="H3434" t="s">
        <v>34</v>
      </c>
      <c r="I3434" s="3">
        <v>4</v>
      </c>
      <c r="J3434" s="4">
        <v>1215.5</v>
      </c>
      <c r="K3434" s="4">
        <v>4861.99</v>
      </c>
      <c r="L3434" t="s">
        <v>28</v>
      </c>
      <c r="M3434" t="s">
        <v>29</v>
      </c>
      <c r="N3434">
        <f>IF(COUNTIF($C$2:C3434,C3434)=1,1,0)</f>
        <v>0</v>
      </c>
      <c r="O3434">
        <f t="shared" si="106"/>
        <v>0</v>
      </c>
      <c r="P3434" t="str">
        <f t="shared" si="107"/>
        <v>2023-07</v>
      </c>
      <c r="Q3434" s="3">
        <f>IF(AND(IF(dashboard!$B$4="All",TRUE,$F3434=dashboard!$B$4),IF(dashboard!$B$5="All",TRUE,$E3434=dashboard!$B$5),IF(dashboard!$B$6="All",TRUE,$G3434=dashboard!$B$6),IF(dashboard!$B$7="All",TRUE,$M3434=dashboard!$B$7),$P3434&gt;=dashboard!$B$8,$P3434&lt;=dashboard!$B$9,COUNTIFS($C$2:C3434,$C3434,$F$2:F3434,IF(dashboard!$B$4="All","*",dashboard!$B$4),$E$2:E3434,IF(dashboard!$B$5="All","*",dashboard!$B$5),$G$2:G3434,IF(dashboard!$B$6="All","*",dashboard!$B$6),$M$2:M3434,IF(dashboard!$B$7="All","*",dashboard!$B$7),$P$2:P3434,"&gt;="&amp;dashboard!$B$8,$P$2:P3434,"&lt;="&amp;dashboard!$B$9)=1),1,0)</f>
        <v>0</v>
      </c>
    </row>
    <row r="3435" spans="1:17">
      <c r="A3435" t="s">
        <v>5038</v>
      </c>
      <c r="B3435" s="2">
        <v>45339</v>
      </c>
      <c r="C3435" t="s">
        <v>2446</v>
      </c>
      <c r="D3435" t="s">
        <v>3522</v>
      </c>
      <c r="E3435" t="s">
        <v>26</v>
      </c>
      <c r="F3435" t="s">
        <v>46</v>
      </c>
      <c r="G3435" t="s">
        <v>19</v>
      </c>
      <c r="H3435" t="s">
        <v>20</v>
      </c>
      <c r="I3435" s="3">
        <v>5</v>
      </c>
      <c r="J3435" s="4">
        <v>35421.33</v>
      </c>
      <c r="K3435" s="4">
        <v>177106.65</v>
      </c>
      <c r="L3435" t="s">
        <v>28</v>
      </c>
      <c r="M3435" t="s">
        <v>29</v>
      </c>
      <c r="N3435">
        <f>IF(COUNTIF($C$2:C3435,C3435)=1,1,0)</f>
        <v>0</v>
      </c>
      <c r="O3435">
        <f t="shared" si="106"/>
        <v>0</v>
      </c>
      <c r="P3435" t="str">
        <f t="shared" si="107"/>
        <v>2024-02</v>
      </c>
      <c r="Q3435" s="3">
        <f>IF(AND(IF(dashboard!$B$4="All",TRUE,$F3435=dashboard!$B$4),IF(dashboard!$B$5="All",TRUE,$E3435=dashboard!$B$5),IF(dashboard!$B$6="All",TRUE,$G3435=dashboard!$B$6),IF(dashboard!$B$7="All",TRUE,$M3435=dashboard!$B$7),$P3435&gt;=dashboard!$B$8,$P3435&lt;=dashboard!$B$9,COUNTIFS($C$2:C3435,$C3435,$F$2:F3435,IF(dashboard!$B$4="All","*",dashboard!$B$4),$E$2:E3435,IF(dashboard!$B$5="All","*",dashboard!$B$5),$G$2:G3435,IF(dashboard!$B$6="All","*",dashboard!$B$6),$M$2:M3435,IF(dashboard!$B$7="All","*",dashboard!$B$7),$P$2:P3435,"&gt;="&amp;dashboard!$B$8,$P$2:P3435,"&lt;="&amp;dashboard!$B$9)=1),1,0)</f>
        <v>0</v>
      </c>
    </row>
    <row r="3436" spans="1:17">
      <c r="A3436" t="s">
        <v>5039</v>
      </c>
      <c r="B3436" s="2">
        <v>45265</v>
      </c>
      <c r="C3436" t="s">
        <v>567</v>
      </c>
      <c r="D3436" t="s">
        <v>1241</v>
      </c>
      <c r="E3436" t="s">
        <v>17</v>
      </c>
      <c r="F3436" t="s">
        <v>46</v>
      </c>
      <c r="G3436" t="s">
        <v>42</v>
      </c>
      <c r="H3436" t="s">
        <v>57</v>
      </c>
      <c r="I3436" s="3">
        <v>5</v>
      </c>
      <c r="J3436" s="4">
        <v>13308.11</v>
      </c>
      <c r="K3436" s="4">
        <v>66540.56</v>
      </c>
      <c r="L3436" t="s">
        <v>21</v>
      </c>
      <c r="M3436" t="s">
        <v>22</v>
      </c>
      <c r="N3436">
        <f>IF(COUNTIF($C$2:C3436,C3436)=1,1,0)</f>
        <v>0</v>
      </c>
      <c r="O3436">
        <f t="shared" si="106"/>
        <v>1</v>
      </c>
      <c r="P3436" t="str">
        <f t="shared" si="107"/>
        <v>2023-12</v>
      </c>
      <c r="Q3436" s="3">
        <f>IF(AND(IF(dashboard!$B$4="All",TRUE,$F3436=dashboard!$B$4),IF(dashboard!$B$5="All",TRUE,$E3436=dashboard!$B$5),IF(dashboard!$B$6="All",TRUE,$G3436=dashboard!$B$6),IF(dashboard!$B$7="All",TRUE,$M3436=dashboard!$B$7),$P3436&gt;=dashboard!$B$8,$P3436&lt;=dashboard!$B$9,COUNTIFS($C$2:C3436,$C3436,$F$2:F3436,IF(dashboard!$B$4="All","*",dashboard!$B$4),$E$2:E3436,IF(dashboard!$B$5="All","*",dashboard!$B$5),$G$2:G3436,IF(dashboard!$B$6="All","*",dashboard!$B$6),$M$2:M3436,IF(dashboard!$B$7="All","*",dashboard!$B$7),$P$2:P3436,"&gt;="&amp;dashboard!$B$8,$P$2:P3436,"&lt;="&amp;dashboard!$B$9)=1),1,0)</f>
        <v>0</v>
      </c>
    </row>
    <row r="3437" spans="1:17">
      <c r="A3437" t="s">
        <v>5040</v>
      </c>
      <c r="B3437" s="2">
        <v>45355</v>
      </c>
      <c r="C3437" t="s">
        <v>1959</v>
      </c>
      <c r="D3437" t="s">
        <v>2441</v>
      </c>
      <c r="E3437" t="s">
        <v>17</v>
      </c>
      <c r="F3437" t="s">
        <v>27</v>
      </c>
      <c r="G3437" t="s">
        <v>19</v>
      </c>
      <c r="H3437" t="s">
        <v>34</v>
      </c>
      <c r="I3437" s="3">
        <v>1</v>
      </c>
      <c r="J3437" s="4">
        <v>919.99</v>
      </c>
      <c r="K3437" s="4">
        <v>919.99</v>
      </c>
      <c r="L3437" t="s">
        <v>21</v>
      </c>
      <c r="M3437" t="s">
        <v>29</v>
      </c>
      <c r="N3437">
        <f>IF(COUNTIF($C$2:C3437,C3437)=1,1,0)</f>
        <v>0</v>
      </c>
      <c r="O3437">
        <f t="shared" si="106"/>
        <v>0</v>
      </c>
      <c r="P3437" t="str">
        <f t="shared" si="107"/>
        <v>2024-03</v>
      </c>
      <c r="Q3437" s="3">
        <f>IF(AND(IF(dashboard!$B$4="All",TRUE,$F3437=dashboard!$B$4),IF(dashboard!$B$5="All",TRUE,$E3437=dashboard!$B$5),IF(dashboard!$B$6="All",TRUE,$G3437=dashboard!$B$6),IF(dashboard!$B$7="All",TRUE,$M3437=dashboard!$B$7),$P3437&gt;=dashboard!$B$8,$P3437&lt;=dashboard!$B$9,COUNTIFS($C$2:C3437,$C3437,$F$2:F3437,IF(dashboard!$B$4="All","*",dashboard!$B$4),$E$2:E3437,IF(dashboard!$B$5="All","*",dashboard!$B$5),$G$2:G3437,IF(dashboard!$B$6="All","*",dashboard!$B$6),$M$2:M3437,IF(dashboard!$B$7="All","*",dashboard!$B$7),$P$2:P3437,"&gt;="&amp;dashboard!$B$8,$P$2:P3437,"&lt;="&amp;dashboard!$B$9)=1),1,0)</f>
        <v>0</v>
      </c>
    </row>
    <row r="3438" spans="1:17">
      <c r="A3438" t="s">
        <v>5041</v>
      </c>
      <c r="B3438" s="2">
        <v>45065</v>
      </c>
      <c r="C3438" t="s">
        <v>1606</v>
      </c>
      <c r="D3438" t="s">
        <v>3522</v>
      </c>
      <c r="E3438" t="s">
        <v>17</v>
      </c>
      <c r="F3438" t="s">
        <v>33</v>
      </c>
      <c r="G3438" t="s">
        <v>19</v>
      </c>
      <c r="H3438" t="s">
        <v>34</v>
      </c>
      <c r="I3438" s="3">
        <v>3</v>
      </c>
      <c r="J3438" s="4">
        <v>1108.1600000000001</v>
      </c>
      <c r="K3438" s="4">
        <v>3324.49</v>
      </c>
      <c r="L3438" t="s">
        <v>35</v>
      </c>
      <c r="M3438" t="s">
        <v>29</v>
      </c>
      <c r="N3438">
        <f>IF(COUNTIF($C$2:C3438,C3438)=1,1,0)</f>
        <v>0</v>
      </c>
      <c r="O3438">
        <f t="shared" si="106"/>
        <v>0</v>
      </c>
      <c r="P3438" t="str">
        <f t="shared" si="107"/>
        <v>2023-05</v>
      </c>
      <c r="Q3438" s="3">
        <f>IF(AND(IF(dashboard!$B$4="All",TRUE,$F3438=dashboard!$B$4),IF(dashboard!$B$5="All",TRUE,$E3438=dashboard!$B$5),IF(dashboard!$B$6="All",TRUE,$G3438=dashboard!$B$6),IF(dashboard!$B$7="All",TRUE,$M3438=dashboard!$B$7),$P3438&gt;=dashboard!$B$8,$P3438&lt;=dashboard!$B$9,COUNTIFS($C$2:C3438,$C3438,$F$2:F3438,IF(dashboard!$B$4="All","*",dashboard!$B$4),$E$2:E3438,IF(dashboard!$B$5="All","*",dashboard!$B$5),$G$2:G3438,IF(dashboard!$B$6="All","*",dashboard!$B$6),$M$2:M3438,IF(dashboard!$B$7="All","*",dashboard!$B$7),$P$2:P3438,"&gt;="&amp;dashboard!$B$8,$P$2:P3438,"&lt;="&amp;dashboard!$B$9)=1),1,0)</f>
        <v>0</v>
      </c>
    </row>
    <row r="3439" spans="1:17">
      <c r="A3439" t="s">
        <v>5042</v>
      </c>
      <c r="B3439" s="2">
        <v>45468</v>
      </c>
      <c r="C3439" t="s">
        <v>1608</v>
      </c>
      <c r="D3439" t="s">
        <v>584</v>
      </c>
      <c r="E3439" t="s">
        <v>17</v>
      </c>
      <c r="F3439" t="s">
        <v>18</v>
      </c>
      <c r="G3439" t="s">
        <v>42</v>
      </c>
      <c r="H3439" t="s">
        <v>57</v>
      </c>
      <c r="I3439" s="3">
        <v>3</v>
      </c>
      <c r="J3439" s="4">
        <v>14990.07</v>
      </c>
      <c r="K3439" s="4">
        <v>44970.22</v>
      </c>
      <c r="L3439" t="s">
        <v>35</v>
      </c>
      <c r="M3439" t="s">
        <v>22</v>
      </c>
      <c r="N3439">
        <f>IF(COUNTIF($C$2:C3439,C3439)=1,1,0)</f>
        <v>0</v>
      </c>
      <c r="O3439">
        <f t="shared" si="106"/>
        <v>1</v>
      </c>
      <c r="P3439" t="str">
        <f t="shared" si="107"/>
        <v>2024-06</v>
      </c>
      <c r="Q3439" s="3">
        <f>IF(AND(IF(dashboard!$B$4="All",TRUE,$F3439=dashboard!$B$4),IF(dashboard!$B$5="All",TRUE,$E3439=dashboard!$B$5),IF(dashboard!$B$6="All",TRUE,$G3439=dashboard!$B$6),IF(dashboard!$B$7="All",TRUE,$M3439=dashboard!$B$7),$P3439&gt;=dashboard!$B$8,$P3439&lt;=dashboard!$B$9,COUNTIFS($C$2:C3439,$C3439,$F$2:F3439,IF(dashboard!$B$4="All","*",dashboard!$B$4),$E$2:E3439,IF(dashboard!$B$5="All","*",dashboard!$B$5),$G$2:G3439,IF(dashboard!$B$6="All","*",dashboard!$B$6),$M$2:M3439,IF(dashboard!$B$7="All","*",dashboard!$B$7),$P$2:P3439,"&gt;="&amp;dashboard!$B$8,$P$2:P3439,"&lt;="&amp;dashboard!$B$9)=1),1,0)</f>
        <v>0</v>
      </c>
    </row>
    <row r="3440" spans="1:17">
      <c r="A3440" t="s">
        <v>5043</v>
      </c>
      <c r="B3440" s="2">
        <v>44983</v>
      </c>
      <c r="C3440" t="s">
        <v>1118</v>
      </c>
      <c r="D3440" t="s">
        <v>3015</v>
      </c>
      <c r="E3440" t="s">
        <v>26</v>
      </c>
      <c r="F3440" t="s">
        <v>27</v>
      </c>
      <c r="G3440" t="s">
        <v>19</v>
      </c>
      <c r="H3440" t="s">
        <v>57</v>
      </c>
      <c r="I3440" s="3">
        <v>5</v>
      </c>
      <c r="J3440" s="4">
        <v>15930.25</v>
      </c>
      <c r="K3440" s="4">
        <v>79651.259999999995</v>
      </c>
      <c r="L3440" t="s">
        <v>35</v>
      </c>
      <c r="M3440" t="s">
        <v>29</v>
      </c>
      <c r="N3440">
        <f>IF(COUNTIF($C$2:C3440,C3440)=1,1,0)</f>
        <v>0</v>
      </c>
      <c r="O3440">
        <f t="shared" si="106"/>
        <v>0</v>
      </c>
      <c r="P3440" t="str">
        <f t="shared" si="107"/>
        <v>2023-02</v>
      </c>
      <c r="Q3440" s="3">
        <f>IF(AND(IF(dashboard!$B$4="All",TRUE,$F3440=dashboard!$B$4),IF(dashboard!$B$5="All",TRUE,$E3440=dashboard!$B$5),IF(dashboard!$B$6="All",TRUE,$G3440=dashboard!$B$6),IF(dashboard!$B$7="All",TRUE,$M3440=dashboard!$B$7),$P3440&gt;=dashboard!$B$8,$P3440&lt;=dashboard!$B$9,COUNTIFS($C$2:C3440,$C3440,$F$2:F3440,IF(dashboard!$B$4="All","*",dashboard!$B$4),$E$2:E3440,IF(dashboard!$B$5="All","*",dashboard!$B$5),$G$2:G3440,IF(dashboard!$B$6="All","*",dashboard!$B$6),$M$2:M3440,IF(dashboard!$B$7="All","*",dashboard!$B$7),$P$2:P3440,"&gt;="&amp;dashboard!$B$8,$P$2:P3440,"&lt;="&amp;dashboard!$B$9)=1),1,0)</f>
        <v>0</v>
      </c>
    </row>
    <row r="3441" spans="1:17">
      <c r="A3441" t="s">
        <v>5044</v>
      </c>
      <c r="B3441" s="2">
        <v>45158</v>
      </c>
      <c r="C3441" t="s">
        <v>1503</v>
      </c>
      <c r="D3441" t="s">
        <v>533</v>
      </c>
      <c r="E3441" t="s">
        <v>17</v>
      </c>
      <c r="F3441" t="s">
        <v>27</v>
      </c>
      <c r="G3441" t="s">
        <v>19</v>
      </c>
      <c r="H3441" t="s">
        <v>20</v>
      </c>
      <c r="I3441" s="3">
        <v>2</v>
      </c>
      <c r="J3441" s="4">
        <v>38956.519999999997</v>
      </c>
      <c r="K3441" s="4">
        <v>77913.039999999994</v>
      </c>
      <c r="L3441" t="s">
        <v>35</v>
      </c>
      <c r="M3441" t="s">
        <v>22</v>
      </c>
      <c r="N3441">
        <f>IF(COUNTIF($C$2:C3441,C3441)=1,1,0)</f>
        <v>0</v>
      </c>
      <c r="O3441">
        <f t="shared" si="106"/>
        <v>1</v>
      </c>
      <c r="P3441" t="str">
        <f t="shared" si="107"/>
        <v>2023-08</v>
      </c>
      <c r="Q3441" s="3">
        <f>IF(AND(IF(dashboard!$B$4="All",TRUE,$F3441=dashboard!$B$4),IF(dashboard!$B$5="All",TRUE,$E3441=dashboard!$B$5),IF(dashboard!$B$6="All",TRUE,$G3441=dashboard!$B$6),IF(dashboard!$B$7="All",TRUE,$M3441=dashboard!$B$7),$P3441&gt;=dashboard!$B$8,$P3441&lt;=dashboard!$B$9,COUNTIFS($C$2:C3441,$C3441,$F$2:F3441,IF(dashboard!$B$4="All","*",dashboard!$B$4),$E$2:E3441,IF(dashboard!$B$5="All","*",dashboard!$B$5),$G$2:G3441,IF(dashboard!$B$6="All","*",dashboard!$B$6),$M$2:M3441,IF(dashboard!$B$7="All","*",dashboard!$B$7),$P$2:P3441,"&gt;="&amp;dashboard!$B$8,$P$2:P3441,"&lt;="&amp;dashboard!$B$9)=1),1,0)</f>
        <v>0</v>
      </c>
    </row>
    <row r="3442" spans="1:17">
      <c r="A3442" t="s">
        <v>5045</v>
      </c>
      <c r="B3442" s="2">
        <v>45361</v>
      </c>
      <c r="C3442" t="s">
        <v>111</v>
      </c>
      <c r="D3442" t="s">
        <v>318</v>
      </c>
      <c r="E3442" t="s">
        <v>61</v>
      </c>
      <c r="F3442" t="s">
        <v>46</v>
      </c>
      <c r="G3442" t="s">
        <v>42</v>
      </c>
      <c r="H3442" t="s">
        <v>50</v>
      </c>
      <c r="I3442" s="3">
        <v>3</v>
      </c>
      <c r="J3442" s="4">
        <v>2069.91</v>
      </c>
      <c r="K3442" s="4">
        <v>6209.73</v>
      </c>
      <c r="L3442" t="s">
        <v>28</v>
      </c>
      <c r="M3442" t="s">
        <v>29</v>
      </c>
      <c r="N3442">
        <f>IF(COUNTIF($C$2:C3442,C3442)=1,1,0)</f>
        <v>0</v>
      </c>
      <c r="O3442">
        <f t="shared" si="106"/>
        <v>0</v>
      </c>
      <c r="P3442" t="str">
        <f t="shared" si="107"/>
        <v>2024-03</v>
      </c>
      <c r="Q3442" s="3">
        <f>IF(AND(IF(dashboard!$B$4="All",TRUE,$F3442=dashboard!$B$4),IF(dashboard!$B$5="All",TRUE,$E3442=dashboard!$B$5),IF(dashboard!$B$6="All",TRUE,$G3442=dashboard!$B$6),IF(dashboard!$B$7="All",TRUE,$M3442=dashboard!$B$7),$P3442&gt;=dashboard!$B$8,$P3442&lt;=dashboard!$B$9,COUNTIFS($C$2:C3442,$C3442,$F$2:F3442,IF(dashboard!$B$4="All","*",dashboard!$B$4),$E$2:E3442,IF(dashboard!$B$5="All","*",dashboard!$B$5),$G$2:G3442,IF(dashboard!$B$6="All","*",dashboard!$B$6),$M$2:M3442,IF(dashboard!$B$7="All","*",dashboard!$B$7),$P$2:P3442,"&gt;="&amp;dashboard!$B$8,$P$2:P3442,"&lt;="&amp;dashboard!$B$9)=1),1,0)</f>
        <v>0</v>
      </c>
    </row>
    <row r="3443" spans="1:17">
      <c r="A3443" t="s">
        <v>5046</v>
      </c>
      <c r="B3443" s="2">
        <v>45310</v>
      </c>
      <c r="C3443" t="s">
        <v>2811</v>
      </c>
      <c r="D3443" t="s">
        <v>1927</v>
      </c>
      <c r="E3443" t="s">
        <v>17</v>
      </c>
      <c r="F3443" t="s">
        <v>33</v>
      </c>
      <c r="G3443" t="s">
        <v>42</v>
      </c>
      <c r="H3443" t="s">
        <v>57</v>
      </c>
      <c r="I3443" s="3">
        <v>4</v>
      </c>
      <c r="J3443" s="4">
        <v>12309.15</v>
      </c>
      <c r="K3443" s="4">
        <v>49236.6</v>
      </c>
      <c r="L3443" t="s">
        <v>28</v>
      </c>
      <c r="M3443" t="s">
        <v>29</v>
      </c>
      <c r="N3443">
        <f>IF(COUNTIF($C$2:C3443,C3443)=1,1,0)</f>
        <v>0</v>
      </c>
      <c r="O3443">
        <f t="shared" si="106"/>
        <v>0</v>
      </c>
      <c r="P3443" t="str">
        <f t="shared" si="107"/>
        <v>2024-01</v>
      </c>
      <c r="Q3443" s="3">
        <f>IF(AND(IF(dashboard!$B$4="All",TRUE,$F3443=dashboard!$B$4),IF(dashboard!$B$5="All",TRUE,$E3443=dashboard!$B$5),IF(dashboard!$B$6="All",TRUE,$G3443=dashboard!$B$6),IF(dashboard!$B$7="All",TRUE,$M3443=dashboard!$B$7),$P3443&gt;=dashboard!$B$8,$P3443&lt;=dashboard!$B$9,COUNTIFS($C$2:C3443,$C3443,$F$2:F3443,IF(dashboard!$B$4="All","*",dashboard!$B$4),$E$2:E3443,IF(dashboard!$B$5="All","*",dashboard!$B$5),$G$2:G3443,IF(dashboard!$B$6="All","*",dashboard!$B$6),$M$2:M3443,IF(dashboard!$B$7="All","*",dashboard!$B$7),$P$2:P3443,"&gt;="&amp;dashboard!$B$8,$P$2:P3443,"&lt;="&amp;dashboard!$B$9)=1),1,0)</f>
        <v>0</v>
      </c>
    </row>
    <row r="3444" spans="1:17">
      <c r="A3444" t="s">
        <v>5047</v>
      </c>
      <c r="B3444" s="2">
        <v>45120</v>
      </c>
      <c r="C3444" t="s">
        <v>1630</v>
      </c>
      <c r="D3444" t="s">
        <v>248</v>
      </c>
      <c r="E3444" t="s">
        <v>26</v>
      </c>
      <c r="F3444" t="s">
        <v>33</v>
      </c>
      <c r="G3444" t="s">
        <v>19</v>
      </c>
      <c r="H3444" t="s">
        <v>50</v>
      </c>
      <c r="I3444" s="3">
        <v>5</v>
      </c>
      <c r="J3444" s="4">
        <v>2456.62</v>
      </c>
      <c r="K3444" s="4">
        <v>12283.12</v>
      </c>
      <c r="L3444" t="s">
        <v>35</v>
      </c>
      <c r="M3444" t="s">
        <v>29</v>
      </c>
      <c r="N3444">
        <f>IF(COUNTIF($C$2:C3444,C3444)=1,1,0)</f>
        <v>0</v>
      </c>
      <c r="O3444">
        <f t="shared" si="106"/>
        <v>0</v>
      </c>
      <c r="P3444" t="str">
        <f t="shared" si="107"/>
        <v>2023-07</v>
      </c>
      <c r="Q3444" s="3">
        <f>IF(AND(IF(dashboard!$B$4="All",TRUE,$F3444=dashboard!$B$4),IF(dashboard!$B$5="All",TRUE,$E3444=dashboard!$B$5),IF(dashboard!$B$6="All",TRUE,$G3444=dashboard!$B$6),IF(dashboard!$B$7="All",TRUE,$M3444=dashboard!$B$7),$P3444&gt;=dashboard!$B$8,$P3444&lt;=dashboard!$B$9,COUNTIFS($C$2:C3444,$C3444,$F$2:F3444,IF(dashboard!$B$4="All","*",dashboard!$B$4),$E$2:E3444,IF(dashboard!$B$5="All","*",dashboard!$B$5),$G$2:G3444,IF(dashboard!$B$6="All","*",dashboard!$B$6),$M$2:M3444,IF(dashboard!$B$7="All","*",dashboard!$B$7),$P$2:P3444,"&gt;="&amp;dashboard!$B$8,$P$2:P3444,"&lt;="&amp;dashboard!$B$9)=1),1,0)</f>
        <v>1</v>
      </c>
    </row>
    <row r="3445" spans="1:17">
      <c r="A3445" t="s">
        <v>5048</v>
      </c>
      <c r="B3445" s="2">
        <v>45460</v>
      </c>
      <c r="C3445" t="s">
        <v>685</v>
      </c>
      <c r="D3445" t="s">
        <v>634</v>
      </c>
      <c r="E3445" t="s">
        <v>61</v>
      </c>
      <c r="F3445" t="s">
        <v>46</v>
      </c>
      <c r="G3445" t="s">
        <v>42</v>
      </c>
      <c r="H3445" t="s">
        <v>20</v>
      </c>
      <c r="I3445" s="3">
        <v>3</v>
      </c>
      <c r="J3445" s="4">
        <v>34405.269999999997</v>
      </c>
      <c r="K3445" s="4">
        <v>103215.8</v>
      </c>
      <c r="L3445" t="s">
        <v>35</v>
      </c>
      <c r="M3445" t="s">
        <v>29</v>
      </c>
      <c r="N3445">
        <f>IF(COUNTIF($C$2:C3445,C3445)=1,1,0)</f>
        <v>0</v>
      </c>
      <c r="O3445">
        <f t="shared" si="106"/>
        <v>0</v>
      </c>
      <c r="P3445" t="str">
        <f t="shared" si="107"/>
        <v>2024-06</v>
      </c>
      <c r="Q3445" s="3">
        <f>IF(AND(IF(dashboard!$B$4="All",TRUE,$F3445=dashboard!$B$4),IF(dashboard!$B$5="All",TRUE,$E3445=dashboard!$B$5),IF(dashboard!$B$6="All",TRUE,$G3445=dashboard!$B$6),IF(dashboard!$B$7="All",TRUE,$M3445=dashboard!$B$7),$P3445&gt;=dashboard!$B$8,$P3445&lt;=dashboard!$B$9,COUNTIFS($C$2:C3445,$C3445,$F$2:F3445,IF(dashboard!$B$4="All","*",dashboard!$B$4),$E$2:E3445,IF(dashboard!$B$5="All","*",dashboard!$B$5),$G$2:G3445,IF(dashboard!$B$6="All","*",dashboard!$B$6),$M$2:M3445,IF(dashboard!$B$7="All","*",dashboard!$B$7),$P$2:P3445,"&gt;="&amp;dashboard!$B$8,$P$2:P3445,"&lt;="&amp;dashboard!$B$9)=1),1,0)</f>
        <v>0</v>
      </c>
    </row>
    <row r="3446" spans="1:17">
      <c r="A3446" t="s">
        <v>5049</v>
      </c>
      <c r="B3446" s="2">
        <v>45444</v>
      </c>
      <c r="C3446" t="s">
        <v>329</v>
      </c>
      <c r="D3446" t="s">
        <v>653</v>
      </c>
      <c r="E3446" t="s">
        <v>26</v>
      </c>
      <c r="F3446" t="s">
        <v>46</v>
      </c>
      <c r="G3446" t="s">
        <v>19</v>
      </c>
      <c r="H3446" t="s">
        <v>50</v>
      </c>
      <c r="I3446" s="3">
        <v>1</v>
      </c>
      <c r="J3446" s="4">
        <v>2022.43</v>
      </c>
      <c r="K3446" s="4">
        <v>2022.43</v>
      </c>
      <c r="L3446" t="s">
        <v>21</v>
      </c>
      <c r="M3446" t="s">
        <v>29</v>
      </c>
      <c r="N3446">
        <f>IF(COUNTIF($C$2:C3446,C3446)=1,1,0)</f>
        <v>0</v>
      </c>
      <c r="O3446">
        <f t="shared" si="106"/>
        <v>0</v>
      </c>
      <c r="P3446" t="str">
        <f t="shared" si="107"/>
        <v>2024-06</v>
      </c>
      <c r="Q3446" s="3">
        <f>IF(AND(IF(dashboard!$B$4="All",TRUE,$F3446=dashboard!$B$4),IF(dashboard!$B$5="All",TRUE,$E3446=dashboard!$B$5),IF(dashboard!$B$6="All",TRUE,$G3446=dashboard!$B$6),IF(dashboard!$B$7="All",TRUE,$M3446=dashboard!$B$7),$P3446&gt;=dashboard!$B$8,$P3446&lt;=dashboard!$B$9,COUNTIFS($C$2:C3446,$C3446,$F$2:F3446,IF(dashboard!$B$4="All","*",dashboard!$B$4),$E$2:E3446,IF(dashboard!$B$5="All","*",dashboard!$B$5),$G$2:G3446,IF(dashboard!$B$6="All","*",dashboard!$B$6),$M$2:M3446,IF(dashboard!$B$7="All","*",dashboard!$B$7),$P$2:P3446,"&gt;="&amp;dashboard!$B$8,$P$2:P3446,"&lt;="&amp;dashboard!$B$9)=1),1,0)</f>
        <v>0</v>
      </c>
    </row>
    <row r="3447" spans="1:17">
      <c r="A3447" t="s">
        <v>5050</v>
      </c>
      <c r="B3447" s="2">
        <v>45111</v>
      </c>
      <c r="C3447" t="s">
        <v>69</v>
      </c>
      <c r="D3447" t="s">
        <v>1827</v>
      </c>
      <c r="E3447" t="s">
        <v>61</v>
      </c>
      <c r="F3447" t="s">
        <v>46</v>
      </c>
      <c r="G3447" t="s">
        <v>19</v>
      </c>
      <c r="H3447" t="s">
        <v>50</v>
      </c>
      <c r="I3447" s="3">
        <v>5</v>
      </c>
      <c r="J3447" s="4">
        <v>2484.34</v>
      </c>
      <c r="K3447" s="4">
        <v>12421.72</v>
      </c>
      <c r="L3447" t="s">
        <v>35</v>
      </c>
      <c r="M3447" t="s">
        <v>29</v>
      </c>
      <c r="N3447">
        <f>IF(COUNTIF($C$2:C3447,C3447)=1,1,0)</f>
        <v>0</v>
      </c>
      <c r="O3447">
        <f t="shared" si="106"/>
        <v>0</v>
      </c>
      <c r="P3447" t="str">
        <f t="shared" si="107"/>
        <v>2023-07</v>
      </c>
      <c r="Q3447" s="3">
        <f>IF(AND(IF(dashboard!$B$4="All",TRUE,$F3447=dashboard!$B$4),IF(dashboard!$B$5="All",TRUE,$E3447=dashboard!$B$5),IF(dashboard!$B$6="All",TRUE,$G3447=dashboard!$B$6),IF(dashboard!$B$7="All",TRUE,$M3447=dashboard!$B$7),$P3447&gt;=dashboard!$B$8,$P3447&lt;=dashboard!$B$9,COUNTIFS($C$2:C3447,$C3447,$F$2:F3447,IF(dashboard!$B$4="All","*",dashboard!$B$4),$E$2:E3447,IF(dashboard!$B$5="All","*",dashboard!$B$5),$G$2:G3447,IF(dashboard!$B$6="All","*",dashboard!$B$6),$M$2:M3447,IF(dashboard!$B$7="All","*",dashboard!$B$7),$P$2:P3447,"&gt;="&amp;dashboard!$B$8,$P$2:P3447,"&lt;="&amp;dashboard!$B$9)=1),1,0)</f>
        <v>0</v>
      </c>
    </row>
    <row r="3448" spans="1:17">
      <c r="A3448" t="s">
        <v>5051</v>
      </c>
      <c r="B3448" s="2">
        <v>45218</v>
      </c>
      <c r="C3448" t="s">
        <v>751</v>
      </c>
      <c r="D3448" t="s">
        <v>697</v>
      </c>
      <c r="E3448" t="s">
        <v>26</v>
      </c>
      <c r="F3448" t="s">
        <v>27</v>
      </c>
      <c r="G3448" t="s">
        <v>19</v>
      </c>
      <c r="H3448" t="s">
        <v>34</v>
      </c>
      <c r="I3448" s="3">
        <v>4</v>
      </c>
      <c r="J3448" s="4">
        <v>1047.53</v>
      </c>
      <c r="K3448" s="4">
        <v>4190.1099999999997</v>
      </c>
      <c r="L3448" t="s">
        <v>21</v>
      </c>
      <c r="M3448" t="s">
        <v>29</v>
      </c>
      <c r="N3448">
        <f>IF(COUNTIF($C$2:C3448,C3448)=1,1,0)</f>
        <v>0</v>
      </c>
      <c r="O3448">
        <f t="shared" si="106"/>
        <v>0</v>
      </c>
      <c r="P3448" t="str">
        <f t="shared" si="107"/>
        <v>2023-10</v>
      </c>
      <c r="Q3448" s="3">
        <f>IF(AND(IF(dashboard!$B$4="All",TRUE,$F3448=dashboard!$B$4),IF(dashboard!$B$5="All",TRUE,$E3448=dashboard!$B$5),IF(dashboard!$B$6="All",TRUE,$G3448=dashboard!$B$6),IF(dashboard!$B$7="All",TRUE,$M3448=dashboard!$B$7),$P3448&gt;=dashboard!$B$8,$P3448&lt;=dashboard!$B$9,COUNTIFS($C$2:C3448,$C3448,$F$2:F3448,IF(dashboard!$B$4="All","*",dashboard!$B$4),$E$2:E3448,IF(dashboard!$B$5="All","*",dashboard!$B$5),$G$2:G3448,IF(dashboard!$B$6="All","*",dashboard!$B$6),$M$2:M3448,IF(dashboard!$B$7="All","*",dashboard!$B$7),$P$2:P3448,"&gt;="&amp;dashboard!$B$8,$P$2:P3448,"&lt;="&amp;dashboard!$B$9)=1),1,0)</f>
        <v>0</v>
      </c>
    </row>
    <row r="3449" spans="1:17">
      <c r="A3449" t="s">
        <v>5052</v>
      </c>
      <c r="B3449" s="2">
        <v>45261</v>
      </c>
      <c r="C3449" t="s">
        <v>1303</v>
      </c>
      <c r="D3449" t="s">
        <v>2802</v>
      </c>
      <c r="E3449" t="s">
        <v>17</v>
      </c>
      <c r="F3449" t="s">
        <v>27</v>
      </c>
      <c r="G3449" t="s">
        <v>42</v>
      </c>
      <c r="H3449" t="s">
        <v>20</v>
      </c>
      <c r="I3449" s="3">
        <v>1</v>
      </c>
      <c r="J3449" s="4">
        <v>35688.01</v>
      </c>
      <c r="K3449" s="4">
        <v>35688.01</v>
      </c>
      <c r="L3449" t="s">
        <v>35</v>
      </c>
      <c r="M3449" t="s">
        <v>29</v>
      </c>
      <c r="N3449">
        <f>IF(COUNTIF($C$2:C3449,C3449)=1,1,0)</f>
        <v>0</v>
      </c>
      <c r="O3449">
        <f t="shared" si="106"/>
        <v>0</v>
      </c>
      <c r="P3449" t="str">
        <f t="shared" si="107"/>
        <v>2023-12</v>
      </c>
      <c r="Q3449" s="3">
        <f>IF(AND(IF(dashboard!$B$4="All",TRUE,$F3449=dashboard!$B$4),IF(dashboard!$B$5="All",TRUE,$E3449=dashboard!$B$5),IF(dashboard!$B$6="All",TRUE,$G3449=dashboard!$B$6),IF(dashboard!$B$7="All",TRUE,$M3449=dashboard!$B$7),$P3449&gt;=dashboard!$B$8,$P3449&lt;=dashboard!$B$9,COUNTIFS($C$2:C3449,$C3449,$F$2:F3449,IF(dashboard!$B$4="All","*",dashboard!$B$4),$E$2:E3449,IF(dashboard!$B$5="All","*",dashboard!$B$5),$G$2:G3449,IF(dashboard!$B$6="All","*",dashboard!$B$6),$M$2:M3449,IF(dashboard!$B$7="All","*",dashboard!$B$7),$P$2:P3449,"&gt;="&amp;dashboard!$B$8,$P$2:P3449,"&lt;="&amp;dashboard!$B$9)=1),1,0)</f>
        <v>0</v>
      </c>
    </row>
    <row r="3450" spans="1:17">
      <c r="A3450" t="s">
        <v>5053</v>
      </c>
      <c r="B3450" s="2">
        <v>45042</v>
      </c>
      <c r="C3450" t="s">
        <v>3873</v>
      </c>
      <c r="D3450" t="s">
        <v>1060</v>
      </c>
      <c r="E3450" t="s">
        <v>26</v>
      </c>
      <c r="F3450" t="s">
        <v>27</v>
      </c>
      <c r="G3450" t="s">
        <v>19</v>
      </c>
      <c r="H3450" t="s">
        <v>57</v>
      </c>
      <c r="I3450" s="3">
        <v>5</v>
      </c>
      <c r="J3450" s="4">
        <v>12682.84</v>
      </c>
      <c r="K3450" s="4">
        <v>63414.18</v>
      </c>
      <c r="L3450" t="s">
        <v>35</v>
      </c>
      <c r="M3450" t="s">
        <v>29</v>
      </c>
      <c r="N3450">
        <f>IF(COUNTIF($C$2:C3450,C3450)=1,1,0)</f>
        <v>0</v>
      </c>
      <c r="O3450">
        <f t="shared" si="106"/>
        <v>0</v>
      </c>
      <c r="P3450" t="str">
        <f t="shared" si="107"/>
        <v>2023-04</v>
      </c>
      <c r="Q3450" s="3">
        <f>IF(AND(IF(dashboard!$B$4="All",TRUE,$F3450=dashboard!$B$4),IF(dashboard!$B$5="All",TRUE,$E3450=dashboard!$B$5),IF(dashboard!$B$6="All",TRUE,$G3450=dashboard!$B$6),IF(dashboard!$B$7="All",TRUE,$M3450=dashboard!$B$7),$P3450&gt;=dashboard!$B$8,$P3450&lt;=dashboard!$B$9,COUNTIFS($C$2:C3450,$C3450,$F$2:F3450,IF(dashboard!$B$4="All","*",dashboard!$B$4),$E$2:E3450,IF(dashboard!$B$5="All","*",dashboard!$B$5),$G$2:G3450,IF(dashboard!$B$6="All","*",dashboard!$B$6),$M$2:M3450,IF(dashboard!$B$7="All","*",dashboard!$B$7),$P$2:P3450,"&gt;="&amp;dashboard!$B$8,$P$2:P3450,"&lt;="&amp;dashboard!$B$9)=1),1,0)</f>
        <v>0</v>
      </c>
    </row>
    <row r="3451" spans="1:17">
      <c r="A3451" t="s">
        <v>5054</v>
      </c>
      <c r="B3451" s="2">
        <v>44975</v>
      </c>
      <c r="C3451" t="s">
        <v>639</v>
      </c>
      <c r="D3451" t="s">
        <v>782</v>
      </c>
      <c r="E3451" t="s">
        <v>17</v>
      </c>
      <c r="F3451" t="s">
        <v>18</v>
      </c>
      <c r="G3451" t="s">
        <v>19</v>
      </c>
      <c r="H3451" t="s">
        <v>50</v>
      </c>
      <c r="I3451" s="3">
        <v>5</v>
      </c>
      <c r="J3451" s="4">
        <v>2490.36</v>
      </c>
      <c r="K3451" s="4">
        <v>12451.82</v>
      </c>
      <c r="L3451" t="s">
        <v>28</v>
      </c>
      <c r="M3451" t="s">
        <v>29</v>
      </c>
      <c r="N3451">
        <f>IF(COUNTIF($C$2:C3451,C3451)=1,1,0)</f>
        <v>0</v>
      </c>
      <c r="O3451">
        <f t="shared" si="106"/>
        <v>0</v>
      </c>
      <c r="P3451" t="str">
        <f t="shared" si="107"/>
        <v>2023-02</v>
      </c>
      <c r="Q3451" s="3">
        <f>IF(AND(IF(dashboard!$B$4="All",TRUE,$F3451=dashboard!$B$4),IF(dashboard!$B$5="All",TRUE,$E3451=dashboard!$B$5),IF(dashboard!$B$6="All",TRUE,$G3451=dashboard!$B$6),IF(dashboard!$B$7="All",TRUE,$M3451=dashboard!$B$7),$P3451&gt;=dashboard!$B$8,$P3451&lt;=dashboard!$B$9,COUNTIFS($C$2:C3451,$C3451,$F$2:F3451,IF(dashboard!$B$4="All","*",dashboard!$B$4),$E$2:E3451,IF(dashboard!$B$5="All","*",dashboard!$B$5),$G$2:G3451,IF(dashboard!$B$6="All","*",dashboard!$B$6),$M$2:M3451,IF(dashboard!$B$7="All","*",dashboard!$B$7),$P$2:P3451,"&gt;="&amp;dashboard!$B$8,$P$2:P3451,"&lt;="&amp;dashboard!$B$9)=1),1,0)</f>
        <v>0</v>
      </c>
    </row>
    <row r="3452" spans="1:17">
      <c r="A3452" t="s">
        <v>5055</v>
      </c>
      <c r="B3452" s="2">
        <v>45008</v>
      </c>
      <c r="C3452" t="s">
        <v>1536</v>
      </c>
      <c r="D3452" t="s">
        <v>1530</v>
      </c>
      <c r="E3452" t="s">
        <v>17</v>
      </c>
      <c r="F3452" t="s">
        <v>18</v>
      </c>
      <c r="G3452" t="s">
        <v>42</v>
      </c>
      <c r="H3452" t="s">
        <v>20</v>
      </c>
      <c r="I3452" s="3">
        <v>3</v>
      </c>
      <c r="J3452" s="4">
        <v>37945.43</v>
      </c>
      <c r="K3452" s="4">
        <v>113836.28</v>
      </c>
      <c r="L3452" t="s">
        <v>35</v>
      </c>
      <c r="M3452" t="s">
        <v>29</v>
      </c>
      <c r="N3452">
        <f>IF(COUNTIF($C$2:C3452,C3452)=1,1,0)</f>
        <v>0</v>
      </c>
      <c r="O3452">
        <f t="shared" si="106"/>
        <v>0</v>
      </c>
      <c r="P3452" t="str">
        <f t="shared" si="107"/>
        <v>2023-03</v>
      </c>
      <c r="Q3452" s="3">
        <f>IF(AND(IF(dashboard!$B$4="All",TRUE,$F3452=dashboard!$B$4),IF(dashboard!$B$5="All",TRUE,$E3452=dashboard!$B$5),IF(dashboard!$B$6="All",TRUE,$G3452=dashboard!$B$6),IF(dashboard!$B$7="All",TRUE,$M3452=dashboard!$B$7),$P3452&gt;=dashboard!$B$8,$P3452&lt;=dashboard!$B$9,COUNTIFS($C$2:C3452,$C3452,$F$2:F3452,IF(dashboard!$B$4="All","*",dashboard!$B$4),$E$2:E3452,IF(dashboard!$B$5="All","*",dashboard!$B$5),$G$2:G3452,IF(dashboard!$B$6="All","*",dashboard!$B$6),$M$2:M3452,IF(dashboard!$B$7="All","*",dashboard!$B$7),$P$2:P3452,"&gt;="&amp;dashboard!$B$8,$P$2:P3452,"&lt;="&amp;dashboard!$B$9)=1),1,0)</f>
        <v>0</v>
      </c>
    </row>
    <row r="3453" spans="1:17">
      <c r="A3453" t="s">
        <v>5056</v>
      </c>
      <c r="B3453" s="2">
        <v>45259</v>
      </c>
      <c r="C3453" t="s">
        <v>326</v>
      </c>
      <c r="D3453" t="s">
        <v>2528</v>
      </c>
      <c r="E3453" t="s">
        <v>17</v>
      </c>
      <c r="F3453" t="s">
        <v>33</v>
      </c>
      <c r="G3453" t="s">
        <v>19</v>
      </c>
      <c r="H3453" t="s">
        <v>34</v>
      </c>
      <c r="I3453" s="3">
        <v>1</v>
      </c>
      <c r="J3453" s="4">
        <v>1428.1</v>
      </c>
      <c r="K3453" s="4">
        <v>1428.1</v>
      </c>
      <c r="L3453" t="s">
        <v>21</v>
      </c>
      <c r="M3453" t="s">
        <v>29</v>
      </c>
      <c r="N3453">
        <f>IF(COUNTIF($C$2:C3453,C3453)=1,1,0)</f>
        <v>0</v>
      </c>
      <c r="O3453">
        <f t="shared" si="106"/>
        <v>0</v>
      </c>
      <c r="P3453" t="str">
        <f t="shared" si="107"/>
        <v>2023-11</v>
      </c>
      <c r="Q3453" s="3">
        <f>IF(AND(IF(dashboard!$B$4="All",TRUE,$F3453=dashboard!$B$4),IF(dashboard!$B$5="All",TRUE,$E3453=dashboard!$B$5),IF(dashboard!$B$6="All",TRUE,$G3453=dashboard!$B$6),IF(dashboard!$B$7="All",TRUE,$M3453=dashboard!$B$7),$P3453&gt;=dashboard!$B$8,$P3453&lt;=dashboard!$B$9,COUNTIFS($C$2:C3453,$C3453,$F$2:F3453,IF(dashboard!$B$4="All","*",dashboard!$B$4),$E$2:E3453,IF(dashboard!$B$5="All","*",dashboard!$B$5),$G$2:G3453,IF(dashboard!$B$6="All","*",dashboard!$B$6),$M$2:M3453,IF(dashboard!$B$7="All","*",dashboard!$B$7),$P$2:P3453,"&gt;="&amp;dashboard!$B$8,$P$2:P3453,"&lt;="&amp;dashboard!$B$9)=1),1,0)</f>
        <v>1</v>
      </c>
    </row>
    <row r="3454" spans="1:17">
      <c r="A3454" t="s">
        <v>5057</v>
      </c>
      <c r="B3454" s="2">
        <v>45261</v>
      </c>
      <c r="C3454" t="s">
        <v>2694</v>
      </c>
      <c r="D3454" t="s">
        <v>3013</v>
      </c>
      <c r="E3454" t="s">
        <v>26</v>
      </c>
      <c r="F3454" t="s">
        <v>46</v>
      </c>
      <c r="G3454" t="s">
        <v>42</v>
      </c>
      <c r="H3454" t="s">
        <v>34</v>
      </c>
      <c r="I3454" s="3">
        <v>5</v>
      </c>
      <c r="J3454" s="4">
        <v>1386.64</v>
      </c>
      <c r="K3454" s="4">
        <v>6933.2</v>
      </c>
      <c r="L3454" t="s">
        <v>28</v>
      </c>
      <c r="M3454" t="s">
        <v>22</v>
      </c>
      <c r="N3454">
        <f>IF(COUNTIF($C$2:C3454,C3454)=1,1,0)</f>
        <v>0</v>
      </c>
      <c r="O3454">
        <f t="shared" si="106"/>
        <v>1</v>
      </c>
      <c r="P3454" t="str">
        <f t="shared" si="107"/>
        <v>2023-12</v>
      </c>
      <c r="Q3454" s="3">
        <f>IF(AND(IF(dashboard!$B$4="All",TRUE,$F3454=dashboard!$B$4),IF(dashboard!$B$5="All",TRUE,$E3454=dashboard!$B$5),IF(dashboard!$B$6="All",TRUE,$G3454=dashboard!$B$6),IF(dashboard!$B$7="All",TRUE,$M3454=dashboard!$B$7),$P3454&gt;=dashboard!$B$8,$P3454&lt;=dashboard!$B$9,COUNTIFS($C$2:C3454,$C3454,$F$2:F3454,IF(dashboard!$B$4="All","*",dashboard!$B$4),$E$2:E3454,IF(dashboard!$B$5="All","*",dashboard!$B$5),$G$2:G3454,IF(dashboard!$B$6="All","*",dashboard!$B$6),$M$2:M3454,IF(dashboard!$B$7="All","*",dashboard!$B$7),$P$2:P3454,"&gt;="&amp;dashboard!$B$8,$P$2:P3454,"&lt;="&amp;dashboard!$B$9)=1),1,0)</f>
        <v>0</v>
      </c>
    </row>
    <row r="3455" spans="1:17">
      <c r="A3455" t="s">
        <v>5058</v>
      </c>
      <c r="B3455" s="2">
        <v>45458</v>
      </c>
      <c r="C3455" t="s">
        <v>705</v>
      </c>
      <c r="D3455" t="s">
        <v>172</v>
      </c>
      <c r="E3455" t="s">
        <v>17</v>
      </c>
      <c r="F3455" t="s">
        <v>46</v>
      </c>
      <c r="G3455" t="s">
        <v>19</v>
      </c>
      <c r="H3455" t="s">
        <v>50</v>
      </c>
      <c r="I3455" s="3">
        <v>4</v>
      </c>
      <c r="J3455" s="4">
        <v>2379.42</v>
      </c>
      <c r="K3455" s="4">
        <v>9517.69</v>
      </c>
      <c r="L3455" t="s">
        <v>21</v>
      </c>
      <c r="M3455" t="s">
        <v>29</v>
      </c>
      <c r="N3455">
        <f>IF(COUNTIF($C$2:C3455,C3455)=1,1,0)</f>
        <v>0</v>
      </c>
      <c r="O3455">
        <f t="shared" si="106"/>
        <v>0</v>
      </c>
      <c r="P3455" t="str">
        <f t="shared" si="107"/>
        <v>2024-06</v>
      </c>
      <c r="Q3455" s="3">
        <f>IF(AND(IF(dashboard!$B$4="All",TRUE,$F3455=dashboard!$B$4),IF(dashboard!$B$5="All",TRUE,$E3455=dashboard!$B$5),IF(dashboard!$B$6="All",TRUE,$G3455=dashboard!$B$6),IF(dashboard!$B$7="All",TRUE,$M3455=dashboard!$B$7),$P3455&gt;=dashboard!$B$8,$P3455&lt;=dashboard!$B$9,COUNTIFS($C$2:C3455,$C3455,$F$2:F3455,IF(dashboard!$B$4="All","*",dashboard!$B$4),$E$2:E3455,IF(dashboard!$B$5="All","*",dashboard!$B$5),$G$2:G3455,IF(dashboard!$B$6="All","*",dashboard!$B$6),$M$2:M3455,IF(dashboard!$B$7="All","*",dashboard!$B$7),$P$2:P3455,"&gt;="&amp;dashboard!$B$8,$P$2:P3455,"&lt;="&amp;dashboard!$B$9)=1),1,0)</f>
        <v>0</v>
      </c>
    </row>
    <row r="3456" spans="1:17">
      <c r="A3456" t="s">
        <v>5059</v>
      </c>
      <c r="B3456" s="2">
        <v>45147</v>
      </c>
      <c r="C3456" t="s">
        <v>1564</v>
      </c>
      <c r="D3456" t="s">
        <v>2528</v>
      </c>
      <c r="E3456" t="s">
        <v>17</v>
      </c>
      <c r="F3456" t="s">
        <v>27</v>
      </c>
      <c r="G3456" t="s">
        <v>42</v>
      </c>
      <c r="H3456" t="s">
        <v>50</v>
      </c>
      <c r="I3456" s="3">
        <v>1</v>
      </c>
      <c r="J3456" s="4">
        <v>2360.44</v>
      </c>
      <c r="K3456" s="4">
        <v>2360.44</v>
      </c>
      <c r="L3456" t="s">
        <v>35</v>
      </c>
      <c r="M3456" t="s">
        <v>29</v>
      </c>
      <c r="N3456">
        <f>IF(COUNTIF($C$2:C3456,C3456)=1,1,0)</f>
        <v>0</v>
      </c>
      <c r="O3456">
        <f t="shared" si="106"/>
        <v>0</v>
      </c>
      <c r="P3456" t="str">
        <f t="shared" si="107"/>
        <v>2023-08</v>
      </c>
      <c r="Q3456" s="3">
        <f>IF(AND(IF(dashboard!$B$4="All",TRUE,$F3456=dashboard!$B$4),IF(dashboard!$B$5="All",TRUE,$E3456=dashboard!$B$5),IF(dashboard!$B$6="All",TRUE,$G3456=dashboard!$B$6),IF(dashboard!$B$7="All",TRUE,$M3456=dashboard!$B$7),$P3456&gt;=dashboard!$B$8,$P3456&lt;=dashboard!$B$9,COUNTIFS($C$2:C3456,$C3456,$F$2:F3456,IF(dashboard!$B$4="All","*",dashboard!$B$4),$E$2:E3456,IF(dashboard!$B$5="All","*",dashboard!$B$5),$G$2:G3456,IF(dashboard!$B$6="All","*",dashboard!$B$6),$M$2:M3456,IF(dashboard!$B$7="All","*",dashboard!$B$7),$P$2:P3456,"&gt;="&amp;dashboard!$B$8,$P$2:P3456,"&lt;="&amp;dashboard!$B$9)=1),1,0)</f>
        <v>0</v>
      </c>
    </row>
    <row r="3457" spans="1:17">
      <c r="A3457" t="s">
        <v>5060</v>
      </c>
      <c r="B3457" s="2">
        <v>45249</v>
      </c>
      <c r="C3457" t="s">
        <v>1863</v>
      </c>
      <c r="D3457" t="s">
        <v>196</v>
      </c>
      <c r="E3457" t="s">
        <v>17</v>
      </c>
      <c r="F3457" t="s">
        <v>18</v>
      </c>
      <c r="G3457" t="s">
        <v>19</v>
      </c>
      <c r="H3457" t="s">
        <v>57</v>
      </c>
      <c r="I3457" s="3">
        <v>3</v>
      </c>
      <c r="J3457" s="4">
        <v>13782.75</v>
      </c>
      <c r="K3457" s="4">
        <v>41348.25</v>
      </c>
      <c r="L3457" t="s">
        <v>28</v>
      </c>
      <c r="M3457" t="s">
        <v>29</v>
      </c>
      <c r="N3457">
        <f>IF(COUNTIF($C$2:C3457,C3457)=1,1,0)</f>
        <v>0</v>
      </c>
      <c r="O3457">
        <f t="shared" si="106"/>
        <v>0</v>
      </c>
      <c r="P3457" t="str">
        <f t="shared" si="107"/>
        <v>2023-11</v>
      </c>
      <c r="Q3457" s="3">
        <f>IF(AND(IF(dashboard!$B$4="All",TRUE,$F3457=dashboard!$B$4),IF(dashboard!$B$5="All",TRUE,$E3457=dashboard!$B$5),IF(dashboard!$B$6="All",TRUE,$G3457=dashboard!$B$6),IF(dashboard!$B$7="All",TRUE,$M3457=dashboard!$B$7),$P3457&gt;=dashboard!$B$8,$P3457&lt;=dashboard!$B$9,COUNTIFS($C$2:C3457,$C3457,$F$2:F3457,IF(dashboard!$B$4="All","*",dashboard!$B$4),$E$2:E3457,IF(dashboard!$B$5="All","*",dashboard!$B$5),$G$2:G3457,IF(dashboard!$B$6="All","*",dashboard!$B$6),$M$2:M3457,IF(dashboard!$B$7="All","*",dashboard!$B$7),$P$2:P3457,"&gt;="&amp;dashboard!$B$8,$P$2:P3457,"&lt;="&amp;dashboard!$B$9)=1),1,0)</f>
        <v>0</v>
      </c>
    </row>
    <row r="3458" spans="1:17">
      <c r="A3458" t="s">
        <v>5061</v>
      </c>
      <c r="B3458" s="2">
        <v>44929</v>
      </c>
      <c r="C3458" t="s">
        <v>2250</v>
      </c>
      <c r="D3458" t="s">
        <v>2397</v>
      </c>
      <c r="E3458" t="s">
        <v>61</v>
      </c>
      <c r="F3458" t="s">
        <v>46</v>
      </c>
      <c r="G3458" t="s">
        <v>19</v>
      </c>
      <c r="H3458" t="s">
        <v>20</v>
      </c>
      <c r="I3458" s="3">
        <v>2</v>
      </c>
      <c r="J3458" s="4">
        <v>24985.64</v>
      </c>
      <c r="K3458" s="4">
        <v>49971.27</v>
      </c>
      <c r="L3458" t="s">
        <v>21</v>
      </c>
      <c r="M3458" t="s">
        <v>22</v>
      </c>
      <c r="N3458">
        <f>IF(COUNTIF($C$2:C3458,C3458)=1,1,0)</f>
        <v>0</v>
      </c>
      <c r="O3458">
        <f t="shared" ref="O3458:O3521" si="108">IF(OR(M3458="Yes",M3458="YES",M3458=TRUE,M3458=1),1,0)</f>
        <v>1</v>
      </c>
      <c r="P3458" t="str">
        <f t="shared" ref="P3458:P3521" si="109">TEXT(B3458,"yyyy-mm")</f>
        <v>2023-01</v>
      </c>
      <c r="Q3458" s="3">
        <f>IF(AND(IF(dashboard!$B$4="All",TRUE,$F3458=dashboard!$B$4),IF(dashboard!$B$5="All",TRUE,$E3458=dashboard!$B$5),IF(dashboard!$B$6="All",TRUE,$G3458=dashboard!$B$6),IF(dashboard!$B$7="All",TRUE,$M3458=dashboard!$B$7),$P3458&gt;=dashboard!$B$8,$P3458&lt;=dashboard!$B$9,COUNTIFS($C$2:C3458,$C3458,$F$2:F3458,IF(dashboard!$B$4="All","*",dashboard!$B$4),$E$2:E3458,IF(dashboard!$B$5="All","*",dashboard!$B$5),$G$2:G3458,IF(dashboard!$B$6="All","*",dashboard!$B$6),$M$2:M3458,IF(dashboard!$B$7="All","*",dashboard!$B$7),$P$2:P3458,"&gt;="&amp;dashboard!$B$8,$P$2:P3458,"&lt;="&amp;dashboard!$B$9)=1),1,0)</f>
        <v>0</v>
      </c>
    </row>
    <row r="3459" spans="1:17">
      <c r="A3459" t="s">
        <v>5062</v>
      </c>
      <c r="B3459" s="2">
        <v>45132</v>
      </c>
      <c r="C3459" t="s">
        <v>2895</v>
      </c>
      <c r="D3459" t="s">
        <v>1483</v>
      </c>
      <c r="E3459" t="s">
        <v>17</v>
      </c>
      <c r="F3459" t="s">
        <v>33</v>
      </c>
      <c r="G3459" t="s">
        <v>19</v>
      </c>
      <c r="H3459" t="s">
        <v>57</v>
      </c>
      <c r="I3459" s="3">
        <v>5</v>
      </c>
      <c r="J3459" s="4">
        <v>11744.66</v>
      </c>
      <c r="K3459" s="4">
        <v>58723.29</v>
      </c>
      <c r="L3459" t="s">
        <v>35</v>
      </c>
      <c r="M3459" t="s">
        <v>29</v>
      </c>
      <c r="N3459">
        <f>IF(COUNTIF($C$2:C3459,C3459)=1,1,0)</f>
        <v>0</v>
      </c>
      <c r="O3459">
        <f t="shared" si="108"/>
        <v>0</v>
      </c>
      <c r="P3459" t="str">
        <f t="shared" si="109"/>
        <v>2023-07</v>
      </c>
      <c r="Q3459" s="3">
        <f>IF(AND(IF(dashboard!$B$4="All",TRUE,$F3459=dashboard!$B$4),IF(dashboard!$B$5="All",TRUE,$E3459=dashboard!$B$5),IF(dashboard!$B$6="All",TRUE,$G3459=dashboard!$B$6),IF(dashboard!$B$7="All",TRUE,$M3459=dashboard!$B$7),$P3459&gt;=dashboard!$B$8,$P3459&lt;=dashboard!$B$9,COUNTIFS($C$2:C3459,$C3459,$F$2:F3459,IF(dashboard!$B$4="All","*",dashboard!$B$4),$E$2:E3459,IF(dashboard!$B$5="All","*",dashboard!$B$5),$G$2:G3459,IF(dashboard!$B$6="All","*",dashboard!$B$6),$M$2:M3459,IF(dashboard!$B$7="All","*",dashboard!$B$7),$P$2:P3459,"&gt;="&amp;dashboard!$B$8,$P$2:P3459,"&lt;="&amp;dashboard!$B$9)=1),1,0)</f>
        <v>0</v>
      </c>
    </row>
    <row r="3460" spans="1:17">
      <c r="A3460" t="s">
        <v>5063</v>
      </c>
      <c r="B3460" s="2">
        <v>44966</v>
      </c>
      <c r="C3460" t="s">
        <v>395</v>
      </c>
      <c r="D3460" t="s">
        <v>1282</v>
      </c>
      <c r="E3460" t="s">
        <v>17</v>
      </c>
      <c r="F3460" t="s">
        <v>46</v>
      </c>
      <c r="G3460" t="s">
        <v>42</v>
      </c>
      <c r="H3460" t="s">
        <v>57</v>
      </c>
      <c r="I3460" s="3">
        <v>2</v>
      </c>
      <c r="J3460" s="4">
        <v>10943.92</v>
      </c>
      <c r="K3460" s="4">
        <v>21887.84</v>
      </c>
      <c r="L3460" t="s">
        <v>21</v>
      </c>
      <c r="M3460" t="s">
        <v>29</v>
      </c>
      <c r="N3460">
        <f>IF(COUNTIF($C$2:C3460,C3460)=1,1,0)</f>
        <v>0</v>
      </c>
      <c r="O3460">
        <f t="shared" si="108"/>
        <v>0</v>
      </c>
      <c r="P3460" t="str">
        <f t="shared" si="109"/>
        <v>2023-02</v>
      </c>
      <c r="Q3460" s="3">
        <f>IF(AND(IF(dashboard!$B$4="All",TRUE,$F3460=dashboard!$B$4),IF(dashboard!$B$5="All",TRUE,$E3460=dashboard!$B$5),IF(dashboard!$B$6="All",TRUE,$G3460=dashboard!$B$6),IF(dashboard!$B$7="All",TRUE,$M3460=dashboard!$B$7),$P3460&gt;=dashboard!$B$8,$P3460&lt;=dashboard!$B$9,COUNTIFS($C$2:C3460,$C3460,$F$2:F3460,IF(dashboard!$B$4="All","*",dashboard!$B$4),$E$2:E3460,IF(dashboard!$B$5="All","*",dashboard!$B$5),$G$2:G3460,IF(dashboard!$B$6="All","*",dashboard!$B$6),$M$2:M3460,IF(dashboard!$B$7="All","*",dashboard!$B$7),$P$2:P3460,"&gt;="&amp;dashboard!$B$8,$P$2:P3460,"&lt;="&amp;dashboard!$B$9)=1),1,0)</f>
        <v>0</v>
      </c>
    </row>
    <row r="3461" spans="1:17">
      <c r="A3461" t="s">
        <v>5064</v>
      </c>
      <c r="B3461" s="2">
        <v>44985</v>
      </c>
      <c r="C3461" t="s">
        <v>2955</v>
      </c>
      <c r="D3461" t="s">
        <v>2156</v>
      </c>
      <c r="E3461" t="s">
        <v>17</v>
      </c>
      <c r="F3461" t="s">
        <v>27</v>
      </c>
      <c r="G3461" t="s">
        <v>42</v>
      </c>
      <c r="H3461" t="s">
        <v>34</v>
      </c>
      <c r="I3461" s="3">
        <v>5</v>
      </c>
      <c r="J3461" s="4">
        <v>1257.81</v>
      </c>
      <c r="K3461" s="4">
        <v>6289.07</v>
      </c>
      <c r="L3461" t="s">
        <v>35</v>
      </c>
      <c r="M3461" t="s">
        <v>29</v>
      </c>
      <c r="N3461">
        <f>IF(COUNTIF($C$2:C3461,C3461)=1,1,0)</f>
        <v>0</v>
      </c>
      <c r="O3461">
        <f t="shared" si="108"/>
        <v>0</v>
      </c>
      <c r="P3461" t="str">
        <f t="shared" si="109"/>
        <v>2023-02</v>
      </c>
      <c r="Q3461" s="3">
        <f>IF(AND(IF(dashboard!$B$4="All",TRUE,$F3461=dashboard!$B$4),IF(dashboard!$B$5="All",TRUE,$E3461=dashboard!$B$5),IF(dashboard!$B$6="All",TRUE,$G3461=dashboard!$B$6),IF(dashboard!$B$7="All",TRUE,$M3461=dashboard!$B$7),$P3461&gt;=dashboard!$B$8,$P3461&lt;=dashboard!$B$9,COUNTIFS($C$2:C3461,$C3461,$F$2:F3461,IF(dashboard!$B$4="All","*",dashboard!$B$4),$E$2:E3461,IF(dashboard!$B$5="All","*",dashboard!$B$5),$G$2:G3461,IF(dashboard!$B$6="All","*",dashboard!$B$6),$M$2:M3461,IF(dashboard!$B$7="All","*",dashboard!$B$7),$P$2:P3461,"&gt;="&amp;dashboard!$B$8,$P$2:P3461,"&lt;="&amp;dashboard!$B$9)=1),1,0)</f>
        <v>0</v>
      </c>
    </row>
    <row r="3462" spans="1:17">
      <c r="A3462" t="s">
        <v>5065</v>
      </c>
      <c r="B3462" s="2">
        <v>45433</v>
      </c>
      <c r="C3462" t="s">
        <v>3437</v>
      </c>
      <c r="D3462" t="s">
        <v>2639</v>
      </c>
      <c r="E3462" t="s">
        <v>61</v>
      </c>
      <c r="F3462" t="s">
        <v>27</v>
      </c>
      <c r="G3462" t="s">
        <v>19</v>
      </c>
      <c r="H3462" t="s">
        <v>20</v>
      </c>
      <c r="I3462" s="3">
        <v>3</v>
      </c>
      <c r="J3462" s="4">
        <v>31731.61</v>
      </c>
      <c r="K3462" s="4">
        <v>95194.82</v>
      </c>
      <c r="L3462" t="s">
        <v>21</v>
      </c>
      <c r="M3462" t="s">
        <v>29</v>
      </c>
      <c r="N3462">
        <f>IF(COUNTIF($C$2:C3462,C3462)=1,1,0)</f>
        <v>0</v>
      </c>
      <c r="O3462">
        <f t="shared" si="108"/>
        <v>0</v>
      </c>
      <c r="P3462" t="str">
        <f t="shared" si="109"/>
        <v>2024-05</v>
      </c>
      <c r="Q3462" s="3">
        <f>IF(AND(IF(dashboard!$B$4="All",TRUE,$F3462=dashboard!$B$4),IF(dashboard!$B$5="All",TRUE,$E3462=dashboard!$B$5),IF(dashboard!$B$6="All",TRUE,$G3462=dashboard!$B$6),IF(dashboard!$B$7="All",TRUE,$M3462=dashboard!$B$7),$P3462&gt;=dashboard!$B$8,$P3462&lt;=dashboard!$B$9,COUNTIFS($C$2:C3462,$C3462,$F$2:F3462,IF(dashboard!$B$4="All","*",dashboard!$B$4),$E$2:E3462,IF(dashboard!$B$5="All","*",dashboard!$B$5),$G$2:G3462,IF(dashboard!$B$6="All","*",dashboard!$B$6),$M$2:M3462,IF(dashboard!$B$7="All","*",dashboard!$B$7),$P$2:P3462,"&gt;="&amp;dashboard!$B$8,$P$2:P3462,"&lt;="&amp;dashboard!$B$9)=1),1,0)</f>
        <v>0</v>
      </c>
    </row>
    <row r="3463" spans="1:17">
      <c r="A3463" t="s">
        <v>5066</v>
      </c>
      <c r="B3463" s="2">
        <v>45048</v>
      </c>
      <c r="C3463" t="s">
        <v>1808</v>
      </c>
      <c r="D3463" t="s">
        <v>390</v>
      </c>
      <c r="E3463" t="s">
        <v>61</v>
      </c>
      <c r="F3463" t="s">
        <v>18</v>
      </c>
      <c r="G3463" t="s">
        <v>42</v>
      </c>
      <c r="H3463" t="s">
        <v>57</v>
      </c>
      <c r="I3463" s="3">
        <v>3</v>
      </c>
      <c r="J3463" s="4">
        <v>10978.27</v>
      </c>
      <c r="K3463" s="4">
        <v>32934.82</v>
      </c>
      <c r="L3463" t="s">
        <v>35</v>
      </c>
      <c r="M3463" t="s">
        <v>29</v>
      </c>
      <c r="N3463">
        <f>IF(COUNTIF($C$2:C3463,C3463)=1,1,0)</f>
        <v>0</v>
      </c>
      <c r="O3463">
        <f t="shared" si="108"/>
        <v>0</v>
      </c>
      <c r="P3463" t="str">
        <f t="shared" si="109"/>
        <v>2023-05</v>
      </c>
      <c r="Q3463" s="3">
        <f>IF(AND(IF(dashboard!$B$4="All",TRUE,$F3463=dashboard!$B$4),IF(dashboard!$B$5="All",TRUE,$E3463=dashboard!$B$5),IF(dashboard!$B$6="All",TRUE,$G3463=dashboard!$B$6),IF(dashboard!$B$7="All",TRUE,$M3463=dashboard!$B$7),$P3463&gt;=dashboard!$B$8,$P3463&lt;=dashboard!$B$9,COUNTIFS($C$2:C3463,$C3463,$F$2:F3463,IF(dashboard!$B$4="All","*",dashboard!$B$4),$E$2:E3463,IF(dashboard!$B$5="All","*",dashboard!$B$5),$G$2:G3463,IF(dashboard!$B$6="All","*",dashboard!$B$6),$M$2:M3463,IF(dashboard!$B$7="All","*",dashboard!$B$7),$P$2:P3463,"&gt;="&amp;dashboard!$B$8,$P$2:P3463,"&lt;="&amp;dashboard!$B$9)=1),1,0)</f>
        <v>0</v>
      </c>
    </row>
    <row r="3464" spans="1:17">
      <c r="A3464" t="s">
        <v>5067</v>
      </c>
      <c r="B3464" s="2">
        <v>45405</v>
      </c>
      <c r="C3464" t="s">
        <v>207</v>
      </c>
      <c r="D3464" t="s">
        <v>2230</v>
      </c>
      <c r="E3464" t="s">
        <v>26</v>
      </c>
      <c r="F3464" t="s">
        <v>33</v>
      </c>
      <c r="G3464" t="s">
        <v>19</v>
      </c>
      <c r="H3464" t="s">
        <v>34</v>
      </c>
      <c r="I3464" s="3">
        <v>3</v>
      </c>
      <c r="J3464" s="4">
        <v>1254.3499999999999</v>
      </c>
      <c r="K3464" s="4">
        <v>3763.04</v>
      </c>
      <c r="L3464" t="s">
        <v>21</v>
      </c>
      <c r="M3464" t="s">
        <v>29</v>
      </c>
      <c r="N3464">
        <f>IF(COUNTIF($C$2:C3464,C3464)=1,1,0)</f>
        <v>0</v>
      </c>
      <c r="O3464">
        <f t="shared" si="108"/>
        <v>0</v>
      </c>
      <c r="P3464" t="str">
        <f t="shared" si="109"/>
        <v>2024-04</v>
      </c>
      <c r="Q3464" s="3">
        <f>IF(AND(IF(dashboard!$B$4="All",TRUE,$F3464=dashboard!$B$4),IF(dashboard!$B$5="All",TRUE,$E3464=dashboard!$B$5),IF(dashboard!$B$6="All",TRUE,$G3464=dashboard!$B$6),IF(dashboard!$B$7="All",TRUE,$M3464=dashboard!$B$7),$P3464&gt;=dashboard!$B$8,$P3464&lt;=dashboard!$B$9,COUNTIFS($C$2:C3464,$C3464,$F$2:F3464,IF(dashboard!$B$4="All","*",dashboard!$B$4),$E$2:E3464,IF(dashboard!$B$5="All","*",dashboard!$B$5),$G$2:G3464,IF(dashboard!$B$6="All","*",dashboard!$B$6),$M$2:M3464,IF(dashboard!$B$7="All","*",dashboard!$B$7),$P$2:P3464,"&gt;="&amp;dashboard!$B$8,$P$2:P3464,"&lt;="&amp;dashboard!$B$9)=1),1,0)</f>
        <v>0</v>
      </c>
    </row>
    <row r="3465" spans="1:17">
      <c r="A3465" t="s">
        <v>5068</v>
      </c>
      <c r="B3465" s="2">
        <v>45022</v>
      </c>
      <c r="C3465" t="s">
        <v>1826</v>
      </c>
      <c r="D3465" t="s">
        <v>1224</v>
      </c>
      <c r="E3465" t="s">
        <v>61</v>
      </c>
      <c r="F3465" t="s">
        <v>33</v>
      </c>
      <c r="G3465" t="s">
        <v>42</v>
      </c>
      <c r="H3465" t="s">
        <v>50</v>
      </c>
      <c r="I3465" s="3">
        <v>3</v>
      </c>
      <c r="J3465" s="4">
        <v>2555.54</v>
      </c>
      <c r="K3465" s="4">
        <v>7666.63</v>
      </c>
      <c r="L3465" t="s">
        <v>28</v>
      </c>
      <c r="M3465" t="s">
        <v>29</v>
      </c>
      <c r="N3465">
        <f>IF(COUNTIF($C$2:C3465,C3465)=1,1,0)</f>
        <v>0</v>
      </c>
      <c r="O3465">
        <f t="shared" si="108"/>
        <v>0</v>
      </c>
      <c r="P3465" t="str">
        <f t="shared" si="109"/>
        <v>2023-04</v>
      </c>
      <c r="Q3465" s="3">
        <f>IF(AND(IF(dashboard!$B$4="All",TRUE,$F3465=dashboard!$B$4),IF(dashboard!$B$5="All",TRUE,$E3465=dashboard!$B$5),IF(dashboard!$B$6="All",TRUE,$G3465=dashboard!$B$6),IF(dashboard!$B$7="All",TRUE,$M3465=dashboard!$B$7),$P3465&gt;=dashboard!$B$8,$P3465&lt;=dashboard!$B$9,COUNTIFS($C$2:C3465,$C3465,$F$2:F3465,IF(dashboard!$B$4="All","*",dashboard!$B$4),$E$2:E3465,IF(dashboard!$B$5="All","*",dashboard!$B$5),$G$2:G3465,IF(dashboard!$B$6="All","*",dashboard!$B$6),$M$2:M3465,IF(dashboard!$B$7="All","*",dashboard!$B$7),$P$2:P3465,"&gt;="&amp;dashboard!$B$8,$P$2:P3465,"&lt;="&amp;dashboard!$B$9)=1),1,0)</f>
        <v>0</v>
      </c>
    </row>
    <row r="3466" spans="1:17">
      <c r="A3466" t="s">
        <v>5069</v>
      </c>
      <c r="B3466" s="2">
        <v>45340</v>
      </c>
      <c r="C3466" t="s">
        <v>1072</v>
      </c>
      <c r="D3466" t="s">
        <v>178</v>
      </c>
      <c r="E3466" t="s">
        <v>17</v>
      </c>
      <c r="F3466" t="s">
        <v>46</v>
      </c>
      <c r="G3466" t="s">
        <v>42</v>
      </c>
      <c r="H3466" t="s">
        <v>57</v>
      </c>
      <c r="I3466" s="3">
        <v>1</v>
      </c>
      <c r="J3466" s="4">
        <v>15899.72</v>
      </c>
      <c r="K3466" s="4">
        <v>15899.72</v>
      </c>
      <c r="L3466" t="s">
        <v>35</v>
      </c>
      <c r="M3466" t="s">
        <v>22</v>
      </c>
      <c r="N3466">
        <f>IF(COUNTIF($C$2:C3466,C3466)=1,1,0)</f>
        <v>0</v>
      </c>
      <c r="O3466">
        <f t="shared" si="108"/>
        <v>1</v>
      </c>
      <c r="P3466" t="str">
        <f t="shared" si="109"/>
        <v>2024-02</v>
      </c>
      <c r="Q3466" s="3">
        <f>IF(AND(IF(dashboard!$B$4="All",TRUE,$F3466=dashboard!$B$4),IF(dashboard!$B$5="All",TRUE,$E3466=dashboard!$B$5),IF(dashboard!$B$6="All",TRUE,$G3466=dashboard!$B$6),IF(dashboard!$B$7="All",TRUE,$M3466=dashboard!$B$7),$P3466&gt;=dashboard!$B$8,$P3466&lt;=dashboard!$B$9,COUNTIFS($C$2:C3466,$C3466,$F$2:F3466,IF(dashboard!$B$4="All","*",dashboard!$B$4),$E$2:E3466,IF(dashboard!$B$5="All","*",dashboard!$B$5),$G$2:G3466,IF(dashboard!$B$6="All","*",dashboard!$B$6),$M$2:M3466,IF(dashboard!$B$7="All","*",dashboard!$B$7),$P$2:P3466,"&gt;="&amp;dashboard!$B$8,$P$2:P3466,"&lt;="&amp;dashboard!$B$9)=1),1,0)</f>
        <v>0</v>
      </c>
    </row>
    <row r="3467" spans="1:17">
      <c r="A3467" t="s">
        <v>5070</v>
      </c>
      <c r="B3467" s="2">
        <v>45161</v>
      </c>
      <c r="C3467" t="s">
        <v>2155</v>
      </c>
      <c r="D3467" t="s">
        <v>881</v>
      </c>
      <c r="E3467" t="s">
        <v>61</v>
      </c>
      <c r="F3467" t="s">
        <v>33</v>
      </c>
      <c r="G3467" t="s">
        <v>42</v>
      </c>
      <c r="H3467" t="s">
        <v>50</v>
      </c>
      <c r="I3467" s="3">
        <v>1</v>
      </c>
      <c r="J3467" s="4">
        <v>2499.79</v>
      </c>
      <c r="K3467" s="4">
        <v>2499.79</v>
      </c>
      <c r="L3467" t="s">
        <v>35</v>
      </c>
      <c r="M3467" t="s">
        <v>29</v>
      </c>
      <c r="N3467">
        <f>IF(COUNTIF($C$2:C3467,C3467)=1,1,0)</f>
        <v>0</v>
      </c>
      <c r="O3467">
        <f t="shared" si="108"/>
        <v>0</v>
      </c>
      <c r="P3467" t="str">
        <f t="shared" si="109"/>
        <v>2023-08</v>
      </c>
      <c r="Q3467" s="3">
        <f>IF(AND(IF(dashboard!$B$4="All",TRUE,$F3467=dashboard!$B$4),IF(dashboard!$B$5="All",TRUE,$E3467=dashboard!$B$5),IF(dashboard!$B$6="All",TRUE,$G3467=dashboard!$B$6),IF(dashboard!$B$7="All",TRUE,$M3467=dashboard!$B$7),$P3467&gt;=dashboard!$B$8,$P3467&lt;=dashboard!$B$9,COUNTIFS($C$2:C3467,$C3467,$F$2:F3467,IF(dashboard!$B$4="All","*",dashboard!$B$4),$E$2:E3467,IF(dashboard!$B$5="All","*",dashboard!$B$5),$G$2:G3467,IF(dashboard!$B$6="All","*",dashboard!$B$6),$M$2:M3467,IF(dashboard!$B$7="All","*",dashboard!$B$7),$P$2:P3467,"&gt;="&amp;dashboard!$B$8,$P$2:P3467,"&lt;="&amp;dashboard!$B$9)=1),1,0)</f>
        <v>0</v>
      </c>
    </row>
    <row r="3468" spans="1:17">
      <c r="A3468" t="s">
        <v>5071</v>
      </c>
      <c r="B3468" s="2">
        <v>44988</v>
      </c>
      <c r="C3468" t="s">
        <v>733</v>
      </c>
      <c r="D3468" t="s">
        <v>5072</v>
      </c>
      <c r="E3468" t="s">
        <v>17</v>
      </c>
      <c r="F3468" t="s">
        <v>46</v>
      </c>
      <c r="G3468" t="s">
        <v>42</v>
      </c>
      <c r="H3468" t="s">
        <v>20</v>
      </c>
      <c r="I3468" s="3">
        <v>5</v>
      </c>
      <c r="J3468" s="4">
        <v>27326.94</v>
      </c>
      <c r="K3468" s="4">
        <v>136634.71</v>
      </c>
      <c r="L3468" t="s">
        <v>21</v>
      </c>
      <c r="M3468" t="s">
        <v>29</v>
      </c>
      <c r="N3468">
        <f>IF(COUNTIF($C$2:C3468,C3468)=1,1,0)</f>
        <v>0</v>
      </c>
      <c r="O3468">
        <f t="shared" si="108"/>
        <v>0</v>
      </c>
      <c r="P3468" t="str">
        <f t="shared" si="109"/>
        <v>2023-03</v>
      </c>
      <c r="Q3468" s="3">
        <f>IF(AND(IF(dashboard!$B$4="All",TRUE,$F3468=dashboard!$B$4),IF(dashboard!$B$5="All",TRUE,$E3468=dashboard!$B$5),IF(dashboard!$B$6="All",TRUE,$G3468=dashboard!$B$6),IF(dashboard!$B$7="All",TRUE,$M3468=dashboard!$B$7),$P3468&gt;=dashboard!$B$8,$P3468&lt;=dashboard!$B$9,COUNTIFS($C$2:C3468,$C3468,$F$2:F3468,IF(dashboard!$B$4="All","*",dashboard!$B$4),$E$2:E3468,IF(dashboard!$B$5="All","*",dashboard!$B$5),$G$2:G3468,IF(dashboard!$B$6="All","*",dashboard!$B$6),$M$2:M3468,IF(dashboard!$B$7="All","*",dashboard!$B$7),$P$2:P3468,"&gt;="&amp;dashboard!$B$8,$P$2:P3468,"&lt;="&amp;dashboard!$B$9)=1),1,0)</f>
        <v>0</v>
      </c>
    </row>
    <row r="3469" spans="1:17">
      <c r="A3469" t="s">
        <v>5073</v>
      </c>
      <c r="B3469" s="2">
        <v>45182</v>
      </c>
      <c r="C3469" t="s">
        <v>1717</v>
      </c>
      <c r="D3469" t="s">
        <v>82</v>
      </c>
      <c r="E3469" t="s">
        <v>17</v>
      </c>
      <c r="F3469" t="s">
        <v>46</v>
      </c>
      <c r="G3469" t="s">
        <v>42</v>
      </c>
      <c r="H3469" t="s">
        <v>57</v>
      </c>
      <c r="I3469" s="3">
        <v>1</v>
      </c>
      <c r="J3469" s="4">
        <v>10960.44</v>
      </c>
      <c r="K3469" s="4">
        <v>10960.44</v>
      </c>
      <c r="L3469" t="s">
        <v>35</v>
      </c>
      <c r="M3469" t="s">
        <v>29</v>
      </c>
      <c r="N3469">
        <f>IF(COUNTIF($C$2:C3469,C3469)=1,1,0)</f>
        <v>0</v>
      </c>
      <c r="O3469">
        <f t="shared" si="108"/>
        <v>0</v>
      </c>
      <c r="P3469" t="str">
        <f t="shared" si="109"/>
        <v>2023-09</v>
      </c>
      <c r="Q3469" s="3">
        <f>IF(AND(IF(dashboard!$B$4="All",TRUE,$F3469=dashboard!$B$4),IF(dashboard!$B$5="All",TRUE,$E3469=dashboard!$B$5),IF(dashboard!$B$6="All",TRUE,$G3469=dashboard!$B$6),IF(dashboard!$B$7="All",TRUE,$M3469=dashboard!$B$7),$P3469&gt;=dashboard!$B$8,$P3469&lt;=dashboard!$B$9,COUNTIFS($C$2:C3469,$C3469,$F$2:F3469,IF(dashboard!$B$4="All","*",dashboard!$B$4),$E$2:E3469,IF(dashboard!$B$5="All","*",dashboard!$B$5),$G$2:G3469,IF(dashboard!$B$6="All","*",dashboard!$B$6),$M$2:M3469,IF(dashboard!$B$7="All","*",dashboard!$B$7),$P$2:P3469,"&gt;="&amp;dashboard!$B$8,$P$2:P3469,"&lt;="&amp;dashboard!$B$9)=1),1,0)</f>
        <v>0</v>
      </c>
    </row>
    <row r="3470" spans="1:17">
      <c r="A3470" t="s">
        <v>5074</v>
      </c>
      <c r="B3470" s="2">
        <v>45274</v>
      </c>
      <c r="C3470" t="s">
        <v>1463</v>
      </c>
      <c r="D3470" t="s">
        <v>1699</v>
      </c>
      <c r="E3470" t="s">
        <v>17</v>
      </c>
      <c r="F3470" t="s">
        <v>18</v>
      </c>
      <c r="G3470" t="s">
        <v>19</v>
      </c>
      <c r="H3470" t="s">
        <v>50</v>
      </c>
      <c r="I3470" s="3">
        <v>5</v>
      </c>
      <c r="J3470" s="4">
        <v>2771.43</v>
      </c>
      <c r="K3470" s="4">
        <v>13857.13</v>
      </c>
      <c r="L3470" t="s">
        <v>28</v>
      </c>
      <c r="M3470" t="s">
        <v>29</v>
      </c>
      <c r="N3470">
        <f>IF(COUNTIF($C$2:C3470,C3470)=1,1,0)</f>
        <v>0</v>
      </c>
      <c r="O3470">
        <f t="shared" si="108"/>
        <v>0</v>
      </c>
      <c r="P3470" t="str">
        <f t="shared" si="109"/>
        <v>2023-12</v>
      </c>
      <c r="Q3470" s="3">
        <f>IF(AND(IF(dashboard!$B$4="All",TRUE,$F3470=dashboard!$B$4),IF(dashboard!$B$5="All",TRUE,$E3470=dashboard!$B$5),IF(dashboard!$B$6="All",TRUE,$G3470=dashboard!$B$6),IF(dashboard!$B$7="All",TRUE,$M3470=dashboard!$B$7),$P3470&gt;=dashboard!$B$8,$P3470&lt;=dashboard!$B$9,COUNTIFS($C$2:C3470,$C3470,$F$2:F3470,IF(dashboard!$B$4="All","*",dashboard!$B$4),$E$2:E3470,IF(dashboard!$B$5="All","*",dashboard!$B$5),$G$2:G3470,IF(dashboard!$B$6="All","*",dashboard!$B$6),$M$2:M3470,IF(dashboard!$B$7="All","*",dashboard!$B$7),$P$2:P3470,"&gt;="&amp;dashboard!$B$8,$P$2:P3470,"&lt;="&amp;dashboard!$B$9)=1),1,0)</f>
        <v>0</v>
      </c>
    </row>
    <row r="3471" spans="1:17">
      <c r="A3471" t="s">
        <v>5075</v>
      </c>
      <c r="B3471" s="2">
        <v>45050</v>
      </c>
      <c r="C3471" t="s">
        <v>1149</v>
      </c>
      <c r="D3471" t="s">
        <v>2935</v>
      </c>
      <c r="E3471" t="s">
        <v>26</v>
      </c>
      <c r="F3471" t="s">
        <v>33</v>
      </c>
      <c r="G3471" t="s">
        <v>42</v>
      </c>
      <c r="H3471" t="s">
        <v>50</v>
      </c>
      <c r="I3471" s="3">
        <v>1</v>
      </c>
      <c r="J3471" s="4">
        <v>2019.76</v>
      </c>
      <c r="K3471" s="4">
        <v>2019.76</v>
      </c>
      <c r="L3471" t="s">
        <v>21</v>
      </c>
      <c r="M3471" t="s">
        <v>22</v>
      </c>
      <c r="N3471">
        <f>IF(COUNTIF($C$2:C3471,C3471)=1,1,0)</f>
        <v>0</v>
      </c>
      <c r="O3471">
        <f t="shared" si="108"/>
        <v>1</v>
      </c>
      <c r="P3471" t="str">
        <f t="shared" si="109"/>
        <v>2023-05</v>
      </c>
      <c r="Q3471" s="3">
        <f>IF(AND(IF(dashboard!$B$4="All",TRUE,$F3471=dashboard!$B$4),IF(dashboard!$B$5="All",TRUE,$E3471=dashboard!$B$5),IF(dashboard!$B$6="All",TRUE,$G3471=dashboard!$B$6),IF(dashboard!$B$7="All",TRUE,$M3471=dashboard!$B$7),$P3471&gt;=dashboard!$B$8,$P3471&lt;=dashboard!$B$9,COUNTIFS($C$2:C3471,$C3471,$F$2:F3471,IF(dashboard!$B$4="All","*",dashboard!$B$4),$E$2:E3471,IF(dashboard!$B$5="All","*",dashboard!$B$5),$G$2:G3471,IF(dashboard!$B$6="All","*",dashboard!$B$6),$M$2:M3471,IF(dashboard!$B$7="All","*",dashboard!$B$7),$P$2:P3471,"&gt;="&amp;dashboard!$B$8,$P$2:P3471,"&lt;="&amp;dashboard!$B$9)=1),1,0)</f>
        <v>0</v>
      </c>
    </row>
    <row r="3472" spans="1:17">
      <c r="A3472" t="s">
        <v>5076</v>
      </c>
      <c r="B3472" s="2">
        <v>45408</v>
      </c>
      <c r="C3472" t="s">
        <v>836</v>
      </c>
      <c r="D3472" t="s">
        <v>1095</v>
      </c>
      <c r="E3472" t="s">
        <v>26</v>
      </c>
      <c r="F3472" t="s">
        <v>27</v>
      </c>
      <c r="G3472" t="s">
        <v>42</v>
      </c>
      <c r="H3472" t="s">
        <v>20</v>
      </c>
      <c r="I3472" s="3">
        <v>1</v>
      </c>
      <c r="J3472" s="4">
        <v>33994.26</v>
      </c>
      <c r="K3472" s="4">
        <v>33994.26</v>
      </c>
      <c r="L3472" t="s">
        <v>21</v>
      </c>
      <c r="M3472" t="s">
        <v>29</v>
      </c>
      <c r="N3472">
        <f>IF(COUNTIF($C$2:C3472,C3472)=1,1,0)</f>
        <v>0</v>
      </c>
      <c r="O3472">
        <f t="shared" si="108"/>
        <v>0</v>
      </c>
      <c r="P3472" t="str">
        <f t="shared" si="109"/>
        <v>2024-04</v>
      </c>
      <c r="Q3472" s="3">
        <f>IF(AND(IF(dashboard!$B$4="All",TRUE,$F3472=dashboard!$B$4),IF(dashboard!$B$5="All",TRUE,$E3472=dashboard!$B$5),IF(dashboard!$B$6="All",TRUE,$G3472=dashboard!$B$6),IF(dashboard!$B$7="All",TRUE,$M3472=dashboard!$B$7),$P3472&gt;=dashboard!$B$8,$P3472&lt;=dashboard!$B$9,COUNTIFS($C$2:C3472,$C3472,$F$2:F3472,IF(dashboard!$B$4="All","*",dashboard!$B$4),$E$2:E3472,IF(dashboard!$B$5="All","*",dashboard!$B$5),$G$2:G3472,IF(dashboard!$B$6="All","*",dashboard!$B$6),$M$2:M3472,IF(dashboard!$B$7="All","*",dashboard!$B$7),$P$2:P3472,"&gt;="&amp;dashboard!$B$8,$P$2:P3472,"&lt;="&amp;dashboard!$B$9)=1),1,0)</f>
        <v>0</v>
      </c>
    </row>
    <row r="3473" spans="1:17">
      <c r="A3473" t="s">
        <v>5077</v>
      </c>
      <c r="B3473" s="2">
        <v>45243</v>
      </c>
      <c r="C3473" t="s">
        <v>2167</v>
      </c>
      <c r="D3473" t="s">
        <v>2521</v>
      </c>
      <c r="E3473" t="s">
        <v>17</v>
      </c>
      <c r="F3473" t="s">
        <v>46</v>
      </c>
      <c r="G3473" t="s">
        <v>42</v>
      </c>
      <c r="H3473" t="s">
        <v>34</v>
      </c>
      <c r="I3473" s="3">
        <v>1</v>
      </c>
      <c r="J3473" s="4">
        <v>1131.1300000000001</v>
      </c>
      <c r="K3473" s="4">
        <v>1131.1300000000001</v>
      </c>
      <c r="L3473" t="s">
        <v>21</v>
      </c>
      <c r="M3473" t="s">
        <v>29</v>
      </c>
      <c r="N3473">
        <f>IF(COUNTIF($C$2:C3473,C3473)=1,1,0)</f>
        <v>0</v>
      </c>
      <c r="O3473">
        <f t="shared" si="108"/>
        <v>0</v>
      </c>
      <c r="P3473" t="str">
        <f t="shared" si="109"/>
        <v>2023-11</v>
      </c>
      <c r="Q3473" s="3">
        <f>IF(AND(IF(dashboard!$B$4="All",TRUE,$F3473=dashboard!$B$4),IF(dashboard!$B$5="All",TRUE,$E3473=dashboard!$B$5),IF(dashboard!$B$6="All",TRUE,$G3473=dashboard!$B$6),IF(dashboard!$B$7="All",TRUE,$M3473=dashboard!$B$7),$P3473&gt;=dashboard!$B$8,$P3473&lt;=dashboard!$B$9,COUNTIFS($C$2:C3473,$C3473,$F$2:F3473,IF(dashboard!$B$4="All","*",dashboard!$B$4),$E$2:E3473,IF(dashboard!$B$5="All","*",dashboard!$B$5),$G$2:G3473,IF(dashboard!$B$6="All","*",dashboard!$B$6),$M$2:M3473,IF(dashboard!$B$7="All","*",dashboard!$B$7),$P$2:P3473,"&gt;="&amp;dashboard!$B$8,$P$2:P3473,"&lt;="&amp;dashboard!$B$9)=1),1,0)</f>
        <v>0</v>
      </c>
    </row>
    <row r="3474" spans="1:17">
      <c r="A3474" t="s">
        <v>5078</v>
      </c>
      <c r="B3474" s="2">
        <v>45430</v>
      </c>
      <c r="C3474" t="s">
        <v>326</v>
      </c>
      <c r="D3474" t="s">
        <v>202</v>
      </c>
      <c r="E3474" t="s">
        <v>61</v>
      </c>
      <c r="F3474" t="s">
        <v>46</v>
      </c>
      <c r="G3474" t="s">
        <v>19</v>
      </c>
      <c r="H3474" t="s">
        <v>34</v>
      </c>
      <c r="I3474" s="3">
        <v>4</v>
      </c>
      <c r="J3474" s="4">
        <v>1392.63</v>
      </c>
      <c r="K3474" s="4">
        <v>5570.53</v>
      </c>
      <c r="L3474" t="s">
        <v>28</v>
      </c>
      <c r="M3474" t="s">
        <v>29</v>
      </c>
      <c r="N3474">
        <f>IF(COUNTIF($C$2:C3474,C3474)=1,1,0)</f>
        <v>0</v>
      </c>
      <c r="O3474">
        <f t="shared" si="108"/>
        <v>0</v>
      </c>
      <c r="P3474" t="str">
        <f t="shared" si="109"/>
        <v>2024-05</v>
      </c>
      <c r="Q3474" s="3">
        <f>IF(AND(IF(dashboard!$B$4="All",TRUE,$F3474=dashboard!$B$4),IF(dashboard!$B$5="All",TRUE,$E3474=dashboard!$B$5),IF(dashboard!$B$6="All",TRUE,$G3474=dashboard!$B$6),IF(dashboard!$B$7="All",TRUE,$M3474=dashboard!$B$7),$P3474&gt;=dashboard!$B$8,$P3474&lt;=dashboard!$B$9,COUNTIFS($C$2:C3474,$C3474,$F$2:F3474,IF(dashboard!$B$4="All","*",dashboard!$B$4),$E$2:E3474,IF(dashboard!$B$5="All","*",dashboard!$B$5),$G$2:G3474,IF(dashboard!$B$6="All","*",dashboard!$B$6),$M$2:M3474,IF(dashboard!$B$7="All","*",dashboard!$B$7),$P$2:P3474,"&gt;="&amp;dashboard!$B$8,$P$2:P3474,"&lt;="&amp;dashboard!$B$9)=1),1,0)</f>
        <v>0</v>
      </c>
    </row>
    <row r="3475" spans="1:17">
      <c r="A3475" t="s">
        <v>5079</v>
      </c>
      <c r="B3475" s="2">
        <v>44974</v>
      </c>
      <c r="C3475" t="s">
        <v>2605</v>
      </c>
      <c r="D3475" t="s">
        <v>1620</v>
      </c>
      <c r="E3475" t="s">
        <v>17</v>
      </c>
      <c r="F3475" t="s">
        <v>46</v>
      </c>
      <c r="G3475" t="s">
        <v>19</v>
      </c>
      <c r="H3475" t="s">
        <v>57</v>
      </c>
      <c r="I3475" s="3">
        <v>3</v>
      </c>
      <c r="J3475" s="4">
        <v>14643.3</v>
      </c>
      <c r="K3475" s="4">
        <v>43929.89</v>
      </c>
      <c r="L3475" t="s">
        <v>28</v>
      </c>
      <c r="M3475" t="s">
        <v>29</v>
      </c>
      <c r="N3475">
        <f>IF(COUNTIF($C$2:C3475,C3475)=1,1,0)</f>
        <v>0</v>
      </c>
      <c r="O3475">
        <f t="shared" si="108"/>
        <v>0</v>
      </c>
      <c r="P3475" t="str">
        <f t="shared" si="109"/>
        <v>2023-02</v>
      </c>
      <c r="Q3475" s="3">
        <f>IF(AND(IF(dashboard!$B$4="All",TRUE,$F3475=dashboard!$B$4),IF(dashboard!$B$5="All",TRUE,$E3475=dashboard!$B$5),IF(dashboard!$B$6="All",TRUE,$G3475=dashboard!$B$6),IF(dashboard!$B$7="All",TRUE,$M3475=dashboard!$B$7),$P3475&gt;=dashboard!$B$8,$P3475&lt;=dashboard!$B$9,COUNTIFS($C$2:C3475,$C3475,$F$2:F3475,IF(dashboard!$B$4="All","*",dashboard!$B$4),$E$2:E3475,IF(dashboard!$B$5="All","*",dashboard!$B$5),$G$2:G3475,IF(dashboard!$B$6="All","*",dashboard!$B$6),$M$2:M3475,IF(dashboard!$B$7="All","*",dashboard!$B$7),$P$2:P3475,"&gt;="&amp;dashboard!$B$8,$P$2:P3475,"&lt;="&amp;dashboard!$B$9)=1),1,0)</f>
        <v>0</v>
      </c>
    </row>
    <row r="3476" spans="1:17">
      <c r="A3476" t="s">
        <v>5080</v>
      </c>
      <c r="B3476" s="2">
        <v>45335</v>
      </c>
      <c r="C3476" t="s">
        <v>1554</v>
      </c>
      <c r="D3476" t="s">
        <v>850</v>
      </c>
      <c r="E3476" t="s">
        <v>17</v>
      </c>
      <c r="F3476" t="s">
        <v>33</v>
      </c>
      <c r="G3476" t="s">
        <v>19</v>
      </c>
      <c r="H3476" t="s">
        <v>50</v>
      </c>
      <c r="I3476" s="3">
        <v>4</v>
      </c>
      <c r="J3476" s="4">
        <v>2475.02</v>
      </c>
      <c r="K3476" s="4">
        <v>9900.08</v>
      </c>
      <c r="L3476" t="s">
        <v>35</v>
      </c>
      <c r="M3476" t="s">
        <v>29</v>
      </c>
      <c r="N3476">
        <f>IF(COUNTIF($C$2:C3476,C3476)=1,1,0)</f>
        <v>0</v>
      </c>
      <c r="O3476">
        <f t="shared" si="108"/>
        <v>0</v>
      </c>
      <c r="P3476" t="str">
        <f t="shared" si="109"/>
        <v>2024-02</v>
      </c>
      <c r="Q3476" s="3">
        <f>IF(AND(IF(dashboard!$B$4="All",TRUE,$F3476=dashboard!$B$4),IF(dashboard!$B$5="All",TRUE,$E3476=dashboard!$B$5),IF(dashboard!$B$6="All",TRUE,$G3476=dashboard!$B$6),IF(dashboard!$B$7="All",TRUE,$M3476=dashboard!$B$7),$P3476&gt;=dashboard!$B$8,$P3476&lt;=dashboard!$B$9,COUNTIFS($C$2:C3476,$C3476,$F$2:F3476,IF(dashboard!$B$4="All","*",dashboard!$B$4),$E$2:E3476,IF(dashboard!$B$5="All","*",dashboard!$B$5),$G$2:G3476,IF(dashboard!$B$6="All","*",dashboard!$B$6),$M$2:M3476,IF(dashboard!$B$7="All","*",dashboard!$B$7),$P$2:P3476,"&gt;="&amp;dashboard!$B$8,$P$2:P3476,"&lt;="&amp;dashboard!$B$9)=1),1,0)</f>
        <v>0</v>
      </c>
    </row>
    <row r="3477" spans="1:17">
      <c r="A3477" t="s">
        <v>5081</v>
      </c>
      <c r="B3477" s="2">
        <v>45062</v>
      </c>
      <c r="C3477" t="s">
        <v>794</v>
      </c>
      <c r="D3477" t="s">
        <v>1599</v>
      </c>
      <c r="E3477" t="s">
        <v>17</v>
      </c>
      <c r="F3477" t="s">
        <v>33</v>
      </c>
      <c r="G3477" t="s">
        <v>42</v>
      </c>
      <c r="H3477" t="s">
        <v>34</v>
      </c>
      <c r="I3477" s="3">
        <v>1</v>
      </c>
      <c r="J3477" s="4">
        <v>1031.7</v>
      </c>
      <c r="K3477" s="4">
        <v>1031.7</v>
      </c>
      <c r="L3477" t="s">
        <v>21</v>
      </c>
      <c r="M3477" t="s">
        <v>29</v>
      </c>
      <c r="N3477">
        <f>IF(COUNTIF($C$2:C3477,C3477)=1,1,0)</f>
        <v>0</v>
      </c>
      <c r="O3477">
        <f t="shared" si="108"/>
        <v>0</v>
      </c>
      <c r="P3477" t="str">
        <f t="shared" si="109"/>
        <v>2023-05</v>
      </c>
      <c r="Q3477" s="3">
        <f>IF(AND(IF(dashboard!$B$4="All",TRUE,$F3477=dashboard!$B$4),IF(dashboard!$B$5="All",TRUE,$E3477=dashboard!$B$5),IF(dashboard!$B$6="All",TRUE,$G3477=dashboard!$B$6),IF(dashboard!$B$7="All",TRUE,$M3477=dashboard!$B$7),$P3477&gt;=dashboard!$B$8,$P3477&lt;=dashboard!$B$9,COUNTIFS($C$2:C3477,$C3477,$F$2:F3477,IF(dashboard!$B$4="All","*",dashboard!$B$4),$E$2:E3477,IF(dashboard!$B$5="All","*",dashboard!$B$5),$G$2:G3477,IF(dashboard!$B$6="All","*",dashboard!$B$6),$M$2:M3477,IF(dashboard!$B$7="All","*",dashboard!$B$7),$P$2:P3477,"&gt;="&amp;dashboard!$B$8,$P$2:P3477,"&lt;="&amp;dashboard!$B$9)=1),1,0)</f>
        <v>0</v>
      </c>
    </row>
    <row r="3478" spans="1:17">
      <c r="A3478" t="s">
        <v>5082</v>
      </c>
      <c r="B3478" s="2">
        <v>45127</v>
      </c>
      <c r="C3478" t="s">
        <v>2644</v>
      </c>
      <c r="D3478" t="s">
        <v>2863</v>
      </c>
      <c r="E3478" t="s">
        <v>26</v>
      </c>
      <c r="F3478" t="s">
        <v>33</v>
      </c>
      <c r="G3478" t="s">
        <v>19</v>
      </c>
      <c r="H3478" t="s">
        <v>57</v>
      </c>
      <c r="I3478" s="3">
        <v>1</v>
      </c>
      <c r="J3478" s="4">
        <v>17690.21</v>
      </c>
      <c r="K3478" s="4">
        <v>17690.21</v>
      </c>
      <c r="L3478" t="s">
        <v>28</v>
      </c>
      <c r="M3478" t="s">
        <v>22</v>
      </c>
      <c r="N3478">
        <f>IF(COUNTIF($C$2:C3478,C3478)=1,1,0)</f>
        <v>0</v>
      </c>
      <c r="O3478">
        <f t="shared" si="108"/>
        <v>1</v>
      </c>
      <c r="P3478" t="str">
        <f t="shared" si="109"/>
        <v>2023-07</v>
      </c>
      <c r="Q3478" s="3">
        <f>IF(AND(IF(dashboard!$B$4="All",TRUE,$F3478=dashboard!$B$4),IF(dashboard!$B$5="All",TRUE,$E3478=dashboard!$B$5),IF(dashboard!$B$6="All",TRUE,$G3478=dashboard!$B$6),IF(dashboard!$B$7="All",TRUE,$M3478=dashboard!$B$7),$P3478&gt;=dashboard!$B$8,$P3478&lt;=dashboard!$B$9,COUNTIFS($C$2:C3478,$C3478,$F$2:F3478,IF(dashboard!$B$4="All","*",dashboard!$B$4),$E$2:E3478,IF(dashboard!$B$5="All","*",dashboard!$B$5),$G$2:G3478,IF(dashboard!$B$6="All","*",dashboard!$B$6),$M$2:M3478,IF(dashboard!$B$7="All","*",dashboard!$B$7),$P$2:P3478,"&gt;="&amp;dashboard!$B$8,$P$2:P3478,"&lt;="&amp;dashboard!$B$9)=1),1,0)</f>
        <v>0</v>
      </c>
    </row>
    <row r="3479" spans="1:17">
      <c r="A3479" t="s">
        <v>5083</v>
      </c>
      <c r="B3479" s="2">
        <v>45176</v>
      </c>
      <c r="C3479" t="s">
        <v>456</v>
      </c>
      <c r="D3479" t="s">
        <v>2149</v>
      </c>
      <c r="E3479" t="s">
        <v>26</v>
      </c>
      <c r="F3479" t="s">
        <v>46</v>
      </c>
      <c r="G3479" t="s">
        <v>19</v>
      </c>
      <c r="H3479" t="s">
        <v>50</v>
      </c>
      <c r="I3479" s="3">
        <v>4</v>
      </c>
      <c r="J3479" s="4">
        <v>2515.4699999999998</v>
      </c>
      <c r="K3479" s="4">
        <v>10061.870000000001</v>
      </c>
      <c r="L3479" t="s">
        <v>35</v>
      </c>
      <c r="M3479" t="s">
        <v>22</v>
      </c>
      <c r="N3479">
        <f>IF(COUNTIF($C$2:C3479,C3479)=1,1,0)</f>
        <v>0</v>
      </c>
      <c r="O3479">
        <f t="shared" si="108"/>
        <v>1</v>
      </c>
      <c r="P3479" t="str">
        <f t="shared" si="109"/>
        <v>2023-09</v>
      </c>
      <c r="Q3479" s="3">
        <f>IF(AND(IF(dashboard!$B$4="All",TRUE,$F3479=dashboard!$B$4),IF(dashboard!$B$5="All",TRUE,$E3479=dashboard!$B$5),IF(dashboard!$B$6="All",TRUE,$G3479=dashboard!$B$6),IF(dashboard!$B$7="All",TRUE,$M3479=dashboard!$B$7),$P3479&gt;=dashboard!$B$8,$P3479&lt;=dashboard!$B$9,COUNTIFS($C$2:C3479,$C3479,$F$2:F3479,IF(dashboard!$B$4="All","*",dashboard!$B$4),$E$2:E3479,IF(dashboard!$B$5="All","*",dashboard!$B$5),$G$2:G3479,IF(dashboard!$B$6="All","*",dashboard!$B$6),$M$2:M3479,IF(dashboard!$B$7="All","*",dashboard!$B$7),$P$2:P3479,"&gt;="&amp;dashboard!$B$8,$P$2:P3479,"&lt;="&amp;dashboard!$B$9)=1),1,0)</f>
        <v>0</v>
      </c>
    </row>
    <row r="3480" spans="1:17">
      <c r="A3480" t="s">
        <v>5084</v>
      </c>
      <c r="B3480" s="2">
        <v>45240</v>
      </c>
      <c r="C3480" t="s">
        <v>1056</v>
      </c>
      <c r="D3480" t="s">
        <v>1882</v>
      </c>
      <c r="E3480" t="s">
        <v>17</v>
      </c>
      <c r="F3480" t="s">
        <v>27</v>
      </c>
      <c r="G3480" t="s">
        <v>19</v>
      </c>
      <c r="H3480" t="s">
        <v>57</v>
      </c>
      <c r="I3480" s="3">
        <v>5</v>
      </c>
      <c r="J3480" s="4">
        <v>10537.35</v>
      </c>
      <c r="K3480" s="4">
        <v>52686.76</v>
      </c>
      <c r="L3480" t="s">
        <v>28</v>
      </c>
      <c r="M3480" t="s">
        <v>29</v>
      </c>
      <c r="N3480">
        <f>IF(COUNTIF($C$2:C3480,C3480)=1,1,0)</f>
        <v>0</v>
      </c>
      <c r="O3480">
        <f t="shared" si="108"/>
        <v>0</v>
      </c>
      <c r="P3480" t="str">
        <f t="shared" si="109"/>
        <v>2023-11</v>
      </c>
      <c r="Q3480" s="3">
        <f>IF(AND(IF(dashboard!$B$4="All",TRUE,$F3480=dashboard!$B$4),IF(dashboard!$B$5="All",TRUE,$E3480=dashboard!$B$5),IF(dashboard!$B$6="All",TRUE,$G3480=dashboard!$B$6),IF(dashboard!$B$7="All",TRUE,$M3480=dashboard!$B$7),$P3480&gt;=dashboard!$B$8,$P3480&lt;=dashboard!$B$9,COUNTIFS($C$2:C3480,$C3480,$F$2:F3480,IF(dashboard!$B$4="All","*",dashboard!$B$4),$E$2:E3480,IF(dashboard!$B$5="All","*",dashboard!$B$5),$G$2:G3480,IF(dashboard!$B$6="All","*",dashboard!$B$6),$M$2:M3480,IF(dashboard!$B$7="All","*",dashboard!$B$7),$P$2:P3480,"&gt;="&amp;dashboard!$B$8,$P$2:P3480,"&lt;="&amp;dashboard!$B$9)=1),1,0)</f>
        <v>0</v>
      </c>
    </row>
    <row r="3481" spans="1:17">
      <c r="A3481" t="s">
        <v>5085</v>
      </c>
      <c r="B3481" s="2">
        <v>45294</v>
      </c>
      <c r="C3481" t="s">
        <v>2647</v>
      </c>
      <c r="D3481" t="s">
        <v>3569</v>
      </c>
      <c r="E3481" t="s">
        <v>26</v>
      </c>
      <c r="F3481" t="s">
        <v>27</v>
      </c>
      <c r="G3481" t="s">
        <v>19</v>
      </c>
      <c r="H3481" t="s">
        <v>20</v>
      </c>
      <c r="I3481" s="3">
        <v>3</v>
      </c>
      <c r="J3481" s="4">
        <v>34231.440000000002</v>
      </c>
      <c r="K3481" s="4">
        <v>102694.32</v>
      </c>
      <c r="L3481" t="s">
        <v>28</v>
      </c>
      <c r="M3481" t="s">
        <v>29</v>
      </c>
      <c r="N3481">
        <f>IF(COUNTIF($C$2:C3481,C3481)=1,1,0)</f>
        <v>0</v>
      </c>
      <c r="O3481">
        <f t="shared" si="108"/>
        <v>0</v>
      </c>
      <c r="P3481" t="str">
        <f t="shared" si="109"/>
        <v>2024-01</v>
      </c>
      <c r="Q3481" s="3">
        <f>IF(AND(IF(dashboard!$B$4="All",TRUE,$F3481=dashboard!$B$4),IF(dashboard!$B$5="All",TRUE,$E3481=dashboard!$B$5),IF(dashboard!$B$6="All",TRUE,$G3481=dashboard!$B$6),IF(dashboard!$B$7="All",TRUE,$M3481=dashboard!$B$7),$P3481&gt;=dashboard!$B$8,$P3481&lt;=dashboard!$B$9,COUNTIFS($C$2:C3481,$C3481,$F$2:F3481,IF(dashboard!$B$4="All","*",dashboard!$B$4),$E$2:E3481,IF(dashboard!$B$5="All","*",dashboard!$B$5),$G$2:G3481,IF(dashboard!$B$6="All","*",dashboard!$B$6),$M$2:M3481,IF(dashboard!$B$7="All","*",dashboard!$B$7),$P$2:P3481,"&gt;="&amp;dashboard!$B$8,$P$2:P3481,"&lt;="&amp;dashboard!$B$9)=1),1,0)</f>
        <v>0</v>
      </c>
    </row>
    <row r="3482" spans="1:17">
      <c r="A3482" t="s">
        <v>5086</v>
      </c>
      <c r="B3482" s="2">
        <v>45355</v>
      </c>
      <c r="C3482" t="s">
        <v>668</v>
      </c>
      <c r="D3482" t="s">
        <v>559</v>
      </c>
      <c r="E3482" t="s">
        <v>17</v>
      </c>
      <c r="F3482" t="s">
        <v>33</v>
      </c>
      <c r="G3482" t="s">
        <v>19</v>
      </c>
      <c r="H3482" t="s">
        <v>57</v>
      </c>
      <c r="I3482" s="3">
        <v>5</v>
      </c>
      <c r="J3482" s="4">
        <v>13228.99</v>
      </c>
      <c r="K3482" s="4">
        <v>66144.95</v>
      </c>
      <c r="L3482" t="s">
        <v>28</v>
      </c>
      <c r="M3482" t="s">
        <v>29</v>
      </c>
      <c r="N3482">
        <f>IF(COUNTIF($C$2:C3482,C3482)=1,1,0)</f>
        <v>0</v>
      </c>
      <c r="O3482">
        <f t="shared" si="108"/>
        <v>0</v>
      </c>
      <c r="P3482" t="str">
        <f t="shared" si="109"/>
        <v>2024-03</v>
      </c>
      <c r="Q3482" s="3">
        <f>IF(AND(IF(dashboard!$B$4="All",TRUE,$F3482=dashboard!$B$4),IF(dashboard!$B$5="All",TRUE,$E3482=dashboard!$B$5),IF(dashboard!$B$6="All",TRUE,$G3482=dashboard!$B$6),IF(dashboard!$B$7="All",TRUE,$M3482=dashboard!$B$7),$P3482&gt;=dashboard!$B$8,$P3482&lt;=dashboard!$B$9,COUNTIFS($C$2:C3482,$C3482,$F$2:F3482,IF(dashboard!$B$4="All","*",dashboard!$B$4),$E$2:E3482,IF(dashboard!$B$5="All","*",dashboard!$B$5),$G$2:G3482,IF(dashboard!$B$6="All","*",dashboard!$B$6),$M$2:M3482,IF(dashboard!$B$7="All","*",dashboard!$B$7),$P$2:P3482,"&gt;="&amp;dashboard!$B$8,$P$2:P3482,"&lt;="&amp;dashboard!$B$9)=1),1,0)</f>
        <v>0</v>
      </c>
    </row>
    <row r="3483" spans="1:17">
      <c r="A3483" t="s">
        <v>5087</v>
      </c>
      <c r="B3483" s="2">
        <v>45406</v>
      </c>
      <c r="C3483" t="s">
        <v>956</v>
      </c>
      <c r="D3483" t="s">
        <v>1004</v>
      </c>
      <c r="E3483" t="s">
        <v>26</v>
      </c>
      <c r="F3483" t="s">
        <v>27</v>
      </c>
      <c r="G3483" t="s">
        <v>19</v>
      </c>
      <c r="H3483" t="s">
        <v>20</v>
      </c>
      <c r="I3483" s="3">
        <v>3</v>
      </c>
      <c r="J3483" s="4">
        <v>25061.96</v>
      </c>
      <c r="K3483" s="4">
        <v>75185.89</v>
      </c>
      <c r="L3483" t="s">
        <v>35</v>
      </c>
      <c r="M3483" t="s">
        <v>29</v>
      </c>
      <c r="N3483">
        <f>IF(COUNTIF($C$2:C3483,C3483)=1,1,0)</f>
        <v>0</v>
      </c>
      <c r="O3483">
        <f t="shared" si="108"/>
        <v>0</v>
      </c>
      <c r="P3483" t="str">
        <f t="shared" si="109"/>
        <v>2024-04</v>
      </c>
      <c r="Q3483" s="3">
        <f>IF(AND(IF(dashboard!$B$4="All",TRUE,$F3483=dashboard!$B$4),IF(dashboard!$B$5="All",TRUE,$E3483=dashboard!$B$5),IF(dashboard!$B$6="All",TRUE,$G3483=dashboard!$B$6),IF(dashboard!$B$7="All",TRUE,$M3483=dashboard!$B$7),$P3483&gt;=dashboard!$B$8,$P3483&lt;=dashboard!$B$9,COUNTIFS($C$2:C3483,$C3483,$F$2:F3483,IF(dashboard!$B$4="All","*",dashboard!$B$4),$E$2:E3483,IF(dashboard!$B$5="All","*",dashboard!$B$5),$G$2:G3483,IF(dashboard!$B$6="All","*",dashboard!$B$6),$M$2:M3483,IF(dashboard!$B$7="All","*",dashboard!$B$7),$P$2:P3483,"&gt;="&amp;dashboard!$B$8,$P$2:P3483,"&lt;="&amp;dashboard!$B$9)=1),1,0)</f>
        <v>0</v>
      </c>
    </row>
    <row r="3484" spans="1:17">
      <c r="A3484" t="s">
        <v>5088</v>
      </c>
      <c r="B3484" s="2">
        <v>45240</v>
      </c>
      <c r="C3484" t="s">
        <v>1279</v>
      </c>
      <c r="D3484" t="s">
        <v>3090</v>
      </c>
      <c r="E3484" t="s">
        <v>61</v>
      </c>
      <c r="F3484" t="s">
        <v>46</v>
      </c>
      <c r="G3484" t="s">
        <v>42</v>
      </c>
      <c r="H3484" t="s">
        <v>50</v>
      </c>
      <c r="I3484" s="3">
        <v>2</v>
      </c>
      <c r="J3484" s="4">
        <v>2289.44</v>
      </c>
      <c r="K3484" s="4">
        <v>4578.87</v>
      </c>
      <c r="L3484" t="s">
        <v>28</v>
      </c>
      <c r="M3484" t="s">
        <v>29</v>
      </c>
      <c r="N3484">
        <f>IF(COUNTIF($C$2:C3484,C3484)=1,1,0)</f>
        <v>0</v>
      </c>
      <c r="O3484">
        <f t="shared" si="108"/>
        <v>0</v>
      </c>
      <c r="P3484" t="str">
        <f t="shared" si="109"/>
        <v>2023-11</v>
      </c>
      <c r="Q3484" s="3">
        <f>IF(AND(IF(dashboard!$B$4="All",TRUE,$F3484=dashboard!$B$4),IF(dashboard!$B$5="All",TRUE,$E3484=dashboard!$B$5),IF(dashboard!$B$6="All",TRUE,$G3484=dashboard!$B$6),IF(dashboard!$B$7="All",TRUE,$M3484=dashboard!$B$7),$P3484&gt;=dashboard!$B$8,$P3484&lt;=dashboard!$B$9,COUNTIFS($C$2:C3484,$C3484,$F$2:F3484,IF(dashboard!$B$4="All","*",dashboard!$B$4),$E$2:E3484,IF(dashboard!$B$5="All","*",dashboard!$B$5),$G$2:G3484,IF(dashboard!$B$6="All","*",dashboard!$B$6),$M$2:M3484,IF(dashboard!$B$7="All","*",dashboard!$B$7),$P$2:P3484,"&gt;="&amp;dashboard!$B$8,$P$2:P3484,"&lt;="&amp;dashboard!$B$9)=1),1,0)</f>
        <v>0</v>
      </c>
    </row>
    <row r="3485" spans="1:17">
      <c r="A3485" t="s">
        <v>5089</v>
      </c>
      <c r="B3485" s="2">
        <v>45426</v>
      </c>
      <c r="C3485" t="s">
        <v>1266</v>
      </c>
      <c r="D3485" t="s">
        <v>184</v>
      </c>
      <c r="E3485" t="s">
        <v>17</v>
      </c>
      <c r="F3485" t="s">
        <v>33</v>
      </c>
      <c r="G3485" t="s">
        <v>42</v>
      </c>
      <c r="H3485" t="s">
        <v>50</v>
      </c>
      <c r="I3485" s="3">
        <v>3</v>
      </c>
      <c r="J3485" s="4">
        <v>2716.96</v>
      </c>
      <c r="K3485" s="4">
        <v>8150.87</v>
      </c>
      <c r="L3485" t="s">
        <v>28</v>
      </c>
      <c r="M3485" t="s">
        <v>29</v>
      </c>
      <c r="N3485">
        <f>IF(COUNTIF($C$2:C3485,C3485)=1,1,0)</f>
        <v>0</v>
      </c>
      <c r="O3485">
        <f t="shared" si="108"/>
        <v>0</v>
      </c>
      <c r="P3485" t="str">
        <f t="shared" si="109"/>
        <v>2024-05</v>
      </c>
      <c r="Q3485" s="3">
        <f>IF(AND(IF(dashboard!$B$4="All",TRUE,$F3485=dashboard!$B$4),IF(dashboard!$B$5="All",TRUE,$E3485=dashboard!$B$5),IF(dashboard!$B$6="All",TRUE,$G3485=dashboard!$B$6),IF(dashboard!$B$7="All",TRUE,$M3485=dashboard!$B$7),$P3485&gt;=dashboard!$B$8,$P3485&lt;=dashboard!$B$9,COUNTIFS($C$2:C3485,$C3485,$F$2:F3485,IF(dashboard!$B$4="All","*",dashboard!$B$4),$E$2:E3485,IF(dashboard!$B$5="All","*",dashboard!$B$5),$G$2:G3485,IF(dashboard!$B$6="All","*",dashboard!$B$6),$M$2:M3485,IF(dashboard!$B$7="All","*",dashboard!$B$7),$P$2:P3485,"&gt;="&amp;dashboard!$B$8,$P$2:P3485,"&lt;="&amp;dashboard!$B$9)=1),1,0)</f>
        <v>0</v>
      </c>
    </row>
    <row r="3486" spans="1:17">
      <c r="A3486" t="s">
        <v>5090</v>
      </c>
      <c r="B3486" s="2">
        <v>45281</v>
      </c>
      <c r="C3486" t="s">
        <v>3858</v>
      </c>
      <c r="D3486" t="s">
        <v>935</v>
      </c>
      <c r="E3486" t="s">
        <v>61</v>
      </c>
      <c r="F3486" t="s">
        <v>33</v>
      </c>
      <c r="G3486" t="s">
        <v>19</v>
      </c>
      <c r="H3486" t="s">
        <v>50</v>
      </c>
      <c r="I3486" s="3">
        <v>5</v>
      </c>
      <c r="J3486" s="4">
        <v>2379.7399999999998</v>
      </c>
      <c r="K3486" s="4">
        <v>11898.68</v>
      </c>
      <c r="L3486" t="s">
        <v>28</v>
      </c>
      <c r="M3486" t="s">
        <v>29</v>
      </c>
      <c r="N3486">
        <f>IF(COUNTIF($C$2:C3486,C3486)=1,1,0)</f>
        <v>0</v>
      </c>
      <c r="O3486">
        <f t="shared" si="108"/>
        <v>0</v>
      </c>
      <c r="P3486" t="str">
        <f t="shared" si="109"/>
        <v>2023-12</v>
      </c>
      <c r="Q3486" s="3">
        <f>IF(AND(IF(dashboard!$B$4="All",TRUE,$F3486=dashboard!$B$4),IF(dashboard!$B$5="All",TRUE,$E3486=dashboard!$B$5),IF(dashboard!$B$6="All",TRUE,$G3486=dashboard!$B$6),IF(dashboard!$B$7="All",TRUE,$M3486=dashboard!$B$7),$P3486&gt;=dashboard!$B$8,$P3486&lt;=dashboard!$B$9,COUNTIFS($C$2:C3486,$C3486,$F$2:F3486,IF(dashboard!$B$4="All","*",dashboard!$B$4),$E$2:E3486,IF(dashboard!$B$5="All","*",dashboard!$B$5),$G$2:G3486,IF(dashboard!$B$6="All","*",dashboard!$B$6),$M$2:M3486,IF(dashboard!$B$7="All","*",dashboard!$B$7),$P$2:P3486,"&gt;="&amp;dashboard!$B$8,$P$2:P3486,"&lt;="&amp;dashboard!$B$9)=1),1,0)</f>
        <v>0</v>
      </c>
    </row>
    <row r="3487" spans="1:17">
      <c r="A3487" t="s">
        <v>5091</v>
      </c>
      <c r="B3487" s="2">
        <v>45411</v>
      </c>
      <c r="C3487" t="s">
        <v>699</v>
      </c>
      <c r="D3487" t="s">
        <v>1182</v>
      </c>
      <c r="E3487" t="s">
        <v>26</v>
      </c>
      <c r="F3487" t="s">
        <v>46</v>
      </c>
      <c r="G3487" t="s">
        <v>42</v>
      </c>
      <c r="H3487" t="s">
        <v>57</v>
      </c>
      <c r="I3487" s="3">
        <v>3</v>
      </c>
      <c r="J3487" s="4">
        <v>15295.94</v>
      </c>
      <c r="K3487" s="4">
        <v>45887.83</v>
      </c>
      <c r="L3487" t="s">
        <v>21</v>
      </c>
      <c r="M3487" t="s">
        <v>29</v>
      </c>
      <c r="N3487">
        <f>IF(COUNTIF($C$2:C3487,C3487)=1,1,0)</f>
        <v>0</v>
      </c>
      <c r="O3487">
        <f t="shared" si="108"/>
        <v>0</v>
      </c>
      <c r="P3487" t="str">
        <f t="shared" si="109"/>
        <v>2024-04</v>
      </c>
      <c r="Q3487" s="3">
        <f>IF(AND(IF(dashboard!$B$4="All",TRUE,$F3487=dashboard!$B$4),IF(dashboard!$B$5="All",TRUE,$E3487=dashboard!$B$5),IF(dashboard!$B$6="All",TRUE,$G3487=dashboard!$B$6),IF(dashboard!$B$7="All",TRUE,$M3487=dashboard!$B$7),$P3487&gt;=dashboard!$B$8,$P3487&lt;=dashboard!$B$9,COUNTIFS($C$2:C3487,$C3487,$F$2:F3487,IF(dashboard!$B$4="All","*",dashboard!$B$4),$E$2:E3487,IF(dashboard!$B$5="All","*",dashboard!$B$5),$G$2:G3487,IF(dashboard!$B$6="All","*",dashboard!$B$6),$M$2:M3487,IF(dashboard!$B$7="All","*",dashboard!$B$7),$P$2:P3487,"&gt;="&amp;dashboard!$B$8,$P$2:P3487,"&lt;="&amp;dashboard!$B$9)=1),1,0)</f>
        <v>0</v>
      </c>
    </row>
    <row r="3488" spans="1:17">
      <c r="A3488" t="s">
        <v>5092</v>
      </c>
      <c r="B3488" s="2">
        <v>45137</v>
      </c>
      <c r="C3488" t="s">
        <v>2281</v>
      </c>
      <c r="D3488" t="s">
        <v>1381</v>
      </c>
      <c r="E3488" t="s">
        <v>17</v>
      </c>
      <c r="F3488" t="s">
        <v>33</v>
      </c>
      <c r="G3488" t="s">
        <v>42</v>
      </c>
      <c r="H3488" t="s">
        <v>50</v>
      </c>
      <c r="I3488" s="3">
        <v>2</v>
      </c>
      <c r="J3488" s="4">
        <v>2549.6799999999998</v>
      </c>
      <c r="K3488" s="4">
        <v>5099.3500000000004</v>
      </c>
      <c r="L3488" t="s">
        <v>28</v>
      </c>
      <c r="M3488" t="s">
        <v>22</v>
      </c>
      <c r="N3488">
        <f>IF(COUNTIF($C$2:C3488,C3488)=1,1,0)</f>
        <v>0</v>
      </c>
      <c r="O3488">
        <f t="shared" si="108"/>
        <v>1</v>
      </c>
      <c r="P3488" t="str">
        <f t="shared" si="109"/>
        <v>2023-07</v>
      </c>
      <c r="Q3488" s="3">
        <f>IF(AND(IF(dashboard!$B$4="All",TRUE,$F3488=dashboard!$B$4),IF(dashboard!$B$5="All",TRUE,$E3488=dashboard!$B$5),IF(dashboard!$B$6="All",TRUE,$G3488=dashboard!$B$6),IF(dashboard!$B$7="All",TRUE,$M3488=dashboard!$B$7),$P3488&gt;=dashboard!$B$8,$P3488&lt;=dashboard!$B$9,COUNTIFS($C$2:C3488,$C3488,$F$2:F3488,IF(dashboard!$B$4="All","*",dashboard!$B$4),$E$2:E3488,IF(dashboard!$B$5="All","*",dashboard!$B$5),$G$2:G3488,IF(dashboard!$B$6="All","*",dashboard!$B$6),$M$2:M3488,IF(dashboard!$B$7="All","*",dashboard!$B$7),$P$2:P3488,"&gt;="&amp;dashboard!$B$8,$P$2:P3488,"&lt;="&amp;dashboard!$B$9)=1),1,0)</f>
        <v>0</v>
      </c>
    </row>
    <row r="3489" spans="1:17">
      <c r="A3489" t="s">
        <v>5093</v>
      </c>
      <c r="B3489" s="2">
        <v>44970</v>
      </c>
      <c r="C3489" t="s">
        <v>989</v>
      </c>
      <c r="D3489" t="s">
        <v>2456</v>
      </c>
      <c r="E3489" t="s">
        <v>61</v>
      </c>
      <c r="F3489" t="s">
        <v>46</v>
      </c>
      <c r="G3489" t="s">
        <v>19</v>
      </c>
      <c r="H3489" t="s">
        <v>50</v>
      </c>
      <c r="I3489" s="3">
        <v>2</v>
      </c>
      <c r="J3489" s="4">
        <v>2588.77</v>
      </c>
      <c r="K3489" s="4">
        <v>5177.55</v>
      </c>
      <c r="L3489" t="s">
        <v>21</v>
      </c>
      <c r="M3489" t="s">
        <v>29</v>
      </c>
      <c r="N3489">
        <f>IF(COUNTIF($C$2:C3489,C3489)=1,1,0)</f>
        <v>0</v>
      </c>
      <c r="O3489">
        <f t="shared" si="108"/>
        <v>0</v>
      </c>
      <c r="P3489" t="str">
        <f t="shared" si="109"/>
        <v>2023-02</v>
      </c>
      <c r="Q3489" s="3">
        <f>IF(AND(IF(dashboard!$B$4="All",TRUE,$F3489=dashboard!$B$4),IF(dashboard!$B$5="All",TRUE,$E3489=dashboard!$B$5),IF(dashboard!$B$6="All",TRUE,$G3489=dashboard!$B$6),IF(dashboard!$B$7="All",TRUE,$M3489=dashboard!$B$7),$P3489&gt;=dashboard!$B$8,$P3489&lt;=dashboard!$B$9,COUNTIFS($C$2:C3489,$C3489,$F$2:F3489,IF(dashboard!$B$4="All","*",dashboard!$B$4),$E$2:E3489,IF(dashboard!$B$5="All","*",dashboard!$B$5),$G$2:G3489,IF(dashboard!$B$6="All","*",dashboard!$B$6),$M$2:M3489,IF(dashboard!$B$7="All","*",dashboard!$B$7),$P$2:P3489,"&gt;="&amp;dashboard!$B$8,$P$2:P3489,"&lt;="&amp;dashboard!$B$9)=1),1,0)</f>
        <v>0</v>
      </c>
    </row>
    <row r="3490" spans="1:17">
      <c r="A3490" t="s">
        <v>5094</v>
      </c>
      <c r="B3490" s="2">
        <v>45467</v>
      </c>
      <c r="C3490" t="s">
        <v>2557</v>
      </c>
      <c r="D3490" t="s">
        <v>500</v>
      </c>
      <c r="E3490" t="s">
        <v>17</v>
      </c>
      <c r="F3490" t="s">
        <v>33</v>
      </c>
      <c r="G3490" t="s">
        <v>19</v>
      </c>
      <c r="H3490" t="s">
        <v>20</v>
      </c>
      <c r="I3490" s="3">
        <v>1</v>
      </c>
      <c r="J3490" s="4">
        <v>31282.93</v>
      </c>
      <c r="K3490" s="4">
        <v>31282.93</v>
      </c>
      <c r="L3490" t="s">
        <v>28</v>
      </c>
      <c r="M3490" t="s">
        <v>29</v>
      </c>
      <c r="N3490">
        <f>IF(COUNTIF($C$2:C3490,C3490)=1,1,0)</f>
        <v>0</v>
      </c>
      <c r="O3490">
        <f t="shared" si="108"/>
        <v>0</v>
      </c>
      <c r="P3490" t="str">
        <f t="shared" si="109"/>
        <v>2024-06</v>
      </c>
      <c r="Q3490" s="3">
        <f>IF(AND(IF(dashboard!$B$4="All",TRUE,$F3490=dashboard!$B$4),IF(dashboard!$B$5="All",TRUE,$E3490=dashboard!$B$5),IF(dashboard!$B$6="All",TRUE,$G3490=dashboard!$B$6),IF(dashboard!$B$7="All",TRUE,$M3490=dashboard!$B$7),$P3490&gt;=dashboard!$B$8,$P3490&lt;=dashboard!$B$9,COUNTIFS($C$2:C3490,$C3490,$F$2:F3490,IF(dashboard!$B$4="All","*",dashboard!$B$4),$E$2:E3490,IF(dashboard!$B$5="All","*",dashboard!$B$5),$G$2:G3490,IF(dashboard!$B$6="All","*",dashboard!$B$6),$M$2:M3490,IF(dashboard!$B$7="All","*",dashboard!$B$7),$P$2:P3490,"&gt;="&amp;dashboard!$B$8,$P$2:P3490,"&lt;="&amp;dashboard!$B$9)=1),1,0)</f>
        <v>0</v>
      </c>
    </row>
    <row r="3491" spans="1:17">
      <c r="A3491" t="s">
        <v>5095</v>
      </c>
      <c r="B3491" s="2">
        <v>45018</v>
      </c>
      <c r="C3491" t="s">
        <v>373</v>
      </c>
      <c r="D3491" t="s">
        <v>503</v>
      </c>
      <c r="E3491" t="s">
        <v>17</v>
      </c>
      <c r="F3491" t="s">
        <v>27</v>
      </c>
      <c r="G3491" t="s">
        <v>42</v>
      </c>
      <c r="H3491" t="s">
        <v>50</v>
      </c>
      <c r="I3491" s="3">
        <v>2</v>
      </c>
      <c r="J3491" s="4">
        <v>2212.5100000000002</v>
      </c>
      <c r="K3491" s="4">
        <v>4425.01</v>
      </c>
      <c r="L3491" t="s">
        <v>21</v>
      </c>
      <c r="M3491" t="s">
        <v>29</v>
      </c>
      <c r="N3491">
        <f>IF(COUNTIF($C$2:C3491,C3491)=1,1,0)</f>
        <v>0</v>
      </c>
      <c r="O3491">
        <f t="shared" si="108"/>
        <v>0</v>
      </c>
      <c r="P3491" t="str">
        <f t="shared" si="109"/>
        <v>2023-04</v>
      </c>
      <c r="Q3491" s="3">
        <f>IF(AND(IF(dashboard!$B$4="All",TRUE,$F3491=dashboard!$B$4),IF(dashboard!$B$5="All",TRUE,$E3491=dashboard!$B$5),IF(dashboard!$B$6="All",TRUE,$G3491=dashboard!$B$6),IF(dashboard!$B$7="All",TRUE,$M3491=dashboard!$B$7),$P3491&gt;=dashboard!$B$8,$P3491&lt;=dashboard!$B$9,COUNTIFS($C$2:C3491,$C3491,$F$2:F3491,IF(dashboard!$B$4="All","*",dashboard!$B$4),$E$2:E3491,IF(dashboard!$B$5="All","*",dashboard!$B$5),$G$2:G3491,IF(dashboard!$B$6="All","*",dashboard!$B$6),$M$2:M3491,IF(dashboard!$B$7="All","*",dashboard!$B$7),$P$2:P3491,"&gt;="&amp;dashboard!$B$8,$P$2:P3491,"&lt;="&amp;dashboard!$B$9)=1),1,0)</f>
        <v>0</v>
      </c>
    </row>
    <row r="3492" spans="1:17">
      <c r="A3492" t="s">
        <v>5096</v>
      </c>
      <c r="B3492" s="2">
        <v>45191</v>
      </c>
      <c r="C3492" t="s">
        <v>1297</v>
      </c>
      <c r="D3492" t="s">
        <v>1006</v>
      </c>
      <c r="E3492" t="s">
        <v>17</v>
      </c>
      <c r="F3492" t="s">
        <v>33</v>
      </c>
      <c r="G3492" t="s">
        <v>19</v>
      </c>
      <c r="H3492" t="s">
        <v>50</v>
      </c>
      <c r="I3492" s="3">
        <v>4</v>
      </c>
      <c r="J3492" s="4">
        <v>1755.73</v>
      </c>
      <c r="K3492" s="4">
        <v>7022.92</v>
      </c>
      <c r="L3492" t="s">
        <v>28</v>
      </c>
      <c r="M3492" t="s">
        <v>29</v>
      </c>
      <c r="N3492">
        <f>IF(COUNTIF($C$2:C3492,C3492)=1,1,0)</f>
        <v>0</v>
      </c>
      <c r="O3492">
        <f t="shared" si="108"/>
        <v>0</v>
      </c>
      <c r="P3492" t="str">
        <f t="shared" si="109"/>
        <v>2023-09</v>
      </c>
      <c r="Q3492" s="3">
        <f>IF(AND(IF(dashboard!$B$4="All",TRUE,$F3492=dashboard!$B$4),IF(dashboard!$B$5="All",TRUE,$E3492=dashboard!$B$5),IF(dashboard!$B$6="All",TRUE,$G3492=dashboard!$B$6),IF(dashboard!$B$7="All",TRUE,$M3492=dashboard!$B$7),$P3492&gt;=dashboard!$B$8,$P3492&lt;=dashboard!$B$9,COUNTIFS($C$2:C3492,$C3492,$F$2:F3492,IF(dashboard!$B$4="All","*",dashboard!$B$4),$E$2:E3492,IF(dashboard!$B$5="All","*",dashboard!$B$5),$G$2:G3492,IF(dashboard!$B$6="All","*",dashboard!$B$6),$M$2:M3492,IF(dashboard!$B$7="All","*",dashboard!$B$7),$P$2:P3492,"&gt;="&amp;dashboard!$B$8,$P$2:P3492,"&lt;="&amp;dashboard!$B$9)=1),1,0)</f>
        <v>1</v>
      </c>
    </row>
    <row r="3493" spans="1:17">
      <c r="A3493" t="s">
        <v>5097</v>
      </c>
      <c r="B3493" s="2">
        <v>45146</v>
      </c>
      <c r="C3493" t="s">
        <v>558</v>
      </c>
      <c r="D3493" t="s">
        <v>3798</v>
      </c>
      <c r="E3493" t="s">
        <v>17</v>
      </c>
      <c r="F3493" t="s">
        <v>33</v>
      </c>
      <c r="G3493" t="s">
        <v>42</v>
      </c>
      <c r="H3493" t="s">
        <v>50</v>
      </c>
      <c r="I3493" s="3">
        <v>5</v>
      </c>
      <c r="J3493" s="4">
        <v>1942.78</v>
      </c>
      <c r="K3493" s="4">
        <v>9713.89</v>
      </c>
      <c r="L3493" t="s">
        <v>21</v>
      </c>
      <c r="M3493" t="s">
        <v>29</v>
      </c>
      <c r="N3493">
        <f>IF(COUNTIF($C$2:C3493,C3493)=1,1,0)</f>
        <v>0</v>
      </c>
      <c r="O3493">
        <f t="shared" si="108"/>
        <v>0</v>
      </c>
      <c r="P3493" t="str">
        <f t="shared" si="109"/>
        <v>2023-08</v>
      </c>
      <c r="Q3493" s="3">
        <f>IF(AND(IF(dashboard!$B$4="All",TRUE,$F3493=dashboard!$B$4),IF(dashboard!$B$5="All",TRUE,$E3493=dashboard!$B$5),IF(dashboard!$B$6="All",TRUE,$G3493=dashboard!$B$6),IF(dashboard!$B$7="All",TRUE,$M3493=dashboard!$B$7),$P3493&gt;=dashboard!$B$8,$P3493&lt;=dashboard!$B$9,COUNTIFS($C$2:C3493,$C3493,$F$2:F3493,IF(dashboard!$B$4="All","*",dashboard!$B$4),$E$2:E3493,IF(dashboard!$B$5="All","*",dashboard!$B$5),$G$2:G3493,IF(dashboard!$B$6="All","*",dashboard!$B$6),$M$2:M3493,IF(dashboard!$B$7="All","*",dashboard!$B$7),$P$2:P3493,"&gt;="&amp;dashboard!$B$8,$P$2:P3493,"&lt;="&amp;dashboard!$B$9)=1),1,0)</f>
        <v>0</v>
      </c>
    </row>
    <row r="3494" spans="1:17">
      <c r="A3494" t="s">
        <v>5098</v>
      </c>
      <c r="B3494" s="2">
        <v>45368</v>
      </c>
      <c r="C3494" t="s">
        <v>703</v>
      </c>
      <c r="D3494" t="s">
        <v>972</v>
      </c>
      <c r="E3494" t="s">
        <v>26</v>
      </c>
      <c r="F3494" t="s">
        <v>33</v>
      </c>
      <c r="G3494" t="s">
        <v>19</v>
      </c>
      <c r="H3494" t="s">
        <v>34</v>
      </c>
      <c r="I3494" s="3">
        <v>4</v>
      </c>
      <c r="J3494" s="4">
        <v>1410.49</v>
      </c>
      <c r="K3494" s="4">
        <v>5641.94</v>
      </c>
      <c r="L3494" t="s">
        <v>21</v>
      </c>
      <c r="M3494" t="s">
        <v>29</v>
      </c>
      <c r="N3494">
        <f>IF(COUNTIF($C$2:C3494,C3494)=1,1,0)</f>
        <v>0</v>
      </c>
      <c r="O3494">
        <f t="shared" si="108"/>
        <v>0</v>
      </c>
      <c r="P3494" t="str">
        <f t="shared" si="109"/>
        <v>2024-03</v>
      </c>
      <c r="Q3494" s="3">
        <f>IF(AND(IF(dashboard!$B$4="All",TRUE,$F3494=dashboard!$B$4),IF(dashboard!$B$5="All",TRUE,$E3494=dashboard!$B$5),IF(dashboard!$B$6="All",TRUE,$G3494=dashboard!$B$6),IF(dashboard!$B$7="All",TRUE,$M3494=dashboard!$B$7),$P3494&gt;=dashboard!$B$8,$P3494&lt;=dashboard!$B$9,COUNTIFS($C$2:C3494,$C3494,$F$2:F3494,IF(dashboard!$B$4="All","*",dashboard!$B$4),$E$2:E3494,IF(dashboard!$B$5="All","*",dashboard!$B$5),$G$2:G3494,IF(dashboard!$B$6="All","*",dashboard!$B$6),$M$2:M3494,IF(dashboard!$B$7="All","*",dashboard!$B$7),$P$2:P3494,"&gt;="&amp;dashboard!$B$8,$P$2:P3494,"&lt;="&amp;dashboard!$B$9)=1),1,0)</f>
        <v>1</v>
      </c>
    </row>
    <row r="3495" spans="1:17">
      <c r="A3495" t="s">
        <v>5099</v>
      </c>
      <c r="B3495" s="2">
        <v>45327</v>
      </c>
      <c r="C3495" t="s">
        <v>3493</v>
      </c>
      <c r="D3495" t="s">
        <v>4906</v>
      </c>
      <c r="E3495" t="s">
        <v>26</v>
      </c>
      <c r="F3495" t="s">
        <v>18</v>
      </c>
      <c r="G3495" t="s">
        <v>19</v>
      </c>
      <c r="H3495" t="s">
        <v>50</v>
      </c>
      <c r="I3495" s="3">
        <v>4</v>
      </c>
      <c r="J3495" s="4">
        <v>2803.02</v>
      </c>
      <c r="K3495" s="4">
        <v>11212.08</v>
      </c>
      <c r="L3495" t="s">
        <v>21</v>
      </c>
      <c r="M3495" t="s">
        <v>29</v>
      </c>
      <c r="N3495">
        <f>IF(COUNTIF($C$2:C3495,C3495)=1,1,0)</f>
        <v>0</v>
      </c>
      <c r="O3495">
        <f t="shared" si="108"/>
        <v>0</v>
      </c>
      <c r="P3495" t="str">
        <f t="shared" si="109"/>
        <v>2024-02</v>
      </c>
      <c r="Q3495" s="3">
        <f>IF(AND(IF(dashboard!$B$4="All",TRUE,$F3495=dashboard!$B$4),IF(dashboard!$B$5="All",TRUE,$E3495=dashboard!$B$5),IF(dashboard!$B$6="All",TRUE,$G3495=dashboard!$B$6),IF(dashboard!$B$7="All",TRUE,$M3495=dashboard!$B$7),$P3495&gt;=dashboard!$B$8,$P3495&lt;=dashboard!$B$9,COUNTIFS($C$2:C3495,$C3495,$F$2:F3495,IF(dashboard!$B$4="All","*",dashboard!$B$4),$E$2:E3495,IF(dashboard!$B$5="All","*",dashboard!$B$5),$G$2:G3495,IF(dashboard!$B$6="All","*",dashboard!$B$6),$M$2:M3495,IF(dashboard!$B$7="All","*",dashboard!$B$7),$P$2:P3495,"&gt;="&amp;dashboard!$B$8,$P$2:P3495,"&lt;="&amp;dashboard!$B$9)=1),1,0)</f>
        <v>0</v>
      </c>
    </row>
    <row r="3496" spans="1:17">
      <c r="A3496" t="s">
        <v>5100</v>
      </c>
      <c r="B3496" s="2">
        <v>45326</v>
      </c>
      <c r="C3496" t="s">
        <v>37</v>
      </c>
      <c r="D3496" t="s">
        <v>553</v>
      </c>
      <c r="E3496" t="s">
        <v>61</v>
      </c>
      <c r="F3496" t="s">
        <v>27</v>
      </c>
      <c r="G3496" t="s">
        <v>42</v>
      </c>
      <c r="H3496" t="s">
        <v>57</v>
      </c>
      <c r="I3496" s="3">
        <v>5</v>
      </c>
      <c r="J3496" s="4">
        <v>12563.31</v>
      </c>
      <c r="K3496" s="4">
        <v>62816.57</v>
      </c>
      <c r="L3496" t="s">
        <v>28</v>
      </c>
      <c r="M3496" t="s">
        <v>29</v>
      </c>
      <c r="N3496">
        <f>IF(COUNTIF($C$2:C3496,C3496)=1,1,0)</f>
        <v>0</v>
      </c>
      <c r="O3496">
        <f t="shared" si="108"/>
        <v>0</v>
      </c>
      <c r="P3496" t="str">
        <f t="shared" si="109"/>
        <v>2024-02</v>
      </c>
      <c r="Q3496" s="3">
        <f>IF(AND(IF(dashboard!$B$4="All",TRUE,$F3496=dashboard!$B$4),IF(dashboard!$B$5="All",TRUE,$E3496=dashboard!$B$5),IF(dashboard!$B$6="All",TRUE,$G3496=dashboard!$B$6),IF(dashboard!$B$7="All",TRUE,$M3496=dashboard!$B$7),$P3496&gt;=dashboard!$B$8,$P3496&lt;=dashboard!$B$9,COUNTIFS($C$2:C3496,$C3496,$F$2:F3496,IF(dashboard!$B$4="All","*",dashboard!$B$4),$E$2:E3496,IF(dashboard!$B$5="All","*",dashboard!$B$5),$G$2:G3496,IF(dashboard!$B$6="All","*",dashboard!$B$6),$M$2:M3496,IF(dashboard!$B$7="All","*",dashboard!$B$7),$P$2:P3496,"&gt;="&amp;dashboard!$B$8,$P$2:P3496,"&lt;="&amp;dashboard!$B$9)=1),1,0)</f>
        <v>0</v>
      </c>
    </row>
    <row r="3497" spans="1:17">
      <c r="A3497" t="s">
        <v>5101</v>
      </c>
      <c r="B3497" s="2">
        <v>45416</v>
      </c>
      <c r="C3497" t="s">
        <v>1655</v>
      </c>
      <c r="D3497" t="s">
        <v>163</v>
      </c>
      <c r="E3497" t="s">
        <v>17</v>
      </c>
      <c r="F3497" t="s">
        <v>46</v>
      </c>
      <c r="G3497" t="s">
        <v>19</v>
      </c>
      <c r="H3497" t="s">
        <v>20</v>
      </c>
      <c r="I3497" s="3">
        <v>4</v>
      </c>
      <c r="J3497" s="4">
        <v>31520.86</v>
      </c>
      <c r="K3497" s="4">
        <v>126083.44</v>
      </c>
      <c r="L3497" t="s">
        <v>35</v>
      </c>
      <c r="M3497" t="s">
        <v>29</v>
      </c>
      <c r="N3497">
        <f>IF(COUNTIF($C$2:C3497,C3497)=1,1,0)</f>
        <v>0</v>
      </c>
      <c r="O3497">
        <f t="shared" si="108"/>
        <v>0</v>
      </c>
      <c r="P3497" t="str">
        <f t="shared" si="109"/>
        <v>2024-05</v>
      </c>
      <c r="Q3497" s="3">
        <f>IF(AND(IF(dashboard!$B$4="All",TRUE,$F3497=dashboard!$B$4),IF(dashboard!$B$5="All",TRUE,$E3497=dashboard!$B$5),IF(dashboard!$B$6="All",TRUE,$G3497=dashboard!$B$6),IF(dashboard!$B$7="All",TRUE,$M3497=dashboard!$B$7),$P3497&gt;=dashboard!$B$8,$P3497&lt;=dashboard!$B$9,COUNTIFS($C$2:C3497,$C3497,$F$2:F3497,IF(dashboard!$B$4="All","*",dashboard!$B$4),$E$2:E3497,IF(dashboard!$B$5="All","*",dashboard!$B$5),$G$2:G3497,IF(dashboard!$B$6="All","*",dashboard!$B$6),$M$2:M3497,IF(dashboard!$B$7="All","*",dashboard!$B$7),$P$2:P3497,"&gt;="&amp;dashboard!$B$8,$P$2:P3497,"&lt;="&amp;dashboard!$B$9)=1),1,0)</f>
        <v>0</v>
      </c>
    </row>
    <row r="3498" spans="1:17">
      <c r="A3498" t="s">
        <v>5102</v>
      </c>
      <c r="B3498" s="2">
        <v>45411</v>
      </c>
      <c r="C3498" t="s">
        <v>1711</v>
      </c>
      <c r="D3498" t="s">
        <v>2178</v>
      </c>
      <c r="E3498" t="s">
        <v>17</v>
      </c>
      <c r="F3498" t="s">
        <v>18</v>
      </c>
      <c r="G3498" t="s">
        <v>42</v>
      </c>
      <c r="H3498" t="s">
        <v>50</v>
      </c>
      <c r="I3498" s="3">
        <v>4</v>
      </c>
      <c r="J3498" s="4">
        <v>2924.9</v>
      </c>
      <c r="K3498" s="4">
        <v>11699.61</v>
      </c>
      <c r="L3498" t="s">
        <v>21</v>
      </c>
      <c r="M3498" t="s">
        <v>29</v>
      </c>
      <c r="N3498">
        <f>IF(COUNTIF($C$2:C3498,C3498)=1,1,0)</f>
        <v>0</v>
      </c>
      <c r="O3498">
        <f t="shared" si="108"/>
        <v>0</v>
      </c>
      <c r="P3498" t="str">
        <f t="shared" si="109"/>
        <v>2024-04</v>
      </c>
      <c r="Q3498" s="3">
        <f>IF(AND(IF(dashboard!$B$4="All",TRUE,$F3498=dashboard!$B$4),IF(dashboard!$B$5="All",TRUE,$E3498=dashboard!$B$5),IF(dashboard!$B$6="All",TRUE,$G3498=dashboard!$B$6),IF(dashboard!$B$7="All",TRUE,$M3498=dashboard!$B$7),$P3498&gt;=dashboard!$B$8,$P3498&lt;=dashboard!$B$9,COUNTIFS($C$2:C3498,$C3498,$F$2:F3498,IF(dashboard!$B$4="All","*",dashboard!$B$4),$E$2:E3498,IF(dashboard!$B$5="All","*",dashboard!$B$5),$G$2:G3498,IF(dashboard!$B$6="All","*",dashboard!$B$6),$M$2:M3498,IF(dashboard!$B$7="All","*",dashboard!$B$7),$P$2:P3498,"&gt;="&amp;dashboard!$B$8,$P$2:P3498,"&lt;="&amp;dashboard!$B$9)=1),1,0)</f>
        <v>0</v>
      </c>
    </row>
    <row r="3499" spans="1:17">
      <c r="A3499" t="s">
        <v>5103</v>
      </c>
      <c r="B3499" s="2">
        <v>45396</v>
      </c>
      <c r="C3499" t="s">
        <v>1727</v>
      </c>
      <c r="D3499" t="s">
        <v>3365</v>
      </c>
      <c r="E3499" t="s">
        <v>17</v>
      </c>
      <c r="F3499" t="s">
        <v>27</v>
      </c>
      <c r="G3499" t="s">
        <v>19</v>
      </c>
      <c r="H3499" t="s">
        <v>57</v>
      </c>
      <c r="I3499" s="3">
        <v>4</v>
      </c>
      <c r="J3499" s="4">
        <v>12378.33</v>
      </c>
      <c r="K3499" s="4">
        <v>49513.33</v>
      </c>
      <c r="L3499" t="s">
        <v>21</v>
      </c>
      <c r="M3499" t="s">
        <v>29</v>
      </c>
      <c r="N3499">
        <f>IF(COUNTIF($C$2:C3499,C3499)=1,1,0)</f>
        <v>0</v>
      </c>
      <c r="O3499">
        <f t="shared" si="108"/>
        <v>0</v>
      </c>
      <c r="P3499" t="str">
        <f t="shared" si="109"/>
        <v>2024-04</v>
      </c>
      <c r="Q3499" s="3">
        <f>IF(AND(IF(dashboard!$B$4="All",TRUE,$F3499=dashboard!$B$4),IF(dashboard!$B$5="All",TRUE,$E3499=dashboard!$B$5),IF(dashboard!$B$6="All",TRUE,$G3499=dashboard!$B$6),IF(dashboard!$B$7="All",TRUE,$M3499=dashboard!$B$7),$P3499&gt;=dashboard!$B$8,$P3499&lt;=dashboard!$B$9,COUNTIFS($C$2:C3499,$C3499,$F$2:F3499,IF(dashboard!$B$4="All","*",dashboard!$B$4),$E$2:E3499,IF(dashboard!$B$5="All","*",dashboard!$B$5),$G$2:G3499,IF(dashboard!$B$6="All","*",dashboard!$B$6),$M$2:M3499,IF(dashboard!$B$7="All","*",dashboard!$B$7),$P$2:P3499,"&gt;="&amp;dashboard!$B$8,$P$2:P3499,"&lt;="&amp;dashboard!$B$9)=1),1,0)</f>
        <v>0</v>
      </c>
    </row>
    <row r="3500" spans="1:17">
      <c r="A3500" t="s">
        <v>5104</v>
      </c>
      <c r="B3500" s="2">
        <v>45371</v>
      </c>
      <c r="C3500" t="s">
        <v>2112</v>
      </c>
      <c r="D3500" t="s">
        <v>787</v>
      </c>
      <c r="E3500" t="s">
        <v>17</v>
      </c>
      <c r="F3500" t="s">
        <v>33</v>
      </c>
      <c r="G3500" t="s">
        <v>19</v>
      </c>
      <c r="H3500" t="s">
        <v>20</v>
      </c>
      <c r="I3500" s="3">
        <v>2</v>
      </c>
      <c r="J3500" s="4">
        <v>33819.33</v>
      </c>
      <c r="K3500" s="4">
        <v>67638.649999999994</v>
      </c>
      <c r="L3500" t="s">
        <v>21</v>
      </c>
      <c r="M3500" t="s">
        <v>29</v>
      </c>
      <c r="N3500">
        <f>IF(COUNTIF($C$2:C3500,C3500)=1,1,0)</f>
        <v>0</v>
      </c>
      <c r="O3500">
        <f t="shared" si="108"/>
        <v>0</v>
      </c>
      <c r="P3500" t="str">
        <f t="shared" si="109"/>
        <v>2024-03</v>
      </c>
      <c r="Q3500" s="3">
        <f>IF(AND(IF(dashboard!$B$4="All",TRUE,$F3500=dashboard!$B$4),IF(dashboard!$B$5="All",TRUE,$E3500=dashboard!$B$5),IF(dashboard!$B$6="All",TRUE,$G3500=dashboard!$B$6),IF(dashboard!$B$7="All",TRUE,$M3500=dashboard!$B$7),$P3500&gt;=dashboard!$B$8,$P3500&lt;=dashboard!$B$9,COUNTIFS($C$2:C3500,$C3500,$F$2:F3500,IF(dashboard!$B$4="All","*",dashboard!$B$4),$E$2:E3500,IF(dashboard!$B$5="All","*",dashboard!$B$5),$G$2:G3500,IF(dashboard!$B$6="All","*",dashboard!$B$6),$M$2:M3500,IF(dashboard!$B$7="All","*",dashboard!$B$7),$P$2:P3500,"&gt;="&amp;dashboard!$B$8,$P$2:P3500,"&lt;="&amp;dashboard!$B$9)=1),1,0)</f>
        <v>0</v>
      </c>
    </row>
    <row r="3501" spans="1:17">
      <c r="A3501" t="s">
        <v>5105</v>
      </c>
      <c r="B3501" s="2">
        <v>45195</v>
      </c>
      <c r="C3501" t="s">
        <v>1505</v>
      </c>
      <c r="D3501" t="s">
        <v>937</v>
      </c>
      <c r="E3501" t="s">
        <v>61</v>
      </c>
      <c r="F3501" t="s">
        <v>33</v>
      </c>
      <c r="G3501" t="s">
        <v>19</v>
      </c>
      <c r="H3501" t="s">
        <v>20</v>
      </c>
      <c r="I3501" s="3">
        <v>5</v>
      </c>
      <c r="J3501" s="4">
        <v>24886.400000000001</v>
      </c>
      <c r="K3501" s="4">
        <v>124431.98</v>
      </c>
      <c r="L3501" t="s">
        <v>21</v>
      </c>
      <c r="M3501" t="s">
        <v>22</v>
      </c>
      <c r="N3501">
        <f>IF(COUNTIF($C$2:C3501,C3501)=1,1,0)</f>
        <v>0</v>
      </c>
      <c r="O3501">
        <f t="shared" si="108"/>
        <v>1</v>
      </c>
      <c r="P3501" t="str">
        <f t="shared" si="109"/>
        <v>2023-09</v>
      </c>
      <c r="Q3501" s="3">
        <f>IF(AND(IF(dashboard!$B$4="All",TRUE,$F3501=dashboard!$B$4),IF(dashboard!$B$5="All",TRUE,$E3501=dashboard!$B$5),IF(dashboard!$B$6="All",TRUE,$G3501=dashboard!$B$6),IF(dashboard!$B$7="All",TRUE,$M3501=dashboard!$B$7),$P3501&gt;=dashboard!$B$8,$P3501&lt;=dashboard!$B$9,COUNTIFS($C$2:C3501,$C3501,$F$2:F3501,IF(dashboard!$B$4="All","*",dashboard!$B$4),$E$2:E3501,IF(dashboard!$B$5="All","*",dashboard!$B$5),$G$2:G3501,IF(dashboard!$B$6="All","*",dashboard!$B$6),$M$2:M3501,IF(dashboard!$B$7="All","*",dashboard!$B$7),$P$2:P3501,"&gt;="&amp;dashboard!$B$8,$P$2:P3501,"&lt;="&amp;dashboard!$B$9)=1),1,0)</f>
        <v>0</v>
      </c>
    </row>
    <row r="3502" spans="1:17">
      <c r="A3502" t="s">
        <v>5106</v>
      </c>
      <c r="B3502" s="2">
        <v>45193</v>
      </c>
      <c r="C3502" t="s">
        <v>2330</v>
      </c>
      <c r="D3502" t="s">
        <v>2077</v>
      </c>
      <c r="E3502" t="s">
        <v>26</v>
      </c>
      <c r="F3502" t="s">
        <v>46</v>
      </c>
      <c r="G3502" t="s">
        <v>19</v>
      </c>
      <c r="H3502" t="s">
        <v>57</v>
      </c>
      <c r="I3502" s="3">
        <v>5</v>
      </c>
      <c r="J3502" s="4">
        <v>15148.01</v>
      </c>
      <c r="K3502" s="4">
        <v>75740.06</v>
      </c>
      <c r="L3502" t="s">
        <v>21</v>
      </c>
      <c r="M3502" t="s">
        <v>29</v>
      </c>
      <c r="N3502">
        <f>IF(COUNTIF($C$2:C3502,C3502)=1,1,0)</f>
        <v>0</v>
      </c>
      <c r="O3502">
        <f t="shared" si="108"/>
        <v>0</v>
      </c>
      <c r="P3502" t="str">
        <f t="shared" si="109"/>
        <v>2023-09</v>
      </c>
      <c r="Q3502" s="3">
        <f>IF(AND(IF(dashboard!$B$4="All",TRUE,$F3502=dashboard!$B$4),IF(dashboard!$B$5="All",TRUE,$E3502=dashboard!$B$5),IF(dashboard!$B$6="All",TRUE,$G3502=dashboard!$B$6),IF(dashboard!$B$7="All",TRUE,$M3502=dashboard!$B$7),$P3502&gt;=dashboard!$B$8,$P3502&lt;=dashboard!$B$9,COUNTIFS($C$2:C3502,$C3502,$F$2:F3502,IF(dashboard!$B$4="All","*",dashboard!$B$4),$E$2:E3502,IF(dashboard!$B$5="All","*",dashboard!$B$5),$G$2:G3502,IF(dashboard!$B$6="All","*",dashboard!$B$6),$M$2:M3502,IF(dashboard!$B$7="All","*",dashboard!$B$7),$P$2:P3502,"&gt;="&amp;dashboard!$B$8,$P$2:P3502,"&lt;="&amp;dashboard!$B$9)=1),1,0)</f>
        <v>0</v>
      </c>
    </row>
    <row r="3503" spans="1:17">
      <c r="A3503" t="s">
        <v>5107</v>
      </c>
      <c r="B3503" s="2">
        <v>44980</v>
      </c>
      <c r="C3503" t="s">
        <v>2591</v>
      </c>
      <c r="D3503" t="s">
        <v>460</v>
      </c>
      <c r="E3503" t="s">
        <v>17</v>
      </c>
      <c r="F3503" t="s">
        <v>46</v>
      </c>
      <c r="G3503" t="s">
        <v>19</v>
      </c>
      <c r="H3503" t="s">
        <v>57</v>
      </c>
      <c r="I3503" s="3">
        <v>5</v>
      </c>
      <c r="J3503" s="4">
        <v>17475.55</v>
      </c>
      <c r="K3503" s="4">
        <v>87377.76</v>
      </c>
      <c r="L3503" t="s">
        <v>35</v>
      </c>
      <c r="M3503" t="s">
        <v>29</v>
      </c>
      <c r="N3503">
        <f>IF(COUNTIF($C$2:C3503,C3503)=1,1,0)</f>
        <v>0</v>
      </c>
      <c r="O3503">
        <f t="shared" si="108"/>
        <v>0</v>
      </c>
      <c r="P3503" t="str">
        <f t="shared" si="109"/>
        <v>2023-02</v>
      </c>
      <c r="Q3503" s="3">
        <f>IF(AND(IF(dashboard!$B$4="All",TRUE,$F3503=dashboard!$B$4),IF(dashboard!$B$5="All",TRUE,$E3503=dashboard!$B$5),IF(dashboard!$B$6="All",TRUE,$G3503=dashboard!$B$6),IF(dashboard!$B$7="All",TRUE,$M3503=dashboard!$B$7),$P3503&gt;=dashboard!$B$8,$P3503&lt;=dashboard!$B$9,COUNTIFS($C$2:C3503,$C3503,$F$2:F3503,IF(dashboard!$B$4="All","*",dashboard!$B$4),$E$2:E3503,IF(dashboard!$B$5="All","*",dashboard!$B$5),$G$2:G3503,IF(dashboard!$B$6="All","*",dashboard!$B$6),$M$2:M3503,IF(dashboard!$B$7="All","*",dashboard!$B$7),$P$2:P3503,"&gt;="&amp;dashboard!$B$8,$P$2:P3503,"&lt;="&amp;dashboard!$B$9)=1),1,0)</f>
        <v>0</v>
      </c>
    </row>
    <row r="3504" spans="1:17">
      <c r="A3504" t="s">
        <v>5108</v>
      </c>
      <c r="B3504" s="2">
        <v>45454</v>
      </c>
      <c r="C3504" t="s">
        <v>894</v>
      </c>
      <c r="D3504" t="s">
        <v>1578</v>
      </c>
      <c r="E3504" t="s">
        <v>61</v>
      </c>
      <c r="F3504" t="s">
        <v>27</v>
      </c>
      <c r="G3504" t="s">
        <v>19</v>
      </c>
      <c r="H3504" t="s">
        <v>34</v>
      </c>
      <c r="I3504" s="3">
        <v>4</v>
      </c>
      <c r="J3504" s="4">
        <v>1370.85</v>
      </c>
      <c r="K3504" s="4">
        <v>5483.38</v>
      </c>
      <c r="L3504" t="s">
        <v>28</v>
      </c>
      <c r="M3504" t="s">
        <v>22</v>
      </c>
      <c r="N3504">
        <f>IF(COUNTIF($C$2:C3504,C3504)=1,1,0)</f>
        <v>0</v>
      </c>
      <c r="O3504">
        <f t="shared" si="108"/>
        <v>1</v>
      </c>
      <c r="P3504" t="str">
        <f t="shared" si="109"/>
        <v>2024-06</v>
      </c>
      <c r="Q3504" s="3">
        <f>IF(AND(IF(dashboard!$B$4="All",TRUE,$F3504=dashboard!$B$4),IF(dashboard!$B$5="All",TRUE,$E3504=dashboard!$B$5),IF(dashboard!$B$6="All",TRUE,$G3504=dashboard!$B$6),IF(dashboard!$B$7="All",TRUE,$M3504=dashboard!$B$7),$P3504&gt;=dashboard!$B$8,$P3504&lt;=dashboard!$B$9,COUNTIFS($C$2:C3504,$C3504,$F$2:F3504,IF(dashboard!$B$4="All","*",dashboard!$B$4),$E$2:E3504,IF(dashboard!$B$5="All","*",dashboard!$B$5),$G$2:G3504,IF(dashboard!$B$6="All","*",dashboard!$B$6),$M$2:M3504,IF(dashboard!$B$7="All","*",dashboard!$B$7),$P$2:P3504,"&gt;="&amp;dashboard!$B$8,$P$2:P3504,"&lt;="&amp;dashboard!$B$9)=1),1,0)</f>
        <v>0</v>
      </c>
    </row>
    <row r="3505" spans="1:17">
      <c r="A3505" t="s">
        <v>5109</v>
      </c>
      <c r="B3505" s="2">
        <v>45446</v>
      </c>
      <c r="C3505" t="s">
        <v>361</v>
      </c>
      <c r="D3505" t="s">
        <v>41</v>
      </c>
      <c r="E3505" t="s">
        <v>26</v>
      </c>
      <c r="F3505" t="s">
        <v>27</v>
      </c>
      <c r="G3505" t="s">
        <v>19</v>
      </c>
      <c r="H3505" t="s">
        <v>34</v>
      </c>
      <c r="I3505" s="3">
        <v>2</v>
      </c>
      <c r="J3505" s="4">
        <v>1141.18</v>
      </c>
      <c r="K3505" s="4">
        <v>2282.36</v>
      </c>
      <c r="L3505" t="s">
        <v>35</v>
      </c>
      <c r="M3505" t="s">
        <v>29</v>
      </c>
      <c r="N3505">
        <f>IF(COUNTIF($C$2:C3505,C3505)=1,1,0)</f>
        <v>0</v>
      </c>
      <c r="O3505">
        <f t="shared" si="108"/>
        <v>0</v>
      </c>
      <c r="P3505" t="str">
        <f t="shared" si="109"/>
        <v>2024-06</v>
      </c>
      <c r="Q3505" s="3">
        <f>IF(AND(IF(dashboard!$B$4="All",TRUE,$F3505=dashboard!$B$4),IF(dashboard!$B$5="All",TRUE,$E3505=dashboard!$B$5),IF(dashboard!$B$6="All",TRUE,$G3505=dashboard!$B$6),IF(dashboard!$B$7="All",TRUE,$M3505=dashboard!$B$7),$P3505&gt;=dashboard!$B$8,$P3505&lt;=dashboard!$B$9,COUNTIFS($C$2:C3505,$C3505,$F$2:F3505,IF(dashboard!$B$4="All","*",dashboard!$B$4),$E$2:E3505,IF(dashboard!$B$5="All","*",dashboard!$B$5),$G$2:G3505,IF(dashboard!$B$6="All","*",dashboard!$B$6),$M$2:M3505,IF(dashboard!$B$7="All","*",dashboard!$B$7),$P$2:P3505,"&gt;="&amp;dashboard!$B$8,$P$2:P3505,"&lt;="&amp;dashboard!$B$9)=1),1,0)</f>
        <v>0</v>
      </c>
    </row>
    <row r="3506" spans="1:17">
      <c r="A3506" t="s">
        <v>5110</v>
      </c>
      <c r="B3506" s="2">
        <v>44985</v>
      </c>
      <c r="C3506" t="s">
        <v>1107</v>
      </c>
      <c r="D3506" t="s">
        <v>2130</v>
      </c>
      <c r="E3506" t="s">
        <v>17</v>
      </c>
      <c r="F3506" t="s">
        <v>46</v>
      </c>
      <c r="G3506" t="s">
        <v>42</v>
      </c>
      <c r="H3506" t="s">
        <v>50</v>
      </c>
      <c r="I3506" s="3">
        <v>5</v>
      </c>
      <c r="J3506" s="4">
        <v>2562.0500000000002</v>
      </c>
      <c r="K3506" s="4">
        <v>12810.26</v>
      </c>
      <c r="L3506" t="s">
        <v>28</v>
      </c>
      <c r="M3506" t="s">
        <v>29</v>
      </c>
      <c r="N3506">
        <f>IF(COUNTIF($C$2:C3506,C3506)=1,1,0)</f>
        <v>0</v>
      </c>
      <c r="O3506">
        <f t="shared" si="108"/>
        <v>0</v>
      </c>
      <c r="P3506" t="str">
        <f t="shared" si="109"/>
        <v>2023-02</v>
      </c>
      <c r="Q3506" s="3">
        <f>IF(AND(IF(dashboard!$B$4="All",TRUE,$F3506=dashboard!$B$4),IF(dashboard!$B$5="All",TRUE,$E3506=dashboard!$B$5),IF(dashboard!$B$6="All",TRUE,$G3506=dashboard!$B$6),IF(dashboard!$B$7="All",TRUE,$M3506=dashboard!$B$7),$P3506&gt;=dashboard!$B$8,$P3506&lt;=dashboard!$B$9,COUNTIFS($C$2:C3506,$C3506,$F$2:F3506,IF(dashboard!$B$4="All","*",dashboard!$B$4),$E$2:E3506,IF(dashboard!$B$5="All","*",dashboard!$B$5),$G$2:G3506,IF(dashboard!$B$6="All","*",dashboard!$B$6),$M$2:M3506,IF(dashboard!$B$7="All","*",dashboard!$B$7),$P$2:P3506,"&gt;="&amp;dashboard!$B$8,$P$2:P3506,"&lt;="&amp;dashboard!$B$9)=1),1,0)</f>
        <v>0</v>
      </c>
    </row>
    <row r="3507" spans="1:17">
      <c r="A3507" t="s">
        <v>5111</v>
      </c>
      <c r="B3507" s="2">
        <v>44966</v>
      </c>
      <c r="C3507" t="s">
        <v>55</v>
      </c>
      <c r="D3507" t="s">
        <v>5112</v>
      </c>
      <c r="E3507" t="s">
        <v>26</v>
      </c>
      <c r="F3507" t="s">
        <v>27</v>
      </c>
      <c r="G3507" t="s">
        <v>19</v>
      </c>
      <c r="H3507" t="s">
        <v>34</v>
      </c>
      <c r="I3507" s="3">
        <v>3</v>
      </c>
      <c r="J3507" s="4">
        <v>1181.8800000000001</v>
      </c>
      <c r="K3507" s="4">
        <v>3545.64</v>
      </c>
      <c r="L3507" t="s">
        <v>35</v>
      </c>
      <c r="M3507" t="s">
        <v>29</v>
      </c>
      <c r="N3507">
        <f>IF(COUNTIF($C$2:C3507,C3507)=1,1,0)</f>
        <v>0</v>
      </c>
      <c r="O3507">
        <f t="shared" si="108"/>
        <v>0</v>
      </c>
      <c r="P3507" t="str">
        <f t="shared" si="109"/>
        <v>2023-02</v>
      </c>
      <c r="Q3507" s="3">
        <f>IF(AND(IF(dashboard!$B$4="All",TRUE,$F3507=dashboard!$B$4),IF(dashboard!$B$5="All",TRUE,$E3507=dashboard!$B$5),IF(dashboard!$B$6="All",TRUE,$G3507=dashboard!$B$6),IF(dashboard!$B$7="All",TRUE,$M3507=dashboard!$B$7),$P3507&gt;=dashboard!$B$8,$P3507&lt;=dashboard!$B$9,COUNTIFS($C$2:C3507,$C3507,$F$2:F3507,IF(dashboard!$B$4="All","*",dashboard!$B$4),$E$2:E3507,IF(dashboard!$B$5="All","*",dashboard!$B$5),$G$2:G3507,IF(dashboard!$B$6="All","*",dashboard!$B$6),$M$2:M3507,IF(dashboard!$B$7="All","*",dashboard!$B$7),$P$2:P3507,"&gt;="&amp;dashboard!$B$8,$P$2:P3507,"&lt;="&amp;dashboard!$B$9)=1),1,0)</f>
        <v>0</v>
      </c>
    </row>
    <row r="3508" spans="1:17">
      <c r="A3508" t="s">
        <v>5113</v>
      </c>
      <c r="B3508" s="2">
        <v>45163</v>
      </c>
      <c r="C3508" t="s">
        <v>740</v>
      </c>
      <c r="D3508" t="s">
        <v>305</v>
      </c>
      <c r="E3508" t="s">
        <v>17</v>
      </c>
      <c r="F3508" t="s">
        <v>46</v>
      </c>
      <c r="G3508" t="s">
        <v>42</v>
      </c>
      <c r="H3508" t="s">
        <v>57</v>
      </c>
      <c r="I3508" s="3">
        <v>5</v>
      </c>
      <c r="J3508" s="4">
        <v>11002.31</v>
      </c>
      <c r="K3508" s="4">
        <v>55011.53</v>
      </c>
      <c r="L3508" t="s">
        <v>28</v>
      </c>
      <c r="M3508" t="s">
        <v>29</v>
      </c>
      <c r="N3508">
        <f>IF(COUNTIF($C$2:C3508,C3508)=1,1,0)</f>
        <v>0</v>
      </c>
      <c r="O3508">
        <f t="shared" si="108"/>
        <v>0</v>
      </c>
      <c r="P3508" t="str">
        <f t="shared" si="109"/>
        <v>2023-08</v>
      </c>
      <c r="Q3508" s="3">
        <f>IF(AND(IF(dashboard!$B$4="All",TRUE,$F3508=dashboard!$B$4),IF(dashboard!$B$5="All",TRUE,$E3508=dashboard!$B$5),IF(dashboard!$B$6="All",TRUE,$G3508=dashboard!$B$6),IF(dashboard!$B$7="All",TRUE,$M3508=dashboard!$B$7),$P3508&gt;=dashboard!$B$8,$P3508&lt;=dashboard!$B$9,COUNTIFS($C$2:C3508,$C3508,$F$2:F3508,IF(dashboard!$B$4="All","*",dashboard!$B$4),$E$2:E3508,IF(dashboard!$B$5="All","*",dashboard!$B$5),$G$2:G3508,IF(dashboard!$B$6="All","*",dashboard!$B$6),$M$2:M3508,IF(dashboard!$B$7="All","*",dashboard!$B$7),$P$2:P3508,"&gt;="&amp;dashboard!$B$8,$P$2:P3508,"&lt;="&amp;dashboard!$B$9)=1),1,0)</f>
        <v>0</v>
      </c>
    </row>
    <row r="3509" spans="1:17">
      <c r="A3509" t="s">
        <v>5114</v>
      </c>
      <c r="B3509" s="2">
        <v>45312</v>
      </c>
      <c r="C3509" t="s">
        <v>2581</v>
      </c>
      <c r="D3509" t="s">
        <v>2837</v>
      </c>
      <c r="E3509" t="s">
        <v>17</v>
      </c>
      <c r="F3509" t="s">
        <v>33</v>
      </c>
      <c r="G3509" t="s">
        <v>19</v>
      </c>
      <c r="H3509" t="s">
        <v>34</v>
      </c>
      <c r="I3509" s="3">
        <v>1</v>
      </c>
      <c r="J3509" s="4">
        <v>935.23</v>
      </c>
      <c r="K3509" s="4">
        <v>935.23</v>
      </c>
      <c r="L3509" t="s">
        <v>21</v>
      </c>
      <c r="M3509" t="s">
        <v>29</v>
      </c>
      <c r="N3509">
        <f>IF(COUNTIF($C$2:C3509,C3509)=1,1,0)</f>
        <v>0</v>
      </c>
      <c r="O3509">
        <f t="shared" si="108"/>
        <v>0</v>
      </c>
      <c r="P3509" t="str">
        <f t="shared" si="109"/>
        <v>2024-01</v>
      </c>
      <c r="Q3509" s="3">
        <f>IF(AND(IF(dashboard!$B$4="All",TRUE,$F3509=dashboard!$B$4),IF(dashboard!$B$5="All",TRUE,$E3509=dashboard!$B$5),IF(dashboard!$B$6="All",TRUE,$G3509=dashboard!$B$6),IF(dashboard!$B$7="All",TRUE,$M3509=dashboard!$B$7),$P3509&gt;=dashboard!$B$8,$P3509&lt;=dashboard!$B$9,COUNTIFS($C$2:C3509,$C3509,$F$2:F3509,IF(dashboard!$B$4="All","*",dashboard!$B$4),$E$2:E3509,IF(dashboard!$B$5="All","*",dashboard!$B$5),$G$2:G3509,IF(dashboard!$B$6="All","*",dashboard!$B$6),$M$2:M3509,IF(dashboard!$B$7="All","*",dashboard!$B$7),$P$2:P3509,"&gt;="&amp;dashboard!$B$8,$P$2:P3509,"&lt;="&amp;dashboard!$B$9)=1),1,0)</f>
        <v>0</v>
      </c>
    </row>
    <row r="3510" spans="1:17">
      <c r="A3510" t="s">
        <v>5115</v>
      </c>
      <c r="B3510" s="2">
        <v>45226</v>
      </c>
      <c r="C3510" t="s">
        <v>725</v>
      </c>
      <c r="D3510" t="s">
        <v>1510</v>
      </c>
      <c r="E3510" t="s">
        <v>17</v>
      </c>
      <c r="F3510" t="s">
        <v>46</v>
      </c>
      <c r="G3510" t="s">
        <v>19</v>
      </c>
      <c r="H3510" t="s">
        <v>20</v>
      </c>
      <c r="I3510" s="3">
        <v>3</v>
      </c>
      <c r="J3510" s="4">
        <v>41366.800000000003</v>
      </c>
      <c r="K3510" s="4">
        <v>124100.41</v>
      </c>
      <c r="L3510" t="s">
        <v>28</v>
      </c>
      <c r="M3510" t="s">
        <v>29</v>
      </c>
      <c r="N3510">
        <f>IF(COUNTIF($C$2:C3510,C3510)=1,1,0)</f>
        <v>0</v>
      </c>
      <c r="O3510">
        <f t="shared" si="108"/>
        <v>0</v>
      </c>
      <c r="P3510" t="str">
        <f t="shared" si="109"/>
        <v>2023-10</v>
      </c>
      <c r="Q3510" s="3">
        <f>IF(AND(IF(dashboard!$B$4="All",TRUE,$F3510=dashboard!$B$4),IF(dashboard!$B$5="All",TRUE,$E3510=dashboard!$B$5),IF(dashboard!$B$6="All",TRUE,$G3510=dashboard!$B$6),IF(dashboard!$B$7="All",TRUE,$M3510=dashboard!$B$7),$P3510&gt;=dashboard!$B$8,$P3510&lt;=dashboard!$B$9,COUNTIFS($C$2:C3510,$C3510,$F$2:F3510,IF(dashboard!$B$4="All","*",dashboard!$B$4),$E$2:E3510,IF(dashboard!$B$5="All","*",dashboard!$B$5),$G$2:G3510,IF(dashboard!$B$6="All","*",dashboard!$B$6),$M$2:M3510,IF(dashboard!$B$7="All","*",dashboard!$B$7),$P$2:P3510,"&gt;="&amp;dashboard!$B$8,$P$2:P3510,"&lt;="&amp;dashboard!$B$9)=1),1,0)</f>
        <v>0</v>
      </c>
    </row>
    <row r="3511" spans="1:17">
      <c r="A3511" t="s">
        <v>5116</v>
      </c>
      <c r="B3511" s="2">
        <v>45321</v>
      </c>
      <c r="C3511" t="s">
        <v>117</v>
      </c>
      <c r="D3511" t="s">
        <v>305</v>
      </c>
      <c r="E3511" t="s">
        <v>17</v>
      </c>
      <c r="F3511" t="s">
        <v>18</v>
      </c>
      <c r="G3511" t="s">
        <v>42</v>
      </c>
      <c r="H3511" t="s">
        <v>57</v>
      </c>
      <c r="I3511" s="3">
        <v>5</v>
      </c>
      <c r="J3511" s="4">
        <v>12419.77</v>
      </c>
      <c r="K3511" s="4">
        <v>62098.83</v>
      </c>
      <c r="L3511" t="s">
        <v>28</v>
      </c>
      <c r="M3511" t="s">
        <v>29</v>
      </c>
      <c r="N3511">
        <f>IF(COUNTIF($C$2:C3511,C3511)=1,1,0)</f>
        <v>0</v>
      </c>
      <c r="O3511">
        <f t="shared" si="108"/>
        <v>0</v>
      </c>
      <c r="P3511" t="str">
        <f t="shared" si="109"/>
        <v>2024-01</v>
      </c>
      <c r="Q3511" s="3">
        <f>IF(AND(IF(dashboard!$B$4="All",TRUE,$F3511=dashboard!$B$4),IF(dashboard!$B$5="All",TRUE,$E3511=dashboard!$B$5),IF(dashboard!$B$6="All",TRUE,$G3511=dashboard!$B$6),IF(dashboard!$B$7="All",TRUE,$M3511=dashboard!$B$7),$P3511&gt;=dashboard!$B$8,$P3511&lt;=dashboard!$B$9,COUNTIFS($C$2:C3511,$C3511,$F$2:F3511,IF(dashboard!$B$4="All","*",dashboard!$B$4),$E$2:E3511,IF(dashboard!$B$5="All","*",dashboard!$B$5),$G$2:G3511,IF(dashboard!$B$6="All","*",dashboard!$B$6),$M$2:M3511,IF(dashboard!$B$7="All","*",dashboard!$B$7),$P$2:P3511,"&gt;="&amp;dashboard!$B$8,$P$2:P3511,"&lt;="&amp;dashboard!$B$9)=1),1,0)</f>
        <v>0</v>
      </c>
    </row>
    <row r="3512" spans="1:17">
      <c r="A3512" t="s">
        <v>5117</v>
      </c>
      <c r="B3512" s="2">
        <v>45133</v>
      </c>
      <c r="C3512" t="s">
        <v>351</v>
      </c>
      <c r="D3512" t="s">
        <v>686</v>
      </c>
      <c r="E3512" t="s">
        <v>17</v>
      </c>
      <c r="F3512" t="s">
        <v>46</v>
      </c>
      <c r="G3512" t="s">
        <v>19</v>
      </c>
      <c r="H3512" t="s">
        <v>50</v>
      </c>
      <c r="I3512" s="3">
        <v>4</v>
      </c>
      <c r="J3512" s="4">
        <v>2230.56</v>
      </c>
      <c r="K3512" s="4">
        <v>8922.25</v>
      </c>
      <c r="L3512" t="s">
        <v>21</v>
      </c>
      <c r="M3512" t="s">
        <v>29</v>
      </c>
      <c r="N3512">
        <f>IF(COUNTIF($C$2:C3512,C3512)=1,1,0)</f>
        <v>0</v>
      </c>
      <c r="O3512">
        <f t="shared" si="108"/>
        <v>0</v>
      </c>
      <c r="P3512" t="str">
        <f t="shared" si="109"/>
        <v>2023-07</v>
      </c>
      <c r="Q3512" s="3">
        <f>IF(AND(IF(dashboard!$B$4="All",TRUE,$F3512=dashboard!$B$4),IF(dashboard!$B$5="All",TRUE,$E3512=dashboard!$B$5),IF(dashboard!$B$6="All",TRUE,$G3512=dashboard!$B$6),IF(dashboard!$B$7="All",TRUE,$M3512=dashboard!$B$7),$P3512&gt;=dashboard!$B$8,$P3512&lt;=dashboard!$B$9,COUNTIFS($C$2:C3512,$C3512,$F$2:F3512,IF(dashboard!$B$4="All","*",dashboard!$B$4),$E$2:E3512,IF(dashboard!$B$5="All","*",dashboard!$B$5),$G$2:G3512,IF(dashboard!$B$6="All","*",dashboard!$B$6),$M$2:M3512,IF(dashboard!$B$7="All","*",dashboard!$B$7),$P$2:P3512,"&gt;="&amp;dashboard!$B$8,$P$2:P3512,"&lt;="&amp;dashboard!$B$9)=1),1,0)</f>
        <v>0</v>
      </c>
    </row>
    <row r="3513" spans="1:17">
      <c r="A3513" t="s">
        <v>5118</v>
      </c>
      <c r="B3513" s="2">
        <v>45262</v>
      </c>
      <c r="C3513" t="s">
        <v>1835</v>
      </c>
      <c r="D3513" t="s">
        <v>175</v>
      </c>
      <c r="E3513" t="s">
        <v>17</v>
      </c>
      <c r="F3513" t="s">
        <v>46</v>
      </c>
      <c r="G3513" t="s">
        <v>19</v>
      </c>
      <c r="H3513" t="s">
        <v>20</v>
      </c>
      <c r="I3513" s="3">
        <v>5</v>
      </c>
      <c r="J3513" s="4">
        <v>33406.53</v>
      </c>
      <c r="K3513" s="4">
        <v>167032.63</v>
      </c>
      <c r="L3513" t="s">
        <v>21</v>
      </c>
      <c r="M3513" t="s">
        <v>29</v>
      </c>
      <c r="N3513">
        <f>IF(COUNTIF($C$2:C3513,C3513)=1,1,0)</f>
        <v>0</v>
      </c>
      <c r="O3513">
        <f t="shared" si="108"/>
        <v>0</v>
      </c>
      <c r="P3513" t="str">
        <f t="shared" si="109"/>
        <v>2023-12</v>
      </c>
      <c r="Q3513" s="3">
        <f>IF(AND(IF(dashboard!$B$4="All",TRUE,$F3513=dashboard!$B$4),IF(dashboard!$B$5="All",TRUE,$E3513=dashboard!$B$5),IF(dashboard!$B$6="All",TRUE,$G3513=dashboard!$B$6),IF(dashboard!$B$7="All",TRUE,$M3513=dashboard!$B$7),$P3513&gt;=dashboard!$B$8,$P3513&lt;=dashboard!$B$9,COUNTIFS($C$2:C3513,$C3513,$F$2:F3513,IF(dashboard!$B$4="All","*",dashboard!$B$4),$E$2:E3513,IF(dashboard!$B$5="All","*",dashboard!$B$5),$G$2:G3513,IF(dashboard!$B$6="All","*",dashboard!$B$6),$M$2:M3513,IF(dashboard!$B$7="All","*",dashboard!$B$7),$P$2:P3513,"&gt;="&amp;dashboard!$B$8,$P$2:P3513,"&lt;="&amp;dashboard!$B$9)=1),1,0)</f>
        <v>0</v>
      </c>
    </row>
    <row r="3514" spans="1:17">
      <c r="A3514" t="s">
        <v>5119</v>
      </c>
      <c r="B3514" s="2">
        <v>45440</v>
      </c>
      <c r="C3514" t="s">
        <v>642</v>
      </c>
      <c r="D3514" t="s">
        <v>695</v>
      </c>
      <c r="E3514" t="s">
        <v>17</v>
      </c>
      <c r="F3514" t="s">
        <v>18</v>
      </c>
      <c r="G3514" t="s">
        <v>19</v>
      </c>
      <c r="H3514" t="s">
        <v>20</v>
      </c>
      <c r="I3514" s="3">
        <v>2</v>
      </c>
      <c r="J3514" s="4">
        <v>41634.81</v>
      </c>
      <c r="K3514" s="4">
        <v>83269.62</v>
      </c>
      <c r="L3514" t="s">
        <v>28</v>
      </c>
      <c r="M3514" t="s">
        <v>29</v>
      </c>
      <c r="N3514">
        <f>IF(COUNTIF($C$2:C3514,C3514)=1,1,0)</f>
        <v>0</v>
      </c>
      <c r="O3514">
        <f t="shared" si="108"/>
        <v>0</v>
      </c>
      <c r="P3514" t="str">
        <f t="shared" si="109"/>
        <v>2024-05</v>
      </c>
      <c r="Q3514" s="3">
        <f>IF(AND(IF(dashboard!$B$4="All",TRUE,$F3514=dashboard!$B$4),IF(dashboard!$B$5="All",TRUE,$E3514=dashboard!$B$5),IF(dashboard!$B$6="All",TRUE,$G3514=dashboard!$B$6),IF(dashboard!$B$7="All",TRUE,$M3514=dashboard!$B$7),$P3514&gt;=dashboard!$B$8,$P3514&lt;=dashboard!$B$9,COUNTIFS($C$2:C3514,$C3514,$F$2:F3514,IF(dashboard!$B$4="All","*",dashboard!$B$4),$E$2:E3514,IF(dashboard!$B$5="All","*",dashboard!$B$5),$G$2:G3514,IF(dashboard!$B$6="All","*",dashboard!$B$6),$M$2:M3514,IF(dashboard!$B$7="All","*",dashboard!$B$7),$P$2:P3514,"&gt;="&amp;dashboard!$B$8,$P$2:P3514,"&lt;="&amp;dashboard!$B$9)=1),1,0)</f>
        <v>0</v>
      </c>
    </row>
    <row r="3515" spans="1:17">
      <c r="A3515" t="s">
        <v>5120</v>
      </c>
      <c r="B3515" s="2">
        <v>45104</v>
      </c>
      <c r="C3515" t="s">
        <v>3128</v>
      </c>
      <c r="D3515" t="s">
        <v>4944</v>
      </c>
      <c r="E3515" t="s">
        <v>26</v>
      </c>
      <c r="F3515" t="s">
        <v>18</v>
      </c>
      <c r="G3515" t="s">
        <v>42</v>
      </c>
      <c r="H3515" t="s">
        <v>20</v>
      </c>
      <c r="I3515" s="3">
        <v>2</v>
      </c>
      <c r="J3515" s="4">
        <v>36574.89</v>
      </c>
      <c r="K3515" s="4">
        <v>73149.77</v>
      </c>
      <c r="L3515" t="s">
        <v>28</v>
      </c>
      <c r="M3515" t="s">
        <v>29</v>
      </c>
      <c r="N3515">
        <f>IF(COUNTIF($C$2:C3515,C3515)=1,1,0)</f>
        <v>0</v>
      </c>
      <c r="O3515">
        <f t="shared" si="108"/>
        <v>0</v>
      </c>
      <c r="P3515" t="str">
        <f t="shared" si="109"/>
        <v>2023-06</v>
      </c>
      <c r="Q3515" s="3">
        <f>IF(AND(IF(dashboard!$B$4="All",TRUE,$F3515=dashboard!$B$4),IF(dashboard!$B$5="All",TRUE,$E3515=dashboard!$B$5),IF(dashboard!$B$6="All",TRUE,$G3515=dashboard!$B$6),IF(dashboard!$B$7="All",TRUE,$M3515=dashboard!$B$7),$P3515&gt;=dashboard!$B$8,$P3515&lt;=dashboard!$B$9,COUNTIFS($C$2:C3515,$C3515,$F$2:F3515,IF(dashboard!$B$4="All","*",dashboard!$B$4),$E$2:E3515,IF(dashboard!$B$5="All","*",dashboard!$B$5),$G$2:G3515,IF(dashboard!$B$6="All","*",dashboard!$B$6),$M$2:M3515,IF(dashboard!$B$7="All","*",dashboard!$B$7),$P$2:P3515,"&gt;="&amp;dashboard!$B$8,$P$2:P3515,"&lt;="&amp;dashboard!$B$9)=1),1,0)</f>
        <v>0</v>
      </c>
    </row>
    <row r="3516" spans="1:17">
      <c r="A3516" t="s">
        <v>5121</v>
      </c>
      <c r="B3516" s="2">
        <v>45322</v>
      </c>
      <c r="C3516" t="s">
        <v>2427</v>
      </c>
      <c r="D3516" t="s">
        <v>1057</v>
      </c>
      <c r="E3516" t="s">
        <v>61</v>
      </c>
      <c r="F3516" t="s">
        <v>18</v>
      </c>
      <c r="G3516" t="s">
        <v>42</v>
      </c>
      <c r="H3516" t="s">
        <v>57</v>
      </c>
      <c r="I3516" s="3">
        <v>5</v>
      </c>
      <c r="J3516" s="4">
        <v>15221.99</v>
      </c>
      <c r="K3516" s="4">
        <v>76109.94</v>
      </c>
      <c r="L3516" t="s">
        <v>21</v>
      </c>
      <c r="M3516" t="s">
        <v>29</v>
      </c>
      <c r="N3516">
        <f>IF(COUNTIF($C$2:C3516,C3516)=1,1,0)</f>
        <v>0</v>
      </c>
      <c r="O3516">
        <f t="shared" si="108"/>
        <v>0</v>
      </c>
      <c r="P3516" t="str">
        <f t="shared" si="109"/>
        <v>2024-01</v>
      </c>
      <c r="Q3516" s="3">
        <f>IF(AND(IF(dashboard!$B$4="All",TRUE,$F3516=dashboard!$B$4),IF(dashboard!$B$5="All",TRUE,$E3516=dashboard!$B$5),IF(dashboard!$B$6="All",TRUE,$G3516=dashboard!$B$6),IF(dashboard!$B$7="All",TRUE,$M3516=dashboard!$B$7),$P3516&gt;=dashboard!$B$8,$P3516&lt;=dashboard!$B$9,COUNTIFS($C$2:C3516,$C3516,$F$2:F3516,IF(dashboard!$B$4="All","*",dashboard!$B$4),$E$2:E3516,IF(dashboard!$B$5="All","*",dashboard!$B$5),$G$2:G3516,IF(dashboard!$B$6="All","*",dashboard!$B$6),$M$2:M3516,IF(dashboard!$B$7="All","*",dashboard!$B$7),$P$2:P3516,"&gt;="&amp;dashboard!$B$8,$P$2:P3516,"&lt;="&amp;dashboard!$B$9)=1),1,0)</f>
        <v>0</v>
      </c>
    </row>
    <row r="3517" spans="1:17">
      <c r="A3517" t="s">
        <v>5122</v>
      </c>
      <c r="B3517" s="2">
        <v>45297</v>
      </c>
      <c r="C3517" t="s">
        <v>1706</v>
      </c>
      <c r="D3517" t="s">
        <v>2077</v>
      </c>
      <c r="E3517" t="s">
        <v>26</v>
      </c>
      <c r="F3517" t="s">
        <v>18</v>
      </c>
      <c r="G3517" t="s">
        <v>19</v>
      </c>
      <c r="H3517" t="s">
        <v>57</v>
      </c>
      <c r="I3517" s="3">
        <v>4</v>
      </c>
      <c r="J3517" s="4">
        <v>14433</v>
      </c>
      <c r="K3517" s="4">
        <v>57732</v>
      </c>
      <c r="L3517" t="s">
        <v>35</v>
      </c>
      <c r="M3517" t="s">
        <v>29</v>
      </c>
      <c r="N3517">
        <f>IF(COUNTIF($C$2:C3517,C3517)=1,1,0)</f>
        <v>0</v>
      </c>
      <c r="O3517">
        <f t="shared" si="108"/>
        <v>0</v>
      </c>
      <c r="P3517" t="str">
        <f t="shared" si="109"/>
        <v>2024-01</v>
      </c>
      <c r="Q3517" s="3">
        <f>IF(AND(IF(dashboard!$B$4="All",TRUE,$F3517=dashboard!$B$4),IF(dashboard!$B$5="All",TRUE,$E3517=dashboard!$B$5),IF(dashboard!$B$6="All",TRUE,$G3517=dashboard!$B$6),IF(dashboard!$B$7="All",TRUE,$M3517=dashboard!$B$7),$P3517&gt;=dashboard!$B$8,$P3517&lt;=dashboard!$B$9,COUNTIFS($C$2:C3517,$C3517,$F$2:F3517,IF(dashboard!$B$4="All","*",dashboard!$B$4),$E$2:E3517,IF(dashboard!$B$5="All","*",dashboard!$B$5),$G$2:G3517,IF(dashboard!$B$6="All","*",dashboard!$B$6),$M$2:M3517,IF(dashboard!$B$7="All","*",dashboard!$B$7),$P$2:P3517,"&gt;="&amp;dashboard!$B$8,$P$2:P3517,"&lt;="&amp;dashboard!$B$9)=1),1,0)</f>
        <v>0</v>
      </c>
    </row>
    <row r="3518" spans="1:17">
      <c r="A3518" t="s">
        <v>5123</v>
      </c>
      <c r="B3518" s="2">
        <v>45244</v>
      </c>
      <c r="C3518" t="s">
        <v>839</v>
      </c>
      <c r="D3518" t="s">
        <v>2988</v>
      </c>
      <c r="E3518" t="s">
        <v>17</v>
      </c>
      <c r="F3518" t="s">
        <v>46</v>
      </c>
      <c r="G3518" t="s">
        <v>19</v>
      </c>
      <c r="H3518" t="s">
        <v>50</v>
      </c>
      <c r="I3518" s="3">
        <v>4</v>
      </c>
      <c r="J3518" s="4">
        <v>2625.84</v>
      </c>
      <c r="K3518" s="4">
        <v>10503.37</v>
      </c>
      <c r="L3518" t="s">
        <v>21</v>
      </c>
      <c r="M3518" t="s">
        <v>29</v>
      </c>
      <c r="N3518">
        <f>IF(COUNTIF($C$2:C3518,C3518)=1,1,0)</f>
        <v>0</v>
      </c>
      <c r="O3518">
        <f t="shared" si="108"/>
        <v>0</v>
      </c>
      <c r="P3518" t="str">
        <f t="shared" si="109"/>
        <v>2023-11</v>
      </c>
      <c r="Q3518" s="3">
        <f>IF(AND(IF(dashboard!$B$4="All",TRUE,$F3518=dashboard!$B$4),IF(dashboard!$B$5="All",TRUE,$E3518=dashboard!$B$5),IF(dashboard!$B$6="All",TRUE,$G3518=dashboard!$B$6),IF(dashboard!$B$7="All",TRUE,$M3518=dashboard!$B$7),$P3518&gt;=dashboard!$B$8,$P3518&lt;=dashboard!$B$9,COUNTIFS($C$2:C3518,$C3518,$F$2:F3518,IF(dashboard!$B$4="All","*",dashboard!$B$4),$E$2:E3518,IF(dashboard!$B$5="All","*",dashboard!$B$5),$G$2:G3518,IF(dashboard!$B$6="All","*",dashboard!$B$6),$M$2:M3518,IF(dashboard!$B$7="All","*",dashboard!$B$7),$P$2:P3518,"&gt;="&amp;dashboard!$B$8,$P$2:P3518,"&lt;="&amp;dashboard!$B$9)=1),1,0)</f>
        <v>0</v>
      </c>
    </row>
    <row r="3519" spans="1:17">
      <c r="A3519" t="s">
        <v>5124</v>
      </c>
      <c r="B3519" s="2">
        <v>45295</v>
      </c>
      <c r="C3519" t="s">
        <v>2208</v>
      </c>
      <c r="D3519" t="s">
        <v>1927</v>
      </c>
      <c r="E3519" t="s">
        <v>17</v>
      </c>
      <c r="F3519" t="s">
        <v>27</v>
      </c>
      <c r="G3519" t="s">
        <v>42</v>
      </c>
      <c r="H3519" t="s">
        <v>34</v>
      </c>
      <c r="I3519" s="3">
        <v>4</v>
      </c>
      <c r="J3519" s="4">
        <v>1238.4100000000001</v>
      </c>
      <c r="K3519" s="4">
        <v>4953.6400000000003</v>
      </c>
      <c r="L3519" t="s">
        <v>28</v>
      </c>
      <c r="M3519" t="s">
        <v>29</v>
      </c>
      <c r="N3519">
        <f>IF(COUNTIF($C$2:C3519,C3519)=1,1,0)</f>
        <v>0</v>
      </c>
      <c r="O3519">
        <f t="shared" si="108"/>
        <v>0</v>
      </c>
      <c r="P3519" t="str">
        <f t="shared" si="109"/>
        <v>2024-01</v>
      </c>
      <c r="Q3519" s="3">
        <f>IF(AND(IF(dashboard!$B$4="All",TRUE,$F3519=dashboard!$B$4),IF(dashboard!$B$5="All",TRUE,$E3519=dashboard!$B$5),IF(dashboard!$B$6="All",TRUE,$G3519=dashboard!$B$6),IF(dashboard!$B$7="All",TRUE,$M3519=dashboard!$B$7),$P3519&gt;=dashboard!$B$8,$P3519&lt;=dashboard!$B$9,COUNTIFS($C$2:C3519,$C3519,$F$2:F3519,IF(dashboard!$B$4="All","*",dashboard!$B$4),$E$2:E3519,IF(dashboard!$B$5="All","*",dashboard!$B$5),$G$2:G3519,IF(dashboard!$B$6="All","*",dashboard!$B$6),$M$2:M3519,IF(dashboard!$B$7="All","*",dashboard!$B$7),$P$2:P3519,"&gt;="&amp;dashboard!$B$8,$P$2:P3519,"&lt;="&amp;dashboard!$B$9)=1),1,0)</f>
        <v>0</v>
      </c>
    </row>
    <row r="3520" spans="1:17">
      <c r="A3520" t="s">
        <v>5125</v>
      </c>
      <c r="B3520" s="2">
        <v>45310</v>
      </c>
      <c r="C3520" t="s">
        <v>1314</v>
      </c>
      <c r="D3520" t="s">
        <v>2492</v>
      </c>
      <c r="E3520" t="s">
        <v>17</v>
      </c>
      <c r="F3520" t="s">
        <v>18</v>
      </c>
      <c r="G3520" t="s">
        <v>19</v>
      </c>
      <c r="H3520" t="s">
        <v>34</v>
      </c>
      <c r="I3520" s="3">
        <v>5</v>
      </c>
      <c r="J3520" s="4">
        <v>1381.7</v>
      </c>
      <c r="K3520" s="4">
        <v>6908.52</v>
      </c>
      <c r="L3520" t="s">
        <v>28</v>
      </c>
      <c r="M3520" t="s">
        <v>22</v>
      </c>
      <c r="N3520">
        <f>IF(COUNTIF($C$2:C3520,C3520)=1,1,0)</f>
        <v>0</v>
      </c>
      <c r="O3520">
        <f t="shared" si="108"/>
        <v>1</v>
      </c>
      <c r="P3520" t="str">
        <f t="shared" si="109"/>
        <v>2024-01</v>
      </c>
      <c r="Q3520" s="3">
        <f>IF(AND(IF(dashboard!$B$4="All",TRUE,$F3520=dashboard!$B$4),IF(dashboard!$B$5="All",TRUE,$E3520=dashboard!$B$5),IF(dashboard!$B$6="All",TRUE,$G3520=dashboard!$B$6),IF(dashboard!$B$7="All",TRUE,$M3520=dashboard!$B$7),$P3520&gt;=dashboard!$B$8,$P3520&lt;=dashboard!$B$9,COUNTIFS($C$2:C3520,$C3520,$F$2:F3520,IF(dashboard!$B$4="All","*",dashboard!$B$4),$E$2:E3520,IF(dashboard!$B$5="All","*",dashboard!$B$5),$G$2:G3520,IF(dashboard!$B$6="All","*",dashboard!$B$6),$M$2:M3520,IF(dashboard!$B$7="All","*",dashboard!$B$7),$P$2:P3520,"&gt;="&amp;dashboard!$B$8,$P$2:P3520,"&lt;="&amp;dashboard!$B$9)=1),1,0)</f>
        <v>0</v>
      </c>
    </row>
    <row r="3521" spans="1:17">
      <c r="A3521" t="s">
        <v>5126</v>
      </c>
      <c r="B3521" s="2">
        <v>44988</v>
      </c>
      <c r="C3521" t="s">
        <v>1797</v>
      </c>
      <c r="D3521" t="s">
        <v>678</v>
      </c>
      <c r="E3521" t="s">
        <v>17</v>
      </c>
      <c r="F3521" t="s">
        <v>33</v>
      </c>
      <c r="G3521" t="s">
        <v>19</v>
      </c>
      <c r="H3521" t="s">
        <v>34</v>
      </c>
      <c r="I3521" s="3">
        <v>5</v>
      </c>
      <c r="J3521" s="4">
        <v>1165.0999999999999</v>
      </c>
      <c r="K3521" s="4">
        <v>5825.51</v>
      </c>
      <c r="L3521" t="s">
        <v>28</v>
      </c>
      <c r="M3521" t="s">
        <v>29</v>
      </c>
      <c r="N3521">
        <f>IF(COUNTIF($C$2:C3521,C3521)=1,1,0)</f>
        <v>0</v>
      </c>
      <c r="O3521">
        <f t="shared" si="108"/>
        <v>0</v>
      </c>
      <c r="P3521" t="str">
        <f t="shared" si="109"/>
        <v>2023-03</v>
      </c>
      <c r="Q3521" s="3">
        <f>IF(AND(IF(dashboard!$B$4="All",TRUE,$F3521=dashboard!$B$4),IF(dashboard!$B$5="All",TRUE,$E3521=dashboard!$B$5),IF(dashboard!$B$6="All",TRUE,$G3521=dashboard!$B$6),IF(dashboard!$B$7="All",TRUE,$M3521=dashboard!$B$7),$P3521&gt;=dashboard!$B$8,$P3521&lt;=dashboard!$B$9,COUNTIFS($C$2:C3521,$C3521,$F$2:F3521,IF(dashboard!$B$4="All","*",dashboard!$B$4),$E$2:E3521,IF(dashboard!$B$5="All","*",dashboard!$B$5),$G$2:G3521,IF(dashboard!$B$6="All","*",dashboard!$B$6),$M$2:M3521,IF(dashboard!$B$7="All","*",dashboard!$B$7),$P$2:P3521,"&gt;="&amp;dashboard!$B$8,$P$2:P3521,"&lt;="&amp;dashboard!$B$9)=1),1,0)</f>
        <v>0</v>
      </c>
    </row>
    <row r="3522" spans="1:17">
      <c r="A3522" t="s">
        <v>5127</v>
      </c>
      <c r="B3522" s="2">
        <v>45431</v>
      </c>
      <c r="C3522" t="s">
        <v>284</v>
      </c>
      <c r="D3522" t="s">
        <v>121</v>
      </c>
      <c r="E3522" t="s">
        <v>26</v>
      </c>
      <c r="F3522" t="s">
        <v>46</v>
      </c>
      <c r="G3522" t="s">
        <v>19</v>
      </c>
      <c r="H3522" t="s">
        <v>34</v>
      </c>
      <c r="I3522" s="3">
        <v>1</v>
      </c>
      <c r="J3522" s="4">
        <v>1092.9000000000001</v>
      </c>
      <c r="K3522" s="4">
        <v>1092.9000000000001</v>
      </c>
      <c r="L3522" t="s">
        <v>21</v>
      </c>
      <c r="M3522" t="s">
        <v>29</v>
      </c>
      <c r="N3522">
        <f>IF(COUNTIF($C$2:C3522,C3522)=1,1,0)</f>
        <v>0</v>
      </c>
      <c r="O3522">
        <f t="shared" ref="O3522:O3585" si="110">IF(OR(M3522="Yes",M3522="YES",M3522=TRUE,M3522=1),1,0)</f>
        <v>0</v>
      </c>
      <c r="P3522" t="str">
        <f t="shared" ref="P3522:P3585" si="111">TEXT(B3522,"yyyy-mm")</f>
        <v>2024-05</v>
      </c>
      <c r="Q3522" s="3">
        <f>IF(AND(IF(dashboard!$B$4="All",TRUE,$F3522=dashboard!$B$4),IF(dashboard!$B$5="All",TRUE,$E3522=dashboard!$B$5),IF(dashboard!$B$6="All",TRUE,$G3522=dashboard!$B$6),IF(dashboard!$B$7="All",TRUE,$M3522=dashboard!$B$7),$P3522&gt;=dashboard!$B$8,$P3522&lt;=dashboard!$B$9,COUNTIFS($C$2:C3522,$C3522,$F$2:F3522,IF(dashboard!$B$4="All","*",dashboard!$B$4),$E$2:E3522,IF(dashboard!$B$5="All","*",dashboard!$B$5),$G$2:G3522,IF(dashboard!$B$6="All","*",dashboard!$B$6),$M$2:M3522,IF(dashboard!$B$7="All","*",dashboard!$B$7),$P$2:P3522,"&gt;="&amp;dashboard!$B$8,$P$2:P3522,"&lt;="&amp;dashboard!$B$9)=1),1,0)</f>
        <v>0</v>
      </c>
    </row>
    <row r="3523" spans="1:17">
      <c r="A3523" t="s">
        <v>5128</v>
      </c>
      <c r="B3523" s="2">
        <v>45165</v>
      </c>
      <c r="C3523" t="s">
        <v>1846</v>
      </c>
      <c r="D3523" t="s">
        <v>1438</v>
      </c>
      <c r="E3523" t="s">
        <v>26</v>
      </c>
      <c r="F3523" t="s">
        <v>27</v>
      </c>
      <c r="G3523" t="s">
        <v>19</v>
      </c>
      <c r="H3523" t="s">
        <v>20</v>
      </c>
      <c r="I3523" s="3">
        <v>2</v>
      </c>
      <c r="J3523" s="4">
        <v>38625.339999999997</v>
      </c>
      <c r="K3523" s="4">
        <v>77250.67</v>
      </c>
      <c r="L3523" t="s">
        <v>21</v>
      </c>
      <c r="M3523" t="s">
        <v>29</v>
      </c>
      <c r="N3523">
        <f>IF(COUNTIF($C$2:C3523,C3523)=1,1,0)</f>
        <v>0</v>
      </c>
      <c r="O3523">
        <f t="shared" si="110"/>
        <v>0</v>
      </c>
      <c r="P3523" t="str">
        <f t="shared" si="111"/>
        <v>2023-08</v>
      </c>
      <c r="Q3523" s="3">
        <f>IF(AND(IF(dashboard!$B$4="All",TRUE,$F3523=dashboard!$B$4),IF(dashboard!$B$5="All",TRUE,$E3523=dashboard!$B$5),IF(dashboard!$B$6="All",TRUE,$G3523=dashboard!$B$6),IF(dashboard!$B$7="All",TRUE,$M3523=dashboard!$B$7),$P3523&gt;=dashboard!$B$8,$P3523&lt;=dashboard!$B$9,COUNTIFS($C$2:C3523,$C3523,$F$2:F3523,IF(dashboard!$B$4="All","*",dashboard!$B$4),$E$2:E3523,IF(dashboard!$B$5="All","*",dashboard!$B$5),$G$2:G3523,IF(dashboard!$B$6="All","*",dashboard!$B$6),$M$2:M3523,IF(dashboard!$B$7="All","*",dashboard!$B$7),$P$2:P3523,"&gt;="&amp;dashboard!$B$8,$P$2:P3523,"&lt;="&amp;dashboard!$B$9)=1),1,0)</f>
        <v>0</v>
      </c>
    </row>
    <row r="3524" spans="1:17">
      <c r="A3524" t="s">
        <v>5129</v>
      </c>
      <c r="B3524" s="2">
        <v>45121</v>
      </c>
      <c r="C3524" t="s">
        <v>3349</v>
      </c>
      <c r="D3524" t="s">
        <v>1557</v>
      </c>
      <c r="E3524" t="s">
        <v>26</v>
      </c>
      <c r="F3524" t="s">
        <v>33</v>
      </c>
      <c r="G3524" t="s">
        <v>19</v>
      </c>
      <c r="H3524" t="s">
        <v>57</v>
      </c>
      <c r="I3524" s="3">
        <v>3</v>
      </c>
      <c r="J3524" s="4">
        <v>16498.38</v>
      </c>
      <c r="K3524" s="4">
        <v>49495.13</v>
      </c>
      <c r="L3524" t="s">
        <v>35</v>
      </c>
      <c r="M3524" t="s">
        <v>29</v>
      </c>
      <c r="N3524">
        <f>IF(COUNTIF($C$2:C3524,C3524)=1,1,0)</f>
        <v>0</v>
      </c>
      <c r="O3524">
        <f t="shared" si="110"/>
        <v>0</v>
      </c>
      <c r="P3524" t="str">
        <f t="shared" si="111"/>
        <v>2023-07</v>
      </c>
      <c r="Q3524" s="3">
        <f>IF(AND(IF(dashboard!$B$4="All",TRUE,$F3524=dashboard!$B$4),IF(dashboard!$B$5="All",TRUE,$E3524=dashboard!$B$5),IF(dashboard!$B$6="All",TRUE,$G3524=dashboard!$B$6),IF(dashboard!$B$7="All",TRUE,$M3524=dashboard!$B$7),$P3524&gt;=dashboard!$B$8,$P3524&lt;=dashboard!$B$9,COUNTIFS($C$2:C3524,$C3524,$F$2:F3524,IF(dashboard!$B$4="All","*",dashboard!$B$4),$E$2:E3524,IF(dashboard!$B$5="All","*",dashboard!$B$5),$G$2:G3524,IF(dashboard!$B$6="All","*",dashboard!$B$6),$M$2:M3524,IF(dashboard!$B$7="All","*",dashboard!$B$7),$P$2:P3524,"&gt;="&amp;dashboard!$B$8,$P$2:P3524,"&lt;="&amp;dashboard!$B$9)=1),1,0)</f>
        <v>1</v>
      </c>
    </row>
    <row r="3525" spans="1:17">
      <c r="A3525" t="s">
        <v>5130</v>
      </c>
      <c r="B3525" s="2">
        <v>45148</v>
      </c>
      <c r="C3525" t="s">
        <v>1752</v>
      </c>
      <c r="D3525" t="s">
        <v>2104</v>
      </c>
      <c r="E3525" t="s">
        <v>26</v>
      </c>
      <c r="F3525" t="s">
        <v>46</v>
      </c>
      <c r="G3525" t="s">
        <v>42</v>
      </c>
      <c r="H3525" t="s">
        <v>34</v>
      </c>
      <c r="I3525" s="3">
        <v>3</v>
      </c>
      <c r="J3525" s="4">
        <v>941.9</v>
      </c>
      <c r="K3525" s="4">
        <v>2825.71</v>
      </c>
      <c r="L3525" t="s">
        <v>28</v>
      </c>
      <c r="M3525" t="s">
        <v>22</v>
      </c>
      <c r="N3525">
        <f>IF(COUNTIF($C$2:C3525,C3525)=1,1,0)</f>
        <v>0</v>
      </c>
      <c r="O3525">
        <f t="shared" si="110"/>
        <v>1</v>
      </c>
      <c r="P3525" t="str">
        <f t="shared" si="111"/>
        <v>2023-08</v>
      </c>
      <c r="Q3525" s="3">
        <f>IF(AND(IF(dashboard!$B$4="All",TRUE,$F3525=dashboard!$B$4),IF(dashboard!$B$5="All",TRUE,$E3525=dashboard!$B$5),IF(dashboard!$B$6="All",TRUE,$G3525=dashboard!$B$6),IF(dashboard!$B$7="All",TRUE,$M3525=dashboard!$B$7),$P3525&gt;=dashboard!$B$8,$P3525&lt;=dashboard!$B$9,COUNTIFS($C$2:C3525,$C3525,$F$2:F3525,IF(dashboard!$B$4="All","*",dashboard!$B$4),$E$2:E3525,IF(dashboard!$B$5="All","*",dashboard!$B$5),$G$2:G3525,IF(dashboard!$B$6="All","*",dashboard!$B$6),$M$2:M3525,IF(dashboard!$B$7="All","*",dashboard!$B$7),$P$2:P3525,"&gt;="&amp;dashboard!$B$8,$P$2:P3525,"&lt;="&amp;dashboard!$B$9)=1),1,0)</f>
        <v>0</v>
      </c>
    </row>
    <row r="3526" spans="1:17">
      <c r="A3526" t="s">
        <v>5131</v>
      </c>
      <c r="B3526" s="2">
        <v>44987</v>
      </c>
      <c r="C3526" t="s">
        <v>2834</v>
      </c>
      <c r="D3526" t="s">
        <v>1533</v>
      </c>
      <c r="E3526" t="s">
        <v>17</v>
      </c>
      <c r="F3526" t="s">
        <v>46</v>
      </c>
      <c r="G3526" t="s">
        <v>19</v>
      </c>
      <c r="H3526" t="s">
        <v>20</v>
      </c>
      <c r="I3526" s="3">
        <v>2</v>
      </c>
      <c r="J3526" s="4">
        <v>28643.86</v>
      </c>
      <c r="K3526" s="4">
        <v>57287.72</v>
      </c>
      <c r="L3526" t="s">
        <v>28</v>
      </c>
      <c r="M3526" t="s">
        <v>29</v>
      </c>
      <c r="N3526">
        <f>IF(COUNTIF($C$2:C3526,C3526)=1,1,0)</f>
        <v>0</v>
      </c>
      <c r="O3526">
        <f t="shared" si="110"/>
        <v>0</v>
      </c>
      <c r="P3526" t="str">
        <f t="shared" si="111"/>
        <v>2023-03</v>
      </c>
      <c r="Q3526" s="3">
        <f>IF(AND(IF(dashboard!$B$4="All",TRUE,$F3526=dashboard!$B$4),IF(dashboard!$B$5="All",TRUE,$E3526=dashboard!$B$5),IF(dashboard!$B$6="All",TRUE,$G3526=dashboard!$B$6),IF(dashboard!$B$7="All",TRUE,$M3526=dashboard!$B$7),$P3526&gt;=dashboard!$B$8,$P3526&lt;=dashboard!$B$9,COUNTIFS($C$2:C3526,$C3526,$F$2:F3526,IF(dashboard!$B$4="All","*",dashboard!$B$4),$E$2:E3526,IF(dashboard!$B$5="All","*",dashboard!$B$5),$G$2:G3526,IF(dashboard!$B$6="All","*",dashboard!$B$6),$M$2:M3526,IF(dashboard!$B$7="All","*",dashboard!$B$7),$P$2:P3526,"&gt;="&amp;dashboard!$B$8,$P$2:P3526,"&lt;="&amp;dashboard!$B$9)=1),1,0)</f>
        <v>0</v>
      </c>
    </row>
    <row r="3527" spans="1:17">
      <c r="A3527" t="s">
        <v>5132</v>
      </c>
      <c r="B3527" s="2">
        <v>45055</v>
      </c>
      <c r="C3527" t="s">
        <v>1943</v>
      </c>
      <c r="D3527" t="s">
        <v>503</v>
      </c>
      <c r="E3527" t="s">
        <v>17</v>
      </c>
      <c r="F3527" t="s">
        <v>33</v>
      </c>
      <c r="G3527" t="s">
        <v>19</v>
      </c>
      <c r="H3527" t="s">
        <v>57</v>
      </c>
      <c r="I3527" s="3">
        <v>1</v>
      </c>
      <c r="J3527" s="4">
        <v>17689.79</v>
      </c>
      <c r="K3527" s="4">
        <v>17689.79</v>
      </c>
      <c r="L3527" t="s">
        <v>21</v>
      </c>
      <c r="M3527" t="s">
        <v>29</v>
      </c>
      <c r="N3527">
        <f>IF(COUNTIF($C$2:C3527,C3527)=1,1,0)</f>
        <v>0</v>
      </c>
      <c r="O3527">
        <f t="shared" si="110"/>
        <v>0</v>
      </c>
      <c r="P3527" t="str">
        <f t="shared" si="111"/>
        <v>2023-05</v>
      </c>
      <c r="Q3527" s="3">
        <f>IF(AND(IF(dashboard!$B$4="All",TRUE,$F3527=dashboard!$B$4),IF(dashboard!$B$5="All",TRUE,$E3527=dashboard!$B$5),IF(dashboard!$B$6="All",TRUE,$G3527=dashboard!$B$6),IF(dashboard!$B$7="All",TRUE,$M3527=dashboard!$B$7),$P3527&gt;=dashboard!$B$8,$P3527&lt;=dashboard!$B$9,COUNTIFS($C$2:C3527,$C3527,$F$2:F3527,IF(dashboard!$B$4="All","*",dashboard!$B$4),$E$2:E3527,IF(dashboard!$B$5="All","*",dashboard!$B$5),$G$2:G3527,IF(dashboard!$B$6="All","*",dashboard!$B$6),$M$2:M3527,IF(dashboard!$B$7="All","*",dashboard!$B$7),$P$2:P3527,"&gt;="&amp;dashboard!$B$8,$P$2:P3527,"&lt;="&amp;dashboard!$B$9)=1),1,0)</f>
        <v>0</v>
      </c>
    </row>
    <row r="3528" spans="1:17">
      <c r="A3528" t="s">
        <v>5133</v>
      </c>
      <c r="B3528" s="2">
        <v>45082</v>
      </c>
      <c r="C3528" t="s">
        <v>210</v>
      </c>
      <c r="D3528" t="s">
        <v>5134</v>
      </c>
      <c r="E3528" t="s">
        <v>26</v>
      </c>
      <c r="F3528" t="s">
        <v>18</v>
      </c>
      <c r="G3528" t="s">
        <v>42</v>
      </c>
      <c r="H3528" t="s">
        <v>57</v>
      </c>
      <c r="I3528" s="3">
        <v>2</v>
      </c>
      <c r="J3528" s="4">
        <v>13830.82</v>
      </c>
      <c r="K3528" s="4">
        <v>27661.64</v>
      </c>
      <c r="L3528" t="s">
        <v>28</v>
      </c>
      <c r="M3528" t="s">
        <v>29</v>
      </c>
      <c r="N3528">
        <f>IF(COUNTIF($C$2:C3528,C3528)=1,1,0)</f>
        <v>0</v>
      </c>
      <c r="O3528">
        <f t="shared" si="110"/>
        <v>0</v>
      </c>
      <c r="P3528" t="str">
        <f t="shared" si="111"/>
        <v>2023-06</v>
      </c>
      <c r="Q3528" s="3">
        <f>IF(AND(IF(dashboard!$B$4="All",TRUE,$F3528=dashboard!$B$4),IF(dashboard!$B$5="All",TRUE,$E3528=dashboard!$B$5),IF(dashboard!$B$6="All",TRUE,$G3528=dashboard!$B$6),IF(dashboard!$B$7="All",TRUE,$M3528=dashboard!$B$7),$P3528&gt;=dashboard!$B$8,$P3528&lt;=dashboard!$B$9,COUNTIFS($C$2:C3528,$C3528,$F$2:F3528,IF(dashboard!$B$4="All","*",dashboard!$B$4),$E$2:E3528,IF(dashboard!$B$5="All","*",dashboard!$B$5),$G$2:G3528,IF(dashboard!$B$6="All","*",dashboard!$B$6),$M$2:M3528,IF(dashboard!$B$7="All","*",dashboard!$B$7),$P$2:P3528,"&gt;="&amp;dashboard!$B$8,$P$2:P3528,"&lt;="&amp;dashboard!$B$9)=1),1,0)</f>
        <v>0</v>
      </c>
    </row>
    <row r="3529" spans="1:17">
      <c r="A3529" t="s">
        <v>5135</v>
      </c>
      <c r="B3529" s="2">
        <v>45304</v>
      </c>
      <c r="C3529" t="s">
        <v>235</v>
      </c>
      <c r="D3529" t="s">
        <v>3139</v>
      </c>
      <c r="E3529" t="s">
        <v>17</v>
      </c>
      <c r="F3529" t="s">
        <v>18</v>
      </c>
      <c r="G3529" t="s">
        <v>19</v>
      </c>
      <c r="H3529" t="s">
        <v>57</v>
      </c>
      <c r="I3529" s="3">
        <v>1</v>
      </c>
      <c r="J3529" s="4">
        <v>14397.46</v>
      </c>
      <c r="K3529" s="4">
        <v>14397.46</v>
      </c>
      <c r="L3529" t="s">
        <v>35</v>
      </c>
      <c r="M3529" t="s">
        <v>22</v>
      </c>
      <c r="N3529">
        <f>IF(COUNTIF($C$2:C3529,C3529)=1,1,0)</f>
        <v>0</v>
      </c>
      <c r="O3529">
        <f t="shared" si="110"/>
        <v>1</v>
      </c>
      <c r="P3529" t="str">
        <f t="shared" si="111"/>
        <v>2024-01</v>
      </c>
      <c r="Q3529" s="3">
        <f>IF(AND(IF(dashboard!$B$4="All",TRUE,$F3529=dashboard!$B$4),IF(dashboard!$B$5="All",TRUE,$E3529=dashboard!$B$5),IF(dashboard!$B$6="All",TRUE,$G3529=dashboard!$B$6),IF(dashboard!$B$7="All",TRUE,$M3529=dashboard!$B$7),$P3529&gt;=dashboard!$B$8,$P3529&lt;=dashboard!$B$9,COUNTIFS($C$2:C3529,$C3529,$F$2:F3529,IF(dashboard!$B$4="All","*",dashboard!$B$4),$E$2:E3529,IF(dashboard!$B$5="All","*",dashboard!$B$5),$G$2:G3529,IF(dashboard!$B$6="All","*",dashboard!$B$6),$M$2:M3529,IF(dashboard!$B$7="All","*",dashboard!$B$7),$P$2:P3529,"&gt;="&amp;dashboard!$B$8,$P$2:P3529,"&lt;="&amp;dashboard!$B$9)=1),1,0)</f>
        <v>0</v>
      </c>
    </row>
    <row r="3530" spans="1:17">
      <c r="A3530" t="s">
        <v>5136</v>
      </c>
      <c r="B3530" s="2">
        <v>45363</v>
      </c>
      <c r="C3530" t="s">
        <v>87</v>
      </c>
      <c r="D3530" t="s">
        <v>239</v>
      </c>
      <c r="E3530" t="s">
        <v>17</v>
      </c>
      <c r="F3530" t="s">
        <v>33</v>
      </c>
      <c r="G3530" t="s">
        <v>19</v>
      </c>
      <c r="H3530" t="s">
        <v>20</v>
      </c>
      <c r="I3530" s="3">
        <v>1</v>
      </c>
      <c r="J3530" s="4">
        <v>29927.8</v>
      </c>
      <c r="K3530" s="4">
        <v>29927.8</v>
      </c>
      <c r="L3530" t="s">
        <v>21</v>
      </c>
      <c r="M3530" t="s">
        <v>29</v>
      </c>
      <c r="N3530">
        <f>IF(COUNTIF($C$2:C3530,C3530)=1,1,0)</f>
        <v>0</v>
      </c>
      <c r="O3530">
        <f t="shared" si="110"/>
        <v>0</v>
      </c>
      <c r="P3530" t="str">
        <f t="shared" si="111"/>
        <v>2024-03</v>
      </c>
      <c r="Q3530" s="3">
        <f>IF(AND(IF(dashboard!$B$4="All",TRUE,$F3530=dashboard!$B$4),IF(dashboard!$B$5="All",TRUE,$E3530=dashboard!$B$5),IF(dashboard!$B$6="All",TRUE,$G3530=dashboard!$B$6),IF(dashboard!$B$7="All",TRUE,$M3530=dashboard!$B$7),$P3530&gt;=dashboard!$B$8,$P3530&lt;=dashboard!$B$9,COUNTIFS($C$2:C3530,$C3530,$F$2:F3530,IF(dashboard!$B$4="All","*",dashboard!$B$4),$E$2:E3530,IF(dashboard!$B$5="All","*",dashboard!$B$5),$G$2:G3530,IF(dashboard!$B$6="All","*",dashboard!$B$6),$M$2:M3530,IF(dashboard!$B$7="All","*",dashboard!$B$7),$P$2:P3530,"&gt;="&amp;dashboard!$B$8,$P$2:P3530,"&lt;="&amp;dashboard!$B$9)=1),1,0)</f>
        <v>0</v>
      </c>
    </row>
    <row r="3531" spans="1:17">
      <c r="A3531" t="s">
        <v>5137</v>
      </c>
      <c r="B3531" s="2">
        <v>45133</v>
      </c>
      <c r="C3531" t="s">
        <v>586</v>
      </c>
      <c r="D3531" t="s">
        <v>1679</v>
      </c>
      <c r="E3531" t="s">
        <v>17</v>
      </c>
      <c r="F3531" t="s">
        <v>27</v>
      </c>
      <c r="G3531" t="s">
        <v>19</v>
      </c>
      <c r="H3531" t="s">
        <v>34</v>
      </c>
      <c r="I3531" s="3">
        <v>4</v>
      </c>
      <c r="J3531" s="4">
        <v>1128.6400000000001</v>
      </c>
      <c r="K3531" s="4">
        <v>4514.57</v>
      </c>
      <c r="L3531" t="s">
        <v>28</v>
      </c>
      <c r="M3531" t="s">
        <v>29</v>
      </c>
      <c r="N3531">
        <f>IF(COUNTIF($C$2:C3531,C3531)=1,1,0)</f>
        <v>0</v>
      </c>
      <c r="O3531">
        <f t="shared" si="110"/>
        <v>0</v>
      </c>
      <c r="P3531" t="str">
        <f t="shared" si="111"/>
        <v>2023-07</v>
      </c>
      <c r="Q3531" s="3">
        <f>IF(AND(IF(dashboard!$B$4="All",TRUE,$F3531=dashboard!$B$4),IF(dashboard!$B$5="All",TRUE,$E3531=dashboard!$B$5),IF(dashboard!$B$6="All",TRUE,$G3531=dashboard!$B$6),IF(dashboard!$B$7="All",TRUE,$M3531=dashboard!$B$7),$P3531&gt;=dashboard!$B$8,$P3531&lt;=dashboard!$B$9,COUNTIFS($C$2:C3531,$C3531,$F$2:F3531,IF(dashboard!$B$4="All","*",dashboard!$B$4),$E$2:E3531,IF(dashboard!$B$5="All","*",dashboard!$B$5),$G$2:G3531,IF(dashboard!$B$6="All","*",dashboard!$B$6),$M$2:M3531,IF(dashboard!$B$7="All","*",dashboard!$B$7),$P$2:P3531,"&gt;="&amp;dashboard!$B$8,$P$2:P3531,"&lt;="&amp;dashboard!$B$9)=1),1,0)</f>
        <v>0</v>
      </c>
    </row>
    <row r="3532" spans="1:17">
      <c r="A3532" t="s">
        <v>5138</v>
      </c>
      <c r="B3532" s="2">
        <v>45314</v>
      </c>
      <c r="C3532" t="s">
        <v>1586</v>
      </c>
      <c r="D3532" t="s">
        <v>1595</v>
      </c>
      <c r="E3532" t="s">
        <v>17</v>
      </c>
      <c r="F3532" t="s">
        <v>18</v>
      </c>
      <c r="G3532" t="s">
        <v>42</v>
      </c>
      <c r="H3532" t="s">
        <v>57</v>
      </c>
      <c r="I3532" s="3">
        <v>2</v>
      </c>
      <c r="J3532" s="4">
        <v>16075.17</v>
      </c>
      <c r="K3532" s="4">
        <v>32150.35</v>
      </c>
      <c r="L3532" t="s">
        <v>21</v>
      </c>
      <c r="M3532" t="s">
        <v>29</v>
      </c>
      <c r="N3532">
        <f>IF(COUNTIF($C$2:C3532,C3532)=1,1,0)</f>
        <v>0</v>
      </c>
      <c r="O3532">
        <f t="shared" si="110"/>
        <v>0</v>
      </c>
      <c r="P3532" t="str">
        <f t="shared" si="111"/>
        <v>2024-01</v>
      </c>
      <c r="Q3532" s="3">
        <f>IF(AND(IF(dashboard!$B$4="All",TRUE,$F3532=dashboard!$B$4),IF(dashboard!$B$5="All",TRUE,$E3532=dashboard!$B$5),IF(dashboard!$B$6="All",TRUE,$G3532=dashboard!$B$6),IF(dashboard!$B$7="All",TRUE,$M3532=dashboard!$B$7),$P3532&gt;=dashboard!$B$8,$P3532&lt;=dashboard!$B$9,COUNTIFS($C$2:C3532,$C3532,$F$2:F3532,IF(dashboard!$B$4="All","*",dashboard!$B$4),$E$2:E3532,IF(dashboard!$B$5="All","*",dashboard!$B$5),$G$2:G3532,IF(dashboard!$B$6="All","*",dashboard!$B$6),$M$2:M3532,IF(dashboard!$B$7="All","*",dashboard!$B$7),$P$2:P3532,"&gt;="&amp;dashboard!$B$8,$P$2:P3532,"&lt;="&amp;dashboard!$B$9)=1),1,0)</f>
        <v>0</v>
      </c>
    </row>
    <row r="3533" spans="1:17">
      <c r="A3533" t="s">
        <v>5139</v>
      </c>
      <c r="B3533" s="2">
        <v>45406</v>
      </c>
      <c r="C3533" t="s">
        <v>978</v>
      </c>
      <c r="D3533" t="s">
        <v>4906</v>
      </c>
      <c r="E3533" t="s">
        <v>17</v>
      </c>
      <c r="F3533" t="s">
        <v>46</v>
      </c>
      <c r="G3533" t="s">
        <v>19</v>
      </c>
      <c r="H3533" t="s">
        <v>20</v>
      </c>
      <c r="I3533" s="3">
        <v>3</v>
      </c>
      <c r="J3533" s="4">
        <v>32941.040000000001</v>
      </c>
      <c r="K3533" s="4">
        <v>98823.12</v>
      </c>
      <c r="L3533" t="s">
        <v>21</v>
      </c>
      <c r="M3533" t="s">
        <v>29</v>
      </c>
      <c r="N3533">
        <f>IF(COUNTIF($C$2:C3533,C3533)=1,1,0)</f>
        <v>0</v>
      </c>
      <c r="O3533">
        <f t="shared" si="110"/>
        <v>0</v>
      </c>
      <c r="P3533" t="str">
        <f t="shared" si="111"/>
        <v>2024-04</v>
      </c>
      <c r="Q3533" s="3">
        <f>IF(AND(IF(dashboard!$B$4="All",TRUE,$F3533=dashboard!$B$4),IF(dashboard!$B$5="All",TRUE,$E3533=dashboard!$B$5),IF(dashboard!$B$6="All",TRUE,$G3533=dashboard!$B$6),IF(dashboard!$B$7="All",TRUE,$M3533=dashboard!$B$7),$P3533&gt;=dashboard!$B$8,$P3533&lt;=dashboard!$B$9,COUNTIFS($C$2:C3533,$C3533,$F$2:F3533,IF(dashboard!$B$4="All","*",dashboard!$B$4),$E$2:E3533,IF(dashboard!$B$5="All","*",dashboard!$B$5),$G$2:G3533,IF(dashboard!$B$6="All","*",dashboard!$B$6),$M$2:M3533,IF(dashboard!$B$7="All","*",dashboard!$B$7),$P$2:P3533,"&gt;="&amp;dashboard!$B$8,$P$2:P3533,"&lt;="&amp;dashboard!$B$9)=1),1,0)</f>
        <v>0</v>
      </c>
    </row>
    <row r="3534" spans="1:17">
      <c r="A3534" t="s">
        <v>5140</v>
      </c>
      <c r="B3534" s="2">
        <v>45266</v>
      </c>
      <c r="C3534" t="s">
        <v>941</v>
      </c>
      <c r="D3534" t="s">
        <v>3784</v>
      </c>
      <c r="E3534" t="s">
        <v>26</v>
      </c>
      <c r="F3534" t="s">
        <v>46</v>
      </c>
      <c r="G3534" t="s">
        <v>19</v>
      </c>
      <c r="H3534" t="s">
        <v>57</v>
      </c>
      <c r="I3534" s="3">
        <v>5</v>
      </c>
      <c r="J3534" s="4">
        <v>12860.89</v>
      </c>
      <c r="K3534" s="4">
        <v>64304.43</v>
      </c>
      <c r="L3534" t="s">
        <v>35</v>
      </c>
      <c r="M3534" t="s">
        <v>29</v>
      </c>
      <c r="N3534">
        <f>IF(COUNTIF($C$2:C3534,C3534)=1,1,0)</f>
        <v>0</v>
      </c>
      <c r="O3534">
        <f t="shared" si="110"/>
        <v>0</v>
      </c>
      <c r="P3534" t="str">
        <f t="shared" si="111"/>
        <v>2023-12</v>
      </c>
      <c r="Q3534" s="3">
        <f>IF(AND(IF(dashboard!$B$4="All",TRUE,$F3534=dashboard!$B$4),IF(dashboard!$B$5="All",TRUE,$E3534=dashboard!$B$5),IF(dashboard!$B$6="All",TRUE,$G3534=dashboard!$B$6),IF(dashboard!$B$7="All",TRUE,$M3534=dashboard!$B$7),$P3534&gt;=dashboard!$B$8,$P3534&lt;=dashboard!$B$9,COUNTIFS($C$2:C3534,$C3534,$F$2:F3534,IF(dashboard!$B$4="All","*",dashboard!$B$4),$E$2:E3534,IF(dashboard!$B$5="All","*",dashboard!$B$5),$G$2:G3534,IF(dashboard!$B$6="All","*",dashboard!$B$6),$M$2:M3534,IF(dashboard!$B$7="All","*",dashboard!$B$7),$P$2:P3534,"&gt;="&amp;dashboard!$B$8,$P$2:P3534,"&lt;="&amp;dashboard!$B$9)=1),1,0)</f>
        <v>0</v>
      </c>
    </row>
    <row r="3535" spans="1:17">
      <c r="A3535" t="s">
        <v>5141</v>
      </c>
      <c r="B3535" s="2">
        <v>45266</v>
      </c>
      <c r="C3535" t="s">
        <v>4715</v>
      </c>
      <c r="D3535" t="s">
        <v>2149</v>
      </c>
      <c r="E3535" t="s">
        <v>61</v>
      </c>
      <c r="F3535" t="s">
        <v>27</v>
      </c>
      <c r="G3535" t="s">
        <v>42</v>
      </c>
      <c r="H3535" t="s">
        <v>50</v>
      </c>
      <c r="I3535" s="3">
        <v>5</v>
      </c>
      <c r="J3535" s="4">
        <v>1870</v>
      </c>
      <c r="K3535" s="4">
        <v>9350.01</v>
      </c>
      <c r="L3535" t="s">
        <v>21</v>
      </c>
      <c r="M3535" t="s">
        <v>29</v>
      </c>
      <c r="N3535">
        <f>IF(COUNTIF($C$2:C3535,C3535)=1,1,0)</f>
        <v>0</v>
      </c>
      <c r="O3535">
        <f t="shared" si="110"/>
        <v>0</v>
      </c>
      <c r="P3535" t="str">
        <f t="shared" si="111"/>
        <v>2023-12</v>
      </c>
      <c r="Q3535" s="3">
        <f>IF(AND(IF(dashboard!$B$4="All",TRUE,$F3535=dashboard!$B$4),IF(dashboard!$B$5="All",TRUE,$E3535=dashboard!$B$5),IF(dashboard!$B$6="All",TRUE,$G3535=dashboard!$B$6),IF(dashboard!$B$7="All",TRUE,$M3535=dashboard!$B$7),$P3535&gt;=dashboard!$B$8,$P3535&lt;=dashboard!$B$9,COUNTIFS($C$2:C3535,$C3535,$F$2:F3535,IF(dashboard!$B$4="All","*",dashboard!$B$4),$E$2:E3535,IF(dashboard!$B$5="All","*",dashboard!$B$5),$G$2:G3535,IF(dashboard!$B$6="All","*",dashboard!$B$6),$M$2:M3535,IF(dashboard!$B$7="All","*",dashboard!$B$7),$P$2:P3535,"&gt;="&amp;dashboard!$B$8,$P$2:P3535,"&lt;="&amp;dashboard!$B$9)=1),1,0)</f>
        <v>0</v>
      </c>
    </row>
    <row r="3536" spans="1:17">
      <c r="A3536" t="s">
        <v>5142</v>
      </c>
      <c r="B3536" s="2">
        <v>45130</v>
      </c>
      <c r="C3536" t="s">
        <v>335</v>
      </c>
      <c r="D3536" t="s">
        <v>759</v>
      </c>
      <c r="E3536" t="s">
        <v>17</v>
      </c>
      <c r="F3536" t="s">
        <v>46</v>
      </c>
      <c r="G3536" t="s">
        <v>42</v>
      </c>
      <c r="H3536" t="s">
        <v>50</v>
      </c>
      <c r="I3536" s="3">
        <v>2</v>
      </c>
      <c r="J3536" s="4">
        <v>2910.33</v>
      </c>
      <c r="K3536" s="4">
        <v>5820.65</v>
      </c>
      <c r="L3536" t="s">
        <v>28</v>
      </c>
      <c r="M3536" t="s">
        <v>29</v>
      </c>
      <c r="N3536">
        <f>IF(COUNTIF($C$2:C3536,C3536)=1,1,0)</f>
        <v>0</v>
      </c>
      <c r="O3536">
        <f t="shared" si="110"/>
        <v>0</v>
      </c>
      <c r="P3536" t="str">
        <f t="shared" si="111"/>
        <v>2023-07</v>
      </c>
      <c r="Q3536" s="3">
        <f>IF(AND(IF(dashboard!$B$4="All",TRUE,$F3536=dashboard!$B$4),IF(dashboard!$B$5="All",TRUE,$E3536=dashboard!$B$5),IF(dashboard!$B$6="All",TRUE,$G3536=dashboard!$B$6),IF(dashboard!$B$7="All",TRUE,$M3536=dashboard!$B$7),$P3536&gt;=dashboard!$B$8,$P3536&lt;=dashboard!$B$9,COUNTIFS($C$2:C3536,$C3536,$F$2:F3536,IF(dashboard!$B$4="All","*",dashboard!$B$4),$E$2:E3536,IF(dashboard!$B$5="All","*",dashboard!$B$5),$G$2:G3536,IF(dashboard!$B$6="All","*",dashboard!$B$6),$M$2:M3536,IF(dashboard!$B$7="All","*",dashboard!$B$7),$P$2:P3536,"&gt;="&amp;dashboard!$B$8,$P$2:P3536,"&lt;="&amp;dashboard!$B$9)=1),1,0)</f>
        <v>0</v>
      </c>
    </row>
    <row r="3537" spans="1:17">
      <c r="A3537" t="s">
        <v>5143</v>
      </c>
      <c r="B3537" s="2">
        <v>45087</v>
      </c>
      <c r="C3537" t="s">
        <v>2869</v>
      </c>
      <c r="D3537" t="s">
        <v>1057</v>
      </c>
      <c r="E3537" t="s">
        <v>17</v>
      </c>
      <c r="F3537" t="s">
        <v>18</v>
      </c>
      <c r="G3537" t="s">
        <v>42</v>
      </c>
      <c r="H3537" t="s">
        <v>20</v>
      </c>
      <c r="I3537" s="3">
        <v>5</v>
      </c>
      <c r="J3537" s="4">
        <v>39754.01</v>
      </c>
      <c r="K3537" s="4">
        <v>198770.06</v>
      </c>
      <c r="L3537" t="s">
        <v>35</v>
      </c>
      <c r="M3537" t="s">
        <v>29</v>
      </c>
      <c r="N3537">
        <f>IF(COUNTIF($C$2:C3537,C3537)=1,1,0)</f>
        <v>0</v>
      </c>
      <c r="O3537">
        <f t="shared" si="110"/>
        <v>0</v>
      </c>
      <c r="P3537" t="str">
        <f t="shared" si="111"/>
        <v>2023-06</v>
      </c>
      <c r="Q3537" s="3">
        <f>IF(AND(IF(dashboard!$B$4="All",TRUE,$F3537=dashboard!$B$4),IF(dashboard!$B$5="All",TRUE,$E3537=dashboard!$B$5),IF(dashboard!$B$6="All",TRUE,$G3537=dashboard!$B$6),IF(dashboard!$B$7="All",TRUE,$M3537=dashboard!$B$7),$P3537&gt;=dashboard!$B$8,$P3537&lt;=dashboard!$B$9,COUNTIFS($C$2:C3537,$C3537,$F$2:F3537,IF(dashboard!$B$4="All","*",dashboard!$B$4),$E$2:E3537,IF(dashboard!$B$5="All","*",dashboard!$B$5),$G$2:G3537,IF(dashboard!$B$6="All","*",dashboard!$B$6),$M$2:M3537,IF(dashboard!$B$7="All","*",dashboard!$B$7),$P$2:P3537,"&gt;="&amp;dashboard!$B$8,$P$2:P3537,"&lt;="&amp;dashboard!$B$9)=1),1,0)</f>
        <v>0</v>
      </c>
    </row>
    <row r="3538" spans="1:17">
      <c r="A3538" t="s">
        <v>5144</v>
      </c>
      <c r="B3538" s="2">
        <v>45466</v>
      </c>
      <c r="C3538" t="s">
        <v>1992</v>
      </c>
      <c r="D3538" t="s">
        <v>302</v>
      </c>
      <c r="E3538" t="s">
        <v>26</v>
      </c>
      <c r="F3538" t="s">
        <v>27</v>
      </c>
      <c r="G3538" t="s">
        <v>19</v>
      </c>
      <c r="H3538" t="s">
        <v>34</v>
      </c>
      <c r="I3538" s="3">
        <v>1</v>
      </c>
      <c r="J3538" s="4">
        <v>1314.82</v>
      </c>
      <c r="K3538" s="4">
        <v>1314.82</v>
      </c>
      <c r="L3538" t="s">
        <v>21</v>
      </c>
      <c r="M3538" t="s">
        <v>29</v>
      </c>
      <c r="N3538">
        <f>IF(COUNTIF($C$2:C3538,C3538)=1,1,0)</f>
        <v>0</v>
      </c>
      <c r="O3538">
        <f t="shared" si="110"/>
        <v>0</v>
      </c>
      <c r="P3538" t="str">
        <f t="shared" si="111"/>
        <v>2024-06</v>
      </c>
      <c r="Q3538" s="3">
        <f>IF(AND(IF(dashboard!$B$4="All",TRUE,$F3538=dashboard!$B$4),IF(dashboard!$B$5="All",TRUE,$E3538=dashboard!$B$5),IF(dashboard!$B$6="All",TRUE,$G3538=dashboard!$B$6),IF(dashboard!$B$7="All",TRUE,$M3538=dashboard!$B$7),$P3538&gt;=dashboard!$B$8,$P3538&lt;=dashboard!$B$9,COUNTIFS($C$2:C3538,$C3538,$F$2:F3538,IF(dashboard!$B$4="All","*",dashboard!$B$4),$E$2:E3538,IF(dashboard!$B$5="All","*",dashboard!$B$5),$G$2:G3538,IF(dashboard!$B$6="All","*",dashboard!$B$6),$M$2:M3538,IF(dashboard!$B$7="All","*",dashboard!$B$7),$P$2:P3538,"&gt;="&amp;dashboard!$B$8,$P$2:P3538,"&lt;="&amp;dashboard!$B$9)=1),1,0)</f>
        <v>0</v>
      </c>
    </row>
    <row r="3539" spans="1:17">
      <c r="A3539" t="s">
        <v>5145</v>
      </c>
      <c r="B3539" s="2">
        <v>45318</v>
      </c>
      <c r="C3539" t="s">
        <v>720</v>
      </c>
      <c r="D3539" t="s">
        <v>627</v>
      </c>
      <c r="E3539" t="s">
        <v>17</v>
      </c>
      <c r="F3539" t="s">
        <v>18</v>
      </c>
      <c r="G3539" t="s">
        <v>19</v>
      </c>
      <c r="H3539" t="s">
        <v>34</v>
      </c>
      <c r="I3539" s="3">
        <v>5</v>
      </c>
      <c r="J3539" s="4">
        <v>1256.44</v>
      </c>
      <c r="K3539" s="4">
        <v>6282.21</v>
      </c>
      <c r="L3539" t="s">
        <v>28</v>
      </c>
      <c r="M3539" t="s">
        <v>29</v>
      </c>
      <c r="N3539">
        <f>IF(COUNTIF($C$2:C3539,C3539)=1,1,0)</f>
        <v>0</v>
      </c>
      <c r="O3539">
        <f t="shared" si="110"/>
        <v>0</v>
      </c>
      <c r="P3539" t="str">
        <f t="shared" si="111"/>
        <v>2024-01</v>
      </c>
      <c r="Q3539" s="3">
        <f>IF(AND(IF(dashboard!$B$4="All",TRUE,$F3539=dashboard!$B$4),IF(dashboard!$B$5="All",TRUE,$E3539=dashboard!$B$5),IF(dashboard!$B$6="All",TRUE,$G3539=dashboard!$B$6),IF(dashboard!$B$7="All",TRUE,$M3539=dashboard!$B$7),$P3539&gt;=dashboard!$B$8,$P3539&lt;=dashboard!$B$9,COUNTIFS($C$2:C3539,$C3539,$F$2:F3539,IF(dashboard!$B$4="All","*",dashboard!$B$4),$E$2:E3539,IF(dashboard!$B$5="All","*",dashboard!$B$5),$G$2:G3539,IF(dashboard!$B$6="All","*",dashboard!$B$6),$M$2:M3539,IF(dashboard!$B$7="All","*",dashboard!$B$7),$P$2:P3539,"&gt;="&amp;dashboard!$B$8,$P$2:P3539,"&lt;="&amp;dashboard!$B$9)=1),1,0)</f>
        <v>0</v>
      </c>
    </row>
    <row r="3540" spans="1:17">
      <c r="A3540" t="s">
        <v>5146</v>
      </c>
      <c r="B3540" s="2">
        <v>45460</v>
      </c>
      <c r="C3540" t="s">
        <v>354</v>
      </c>
      <c r="D3540" t="s">
        <v>3019</v>
      </c>
      <c r="E3540" t="s">
        <v>17</v>
      </c>
      <c r="F3540" t="s">
        <v>27</v>
      </c>
      <c r="G3540" t="s">
        <v>19</v>
      </c>
      <c r="H3540" t="s">
        <v>57</v>
      </c>
      <c r="I3540" s="3">
        <v>1</v>
      </c>
      <c r="J3540" s="4">
        <v>14366.32</v>
      </c>
      <c r="K3540" s="4">
        <v>14366.32</v>
      </c>
      <c r="L3540" t="s">
        <v>21</v>
      </c>
      <c r="M3540" t="s">
        <v>22</v>
      </c>
      <c r="N3540">
        <f>IF(COUNTIF($C$2:C3540,C3540)=1,1,0)</f>
        <v>0</v>
      </c>
      <c r="O3540">
        <f t="shared" si="110"/>
        <v>1</v>
      </c>
      <c r="P3540" t="str">
        <f t="shared" si="111"/>
        <v>2024-06</v>
      </c>
      <c r="Q3540" s="3">
        <f>IF(AND(IF(dashboard!$B$4="All",TRUE,$F3540=dashboard!$B$4),IF(dashboard!$B$5="All",TRUE,$E3540=dashboard!$B$5),IF(dashboard!$B$6="All",TRUE,$G3540=dashboard!$B$6),IF(dashboard!$B$7="All",TRUE,$M3540=dashboard!$B$7),$P3540&gt;=dashboard!$B$8,$P3540&lt;=dashboard!$B$9,COUNTIFS($C$2:C3540,$C3540,$F$2:F3540,IF(dashboard!$B$4="All","*",dashboard!$B$4),$E$2:E3540,IF(dashboard!$B$5="All","*",dashboard!$B$5),$G$2:G3540,IF(dashboard!$B$6="All","*",dashboard!$B$6),$M$2:M3540,IF(dashboard!$B$7="All","*",dashboard!$B$7),$P$2:P3540,"&gt;="&amp;dashboard!$B$8,$P$2:P3540,"&lt;="&amp;dashboard!$B$9)=1),1,0)</f>
        <v>0</v>
      </c>
    </row>
    <row r="3541" spans="1:17">
      <c r="A3541" t="s">
        <v>5147</v>
      </c>
      <c r="B3541" s="2">
        <v>44996</v>
      </c>
      <c r="C3541" t="s">
        <v>2544</v>
      </c>
      <c r="D3541" t="s">
        <v>302</v>
      </c>
      <c r="E3541" t="s">
        <v>17</v>
      </c>
      <c r="F3541" t="s">
        <v>33</v>
      </c>
      <c r="G3541" t="s">
        <v>19</v>
      </c>
      <c r="H3541" t="s">
        <v>34</v>
      </c>
      <c r="I3541" s="3">
        <v>1</v>
      </c>
      <c r="J3541" s="4">
        <v>1378.44</v>
      </c>
      <c r="K3541" s="4">
        <v>1378.44</v>
      </c>
      <c r="L3541" t="s">
        <v>21</v>
      </c>
      <c r="M3541" t="s">
        <v>22</v>
      </c>
      <c r="N3541">
        <f>IF(COUNTIF($C$2:C3541,C3541)=1,1,0)</f>
        <v>0</v>
      </c>
      <c r="O3541">
        <f t="shared" si="110"/>
        <v>1</v>
      </c>
      <c r="P3541" t="str">
        <f t="shared" si="111"/>
        <v>2023-03</v>
      </c>
      <c r="Q3541" s="3">
        <f>IF(AND(IF(dashboard!$B$4="All",TRUE,$F3541=dashboard!$B$4),IF(dashboard!$B$5="All",TRUE,$E3541=dashboard!$B$5),IF(dashboard!$B$6="All",TRUE,$G3541=dashboard!$B$6),IF(dashboard!$B$7="All",TRUE,$M3541=dashboard!$B$7),$P3541&gt;=dashboard!$B$8,$P3541&lt;=dashboard!$B$9,COUNTIFS($C$2:C3541,$C3541,$F$2:F3541,IF(dashboard!$B$4="All","*",dashboard!$B$4),$E$2:E3541,IF(dashboard!$B$5="All","*",dashboard!$B$5),$G$2:G3541,IF(dashboard!$B$6="All","*",dashboard!$B$6),$M$2:M3541,IF(dashboard!$B$7="All","*",dashboard!$B$7),$P$2:P3541,"&gt;="&amp;dashboard!$B$8,$P$2:P3541,"&lt;="&amp;dashboard!$B$9)=1),1,0)</f>
        <v>0</v>
      </c>
    </row>
    <row r="3542" spans="1:17">
      <c r="A3542" t="s">
        <v>5148</v>
      </c>
      <c r="B3542" s="2">
        <v>45331</v>
      </c>
      <c r="C3542" t="s">
        <v>1551</v>
      </c>
      <c r="D3542" t="s">
        <v>5149</v>
      </c>
      <c r="E3542" t="s">
        <v>17</v>
      </c>
      <c r="F3542" t="s">
        <v>46</v>
      </c>
      <c r="G3542" t="s">
        <v>42</v>
      </c>
      <c r="H3542" t="s">
        <v>34</v>
      </c>
      <c r="I3542" s="3">
        <v>3</v>
      </c>
      <c r="J3542" s="4">
        <v>1315.02</v>
      </c>
      <c r="K3542" s="4">
        <v>3945.06</v>
      </c>
      <c r="L3542" t="s">
        <v>35</v>
      </c>
      <c r="M3542" t="s">
        <v>29</v>
      </c>
      <c r="N3542">
        <f>IF(COUNTIF($C$2:C3542,C3542)=1,1,0)</f>
        <v>0</v>
      </c>
      <c r="O3542">
        <f t="shared" si="110"/>
        <v>0</v>
      </c>
      <c r="P3542" t="str">
        <f t="shared" si="111"/>
        <v>2024-02</v>
      </c>
      <c r="Q3542" s="3">
        <f>IF(AND(IF(dashboard!$B$4="All",TRUE,$F3542=dashboard!$B$4),IF(dashboard!$B$5="All",TRUE,$E3542=dashboard!$B$5),IF(dashboard!$B$6="All",TRUE,$G3542=dashboard!$B$6),IF(dashboard!$B$7="All",TRUE,$M3542=dashboard!$B$7),$P3542&gt;=dashboard!$B$8,$P3542&lt;=dashboard!$B$9,COUNTIFS($C$2:C3542,$C3542,$F$2:F3542,IF(dashboard!$B$4="All","*",dashboard!$B$4),$E$2:E3542,IF(dashboard!$B$5="All","*",dashboard!$B$5),$G$2:G3542,IF(dashboard!$B$6="All","*",dashboard!$B$6),$M$2:M3542,IF(dashboard!$B$7="All","*",dashboard!$B$7),$P$2:P3542,"&gt;="&amp;dashboard!$B$8,$P$2:P3542,"&lt;="&amp;dashboard!$B$9)=1),1,0)</f>
        <v>0</v>
      </c>
    </row>
    <row r="3543" spans="1:17">
      <c r="A3543" t="s">
        <v>5150</v>
      </c>
      <c r="B3543" s="2">
        <v>45443</v>
      </c>
      <c r="C3543" t="s">
        <v>1449</v>
      </c>
      <c r="D3543" t="s">
        <v>141</v>
      </c>
      <c r="E3543" t="s">
        <v>26</v>
      </c>
      <c r="F3543" t="s">
        <v>27</v>
      </c>
      <c r="G3543" t="s">
        <v>19</v>
      </c>
      <c r="H3543" t="s">
        <v>50</v>
      </c>
      <c r="I3543" s="3">
        <v>5</v>
      </c>
      <c r="J3543" s="4">
        <v>2770.01</v>
      </c>
      <c r="K3543" s="4">
        <v>13850.07</v>
      </c>
      <c r="L3543" t="s">
        <v>35</v>
      </c>
      <c r="M3543" t="s">
        <v>29</v>
      </c>
      <c r="N3543">
        <f>IF(COUNTIF($C$2:C3543,C3543)=1,1,0)</f>
        <v>0</v>
      </c>
      <c r="O3543">
        <f t="shared" si="110"/>
        <v>0</v>
      </c>
      <c r="P3543" t="str">
        <f t="shared" si="111"/>
        <v>2024-05</v>
      </c>
      <c r="Q3543" s="3">
        <f>IF(AND(IF(dashboard!$B$4="All",TRUE,$F3543=dashboard!$B$4),IF(dashboard!$B$5="All",TRUE,$E3543=dashboard!$B$5),IF(dashboard!$B$6="All",TRUE,$G3543=dashboard!$B$6),IF(dashboard!$B$7="All",TRUE,$M3543=dashboard!$B$7),$P3543&gt;=dashboard!$B$8,$P3543&lt;=dashboard!$B$9,COUNTIFS($C$2:C3543,$C3543,$F$2:F3543,IF(dashboard!$B$4="All","*",dashboard!$B$4),$E$2:E3543,IF(dashboard!$B$5="All","*",dashboard!$B$5),$G$2:G3543,IF(dashboard!$B$6="All","*",dashboard!$B$6),$M$2:M3543,IF(dashboard!$B$7="All","*",dashboard!$B$7),$P$2:P3543,"&gt;="&amp;dashboard!$B$8,$P$2:P3543,"&lt;="&amp;dashboard!$B$9)=1),1,0)</f>
        <v>0</v>
      </c>
    </row>
    <row r="3544" spans="1:17">
      <c r="A3544" t="s">
        <v>5151</v>
      </c>
      <c r="B3544" s="2">
        <v>45046</v>
      </c>
      <c r="C3544" t="s">
        <v>1138</v>
      </c>
      <c r="D3544" t="s">
        <v>245</v>
      </c>
      <c r="E3544" t="s">
        <v>26</v>
      </c>
      <c r="F3544" t="s">
        <v>33</v>
      </c>
      <c r="G3544" t="s">
        <v>42</v>
      </c>
      <c r="H3544" t="s">
        <v>20</v>
      </c>
      <c r="I3544" s="3">
        <v>3</v>
      </c>
      <c r="J3544" s="4">
        <v>29917.13</v>
      </c>
      <c r="K3544" s="4">
        <v>89751.4</v>
      </c>
      <c r="L3544" t="s">
        <v>35</v>
      </c>
      <c r="M3544" t="s">
        <v>22</v>
      </c>
      <c r="N3544">
        <f>IF(COUNTIF($C$2:C3544,C3544)=1,1,0)</f>
        <v>0</v>
      </c>
      <c r="O3544">
        <f t="shared" si="110"/>
        <v>1</v>
      </c>
      <c r="P3544" t="str">
        <f t="shared" si="111"/>
        <v>2023-04</v>
      </c>
      <c r="Q3544" s="3">
        <f>IF(AND(IF(dashboard!$B$4="All",TRUE,$F3544=dashboard!$B$4),IF(dashboard!$B$5="All",TRUE,$E3544=dashboard!$B$5),IF(dashboard!$B$6="All",TRUE,$G3544=dashboard!$B$6),IF(dashboard!$B$7="All",TRUE,$M3544=dashboard!$B$7),$P3544&gt;=dashboard!$B$8,$P3544&lt;=dashboard!$B$9,COUNTIFS($C$2:C3544,$C3544,$F$2:F3544,IF(dashboard!$B$4="All","*",dashboard!$B$4),$E$2:E3544,IF(dashboard!$B$5="All","*",dashboard!$B$5),$G$2:G3544,IF(dashboard!$B$6="All","*",dashboard!$B$6),$M$2:M3544,IF(dashboard!$B$7="All","*",dashboard!$B$7),$P$2:P3544,"&gt;="&amp;dashboard!$B$8,$P$2:P3544,"&lt;="&amp;dashboard!$B$9)=1),1,0)</f>
        <v>1</v>
      </c>
    </row>
    <row r="3545" spans="1:17">
      <c r="A3545" t="s">
        <v>5152</v>
      </c>
      <c r="B3545" s="2">
        <v>45143</v>
      </c>
      <c r="C3545" t="s">
        <v>1231</v>
      </c>
      <c r="D3545" t="s">
        <v>1562</v>
      </c>
      <c r="E3545" t="s">
        <v>17</v>
      </c>
      <c r="F3545" t="s">
        <v>18</v>
      </c>
      <c r="G3545" t="s">
        <v>19</v>
      </c>
      <c r="H3545" t="s">
        <v>50</v>
      </c>
      <c r="I3545" s="3">
        <v>5</v>
      </c>
      <c r="J3545" s="4">
        <v>2279.3200000000002</v>
      </c>
      <c r="K3545" s="4">
        <v>11396.61</v>
      </c>
      <c r="L3545" t="s">
        <v>35</v>
      </c>
      <c r="M3545" t="s">
        <v>29</v>
      </c>
      <c r="N3545">
        <f>IF(COUNTIF($C$2:C3545,C3545)=1,1,0)</f>
        <v>0</v>
      </c>
      <c r="O3545">
        <f t="shared" si="110"/>
        <v>0</v>
      </c>
      <c r="P3545" t="str">
        <f t="shared" si="111"/>
        <v>2023-08</v>
      </c>
      <c r="Q3545" s="3">
        <f>IF(AND(IF(dashboard!$B$4="All",TRUE,$F3545=dashboard!$B$4),IF(dashboard!$B$5="All",TRUE,$E3545=dashboard!$B$5),IF(dashboard!$B$6="All",TRUE,$G3545=dashboard!$B$6),IF(dashboard!$B$7="All",TRUE,$M3545=dashboard!$B$7),$P3545&gt;=dashboard!$B$8,$P3545&lt;=dashboard!$B$9,COUNTIFS($C$2:C3545,$C3545,$F$2:F3545,IF(dashboard!$B$4="All","*",dashboard!$B$4),$E$2:E3545,IF(dashboard!$B$5="All","*",dashboard!$B$5),$G$2:G3545,IF(dashboard!$B$6="All","*",dashboard!$B$6),$M$2:M3545,IF(dashboard!$B$7="All","*",dashboard!$B$7),$P$2:P3545,"&gt;="&amp;dashboard!$B$8,$P$2:P3545,"&lt;="&amp;dashboard!$B$9)=1),1,0)</f>
        <v>0</v>
      </c>
    </row>
    <row r="3546" spans="1:17">
      <c r="A3546" t="s">
        <v>5153</v>
      </c>
      <c r="B3546" s="2">
        <v>44982</v>
      </c>
      <c r="C3546" t="s">
        <v>1730</v>
      </c>
      <c r="D3546" t="s">
        <v>935</v>
      </c>
      <c r="E3546" t="s">
        <v>17</v>
      </c>
      <c r="F3546" t="s">
        <v>33</v>
      </c>
      <c r="G3546" t="s">
        <v>19</v>
      </c>
      <c r="H3546" t="s">
        <v>20</v>
      </c>
      <c r="I3546" s="3">
        <v>1</v>
      </c>
      <c r="J3546" s="4">
        <v>36869.040000000001</v>
      </c>
      <c r="K3546" s="4">
        <v>36869.040000000001</v>
      </c>
      <c r="L3546" t="s">
        <v>28</v>
      </c>
      <c r="M3546" t="s">
        <v>29</v>
      </c>
      <c r="N3546">
        <f>IF(COUNTIF($C$2:C3546,C3546)=1,1,0)</f>
        <v>0</v>
      </c>
      <c r="O3546">
        <f t="shared" si="110"/>
        <v>0</v>
      </c>
      <c r="P3546" t="str">
        <f t="shared" si="111"/>
        <v>2023-02</v>
      </c>
      <c r="Q3546" s="3">
        <f>IF(AND(IF(dashboard!$B$4="All",TRUE,$F3546=dashboard!$B$4),IF(dashboard!$B$5="All",TRUE,$E3546=dashboard!$B$5),IF(dashboard!$B$6="All",TRUE,$G3546=dashboard!$B$6),IF(dashboard!$B$7="All",TRUE,$M3546=dashboard!$B$7),$P3546&gt;=dashboard!$B$8,$P3546&lt;=dashboard!$B$9,COUNTIFS($C$2:C3546,$C3546,$F$2:F3546,IF(dashboard!$B$4="All","*",dashboard!$B$4),$E$2:E3546,IF(dashboard!$B$5="All","*",dashboard!$B$5),$G$2:G3546,IF(dashboard!$B$6="All","*",dashboard!$B$6),$M$2:M3546,IF(dashboard!$B$7="All","*",dashboard!$B$7),$P$2:P3546,"&gt;="&amp;dashboard!$B$8,$P$2:P3546,"&lt;="&amp;dashboard!$B$9)=1),1,0)</f>
        <v>1</v>
      </c>
    </row>
    <row r="3547" spans="1:17">
      <c r="A3547" t="s">
        <v>5154</v>
      </c>
      <c r="B3547" s="2">
        <v>45292</v>
      </c>
      <c r="C3547" t="s">
        <v>1616</v>
      </c>
      <c r="D3547" t="s">
        <v>1557</v>
      </c>
      <c r="E3547" t="s">
        <v>17</v>
      </c>
      <c r="F3547" t="s">
        <v>18</v>
      </c>
      <c r="G3547" t="s">
        <v>42</v>
      </c>
      <c r="H3547" t="s">
        <v>57</v>
      </c>
      <c r="I3547" s="3">
        <v>5</v>
      </c>
      <c r="J3547" s="4">
        <v>13282.97</v>
      </c>
      <c r="K3547" s="4">
        <v>66414.84</v>
      </c>
      <c r="L3547" t="s">
        <v>21</v>
      </c>
      <c r="M3547" t="s">
        <v>29</v>
      </c>
      <c r="N3547">
        <f>IF(COUNTIF($C$2:C3547,C3547)=1,1,0)</f>
        <v>0</v>
      </c>
      <c r="O3547">
        <f t="shared" si="110"/>
        <v>0</v>
      </c>
      <c r="P3547" t="str">
        <f t="shared" si="111"/>
        <v>2024-01</v>
      </c>
      <c r="Q3547" s="3">
        <f>IF(AND(IF(dashboard!$B$4="All",TRUE,$F3547=dashboard!$B$4),IF(dashboard!$B$5="All",TRUE,$E3547=dashboard!$B$5),IF(dashboard!$B$6="All",TRUE,$G3547=dashboard!$B$6),IF(dashboard!$B$7="All",TRUE,$M3547=dashboard!$B$7),$P3547&gt;=dashboard!$B$8,$P3547&lt;=dashboard!$B$9,COUNTIFS($C$2:C3547,$C3547,$F$2:F3547,IF(dashboard!$B$4="All","*",dashboard!$B$4),$E$2:E3547,IF(dashboard!$B$5="All","*",dashboard!$B$5),$G$2:G3547,IF(dashboard!$B$6="All","*",dashboard!$B$6),$M$2:M3547,IF(dashboard!$B$7="All","*",dashboard!$B$7),$P$2:P3547,"&gt;="&amp;dashboard!$B$8,$P$2:P3547,"&lt;="&amp;dashboard!$B$9)=1),1,0)</f>
        <v>0</v>
      </c>
    </row>
    <row r="3548" spans="1:17">
      <c r="A3548" t="s">
        <v>5155</v>
      </c>
      <c r="B3548" s="2">
        <v>45430</v>
      </c>
      <c r="C3548" t="s">
        <v>2618</v>
      </c>
      <c r="D3548" t="s">
        <v>868</v>
      </c>
      <c r="E3548" t="s">
        <v>17</v>
      </c>
      <c r="F3548" t="s">
        <v>27</v>
      </c>
      <c r="G3548" t="s">
        <v>19</v>
      </c>
      <c r="H3548" t="s">
        <v>50</v>
      </c>
      <c r="I3548" s="3">
        <v>3</v>
      </c>
      <c r="J3548" s="4">
        <v>2367.4699999999998</v>
      </c>
      <c r="K3548" s="4">
        <v>7102.4</v>
      </c>
      <c r="L3548" t="s">
        <v>35</v>
      </c>
      <c r="M3548" t="s">
        <v>29</v>
      </c>
      <c r="N3548">
        <f>IF(COUNTIF($C$2:C3548,C3548)=1,1,0)</f>
        <v>0</v>
      </c>
      <c r="O3548">
        <f t="shared" si="110"/>
        <v>0</v>
      </c>
      <c r="P3548" t="str">
        <f t="shared" si="111"/>
        <v>2024-05</v>
      </c>
      <c r="Q3548" s="3">
        <f>IF(AND(IF(dashboard!$B$4="All",TRUE,$F3548=dashboard!$B$4),IF(dashboard!$B$5="All",TRUE,$E3548=dashboard!$B$5),IF(dashboard!$B$6="All",TRUE,$G3548=dashboard!$B$6),IF(dashboard!$B$7="All",TRUE,$M3548=dashboard!$B$7),$P3548&gt;=dashboard!$B$8,$P3548&lt;=dashboard!$B$9,COUNTIFS($C$2:C3548,$C3548,$F$2:F3548,IF(dashboard!$B$4="All","*",dashboard!$B$4),$E$2:E3548,IF(dashboard!$B$5="All","*",dashboard!$B$5),$G$2:G3548,IF(dashboard!$B$6="All","*",dashboard!$B$6),$M$2:M3548,IF(dashboard!$B$7="All","*",dashboard!$B$7),$P$2:P3548,"&gt;="&amp;dashboard!$B$8,$P$2:P3548,"&lt;="&amp;dashboard!$B$9)=1),1,0)</f>
        <v>0</v>
      </c>
    </row>
    <row r="3549" spans="1:17">
      <c r="A3549" t="s">
        <v>5156</v>
      </c>
      <c r="B3549" s="2">
        <v>45381</v>
      </c>
      <c r="C3549" t="s">
        <v>1222</v>
      </c>
      <c r="D3549" t="s">
        <v>2966</v>
      </c>
      <c r="E3549" t="s">
        <v>61</v>
      </c>
      <c r="F3549" t="s">
        <v>27</v>
      </c>
      <c r="G3549" t="s">
        <v>42</v>
      </c>
      <c r="H3549" t="s">
        <v>20</v>
      </c>
      <c r="I3549" s="3">
        <v>4</v>
      </c>
      <c r="J3549" s="4">
        <v>35813.980000000003</v>
      </c>
      <c r="K3549" s="4">
        <v>143255.91</v>
      </c>
      <c r="L3549" t="s">
        <v>28</v>
      </c>
      <c r="M3549" t="s">
        <v>29</v>
      </c>
      <c r="N3549">
        <f>IF(COUNTIF($C$2:C3549,C3549)=1,1,0)</f>
        <v>0</v>
      </c>
      <c r="O3549">
        <f t="shared" si="110"/>
        <v>0</v>
      </c>
      <c r="P3549" t="str">
        <f t="shared" si="111"/>
        <v>2024-03</v>
      </c>
      <c r="Q3549" s="3">
        <f>IF(AND(IF(dashboard!$B$4="All",TRUE,$F3549=dashboard!$B$4),IF(dashboard!$B$5="All",TRUE,$E3549=dashboard!$B$5),IF(dashboard!$B$6="All",TRUE,$G3549=dashboard!$B$6),IF(dashboard!$B$7="All",TRUE,$M3549=dashboard!$B$7),$P3549&gt;=dashboard!$B$8,$P3549&lt;=dashboard!$B$9,COUNTIFS($C$2:C3549,$C3549,$F$2:F3549,IF(dashboard!$B$4="All","*",dashboard!$B$4),$E$2:E3549,IF(dashboard!$B$5="All","*",dashboard!$B$5),$G$2:G3549,IF(dashboard!$B$6="All","*",dashboard!$B$6),$M$2:M3549,IF(dashboard!$B$7="All","*",dashboard!$B$7),$P$2:P3549,"&gt;="&amp;dashboard!$B$8,$P$2:P3549,"&lt;="&amp;dashboard!$B$9)=1),1,0)</f>
        <v>0</v>
      </c>
    </row>
    <row r="3550" spans="1:17">
      <c r="A3550" t="s">
        <v>5157</v>
      </c>
      <c r="B3550" s="2">
        <v>45030</v>
      </c>
      <c r="C3550" t="s">
        <v>652</v>
      </c>
      <c r="D3550" t="s">
        <v>158</v>
      </c>
      <c r="E3550" t="s">
        <v>26</v>
      </c>
      <c r="F3550" t="s">
        <v>46</v>
      </c>
      <c r="G3550" t="s">
        <v>42</v>
      </c>
      <c r="H3550" t="s">
        <v>34</v>
      </c>
      <c r="I3550" s="3">
        <v>3</v>
      </c>
      <c r="J3550" s="4">
        <v>1102.6600000000001</v>
      </c>
      <c r="K3550" s="4">
        <v>3307.97</v>
      </c>
      <c r="L3550" t="s">
        <v>35</v>
      </c>
      <c r="M3550" t="s">
        <v>29</v>
      </c>
      <c r="N3550">
        <f>IF(COUNTIF($C$2:C3550,C3550)=1,1,0)</f>
        <v>0</v>
      </c>
      <c r="O3550">
        <f t="shared" si="110"/>
        <v>0</v>
      </c>
      <c r="P3550" t="str">
        <f t="shared" si="111"/>
        <v>2023-04</v>
      </c>
      <c r="Q3550" s="3">
        <f>IF(AND(IF(dashboard!$B$4="All",TRUE,$F3550=dashboard!$B$4),IF(dashboard!$B$5="All",TRUE,$E3550=dashboard!$B$5),IF(dashboard!$B$6="All",TRUE,$G3550=dashboard!$B$6),IF(dashboard!$B$7="All",TRUE,$M3550=dashboard!$B$7),$P3550&gt;=dashboard!$B$8,$P3550&lt;=dashboard!$B$9,COUNTIFS($C$2:C3550,$C3550,$F$2:F3550,IF(dashboard!$B$4="All","*",dashboard!$B$4),$E$2:E3550,IF(dashboard!$B$5="All","*",dashboard!$B$5),$G$2:G3550,IF(dashboard!$B$6="All","*",dashboard!$B$6),$M$2:M3550,IF(dashboard!$B$7="All","*",dashboard!$B$7),$P$2:P3550,"&gt;="&amp;dashboard!$B$8,$P$2:P3550,"&lt;="&amp;dashboard!$B$9)=1),1,0)</f>
        <v>0</v>
      </c>
    </row>
    <row r="3551" spans="1:17">
      <c r="A3551" t="s">
        <v>5158</v>
      </c>
      <c r="B3551" s="2">
        <v>45003</v>
      </c>
      <c r="C3551" t="s">
        <v>1637</v>
      </c>
      <c r="D3551" t="s">
        <v>996</v>
      </c>
      <c r="E3551" t="s">
        <v>17</v>
      </c>
      <c r="F3551" t="s">
        <v>46</v>
      </c>
      <c r="G3551" t="s">
        <v>19</v>
      </c>
      <c r="H3551" t="s">
        <v>20</v>
      </c>
      <c r="I3551" s="3">
        <v>4</v>
      </c>
      <c r="J3551" s="4">
        <v>38378.19</v>
      </c>
      <c r="K3551" s="4">
        <v>153512.76999999999</v>
      </c>
      <c r="L3551" t="s">
        <v>21</v>
      </c>
      <c r="M3551" t="s">
        <v>29</v>
      </c>
      <c r="N3551">
        <f>IF(COUNTIF($C$2:C3551,C3551)=1,1,0)</f>
        <v>0</v>
      </c>
      <c r="O3551">
        <f t="shared" si="110"/>
        <v>0</v>
      </c>
      <c r="P3551" t="str">
        <f t="shared" si="111"/>
        <v>2023-03</v>
      </c>
      <c r="Q3551" s="3">
        <f>IF(AND(IF(dashboard!$B$4="All",TRUE,$F3551=dashboard!$B$4),IF(dashboard!$B$5="All",TRUE,$E3551=dashboard!$B$5),IF(dashboard!$B$6="All",TRUE,$G3551=dashboard!$B$6),IF(dashboard!$B$7="All",TRUE,$M3551=dashboard!$B$7),$P3551&gt;=dashboard!$B$8,$P3551&lt;=dashboard!$B$9,COUNTIFS($C$2:C3551,$C3551,$F$2:F3551,IF(dashboard!$B$4="All","*",dashboard!$B$4),$E$2:E3551,IF(dashboard!$B$5="All","*",dashboard!$B$5),$G$2:G3551,IF(dashboard!$B$6="All","*",dashboard!$B$6),$M$2:M3551,IF(dashboard!$B$7="All","*",dashboard!$B$7),$P$2:P3551,"&gt;="&amp;dashboard!$B$8,$P$2:P3551,"&lt;="&amp;dashboard!$B$9)=1),1,0)</f>
        <v>0</v>
      </c>
    </row>
    <row r="3552" spans="1:17">
      <c r="A3552" t="s">
        <v>5159</v>
      </c>
      <c r="B3552" s="2">
        <v>45156</v>
      </c>
      <c r="C3552" t="s">
        <v>511</v>
      </c>
      <c r="D3552" t="s">
        <v>2373</v>
      </c>
      <c r="E3552" t="s">
        <v>26</v>
      </c>
      <c r="F3552" t="s">
        <v>27</v>
      </c>
      <c r="G3552" t="s">
        <v>19</v>
      </c>
      <c r="H3552" t="s">
        <v>34</v>
      </c>
      <c r="I3552" s="3">
        <v>2</v>
      </c>
      <c r="J3552" s="4">
        <v>909.77</v>
      </c>
      <c r="K3552" s="4">
        <v>1819.53</v>
      </c>
      <c r="L3552" t="s">
        <v>35</v>
      </c>
      <c r="M3552" t="s">
        <v>29</v>
      </c>
      <c r="N3552">
        <f>IF(COUNTIF($C$2:C3552,C3552)=1,1,0)</f>
        <v>0</v>
      </c>
      <c r="O3552">
        <f t="shared" si="110"/>
        <v>0</v>
      </c>
      <c r="P3552" t="str">
        <f t="shared" si="111"/>
        <v>2023-08</v>
      </c>
      <c r="Q3552" s="3">
        <f>IF(AND(IF(dashboard!$B$4="All",TRUE,$F3552=dashboard!$B$4),IF(dashboard!$B$5="All",TRUE,$E3552=dashboard!$B$5),IF(dashboard!$B$6="All",TRUE,$G3552=dashboard!$B$6),IF(dashboard!$B$7="All",TRUE,$M3552=dashboard!$B$7),$P3552&gt;=dashboard!$B$8,$P3552&lt;=dashboard!$B$9,COUNTIFS($C$2:C3552,$C3552,$F$2:F3552,IF(dashboard!$B$4="All","*",dashboard!$B$4),$E$2:E3552,IF(dashboard!$B$5="All","*",dashboard!$B$5),$G$2:G3552,IF(dashboard!$B$6="All","*",dashboard!$B$6),$M$2:M3552,IF(dashboard!$B$7="All","*",dashboard!$B$7),$P$2:P3552,"&gt;="&amp;dashboard!$B$8,$P$2:P3552,"&lt;="&amp;dashboard!$B$9)=1),1,0)</f>
        <v>0</v>
      </c>
    </row>
    <row r="3553" spans="1:17">
      <c r="A3553" t="s">
        <v>5160</v>
      </c>
      <c r="B3553" s="2">
        <v>45184</v>
      </c>
      <c r="C3553" t="s">
        <v>215</v>
      </c>
      <c r="D3553" t="s">
        <v>562</v>
      </c>
      <c r="E3553" t="s">
        <v>26</v>
      </c>
      <c r="F3553" t="s">
        <v>18</v>
      </c>
      <c r="G3553" t="s">
        <v>19</v>
      </c>
      <c r="H3553" t="s">
        <v>57</v>
      </c>
      <c r="I3553" s="3">
        <v>3</v>
      </c>
      <c r="J3553" s="4">
        <v>15885.42</v>
      </c>
      <c r="K3553" s="4">
        <v>47656.27</v>
      </c>
      <c r="L3553" t="s">
        <v>21</v>
      </c>
      <c r="M3553" t="s">
        <v>29</v>
      </c>
      <c r="N3553">
        <f>IF(COUNTIF($C$2:C3553,C3553)=1,1,0)</f>
        <v>0</v>
      </c>
      <c r="O3553">
        <f t="shared" si="110"/>
        <v>0</v>
      </c>
      <c r="P3553" t="str">
        <f t="shared" si="111"/>
        <v>2023-09</v>
      </c>
      <c r="Q3553" s="3">
        <f>IF(AND(IF(dashboard!$B$4="All",TRUE,$F3553=dashboard!$B$4),IF(dashboard!$B$5="All",TRUE,$E3553=dashboard!$B$5),IF(dashboard!$B$6="All",TRUE,$G3553=dashboard!$B$6),IF(dashboard!$B$7="All",TRUE,$M3553=dashboard!$B$7),$P3553&gt;=dashboard!$B$8,$P3553&lt;=dashboard!$B$9,COUNTIFS($C$2:C3553,$C3553,$F$2:F3553,IF(dashboard!$B$4="All","*",dashboard!$B$4),$E$2:E3553,IF(dashboard!$B$5="All","*",dashboard!$B$5),$G$2:G3553,IF(dashboard!$B$6="All","*",dashboard!$B$6),$M$2:M3553,IF(dashboard!$B$7="All","*",dashboard!$B$7),$P$2:P3553,"&gt;="&amp;dashboard!$B$8,$P$2:P3553,"&lt;="&amp;dashboard!$B$9)=1),1,0)</f>
        <v>0</v>
      </c>
    </row>
    <row r="3554" spans="1:17">
      <c r="A3554" t="s">
        <v>5161</v>
      </c>
      <c r="B3554" s="2">
        <v>45190</v>
      </c>
      <c r="C3554" t="s">
        <v>351</v>
      </c>
      <c r="D3554" t="s">
        <v>489</v>
      </c>
      <c r="E3554" t="s">
        <v>26</v>
      </c>
      <c r="F3554" t="s">
        <v>18</v>
      </c>
      <c r="G3554" t="s">
        <v>42</v>
      </c>
      <c r="H3554" t="s">
        <v>34</v>
      </c>
      <c r="I3554" s="3">
        <v>5</v>
      </c>
      <c r="J3554" s="4">
        <v>927.13</v>
      </c>
      <c r="K3554" s="4">
        <v>4635.63</v>
      </c>
      <c r="L3554" t="s">
        <v>21</v>
      </c>
      <c r="M3554" t="s">
        <v>29</v>
      </c>
      <c r="N3554">
        <f>IF(COUNTIF($C$2:C3554,C3554)=1,1,0)</f>
        <v>0</v>
      </c>
      <c r="O3554">
        <f t="shared" si="110"/>
        <v>0</v>
      </c>
      <c r="P3554" t="str">
        <f t="shared" si="111"/>
        <v>2023-09</v>
      </c>
      <c r="Q3554" s="3">
        <f>IF(AND(IF(dashboard!$B$4="All",TRUE,$F3554=dashboard!$B$4),IF(dashboard!$B$5="All",TRUE,$E3554=dashboard!$B$5),IF(dashboard!$B$6="All",TRUE,$G3554=dashboard!$B$6),IF(dashboard!$B$7="All",TRUE,$M3554=dashboard!$B$7),$P3554&gt;=dashboard!$B$8,$P3554&lt;=dashboard!$B$9,COUNTIFS($C$2:C3554,$C3554,$F$2:F3554,IF(dashboard!$B$4="All","*",dashboard!$B$4),$E$2:E3554,IF(dashboard!$B$5="All","*",dashboard!$B$5),$G$2:G3554,IF(dashboard!$B$6="All","*",dashboard!$B$6),$M$2:M3554,IF(dashboard!$B$7="All","*",dashboard!$B$7),$P$2:P3554,"&gt;="&amp;dashboard!$B$8,$P$2:P3554,"&lt;="&amp;dashboard!$B$9)=1),1,0)</f>
        <v>0</v>
      </c>
    </row>
    <row r="3555" spans="1:17">
      <c r="A3555" t="s">
        <v>5162</v>
      </c>
      <c r="B3555" s="2">
        <v>45257</v>
      </c>
      <c r="C3555" t="s">
        <v>2620</v>
      </c>
      <c r="D3555" t="s">
        <v>1068</v>
      </c>
      <c r="E3555" t="s">
        <v>17</v>
      </c>
      <c r="F3555" t="s">
        <v>27</v>
      </c>
      <c r="G3555" t="s">
        <v>19</v>
      </c>
      <c r="H3555" t="s">
        <v>20</v>
      </c>
      <c r="I3555" s="3">
        <v>4</v>
      </c>
      <c r="J3555" s="4">
        <v>40912.19</v>
      </c>
      <c r="K3555" s="4">
        <v>163648.78</v>
      </c>
      <c r="L3555" t="s">
        <v>28</v>
      </c>
      <c r="M3555" t="s">
        <v>29</v>
      </c>
      <c r="N3555">
        <f>IF(COUNTIF($C$2:C3555,C3555)=1,1,0)</f>
        <v>0</v>
      </c>
      <c r="O3555">
        <f t="shared" si="110"/>
        <v>0</v>
      </c>
      <c r="P3555" t="str">
        <f t="shared" si="111"/>
        <v>2023-11</v>
      </c>
      <c r="Q3555" s="3">
        <f>IF(AND(IF(dashboard!$B$4="All",TRUE,$F3555=dashboard!$B$4),IF(dashboard!$B$5="All",TRUE,$E3555=dashboard!$B$5),IF(dashboard!$B$6="All",TRUE,$G3555=dashboard!$B$6),IF(dashboard!$B$7="All",TRUE,$M3555=dashboard!$B$7),$P3555&gt;=dashboard!$B$8,$P3555&lt;=dashboard!$B$9,COUNTIFS($C$2:C3555,$C3555,$F$2:F3555,IF(dashboard!$B$4="All","*",dashboard!$B$4),$E$2:E3555,IF(dashboard!$B$5="All","*",dashboard!$B$5),$G$2:G3555,IF(dashboard!$B$6="All","*",dashboard!$B$6),$M$2:M3555,IF(dashboard!$B$7="All","*",dashboard!$B$7),$P$2:P3555,"&gt;="&amp;dashboard!$B$8,$P$2:P3555,"&lt;="&amp;dashboard!$B$9)=1),1,0)</f>
        <v>0</v>
      </c>
    </row>
    <row r="3556" spans="1:17">
      <c r="A3556" t="s">
        <v>5163</v>
      </c>
      <c r="B3556" s="2">
        <v>45108</v>
      </c>
      <c r="C3556" t="s">
        <v>3126</v>
      </c>
      <c r="D3556" t="s">
        <v>787</v>
      </c>
      <c r="E3556" t="s">
        <v>17</v>
      </c>
      <c r="F3556" t="s">
        <v>18</v>
      </c>
      <c r="G3556" t="s">
        <v>42</v>
      </c>
      <c r="H3556" t="s">
        <v>50</v>
      </c>
      <c r="I3556" s="3">
        <v>5</v>
      </c>
      <c r="J3556" s="4">
        <v>2142.5500000000002</v>
      </c>
      <c r="K3556" s="4">
        <v>10712.74</v>
      </c>
      <c r="L3556" t="s">
        <v>35</v>
      </c>
      <c r="M3556" t="s">
        <v>22</v>
      </c>
      <c r="N3556">
        <f>IF(COUNTIF($C$2:C3556,C3556)=1,1,0)</f>
        <v>0</v>
      </c>
      <c r="O3556">
        <f t="shared" si="110"/>
        <v>1</v>
      </c>
      <c r="P3556" t="str">
        <f t="shared" si="111"/>
        <v>2023-07</v>
      </c>
      <c r="Q3556" s="3">
        <f>IF(AND(IF(dashboard!$B$4="All",TRUE,$F3556=dashboard!$B$4),IF(dashboard!$B$5="All",TRUE,$E3556=dashboard!$B$5),IF(dashboard!$B$6="All",TRUE,$G3556=dashboard!$B$6),IF(dashboard!$B$7="All",TRUE,$M3556=dashboard!$B$7),$P3556&gt;=dashboard!$B$8,$P3556&lt;=dashboard!$B$9,COUNTIFS($C$2:C3556,$C3556,$F$2:F3556,IF(dashboard!$B$4="All","*",dashboard!$B$4),$E$2:E3556,IF(dashboard!$B$5="All","*",dashboard!$B$5),$G$2:G3556,IF(dashboard!$B$6="All","*",dashboard!$B$6),$M$2:M3556,IF(dashboard!$B$7="All","*",dashboard!$B$7),$P$2:P3556,"&gt;="&amp;dashboard!$B$8,$P$2:P3556,"&lt;="&amp;dashboard!$B$9)=1),1,0)</f>
        <v>0</v>
      </c>
    </row>
    <row r="3557" spans="1:17">
      <c r="A3557" t="s">
        <v>5164</v>
      </c>
      <c r="B3557" s="2">
        <v>44953</v>
      </c>
      <c r="C3557" t="s">
        <v>2100</v>
      </c>
      <c r="D3557" t="s">
        <v>1161</v>
      </c>
      <c r="E3557" t="s">
        <v>26</v>
      </c>
      <c r="F3557" t="s">
        <v>27</v>
      </c>
      <c r="G3557" t="s">
        <v>19</v>
      </c>
      <c r="H3557" t="s">
        <v>20</v>
      </c>
      <c r="I3557" s="3">
        <v>4</v>
      </c>
      <c r="J3557" s="4">
        <v>38420.07</v>
      </c>
      <c r="K3557" s="4">
        <v>153680.26999999999</v>
      </c>
      <c r="L3557" t="s">
        <v>35</v>
      </c>
      <c r="M3557" t="s">
        <v>29</v>
      </c>
      <c r="N3557">
        <f>IF(COUNTIF($C$2:C3557,C3557)=1,1,0)</f>
        <v>0</v>
      </c>
      <c r="O3557">
        <f t="shared" si="110"/>
        <v>0</v>
      </c>
      <c r="P3557" t="str">
        <f t="shared" si="111"/>
        <v>2023-01</v>
      </c>
      <c r="Q3557" s="3">
        <f>IF(AND(IF(dashboard!$B$4="All",TRUE,$F3557=dashboard!$B$4),IF(dashboard!$B$5="All",TRUE,$E3557=dashboard!$B$5),IF(dashboard!$B$6="All",TRUE,$G3557=dashboard!$B$6),IF(dashboard!$B$7="All",TRUE,$M3557=dashboard!$B$7),$P3557&gt;=dashboard!$B$8,$P3557&lt;=dashboard!$B$9,COUNTIFS($C$2:C3557,$C3557,$F$2:F3557,IF(dashboard!$B$4="All","*",dashboard!$B$4),$E$2:E3557,IF(dashboard!$B$5="All","*",dashboard!$B$5),$G$2:G3557,IF(dashboard!$B$6="All","*",dashboard!$B$6),$M$2:M3557,IF(dashboard!$B$7="All","*",dashboard!$B$7),$P$2:P3557,"&gt;="&amp;dashboard!$B$8,$P$2:P3557,"&lt;="&amp;dashboard!$B$9)=1),1,0)</f>
        <v>0</v>
      </c>
    </row>
    <row r="3558" spans="1:17">
      <c r="A3558" t="s">
        <v>5165</v>
      </c>
      <c r="B3558" s="2">
        <v>45202</v>
      </c>
      <c r="C3558" t="s">
        <v>2136</v>
      </c>
      <c r="D3558" t="s">
        <v>3898</v>
      </c>
      <c r="E3558" t="s">
        <v>17</v>
      </c>
      <c r="F3558" t="s">
        <v>46</v>
      </c>
      <c r="G3558" t="s">
        <v>42</v>
      </c>
      <c r="H3558" t="s">
        <v>50</v>
      </c>
      <c r="I3558" s="3">
        <v>3</v>
      </c>
      <c r="J3558" s="4">
        <v>2401.77</v>
      </c>
      <c r="K3558" s="4">
        <v>7205.31</v>
      </c>
      <c r="L3558" t="s">
        <v>21</v>
      </c>
      <c r="M3558" t="s">
        <v>29</v>
      </c>
      <c r="N3558">
        <f>IF(COUNTIF($C$2:C3558,C3558)=1,1,0)</f>
        <v>0</v>
      </c>
      <c r="O3558">
        <f t="shared" si="110"/>
        <v>0</v>
      </c>
      <c r="P3558" t="str">
        <f t="shared" si="111"/>
        <v>2023-10</v>
      </c>
      <c r="Q3558" s="3">
        <f>IF(AND(IF(dashboard!$B$4="All",TRUE,$F3558=dashboard!$B$4),IF(dashboard!$B$5="All",TRUE,$E3558=dashboard!$B$5),IF(dashboard!$B$6="All",TRUE,$G3558=dashboard!$B$6),IF(dashboard!$B$7="All",TRUE,$M3558=dashboard!$B$7),$P3558&gt;=dashboard!$B$8,$P3558&lt;=dashboard!$B$9,COUNTIFS($C$2:C3558,$C3558,$F$2:F3558,IF(dashboard!$B$4="All","*",dashboard!$B$4),$E$2:E3558,IF(dashboard!$B$5="All","*",dashboard!$B$5),$G$2:G3558,IF(dashboard!$B$6="All","*",dashboard!$B$6),$M$2:M3558,IF(dashboard!$B$7="All","*",dashboard!$B$7),$P$2:P3558,"&gt;="&amp;dashboard!$B$8,$P$2:P3558,"&lt;="&amp;dashboard!$B$9)=1),1,0)</f>
        <v>0</v>
      </c>
    </row>
    <row r="3559" spans="1:17">
      <c r="A3559" t="s">
        <v>5166</v>
      </c>
      <c r="B3559" s="2">
        <v>45225</v>
      </c>
      <c r="C3559" t="s">
        <v>1401</v>
      </c>
      <c r="D3559" t="s">
        <v>1939</v>
      </c>
      <c r="E3559" t="s">
        <v>61</v>
      </c>
      <c r="F3559" t="s">
        <v>18</v>
      </c>
      <c r="G3559" t="s">
        <v>42</v>
      </c>
      <c r="H3559" t="s">
        <v>20</v>
      </c>
      <c r="I3559" s="3">
        <v>3</v>
      </c>
      <c r="J3559" s="4">
        <v>26094.02</v>
      </c>
      <c r="K3559" s="4">
        <v>78282.070000000007</v>
      </c>
      <c r="L3559" t="s">
        <v>35</v>
      </c>
      <c r="M3559" t="s">
        <v>29</v>
      </c>
      <c r="N3559">
        <f>IF(COUNTIF($C$2:C3559,C3559)=1,1,0)</f>
        <v>0</v>
      </c>
      <c r="O3559">
        <f t="shared" si="110"/>
        <v>0</v>
      </c>
      <c r="P3559" t="str">
        <f t="shared" si="111"/>
        <v>2023-10</v>
      </c>
      <c r="Q3559" s="3">
        <f>IF(AND(IF(dashboard!$B$4="All",TRUE,$F3559=dashboard!$B$4),IF(dashboard!$B$5="All",TRUE,$E3559=dashboard!$B$5),IF(dashboard!$B$6="All",TRUE,$G3559=dashboard!$B$6),IF(dashboard!$B$7="All",TRUE,$M3559=dashboard!$B$7),$P3559&gt;=dashboard!$B$8,$P3559&lt;=dashboard!$B$9,COUNTIFS($C$2:C3559,$C3559,$F$2:F3559,IF(dashboard!$B$4="All","*",dashboard!$B$4),$E$2:E3559,IF(dashboard!$B$5="All","*",dashboard!$B$5),$G$2:G3559,IF(dashboard!$B$6="All","*",dashboard!$B$6),$M$2:M3559,IF(dashboard!$B$7="All","*",dashboard!$B$7),$P$2:P3559,"&gt;="&amp;dashboard!$B$8,$P$2:P3559,"&lt;="&amp;dashboard!$B$9)=1),1,0)</f>
        <v>0</v>
      </c>
    </row>
    <row r="3560" spans="1:17">
      <c r="A3560" t="s">
        <v>5167</v>
      </c>
      <c r="B3560" s="2">
        <v>45017</v>
      </c>
      <c r="C3560" t="s">
        <v>1276</v>
      </c>
      <c r="D3560" t="s">
        <v>1445</v>
      </c>
      <c r="E3560" t="s">
        <v>26</v>
      </c>
      <c r="F3560" t="s">
        <v>46</v>
      </c>
      <c r="G3560" t="s">
        <v>19</v>
      </c>
      <c r="H3560" t="s">
        <v>20</v>
      </c>
      <c r="I3560" s="3">
        <v>5</v>
      </c>
      <c r="J3560" s="4">
        <v>34695.269999999997</v>
      </c>
      <c r="K3560" s="4">
        <v>173476.35</v>
      </c>
      <c r="L3560" t="s">
        <v>21</v>
      </c>
      <c r="M3560" t="s">
        <v>29</v>
      </c>
      <c r="N3560">
        <f>IF(COUNTIF($C$2:C3560,C3560)=1,1,0)</f>
        <v>0</v>
      </c>
      <c r="O3560">
        <f t="shared" si="110"/>
        <v>0</v>
      </c>
      <c r="P3560" t="str">
        <f t="shared" si="111"/>
        <v>2023-04</v>
      </c>
      <c r="Q3560" s="3">
        <f>IF(AND(IF(dashboard!$B$4="All",TRUE,$F3560=dashboard!$B$4),IF(dashboard!$B$5="All",TRUE,$E3560=dashboard!$B$5),IF(dashboard!$B$6="All",TRUE,$G3560=dashboard!$B$6),IF(dashboard!$B$7="All",TRUE,$M3560=dashboard!$B$7),$P3560&gt;=dashboard!$B$8,$P3560&lt;=dashboard!$B$9,COUNTIFS($C$2:C3560,$C3560,$F$2:F3560,IF(dashboard!$B$4="All","*",dashboard!$B$4),$E$2:E3560,IF(dashboard!$B$5="All","*",dashboard!$B$5),$G$2:G3560,IF(dashboard!$B$6="All","*",dashboard!$B$6),$M$2:M3560,IF(dashboard!$B$7="All","*",dashboard!$B$7),$P$2:P3560,"&gt;="&amp;dashboard!$B$8,$P$2:P3560,"&lt;="&amp;dashboard!$B$9)=1),1,0)</f>
        <v>0</v>
      </c>
    </row>
    <row r="3561" spans="1:17">
      <c r="A3561" t="s">
        <v>5168</v>
      </c>
      <c r="B3561" s="2">
        <v>45406</v>
      </c>
      <c r="C3561" t="s">
        <v>3873</v>
      </c>
      <c r="D3561" t="s">
        <v>5112</v>
      </c>
      <c r="E3561" t="s">
        <v>61</v>
      </c>
      <c r="F3561" t="s">
        <v>33</v>
      </c>
      <c r="G3561" t="s">
        <v>19</v>
      </c>
      <c r="H3561" t="s">
        <v>57</v>
      </c>
      <c r="I3561" s="3">
        <v>3</v>
      </c>
      <c r="J3561" s="4">
        <v>17341.330000000002</v>
      </c>
      <c r="K3561" s="4">
        <v>52024</v>
      </c>
      <c r="L3561" t="s">
        <v>28</v>
      </c>
      <c r="M3561" t="s">
        <v>29</v>
      </c>
      <c r="N3561">
        <f>IF(COUNTIF($C$2:C3561,C3561)=1,1,0)</f>
        <v>0</v>
      </c>
      <c r="O3561">
        <f t="shared" si="110"/>
        <v>0</v>
      </c>
      <c r="P3561" t="str">
        <f t="shared" si="111"/>
        <v>2024-04</v>
      </c>
      <c r="Q3561" s="3">
        <f>IF(AND(IF(dashboard!$B$4="All",TRUE,$F3561=dashboard!$B$4),IF(dashboard!$B$5="All",TRUE,$E3561=dashboard!$B$5),IF(dashboard!$B$6="All",TRUE,$G3561=dashboard!$B$6),IF(dashboard!$B$7="All",TRUE,$M3561=dashboard!$B$7),$P3561&gt;=dashboard!$B$8,$P3561&lt;=dashboard!$B$9,COUNTIFS($C$2:C3561,$C3561,$F$2:F3561,IF(dashboard!$B$4="All","*",dashboard!$B$4),$E$2:E3561,IF(dashboard!$B$5="All","*",dashboard!$B$5),$G$2:G3561,IF(dashboard!$B$6="All","*",dashboard!$B$6),$M$2:M3561,IF(dashboard!$B$7="All","*",dashboard!$B$7),$P$2:P3561,"&gt;="&amp;dashboard!$B$8,$P$2:P3561,"&lt;="&amp;dashboard!$B$9)=1),1,0)</f>
        <v>1</v>
      </c>
    </row>
    <row r="3562" spans="1:17">
      <c r="A3562" t="s">
        <v>5169</v>
      </c>
      <c r="B3562" s="2">
        <v>45384</v>
      </c>
      <c r="C3562" t="s">
        <v>1591</v>
      </c>
      <c r="D3562" t="s">
        <v>1144</v>
      </c>
      <c r="E3562" t="s">
        <v>17</v>
      </c>
      <c r="F3562" t="s">
        <v>46</v>
      </c>
      <c r="G3562" t="s">
        <v>19</v>
      </c>
      <c r="H3562" t="s">
        <v>34</v>
      </c>
      <c r="I3562" s="3">
        <v>5</v>
      </c>
      <c r="J3562" s="4">
        <v>934.34</v>
      </c>
      <c r="K3562" s="4">
        <v>4671.7</v>
      </c>
      <c r="L3562" t="s">
        <v>35</v>
      </c>
      <c r="M3562" t="s">
        <v>29</v>
      </c>
      <c r="N3562">
        <f>IF(COUNTIF($C$2:C3562,C3562)=1,1,0)</f>
        <v>0</v>
      </c>
      <c r="O3562">
        <f t="shared" si="110"/>
        <v>0</v>
      </c>
      <c r="P3562" t="str">
        <f t="shared" si="111"/>
        <v>2024-04</v>
      </c>
      <c r="Q3562" s="3">
        <f>IF(AND(IF(dashboard!$B$4="All",TRUE,$F3562=dashboard!$B$4),IF(dashboard!$B$5="All",TRUE,$E3562=dashboard!$B$5),IF(dashboard!$B$6="All",TRUE,$G3562=dashboard!$B$6),IF(dashboard!$B$7="All",TRUE,$M3562=dashboard!$B$7),$P3562&gt;=dashboard!$B$8,$P3562&lt;=dashboard!$B$9,COUNTIFS($C$2:C3562,$C3562,$F$2:F3562,IF(dashboard!$B$4="All","*",dashboard!$B$4),$E$2:E3562,IF(dashboard!$B$5="All","*",dashboard!$B$5),$G$2:G3562,IF(dashboard!$B$6="All","*",dashboard!$B$6),$M$2:M3562,IF(dashboard!$B$7="All","*",dashboard!$B$7),$P$2:P3562,"&gt;="&amp;dashboard!$B$8,$P$2:P3562,"&lt;="&amp;dashboard!$B$9)=1),1,0)</f>
        <v>0</v>
      </c>
    </row>
    <row r="3563" spans="1:17">
      <c r="A3563" t="s">
        <v>5170</v>
      </c>
      <c r="B3563" s="2">
        <v>45377</v>
      </c>
      <c r="C3563" t="s">
        <v>978</v>
      </c>
      <c r="D3563" t="s">
        <v>1020</v>
      </c>
      <c r="E3563" t="s">
        <v>61</v>
      </c>
      <c r="F3563" t="s">
        <v>33</v>
      </c>
      <c r="G3563" t="s">
        <v>19</v>
      </c>
      <c r="H3563" t="s">
        <v>20</v>
      </c>
      <c r="I3563" s="3">
        <v>1</v>
      </c>
      <c r="J3563" s="4">
        <v>30122.87</v>
      </c>
      <c r="K3563" s="4">
        <v>30122.87</v>
      </c>
      <c r="L3563" t="s">
        <v>21</v>
      </c>
      <c r="M3563" t="s">
        <v>29</v>
      </c>
      <c r="N3563">
        <f>IF(COUNTIF($C$2:C3563,C3563)=1,1,0)</f>
        <v>0</v>
      </c>
      <c r="O3563">
        <f t="shared" si="110"/>
        <v>0</v>
      </c>
      <c r="P3563" t="str">
        <f t="shared" si="111"/>
        <v>2024-03</v>
      </c>
      <c r="Q3563" s="3">
        <f>IF(AND(IF(dashboard!$B$4="All",TRUE,$F3563=dashboard!$B$4),IF(dashboard!$B$5="All",TRUE,$E3563=dashboard!$B$5),IF(dashboard!$B$6="All",TRUE,$G3563=dashboard!$B$6),IF(dashboard!$B$7="All",TRUE,$M3563=dashboard!$B$7),$P3563&gt;=dashboard!$B$8,$P3563&lt;=dashboard!$B$9,COUNTIFS($C$2:C3563,$C3563,$F$2:F3563,IF(dashboard!$B$4="All","*",dashboard!$B$4),$E$2:E3563,IF(dashboard!$B$5="All","*",dashboard!$B$5),$G$2:G3563,IF(dashboard!$B$6="All","*",dashboard!$B$6),$M$2:M3563,IF(dashboard!$B$7="All","*",dashboard!$B$7),$P$2:P3563,"&gt;="&amp;dashboard!$B$8,$P$2:P3563,"&lt;="&amp;dashboard!$B$9)=1),1,0)</f>
        <v>0</v>
      </c>
    </row>
    <row r="3564" spans="1:17">
      <c r="A3564" t="s">
        <v>5171</v>
      </c>
      <c r="B3564" s="2">
        <v>45291</v>
      </c>
      <c r="C3564" t="s">
        <v>1374</v>
      </c>
      <c r="D3564" t="s">
        <v>3188</v>
      </c>
      <c r="E3564" t="s">
        <v>17</v>
      </c>
      <c r="F3564" t="s">
        <v>46</v>
      </c>
      <c r="G3564" t="s">
        <v>19</v>
      </c>
      <c r="H3564" t="s">
        <v>50</v>
      </c>
      <c r="I3564" s="3">
        <v>4</v>
      </c>
      <c r="J3564" s="4">
        <v>2298.9499999999998</v>
      </c>
      <c r="K3564" s="4">
        <v>9195.7900000000009</v>
      </c>
      <c r="L3564" t="s">
        <v>35</v>
      </c>
      <c r="M3564" t="s">
        <v>29</v>
      </c>
      <c r="N3564">
        <f>IF(COUNTIF($C$2:C3564,C3564)=1,1,0)</f>
        <v>0</v>
      </c>
      <c r="O3564">
        <f t="shared" si="110"/>
        <v>0</v>
      </c>
      <c r="P3564" t="str">
        <f t="shared" si="111"/>
        <v>2023-12</v>
      </c>
      <c r="Q3564" s="3">
        <f>IF(AND(IF(dashboard!$B$4="All",TRUE,$F3564=dashboard!$B$4),IF(dashboard!$B$5="All",TRUE,$E3564=dashboard!$B$5),IF(dashboard!$B$6="All",TRUE,$G3564=dashboard!$B$6),IF(dashboard!$B$7="All",TRUE,$M3564=dashboard!$B$7),$P3564&gt;=dashboard!$B$8,$P3564&lt;=dashboard!$B$9,COUNTIFS($C$2:C3564,$C3564,$F$2:F3564,IF(dashboard!$B$4="All","*",dashboard!$B$4),$E$2:E3564,IF(dashboard!$B$5="All","*",dashboard!$B$5),$G$2:G3564,IF(dashboard!$B$6="All","*",dashboard!$B$6),$M$2:M3564,IF(dashboard!$B$7="All","*",dashboard!$B$7),$P$2:P3564,"&gt;="&amp;dashboard!$B$8,$P$2:P3564,"&lt;="&amp;dashboard!$B$9)=1),1,0)</f>
        <v>0</v>
      </c>
    </row>
    <row r="3565" spans="1:17">
      <c r="A3565" t="s">
        <v>5172</v>
      </c>
      <c r="B3565" s="2">
        <v>45277</v>
      </c>
      <c r="C3565" t="s">
        <v>1538</v>
      </c>
      <c r="D3565" t="s">
        <v>509</v>
      </c>
      <c r="E3565" t="s">
        <v>61</v>
      </c>
      <c r="F3565" t="s">
        <v>46</v>
      </c>
      <c r="G3565" t="s">
        <v>19</v>
      </c>
      <c r="H3565" t="s">
        <v>34</v>
      </c>
      <c r="I3565" s="3">
        <v>5</v>
      </c>
      <c r="J3565" s="4">
        <v>1005.03</v>
      </c>
      <c r="K3565" s="4">
        <v>5025.16</v>
      </c>
      <c r="L3565" t="s">
        <v>35</v>
      </c>
      <c r="M3565" t="s">
        <v>29</v>
      </c>
      <c r="N3565">
        <f>IF(COUNTIF($C$2:C3565,C3565)=1,1,0)</f>
        <v>0</v>
      </c>
      <c r="O3565">
        <f t="shared" si="110"/>
        <v>0</v>
      </c>
      <c r="P3565" t="str">
        <f t="shared" si="111"/>
        <v>2023-12</v>
      </c>
      <c r="Q3565" s="3">
        <f>IF(AND(IF(dashboard!$B$4="All",TRUE,$F3565=dashboard!$B$4),IF(dashboard!$B$5="All",TRUE,$E3565=dashboard!$B$5),IF(dashboard!$B$6="All",TRUE,$G3565=dashboard!$B$6),IF(dashboard!$B$7="All",TRUE,$M3565=dashboard!$B$7),$P3565&gt;=dashboard!$B$8,$P3565&lt;=dashboard!$B$9,COUNTIFS($C$2:C3565,$C3565,$F$2:F3565,IF(dashboard!$B$4="All","*",dashboard!$B$4),$E$2:E3565,IF(dashboard!$B$5="All","*",dashboard!$B$5),$G$2:G3565,IF(dashboard!$B$6="All","*",dashboard!$B$6),$M$2:M3565,IF(dashboard!$B$7="All","*",dashboard!$B$7),$P$2:P3565,"&gt;="&amp;dashboard!$B$8,$P$2:P3565,"&lt;="&amp;dashboard!$B$9)=1),1,0)</f>
        <v>0</v>
      </c>
    </row>
    <row r="3566" spans="1:17">
      <c r="A3566" t="s">
        <v>5173</v>
      </c>
      <c r="B3566" s="2">
        <v>45326</v>
      </c>
      <c r="C3566" t="s">
        <v>1881</v>
      </c>
      <c r="D3566" t="s">
        <v>156</v>
      </c>
      <c r="E3566" t="s">
        <v>17</v>
      </c>
      <c r="F3566" t="s">
        <v>18</v>
      </c>
      <c r="G3566" t="s">
        <v>42</v>
      </c>
      <c r="H3566" t="s">
        <v>57</v>
      </c>
      <c r="I3566" s="3">
        <v>4</v>
      </c>
      <c r="J3566" s="4">
        <v>17578.349999999999</v>
      </c>
      <c r="K3566" s="4">
        <v>70313.38</v>
      </c>
      <c r="L3566" t="s">
        <v>28</v>
      </c>
      <c r="M3566" t="s">
        <v>29</v>
      </c>
      <c r="N3566">
        <f>IF(COUNTIF($C$2:C3566,C3566)=1,1,0)</f>
        <v>0</v>
      </c>
      <c r="O3566">
        <f t="shared" si="110"/>
        <v>0</v>
      </c>
      <c r="P3566" t="str">
        <f t="shared" si="111"/>
        <v>2024-02</v>
      </c>
      <c r="Q3566" s="3">
        <f>IF(AND(IF(dashboard!$B$4="All",TRUE,$F3566=dashboard!$B$4),IF(dashboard!$B$5="All",TRUE,$E3566=dashboard!$B$5),IF(dashboard!$B$6="All",TRUE,$G3566=dashboard!$B$6),IF(dashboard!$B$7="All",TRUE,$M3566=dashboard!$B$7),$P3566&gt;=dashboard!$B$8,$P3566&lt;=dashboard!$B$9,COUNTIFS($C$2:C3566,$C3566,$F$2:F3566,IF(dashboard!$B$4="All","*",dashboard!$B$4),$E$2:E3566,IF(dashboard!$B$5="All","*",dashboard!$B$5),$G$2:G3566,IF(dashboard!$B$6="All","*",dashboard!$B$6),$M$2:M3566,IF(dashboard!$B$7="All","*",dashboard!$B$7),$P$2:P3566,"&gt;="&amp;dashboard!$B$8,$P$2:P3566,"&lt;="&amp;dashboard!$B$9)=1),1,0)</f>
        <v>0</v>
      </c>
    </row>
    <row r="3567" spans="1:17">
      <c r="A3567" t="s">
        <v>5174</v>
      </c>
      <c r="B3567" s="2">
        <v>45179</v>
      </c>
      <c r="C3567" t="s">
        <v>4019</v>
      </c>
      <c r="D3567" t="s">
        <v>213</v>
      </c>
      <c r="E3567" t="s">
        <v>17</v>
      </c>
      <c r="F3567" t="s">
        <v>46</v>
      </c>
      <c r="G3567" t="s">
        <v>42</v>
      </c>
      <c r="H3567" t="s">
        <v>34</v>
      </c>
      <c r="I3567" s="3">
        <v>1</v>
      </c>
      <c r="J3567" s="4">
        <v>1066.5</v>
      </c>
      <c r="K3567" s="4">
        <v>1066.5</v>
      </c>
      <c r="L3567" t="s">
        <v>21</v>
      </c>
      <c r="M3567" t="s">
        <v>29</v>
      </c>
      <c r="N3567">
        <f>IF(COUNTIF($C$2:C3567,C3567)=1,1,0)</f>
        <v>0</v>
      </c>
      <c r="O3567">
        <f t="shared" si="110"/>
        <v>0</v>
      </c>
      <c r="P3567" t="str">
        <f t="shared" si="111"/>
        <v>2023-09</v>
      </c>
      <c r="Q3567" s="3">
        <f>IF(AND(IF(dashboard!$B$4="All",TRUE,$F3567=dashboard!$B$4),IF(dashboard!$B$5="All",TRUE,$E3567=dashboard!$B$5),IF(dashboard!$B$6="All",TRUE,$G3567=dashboard!$B$6),IF(dashboard!$B$7="All",TRUE,$M3567=dashboard!$B$7),$P3567&gt;=dashboard!$B$8,$P3567&lt;=dashboard!$B$9,COUNTIFS($C$2:C3567,$C3567,$F$2:F3567,IF(dashboard!$B$4="All","*",dashboard!$B$4),$E$2:E3567,IF(dashboard!$B$5="All","*",dashboard!$B$5),$G$2:G3567,IF(dashboard!$B$6="All","*",dashboard!$B$6),$M$2:M3567,IF(dashboard!$B$7="All","*",dashboard!$B$7),$P$2:P3567,"&gt;="&amp;dashboard!$B$8,$P$2:P3567,"&lt;="&amp;dashboard!$B$9)=1),1,0)</f>
        <v>0</v>
      </c>
    </row>
    <row r="3568" spans="1:17">
      <c r="A3568" t="s">
        <v>5175</v>
      </c>
      <c r="B3568" s="2">
        <v>45385</v>
      </c>
      <c r="C3568" t="s">
        <v>430</v>
      </c>
      <c r="D3568" t="s">
        <v>1068</v>
      </c>
      <c r="E3568" t="s">
        <v>26</v>
      </c>
      <c r="F3568" t="s">
        <v>27</v>
      </c>
      <c r="G3568" t="s">
        <v>42</v>
      </c>
      <c r="H3568" t="s">
        <v>20</v>
      </c>
      <c r="I3568" s="3">
        <v>4</v>
      </c>
      <c r="J3568" s="4">
        <v>36016.089999999997</v>
      </c>
      <c r="K3568" s="4">
        <v>144064.34</v>
      </c>
      <c r="L3568" t="s">
        <v>28</v>
      </c>
      <c r="M3568" t="s">
        <v>29</v>
      </c>
      <c r="N3568">
        <f>IF(COUNTIF($C$2:C3568,C3568)=1,1,0)</f>
        <v>0</v>
      </c>
      <c r="O3568">
        <f t="shared" si="110"/>
        <v>0</v>
      </c>
      <c r="P3568" t="str">
        <f t="shared" si="111"/>
        <v>2024-04</v>
      </c>
      <c r="Q3568" s="3">
        <f>IF(AND(IF(dashboard!$B$4="All",TRUE,$F3568=dashboard!$B$4),IF(dashboard!$B$5="All",TRUE,$E3568=dashboard!$B$5),IF(dashboard!$B$6="All",TRUE,$G3568=dashboard!$B$6),IF(dashboard!$B$7="All",TRUE,$M3568=dashboard!$B$7),$P3568&gt;=dashboard!$B$8,$P3568&lt;=dashboard!$B$9,COUNTIFS($C$2:C3568,$C3568,$F$2:F3568,IF(dashboard!$B$4="All","*",dashboard!$B$4),$E$2:E3568,IF(dashboard!$B$5="All","*",dashboard!$B$5),$G$2:G3568,IF(dashboard!$B$6="All","*",dashboard!$B$6),$M$2:M3568,IF(dashboard!$B$7="All","*",dashboard!$B$7),$P$2:P3568,"&gt;="&amp;dashboard!$B$8,$P$2:P3568,"&lt;="&amp;dashboard!$B$9)=1),1,0)</f>
        <v>0</v>
      </c>
    </row>
    <row r="3569" spans="1:17">
      <c r="A3569" t="s">
        <v>5176</v>
      </c>
      <c r="B3569" s="2">
        <v>45425</v>
      </c>
      <c r="C3569" t="s">
        <v>2192</v>
      </c>
      <c r="D3569" t="s">
        <v>1335</v>
      </c>
      <c r="E3569" t="s">
        <v>17</v>
      </c>
      <c r="F3569" t="s">
        <v>18</v>
      </c>
      <c r="G3569" t="s">
        <v>19</v>
      </c>
      <c r="H3569" t="s">
        <v>50</v>
      </c>
      <c r="I3569" s="3">
        <v>5</v>
      </c>
      <c r="J3569" s="4">
        <v>2029.9</v>
      </c>
      <c r="K3569" s="4">
        <v>10149.48</v>
      </c>
      <c r="L3569" t="s">
        <v>28</v>
      </c>
      <c r="M3569" t="s">
        <v>29</v>
      </c>
      <c r="N3569">
        <f>IF(COUNTIF($C$2:C3569,C3569)=1,1,0)</f>
        <v>0</v>
      </c>
      <c r="O3569">
        <f t="shared" si="110"/>
        <v>0</v>
      </c>
      <c r="P3569" t="str">
        <f t="shared" si="111"/>
        <v>2024-05</v>
      </c>
      <c r="Q3569" s="3">
        <f>IF(AND(IF(dashboard!$B$4="All",TRUE,$F3569=dashboard!$B$4),IF(dashboard!$B$5="All",TRUE,$E3569=dashboard!$B$5),IF(dashboard!$B$6="All",TRUE,$G3569=dashboard!$B$6),IF(dashboard!$B$7="All",TRUE,$M3569=dashboard!$B$7),$P3569&gt;=dashboard!$B$8,$P3569&lt;=dashboard!$B$9,COUNTIFS($C$2:C3569,$C3569,$F$2:F3569,IF(dashboard!$B$4="All","*",dashboard!$B$4),$E$2:E3569,IF(dashboard!$B$5="All","*",dashboard!$B$5),$G$2:G3569,IF(dashboard!$B$6="All","*",dashboard!$B$6),$M$2:M3569,IF(dashboard!$B$7="All","*",dashboard!$B$7),$P$2:P3569,"&gt;="&amp;dashboard!$B$8,$P$2:P3569,"&lt;="&amp;dashboard!$B$9)=1),1,0)</f>
        <v>0</v>
      </c>
    </row>
    <row r="3570" spans="1:17">
      <c r="A3570" t="s">
        <v>5177</v>
      </c>
      <c r="B3570" s="2">
        <v>45434</v>
      </c>
      <c r="C3570" t="s">
        <v>1863</v>
      </c>
      <c r="D3570" t="s">
        <v>1176</v>
      </c>
      <c r="E3570" t="s">
        <v>17</v>
      </c>
      <c r="F3570" t="s">
        <v>18</v>
      </c>
      <c r="G3570" t="s">
        <v>42</v>
      </c>
      <c r="H3570" t="s">
        <v>50</v>
      </c>
      <c r="I3570" s="3">
        <v>3</v>
      </c>
      <c r="J3570" s="4">
        <v>2024.63</v>
      </c>
      <c r="K3570" s="4">
        <v>6073.9</v>
      </c>
      <c r="L3570" t="s">
        <v>28</v>
      </c>
      <c r="M3570" t="s">
        <v>29</v>
      </c>
      <c r="N3570">
        <f>IF(COUNTIF($C$2:C3570,C3570)=1,1,0)</f>
        <v>0</v>
      </c>
      <c r="O3570">
        <f t="shared" si="110"/>
        <v>0</v>
      </c>
      <c r="P3570" t="str">
        <f t="shared" si="111"/>
        <v>2024-05</v>
      </c>
      <c r="Q3570" s="3">
        <f>IF(AND(IF(dashboard!$B$4="All",TRUE,$F3570=dashboard!$B$4),IF(dashboard!$B$5="All",TRUE,$E3570=dashboard!$B$5),IF(dashboard!$B$6="All",TRUE,$G3570=dashboard!$B$6),IF(dashboard!$B$7="All",TRUE,$M3570=dashboard!$B$7),$P3570&gt;=dashboard!$B$8,$P3570&lt;=dashboard!$B$9,COUNTIFS($C$2:C3570,$C3570,$F$2:F3570,IF(dashboard!$B$4="All","*",dashboard!$B$4),$E$2:E3570,IF(dashboard!$B$5="All","*",dashboard!$B$5),$G$2:G3570,IF(dashboard!$B$6="All","*",dashboard!$B$6),$M$2:M3570,IF(dashboard!$B$7="All","*",dashboard!$B$7),$P$2:P3570,"&gt;="&amp;dashboard!$B$8,$P$2:P3570,"&lt;="&amp;dashboard!$B$9)=1),1,0)</f>
        <v>0</v>
      </c>
    </row>
    <row r="3571" spans="1:17">
      <c r="A3571" t="s">
        <v>5178</v>
      </c>
      <c r="B3571" s="2">
        <v>45230</v>
      </c>
      <c r="C3571" t="s">
        <v>1616</v>
      </c>
      <c r="D3571" t="s">
        <v>1483</v>
      </c>
      <c r="E3571" t="s">
        <v>61</v>
      </c>
      <c r="F3571" t="s">
        <v>18</v>
      </c>
      <c r="G3571" t="s">
        <v>19</v>
      </c>
      <c r="H3571" t="s">
        <v>34</v>
      </c>
      <c r="I3571" s="3">
        <v>4</v>
      </c>
      <c r="J3571" s="4">
        <v>945.51</v>
      </c>
      <c r="K3571" s="4">
        <v>3782.04</v>
      </c>
      <c r="L3571" t="s">
        <v>21</v>
      </c>
      <c r="M3571" t="s">
        <v>29</v>
      </c>
      <c r="N3571">
        <f>IF(COUNTIF($C$2:C3571,C3571)=1,1,0)</f>
        <v>0</v>
      </c>
      <c r="O3571">
        <f t="shared" si="110"/>
        <v>0</v>
      </c>
      <c r="P3571" t="str">
        <f t="shared" si="111"/>
        <v>2023-10</v>
      </c>
      <c r="Q3571" s="3">
        <f>IF(AND(IF(dashboard!$B$4="All",TRUE,$F3571=dashboard!$B$4),IF(dashboard!$B$5="All",TRUE,$E3571=dashboard!$B$5),IF(dashboard!$B$6="All",TRUE,$G3571=dashboard!$B$6),IF(dashboard!$B$7="All",TRUE,$M3571=dashboard!$B$7),$P3571&gt;=dashboard!$B$8,$P3571&lt;=dashboard!$B$9,COUNTIFS($C$2:C3571,$C3571,$F$2:F3571,IF(dashboard!$B$4="All","*",dashboard!$B$4),$E$2:E3571,IF(dashboard!$B$5="All","*",dashboard!$B$5),$G$2:G3571,IF(dashboard!$B$6="All","*",dashboard!$B$6),$M$2:M3571,IF(dashboard!$B$7="All","*",dashboard!$B$7),$P$2:P3571,"&gt;="&amp;dashboard!$B$8,$P$2:P3571,"&lt;="&amp;dashboard!$B$9)=1),1,0)</f>
        <v>0</v>
      </c>
    </row>
    <row r="3572" spans="1:17">
      <c r="A3572" t="s">
        <v>5179</v>
      </c>
      <c r="B3572" s="2">
        <v>45427</v>
      </c>
      <c r="C3572" t="s">
        <v>4618</v>
      </c>
      <c r="D3572" t="s">
        <v>3727</v>
      </c>
      <c r="E3572" t="s">
        <v>17</v>
      </c>
      <c r="F3572" t="s">
        <v>46</v>
      </c>
      <c r="G3572" t="s">
        <v>19</v>
      </c>
      <c r="H3572" t="s">
        <v>50</v>
      </c>
      <c r="I3572" s="3">
        <v>4</v>
      </c>
      <c r="J3572" s="4">
        <v>2293.52</v>
      </c>
      <c r="K3572" s="4">
        <v>9174.06</v>
      </c>
      <c r="L3572" t="s">
        <v>21</v>
      </c>
      <c r="M3572" t="s">
        <v>29</v>
      </c>
      <c r="N3572">
        <f>IF(COUNTIF($C$2:C3572,C3572)=1,1,0)</f>
        <v>0</v>
      </c>
      <c r="O3572">
        <f t="shared" si="110"/>
        <v>0</v>
      </c>
      <c r="P3572" t="str">
        <f t="shared" si="111"/>
        <v>2024-05</v>
      </c>
      <c r="Q3572" s="3">
        <f>IF(AND(IF(dashboard!$B$4="All",TRUE,$F3572=dashboard!$B$4),IF(dashboard!$B$5="All",TRUE,$E3572=dashboard!$B$5),IF(dashboard!$B$6="All",TRUE,$G3572=dashboard!$B$6),IF(dashboard!$B$7="All",TRUE,$M3572=dashboard!$B$7),$P3572&gt;=dashboard!$B$8,$P3572&lt;=dashboard!$B$9,COUNTIFS($C$2:C3572,$C3572,$F$2:F3572,IF(dashboard!$B$4="All","*",dashboard!$B$4),$E$2:E3572,IF(dashboard!$B$5="All","*",dashboard!$B$5),$G$2:G3572,IF(dashboard!$B$6="All","*",dashboard!$B$6),$M$2:M3572,IF(dashboard!$B$7="All","*",dashboard!$B$7),$P$2:P3572,"&gt;="&amp;dashboard!$B$8,$P$2:P3572,"&lt;="&amp;dashboard!$B$9)=1),1,0)</f>
        <v>0</v>
      </c>
    </row>
    <row r="3573" spans="1:17">
      <c r="A3573" t="s">
        <v>5180</v>
      </c>
      <c r="B3573" s="2">
        <v>45092</v>
      </c>
      <c r="C3573" t="s">
        <v>447</v>
      </c>
      <c r="D3573" t="s">
        <v>1874</v>
      </c>
      <c r="E3573" t="s">
        <v>26</v>
      </c>
      <c r="F3573" t="s">
        <v>18</v>
      </c>
      <c r="G3573" t="s">
        <v>19</v>
      </c>
      <c r="H3573" t="s">
        <v>20</v>
      </c>
      <c r="I3573" s="3">
        <v>1</v>
      </c>
      <c r="J3573" s="4">
        <v>33825.019999999997</v>
      </c>
      <c r="K3573" s="4">
        <v>33825.019999999997</v>
      </c>
      <c r="L3573" t="s">
        <v>35</v>
      </c>
      <c r="M3573" t="s">
        <v>22</v>
      </c>
      <c r="N3573">
        <f>IF(COUNTIF($C$2:C3573,C3573)=1,1,0)</f>
        <v>0</v>
      </c>
      <c r="O3573">
        <f t="shared" si="110"/>
        <v>1</v>
      </c>
      <c r="P3573" t="str">
        <f t="shared" si="111"/>
        <v>2023-06</v>
      </c>
      <c r="Q3573" s="3">
        <f>IF(AND(IF(dashboard!$B$4="All",TRUE,$F3573=dashboard!$B$4),IF(dashboard!$B$5="All",TRUE,$E3573=dashboard!$B$5),IF(dashboard!$B$6="All",TRUE,$G3573=dashboard!$B$6),IF(dashboard!$B$7="All",TRUE,$M3573=dashboard!$B$7),$P3573&gt;=dashboard!$B$8,$P3573&lt;=dashboard!$B$9,COUNTIFS($C$2:C3573,$C3573,$F$2:F3573,IF(dashboard!$B$4="All","*",dashboard!$B$4),$E$2:E3573,IF(dashboard!$B$5="All","*",dashboard!$B$5),$G$2:G3573,IF(dashboard!$B$6="All","*",dashboard!$B$6),$M$2:M3573,IF(dashboard!$B$7="All","*",dashboard!$B$7),$P$2:P3573,"&gt;="&amp;dashboard!$B$8,$P$2:P3573,"&lt;="&amp;dashboard!$B$9)=1),1,0)</f>
        <v>0</v>
      </c>
    </row>
    <row r="3574" spans="1:17">
      <c r="A3574" t="s">
        <v>5181</v>
      </c>
      <c r="B3574" s="2">
        <v>45341</v>
      </c>
      <c r="C3574" t="s">
        <v>3763</v>
      </c>
      <c r="D3574" t="s">
        <v>451</v>
      </c>
      <c r="E3574" t="s">
        <v>17</v>
      </c>
      <c r="F3574" t="s">
        <v>33</v>
      </c>
      <c r="G3574" t="s">
        <v>19</v>
      </c>
      <c r="H3574" t="s">
        <v>50</v>
      </c>
      <c r="I3574" s="3">
        <v>2</v>
      </c>
      <c r="J3574" s="4">
        <v>1763.44</v>
      </c>
      <c r="K3574" s="4">
        <v>3526.87</v>
      </c>
      <c r="L3574" t="s">
        <v>21</v>
      </c>
      <c r="M3574" t="s">
        <v>29</v>
      </c>
      <c r="N3574">
        <f>IF(COUNTIF($C$2:C3574,C3574)=1,1,0)</f>
        <v>0</v>
      </c>
      <c r="O3574">
        <f t="shared" si="110"/>
        <v>0</v>
      </c>
      <c r="P3574" t="str">
        <f t="shared" si="111"/>
        <v>2024-02</v>
      </c>
      <c r="Q3574" s="3">
        <f>IF(AND(IF(dashboard!$B$4="All",TRUE,$F3574=dashboard!$B$4),IF(dashboard!$B$5="All",TRUE,$E3574=dashboard!$B$5),IF(dashboard!$B$6="All",TRUE,$G3574=dashboard!$B$6),IF(dashboard!$B$7="All",TRUE,$M3574=dashboard!$B$7),$P3574&gt;=dashboard!$B$8,$P3574&lt;=dashboard!$B$9,COUNTIFS($C$2:C3574,$C3574,$F$2:F3574,IF(dashboard!$B$4="All","*",dashboard!$B$4),$E$2:E3574,IF(dashboard!$B$5="All","*",dashboard!$B$5),$G$2:G3574,IF(dashboard!$B$6="All","*",dashboard!$B$6),$M$2:M3574,IF(dashboard!$B$7="All","*",dashboard!$B$7),$P$2:P3574,"&gt;="&amp;dashboard!$B$8,$P$2:P3574,"&lt;="&amp;dashboard!$B$9)=1),1,0)</f>
        <v>0</v>
      </c>
    </row>
    <row r="3575" spans="1:17">
      <c r="A3575" t="s">
        <v>5182</v>
      </c>
      <c r="B3575" s="2">
        <v>45388</v>
      </c>
      <c r="C3575" t="s">
        <v>1190</v>
      </c>
      <c r="D3575" t="s">
        <v>2898</v>
      </c>
      <c r="E3575" t="s">
        <v>26</v>
      </c>
      <c r="F3575" t="s">
        <v>33</v>
      </c>
      <c r="G3575" t="s">
        <v>19</v>
      </c>
      <c r="H3575" t="s">
        <v>50</v>
      </c>
      <c r="I3575" s="3">
        <v>3</v>
      </c>
      <c r="J3575" s="4">
        <v>2791.15</v>
      </c>
      <c r="K3575" s="4">
        <v>8373.4599999999991</v>
      </c>
      <c r="L3575" t="s">
        <v>28</v>
      </c>
      <c r="M3575" t="s">
        <v>29</v>
      </c>
      <c r="N3575">
        <f>IF(COUNTIF($C$2:C3575,C3575)=1,1,0)</f>
        <v>0</v>
      </c>
      <c r="O3575">
        <f t="shared" si="110"/>
        <v>0</v>
      </c>
      <c r="P3575" t="str">
        <f t="shared" si="111"/>
        <v>2024-04</v>
      </c>
      <c r="Q3575" s="3">
        <f>IF(AND(IF(dashboard!$B$4="All",TRUE,$F3575=dashboard!$B$4),IF(dashboard!$B$5="All",TRUE,$E3575=dashboard!$B$5),IF(dashboard!$B$6="All",TRUE,$G3575=dashboard!$B$6),IF(dashboard!$B$7="All",TRUE,$M3575=dashboard!$B$7),$P3575&gt;=dashboard!$B$8,$P3575&lt;=dashboard!$B$9,COUNTIFS($C$2:C3575,$C3575,$F$2:F3575,IF(dashboard!$B$4="All","*",dashboard!$B$4),$E$2:E3575,IF(dashboard!$B$5="All","*",dashboard!$B$5),$G$2:G3575,IF(dashboard!$B$6="All","*",dashboard!$B$6),$M$2:M3575,IF(dashboard!$B$7="All","*",dashboard!$B$7),$P$2:P3575,"&gt;="&amp;dashboard!$B$8,$P$2:P3575,"&lt;="&amp;dashboard!$B$9)=1),1,0)</f>
        <v>1</v>
      </c>
    </row>
    <row r="3576" spans="1:17">
      <c r="A3576" t="s">
        <v>5183</v>
      </c>
      <c r="B3576" s="2">
        <v>45040</v>
      </c>
      <c r="C3576" t="s">
        <v>1105</v>
      </c>
      <c r="D3576" t="s">
        <v>2050</v>
      </c>
      <c r="E3576" t="s">
        <v>26</v>
      </c>
      <c r="F3576" t="s">
        <v>46</v>
      </c>
      <c r="G3576" t="s">
        <v>19</v>
      </c>
      <c r="H3576" t="s">
        <v>50</v>
      </c>
      <c r="I3576" s="3">
        <v>5</v>
      </c>
      <c r="J3576" s="4">
        <v>2390.94</v>
      </c>
      <c r="K3576" s="4">
        <v>11954.71</v>
      </c>
      <c r="L3576" t="s">
        <v>21</v>
      </c>
      <c r="M3576" t="s">
        <v>29</v>
      </c>
      <c r="N3576">
        <f>IF(COUNTIF($C$2:C3576,C3576)=1,1,0)</f>
        <v>0</v>
      </c>
      <c r="O3576">
        <f t="shared" si="110"/>
        <v>0</v>
      </c>
      <c r="P3576" t="str">
        <f t="shared" si="111"/>
        <v>2023-04</v>
      </c>
      <c r="Q3576" s="3">
        <f>IF(AND(IF(dashboard!$B$4="All",TRUE,$F3576=dashboard!$B$4),IF(dashboard!$B$5="All",TRUE,$E3576=dashboard!$B$5),IF(dashboard!$B$6="All",TRUE,$G3576=dashboard!$B$6),IF(dashboard!$B$7="All",TRUE,$M3576=dashboard!$B$7),$P3576&gt;=dashboard!$B$8,$P3576&lt;=dashboard!$B$9,COUNTIFS($C$2:C3576,$C3576,$F$2:F3576,IF(dashboard!$B$4="All","*",dashboard!$B$4),$E$2:E3576,IF(dashboard!$B$5="All","*",dashboard!$B$5),$G$2:G3576,IF(dashboard!$B$6="All","*",dashboard!$B$6),$M$2:M3576,IF(dashboard!$B$7="All","*",dashboard!$B$7),$P$2:P3576,"&gt;="&amp;dashboard!$B$8,$P$2:P3576,"&lt;="&amp;dashboard!$B$9)=1),1,0)</f>
        <v>0</v>
      </c>
    </row>
    <row r="3577" spans="1:17">
      <c r="A3577" t="s">
        <v>5184</v>
      </c>
      <c r="B3577" s="2">
        <v>45359</v>
      </c>
      <c r="C3577" t="s">
        <v>59</v>
      </c>
      <c r="D3577" t="s">
        <v>2336</v>
      </c>
      <c r="E3577" t="s">
        <v>17</v>
      </c>
      <c r="F3577" t="s">
        <v>18</v>
      </c>
      <c r="G3577" t="s">
        <v>42</v>
      </c>
      <c r="H3577" t="s">
        <v>20</v>
      </c>
      <c r="I3577" s="3">
        <v>1</v>
      </c>
      <c r="J3577" s="4">
        <v>27251.17</v>
      </c>
      <c r="K3577" s="4">
        <v>27251.17</v>
      </c>
      <c r="L3577" t="s">
        <v>35</v>
      </c>
      <c r="M3577" t="s">
        <v>29</v>
      </c>
      <c r="N3577">
        <f>IF(COUNTIF($C$2:C3577,C3577)=1,1,0)</f>
        <v>0</v>
      </c>
      <c r="O3577">
        <f t="shared" si="110"/>
        <v>0</v>
      </c>
      <c r="P3577" t="str">
        <f t="shared" si="111"/>
        <v>2024-03</v>
      </c>
      <c r="Q3577" s="3">
        <f>IF(AND(IF(dashboard!$B$4="All",TRUE,$F3577=dashboard!$B$4),IF(dashboard!$B$5="All",TRUE,$E3577=dashboard!$B$5),IF(dashboard!$B$6="All",TRUE,$G3577=dashboard!$B$6),IF(dashboard!$B$7="All",TRUE,$M3577=dashboard!$B$7),$P3577&gt;=dashboard!$B$8,$P3577&lt;=dashboard!$B$9,COUNTIFS($C$2:C3577,$C3577,$F$2:F3577,IF(dashboard!$B$4="All","*",dashboard!$B$4),$E$2:E3577,IF(dashboard!$B$5="All","*",dashboard!$B$5),$G$2:G3577,IF(dashboard!$B$6="All","*",dashboard!$B$6),$M$2:M3577,IF(dashboard!$B$7="All","*",dashboard!$B$7),$P$2:P3577,"&gt;="&amp;dashboard!$B$8,$P$2:P3577,"&lt;="&amp;dashboard!$B$9)=1),1,0)</f>
        <v>0</v>
      </c>
    </row>
    <row r="3578" spans="1:17">
      <c r="A3578" t="s">
        <v>5185</v>
      </c>
      <c r="B3578" s="2">
        <v>45282</v>
      </c>
      <c r="C3578" t="s">
        <v>699</v>
      </c>
      <c r="D3578" t="s">
        <v>2017</v>
      </c>
      <c r="E3578" t="s">
        <v>17</v>
      </c>
      <c r="F3578" t="s">
        <v>27</v>
      </c>
      <c r="G3578" t="s">
        <v>19</v>
      </c>
      <c r="H3578" t="s">
        <v>57</v>
      </c>
      <c r="I3578" s="3">
        <v>5</v>
      </c>
      <c r="J3578" s="4">
        <v>11004.7</v>
      </c>
      <c r="K3578" s="4">
        <v>55023.5</v>
      </c>
      <c r="L3578" t="s">
        <v>28</v>
      </c>
      <c r="M3578" t="s">
        <v>29</v>
      </c>
      <c r="N3578">
        <f>IF(COUNTIF($C$2:C3578,C3578)=1,1,0)</f>
        <v>0</v>
      </c>
      <c r="O3578">
        <f t="shared" si="110"/>
        <v>0</v>
      </c>
      <c r="P3578" t="str">
        <f t="shared" si="111"/>
        <v>2023-12</v>
      </c>
      <c r="Q3578" s="3">
        <f>IF(AND(IF(dashboard!$B$4="All",TRUE,$F3578=dashboard!$B$4),IF(dashboard!$B$5="All",TRUE,$E3578=dashboard!$B$5),IF(dashboard!$B$6="All",TRUE,$G3578=dashboard!$B$6),IF(dashboard!$B$7="All",TRUE,$M3578=dashboard!$B$7),$P3578&gt;=dashboard!$B$8,$P3578&lt;=dashboard!$B$9,COUNTIFS($C$2:C3578,$C3578,$F$2:F3578,IF(dashboard!$B$4="All","*",dashboard!$B$4),$E$2:E3578,IF(dashboard!$B$5="All","*",dashboard!$B$5),$G$2:G3578,IF(dashboard!$B$6="All","*",dashboard!$B$6),$M$2:M3578,IF(dashboard!$B$7="All","*",dashboard!$B$7),$P$2:P3578,"&gt;="&amp;dashboard!$B$8,$P$2:P3578,"&lt;="&amp;dashboard!$B$9)=1),1,0)</f>
        <v>0</v>
      </c>
    </row>
    <row r="3579" spans="1:17">
      <c r="A3579" t="s">
        <v>5186</v>
      </c>
      <c r="B3579" s="2">
        <v>45133</v>
      </c>
      <c r="C3579" t="s">
        <v>828</v>
      </c>
      <c r="D3579" t="s">
        <v>538</v>
      </c>
      <c r="E3579" t="s">
        <v>26</v>
      </c>
      <c r="F3579" t="s">
        <v>27</v>
      </c>
      <c r="G3579" t="s">
        <v>42</v>
      </c>
      <c r="H3579" t="s">
        <v>50</v>
      </c>
      <c r="I3579" s="3">
        <v>5</v>
      </c>
      <c r="J3579" s="4">
        <v>1829</v>
      </c>
      <c r="K3579" s="4">
        <v>9145</v>
      </c>
      <c r="L3579" t="s">
        <v>35</v>
      </c>
      <c r="M3579" t="s">
        <v>29</v>
      </c>
      <c r="N3579">
        <f>IF(COUNTIF($C$2:C3579,C3579)=1,1,0)</f>
        <v>0</v>
      </c>
      <c r="O3579">
        <f t="shared" si="110"/>
        <v>0</v>
      </c>
      <c r="P3579" t="str">
        <f t="shared" si="111"/>
        <v>2023-07</v>
      </c>
      <c r="Q3579" s="3">
        <f>IF(AND(IF(dashboard!$B$4="All",TRUE,$F3579=dashboard!$B$4),IF(dashboard!$B$5="All",TRUE,$E3579=dashboard!$B$5),IF(dashboard!$B$6="All",TRUE,$G3579=dashboard!$B$6),IF(dashboard!$B$7="All",TRUE,$M3579=dashboard!$B$7),$P3579&gt;=dashboard!$B$8,$P3579&lt;=dashboard!$B$9,COUNTIFS($C$2:C3579,$C3579,$F$2:F3579,IF(dashboard!$B$4="All","*",dashboard!$B$4),$E$2:E3579,IF(dashboard!$B$5="All","*",dashboard!$B$5),$G$2:G3579,IF(dashboard!$B$6="All","*",dashboard!$B$6),$M$2:M3579,IF(dashboard!$B$7="All","*",dashboard!$B$7),$P$2:P3579,"&gt;="&amp;dashboard!$B$8,$P$2:P3579,"&lt;="&amp;dashboard!$B$9)=1),1,0)</f>
        <v>0</v>
      </c>
    </row>
    <row r="3580" spans="1:17">
      <c r="A3580" t="s">
        <v>5187</v>
      </c>
      <c r="B3580" s="2">
        <v>45161</v>
      </c>
      <c r="C3580" t="s">
        <v>210</v>
      </c>
      <c r="D3580" t="s">
        <v>1576</v>
      </c>
      <c r="E3580" t="s">
        <v>17</v>
      </c>
      <c r="F3580" t="s">
        <v>33</v>
      </c>
      <c r="G3580" t="s">
        <v>19</v>
      </c>
      <c r="H3580" t="s">
        <v>57</v>
      </c>
      <c r="I3580" s="3">
        <v>4</v>
      </c>
      <c r="J3580" s="4">
        <v>12432.33</v>
      </c>
      <c r="K3580" s="4">
        <v>49729.3</v>
      </c>
      <c r="L3580" t="s">
        <v>21</v>
      </c>
      <c r="M3580" t="s">
        <v>29</v>
      </c>
      <c r="N3580">
        <f>IF(COUNTIF($C$2:C3580,C3580)=1,1,0)</f>
        <v>0</v>
      </c>
      <c r="O3580">
        <f t="shared" si="110"/>
        <v>0</v>
      </c>
      <c r="P3580" t="str">
        <f t="shared" si="111"/>
        <v>2023-08</v>
      </c>
      <c r="Q3580" s="3">
        <f>IF(AND(IF(dashboard!$B$4="All",TRUE,$F3580=dashboard!$B$4),IF(dashboard!$B$5="All",TRUE,$E3580=dashboard!$B$5),IF(dashboard!$B$6="All",TRUE,$G3580=dashboard!$B$6),IF(dashboard!$B$7="All",TRUE,$M3580=dashboard!$B$7),$P3580&gt;=dashboard!$B$8,$P3580&lt;=dashboard!$B$9,COUNTIFS($C$2:C3580,$C3580,$F$2:F3580,IF(dashboard!$B$4="All","*",dashboard!$B$4),$E$2:E3580,IF(dashboard!$B$5="All","*",dashboard!$B$5),$G$2:G3580,IF(dashboard!$B$6="All","*",dashboard!$B$6),$M$2:M3580,IF(dashboard!$B$7="All","*",dashboard!$B$7),$P$2:P3580,"&gt;="&amp;dashboard!$B$8,$P$2:P3580,"&lt;="&amp;dashboard!$B$9)=1),1,0)</f>
        <v>0</v>
      </c>
    </row>
    <row r="3581" spans="1:17">
      <c r="A3581" t="s">
        <v>5188</v>
      </c>
      <c r="B3581" s="2">
        <v>45368</v>
      </c>
      <c r="C3581" t="s">
        <v>1536</v>
      </c>
      <c r="D3581" t="s">
        <v>64</v>
      </c>
      <c r="E3581" t="s">
        <v>17</v>
      </c>
      <c r="F3581" t="s">
        <v>46</v>
      </c>
      <c r="G3581" t="s">
        <v>19</v>
      </c>
      <c r="H3581" t="s">
        <v>34</v>
      </c>
      <c r="I3581" s="3">
        <v>1</v>
      </c>
      <c r="J3581" s="4">
        <v>1139.58</v>
      </c>
      <c r="K3581" s="4">
        <v>1139.58</v>
      </c>
      <c r="L3581" t="s">
        <v>35</v>
      </c>
      <c r="M3581" t="s">
        <v>22</v>
      </c>
      <c r="N3581">
        <f>IF(COUNTIF($C$2:C3581,C3581)=1,1,0)</f>
        <v>0</v>
      </c>
      <c r="O3581">
        <f t="shared" si="110"/>
        <v>1</v>
      </c>
      <c r="P3581" t="str">
        <f t="shared" si="111"/>
        <v>2024-03</v>
      </c>
      <c r="Q3581" s="3">
        <f>IF(AND(IF(dashboard!$B$4="All",TRUE,$F3581=dashboard!$B$4),IF(dashboard!$B$5="All",TRUE,$E3581=dashboard!$B$5),IF(dashboard!$B$6="All",TRUE,$G3581=dashboard!$B$6),IF(dashboard!$B$7="All",TRUE,$M3581=dashboard!$B$7),$P3581&gt;=dashboard!$B$8,$P3581&lt;=dashboard!$B$9,COUNTIFS($C$2:C3581,$C3581,$F$2:F3581,IF(dashboard!$B$4="All","*",dashboard!$B$4),$E$2:E3581,IF(dashboard!$B$5="All","*",dashboard!$B$5),$G$2:G3581,IF(dashboard!$B$6="All","*",dashboard!$B$6),$M$2:M3581,IF(dashboard!$B$7="All","*",dashboard!$B$7),$P$2:P3581,"&gt;="&amp;dashboard!$B$8,$P$2:P3581,"&lt;="&amp;dashboard!$B$9)=1),1,0)</f>
        <v>0</v>
      </c>
    </row>
    <row r="3582" spans="1:17">
      <c r="A3582" t="s">
        <v>5189</v>
      </c>
      <c r="B3582" s="2">
        <v>45281</v>
      </c>
      <c r="C3582" t="s">
        <v>4213</v>
      </c>
      <c r="D3582" t="s">
        <v>854</v>
      </c>
      <c r="E3582" t="s">
        <v>26</v>
      </c>
      <c r="F3582" t="s">
        <v>46</v>
      </c>
      <c r="G3582" t="s">
        <v>19</v>
      </c>
      <c r="H3582" t="s">
        <v>34</v>
      </c>
      <c r="I3582" s="3">
        <v>1</v>
      </c>
      <c r="J3582" s="4">
        <v>1356.14</v>
      </c>
      <c r="K3582" s="4">
        <v>1356.14</v>
      </c>
      <c r="L3582" t="s">
        <v>35</v>
      </c>
      <c r="M3582" t="s">
        <v>29</v>
      </c>
      <c r="N3582">
        <f>IF(COUNTIF($C$2:C3582,C3582)=1,1,0)</f>
        <v>0</v>
      </c>
      <c r="O3582">
        <f t="shared" si="110"/>
        <v>0</v>
      </c>
      <c r="P3582" t="str">
        <f t="shared" si="111"/>
        <v>2023-12</v>
      </c>
      <c r="Q3582" s="3">
        <f>IF(AND(IF(dashboard!$B$4="All",TRUE,$F3582=dashboard!$B$4),IF(dashboard!$B$5="All",TRUE,$E3582=dashboard!$B$5),IF(dashboard!$B$6="All",TRUE,$G3582=dashboard!$B$6),IF(dashboard!$B$7="All",TRUE,$M3582=dashboard!$B$7),$P3582&gt;=dashboard!$B$8,$P3582&lt;=dashboard!$B$9,COUNTIFS($C$2:C3582,$C3582,$F$2:F3582,IF(dashboard!$B$4="All","*",dashboard!$B$4),$E$2:E3582,IF(dashboard!$B$5="All","*",dashboard!$B$5),$G$2:G3582,IF(dashboard!$B$6="All","*",dashboard!$B$6),$M$2:M3582,IF(dashboard!$B$7="All","*",dashboard!$B$7),$P$2:P3582,"&gt;="&amp;dashboard!$B$8,$P$2:P3582,"&lt;="&amp;dashboard!$B$9)=1),1,0)</f>
        <v>0</v>
      </c>
    </row>
    <row r="3583" spans="1:17">
      <c r="A3583" t="s">
        <v>5190</v>
      </c>
      <c r="B3583" s="2">
        <v>45441</v>
      </c>
      <c r="C3583" t="s">
        <v>3300</v>
      </c>
      <c r="D3583" t="s">
        <v>1712</v>
      </c>
      <c r="E3583" t="s">
        <v>17</v>
      </c>
      <c r="F3583" t="s">
        <v>46</v>
      </c>
      <c r="G3583" t="s">
        <v>42</v>
      </c>
      <c r="H3583" t="s">
        <v>20</v>
      </c>
      <c r="I3583" s="3">
        <v>3</v>
      </c>
      <c r="J3583" s="4">
        <v>40301.89</v>
      </c>
      <c r="K3583" s="4">
        <v>120905.68</v>
      </c>
      <c r="L3583" t="s">
        <v>21</v>
      </c>
      <c r="M3583" t="s">
        <v>29</v>
      </c>
      <c r="N3583">
        <f>IF(COUNTIF($C$2:C3583,C3583)=1,1,0)</f>
        <v>0</v>
      </c>
      <c r="O3583">
        <f t="shared" si="110"/>
        <v>0</v>
      </c>
      <c r="P3583" t="str">
        <f t="shared" si="111"/>
        <v>2024-05</v>
      </c>
      <c r="Q3583" s="3">
        <f>IF(AND(IF(dashboard!$B$4="All",TRUE,$F3583=dashboard!$B$4),IF(dashboard!$B$5="All",TRUE,$E3583=dashboard!$B$5),IF(dashboard!$B$6="All",TRUE,$G3583=dashboard!$B$6),IF(dashboard!$B$7="All",TRUE,$M3583=dashboard!$B$7),$P3583&gt;=dashboard!$B$8,$P3583&lt;=dashboard!$B$9,COUNTIFS($C$2:C3583,$C3583,$F$2:F3583,IF(dashboard!$B$4="All","*",dashboard!$B$4),$E$2:E3583,IF(dashboard!$B$5="All","*",dashboard!$B$5),$G$2:G3583,IF(dashboard!$B$6="All","*",dashboard!$B$6),$M$2:M3583,IF(dashboard!$B$7="All","*",dashboard!$B$7),$P$2:P3583,"&gt;="&amp;dashboard!$B$8,$P$2:P3583,"&lt;="&amp;dashboard!$B$9)=1),1,0)</f>
        <v>0</v>
      </c>
    </row>
    <row r="3584" spans="1:17">
      <c r="A3584" t="s">
        <v>5191</v>
      </c>
      <c r="B3584" s="2">
        <v>45134</v>
      </c>
      <c r="C3584" t="s">
        <v>616</v>
      </c>
      <c r="D3584" t="s">
        <v>1620</v>
      </c>
      <c r="E3584" t="s">
        <v>17</v>
      </c>
      <c r="F3584" t="s">
        <v>46</v>
      </c>
      <c r="G3584" t="s">
        <v>19</v>
      </c>
      <c r="H3584" t="s">
        <v>20</v>
      </c>
      <c r="I3584" s="3">
        <v>2</v>
      </c>
      <c r="J3584" s="4">
        <v>39065.74</v>
      </c>
      <c r="K3584" s="4">
        <v>78131.48</v>
      </c>
      <c r="L3584" t="s">
        <v>35</v>
      </c>
      <c r="M3584" t="s">
        <v>29</v>
      </c>
      <c r="N3584">
        <f>IF(COUNTIF($C$2:C3584,C3584)=1,1,0)</f>
        <v>0</v>
      </c>
      <c r="O3584">
        <f t="shared" si="110"/>
        <v>0</v>
      </c>
      <c r="P3584" t="str">
        <f t="shared" si="111"/>
        <v>2023-07</v>
      </c>
      <c r="Q3584" s="3">
        <f>IF(AND(IF(dashboard!$B$4="All",TRUE,$F3584=dashboard!$B$4),IF(dashboard!$B$5="All",TRUE,$E3584=dashboard!$B$5),IF(dashboard!$B$6="All",TRUE,$G3584=dashboard!$B$6),IF(dashboard!$B$7="All",TRUE,$M3584=dashboard!$B$7),$P3584&gt;=dashboard!$B$8,$P3584&lt;=dashboard!$B$9,COUNTIFS($C$2:C3584,$C3584,$F$2:F3584,IF(dashboard!$B$4="All","*",dashboard!$B$4),$E$2:E3584,IF(dashboard!$B$5="All","*",dashboard!$B$5),$G$2:G3584,IF(dashboard!$B$6="All","*",dashboard!$B$6),$M$2:M3584,IF(dashboard!$B$7="All","*",dashboard!$B$7),$P$2:P3584,"&gt;="&amp;dashboard!$B$8,$P$2:P3584,"&lt;="&amp;dashboard!$B$9)=1),1,0)</f>
        <v>0</v>
      </c>
    </row>
    <row r="3585" spans="1:17">
      <c r="A3585" t="s">
        <v>5192</v>
      </c>
      <c r="B3585" s="2">
        <v>45051</v>
      </c>
      <c r="C3585" t="s">
        <v>883</v>
      </c>
      <c r="D3585" t="s">
        <v>736</v>
      </c>
      <c r="E3585" t="s">
        <v>26</v>
      </c>
      <c r="F3585" t="s">
        <v>46</v>
      </c>
      <c r="G3585" t="s">
        <v>19</v>
      </c>
      <c r="H3585" t="s">
        <v>20</v>
      </c>
      <c r="I3585" s="3">
        <v>5</v>
      </c>
      <c r="J3585" s="4">
        <v>30249.86</v>
      </c>
      <c r="K3585" s="4">
        <v>151249.29999999999</v>
      </c>
      <c r="L3585" t="s">
        <v>21</v>
      </c>
      <c r="M3585" t="s">
        <v>29</v>
      </c>
      <c r="N3585">
        <f>IF(COUNTIF($C$2:C3585,C3585)=1,1,0)</f>
        <v>0</v>
      </c>
      <c r="O3585">
        <f t="shared" si="110"/>
        <v>0</v>
      </c>
      <c r="P3585" t="str">
        <f t="shared" si="111"/>
        <v>2023-05</v>
      </c>
      <c r="Q3585" s="3">
        <f>IF(AND(IF(dashboard!$B$4="All",TRUE,$F3585=dashboard!$B$4),IF(dashboard!$B$5="All",TRUE,$E3585=dashboard!$B$5),IF(dashboard!$B$6="All",TRUE,$G3585=dashboard!$B$6),IF(dashboard!$B$7="All",TRUE,$M3585=dashboard!$B$7),$P3585&gt;=dashboard!$B$8,$P3585&lt;=dashboard!$B$9,COUNTIFS($C$2:C3585,$C3585,$F$2:F3585,IF(dashboard!$B$4="All","*",dashboard!$B$4),$E$2:E3585,IF(dashboard!$B$5="All","*",dashboard!$B$5),$G$2:G3585,IF(dashboard!$B$6="All","*",dashboard!$B$6),$M$2:M3585,IF(dashboard!$B$7="All","*",dashboard!$B$7),$P$2:P3585,"&gt;="&amp;dashboard!$B$8,$P$2:P3585,"&lt;="&amp;dashboard!$B$9)=1),1,0)</f>
        <v>0</v>
      </c>
    </row>
    <row r="3586" spans="1:17">
      <c r="A3586" t="s">
        <v>5193</v>
      </c>
      <c r="B3586" s="2">
        <v>45064</v>
      </c>
      <c r="C3586" t="s">
        <v>3295</v>
      </c>
      <c r="D3586" t="s">
        <v>2935</v>
      </c>
      <c r="E3586" t="s">
        <v>17</v>
      </c>
      <c r="F3586" t="s">
        <v>18</v>
      </c>
      <c r="G3586" t="s">
        <v>19</v>
      </c>
      <c r="H3586" t="s">
        <v>20</v>
      </c>
      <c r="I3586" s="3">
        <v>3</v>
      </c>
      <c r="J3586" s="4">
        <v>29864.76</v>
      </c>
      <c r="K3586" s="4">
        <v>89594.28</v>
      </c>
      <c r="L3586" t="s">
        <v>28</v>
      </c>
      <c r="M3586" t="s">
        <v>22</v>
      </c>
      <c r="N3586">
        <f>IF(COUNTIF($C$2:C3586,C3586)=1,1,0)</f>
        <v>0</v>
      </c>
      <c r="O3586">
        <f t="shared" ref="O3586:O3649" si="112">IF(OR(M3586="Yes",M3586="YES",M3586=TRUE,M3586=1),1,0)</f>
        <v>1</v>
      </c>
      <c r="P3586" t="str">
        <f t="shared" ref="P3586:P3649" si="113">TEXT(B3586,"yyyy-mm")</f>
        <v>2023-05</v>
      </c>
      <c r="Q3586" s="3">
        <f>IF(AND(IF(dashboard!$B$4="All",TRUE,$F3586=dashboard!$B$4),IF(dashboard!$B$5="All",TRUE,$E3586=dashboard!$B$5),IF(dashboard!$B$6="All",TRUE,$G3586=dashboard!$B$6),IF(dashboard!$B$7="All",TRUE,$M3586=dashboard!$B$7),$P3586&gt;=dashboard!$B$8,$P3586&lt;=dashboard!$B$9,COUNTIFS($C$2:C3586,$C3586,$F$2:F3586,IF(dashboard!$B$4="All","*",dashboard!$B$4),$E$2:E3586,IF(dashboard!$B$5="All","*",dashboard!$B$5),$G$2:G3586,IF(dashboard!$B$6="All","*",dashboard!$B$6),$M$2:M3586,IF(dashboard!$B$7="All","*",dashboard!$B$7),$P$2:P3586,"&gt;="&amp;dashboard!$B$8,$P$2:P3586,"&lt;="&amp;dashboard!$B$9)=1),1,0)</f>
        <v>0</v>
      </c>
    </row>
    <row r="3587" spans="1:17">
      <c r="A3587" t="s">
        <v>5194</v>
      </c>
      <c r="B3587" s="2">
        <v>45265</v>
      </c>
      <c r="C3587" t="s">
        <v>1784</v>
      </c>
      <c r="D3587" t="s">
        <v>49</v>
      </c>
      <c r="E3587" t="s">
        <v>17</v>
      </c>
      <c r="F3587" t="s">
        <v>18</v>
      </c>
      <c r="G3587" t="s">
        <v>19</v>
      </c>
      <c r="H3587" t="s">
        <v>57</v>
      </c>
      <c r="I3587" s="3">
        <v>3</v>
      </c>
      <c r="J3587" s="4">
        <v>17905.939999999999</v>
      </c>
      <c r="K3587" s="4">
        <v>53717.81</v>
      </c>
      <c r="L3587" t="s">
        <v>35</v>
      </c>
      <c r="M3587" t="s">
        <v>29</v>
      </c>
      <c r="N3587">
        <f>IF(COUNTIF($C$2:C3587,C3587)=1,1,0)</f>
        <v>0</v>
      </c>
      <c r="O3587">
        <f t="shared" si="112"/>
        <v>0</v>
      </c>
      <c r="P3587" t="str">
        <f t="shared" si="113"/>
        <v>2023-12</v>
      </c>
      <c r="Q3587" s="3">
        <f>IF(AND(IF(dashboard!$B$4="All",TRUE,$F3587=dashboard!$B$4),IF(dashboard!$B$5="All",TRUE,$E3587=dashboard!$B$5),IF(dashboard!$B$6="All",TRUE,$G3587=dashboard!$B$6),IF(dashboard!$B$7="All",TRUE,$M3587=dashboard!$B$7),$P3587&gt;=dashboard!$B$8,$P3587&lt;=dashboard!$B$9,COUNTIFS($C$2:C3587,$C3587,$F$2:F3587,IF(dashboard!$B$4="All","*",dashboard!$B$4),$E$2:E3587,IF(dashboard!$B$5="All","*",dashboard!$B$5),$G$2:G3587,IF(dashboard!$B$6="All","*",dashboard!$B$6),$M$2:M3587,IF(dashboard!$B$7="All","*",dashboard!$B$7),$P$2:P3587,"&gt;="&amp;dashboard!$B$8,$P$2:P3587,"&lt;="&amp;dashboard!$B$9)=1),1,0)</f>
        <v>0</v>
      </c>
    </row>
    <row r="3588" spans="1:17">
      <c r="A3588" t="s">
        <v>5195</v>
      </c>
      <c r="B3588" s="2">
        <v>45463</v>
      </c>
      <c r="C3588" t="s">
        <v>1583</v>
      </c>
      <c r="D3588" t="s">
        <v>2416</v>
      </c>
      <c r="E3588" t="s">
        <v>17</v>
      </c>
      <c r="F3588" t="s">
        <v>18</v>
      </c>
      <c r="G3588" t="s">
        <v>42</v>
      </c>
      <c r="H3588" t="s">
        <v>20</v>
      </c>
      <c r="I3588" s="3">
        <v>5</v>
      </c>
      <c r="J3588" s="4">
        <v>36422.410000000003</v>
      </c>
      <c r="K3588" s="4">
        <v>182112.06</v>
      </c>
      <c r="L3588" t="s">
        <v>28</v>
      </c>
      <c r="M3588" t="s">
        <v>29</v>
      </c>
      <c r="N3588">
        <f>IF(COUNTIF($C$2:C3588,C3588)=1,1,0)</f>
        <v>0</v>
      </c>
      <c r="O3588">
        <f t="shared" si="112"/>
        <v>0</v>
      </c>
      <c r="P3588" t="str">
        <f t="shared" si="113"/>
        <v>2024-06</v>
      </c>
      <c r="Q3588" s="3">
        <f>IF(AND(IF(dashboard!$B$4="All",TRUE,$F3588=dashboard!$B$4),IF(dashboard!$B$5="All",TRUE,$E3588=dashboard!$B$5),IF(dashboard!$B$6="All",TRUE,$G3588=dashboard!$B$6),IF(dashboard!$B$7="All",TRUE,$M3588=dashboard!$B$7),$P3588&gt;=dashboard!$B$8,$P3588&lt;=dashboard!$B$9,COUNTIFS($C$2:C3588,$C3588,$F$2:F3588,IF(dashboard!$B$4="All","*",dashboard!$B$4),$E$2:E3588,IF(dashboard!$B$5="All","*",dashboard!$B$5),$G$2:G3588,IF(dashboard!$B$6="All","*",dashboard!$B$6),$M$2:M3588,IF(dashboard!$B$7="All","*",dashboard!$B$7),$P$2:P3588,"&gt;="&amp;dashboard!$B$8,$P$2:P3588,"&lt;="&amp;dashboard!$B$9)=1),1,0)</f>
        <v>0</v>
      </c>
    </row>
    <row r="3589" spans="1:17">
      <c r="A3589" t="s">
        <v>5196</v>
      </c>
      <c r="B3589" s="2">
        <v>44994</v>
      </c>
      <c r="C3589" t="s">
        <v>114</v>
      </c>
      <c r="D3589" t="s">
        <v>678</v>
      </c>
      <c r="E3589" t="s">
        <v>26</v>
      </c>
      <c r="F3589" t="s">
        <v>27</v>
      </c>
      <c r="G3589" t="s">
        <v>19</v>
      </c>
      <c r="H3589" t="s">
        <v>57</v>
      </c>
      <c r="I3589" s="3">
        <v>4</v>
      </c>
      <c r="J3589" s="4">
        <v>12787.14</v>
      </c>
      <c r="K3589" s="4">
        <v>51148.56</v>
      </c>
      <c r="L3589" t="s">
        <v>21</v>
      </c>
      <c r="M3589" t="s">
        <v>29</v>
      </c>
      <c r="N3589">
        <f>IF(COUNTIF($C$2:C3589,C3589)=1,1,0)</f>
        <v>0</v>
      </c>
      <c r="O3589">
        <f t="shared" si="112"/>
        <v>0</v>
      </c>
      <c r="P3589" t="str">
        <f t="shared" si="113"/>
        <v>2023-03</v>
      </c>
      <c r="Q3589" s="3">
        <f>IF(AND(IF(dashboard!$B$4="All",TRUE,$F3589=dashboard!$B$4),IF(dashboard!$B$5="All",TRUE,$E3589=dashboard!$B$5),IF(dashboard!$B$6="All",TRUE,$G3589=dashboard!$B$6),IF(dashboard!$B$7="All",TRUE,$M3589=dashboard!$B$7),$P3589&gt;=dashboard!$B$8,$P3589&lt;=dashboard!$B$9,COUNTIFS($C$2:C3589,$C3589,$F$2:F3589,IF(dashboard!$B$4="All","*",dashboard!$B$4),$E$2:E3589,IF(dashboard!$B$5="All","*",dashboard!$B$5),$G$2:G3589,IF(dashboard!$B$6="All","*",dashboard!$B$6),$M$2:M3589,IF(dashboard!$B$7="All","*",dashboard!$B$7),$P$2:P3589,"&gt;="&amp;dashboard!$B$8,$P$2:P3589,"&lt;="&amp;dashboard!$B$9)=1),1,0)</f>
        <v>0</v>
      </c>
    </row>
    <row r="3590" spans="1:17">
      <c r="A3590" t="s">
        <v>5197</v>
      </c>
      <c r="B3590" s="2">
        <v>45467</v>
      </c>
      <c r="C3590" t="s">
        <v>567</v>
      </c>
      <c r="D3590" t="s">
        <v>892</v>
      </c>
      <c r="E3590" t="s">
        <v>26</v>
      </c>
      <c r="F3590" t="s">
        <v>18</v>
      </c>
      <c r="G3590" t="s">
        <v>19</v>
      </c>
      <c r="H3590" t="s">
        <v>50</v>
      </c>
      <c r="I3590" s="3">
        <v>4</v>
      </c>
      <c r="J3590" s="4">
        <v>2161.35</v>
      </c>
      <c r="K3590" s="4">
        <v>8645.4</v>
      </c>
      <c r="L3590" t="s">
        <v>21</v>
      </c>
      <c r="M3590" t="s">
        <v>22</v>
      </c>
      <c r="N3590">
        <f>IF(COUNTIF($C$2:C3590,C3590)=1,1,0)</f>
        <v>0</v>
      </c>
      <c r="O3590">
        <f t="shared" si="112"/>
        <v>1</v>
      </c>
      <c r="P3590" t="str">
        <f t="shared" si="113"/>
        <v>2024-06</v>
      </c>
      <c r="Q3590" s="3">
        <f>IF(AND(IF(dashboard!$B$4="All",TRUE,$F3590=dashboard!$B$4),IF(dashboard!$B$5="All",TRUE,$E3590=dashboard!$B$5),IF(dashboard!$B$6="All",TRUE,$G3590=dashboard!$B$6),IF(dashboard!$B$7="All",TRUE,$M3590=dashboard!$B$7),$P3590&gt;=dashboard!$B$8,$P3590&lt;=dashboard!$B$9,COUNTIFS($C$2:C3590,$C3590,$F$2:F3590,IF(dashboard!$B$4="All","*",dashboard!$B$4),$E$2:E3590,IF(dashboard!$B$5="All","*",dashboard!$B$5),$G$2:G3590,IF(dashboard!$B$6="All","*",dashboard!$B$6),$M$2:M3590,IF(dashboard!$B$7="All","*",dashboard!$B$7),$P$2:P3590,"&gt;="&amp;dashboard!$B$8,$P$2:P3590,"&lt;="&amp;dashboard!$B$9)=1),1,0)</f>
        <v>0</v>
      </c>
    </row>
    <row r="3591" spans="1:17">
      <c r="A3591" t="s">
        <v>5198</v>
      </c>
      <c r="B3591" s="2">
        <v>45309</v>
      </c>
      <c r="C3591" t="s">
        <v>2524</v>
      </c>
      <c r="D3591" t="s">
        <v>697</v>
      </c>
      <c r="E3591" t="s">
        <v>26</v>
      </c>
      <c r="F3591" t="s">
        <v>46</v>
      </c>
      <c r="G3591" t="s">
        <v>42</v>
      </c>
      <c r="H3591" t="s">
        <v>50</v>
      </c>
      <c r="I3591" s="3">
        <v>5</v>
      </c>
      <c r="J3591" s="4">
        <v>2293.31</v>
      </c>
      <c r="K3591" s="4">
        <v>11466.53</v>
      </c>
      <c r="L3591" t="s">
        <v>35</v>
      </c>
      <c r="M3591" t="s">
        <v>22</v>
      </c>
      <c r="N3591">
        <f>IF(COUNTIF($C$2:C3591,C3591)=1,1,0)</f>
        <v>0</v>
      </c>
      <c r="O3591">
        <f t="shared" si="112"/>
        <v>1</v>
      </c>
      <c r="P3591" t="str">
        <f t="shared" si="113"/>
        <v>2024-01</v>
      </c>
      <c r="Q3591" s="3">
        <f>IF(AND(IF(dashboard!$B$4="All",TRUE,$F3591=dashboard!$B$4),IF(dashboard!$B$5="All",TRUE,$E3591=dashboard!$B$5),IF(dashboard!$B$6="All",TRUE,$G3591=dashboard!$B$6),IF(dashboard!$B$7="All",TRUE,$M3591=dashboard!$B$7),$P3591&gt;=dashboard!$B$8,$P3591&lt;=dashboard!$B$9,COUNTIFS($C$2:C3591,$C3591,$F$2:F3591,IF(dashboard!$B$4="All","*",dashboard!$B$4),$E$2:E3591,IF(dashboard!$B$5="All","*",dashboard!$B$5),$G$2:G3591,IF(dashboard!$B$6="All","*",dashboard!$B$6),$M$2:M3591,IF(dashboard!$B$7="All","*",dashboard!$B$7),$P$2:P3591,"&gt;="&amp;dashboard!$B$8,$P$2:P3591,"&lt;="&amp;dashboard!$B$9)=1),1,0)</f>
        <v>0</v>
      </c>
    </row>
    <row r="3592" spans="1:17">
      <c r="A3592" t="s">
        <v>5199</v>
      </c>
      <c r="B3592" s="2">
        <v>44945</v>
      </c>
      <c r="C3592" t="s">
        <v>468</v>
      </c>
      <c r="D3592" t="s">
        <v>1604</v>
      </c>
      <c r="E3592" t="s">
        <v>17</v>
      </c>
      <c r="F3592" t="s">
        <v>46</v>
      </c>
      <c r="G3592" t="s">
        <v>19</v>
      </c>
      <c r="H3592" t="s">
        <v>34</v>
      </c>
      <c r="I3592" s="3">
        <v>1</v>
      </c>
      <c r="J3592" s="4">
        <v>1213.08</v>
      </c>
      <c r="K3592" s="4">
        <v>1213.08</v>
      </c>
      <c r="L3592" t="s">
        <v>35</v>
      </c>
      <c r="M3592" t="s">
        <v>29</v>
      </c>
      <c r="N3592">
        <f>IF(COUNTIF($C$2:C3592,C3592)=1,1,0)</f>
        <v>0</v>
      </c>
      <c r="O3592">
        <f t="shared" si="112"/>
        <v>0</v>
      </c>
      <c r="P3592" t="str">
        <f t="shared" si="113"/>
        <v>2023-01</v>
      </c>
      <c r="Q3592" s="3">
        <f>IF(AND(IF(dashboard!$B$4="All",TRUE,$F3592=dashboard!$B$4),IF(dashboard!$B$5="All",TRUE,$E3592=dashboard!$B$5),IF(dashboard!$B$6="All",TRUE,$G3592=dashboard!$B$6),IF(dashboard!$B$7="All",TRUE,$M3592=dashboard!$B$7),$P3592&gt;=dashboard!$B$8,$P3592&lt;=dashboard!$B$9,COUNTIFS($C$2:C3592,$C3592,$F$2:F3592,IF(dashboard!$B$4="All","*",dashboard!$B$4),$E$2:E3592,IF(dashboard!$B$5="All","*",dashboard!$B$5),$G$2:G3592,IF(dashboard!$B$6="All","*",dashboard!$B$6),$M$2:M3592,IF(dashboard!$B$7="All","*",dashboard!$B$7),$P$2:P3592,"&gt;="&amp;dashboard!$B$8,$P$2:P3592,"&lt;="&amp;dashboard!$B$9)=1),1,0)</f>
        <v>0</v>
      </c>
    </row>
    <row r="3593" spans="1:17">
      <c r="A3593" t="s">
        <v>5200</v>
      </c>
      <c r="B3593" s="2">
        <v>45376</v>
      </c>
      <c r="C3593" t="s">
        <v>2547</v>
      </c>
      <c r="D3593" t="s">
        <v>1420</v>
      </c>
      <c r="E3593" t="s">
        <v>17</v>
      </c>
      <c r="F3593" t="s">
        <v>27</v>
      </c>
      <c r="G3593" t="s">
        <v>42</v>
      </c>
      <c r="H3593" t="s">
        <v>34</v>
      </c>
      <c r="I3593" s="3">
        <v>2</v>
      </c>
      <c r="J3593" s="4">
        <v>1378.79</v>
      </c>
      <c r="K3593" s="4">
        <v>2757.57</v>
      </c>
      <c r="L3593" t="s">
        <v>21</v>
      </c>
      <c r="M3593" t="s">
        <v>29</v>
      </c>
      <c r="N3593">
        <f>IF(COUNTIF($C$2:C3593,C3593)=1,1,0)</f>
        <v>0</v>
      </c>
      <c r="O3593">
        <f t="shared" si="112"/>
        <v>0</v>
      </c>
      <c r="P3593" t="str">
        <f t="shared" si="113"/>
        <v>2024-03</v>
      </c>
      <c r="Q3593" s="3">
        <f>IF(AND(IF(dashboard!$B$4="All",TRUE,$F3593=dashboard!$B$4),IF(dashboard!$B$5="All",TRUE,$E3593=dashboard!$B$5),IF(dashboard!$B$6="All",TRUE,$G3593=dashboard!$B$6),IF(dashboard!$B$7="All",TRUE,$M3593=dashboard!$B$7),$P3593&gt;=dashboard!$B$8,$P3593&lt;=dashboard!$B$9,COUNTIFS($C$2:C3593,$C3593,$F$2:F3593,IF(dashboard!$B$4="All","*",dashboard!$B$4),$E$2:E3593,IF(dashboard!$B$5="All","*",dashboard!$B$5),$G$2:G3593,IF(dashboard!$B$6="All","*",dashboard!$B$6),$M$2:M3593,IF(dashboard!$B$7="All","*",dashboard!$B$7),$P$2:P3593,"&gt;="&amp;dashboard!$B$8,$P$2:P3593,"&lt;="&amp;dashboard!$B$9)=1),1,0)</f>
        <v>0</v>
      </c>
    </row>
    <row r="3594" spans="1:17">
      <c r="A3594" t="s">
        <v>5201</v>
      </c>
      <c r="B3594" s="2">
        <v>45000</v>
      </c>
      <c r="C3594" t="s">
        <v>2530</v>
      </c>
      <c r="D3594" t="s">
        <v>1068</v>
      </c>
      <c r="E3594" t="s">
        <v>17</v>
      </c>
      <c r="F3594" t="s">
        <v>27</v>
      </c>
      <c r="G3594" t="s">
        <v>42</v>
      </c>
      <c r="H3594" t="s">
        <v>57</v>
      </c>
      <c r="I3594" s="3">
        <v>4</v>
      </c>
      <c r="J3594" s="4">
        <v>11987.3</v>
      </c>
      <c r="K3594" s="4">
        <v>47949.21</v>
      </c>
      <c r="L3594" t="s">
        <v>21</v>
      </c>
      <c r="M3594" t="s">
        <v>29</v>
      </c>
      <c r="N3594">
        <f>IF(COUNTIF($C$2:C3594,C3594)=1,1,0)</f>
        <v>0</v>
      </c>
      <c r="O3594">
        <f t="shared" si="112"/>
        <v>0</v>
      </c>
      <c r="P3594" t="str">
        <f t="shared" si="113"/>
        <v>2023-03</v>
      </c>
      <c r="Q3594" s="3">
        <f>IF(AND(IF(dashboard!$B$4="All",TRUE,$F3594=dashboard!$B$4),IF(dashboard!$B$5="All",TRUE,$E3594=dashboard!$B$5),IF(dashboard!$B$6="All",TRUE,$G3594=dashboard!$B$6),IF(dashboard!$B$7="All",TRUE,$M3594=dashboard!$B$7),$P3594&gt;=dashboard!$B$8,$P3594&lt;=dashboard!$B$9,COUNTIFS($C$2:C3594,$C3594,$F$2:F3594,IF(dashboard!$B$4="All","*",dashboard!$B$4),$E$2:E3594,IF(dashboard!$B$5="All","*",dashboard!$B$5),$G$2:G3594,IF(dashboard!$B$6="All","*",dashboard!$B$6),$M$2:M3594,IF(dashboard!$B$7="All","*",dashboard!$B$7),$P$2:P3594,"&gt;="&amp;dashboard!$B$8,$P$2:P3594,"&lt;="&amp;dashboard!$B$9)=1),1,0)</f>
        <v>0</v>
      </c>
    </row>
    <row r="3595" spans="1:17">
      <c r="A3595" t="s">
        <v>5202</v>
      </c>
      <c r="B3595" s="2">
        <v>45202</v>
      </c>
      <c r="C3595" t="s">
        <v>278</v>
      </c>
      <c r="D3595" t="s">
        <v>3015</v>
      </c>
      <c r="E3595" t="s">
        <v>17</v>
      </c>
      <c r="F3595" t="s">
        <v>33</v>
      </c>
      <c r="G3595" t="s">
        <v>42</v>
      </c>
      <c r="H3595" t="s">
        <v>20</v>
      </c>
      <c r="I3595" s="3">
        <v>2</v>
      </c>
      <c r="J3595" s="4">
        <v>25977.06</v>
      </c>
      <c r="K3595" s="4">
        <v>51954.12</v>
      </c>
      <c r="L3595" t="s">
        <v>28</v>
      </c>
      <c r="M3595" t="s">
        <v>29</v>
      </c>
      <c r="N3595">
        <f>IF(COUNTIF($C$2:C3595,C3595)=1,1,0)</f>
        <v>0</v>
      </c>
      <c r="O3595">
        <f t="shared" si="112"/>
        <v>0</v>
      </c>
      <c r="P3595" t="str">
        <f t="shared" si="113"/>
        <v>2023-10</v>
      </c>
      <c r="Q3595" s="3">
        <f>IF(AND(IF(dashboard!$B$4="All",TRUE,$F3595=dashboard!$B$4),IF(dashboard!$B$5="All",TRUE,$E3595=dashboard!$B$5),IF(dashboard!$B$6="All",TRUE,$G3595=dashboard!$B$6),IF(dashboard!$B$7="All",TRUE,$M3595=dashboard!$B$7),$P3595&gt;=dashboard!$B$8,$P3595&lt;=dashboard!$B$9,COUNTIFS($C$2:C3595,$C3595,$F$2:F3595,IF(dashboard!$B$4="All","*",dashboard!$B$4),$E$2:E3595,IF(dashboard!$B$5="All","*",dashboard!$B$5),$G$2:G3595,IF(dashboard!$B$6="All","*",dashboard!$B$6),$M$2:M3595,IF(dashboard!$B$7="All","*",dashboard!$B$7),$P$2:P3595,"&gt;="&amp;dashboard!$B$8,$P$2:P3595,"&lt;="&amp;dashboard!$B$9)=1),1,0)</f>
        <v>1</v>
      </c>
    </row>
    <row r="3596" spans="1:17">
      <c r="A3596" t="s">
        <v>5203</v>
      </c>
      <c r="B3596" s="2">
        <v>44974</v>
      </c>
      <c r="C3596" t="s">
        <v>1320</v>
      </c>
      <c r="D3596" t="s">
        <v>1203</v>
      </c>
      <c r="E3596" t="s">
        <v>61</v>
      </c>
      <c r="F3596" t="s">
        <v>27</v>
      </c>
      <c r="G3596" t="s">
        <v>19</v>
      </c>
      <c r="H3596" t="s">
        <v>34</v>
      </c>
      <c r="I3596" s="3">
        <v>3</v>
      </c>
      <c r="J3596" s="4">
        <v>1083.45</v>
      </c>
      <c r="K3596" s="4">
        <v>3250.35</v>
      </c>
      <c r="L3596" t="s">
        <v>28</v>
      </c>
      <c r="M3596" t="s">
        <v>29</v>
      </c>
      <c r="N3596">
        <f>IF(COUNTIF($C$2:C3596,C3596)=1,1,0)</f>
        <v>0</v>
      </c>
      <c r="O3596">
        <f t="shared" si="112"/>
        <v>0</v>
      </c>
      <c r="P3596" t="str">
        <f t="shared" si="113"/>
        <v>2023-02</v>
      </c>
      <c r="Q3596" s="3">
        <f>IF(AND(IF(dashboard!$B$4="All",TRUE,$F3596=dashboard!$B$4),IF(dashboard!$B$5="All",TRUE,$E3596=dashboard!$B$5),IF(dashboard!$B$6="All",TRUE,$G3596=dashboard!$B$6),IF(dashboard!$B$7="All",TRUE,$M3596=dashboard!$B$7),$P3596&gt;=dashboard!$B$8,$P3596&lt;=dashboard!$B$9,COUNTIFS($C$2:C3596,$C3596,$F$2:F3596,IF(dashboard!$B$4="All","*",dashboard!$B$4),$E$2:E3596,IF(dashboard!$B$5="All","*",dashboard!$B$5),$G$2:G3596,IF(dashboard!$B$6="All","*",dashboard!$B$6),$M$2:M3596,IF(dashboard!$B$7="All","*",dashboard!$B$7),$P$2:P3596,"&gt;="&amp;dashboard!$B$8,$P$2:P3596,"&lt;="&amp;dashboard!$B$9)=1),1,0)</f>
        <v>0</v>
      </c>
    </row>
    <row r="3597" spans="1:17">
      <c r="A3597" t="s">
        <v>5204</v>
      </c>
      <c r="B3597" s="2">
        <v>45137</v>
      </c>
      <c r="C3597" t="s">
        <v>1169</v>
      </c>
      <c r="D3597" t="s">
        <v>1438</v>
      </c>
      <c r="E3597" t="s">
        <v>17</v>
      </c>
      <c r="F3597" t="s">
        <v>33</v>
      </c>
      <c r="G3597" t="s">
        <v>42</v>
      </c>
      <c r="H3597" t="s">
        <v>57</v>
      </c>
      <c r="I3597" s="3">
        <v>3</v>
      </c>
      <c r="J3597" s="4">
        <v>12340.92</v>
      </c>
      <c r="K3597" s="4">
        <v>37022.75</v>
      </c>
      <c r="L3597" t="s">
        <v>35</v>
      </c>
      <c r="M3597" t="s">
        <v>29</v>
      </c>
      <c r="N3597">
        <f>IF(COUNTIF($C$2:C3597,C3597)=1,1,0)</f>
        <v>0</v>
      </c>
      <c r="O3597">
        <f t="shared" si="112"/>
        <v>0</v>
      </c>
      <c r="P3597" t="str">
        <f t="shared" si="113"/>
        <v>2023-07</v>
      </c>
      <c r="Q3597" s="3">
        <f>IF(AND(IF(dashboard!$B$4="All",TRUE,$F3597=dashboard!$B$4),IF(dashboard!$B$5="All",TRUE,$E3597=dashboard!$B$5),IF(dashboard!$B$6="All",TRUE,$G3597=dashboard!$B$6),IF(dashboard!$B$7="All",TRUE,$M3597=dashboard!$B$7),$P3597&gt;=dashboard!$B$8,$P3597&lt;=dashboard!$B$9,COUNTIFS($C$2:C3597,$C3597,$F$2:F3597,IF(dashboard!$B$4="All","*",dashboard!$B$4),$E$2:E3597,IF(dashboard!$B$5="All","*",dashboard!$B$5),$G$2:G3597,IF(dashboard!$B$6="All","*",dashboard!$B$6),$M$2:M3597,IF(dashboard!$B$7="All","*",dashboard!$B$7),$P$2:P3597,"&gt;="&amp;dashboard!$B$8,$P$2:P3597,"&lt;="&amp;dashboard!$B$9)=1),1,0)</f>
        <v>0</v>
      </c>
    </row>
    <row r="3598" spans="1:17">
      <c r="A3598" t="s">
        <v>5205</v>
      </c>
      <c r="B3598" s="2">
        <v>45466</v>
      </c>
      <c r="C3598" t="s">
        <v>5206</v>
      </c>
      <c r="D3598" t="s">
        <v>964</v>
      </c>
      <c r="E3598" t="s">
        <v>17</v>
      </c>
      <c r="F3598" t="s">
        <v>18</v>
      </c>
      <c r="G3598" t="s">
        <v>19</v>
      </c>
      <c r="H3598" t="s">
        <v>34</v>
      </c>
      <c r="I3598" s="3">
        <v>5</v>
      </c>
      <c r="J3598" s="4">
        <v>1185.6199999999999</v>
      </c>
      <c r="K3598" s="4">
        <v>5928.1</v>
      </c>
      <c r="L3598" t="s">
        <v>35</v>
      </c>
      <c r="M3598" t="s">
        <v>29</v>
      </c>
      <c r="N3598">
        <f>IF(COUNTIF($C$2:C3598,C3598)=1,1,0)</f>
        <v>1</v>
      </c>
      <c r="O3598">
        <f t="shared" si="112"/>
        <v>0</v>
      </c>
      <c r="P3598" t="str">
        <f t="shared" si="113"/>
        <v>2024-06</v>
      </c>
      <c r="Q3598" s="3">
        <f>IF(AND(IF(dashboard!$B$4="All",TRUE,$F3598=dashboard!$B$4),IF(dashboard!$B$5="All",TRUE,$E3598=dashboard!$B$5),IF(dashboard!$B$6="All",TRUE,$G3598=dashboard!$B$6),IF(dashboard!$B$7="All",TRUE,$M3598=dashboard!$B$7),$P3598&gt;=dashboard!$B$8,$P3598&lt;=dashboard!$B$9,COUNTIFS($C$2:C3598,$C3598,$F$2:F3598,IF(dashboard!$B$4="All","*",dashboard!$B$4),$E$2:E3598,IF(dashboard!$B$5="All","*",dashboard!$B$5),$G$2:G3598,IF(dashboard!$B$6="All","*",dashboard!$B$6),$M$2:M3598,IF(dashboard!$B$7="All","*",dashboard!$B$7),$P$2:P3598,"&gt;="&amp;dashboard!$B$8,$P$2:P3598,"&lt;="&amp;dashboard!$B$9)=1),1,0)</f>
        <v>0</v>
      </c>
    </row>
    <row r="3599" spans="1:17">
      <c r="A3599" t="s">
        <v>5207</v>
      </c>
      <c r="B3599" s="2">
        <v>45117</v>
      </c>
      <c r="C3599" t="s">
        <v>1672</v>
      </c>
      <c r="D3599" t="s">
        <v>523</v>
      </c>
      <c r="E3599" t="s">
        <v>17</v>
      </c>
      <c r="F3599" t="s">
        <v>46</v>
      </c>
      <c r="G3599" t="s">
        <v>42</v>
      </c>
      <c r="H3599" t="s">
        <v>20</v>
      </c>
      <c r="I3599" s="3">
        <v>5</v>
      </c>
      <c r="J3599" s="4">
        <v>36736.26</v>
      </c>
      <c r="K3599" s="4">
        <v>183681.3</v>
      </c>
      <c r="L3599" t="s">
        <v>35</v>
      </c>
      <c r="M3599" t="s">
        <v>29</v>
      </c>
      <c r="N3599">
        <f>IF(COUNTIF($C$2:C3599,C3599)=1,1,0)</f>
        <v>0</v>
      </c>
      <c r="O3599">
        <f t="shared" si="112"/>
        <v>0</v>
      </c>
      <c r="P3599" t="str">
        <f t="shared" si="113"/>
        <v>2023-07</v>
      </c>
      <c r="Q3599" s="3">
        <f>IF(AND(IF(dashboard!$B$4="All",TRUE,$F3599=dashboard!$B$4),IF(dashboard!$B$5="All",TRUE,$E3599=dashboard!$B$5),IF(dashboard!$B$6="All",TRUE,$G3599=dashboard!$B$6),IF(dashboard!$B$7="All",TRUE,$M3599=dashboard!$B$7),$P3599&gt;=dashboard!$B$8,$P3599&lt;=dashboard!$B$9,COUNTIFS($C$2:C3599,$C3599,$F$2:F3599,IF(dashboard!$B$4="All","*",dashboard!$B$4),$E$2:E3599,IF(dashboard!$B$5="All","*",dashboard!$B$5),$G$2:G3599,IF(dashboard!$B$6="All","*",dashboard!$B$6),$M$2:M3599,IF(dashboard!$B$7="All","*",dashboard!$B$7),$P$2:P3599,"&gt;="&amp;dashboard!$B$8,$P$2:P3599,"&lt;="&amp;dashboard!$B$9)=1),1,0)</f>
        <v>0</v>
      </c>
    </row>
    <row r="3600" spans="1:17">
      <c r="A3600" t="s">
        <v>5208</v>
      </c>
      <c r="B3600" s="2">
        <v>45241</v>
      </c>
      <c r="C3600" t="s">
        <v>3489</v>
      </c>
      <c r="D3600" t="s">
        <v>2124</v>
      </c>
      <c r="E3600" t="s">
        <v>26</v>
      </c>
      <c r="F3600" t="s">
        <v>33</v>
      </c>
      <c r="G3600" t="s">
        <v>19</v>
      </c>
      <c r="H3600" t="s">
        <v>57</v>
      </c>
      <c r="I3600" s="3">
        <v>5</v>
      </c>
      <c r="J3600" s="4">
        <v>12830.52</v>
      </c>
      <c r="K3600" s="4">
        <v>64152.6</v>
      </c>
      <c r="L3600" t="s">
        <v>35</v>
      </c>
      <c r="M3600" t="s">
        <v>29</v>
      </c>
      <c r="N3600">
        <f>IF(COUNTIF($C$2:C3600,C3600)=1,1,0)</f>
        <v>0</v>
      </c>
      <c r="O3600">
        <f t="shared" si="112"/>
        <v>0</v>
      </c>
      <c r="P3600" t="str">
        <f t="shared" si="113"/>
        <v>2023-11</v>
      </c>
      <c r="Q3600" s="3">
        <f>IF(AND(IF(dashboard!$B$4="All",TRUE,$F3600=dashboard!$B$4),IF(dashboard!$B$5="All",TRUE,$E3600=dashboard!$B$5),IF(dashboard!$B$6="All",TRUE,$G3600=dashboard!$B$6),IF(dashboard!$B$7="All",TRUE,$M3600=dashboard!$B$7),$P3600&gt;=dashboard!$B$8,$P3600&lt;=dashboard!$B$9,COUNTIFS($C$2:C3600,$C3600,$F$2:F3600,IF(dashboard!$B$4="All","*",dashboard!$B$4),$E$2:E3600,IF(dashboard!$B$5="All","*",dashboard!$B$5),$G$2:G3600,IF(dashboard!$B$6="All","*",dashboard!$B$6),$M$2:M3600,IF(dashboard!$B$7="All","*",dashboard!$B$7),$P$2:P3600,"&gt;="&amp;dashboard!$B$8,$P$2:P3600,"&lt;="&amp;dashboard!$B$9)=1),1,0)</f>
        <v>0</v>
      </c>
    </row>
    <row r="3601" spans="1:17">
      <c r="A3601" t="s">
        <v>5209</v>
      </c>
      <c r="B3601" s="2">
        <v>45039</v>
      </c>
      <c r="C3601" t="s">
        <v>1763</v>
      </c>
      <c r="D3601" t="s">
        <v>1793</v>
      </c>
      <c r="E3601" t="s">
        <v>26</v>
      </c>
      <c r="F3601" t="s">
        <v>33</v>
      </c>
      <c r="G3601" t="s">
        <v>19</v>
      </c>
      <c r="H3601" t="s">
        <v>34</v>
      </c>
      <c r="I3601" s="3">
        <v>4</v>
      </c>
      <c r="J3601" s="4">
        <v>1251.27</v>
      </c>
      <c r="K3601" s="4">
        <v>5005.08</v>
      </c>
      <c r="L3601" t="s">
        <v>35</v>
      </c>
      <c r="M3601" t="s">
        <v>22</v>
      </c>
      <c r="N3601">
        <f>IF(COUNTIF($C$2:C3601,C3601)=1,1,0)</f>
        <v>0</v>
      </c>
      <c r="O3601">
        <f t="shared" si="112"/>
        <v>1</v>
      </c>
      <c r="P3601" t="str">
        <f t="shared" si="113"/>
        <v>2023-04</v>
      </c>
      <c r="Q3601" s="3">
        <f>IF(AND(IF(dashboard!$B$4="All",TRUE,$F3601=dashboard!$B$4),IF(dashboard!$B$5="All",TRUE,$E3601=dashboard!$B$5),IF(dashboard!$B$6="All",TRUE,$G3601=dashboard!$B$6),IF(dashboard!$B$7="All",TRUE,$M3601=dashboard!$B$7),$P3601&gt;=dashboard!$B$8,$P3601&lt;=dashboard!$B$9,COUNTIFS($C$2:C3601,$C3601,$F$2:F3601,IF(dashboard!$B$4="All","*",dashboard!$B$4),$E$2:E3601,IF(dashboard!$B$5="All","*",dashboard!$B$5),$G$2:G3601,IF(dashboard!$B$6="All","*",dashboard!$B$6),$M$2:M3601,IF(dashboard!$B$7="All","*",dashboard!$B$7),$P$2:P3601,"&gt;="&amp;dashboard!$B$8,$P$2:P3601,"&lt;="&amp;dashboard!$B$9)=1),1,0)</f>
        <v>0</v>
      </c>
    </row>
    <row r="3602" spans="1:17">
      <c r="A3602" t="s">
        <v>5210</v>
      </c>
      <c r="B3602" s="2">
        <v>45096</v>
      </c>
      <c r="C3602" t="s">
        <v>1795</v>
      </c>
      <c r="D3602" t="s">
        <v>2585</v>
      </c>
      <c r="E3602" t="s">
        <v>26</v>
      </c>
      <c r="F3602" t="s">
        <v>33</v>
      </c>
      <c r="G3602" t="s">
        <v>42</v>
      </c>
      <c r="H3602" t="s">
        <v>20</v>
      </c>
      <c r="I3602" s="3">
        <v>2</v>
      </c>
      <c r="J3602" s="4">
        <v>30505.08</v>
      </c>
      <c r="K3602" s="4">
        <v>61010.15</v>
      </c>
      <c r="L3602" t="s">
        <v>35</v>
      </c>
      <c r="M3602" t="s">
        <v>29</v>
      </c>
      <c r="N3602">
        <f>IF(COUNTIF($C$2:C3602,C3602)=1,1,0)</f>
        <v>0</v>
      </c>
      <c r="O3602">
        <f t="shared" si="112"/>
        <v>0</v>
      </c>
      <c r="P3602" t="str">
        <f t="shared" si="113"/>
        <v>2023-06</v>
      </c>
      <c r="Q3602" s="3">
        <f>IF(AND(IF(dashboard!$B$4="All",TRUE,$F3602=dashboard!$B$4),IF(dashboard!$B$5="All",TRUE,$E3602=dashboard!$B$5),IF(dashboard!$B$6="All",TRUE,$G3602=dashboard!$B$6),IF(dashboard!$B$7="All",TRUE,$M3602=dashboard!$B$7),$P3602&gt;=dashboard!$B$8,$P3602&lt;=dashboard!$B$9,COUNTIFS($C$2:C3602,$C3602,$F$2:F3602,IF(dashboard!$B$4="All","*",dashboard!$B$4),$E$2:E3602,IF(dashboard!$B$5="All","*",dashboard!$B$5),$G$2:G3602,IF(dashboard!$B$6="All","*",dashboard!$B$6),$M$2:M3602,IF(dashboard!$B$7="All","*",dashboard!$B$7),$P$2:P3602,"&gt;="&amp;dashboard!$B$8,$P$2:P3602,"&lt;="&amp;dashboard!$B$9)=1),1,0)</f>
        <v>0</v>
      </c>
    </row>
    <row r="3603" spans="1:17">
      <c r="A3603" t="s">
        <v>5211</v>
      </c>
      <c r="B3603" s="2">
        <v>45394</v>
      </c>
      <c r="C3603" t="s">
        <v>1419</v>
      </c>
      <c r="D3603" t="s">
        <v>523</v>
      </c>
      <c r="E3603" t="s">
        <v>61</v>
      </c>
      <c r="F3603" t="s">
        <v>27</v>
      </c>
      <c r="G3603" t="s">
        <v>19</v>
      </c>
      <c r="H3603" t="s">
        <v>57</v>
      </c>
      <c r="I3603" s="3">
        <v>3</v>
      </c>
      <c r="J3603" s="4">
        <v>15262.26</v>
      </c>
      <c r="K3603" s="4">
        <v>45786.78</v>
      </c>
      <c r="L3603" t="s">
        <v>35</v>
      </c>
      <c r="M3603" t="s">
        <v>29</v>
      </c>
      <c r="N3603">
        <f>IF(COUNTIF($C$2:C3603,C3603)=1,1,0)</f>
        <v>0</v>
      </c>
      <c r="O3603">
        <f t="shared" si="112"/>
        <v>0</v>
      </c>
      <c r="P3603" t="str">
        <f t="shared" si="113"/>
        <v>2024-04</v>
      </c>
      <c r="Q3603" s="3">
        <f>IF(AND(IF(dashboard!$B$4="All",TRUE,$F3603=dashboard!$B$4),IF(dashboard!$B$5="All",TRUE,$E3603=dashboard!$B$5),IF(dashboard!$B$6="All",TRUE,$G3603=dashboard!$B$6),IF(dashboard!$B$7="All",TRUE,$M3603=dashboard!$B$7),$P3603&gt;=dashboard!$B$8,$P3603&lt;=dashboard!$B$9,COUNTIFS($C$2:C3603,$C3603,$F$2:F3603,IF(dashboard!$B$4="All","*",dashboard!$B$4),$E$2:E3603,IF(dashboard!$B$5="All","*",dashboard!$B$5),$G$2:G3603,IF(dashboard!$B$6="All","*",dashboard!$B$6),$M$2:M3603,IF(dashboard!$B$7="All","*",dashboard!$B$7),$P$2:P3603,"&gt;="&amp;dashboard!$B$8,$P$2:P3603,"&lt;="&amp;dashboard!$B$9)=1),1,0)</f>
        <v>0</v>
      </c>
    </row>
    <row r="3604" spans="1:17">
      <c r="A3604" t="s">
        <v>5212</v>
      </c>
      <c r="B3604" s="2">
        <v>44940</v>
      </c>
      <c r="C3604" t="s">
        <v>2633</v>
      </c>
      <c r="D3604" t="s">
        <v>1188</v>
      </c>
      <c r="E3604" t="s">
        <v>17</v>
      </c>
      <c r="F3604" t="s">
        <v>27</v>
      </c>
      <c r="G3604" t="s">
        <v>42</v>
      </c>
      <c r="H3604" t="s">
        <v>57</v>
      </c>
      <c r="I3604" s="3">
        <v>2</v>
      </c>
      <c r="J3604" s="4">
        <v>15247.96</v>
      </c>
      <c r="K3604" s="4">
        <v>30495.91</v>
      </c>
      <c r="L3604" t="s">
        <v>35</v>
      </c>
      <c r="M3604" t="s">
        <v>29</v>
      </c>
      <c r="N3604">
        <f>IF(COUNTIF($C$2:C3604,C3604)=1,1,0)</f>
        <v>0</v>
      </c>
      <c r="O3604">
        <f t="shared" si="112"/>
        <v>0</v>
      </c>
      <c r="P3604" t="str">
        <f t="shared" si="113"/>
        <v>2023-01</v>
      </c>
      <c r="Q3604" s="3">
        <f>IF(AND(IF(dashboard!$B$4="All",TRUE,$F3604=dashboard!$B$4),IF(dashboard!$B$5="All",TRUE,$E3604=dashboard!$B$5),IF(dashboard!$B$6="All",TRUE,$G3604=dashboard!$B$6),IF(dashboard!$B$7="All",TRUE,$M3604=dashboard!$B$7),$P3604&gt;=dashboard!$B$8,$P3604&lt;=dashboard!$B$9,COUNTIFS($C$2:C3604,$C3604,$F$2:F3604,IF(dashboard!$B$4="All","*",dashboard!$B$4),$E$2:E3604,IF(dashboard!$B$5="All","*",dashboard!$B$5),$G$2:G3604,IF(dashboard!$B$6="All","*",dashboard!$B$6),$M$2:M3604,IF(dashboard!$B$7="All","*",dashboard!$B$7),$P$2:P3604,"&gt;="&amp;dashboard!$B$8,$P$2:P3604,"&lt;="&amp;dashboard!$B$9)=1),1,0)</f>
        <v>0</v>
      </c>
    </row>
    <row r="3605" spans="1:17">
      <c r="A3605" t="s">
        <v>5213</v>
      </c>
      <c r="B3605" s="2">
        <v>45214</v>
      </c>
      <c r="C3605" t="s">
        <v>1489</v>
      </c>
      <c r="D3605" t="s">
        <v>854</v>
      </c>
      <c r="E3605" t="s">
        <v>17</v>
      </c>
      <c r="F3605" t="s">
        <v>27</v>
      </c>
      <c r="G3605" t="s">
        <v>42</v>
      </c>
      <c r="H3605" t="s">
        <v>57</v>
      </c>
      <c r="I3605" s="3">
        <v>4</v>
      </c>
      <c r="J3605" s="4">
        <v>12586.2</v>
      </c>
      <c r="K3605" s="4">
        <v>50344.79</v>
      </c>
      <c r="L3605" t="s">
        <v>28</v>
      </c>
      <c r="M3605" t="s">
        <v>29</v>
      </c>
      <c r="N3605">
        <f>IF(COUNTIF($C$2:C3605,C3605)=1,1,0)</f>
        <v>0</v>
      </c>
      <c r="O3605">
        <f t="shared" si="112"/>
        <v>0</v>
      </c>
      <c r="P3605" t="str">
        <f t="shared" si="113"/>
        <v>2023-10</v>
      </c>
      <c r="Q3605" s="3">
        <f>IF(AND(IF(dashboard!$B$4="All",TRUE,$F3605=dashboard!$B$4),IF(dashboard!$B$5="All",TRUE,$E3605=dashboard!$B$5),IF(dashboard!$B$6="All",TRUE,$G3605=dashboard!$B$6),IF(dashboard!$B$7="All",TRUE,$M3605=dashboard!$B$7),$P3605&gt;=dashboard!$B$8,$P3605&lt;=dashboard!$B$9,COUNTIFS($C$2:C3605,$C3605,$F$2:F3605,IF(dashboard!$B$4="All","*",dashboard!$B$4),$E$2:E3605,IF(dashboard!$B$5="All","*",dashboard!$B$5),$G$2:G3605,IF(dashboard!$B$6="All","*",dashboard!$B$6),$M$2:M3605,IF(dashboard!$B$7="All","*",dashboard!$B$7),$P$2:P3605,"&gt;="&amp;dashboard!$B$8,$P$2:P3605,"&lt;="&amp;dashboard!$B$9)=1),1,0)</f>
        <v>0</v>
      </c>
    </row>
    <row r="3606" spans="1:17">
      <c r="A3606" t="s">
        <v>5214</v>
      </c>
      <c r="B3606" s="2">
        <v>45115</v>
      </c>
      <c r="C3606" t="s">
        <v>471</v>
      </c>
      <c r="D3606" t="s">
        <v>2237</v>
      </c>
      <c r="E3606" t="s">
        <v>17</v>
      </c>
      <c r="F3606" t="s">
        <v>33</v>
      </c>
      <c r="G3606" t="s">
        <v>19</v>
      </c>
      <c r="H3606" t="s">
        <v>50</v>
      </c>
      <c r="I3606" s="3">
        <v>2</v>
      </c>
      <c r="J3606" s="4">
        <v>2544.65</v>
      </c>
      <c r="K3606" s="4">
        <v>5089.3100000000004</v>
      </c>
      <c r="L3606" t="s">
        <v>21</v>
      </c>
      <c r="M3606" t="s">
        <v>29</v>
      </c>
      <c r="N3606">
        <f>IF(COUNTIF($C$2:C3606,C3606)=1,1,0)</f>
        <v>0</v>
      </c>
      <c r="O3606">
        <f t="shared" si="112"/>
        <v>0</v>
      </c>
      <c r="P3606" t="str">
        <f t="shared" si="113"/>
        <v>2023-07</v>
      </c>
      <c r="Q3606" s="3">
        <f>IF(AND(IF(dashboard!$B$4="All",TRUE,$F3606=dashboard!$B$4),IF(dashboard!$B$5="All",TRUE,$E3606=dashboard!$B$5),IF(dashboard!$B$6="All",TRUE,$G3606=dashboard!$B$6),IF(dashboard!$B$7="All",TRUE,$M3606=dashboard!$B$7),$P3606&gt;=dashboard!$B$8,$P3606&lt;=dashboard!$B$9,COUNTIFS($C$2:C3606,$C3606,$F$2:F3606,IF(dashboard!$B$4="All","*",dashboard!$B$4),$E$2:E3606,IF(dashboard!$B$5="All","*",dashboard!$B$5),$G$2:G3606,IF(dashboard!$B$6="All","*",dashboard!$B$6),$M$2:M3606,IF(dashboard!$B$7="All","*",dashboard!$B$7),$P$2:P3606,"&gt;="&amp;dashboard!$B$8,$P$2:P3606,"&lt;="&amp;dashboard!$B$9)=1),1,0)</f>
        <v>0</v>
      </c>
    </row>
    <row r="3607" spans="1:17">
      <c r="A3607" t="s">
        <v>5215</v>
      </c>
      <c r="B3607" s="2">
        <v>45081</v>
      </c>
      <c r="C3607" t="s">
        <v>605</v>
      </c>
      <c r="D3607" t="s">
        <v>2611</v>
      </c>
      <c r="E3607" t="s">
        <v>26</v>
      </c>
      <c r="F3607" t="s">
        <v>18</v>
      </c>
      <c r="G3607" t="s">
        <v>19</v>
      </c>
      <c r="H3607" t="s">
        <v>57</v>
      </c>
      <c r="I3607" s="3">
        <v>2</v>
      </c>
      <c r="J3607" s="4">
        <v>13357.16</v>
      </c>
      <c r="K3607" s="4">
        <v>26714.33</v>
      </c>
      <c r="L3607" t="s">
        <v>21</v>
      </c>
      <c r="M3607" t="s">
        <v>29</v>
      </c>
      <c r="N3607">
        <f>IF(COUNTIF($C$2:C3607,C3607)=1,1,0)</f>
        <v>0</v>
      </c>
      <c r="O3607">
        <f t="shared" si="112"/>
        <v>0</v>
      </c>
      <c r="P3607" t="str">
        <f t="shared" si="113"/>
        <v>2023-06</v>
      </c>
      <c r="Q3607" s="3">
        <f>IF(AND(IF(dashboard!$B$4="All",TRUE,$F3607=dashboard!$B$4),IF(dashboard!$B$5="All",TRUE,$E3607=dashboard!$B$5),IF(dashboard!$B$6="All",TRUE,$G3607=dashboard!$B$6),IF(dashboard!$B$7="All",TRUE,$M3607=dashboard!$B$7),$P3607&gt;=dashboard!$B$8,$P3607&lt;=dashboard!$B$9,COUNTIFS($C$2:C3607,$C3607,$F$2:F3607,IF(dashboard!$B$4="All","*",dashboard!$B$4),$E$2:E3607,IF(dashboard!$B$5="All","*",dashboard!$B$5),$G$2:G3607,IF(dashboard!$B$6="All","*",dashboard!$B$6),$M$2:M3607,IF(dashboard!$B$7="All","*",dashboard!$B$7),$P$2:P3607,"&gt;="&amp;dashboard!$B$8,$P$2:P3607,"&lt;="&amp;dashboard!$B$9)=1),1,0)</f>
        <v>0</v>
      </c>
    </row>
    <row r="3608" spans="1:17">
      <c r="A3608" t="s">
        <v>5216</v>
      </c>
      <c r="B3608" s="2">
        <v>45397</v>
      </c>
      <c r="C3608" t="s">
        <v>4190</v>
      </c>
      <c r="D3608" t="s">
        <v>1818</v>
      </c>
      <c r="E3608" t="s">
        <v>26</v>
      </c>
      <c r="F3608" t="s">
        <v>46</v>
      </c>
      <c r="G3608" t="s">
        <v>19</v>
      </c>
      <c r="H3608" t="s">
        <v>34</v>
      </c>
      <c r="I3608" s="3">
        <v>5</v>
      </c>
      <c r="J3608" s="4">
        <v>1041.8699999999999</v>
      </c>
      <c r="K3608" s="4">
        <v>5209.3599999999997</v>
      </c>
      <c r="L3608" t="s">
        <v>35</v>
      </c>
      <c r="M3608" t="s">
        <v>29</v>
      </c>
      <c r="N3608">
        <f>IF(COUNTIF($C$2:C3608,C3608)=1,1,0)</f>
        <v>0</v>
      </c>
      <c r="O3608">
        <f t="shared" si="112"/>
        <v>0</v>
      </c>
      <c r="P3608" t="str">
        <f t="shared" si="113"/>
        <v>2024-04</v>
      </c>
      <c r="Q3608" s="3">
        <f>IF(AND(IF(dashboard!$B$4="All",TRUE,$F3608=dashboard!$B$4),IF(dashboard!$B$5="All",TRUE,$E3608=dashboard!$B$5),IF(dashboard!$B$6="All",TRUE,$G3608=dashboard!$B$6),IF(dashboard!$B$7="All",TRUE,$M3608=dashboard!$B$7),$P3608&gt;=dashboard!$B$8,$P3608&lt;=dashboard!$B$9,COUNTIFS($C$2:C3608,$C3608,$F$2:F3608,IF(dashboard!$B$4="All","*",dashboard!$B$4),$E$2:E3608,IF(dashboard!$B$5="All","*",dashboard!$B$5),$G$2:G3608,IF(dashboard!$B$6="All","*",dashboard!$B$6),$M$2:M3608,IF(dashboard!$B$7="All","*",dashboard!$B$7),$P$2:P3608,"&gt;="&amp;dashboard!$B$8,$P$2:P3608,"&lt;="&amp;dashboard!$B$9)=1),1,0)</f>
        <v>0</v>
      </c>
    </row>
    <row r="3609" spans="1:17">
      <c r="A3609" t="s">
        <v>5217</v>
      </c>
      <c r="B3609" s="2">
        <v>45001</v>
      </c>
      <c r="C3609" t="s">
        <v>652</v>
      </c>
      <c r="D3609" t="s">
        <v>2988</v>
      </c>
      <c r="E3609" t="s">
        <v>17</v>
      </c>
      <c r="F3609" t="s">
        <v>27</v>
      </c>
      <c r="G3609" t="s">
        <v>42</v>
      </c>
      <c r="H3609" t="s">
        <v>57</v>
      </c>
      <c r="I3609" s="3">
        <v>2</v>
      </c>
      <c r="J3609" s="4">
        <v>12669.66</v>
      </c>
      <c r="K3609" s="4">
        <v>25339.32</v>
      </c>
      <c r="L3609" t="s">
        <v>21</v>
      </c>
      <c r="M3609" t="s">
        <v>22</v>
      </c>
      <c r="N3609">
        <f>IF(COUNTIF($C$2:C3609,C3609)=1,1,0)</f>
        <v>0</v>
      </c>
      <c r="O3609">
        <f t="shared" si="112"/>
        <v>1</v>
      </c>
      <c r="P3609" t="str">
        <f t="shared" si="113"/>
        <v>2023-03</v>
      </c>
      <c r="Q3609" s="3">
        <f>IF(AND(IF(dashboard!$B$4="All",TRUE,$F3609=dashboard!$B$4),IF(dashboard!$B$5="All",TRUE,$E3609=dashboard!$B$5),IF(dashboard!$B$6="All",TRUE,$G3609=dashboard!$B$6),IF(dashboard!$B$7="All",TRUE,$M3609=dashboard!$B$7),$P3609&gt;=dashboard!$B$8,$P3609&lt;=dashboard!$B$9,COUNTIFS($C$2:C3609,$C3609,$F$2:F3609,IF(dashboard!$B$4="All","*",dashboard!$B$4),$E$2:E3609,IF(dashboard!$B$5="All","*",dashboard!$B$5),$G$2:G3609,IF(dashboard!$B$6="All","*",dashboard!$B$6),$M$2:M3609,IF(dashboard!$B$7="All","*",dashboard!$B$7),$P$2:P3609,"&gt;="&amp;dashboard!$B$8,$P$2:P3609,"&lt;="&amp;dashboard!$B$9)=1),1,0)</f>
        <v>0</v>
      </c>
    </row>
    <row r="3610" spans="1:17">
      <c r="A3610" t="s">
        <v>5218</v>
      </c>
      <c r="B3610" s="2">
        <v>45203</v>
      </c>
      <c r="C3610" t="s">
        <v>3397</v>
      </c>
      <c r="D3610" t="s">
        <v>2050</v>
      </c>
      <c r="E3610" t="s">
        <v>26</v>
      </c>
      <c r="F3610" t="s">
        <v>18</v>
      </c>
      <c r="G3610" t="s">
        <v>19</v>
      </c>
      <c r="H3610" t="s">
        <v>57</v>
      </c>
      <c r="I3610" s="3">
        <v>2</v>
      </c>
      <c r="J3610" s="4">
        <v>13092.34</v>
      </c>
      <c r="K3610" s="4">
        <v>26184.68</v>
      </c>
      <c r="L3610" t="s">
        <v>35</v>
      </c>
      <c r="M3610" t="s">
        <v>29</v>
      </c>
      <c r="N3610">
        <f>IF(COUNTIF($C$2:C3610,C3610)=1,1,0)</f>
        <v>0</v>
      </c>
      <c r="O3610">
        <f t="shared" si="112"/>
        <v>0</v>
      </c>
      <c r="P3610" t="str">
        <f t="shared" si="113"/>
        <v>2023-10</v>
      </c>
      <c r="Q3610" s="3">
        <f>IF(AND(IF(dashboard!$B$4="All",TRUE,$F3610=dashboard!$B$4),IF(dashboard!$B$5="All",TRUE,$E3610=dashboard!$B$5),IF(dashboard!$B$6="All",TRUE,$G3610=dashboard!$B$6),IF(dashboard!$B$7="All",TRUE,$M3610=dashboard!$B$7),$P3610&gt;=dashboard!$B$8,$P3610&lt;=dashboard!$B$9,COUNTIFS($C$2:C3610,$C3610,$F$2:F3610,IF(dashboard!$B$4="All","*",dashboard!$B$4),$E$2:E3610,IF(dashboard!$B$5="All","*",dashboard!$B$5),$G$2:G3610,IF(dashboard!$B$6="All","*",dashboard!$B$6),$M$2:M3610,IF(dashboard!$B$7="All","*",dashboard!$B$7),$P$2:P3610,"&gt;="&amp;dashboard!$B$8,$P$2:P3610,"&lt;="&amp;dashboard!$B$9)=1),1,0)</f>
        <v>0</v>
      </c>
    </row>
    <row r="3611" spans="1:17">
      <c r="A3611" t="s">
        <v>5219</v>
      </c>
      <c r="B3611" s="2">
        <v>45269</v>
      </c>
      <c r="C3611" t="s">
        <v>1717</v>
      </c>
      <c r="D3611" t="s">
        <v>530</v>
      </c>
      <c r="E3611" t="s">
        <v>26</v>
      </c>
      <c r="F3611" t="s">
        <v>27</v>
      </c>
      <c r="G3611" t="s">
        <v>19</v>
      </c>
      <c r="H3611" t="s">
        <v>57</v>
      </c>
      <c r="I3611" s="3">
        <v>2</v>
      </c>
      <c r="J3611" s="4">
        <v>16400.59</v>
      </c>
      <c r="K3611" s="4">
        <v>32801.17</v>
      </c>
      <c r="L3611" t="s">
        <v>28</v>
      </c>
      <c r="M3611" t="s">
        <v>29</v>
      </c>
      <c r="N3611">
        <f>IF(COUNTIF($C$2:C3611,C3611)=1,1,0)</f>
        <v>0</v>
      </c>
      <c r="O3611">
        <f t="shared" si="112"/>
        <v>0</v>
      </c>
      <c r="P3611" t="str">
        <f t="shared" si="113"/>
        <v>2023-12</v>
      </c>
      <c r="Q3611" s="3">
        <f>IF(AND(IF(dashboard!$B$4="All",TRUE,$F3611=dashboard!$B$4),IF(dashboard!$B$5="All",TRUE,$E3611=dashboard!$B$5),IF(dashboard!$B$6="All",TRUE,$G3611=dashboard!$B$6),IF(dashboard!$B$7="All",TRUE,$M3611=dashboard!$B$7),$P3611&gt;=dashboard!$B$8,$P3611&lt;=dashboard!$B$9,COUNTIFS($C$2:C3611,$C3611,$F$2:F3611,IF(dashboard!$B$4="All","*",dashboard!$B$4),$E$2:E3611,IF(dashboard!$B$5="All","*",dashboard!$B$5),$G$2:G3611,IF(dashboard!$B$6="All","*",dashboard!$B$6),$M$2:M3611,IF(dashboard!$B$7="All","*",dashboard!$B$7),$P$2:P3611,"&gt;="&amp;dashboard!$B$8,$P$2:P3611,"&lt;="&amp;dashboard!$B$9)=1),1,0)</f>
        <v>0</v>
      </c>
    </row>
    <row r="3612" spans="1:17">
      <c r="A3612" t="s">
        <v>5220</v>
      </c>
      <c r="B3612" s="2">
        <v>45351</v>
      </c>
      <c r="C3612" t="s">
        <v>1100</v>
      </c>
      <c r="D3612" t="s">
        <v>3968</v>
      </c>
      <c r="E3612" t="s">
        <v>61</v>
      </c>
      <c r="F3612" t="s">
        <v>27</v>
      </c>
      <c r="G3612" t="s">
        <v>42</v>
      </c>
      <c r="H3612" t="s">
        <v>57</v>
      </c>
      <c r="I3612" s="3">
        <v>1</v>
      </c>
      <c r="J3612" s="4">
        <v>12338.84</v>
      </c>
      <c r="K3612" s="4">
        <v>12338.84</v>
      </c>
      <c r="L3612" t="s">
        <v>35</v>
      </c>
      <c r="M3612" t="s">
        <v>29</v>
      </c>
      <c r="N3612">
        <f>IF(COUNTIF($C$2:C3612,C3612)=1,1,0)</f>
        <v>0</v>
      </c>
      <c r="O3612">
        <f t="shared" si="112"/>
        <v>0</v>
      </c>
      <c r="P3612" t="str">
        <f t="shared" si="113"/>
        <v>2024-02</v>
      </c>
      <c r="Q3612" s="3">
        <f>IF(AND(IF(dashboard!$B$4="All",TRUE,$F3612=dashboard!$B$4),IF(dashboard!$B$5="All",TRUE,$E3612=dashboard!$B$5),IF(dashboard!$B$6="All",TRUE,$G3612=dashboard!$B$6),IF(dashboard!$B$7="All",TRUE,$M3612=dashboard!$B$7),$P3612&gt;=dashboard!$B$8,$P3612&lt;=dashboard!$B$9,COUNTIFS($C$2:C3612,$C3612,$F$2:F3612,IF(dashboard!$B$4="All","*",dashboard!$B$4),$E$2:E3612,IF(dashboard!$B$5="All","*",dashboard!$B$5),$G$2:G3612,IF(dashboard!$B$6="All","*",dashboard!$B$6),$M$2:M3612,IF(dashboard!$B$7="All","*",dashboard!$B$7),$P$2:P3612,"&gt;="&amp;dashboard!$B$8,$P$2:P3612,"&lt;="&amp;dashboard!$B$9)=1),1,0)</f>
        <v>0</v>
      </c>
    </row>
    <row r="3613" spans="1:17">
      <c r="A3613" t="s">
        <v>5221</v>
      </c>
      <c r="B3613" s="2">
        <v>45437</v>
      </c>
      <c r="C3613" t="s">
        <v>1853</v>
      </c>
      <c r="D3613" t="s">
        <v>1806</v>
      </c>
      <c r="E3613" t="s">
        <v>26</v>
      </c>
      <c r="F3613" t="s">
        <v>33</v>
      </c>
      <c r="G3613" t="s">
        <v>42</v>
      </c>
      <c r="H3613" t="s">
        <v>57</v>
      </c>
      <c r="I3613" s="3">
        <v>3</v>
      </c>
      <c r="J3613" s="4">
        <v>15614.91</v>
      </c>
      <c r="K3613" s="4">
        <v>46844.72</v>
      </c>
      <c r="L3613" t="s">
        <v>28</v>
      </c>
      <c r="M3613" t="s">
        <v>29</v>
      </c>
      <c r="N3613">
        <f>IF(COUNTIF($C$2:C3613,C3613)=1,1,0)</f>
        <v>0</v>
      </c>
      <c r="O3613">
        <f t="shared" si="112"/>
        <v>0</v>
      </c>
      <c r="P3613" t="str">
        <f t="shared" si="113"/>
        <v>2024-05</v>
      </c>
      <c r="Q3613" s="3">
        <f>IF(AND(IF(dashboard!$B$4="All",TRUE,$F3613=dashboard!$B$4),IF(dashboard!$B$5="All",TRUE,$E3613=dashboard!$B$5),IF(dashboard!$B$6="All",TRUE,$G3613=dashboard!$B$6),IF(dashboard!$B$7="All",TRUE,$M3613=dashboard!$B$7),$P3613&gt;=dashboard!$B$8,$P3613&lt;=dashboard!$B$9,COUNTIFS($C$2:C3613,$C3613,$F$2:F3613,IF(dashboard!$B$4="All","*",dashboard!$B$4),$E$2:E3613,IF(dashboard!$B$5="All","*",dashboard!$B$5),$G$2:G3613,IF(dashboard!$B$6="All","*",dashboard!$B$6),$M$2:M3613,IF(dashboard!$B$7="All","*",dashboard!$B$7),$P$2:P3613,"&gt;="&amp;dashboard!$B$8,$P$2:P3613,"&lt;="&amp;dashboard!$B$9)=1),1,0)</f>
        <v>0</v>
      </c>
    </row>
    <row r="3614" spans="1:17">
      <c r="A3614" t="s">
        <v>5222</v>
      </c>
      <c r="B3614" s="2">
        <v>45108</v>
      </c>
      <c r="C3614" t="s">
        <v>1499</v>
      </c>
      <c r="D3614" t="s">
        <v>94</v>
      </c>
      <c r="E3614" t="s">
        <v>26</v>
      </c>
      <c r="F3614" t="s">
        <v>33</v>
      </c>
      <c r="G3614" t="s">
        <v>42</v>
      </c>
      <c r="H3614" t="s">
        <v>50</v>
      </c>
      <c r="I3614" s="3">
        <v>3</v>
      </c>
      <c r="J3614" s="4">
        <v>2875.78</v>
      </c>
      <c r="K3614" s="4">
        <v>8627.33</v>
      </c>
      <c r="L3614" t="s">
        <v>28</v>
      </c>
      <c r="M3614" t="s">
        <v>29</v>
      </c>
      <c r="N3614">
        <f>IF(COUNTIF($C$2:C3614,C3614)=1,1,0)</f>
        <v>0</v>
      </c>
      <c r="O3614">
        <f t="shared" si="112"/>
        <v>0</v>
      </c>
      <c r="P3614" t="str">
        <f t="shared" si="113"/>
        <v>2023-07</v>
      </c>
      <c r="Q3614" s="3">
        <f>IF(AND(IF(dashboard!$B$4="All",TRUE,$F3614=dashboard!$B$4),IF(dashboard!$B$5="All",TRUE,$E3614=dashboard!$B$5),IF(dashboard!$B$6="All",TRUE,$G3614=dashboard!$B$6),IF(dashboard!$B$7="All",TRUE,$M3614=dashboard!$B$7),$P3614&gt;=dashboard!$B$8,$P3614&lt;=dashboard!$B$9,COUNTIFS($C$2:C3614,$C3614,$F$2:F3614,IF(dashboard!$B$4="All","*",dashboard!$B$4),$E$2:E3614,IF(dashboard!$B$5="All","*",dashboard!$B$5),$G$2:G3614,IF(dashboard!$B$6="All","*",dashboard!$B$6),$M$2:M3614,IF(dashboard!$B$7="All","*",dashboard!$B$7),$P$2:P3614,"&gt;="&amp;dashboard!$B$8,$P$2:P3614,"&lt;="&amp;dashboard!$B$9)=1),1,0)</f>
        <v>0</v>
      </c>
    </row>
    <row r="3615" spans="1:17">
      <c r="A3615" t="s">
        <v>5223</v>
      </c>
      <c r="B3615" s="2">
        <v>45384</v>
      </c>
      <c r="C3615" t="s">
        <v>2792</v>
      </c>
      <c r="D3615" t="s">
        <v>939</v>
      </c>
      <c r="E3615" t="s">
        <v>17</v>
      </c>
      <c r="F3615" t="s">
        <v>27</v>
      </c>
      <c r="G3615" t="s">
        <v>42</v>
      </c>
      <c r="H3615" t="s">
        <v>20</v>
      </c>
      <c r="I3615" s="3">
        <v>2</v>
      </c>
      <c r="J3615" s="4">
        <v>30632.51</v>
      </c>
      <c r="K3615" s="4">
        <v>61265.01</v>
      </c>
      <c r="L3615" t="s">
        <v>28</v>
      </c>
      <c r="M3615" t="s">
        <v>29</v>
      </c>
      <c r="N3615">
        <f>IF(COUNTIF($C$2:C3615,C3615)=1,1,0)</f>
        <v>0</v>
      </c>
      <c r="O3615">
        <f t="shared" si="112"/>
        <v>0</v>
      </c>
      <c r="P3615" t="str">
        <f t="shared" si="113"/>
        <v>2024-04</v>
      </c>
      <c r="Q3615" s="3">
        <f>IF(AND(IF(dashboard!$B$4="All",TRUE,$F3615=dashboard!$B$4),IF(dashboard!$B$5="All",TRUE,$E3615=dashboard!$B$5),IF(dashboard!$B$6="All",TRUE,$G3615=dashboard!$B$6),IF(dashboard!$B$7="All",TRUE,$M3615=dashboard!$B$7),$P3615&gt;=dashboard!$B$8,$P3615&lt;=dashboard!$B$9,COUNTIFS($C$2:C3615,$C3615,$F$2:F3615,IF(dashboard!$B$4="All","*",dashboard!$B$4),$E$2:E3615,IF(dashboard!$B$5="All","*",dashboard!$B$5),$G$2:G3615,IF(dashboard!$B$6="All","*",dashboard!$B$6),$M$2:M3615,IF(dashboard!$B$7="All","*",dashboard!$B$7),$P$2:P3615,"&gt;="&amp;dashboard!$B$8,$P$2:P3615,"&lt;="&amp;dashboard!$B$9)=1),1,0)</f>
        <v>0</v>
      </c>
    </row>
    <row r="3616" spans="1:17">
      <c r="A3616" t="s">
        <v>5224</v>
      </c>
      <c r="B3616" s="2">
        <v>44990</v>
      </c>
      <c r="C3616" t="s">
        <v>995</v>
      </c>
      <c r="D3616" t="s">
        <v>3731</v>
      </c>
      <c r="E3616" t="s">
        <v>26</v>
      </c>
      <c r="F3616" t="s">
        <v>46</v>
      </c>
      <c r="G3616" t="s">
        <v>19</v>
      </c>
      <c r="H3616" t="s">
        <v>50</v>
      </c>
      <c r="I3616" s="3">
        <v>5</v>
      </c>
      <c r="J3616" s="4">
        <v>1786.89</v>
      </c>
      <c r="K3616" s="4">
        <v>8934.4500000000007</v>
      </c>
      <c r="L3616" t="s">
        <v>35</v>
      </c>
      <c r="M3616" t="s">
        <v>22</v>
      </c>
      <c r="N3616">
        <f>IF(COUNTIF($C$2:C3616,C3616)=1,1,0)</f>
        <v>0</v>
      </c>
      <c r="O3616">
        <f t="shared" si="112"/>
        <v>1</v>
      </c>
      <c r="P3616" t="str">
        <f t="shared" si="113"/>
        <v>2023-03</v>
      </c>
      <c r="Q3616" s="3">
        <f>IF(AND(IF(dashboard!$B$4="All",TRUE,$F3616=dashboard!$B$4),IF(dashboard!$B$5="All",TRUE,$E3616=dashboard!$B$5),IF(dashboard!$B$6="All",TRUE,$G3616=dashboard!$B$6),IF(dashboard!$B$7="All",TRUE,$M3616=dashboard!$B$7),$P3616&gt;=dashboard!$B$8,$P3616&lt;=dashboard!$B$9,COUNTIFS($C$2:C3616,$C3616,$F$2:F3616,IF(dashboard!$B$4="All","*",dashboard!$B$4),$E$2:E3616,IF(dashboard!$B$5="All","*",dashboard!$B$5),$G$2:G3616,IF(dashboard!$B$6="All","*",dashboard!$B$6),$M$2:M3616,IF(dashboard!$B$7="All","*",dashboard!$B$7),$P$2:P3616,"&gt;="&amp;dashboard!$B$8,$P$2:P3616,"&lt;="&amp;dashboard!$B$9)=1),1,0)</f>
        <v>0</v>
      </c>
    </row>
    <row r="3617" spans="1:17">
      <c r="A3617" t="s">
        <v>5225</v>
      </c>
      <c r="B3617" s="2">
        <v>45186</v>
      </c>
      <c r="C3617" t="s">
        <v>740</v>
      </c>
      <c r="D3617" t="s">
        <v>3057</v>
      </c>
      <c r="E3617" t="s">
        <v>61</v>
      </c>
      <c r="F3617" t="s">
        <v>27</v>
      </c>
      <c r="G3617" t="s">
        <v>19</v>
      </c>
      <c r="H3617" t="s">
        <v>34</v>
      </c>
      <c r="I3617" s="3">
        <v>5</v>
      </c>
      <c r="J3617" s="4">
        <v>854.76</v>
      </c>
      <c r="K3617" s="4">
        <v>4273.82</v>
      </c>
      <c r="L3617" t="s">
        <v>28</v>
      </c>
      <c r="M3617" t="s">
        <v>22</v>
      </c>
      <c r="N3617">
        <f>IF(COUNTIF($C$2:C3617,C3617)=1,1,0)</f>
        <v>0</v>
      </c>
      <c r="O3617">
        <f t="shared" si="112"/>
        <v>1</v>
      </c>
      <c r="P3617" t="str">
        <f t="shared" si="113"/>
        <v>2023-09</v>
      </c>
      <c r="Q3617" s="3">
        <f>IF(AND(IF(dashboard!$B$4="All",TRUE,$F3617=dashboard!$B$4),IF(dashboard!$B$5="All",TRUE,$E3617=dashboard!$B$5),IF(dashboard!$B$6="All",TRUE,$G3617=dashboard!$B$6),IF(dashboard!$B$7="All",TRUE,$M3617=dashboard!$B$7),$P3617&gt;=dashboard!$B$8,$P3617&lt;=dashboard!$B$9,COUNTIFS($C$2:C3617,$C3617,$F$2:F3617,IF(dashboard!$B$4="All","*",dashboard!$B$4),$E$2:E3617,IF(dashboard!$B$5="All","*",dashboard!$B$5),$G$2:G3617,IF(dashboard!$B$6="All","*",dashboard!$B$6),$M$2:M3617,IF(dashboard!$B$7="All","*",dashboard!$B$7),$P$2:P3617,"&gt;="&amp;dashboard!$B$8,$P$2:P3617,"&lt;="&amp;dashboard!$B$9)=1),1,0)</f>
        <v>0</v>
      </c>
    </row>
    <row r="3618" spans="1:17">
      <c r="A3618" t="s">
        <v>5226</v>
      </c>
      <c r="B3618" s="2">
        <v>45119</v>
      </c>
      <c r="C3618" t="s">
        <v>259</v>
      </c>
      <c r="D3618" t="s">
        <v>996</v>
      </c>
      <c r="E3618" t="s">
        <v>17</v>
      </c>
      <c r="F3618" t="s">
        <v>46</v>
      </c>
      <c r="G3618" t="s">
        <v>19</v>
      </c>
      <c r="H3618" t="s">
        <v>20</v>
      </c>
      <c r="I3618" s="3">
        <v>5</v>
      </c>
      <c r="J3618" s="4">
        <v>26941.3</v>
      </c>
      <c r="K3618" s="4">
        <v>134706.5</v>
      </c>
      <c r="L3618" t="s">
        <v>35</v>
      </c>
      <c r="M3618" t="s">
        <v>22</v>
      </c>
      <c r="N3618">
        <f>IF(COUNTIF($C$2:C3618,C3618)=1,1,0)</f>
        <v>0</v>
      </c>
      <c r="O3618">
        <f t="shared" si="112"/>
        <v>1</v>
      </c>
      <c r="P3618" t="str">
        <f t="shared" si="113"/>
        <v>2023-07</v>
      </c>
      <c r="Q3618" s="3">
        <f>IF(AND(IF(dashboard!$B$4="All",TRUE,$F3618=dashboard!$B$4),IF(dashboard!$B$5="All",TRUE,$E3618=dashboard!$B$5),IF(dashboard!$B$6="All",TRUE,$G3618=dashboard!$B$6),IF(dashboard!$B$7="All",TRUE,$M3618=dashboard!$B$7),$P3618&gt;=dashboard!$B$8,$P3618&lt;=dashboard!$B$9,COUNTIFS($C$2:C3618,$C3618,$F$2:F3618,IF(dashboard!$B$4="All","*",dashboard!$B$4),$E$2:E3618,IF(dashboard!$B$5="All","*",dashboard!$B$5),$G$2:G3618,IF(dashboard!$B$6="All","*",dashboard!$B$6),$M$2:M3618,IF(dashboard!$B$7="All","*",dashboard!$B$7),$P$2:P3618,"&gt;="&amp;dashboard!$B$8,$P$2:P3618,"&lt;="&amp;dashboard!$B$9)=1),1,0)</f>
        <v>0</v>
      </c>
    </row>
    <row r="3619" spans="1:17">
      <c r="A3619" t="s">
        <v>5227</v>
      </c>
      <c r="B3619" s="2">
        <v>45332</v>
      </c>
      <c r="C3619" t="s">
        <v>1938</v>
      </c>
      <c r="D3619" t="s">
        <v>706</v>
      </c>
      <c r="E3619" t="s">
        <v>26</v>
      </c>
      <c r="F3619" t="s">
        <v>18</v>
      </c>
      <c r="G3619" t="s">
        <v>42</v>
      </c>
      <c r="H3619" t="s">
        <v>34</v>
      </c>
      <c r="I3619" s="3">
        <v>3</v>
      </c>
      <c r="J3619" s="4">
        <v>906.03</v>
      </c>
      <c r="K3619" s="4">
        <v>2718.08</v>
      </c>
      <c r="L3619" t="s">
        <v>28</v>
      </c>
      <c r="M3619" t="s">
        <v>22</v>
      </c>
      <c r="N3619">
        <f>IF(COUNTIF($C$2:C3619,C3619)=1,1,0)</f>
        <v>0</v>
      </c>
      <c r="O3619">
        <f t="shared" si="112"/>
        <v>1</v>
      </c>
      <c r="P3619" t="str">
        <f t="shared" si="113"/>
        <v>2024-02</v>
      </c>
      <c r="Q3619" s="3">
        <f>IF(AND(IF(dashboard!$B$4="All",TRUE,$F3619=dashboard!$B$4),IF(dashboard!$B$5="All",TRUE,$E3619=dashboard!$B$5),IF(dashboard!$B$6="All",TRUE,$G3619=dashboard!$B$6),IF(dashboard!$B$7="All",TRUE,$M3619=dashboard!$B$7),$P3619&gt;=dashboard!$B$8,$P3619&lt;=dashboard!$B$9,COUNTIFS($C$2:C3619,$C3619,$F$2:F3619,IF(dashboard!$B$4="All","*",dashboard!$B$4),$E$2:E3619,IF(dashboard!$B$5="All","*",dashboard!$B$5),$G$2:G3619,IF(dashboard!$B$6="All","*",dashboard!$B$6),$M$2:M3619,IF(dashboard!$B$7="All","*",dashboard!$B$7),$P$2:P3619,"&gt;="&amp;dashboard!$B$8,$P$2:P3619,"&lt;="&amp;dashboard!$B$9)=1),1,0)</f>
        <v>0</v>
      </c>
    </row>
    <row r="3620" spans="1:17">
      <c r="A3620" t="s">
        <v>5228</v>
      </c>
      <c r="B3620" s="2">
        <v>45019</v>
      </c>
      <c r="C3620" t="s">
        <v>1384</v>
      </c>
      <c r="D3620" t="s">
        <v>2035</v>
      </c>
      <c r="E3620" t="s">
        <v>26</v>
      </c>
      <c r="F3620" t="s">
        <v>27</v>
      </c>
      <c r="G3620" t="s">
        <v>42</v>
      </c>
      <c r="H3620" t="s">
        <v>57</v>
      </c>
      <c r="I3620" s="3">
        <v>4</v>
      </c>
      <c r="J3620" s="4">
        <v>16110.64</v>
      </c>
      <c r="K3620" s="4">
        <v>64442.559999999998</v>
      </c>
      <c r="L3620" t="s">
        <v>28</v>
      </c>
      <c r="M3620" t="s">
        <v>29</v>
      </c>
      <c r="N3620">
        <f>IF(COUNTIF($C$2:C3620,C3620)=1,1,0)</f>
        <v>0</v>
      </c>
      <c r="O3620">
        <f t="shared" si="112"/>
        <v>0</v>
      </c>
      <c r="P3620" t="str">
        <f t="shared" si="113"/>
        <v>2023-04</v>
      </c>
      <c r="Q3620" s="3">
        <f>IF(AND(IF(dashboard!$B$4="All",TRUE,$F3620=dashboard!$B$4),IF(dashboard!$B$5="All",TRUE,$E3620=dashboard!$B$5),IF(dashboard!$B$6="All",TRUE,$G3620=dashboard!$B$6),IF(dashboard!$B$7="All",TRUE,$M3620=dashboard!$B$7),$P3620&gt;=dashboard!$B$8,$P3620&lt;=dashboard!$B$9,COUNTIFS($C$2:C3620,$C3620,$F$2:F3620,IF(dashboard!$B$4="All","*",dashboard!$B$4),$E$2:E3620,IF(dashboard!$B$5="All","*",dashboard!$B$5),$G$2:G3620,IF(dashboard!$B$6="All","*",dashboard!$B$6),$M$2:M3620,IF(dashboard!$B$7="All","*",dashboard!$B$7),$P$2:P3620,"&gt;="&amp;dashboard!$B$8,$P$2:P3620,"&lt;="&amp;dashboard!$B$9)=1),1,0)</f>
        <v>0</v>
      </c>
    </row>
    <row r="3621" spans="1:17">
      <c r="A3621" t="s">
        <v>5229</v>
      </c>
      <c r="B3621" s="2">
        <v>45356</v>
      </c>
      <c r="C3621" t="s">
        <v>2596</v>
      </c>
      <c r="D3621" t="s">
        <v>672</v>
      </c>
      <c r="E3621" t="s">
        <v>17</v>
      </c>
      <c r="F3621" t="s">
        <v>46</v>
      </c>
      <c r="G3621" t="s">
        <v>42</v>
      </c>
      <c r="H3621" t="s">
        <v>34</v>
      </c>
      <c r="I3621" s="3">
        <v>2</v>
      </c>
      <c r="J3621" s="4">
        <v>1016.91</v>
      </c>
      <c r="K3621" s="4">
        <v>2033.82</v>
      </c>
      <c r="L3621" t="s">
        <v>21</v>
      </c>
      <c r="M3621" t="s">
        <v>29</v>
      </c>
      <c r="N3621">
        <f>IF(COUNTIF($C$2:C3621,C3621)=1,1,0)</f>
        <v>0</v>
      </c>
      <c r="O3621">
        <f t="shared" si="112"/>
        <v>0</v>
      </c>
      <c r="P3621" t="str">
        <f t="shared" si="113"/>
        <v>2024-03</v>
      </c>
      <c r="Q3621" s="3">
        <f>IF(AND(IF(dashboard!$B$4="All",TRUE,$F3621=dashboard!$B$4),IF(dashboard!$B$5="All",TRUE,$E3621=dashboard!$B$5),IF(dashboard!$B$6="All",TRUE,$G3621=dashboard!$B$6),IF(dashboard!$B$7="All",TRUE,$M3621=dashboard!$B$7),$P3621&gt;=dashboard!$B$8,$P3621&lt;=dashboard!$B$9,COUNTIFS($C$2:C3621,$C3621,$F$2:F3621,IF(dashboard!$B$4="All","*",dashboard!$B$4),$E$2:E3621,IF(dashboard!$B$5="All","*",dashboard!$B$5),$G$2:G3621,IF(dashboard!$B$6="All","*",dashboard!$B$6),$M$2:M3621,IF(dashboard!$B$7="All","*",dashboard!$B$7),$P$2:P3621,"&gt;="&amp;dashboard!$B$8,$P$2:P3621,"&lt;="&amp;dashboard!$B$9)=1),1,0)</f>
        <v>0</v>
      </c>
    </row>
    <row r="3622" spans="1:17">
      <c r="A3622" t="s">
        <v>5230</v>
      </c>
      <c r="B3622" s="2">
        <v>45360</v>
      </c>
      <c r="C3622" t="s">
        <v>1374</v>
      </c>
      <c r="D3622" t="s">
        <v>1277</v>
      </c>
      <c r="E3622" t="s">
        <v>26</v>
      </c>
      <c r="F3622" t="s">
        <v>18</v>
      </c>
      <c r="G3622" t="s">
        <v>42</v>
      </c>
      <c r="H3622" t="s">
        <v>50</v>
      </c>
      <c r="I3622" s="3">
        <v>3</v>
      </c>
      <c r="J3622" s="4">
        <v>2565.64</v>
      </c>
      <c r="K3622" s="4">
        <v>7696.91</v>
      </c>
      <c r="L3622" t="s">
        <v>35</v>
      </c>
      <c r="M3622" t="s">
        <v>29</v>
      </c>
      <c r="N3622">
        <f>IF(COUNTIF($C$2:C3622,C3622)=1,1,0)</f>
        <v>0</v>
      </c>
      <c r="O3622">
        <f t="shared" si="112"/>
        <v>0</v>
      </c>
      <c r="P3622" t="str">
        <f t="shared" si="113"/>
        <v>2024-03</v>
      </c>
      <c r="Q3622" s="3">
        <f>IF(AND(IF(dashboard!$B$4="All",TRUE,$F3622=dashboard!$B$4),IF(dashboard!$B$5="All",TRUE,$E3622=dashboard!$B$5),IF(dashboard!$B$6="All",TRUE,$G3622=dashboard!$B$6),IF(dashboard!$B$7="All",TRUE,$M3622=dashboard!$B$7),$P3622&gt;=dashboard!$B$8,$P3622&lt;=dashboard!$B$9,COUNTIFS($C$2:C3622,$C3622,$F$2:F3622,IF(dashboard!$B$4="All","*",dashboard!$B$4),$E$2:E3622,IF(dashboard!$B$5="All","*",dashboard!$B$5),$G$2:G3622,IF(dashboard!$B$6="All","*",dashboard!$B$6),$M$2:M3622,IF(dashboard!$B$7="All","*",dashboard!$B$7),$P$2:P3622,"&gt;="&amp;dashboard!$B$8,$P$2:P3622,"&lt;="&amp;dashboard!$B$9)=1),1,0)</f>
        <v>0</v>
      </c>
    </row>
    <row r="3623" spans="1:17">
      <c r="A3623" t="s">
        <v>5231</v>
      </c>
      <c r="B3623" s="2">
        <v>45330</v>
      </c>
      <c r="C3623" t="s">
        <v>3324</v>
      </c>
      <c r="D3623" t="s">
        <v>321</v>
      </c>
      <c r="E3623" t="s">
        <v>17</v>
      </c>
      <c r="F3623" t="s">
        <v>18</v>
      </c>
      <c r="G3623" t="s">
        <v>19</v>
      </c>
      <c r="H3623" t="s">
        <v>50</v>
      </c>
      <c r="I3623" s="3">
        <v>5</v>
      </c>
      <c r="J3623" s="4">
        <v>1803.07</v>
      </c>
      <c r="K3623" s="4">
        <v>9015.35</v>
      </c>
      <c r="L3623" t="s">
        <v>21</v>
      </c>
      <c r="M3623" t="s">
        <v>22</v>
      </c>
      <c r="N3623">
        <f>IF(COUNTIF($C$2:C3623,C3623)=1,1,0)</f>
        <v>0</v>
      </c>
      <c r="O3623">
        <f t="shared" si="112"/>
        <v>1</v>
      </c>
      <c r="P3623" t="str">
        <f t="shared" si="113"/>
        <v>2024-02</v>
      </c>
      <c r="Q3623" s="3">
        <f>IF(AND(IF(dashboard!$B$4="All",TRUE,$F3623=dashboard!$B$4),IF(dashboard!$B$5="All",TRUE,$E3623=dashboard!$B$5),IF(dashboard!$B$6="All",TRUE,$G3623=dashboard!$B$6),IF(dashboard!$B$7="All",TRUE,$M3623=dashboard!$B$7),$P3623&gt;=dashboard!$B$8,$P3623&lt;=dashboard!$B$9,COUNTIFS($C$2:C3623,$C3623,$F$2:F3623,IF(dashboard!$B$4="All","*",dashboard!$B$4),$E$2:E3623,IF(dashboard!$B$5="All","*",dashboard!$B$5),$G$2:G3623,IF(dashboard!$B$6="All","*",dashboard!$B$6),$M$2:M3623,IF(dashboard!$B$7="All","*",dashboard!$B$7),$P$2:P3623,"&gt;="&amp;dashboard!$B$8,$P$2:P3623,"&lt;="&amp;dashboard!$B$9)=1),1,0)</f>
        <v>0</v>
      </c>
    </row>
    <row r="3624" spans="1:17">
      <c r="A3624" t="s">
        <v>5232</v>
      </c>
      <c r="B3624" s="2">
        <v>45360</v>
      </c>
      <c r="C3624" t="s">
        <v>630</v>
      </c>
      <c r="D3624" t="s">
        <v>634</v>
      </c>
      <c r="E3624" t="s">
        <v>61</v>
      </c>
      <c r="F3624" t="s">
        <v>33</v>
      </c>
      <c r="G3624" t="s">
        <v>19</v>
      </c>
      <c r="H3624" t="s">
        <v>57</v>
      </c>
      <c r="I3624" s="3">
        <v>3</v>
      </c>
      <c r="J3624" s="4">
        <v>12718.05</v>
      </c>
      <c r="K3624" s="4">
        <v>38154.160000000003</v>
      </c>
      <c r="L3624" t="s">
        <v>28</v>
      </c>
      <c r="M3624" t="s">
        <v>29</v>
      </c>
      <c r="N3624">
        <f>IF(COUNTIF($C$2:C3624,C3624)=1,1,0)</f>
        <v>0</v>
      </c>
      <c r="O3624">
        <f t="shared" si="112"/>
        <v>0</v>
      </c>
      <c r="P3624" t="str">
        <f t="shared" si="113"/>
        <v>2024-03</v>
      </c>
      <c r="Q3624" s="3">
        <f>IF(AND(IF(dashboard!$B$4="All",TRUE,$F3624=dashboard!$B$4),IF(dashboard!$B$5="All",TRUE,$E3624=dashboard!$B$5),IF(dashboard!$B$6="All",TRUE,$G3624=dashboard!$B$6),IF(dashboard!$B$7="All",TRUE,$M3624=dashboard!$B$7),$P3624&gt;=dashboard!$B$8,$P3624&lt;=dashboard!$B$9,COUNTIFS($C$2:C3624,$C3624,$F$2:F3624,IF(dashboard!$B$4="All","*",dashboard!$B$4),$E$2:E3624,IF(dashboard!$B$5="All","*",dashboard!$B$5),$G$2:G3624,IF(dashboard!$B$6="All","*",dashboard!$B$6),$M$2:M3624,IF(dashboard!$B$7="All","*",dashboard!$B$7),$P$2:P3624,"&gt;="&amp;dashboard!$B$8,$P$2:P3624,"&lt;="&amp;dashboard!$B$9)=1),1,0)</f>
        <v>0</v>
      </c>
    </row>
    <row r="3625" spans="1:17">
      <c r="A3625" t="s">
        <v>5233</v>
      </c>
      <c r="B3625" s="2">
        <v>45038</v>
      </c>
      <c r="C3625" t="s">
        <v>1226</v>
      </c>
      <c r="D3625" t="s">
        <v>3542</v>
      </c>
      <c r="E3625" t="s">
        <v>26</v>
      </c>
      <c r="F3625" t="s">
        <v>18</v>
      </c>
      <c r="G3625" t="s">
        <v>19</v>
      </c>
      <c r="H3625" t="s">
        <v>57</v>
      </c>
      <c r="I3625" s="3">
        <v>3</v>
      </c>
      <c r="J3625" s="4">
        <v>12256.1</v>
      </c>
      <c r="K3625" s="4">
        <v>36768.29</v>
      </c>
      <c r="L3625" t="s">
        <v>21</v>
      </c>
      <c r="M3625" t="s">
        <v>29</v>
      </c>
      <c r="N3625">
        <f>IF(COUNTIF($C$2:C3625,C3625)=1,1,0)</f>
        <v>0</v>
      </c>
      <c r="O3625">
        <f t="shared" si="112"/>
        <v>0</v>
      </c>
      <c r="P3625" t="str">
        <f t="shared" si="113"/>
        <v>2023-04</v>
      </c>
      <c r="Q3625" s="3">
        <f>IF(AND(IF(dashboard!$B$4="All",TRUE,$F3625=dashboard!$B$4),IF(dashboard!$B$5="All",TRUE,$E3625=dashboard!$B$5),IF(dashboard!$B$6="All",TRUE,$G3625=dashboard!$B$6),IF(dashboard!$B$7="All",TRUE,$M3625=dashboard!$B$7),$P3625&gt;=dashboard!$B$8,$P3625&lt;=dashboard!$B$9,COUNTIFS($C$2:C3625,$C3625,$F$2:F3625,IF(dashboard!$B$4="All","*",dashboard!$B$4),$E$2:E3625,IF(dashboard!$B$5="All","*",dashboard!$B$5),$G$2:G3625,IF(dashboard!$B$6="All","*",dashboard!$B$6),$M$2:M3625,IF(dashboard!$B$7="All","*",dashboard!$B$7),$P$2:P3625,"&gt;="&amp;dashboard!$B$8,$P$2:P3625,"&lt;="&amp;dashboard!$B$9)=1),1,0)</f>
        <v>0</v>
      </c>
    </row>
    <row r="3626" spans="1:17">
      <c r="A3626" t="s">
        <v>5234</v>
      </c>
      <c r="B3626" s="2">
        <v>45301</v>
      </c>
      <c r="C3626" t="s">
        <v>1166</v>
      </c>
      <c r="D3626" t="s">
        <v>2800</v>
      </c>
      <c r="E3626" t="s">
        <v>17</v>
      </c>
      <c r="F3626" t="s">
        <v>33</v>
      </c>
      <c r="G3626" t="s">
        <v>19</v>
      </c>
      <c r="H3626" t="s">
        <v>20</v>
      </c>
      <c r="I3626" s="3">
        <v>3</v>
      </c>
      <c r="J3626" s="4">
        <v>29345.41</v>
      </c>
      <c r="K3626" s="4">
        <v>88036.23</v>
      </c>
      <c r="L3626" t="s">
        <v>28</v>
      </c>
      <c r="M3626" t="s">
        <v>29</v>
      </c>
      <c r="N3626">
        <f>IF(COUNTIF($C$2:C3626,C3626)=1,1,0)</f>
        <v>0</v>
      </c>
      <c r="O3626">
        <f t="shared" si="112"/>
        <v>0</v>
      </c>
      <c r="P3626" t="str">
        <f t="shared" si="113"/>
        <v>2024-01</v>
      </c>
      <c r="Q3626" s="3">
        <f>IF(AND(IF(dashboard!$B$4="All",TRUE,$F3626=dashboard!$B$4),IF(dashboard!$B$5="All",TRUE,$E3626=dashboard!$B$5),IF(dashboard!$B$6="All",TRUE,$G3626=dashboard!$B$6),IF(dashboard!$B$7="All",TRUE,$M3626=dashboard!$B$7),$P3626&gt;=dashboard!$B$8,$P3626&lt;=dashboard!$B$9,COUNTIFS($C$2:C3626,$C3626,$F$2:F3626,IF(dashboard!$B$4="All","*",dashboard!$B$4),$E$2:E3626,IF(dashboard!$B$5="All","*",dashboard!$B$5),$G$2:G3626,IF(dashboard!$B$6="All","*",dashboard!$B$6),$M$2:M3626,IF(dashboard!$B$7="All","*",dashboard!$B$7),$P$2:P3626,"&gt;="&amp;dashboard!$B$8,$P$2:P3626,"&lt;="&amp;dashboard!$B$9)=1),1,0)</f>
        <v>0</v>
      </c>
    </row>
    <row r="3627" spans="1:17">
      <c r="A3627" t="s">
        <v>5235</v>
      </c>
      <c r="B3627" s="2">
        <v>44985</v>
      </c>
      <c r="C3627" t="s">
        <v>2400</v>
      </c>
      <c r="D3627" t="s">
        <v>2333</v>
      </c>
      <c r="E3627" t="s">
        <v>17</v>
      </c>
      <c r="F3627" t="s">
        <v>18</v>
      </c>
      <c r="G3627" t="s">
        <v>42</v>
      </c>
      <c r="H3627" t="s">
        <v>50</v>
      </c>
      <c r="I3627" s="3">
        <v>5</v>
      </c>
      <c r="J3627" s="4">
        <v>1988.4</v>
      </c>
      <c r="K3627" s="4">
        <v>9941.99</v>
      </c>
      <c r="L3627" t="s">
        <v>21</v>
      </c>
      <c r="M3627" t="s">
        <v>29</v>
      </c>
      <c r="N3627">
        <f>IF(COUNTIF($C$2:C3627,C3627)=1,1,0)</f>
        <v>0</v>
      </c>
      <c r="O3627">
        <f t="shared" si="112"/>
        <v>0</v>
      </c>
      <c r="P3627" t="str">
        <f t="shared" si="113"/>
        <v>2023-02</v>
      </c>
      <c r="Q3627" s="3">
        <f>IF(AND(IF(dashboard!$B$4="All",TRUE,$F3627=dashboard!$B$4),IF(dashboard!$B$5="All",TRUE,$E3627=dashboard!$B$5),IF(dashboard!$B$6="All",TRUE,$G3627=dashboard!$B$6),IF(dashboard!$B$7="All",TRUE,$M3627=dashboard!$B$7),$P3627&gt;=dashboard!$B$8,$P3627&lt;=dashboard!$B$9,COUNTIFS($C$2:C3627,$C3627,$F$2:F3627,IF(dashboard!$B$4="All","*",dashboard!$B$4),$E$2:E3627,IF(dashboard!$B$5="All","*",dashboard!$B$5),$G$2:G3627,IF(dashboard!$B$6="All","*",dashboard!$B$6),$M$2:M3627,IF(dashboard!$B$7="All","*",dashboard!$B$7),$P$2:P3627,"&gt;="&amp;dashboard!$B$8,$P$2:P3627,"&lt;="&amp;dashboard!$B$9)=1),1,0)</f>
        <v>0</v>
      </c>
    </row>
    <row r="3628" spans="1:17">
      <c r="A3628" t="s">
        <v>5236</v>
      </c>
      <c r="B3628" s="2">
        <v>44969</v>
      </c>
      <c r="C3628" t="s">
        <v>201</v>
      </c>
      <c r="D3628" t="s">
        <v>169</v>
      </c>
      <c r="E3628" t="s">
        <v>26</v>
      </c>
      <c r="F3628" t="s">
        <v>18</v>
      </c>
      <c r="G3628" t="s">
        <v>19</v>
      </c>
      <c r="H3628" t="s">
        <v>50</v>
      </c>
      <c r="I3628" s="3">
        <v>4</v>
      </c>
      <c r="J3628" s="4">
        <v>2522.4</v>
      </c>
      <c r="K3628" s="4">
        <v>10089.58</v>
      </c>
      <c r="L3628" t="s">
        <v>21</v>
      </c>
      <c r="M3628" t="s">
        <v>29</v>
      </c>
      <c r="N3628">
        <f>IF(COUNTIF($C$2:C3628,C3628)=1,1,0)</f>
        <v>0</v>
      </c>
      <c r="O3628">
        <f t="shared" si="112"/>
        <v>0</v>
      </c>
      <c r="P3628" t="str">
        <f t="shared" si="113"/>
        <v>2023-02</v>
      </c>
      <c r="Q3628" s="3">
        <f>IF(AND(IF(dashboard!$B$4="All",TRUE,$F3628=dashboard!$B$4),IF(dashboard!$B$5="All",TRUE,$E3628=dashboard!$B$5),IF(dashboard!$B$6="All",TRUE,$G3628=dashboard!$B$6),IF(dashboard!$B$7="All",TRUE,$M3628=dashboard!$B$7),$P3628&gt;=dashboard!$B$8,$P3628&lt;=dashboard!$B$9,COUNTIFS($C$2:C3628,$C3628,$F$2:F3628,IF(dashboard!$B$4="All","*",dashboard!$B$4),$E$2:E3628,IF(dashboard!$B$5="All","*",dashboard!$B$5),$G$2:G3628,IF(dashboard!$B$6="All","*",dashboard!$B$6),$M$2:M3628,IF(dashboard!$B$7="All","*",dashboard!$B$7),$P$2:P3628,"&gt;="&amp;dashboard!$B$8,$P$2:P3628,"&lt;="&amp;dashboard!$B$9)=1),1,0)</f>
        <v>0</v>
      </c>
    </row>
    <row r="3629" spans="1:17">
      <c r="A3629" t="s">
        <v>5237</v>
      </c>
      <c r="B3629" s="2">
        <v>45133</v>
      </c>
      <c r="C3629" t="s">
        <v>482</v>
      </c>
      <c r="D3629" t="s">
        <v>2655</v>
      </c>
      <c r="E3629" t="s">
        <v>17</v>
      </c>
      <c r="F3629" t="s">
        <v>46</v>
      </c>
      <c r="G3629" t="s">
        <v>42</v>
      </c>
      <c r="H3629" t="s">
        <v>20</v>
      </c>
      <c r="I3629" s="3">
        <v>1</v>
      </c>
      <c r="J3629" s="4">
        <v>36096.78</v>
      </c>
      <c r="K3629" s="4">
        <v>36096.78</v>
      </c>
      <c r="L3629" t="s">
        <v>35</v>
      </c>
      <c r="M3629" t="s">
        <v>29</v>
      </c>
      <c r="N3629">
        <f>IF(COUNTIF($C$2:C3629,C3629)=1,1,0)</f>
        <v>0</v>
      </c>
      <c r="O3629">
        <f t="shared" si="112"/>
        <v>0</v>
      </c>
      <c r="P3629" t="str">
        <f t="shared" si="113"/>
        <v>2023-07</v>
      </c>
      <c r="Q3629" s="3">
        <f>IF(AND(IF(dashboard!$B$4="All",TRUE,$F3629=dashboard!$B$4),IF(dashboard!$B$5="All",TRUE,$E3629=dashboard!$B$5),IF(dashboard!$B$6="All",TRUE,$G3629=dashboard!$B$6),IF(dashboard!$B$7="All",TRUE,$M3629=dashboard!$B$7),$P3629&gt;=dashboard!$B$8,$P3629&lt;=dashboard!$B$9,COUNTIFS($C$2:C3629,$C3629,$F$2:F3629,IF(dashboard!$B$4="All","*",dashboard!$B$4),$E$2:E3629,IF(dashboard!$B$5="All","*",dashboard!$B$5),$G$2:G3629,IF(dashboard!$B$6="All","*",dashboard!$B$6),$M$2:M3629,IF(dashboard!$B$7="All","*",dashboard!$B$7),$P$2:P3629,"&gt;="&amp;dashboard!$B$8,$P$2:P3629,"&lt;="&amp;dashboard!$B$9)=1),1,0)</f>
        <v>0</v>
      </c>
    </row>
    <row r="3630" spans="1:17">
      <c r="A3630" t="s">
        <v>5238</v>
      </c>
      <c r="B3630" s="2">
        <v>45222</v>
      </c>
      <c r="C3630" t="s">
        <v>1496</v>
      </c>
      <c r="D3630" t="s">
        <v>4480</v>
      </c>
      <c r="E3630" t="s">
        <v>17</v>
      </c>
      <c r="F3630" t="s">
        <v>46</v>
      </c>
      <c r="G3630" t="s">
        <v>42</v>
      </c>
      <c r="H3630" t="s">
        <v>50</v>
      </c>
      <c r="I3630" s="3">
        <v>2</v>
      </c>
      <c r="J3630" s="4">
        <v>1935.58</v>
      </c>
      <c r="K3630" s="4">
        <v>3871.16</v>
      </c>
      <c r="L3630" t="s">
        <v>35</v>
      </c>
      <c r="M3630" t="s">
        <v>29</v>
      </c>
      <c r="N3630">
        <f>IF(COUNTIF($C$2:C3630,C3630)=1,1,0)</f>
        <v>0</v>
      </c>
      <c r="O3630">
        <f t="shared" si="112"/>
        <v>0</v>
      </c>
      <c r="P3630" t="str">
        <f t="shared" si="113"/>
        <v>2023-10</v>
      </c>
      <c r="Q3630" s="3">
        <f>IF(AND(IF(dashboard!$B$4="All",TRUE,$F3630=dashboard!$B$4),IF(dashboard!$B$5="All",TRUE,$E3630=dashboard!$B$5),IF(dashboard!$B$6="All",TRUE,$G3630=dashboard!$B$6),IF(dashboard!$B$7="All",TRUE,$M3630=dashboard!$B$7),$P3630&gt;=dashboard!$B$8,$P3630&lt;=dashboard!$B$9,COUNTIFS($C$2:C3630,$C3630,$F$2:F3630,IF(dashboard!$B$4="All","*",dashboard!$B$4),$E$2:E3630,IF(dashboard!$B$5="All","*",dashboard!$B$5),$G$2:G3630,IF(dashboard!$B$6="All","*",dashboard!$B$6),$M$2:M3630,IF(dashboard!$B$7="All","*",dashboard!$B$7),$P$2:P3630,"&gt;="&amp;dashboard!$B$8,$P$2:P3630,"&lt;="&amp;dashboard!$B$9)=1),1,0)</f>
        <v>0</v>
      </c>
    </row>
    <row r="3631" spans="1:17">
      <c r="A3631" t="s">
        <v>5239</v>
      </c>
      <c r="B3631" s="2">
        <v>45044</v>
      </c>
      <c r="C3631" t="s">
        <v>2320</v>
      </c>
      <c r="D3631" t="s">
        <v>5240</v>
      </c>
      <c r="E3631" t="s">
        <v>17</v>
      </c>
      <c r="F3631" t="s">
        <v>33</v>
      </c>
      <c r="G3631" t="s">
        <v>19</v>
      </c>
      <c r="H3631" t="s">
        <v>20</v>
      </c>
      <c r="I3631" s="3">
        <v>2</v>
      </c>
      <c r="J3631" s="4">
        <v>37470.050000000003</v>
      </c>
      <c r="K3631" s="4">
        <v>74940.11</v>
      </c>
      <c r="L3631" t="s">
        <v>21</v>
      </c>
      <c r="M3631" t="s">
        <v>29</v>
      </c>
      <c r="N3631">
        <f>IF(COUNTIF($C$2:C3631,C3631)=1,1,0)</f>
        <v>0</v>
      </c>
      <c r="O3631">
        <f t="shared" si="112"/>
        <v>0</v>
      </c>
      <c r="P3631" t="str">
        <f t="shared" si="113"/>
        <v>2023-04</v>
      </c>
      <c r="Q3631" s="3">
        <f>IF(AND(IF(dashboard!$B$4="All",TRUE,$F3631=dashboard!$B$4),IF(dashboard!$B$5="All",TRUE,$E3631=dashboard!$B$5),IF(dashboard!$B$6="All",TRUE,$G3631=dashboard!$B$6),IF(dashboard!$B$7="All",TRUE,$M3631=dashboard!$B$7),$P3631&gt;=dashboard!$B$8,$P3631&lt;=dashboard!$B$9,COUNTIFS($C$2:C3631,$C3631,$F$2:F3631,IF(dashboard!$B$4="All","*",dashboard!$B$4),$E$2:E3631,IF(dashboard!$B$5="All","*",dashboard!$B$5),$G$2:G3631,IF(dashboard!$B$6="All","*",dashboard!$B$6),$M$2:M3631,IF(dashboard!$B$7="All","*",dashboard!$B$7),$P$2:P3631,"&gt;="&amp;dashboard!$B$8,$P$2:P3631,"&lt;="&amp;dashboard!$B$9)=1),1,0)</f>
        <v>0</v>
      </c>
    </row>
    <row r="3632" spans="1:17">
      <c r="A3632" t="s">
        <v>5241</v>
      </c>
      <c r="B3632" s="2">
        <v>45458</v>
      </c>
      <c r="C3632" t="s">
        <v>3669</v>
      </c>
      <c r="D3632" t="s">
        <v>877</v>
      </c>
      <c r="E3632" t="s">
        <v>17</v>
      </c>
      <c r="F3632" t="s">
        <v>27</v>
      </c>
      <c r="G3632" t="s">
        <v>19</v>
      </c>
      <c r="H3632" t="s">
        <v>50</v>
      </c>
      <c r="I3632" s="3">
        <v>3</v>
      </c>
      <c r="J3632" s="4">
        <v>2062.56</v>
      </c>
      <c r="K3632" s="4">
        <v>6187.67</v>
      </c>
      <c r="L3632" t="s">
        <v>21</v>
      </c>
      <c r="M3632" t="s">
        <v>22</v>
      </c>
      <c r="N3632">
        <f>IF(COUNTIF($C$2:C3632,C3632)=1,1,0)</f>
        <v>0</v>
      </c>
      <c r="O3632">
        <f t="shared" si="112"/>
        <v>1</v>
      </c>
      <c r="P3632" t="str">
        <f t="shared" si="113"/>
        <v>2024-06</v>
      </c>
      <c r="Q3632" s="3">
        <f>IF(AND(IF(dashboard!$B$4="All",TRUE,$F3632=dashboard!$B$4),IF(dashboard!$B$5="All",TRUE,$E3632=dashboard!$B$5),IF(dashboard!$B$6="All",TRUE,$G3632=dashboard!$B$6),IF(dashboard!$B$7="All",TRUE,$M3632=dashboard!$B$7),$P3632&gt;=dashboard!$B$8,$P3632&lt;=dashboard!$B$9,COUNTIFS($C$2:C3632,$C3632,$F$2:F3632,IF(dashboard!$B$4="All","*",dashboard!$B$4),$E$2:E3632,IF(dashboard!$B$5="All","*",dashboard!$B$5),$G$2:G3632,IF(dashboard!$B$6="All","*",dashboard!$B$6),$M$2:M3632,IF(dashboard!$B$7="All","*",dashboard!$B$7),$P$2:P3632,"&gt;="&amp;dashboard!$B$8,$P$2:P3632,"&lt;="&amp;dashboard!$B$9)=1),1,0)</f>
        <v>0</v>
      </c>
    </row>
    <row r="3633" spans="1:17">
      <c r="A3633" t="s">
        <v>5242</v>
      </c>
      <c r="B3633" s="2">
        <v>45148</v>
      </c>
      <c r="C3633" t="s">
        <v>281</v>
      </c>
      <c r="D3633" t="s">
        <v>2147</v>
      </c>
      <c r="E3633" t="s">
        <v>17</v>
      </c>
      <c r="F3633" t="s">
        <v>46</v>
      </c>
      <c r="G3633" t="s">
        <v>19</v>
      </c>
      <c r="H3633" t="s">
        <v>34</v>
      </c>
      <c r="I3633" s="3">
        <v>4</v>
      </c>
      <c r="J3633" s="4">
        <v>1009.75</v>
      </c>
      <c r="K3633" s="4">
        <v>4039.01</v>
      </c>
      <c r="L3633" t="s">
        <v>35</v>
      </c>
      <c r="M3633" t="s">
        <v>29</v>
      </c>
      <c r="N3633">
        <f>IF(COUNTIF($C$2:C3633,C3633)=1,1,0)</f>
        <v>0</v>
      </c>
      <c r="O3633">
        <f t="shared" si="112"/>
        <v>0</v>
      </c>
      <c r="P3633" t="str">
        <f t="shared" si="113"/>
        <v>2023-08</v>
      </c>
      <c r="Q3633" s="3">
        <f>IF(AND(IF(dashboard!$B$4="All",TRUE,$F3633=dashboard!$B$4),IF(dashboard!$B$5="All",TRUE,$E3633=dashboard!$B$5),IF(dashboard!$B$6="All",TRUE,$G3633=dashboard!$B$6),IF(dashboard!$B$7="All",TRUE,$M3633=dashboard!$B$7),$P3633&gt;=dashboard!$B$8,$P3633&lt;=dashboard!$B$9,COUNTIFS($C$2:C3633,$C3633,$F$2:F3633,IF(dashboard!$B$4="All","*",dashboard!$B$4),$E$2:E3633,IF(dashboard!$B$5="All","*",dashboard!$B$5),$G$2:G3633,IF(dashboard!$B$6="All","*",dashboard!$B$6),$M$2:M3633,IF(dashboard!$B$7="All","*",dashboard!$B$7),$P$2:P3633,"&gt;="&amp;dashboard!$B$8,$P$2:P3633,"&lt;="&amp;dashboard!$B$9)=1),1,0)</f>
        <v>0</v>
      </c>
    </row>
    <row r="3634" spans="1:17">
      <c r="A3634" t="s">
        <v>5243</v>
      </c>
      <c r="B3634" s="2">
        <v>45092</v>
      </c>
      <c r="C3634" t="s">
        <v>152</v>
      </c>
      <c r="D3634" t="s">
        <v>1381</v>
      </c>
      <c r="E3634" t="s">
        <v>26</v>
      </c>
      <c r="F3634" t="s">
        <v>18</v>
      </c>
      <c r="G3634" t="s">
        <v>19</v>
      </c>
      <c r="H3634" t="s">
        <v>34</v>
      </c>
      <c r="I3634" s="3">
        <v>5</v>
      </c>
      <c r="J3634" s="4">
        <v>1337.29</v>
      </c>
      <c r="K3634" s="4">
        <v>6686.43</v>
      </c>
      <c r="L3634" t="s">
        <v>28</v>
      </c>
      <c r="M3634" t="s">
        <v>29</v>
      </c>
      <c r="N3634">
        <f>IF(COUNTIF($C$2:C3634,C3634)=1,1,0)</f>
        <v>0</v>
      </c>
      <c r="O3634">
        <f t="shared" si="112"/>
        <v>0</v>
      </c>
      <c r="P3634" t="str">
        <f t="shared" si="113"/>
        <v>2023-06</v>
      </c>
      <c r="Q3634" s="3">
        <f>IF(AND(IF(dashboard!$B$4="All",TRUE,$F3634=dashboard!$B$4),IF(dashboard!$B$5="All",TRUE,$E3634=dashboard!$B$5),IF(dashboard!$B$6="All",TRUE,$G3634=dashboard!$B$6),IF(dashboard!$B$7="All",TRUE,$M3634=dashboard!$B$7),$P3634&gt;=dashboard!$B$8,$P3634&lt;=dashboard!$B$9,COUNTIFS($C$2:C3634,$C3634,$F$2:F3634,IF(dashboard!$B$4="All","*",dashboard!$B$4),$E$2:E3634,IF(dashboard!$B$5="All","*",dashboard!$B$5),$G$2:G3634,IF(dashboard!$B$6="All","*",dashboard!$B$6),$M$2:M3634,IF(dashboard!$B$7="All","*",dashboard!$B$7),$P$2:P3634,"&gt;="&amp;dashboard!$B$8,$P$2:P3634,"&lt;="&amp;dashboard!$B$9)=1),1,0)</f>
        <v>0</v>
      </c>
    </row>
    <row r="3635" spans="1:17">
      <c r="A3635" t="s">
        <v>5244</v>
      </c>
      <c r="B3635" s="2">
        <v>45082</v>
      </c>
      <c r="C3635" t="s">
        <v>1752</v>
      </c>
      <c r="D3635" t="s">
        <v>1728</v>
      </c>
      <c r="E3635" t="s">
        <v>61</v>
      </c>
      <c r="F3635" t="s">
        <v>33</v>
      </c>
      <c r="G3635" t="s">
        <v>42</v>
      </c>
      <c r="H3635" t="s">
        <v>20</v>
      </c>
      <c r="I3635" s="3">
        <v>1</v>
      </c>
      <c r="J3635" s="4">
        <v>40270.400000000001</v>
      </c>
      <c r="K3635" s="4">
        <v>40270.400000000001</v>
      </c>
      <c r="L3635" t="s">
        <v>28</v>
      </c>
      <c r="M3635" t="s">
        <v>29</v>
      </c>
      <c r="N3635">
        <f>IF(COUNTIF($C$2:C3635,C3635)=1,1,0)</f>
        <v>0</v>
      </c>
      <c r="O3635">
        <f t="shared" si="112"/>
        <v>0</v>
      </c>
      <c r="P3635" t="str">
        <f t="shared" si="113"/>
        <v>2023-06</v>
      </c>
      <c r="Q3635" s="3">
        <f>IF(AND(IF(dashboard!$B$4="All",TRUE,$F3635=dashboard!$B$4),IF(dashboard!$B$5="All",TRUE,$E3635=dashboard!$B$5),IF(dashboard!$B$6="All",TRUE,$G3635=dashboard!$B$6),IF(dashboard!$B$7="All",TRUE,$M3635=dashboard!$B$7),$P3635&gt;=dashboard!$B$8,$P3635&lt;=dashboard!$B$9,COUNTIFS($C$2:C3635,$C3635,$F$2:F3635,IF(dashboard!$B$4="All","*",dashboard!$B$4),$E$2:E3635,IF(dashboard!$B$5="All","*",dashboard!$B$5),$G$2:G3635,IF(dashboard!$B$6="All","*",dashboard!$B$6),$M$2:M3635,IF(dashboard!$B$7="All","*",dashboard!$B$7),$P$2:P3635,"&gt;="&amp;dashboard!$B$8,$P$2:P3635,"&lt;="&amp;dashboard!$B$9)=1),1,0)</f>
        <v>0</v>
      </c>
    </row>
    <row r="3636" spans="1:17">
      <c r="A3636" t="s">
        <v>5245</v>
      </c>
      <c r="B3636" s="2">
        <v>45110</v>
      </c>
      <c r="C3636" t="s">
        <v>1178</v>
      </c>
      <c r="D3636" t="s">
        <v>3784</v>
      </c>
      <c r="E3636" t="s">
        <v>26</v>
      </c>
      <c r="F3636" t="s">
        <v>33</v>
      </c>
      <c r="G3636" t="s">
        <v>19</v>
      </c>
      <c r="H3636" t="s">
        <v>20</v>
      </c>
      <c r="I3636" s="3">
        <v>1</v>
      </c>
      <c r="J3636" s="4">
        <v>38933.24</v>
      </c>
      <c r="K3636" s="4">
        <v>38933.24</v>
      </c>
      <c r="L3636" t="s">
        <v>28</v>
      </c>
      <c r="M3636" t="s">
        <v>29</v>
      </c>
      <c r="N3636">
        <f>IF(COUNTIF($C$2:C3636,C3636)=1,1,0)</f>
        <v>0</v>
      </c>
      <c r="O3636">
        <f t="shared" si="112"/>
        <v>0</v>
      </c>
      <c r="P3636" t="str">
        <f t="shared" si="113"/>
        <v>2023-07</v>
      </c>
      <c r="Q3636" s="3">
        <f>IF(AND(IF(dashboard!$B$4="All",TRUE,$F3636=dashboard!$B$4),IF(dashboard!$B$5="All",TRUE,$E3636=dashboard!$B$5),IF(dashboard!$B$6="All",TRUE,$G3636=dashboard!$B$6),IF(dashboard!$B$7="All",TRUE,$M3636=dashboard!$B$7),$P3636&gt;=dashboard!$B$8,$P3636&lt;=dashboard!$B$9,COUNTIFS($C$2:C3636,$C3636,$F$2:F3636,IF(dashboard!$B$4="All","*",dashboard!$B$4),$E$2:E3636,IF(dashboard!$B$5="All","*",dashboard!$B$5),$G$2:G3636,IF(dashboard!$B$6="All","*",dashboard!$B$6),$M$2:M3636,IF(dashboard!$B$7="All","*",dashboard!$B$7),$P$2:P3636,"&gt;="&amp;dashboard!$B$8,$P$2:P3636,"&lt;="&amp;dashboard!$B$9)=1),1,0)</f>
        <v>0</v>
      </c>
    </row>
    <row r="3637" spans="1:17">
      <c r="A3637" t="s">
        <v>5246</v>
      </c>
      <c r="B3637" s="2">
        <v>45016</v>
      </c>
      <c r="C3637" t="s">
        <v>301</v>
      </c>
      <c r="D3637" t="s">
        <v>845</v>
      </c>
      <c r="E3637" t="s">
        <v>26</v>
      </c>
      <c r="F3637" t="s">
        <v>33</v>
      </c>
      <c r="G3637" t="s">
        <v>42</v>
      </c>
      <c r="H3637" t="s">
        <v>57</v>
      </c>
      <c r="I3637" s="3">
        <v>3</v>
      </c>
      <c r="J3637" s="4">
        <v>11608.22</v>
      </c>
      <c r="K3637" s="4">
        <v>34824.660000000003</v>
      </c>
      <c r="L3637" t="s">
        <v>28</v>
      </c>
      <c r="M3637" t="s">
        <v>29</v>
      </c>
      <c r="N3637">
        <f>IF(COUNTIF($C$2:C3637,C3637)=1,1,0)</f>
        <v>0</v>
      </c>
      <c r="O3637">
        <f t="shared" si="112"/>
        <v>0</v>
      </c>
      <c r="P3637" t="str">
        <f t="shared" si="113"/>
        <v>2023-03</v>
      </c>
      <c r="Q3637" s="3">
        <f>IF(AND(IF(dashboard!$B$4="All",TRUE,$F3637=dashboard!$B$4),IF(dashboard!$B$5="All",TRUE,$E3637=dashboard!$B$5),IF(dashboard!$B$6="All",TRUE,$G3637=dashboard!$B$6),IF(dashboard!$B$7="All",TRUE,$M3637=dashboard!$B$7),$P3637&gt;=dashboard!$B$8,$P3637&lt;=dashboard!$B$9,COUNTIFS($C$2:C3637,$C3637,$F$2:F3637,IF(dashboard!$B$4="All","*",dashboard!$B$4),$E$2:E3637,IF(dashboard!$B$5="All","*",dashboard!$B$5),$G$2:G3637,IF(dashboard!$B$6="All","*",dashboard!$B$6),$M$2:M3637,IF(dashboard!$B$7="All","*",dashboard!$B$7),$P$2:P3637,"&gt;="&amp;dashboard!$B$8,$P$2:P3637,"&lt;="&amp;dashboard!$B$9)=1),1,0)</f>
        <v>0</v>
      </c>
    </row>
    <row r="3638" spans="1:17">
      <c r="A3638" t="s">
        <v>5247</v>
      </c>
      <c r="B3638" s="2">
        <v>45020</v>
      </c>
      <c r="C3638" t="s">
        <v>1360</v>
      </c>
      <c r="D3638" t="s">
        <v>2867</v>
      </c>
      <c r="E3638" t="s">
        <v>17</v>
      </c>
      <c r="F3638" t="s">
        <v>18</v>
      </c>
      <c r="G3638" t="s">
        <v>42</v>
      </c>
      <c r="H3638" t="s">
        <v>50</v>
      </c>
      <c r="I3638" s="3">
        <v>3</v>
      </c>
      <c r="J3638" s="4">
        <v>2999.08</v>
      </c>
      <c r="K3638" s="4">
        <v>8997.25</v>
      </c>
      <c r="L3638" t="s">
        <v>21</v>
      </c>
      <c r="M3638" t="s">
        <v>29</v>
      </c>
      <c r="N3638">
        <f>IF(COUNTIF($C$2:C3638,C3638)=1,1,0)</f>
        <v>0</v>
      </c>
      <c r="O3638">
        <f t="shared" si="112"/>
        <v>0</v>
      </c>
      <c r="P3638" t="str">
        <f t="shared" si="113"/>
        <v>2023-04</v>
      </c>
      <c r="Q3638" s="3">
        <f>IF(AND(IF(dashboard!$B$4="All",TRUE,$F3638=dashboard!$B$4),IF(dashboard!$B$5="All",TRUE,$E3638=dashboard!$B$5),IF(dashboard!$B$6="All",TRUE,$G3638=dashboard!$B$6),IF(dashboard!$B$7="All",TRUE,$M3638=dashboard!$B$7),$P3638&gt;=dashboard!$B$8,$P3638&lt;=dashboard!$B$9,COUNTIFS($C$2:C3638,$C3638,$F$2:F3638,IF(dashboard!$B$4="All","*",dashboard!$B$4),$E$2:E3638,IF(dashboard!$B$5="All","*",dashboard!$B$5),$G$2:G3638,IF(dashboard!$B$6="All","*",dashboard!$B$6),$M$2:M3638,IF(dashboard!$B$7="All","*",dashboard!$B$7),$P$2:P3638,"&gt;="&amp;dashboard!$B$8,$P$2:P3638,"&lt;="&amp;dashboard!$B$9)=1),1,0)</f>
        <v>0</v>
      </c>
    </row>
    <row r="3639" spans="1:17">
      <c r="A3639" t="s">
        <v>5248</v>
      </c>
      <c r="B3639" s="2">
        <v>44939</v>
      </c>
      <c r="C3639" t="s">
        <v>55</v>
      </c>
      <c r="D3639" t="s">
        <v>939</v>
      </c>
      <c r="E3639" t="s">
        <v>17</v>
      </c>
      <c r="F3639" t="s">
        <v>46</v>
      </c>
      <c r="G3639" t="s">
        <v>19</v>
      </c>
      <c r="H3639" t="s">
        <v>34</v>
      </c>
      <c r="I3639" s="3">
        <v>5</v>
      </c>
      <c r="J3639" s="4">
        <v>1243.29</v>
      </c>
      <c r="K3639" s="4">
        <v>6216.47</v>
      </c>
      <c r="L3639" t="s">
        <v>28</v>
      </c>
      <c r="M3639" t="s">
        <v>22</v>
      </c>
      <c r="N3639">
        <f>IF(COUNTIF($C$2:C3639,C3639)=1,1,0)</f>
        <v>0</v>
      </c>
      <c r="O3639">
        <f t="shared" si="112"/>
        <v>1</v>
      </c>
      <c r="P3639" t="str">
        <f t="shared" si="113"/>
        <v>2023-01</v>
      </c>
      <c r="Q3639" s="3">
        <f>IF(AND(IF(dashboard!$B$4="All",TRUE,$F3639=dashboard!$B$4),IF(dashboard!$B$5="All",TRUE,$E3639=dashboard!$B$5),IF(dashboard!$B$6="All",TRUE,$G3639=dashboard!$B$6),IF(dashboard!$B$7="All",TRUE,$M3639=dashboard!$B$7),$P3639&gt;=dashboard!$B$8,$P3639&lt;=dashboard!$B$9,COUNTIFS($C$2:C3639,$C3639,$F$2:F3639,IF(dashboard!$B$4="All","*",dashboard!$B$4),$E$2:E3639,IF(dashboard!$B$5="All","*",dashboard!$B$5),$G$2:G3639,IF(dashboard!$B$6="All","*",dashboard!$B$6),$M$2:M3639,IF(dashboard!$B$7="All","*",dashboard!$B$7),$P$2:P3639,"&gt;="&amp;dashboard!$B$8,$P$2:P3639,"&lt;="&amp;dashboard!$B$9)=1),1,0)</f>
        <v>0</v>
      </c>
    </row>
    <row r="3640" spans="1:17">
      <c r="A3640" t="s">
        <v>5249</v>
      </c>
      <c r="B3640" s="2">
        <v>45364</v>
      </c>
      <c r="C3640" t="s">
        <v>3065</v>
      </c>
      <c r="D3640" t="s">
        <v>1324</v>
      </c>
      <c r="E3640" t="s">
        <v>17</v>
      </c>
      <c r="F3640" t="s">
        <v>27</v>
      </c>
      <c r="G3640" t="s">
        <v>42</v>
      </c>
      <c r="H3640" t="s">
        <v>57</v>
      </c>
      <c r="I3640" s="3">
        <v>5</v>
      </c>
      <c r="J3640" s="4">
        <v>14330.01</v>
      </c>
      <c r="K3640" s="4">
        <v>71650.070000000007</v>
      </c>
      <c r="L3640" t="s">
        <v>21</v>
      </c>
      <c r="M3640" t="s">
        <v>22</v>
      </c>
      <c r="N3640">
        <f>IF(COUNTIF($C$2:C3640,C3640)=1,1,0)</f>
        <v>0</v>
      </c>
      <c r="O3640">
        <f t="shared" si="112"/>
        <v>1</v>
      </c>
      <c r="P3640" t="str">
        <f t="shared" si="113"/>
        <v>2024-03</v>
      </c>
      <c r="Q3640" s="3">
        <f>IF(AND(IF(dashboard!$B$4="All",TRUE,$F3640=dashboard!$B$4),IF(dashboard!$B$5="All",TRUE,$E3640=dashboard!$B$5),IF(dashboard!$B$6="All",TRUE,$G3640=dashboard!$B$6),IF(dashboard!$B$7="All",TRUE,$M3640=dashboard!$B$7),$P3640&gt;=dashboard!$B$8,$P3640&lt;=dashboard!$B$9,COUNTIFS($C$2:C3640,$C3640,$F$2:F3640,IF(dashboard!$B$4="All","*",dashboard!$B$4),$E$2:E3640,IF(dashboard!$B$5="All","*",dashboard!$B$5),$G$2:G3640,IF(dashboard!$B$6="All","*",dashboard!$B$6),$M$2:M3640,IF(dashboard!$B$7="All","*",dashboard!$B$7),$P$2:P3640,"&gt;="&amp;dashboard!$B$8,$P$2:P3640,"&lt;="&amp;dashboard!$B$9)=1),1,0)</f>
        <v>0</v>
      </c>
    </row>
    <row r="3641" spans="1:17">
      <c r="A3641" t="s">
        <v>5250</v>
      </c>
      <c r="B3641" s="2">
        <v>45464</v>
      </c>
      <c r="C3641" t="s">
        <v>665</v>
      </c>
      <c r="D3641" t="s">
        <v>302</v>
      </c>
      <c r="E3641" t="s">
        <v>26</v>
      </c>
      <c r="F3641" t="s">
        <v>33</v>
      </c>
      <c r="G3641" t="s">
        <v>42</v>
      </c>
      <c r="H3641" t="s">
        <v>50</v>
      </c>
      <c r="I3641" s="3">
        <v>5</v>
      </c>
      <c r="J3641" s="4">
        <v>2943.55</v>
      </c>
      <c r="K3641" s="4">
        <v>14717.76</v>
      </c>
      <c r="L3641" t="s">
        <v>21</v>
      </c>
      <c r="M3641" t="s">
        <v>29</v>
      </c>
      <c r="N3641">
        <f>IF(COUNTIF($C$2:C3641,C3641)=1,1,0)</f>
        <v>0</v>
      </c>
      <c r="O3641">
        <f t="shared" si="112"/>
        <v>0</v>
      </c>
      <c r="P3641" t="str">
        <f t="shared" si="113"/>
        <v>2024-06</v>
      </c>
      <c r="Q3641" s="3">
        <f>IF(AND(IF(dashboard!$B$4="All",TRUE,$F3641=dashboard!$B$4),IF(dashboard!$B$5="All",TRUE,$E3641=dashboard!$B$5),IF(dashboard!$B$6="All",TRUE,$G3641=dashboard!$B$6),IF(dashboard!$B$7="All",TRUE,$M3641=dashboard!$B$7),$P3641&gt;=dashboard!$B$8,$P3641&lt;=dashboard!$B$9,COUNTIFS($C$2:C3641,$C3641,$F$2:F3641,IF(dashboard!$B$4="All","*",dashboard!$B$4),$E$2:E3641,IF(dashboard!$B$5="All","*",dashboard!$B$5),$G$2:G3641,IF(dashboard!$B$6="All","*",dashboard!$B$6),$M$2:M3641,IF(dashboard!$B$7="All","*",dashboard!$B$7),$P$2:P3641,"&gt;="&amp;dashboard!$B$8,$P$2:P3641,"&lt;="&amp;dashboard!$B$9)=1),1,0)</f>
        <v>1</v>
      </c>
    </row>
    <row r="3642" spans="1:17">
      <c r="A3642" t="s">
        <v>5251</v>
      </c>
      <c r="B3642" s="2">
        <v>45076</v>
      </c>
      <c r="C3642" t="s">
        <v>2356</v>
      </c>
      <c r="D3642" t="s">
        <v>709</v>
      </c>
      <c r="E3642" t="s">
        <v>61</v>
      </c>
      <c r="F3642" t="s">
        <v>18</v>
      </c>
      <c r="G3642" t="s">
        <v>42</v>
      </c>
      <c r="H3642" t="s">
        <v>34</v>
      </c>
      <c r="I3642" s="3">
        <v>3</v>
      </c>
      <c r="J3642" s="4">
        <v>1330.43</v>
      </c>
      <c r="K3642" s="4">
        <v>3991.28</v>
      </c>
      <c r="L3642" t="s">
        <v>28</v>
      </c>
      <c r="M3642" t="s">
        <v>29</v>
      </c>
      <c r="N3642">
        <f>IF(COUNTIF($C$2:C3642,C3642)=1,1,0)</f>
        <v>0</v>
      </c>
      <c r="O3642">
        <f t="shared" si="112"/>
        <v>0</v>
      </c>
      <c r="P3642" t="str">
        <f t="shared" si="113"/>
        <v>2023-05</v>
      </c>
      <c r="Q3642" s="3">
        <f>IF(AND(IF(dashboard!$B$4="All",TRUE,$F3642=dashboard!$B$4),IF(dashboard!$B$5="All",TRUE,$E3642=dashboard!$B$5),IF(dashboard!$B$6="All",TRUE,$G3642=dashboard!$B$6),IF(dashboard!$B$7="All",TRUE,$M3642=dashboard!$B$7),$P3642&gt;=dashboard!$B$8,$P3642&lt;=dashboard!$B$9,COUNTIFS($C$2:C3642,$C3642,$F$2:F3642,IF(dashboard!$B$4="All","*",dashboard!$B$4),$E$2:E3642,IF(dashboard!$B$5="All","*",dashboard!$B$5),$G$2:G3642,IF(dashboard!$B$6="All","*",dashboard!$B$6),$M$2:M3642,IF(dashboard!$B$7="All","*",dashboard!$B$7),$P$2:P3642,"&gt;="&amp;dashboard!$B$8,$P$2:P3642,"&lt;="&amp;dashboard!$B$9)=1),1,0)</f>
        <v>0</v>
      </c>
    </row>
    <row r="3643" spans="1:17">
      <c r="A3643" t="s">
        <v>5252</v>
      </c>
      <c r="B3643" s="2">
        <v>44934</v>
      </c>
      <c r="C3643" t="s">
        <v>1943</v>
      </c>
      <c r="D3643" t="s">
        <v>634</v>
      </c>
      <c r="E3643" t="s">
        <v>26</v>
      </c>
      <c r="F3643" t="s">
        <v>46</v>
      </c>
      <c r="G3643" t="s">
        <v>19</v>
      </c>
      <c r="H3643" t="s">
        <v>50</v>
      </c>
      <c r="I3643" s="3">
        <v>4</v>
      </c>
      <c r="J3643" s="4">
        <v>2614.6799999999998</v>
      </c>
      <c r="K3643" s="4">
        <v>10458.719999999999</v>
      </c>
      <c r="L3643" t="s">
        <v>28</v>
      </c>
      <c r="M3643" t="s">
        <v>29</v>
      </c>
      <c r="N3643">
        <f>IF(COUNTIF($C$2:C3643,C3643)=1,1,0)</f>
        <v>0</v>
      </c>
      <c r="O3643">
        <f t="shared" si="112"/>
        <v>0</v>
      </c>
      <c r="P3643" t="str">
        <f t="shared" si="113"/>
        <v>2023-01</v>
      </c>
      <c r="Q3643" s="3">
        <f>IF(AND(IF(dashboard!$B$4="All",TRUE,$F3643=dashboard!$B$4),IF(dashboard!$B$5="All",TRUE,$E3643=dashboard!$B$5),IF(dashboard!$B$6="All",TRUE,$G3643=dashboard!$B$6),IF(dashboard!$B$7="All",TRUE,$M3643=dashboard!$B$7),$P3643&gt;=dashboard!$B$8,$P3643&lt;=dashboard!$B$9,COUNTIFS($C$2:C3643,$C3643,$F$2:F3643,IF(dashboard!$B$4="All","*",dashboard!$B$4),$E$2:E3643,IF(dashboard!$B$5="All","*",dashboard!$B$5),$G$2:G3643,IF(dashboard!$B$6="All","*",dashboard!$B$6),$M$2:M3643,IF(dashboard!$B$7="All","*",dashboard!$B$7),$P$2:P3643,"&gt;="&amp;dashboard!$B$8,$P$2:P3643,"&lt;="&amp;dashboard!$B$9)=1),1,0)</f>
        <v>0</v>
      </c>
    </row>
    <row r="3644" spans="1:17">
      <c r="A3644" t="s">
        <v>5253</v>
      </c>
      <c r="B3644" s="2">
        <v>44955</v>
      </c>
      <c r="C3644" t="s">
        <v>1900</v>
      </c>
      <c r="D3644" t="s">
        <v>1913</v>
      </c>
      <c r="E3644" t="s">
        <v>61</v>
      </c>
      <c r="F3644" t="s">
        <v>46</v>
      </c>
      <c r="G3644" t="s">
        <v>19</v>
      </c>
      <c r="H3644" t="s">
        <v>20</v>
      </c>
      <c r="I3644" s="3">
        <v>3</v>
      </c>
      <c r="J3644" s="4">
        <v>39171.949999999997</v>
      </c>
      <c r="K3644" s="4">
        <v>117515.86</v>
      </c>
      <c r="L3644" t="s">
        <v>28</v>
      </c>
      <c r="M3644" t="s">
        <v>29</v>
      </c>
      <c r="N3644">
        <f>IF(COUNTIF($C$2:C3644,C3644)=1,1,0)</f>
        <v>0</v>
      </c>
      <c r="O3644">
        <f t="shared" si="112"/>
        <v>0</v>
      </c>
      <c r="P3644" t="str">
        <f t="shared" si="113"/>
        <v>2023-01</v>
      </c>
      <c r="Q3644" s="3">
        <f>IF(AND(IF(dashboard!$B$4="All",TRUE,$F3644=dashboard!$B$4),IF(dashboard!$B$5="All",TRUE,$E3644=dashboard!$B$5),IF(dashboard!$B$6="All",TRUE,$G3644=dashboard!$B$6),IF(dashboard!$B$7="All",TRUE,$M3644=dashboard!$B$7),$P3644&gt;=dashboard!$B$8,$P3644&lt;=dashboard!$B$9,COUNTIFS($C$2:C3644,$C3644,$F$2:F3644,IF(dashboard!$B$4="All","*",dashboard!$B$4),$E$2:E3644,IF(dashboard!$B$5="All","*",dashboard!$B$5),$G$2:G3644,IF(dashboard!$B$6="All","*",dashboard!$B$6),$M$2:M3644,IF(dashboard!$B$7="All","*",dashboard!$B$7),$P$2:P3644,"&gt;="&amp;dashboard!$B$8,$P$2:P3644,"&lt;="&amp;dashboard!$B$9)=1),1,0)</f>
        <v>0</v>
      </c>
    </row>
    <row r="3645" spans="1:17">
      <c r="A3645" t="s">
        <v>5254</v>
      </c>
      <c r="B3645" s="2">
        <v>45222</v>
      </c>
      <c r="C3645" t="s">
        <v>567</v>
      </c>
      <c r="D3645" t="s">
        <v>970</v>
      </c>
      <c r="E3645" t="s">
        <v>26</v>
      </c>
      <c r="F3645" t="s">
        <v>27</v>
      </c>
      <c r="G3645" t="s">
        <v>19</v>
      </c>
      <c r="H3645" t="s">
        <v>34</v>
      </c>
      <c r="I3645" s="3">
        <v>3</v>
      </c>
      <c r="J3645" s="4">
        <v>1071.28</v>
      </c>
      <c r="K3645" s="4">
        <v>3213.84</v>
      </c>
      <c r="L3645" t="s">
        <v>35</v>
      </c>
      <c r="M3645" t="s">
        <v>29</v>
      </c>
      <c r="N3645">
        <f>IF(COUNTIF($C$2:C3645,C3645)=1,1,0)</f>
        <v>0</v>
      </c>
      <c r="O3645">
        <f t="shared" si="112"/>
        <v>0</v>
      </c>
      <c r="P3645" t="str">
        <f t="shared" si="113"/>
        <v>2023-10</v>
      </c>
      <c r="Q3645" s="3">
        <f>IF(AND(IF(dashboard!$B$4="All",TRUE,$F3645=dashboard!$B$4),IF(dashboard!$B$5="All",TRUE,$E3645=dashboard!$B$5),IF(dashboard!$B$6="All",TRUE,$G3645=dashboard!$B$6),IF(dashboard!$B$7="All",TRUE,$M3645=dashboard!$B$7),$P3645&gt;=dashboard!$B$8,$P3645&lt;=dashboard!$B$9,COUNTIFS($C$2:C3645,$C3645,$F$2:F3645,IF(dashboard!$B$4="All","*",dashboard!$B$4),$E$2:E3645,IF(dashboard!$B$5="All","*",dashboard!$B$5),$G$2:G3645,IF(dashboard!$B$6="All","*",dashboard!$B$6),$M$2:M3645,IF(dashboard!$B$7="All","*",dashboard!$B$7),$P$2:P3645,"&gt;="&amp;dashboard!$B$8,$P$2:P3645,"&lt;="&amp;dashboard!$B$9)=1),1,0)</f>
        <v>0</v>
      </c>
    </row>
    <row r="3646" spans="1:17">
      <c r="A3646" t="s">
        <v>5255</v>
      </c>
      <c r="B3646" s="2">
        <v>45266</v>
      </c>
      <c r="C3646" t="s">
        <v>517</v>
      </c>
      <c r="D3646" t="s">
        <v>257</v>
      </c>
      <c r="E3646" t="s">
        <v>17</v>
      </c>
      <c r="F3646" t="s">
        <v>33</v>
      </c>
      <c r="G3646" t="s">
        <v>19</v>
      </c>
      <c r="H3646" t="s">
        <v>34</v>
      </c>
      <c r="I3646" s="3">
        <v>1</v>
      </c>
      <c r="J3646" s="4">
        <v>1250.6600000000001</v>
      </c>
      <c r="K3646" s="4">
        <v>1250.6600000000001</v>
      </c>
      <c r="L3646" t="s">
        <v>21</v>
      </c>
      <c r="M3646" t="s">
        <v>29</v>
      </c>
      <c r="N3646">
        <f>IF(COUNTIF($C$2:C3646,C3646)=1,1,0)</f>
        <v>0</v>
      </c>
      <c r="O3646">
        <f t="shared" si="112"/>
        <v>0</v>
      </c>
      <c r="P3646" t="str">
        <f t="shared" si="113"/>
        <v>2023-12</v>
      </c>
      <c r="Q3646" s="3">
        <f>IF(AND(IF(dashboard!$B$4="All",TRUE,$F3646=dashboard!$B$4),IF(dashboard!$B$5="All",TRUE,$E3646=dashboard!$B$5),IF(dashboard!$B$6="All",TRUE,$G3646=dashboard!$B$6),IF(dashboard!$B$7="All",TRUE,$M3646=dashboard!$B$7),$P3646&gt;=dashboard!$B$8,$P3646&lt;=dashboard!$B$9,COUNTIFS($C$2:C3646,$C3646,$F$2:F3646,IF(dashboard!$B$4="All","*",dashboard!$B$4),$E$2:E3646,IF(dashboard!$B$5="All","*",dashboard!$B$5),$G$2:G3646,IF(dashboard!$B$6="All","*",dashboard!$B$6),$M$2:M3646,IF(dashboard!$B$7="All","*",dashboard!$B$7),$P$2:P3646,"&gt;="&amp;dashboard!$B$8,$P$2:P3646,"&lt;="&amp;dashboard!$B$9)=1),1,0)</f>
        <v>0</v>
      </c>
    </row>
    <row r="3647" spans="1:17">
      <c r="A3647" t="s">
        <v>5256</v>
      </c>
      <c r="B3647" s="2">
        <v>45365</v>
      </c>
      <c r="C3647" t="s">
        <v>1910</v>
      </c>
      <c r="D3647" t="s">
        <v>647</v>
      </c>
      <c r="E3647" t="s">
        <v>17</v>
      </c>
      <c r="F3647" t="s">
        <v>18</v>
      </c>
      <c r="G3647" t="s">
        <v>42</v>
      </c>
      <c r="H3647" t="s">
        <v>57</v>
      </c>
      <c r="I3647" s="3">
        <v>5</v>
      </c>
      <c r="J3647" s="4">
        <v>11929.35</v>
      </c>
      <c r="K3647" s="4">
        <v>59646.75</v>
      </c>
      <c r="L3647" t="s">
        <v>28</v>
      </c>
      <c r="M3647" t="s">
        <v>22</v>
      </c>
      <c r="N3647">
        <f>IF(COUNTIF($C$2:C3647,C3647)=1,1,0)</f>
        <v>0</v>
      </c>
      <c r="O3647">
        <f t="shared" si="112"/>
        <v>1</v>
      </c>
      <c r="P3647" t="str">
        <f t="shared" si="113"/>
        <v>2024-03</v>
      </c>
      <c r="Q3647" s="3">
        <f>IF(AND(IF(dashboard!$B$4="All",TRUE,$F3647=dashboard!$B$4),IF(dashboard!$B$5="All",TRUE,$E3647=dashboard!$B$5),IF(dashboard!$B$6="All",TRUE,$G3647=dashboard!$B$6),IF(dashboard!$B$7="All",TRUE,$M3647=dashboard!$B$7),$P3647&gt;=dashboard!$B$8,$P3647&lt;=dashboard!$B$9,COUNTIFS($C$2:C3647,$C3647,$F$2:F3647,IF(dashboard!$B$4="All","*",dashboard!$B$4),$E$2:E3647,IF(dashboard!$B$5="All","*",dashboard!$B$5),$G$2:G3647,IF(dashboard!$B$6="All","*",dashboard!$B$6),$M$2:M3647,IF(dashboard!$B$7="All","*",dashboard!$B$7),$P$2:P3647,"&gt;="&amp;dashboard!$B$8,$P$2:P3647,"&lt;="&amp;dashboard!$B$9)=1),1,0)</f>
        <v>0</v>
      </c>
    </row>
    <row r="3648" spans="1:17">
      <c r="A3648" t="s">
        <v>5257</v>
      </c>
      <c r="B3648" s="2">
        <v>45070</v>
      </c>
      <c r="C3648" t="s">
        <v>1190</v>
      </c>
      <c r="D3648" t="s">
        <v>1098</v>
      </c>
      <c r="E3648" t="s">
        <v>17</v>
      </c>
      <c r="F3648" t="s">
        <v>46</v>
      </c>
      <c r="G3648" t="s">
        <v>42</v>
      </c>
      <c r="H3648" t="s">
        <v>50</v>
      </c>
      <c r="I3648" s="3">
        <v>2</v>
      </c>
      <c r="J3648" s="4">
        <v>2985</v>
      </c>
      <c r="K3648" s="4">
        <v>5970</v>
      </c>
      <c r="L3648" t="s">
        <v>35</v>
      </c>
      <c r="M3648" t="s">
        <v>22</v>
      </c>
      <c r="N3648">
        <f>IF(COUNTIF($C$2:C3648,C3648)=1,1,0)</f>
        <v>0</v>
      </c>
      <c r="O3648">
        <f t="shared" si="112"/>
        <v>1</v>
      </c>
      <c r="P3648" t="str">
        <f t="shared" si="113"/>
        <v>2023-05</v>
      </c>
      <c r="Q3648" s="3">
        <f>IF(AND(IF(dashboard!$B$4="All",TRUE,$F3648=dashboard!$B$4),IF(dashboard!$B$5="All",TRUE,$E3648=dashboard!$B$5),IF(dashboard!$B$6="All",TRUE,$G3648=dashboard!$B$6),IF(dashboard!$B$7="All",TRUE,$M3648=dashboard!$B$7),$P3648&gt;=dashboard!$B$8,$P3648&lt;=dashboard!$B$9,COUNTIFS($C$2:C3648,$C3648,$F$2:F3648,IF(dashboard!$B$4="All","*",dashboard!$B$4),$E$2:E3648,IF(dashboard!$B$5="All","*",dashboard!$B$5),$G$2:G3648,IF(dashboard!$B$6="All","*",dashboard!$B$6),$M$2:M3648,IF(dashboard!$B$7="All","*",dashboard!$B$7),$P$2:P3648,"&gt;="&amp;dashboard!$B$8,$P$2:P3648,"&lt;="&amp;dashboard!$B$9)=1),1,0)</f>
        <v>0</v>
      </c>
    </row>
    <row r="3649" spans="1:17">
      <c r="A3649" t="s">
        <v>5258</v>
      </c>
      <c r="B3649" s="2">
        <v>45445</v>
      </c>
      <c r="C3649" t="s">
        <v>160</v>
      </c>
      <c r="D3649" t="s">
        <v>368</v>
      </c>
      <c r="E3649" t="s">
        <v>17</v>
      </c>
      <c r="F3649" t="s">
        <v>18</v>
      </c>
      <c r="G3649" t="s">
        <v>42</v>
      </c>
      <c r="H3649" t="s">
        <v>20</v>
      </c>
      <c r="I3649" s="3">
        <v>5</v>
      </c>
      <c r="J3649" s="4">
        <v>34807.18</v>
      </c>
      <c r="K3649" s="4">
        <v>174035.9</v>
      </c>
      <c r="L3649" t="s">
        <v>21</v>
      </c>
      <c r="M3649" t="s">
        <v>29</v>
      </c>
      <c r="N3649">
        <f>IF(COUNTIF($C$2:C3649,C3649)=1,1,0)</f>
        <v>0</v>
      </c>
      <c r="O3649">
        <f t="shared" si="112"/>
        <v>0</v>
      </c>
      <c r="P3649" t="str">
        <f t="shared" si="113"/>
        <v>2024-06</v>
      </c>
      <c r="Q3649" s="3">
        <f>IF(AND(IF(dashboard!$B$4="All",TRUE,$F3649=dashboard!$B$4),IF(dashboard!$B$5="All",TRUE,$E3649=dashboard!$B$5),IF(dashboard!$B$6="All",TRUE,$G3649=dashboard!$B$6),IF(dashboard!$B$7="All",TRUE,$M3649=dashboard!$B$7),$P3649&gt;=dashboard!$B$8,$P3649&lt;=dashboard!$B$9,COUNTIFS($C$2:C3649,$C3649,$F$2:F3649,IF(dashboard!$B$4="All","*",dashboard!$B$4),$E$2:E3649,IF(dashboard!$B$5="All","*",dashboard!$B$5),$G$2:G3649,IF(dashboard!$B$6="All","*",dashboard!$B$6),$M$2:M3649,IF(dashboard!$B$7="All","*",dashboard!$B$7),$P$2:P3649,"&gt;="&amp;dashboard!$B$8,$P$2:P3649,"&lt;="&amp;dashboard!$B$9)=1),1,0)</f>
        <v>0</v>
      </c>
    </row>
    <row r="3650" spans="1:17">
      <c r="A3650" t="s">
        <v>5259</v>
      </c>
      <c r="B3650" s="2">
        <v>44971</v>
      </c>
      <c r="C3650" t="s">
        <v>657</v>
      </c>
      <c r="D3650" t="s">
        <v>857</v>
      </c>
      <c r="E3650" t="s">
        <v>26</v>
      </c>
      <c r="F3650" t="s">
        <v>46</v>
      </c>
      <c r="G3650" t="s">
        <v>19</v>
      </c>
      <c r="H3650" t="s">
        <v>20</v>
      </c>
      <c r="I3650" s="3">
        <v>4</v>
      </c>
      <c r="J3650" s="4">
        <v>38749.15</v>
      </c>
      <c r="K3650" s="4">
        <v>154996.60999999999</v>
      </c>
      <c r="L3650" t="s">
        <v>21</v>
      </c>
      <c r="M3650" t="s">
        <v>29</v>
      </c>
      <c r="N3650">
        <f>IF(COUNTIF($C$2:C3650,C3650)=1,1,0)</f>
        <v>0</v>
      </c>
      <c r="O3650">
        <f t="shared" ref="O3650:O3713" si="114">IF(OR(M3650="Yes",M3650="YES",M3650=TRUE,M3650=1),1,0)</f>
        <v>0</v>
      </c>
      <c r="P3650" t="str">
        <f t="shared" ref="P3650:P3713" si="115">TEXT(B3650,"yyyy-mm")</f>
        <v>2023-02</v>
      </c>
      <c r="Q3650" s="3">
        <f>IF(AND(IF(dashboard!$B$4="All",TRUE,$F3650=dashboard!$B$4),IF(dashboard!$B$5="All",TRUE,$E3650=dashboard!$B$5),IF(dashboard!$B$6="All",TRUE,$G3650=dashboard!$B$6),IF(dashboard!$B$7="All",TRUE,$M3650=dashboard!$B$7),$P3650&gt;=dashboard!$B$8,$P3650&lt;=dashboard!$B$9,COUNTIFS($C$2:C3650,$C3650,$F$2:F3650,IF(dashboard!$B$4="All","*",dashboard!$B$4),$E$2:E3650,IF(dashboard!$B$5="All","*",dashboard!$B$5),$G$2:G3650,IF(dashboard!$B$6="All","*",dashboard!$B$6),$M$2:M3650,IF(dashboard!$B$7="All","*",dashboard!$B$7),$P$2:P3650,"&gt;="&amp;dashboard!$B$8,$P$2:P3650,"&lt;="&amp;dashboard!$B$9)=1),1,0)</f>
        <v>0</v>
      </c>
    </row>
    <row r="3651" spans="1:17">
      <c r="A3651" t="s">
        <v>5260</v>
      </c>
      <c r="B3651" s="2">
        <v>45165</v>
      </c>
      <c r="C3651" t="s">
        <v>235</v>
      </c>
      <c r="D3651" t="s">
        <v>5261</v>
      </c>
      <c r="E3651" t="s">
        <v>17</v>
      </c>
      <c r="F3651" t="s">
        <v>33</v>
      </c>
      <c r="G3651" t="s">
        <v>19</v>
      </c>
      <c r="H3651" t="s">
        <v>50</v>
      </c>
      <c r="I3651" s="3">
        <v>4</v>
      </c>
      <c r="J3651" s="4">
        <v>2259.17</v>
      </c>
      <c r="K3651" s="4">
        <v>9036.7000000000007</v>
      </c>
      <c r="L3651" t="s">
        <v>21</v>
      </c>
      <c r="M3651" t="s">
        <v>29</v>
      </c>
      <c r="N3651">
        <f>IF(COUNTIF($C$2:C3651,C3651)=1,1,0)</f>
        <v>0</v>
      </c>
      <c r="O3651">
        <f t="shared" si="114"/>
        <v>0</v>
      </c>
      <c r="P3651" t="str">
        <f t="shared" si="115"/>
        <v>2023-08</v>
      </c>
      <c r="Q3651" s="3">
        <f>IF(AND(IF(dashboard!$B$4="All",TRUE,$F3651=dashboard!$B$4),IF(dashboard!$B$5="All",TRUE,$E3651=dashboard!$B$5),IF(dashboard!$B$6="All",TRUE,$G3651=dashboard!$B$6),IF(dashboard!$B$7="All",TRUE,$M3651=dashboard!$B$7),$P3651&gt;=dashboard!$B$8,$P3651&lt;=dashboard!$B$9,COUNTIFS($C$2:C3651,$C3651,$F$2:F3651,IF(dashboard!$B$4="All","*",dashboard!$B$4),$E$2:E3651,IF(dashboard!$B$5="All","*",dashboard!$B$5),$G$2:G3651,IF(dashboard!$B$6="All","*",dashboard!$B$6),$M$2:M3651,IF(dashboard!$B$7="All","*",dashboard!$B$7),$P$2:P3651,"&gt;="&amp;dashboard!$B$8,$P$2:P3651,"&lt;="&amp;dashboard!$B$9)=1),1,0)</f>
        <v>0</v>
      </c>
    </row>
    <row r="3652" spans="1:17">
      <c r="A3652" t="s">
        <v>5262</v>
      </c>
      <c r="B3652" s="2">
        <v>45081</v>
      </c>
      <c r="C3652" t="s">
        <v>1786</v>
      </c>
      <c r="D3652" t="s">
        <v>3163</v>
      </c>
      <c r="E3652" t="s">
        <v>26</v>
      </c>
      <c r="F3652" t="s">
        <v>33</v>
      </c>
      <c r="G3652" t="s">
        <v>42</v>
      </c>
      <c r="H3652" t="s">
        <v>50</v>
      </c>
      <c r="I3652" s="3">
        <v>5</v>
      </c>
      <c r="J3652" s="4">
        <v>2698.24</v>
      </c>
      <c r="K3652" s="4">
        <v>13491.18</v>
      </c>
      <c r="L3652" t="s">
        <v>28</v>
      </c>
      <c r="M3652" t="s">
        <v>22</v>
      </c>
      <c r="N3652">
        <f>IF(COUNTIF($C$2:C3652,C3652)=1,1,0)</f>
        <v>0</v>
      </c>
      <c r="O3652">
        <f t="shared" si="114"/>
        <v>1</v>
      </c>
      <c r="P3652" t="str">
        <f t="shared" si="115"/>
        <v>2023-06</v>
      </c>
      <c r="Q3652" s="3">
        <f>IF(AND(IF(dashboard!$B$4="All",TRUE,$F3652=dashboard!$B$4),IF(dashboard!$B$5="All",TRUE,$E3652=dashboard!$B$5),IF(dashboard!$B$6="All",TRUE,$G3652=dashboard!$B$6),IF(dashboard!$B$7="All",TRUE,$M3652=dashboard!$B$7),$P3652&gt;=dashboard!$B$8,$P3652&lt;=dashboard!$B$9,COUNTIFS($C$2:C3652,$C3652,$F$2:F3652,IF(dashboard!$B$4="All","*",dashboard!$B$4),$E$2:E3652,IF(dashboard!$B$5="All","*",dashboard!$B$5),$G$2:G3652,IF(dashboard!$B$6="All","*",dashboard!$B$6),$M$2:M3652,IF(dashboard!$B$7="All","*",dashboard!$B$7),$P$2:P3652,"&gt;="&amp;dashboard!$B$8,$P$2:P3652,"&lt;="&amp;dashboard!$B$9)=1),1,0)</f>
        <v>1</v>
      </c>
    </row>
    <row r="3653" spans="1:17">
      <c r="A3653" t="s">
        <v>5263</v>
      </c>
      <c r="B3653" s="2">
        <v>45107</v>
      </c>
      <c r="C3653" t="s">
        <v>137</v>
      </c>
      <c r="D3653" t="s">
        <v>166</v>
      </c>
      <c r="E3653" t="s">
        <v>26</v>
      </c>
      <c r="F3653" t="s">
        <v>27</v>
      </c>
      <c r="G3653" t="s">
        <v>19</v>
      </c>
      <c r="H3653" t="s">
        <v>20</v>
      </c>
      <c r="I3653" s="3">
        <v>5</v>
      </c>
      <c r="J3653" s="4">
        <v>31279.24</v>
      </c>
      <c r="K3653" s="4">
        <v>156396.18</v>
      </c>
      <c r="L3653" t="s">
        <v>28</v>
      </c>
      <c r="M3653" t="s">
        <v>29</v>
      </c>
      <c r="N3653">
        <f>IF(COUNTIF($C$2:C3653,C3653)=1,1,0)</f>
        <v>0</v>
      </c>
      <c r="O3653">
        <f t="shared" si="114"/>
        <v>0</v>
      </c>
      <c r="P3653" t="str">
        <f t="shared" si="115"/>
        <v>2023-06</v>
      </c>
      <c r="Q3653" s="3">
        <f>IF(AND(IF(dashboard!$B$4="All",TRUE,$F3653=dashboard!$B$4),IF(dashboard!$B$5="All",TRUE,$E3653=dashboard!$B$5),IF(dashboard!$B$6="All",TRUE,$G3653=dashboard!$B$6),IF(dashboard!$B$7="All",TRUE,$M3653=dashboard!$B$7),$P3653&gt;=dashboard!$B$8,$P3653&lt;=dashboard!$B$9,COUNTIFS($C$2:C3653,$C3653,$F$2:F3653,IF(dashboard!$B$4="All","*",dashboard!$B$4),$E$2:E3653,IF(dashboard!$B$5="All","*",dashboard!$B$5),$G$2:G3653,IF(dashboard!$B$6="All","*",dashboard!$B$6),$M$2:M3653,IF(dashboard!$B$7="All","*",dashboard!$B$7),$P$2:P3653,"&gt;="&amp;dashboard!$B$8,$P$2:P3653,"&lt;="&amp;dashboard!$B$9)=1),1,0)</f>
        <v>0</v>
      </c>
    </row>
    <row r="3654" spans="1:17">
      <c r="A3654" t="s">
        <v>5264</v>
      </c>
      <c r="B3654" s="2">
        <v>45141</v>
      </c>
      <c r="C3654" t="s">
        <v>81</v>
      </c>
      <c r="D3654" t="s">
        <v>985</v>
      </c>
      <c r="E3654" t="s">
        <v>17</v>
      </c>
      <c r="F3654" t="s">
        <v>46</v>
      </c>
      <c r="G3654" t="s">
        <v>19</v>
      </c>
      <c r="H3654" t="s">
        <v>50</v>
      </c>
      <c r="I3654" s="3">
        <v>3</v>
      </c>
      <c r="J3654" s="4">
        <v>2487.5100000000002</v>
      </c>
      <c r="K3654" s="4">
        <v>7462.52</v>
      </c>
      <c r="L3654" t="s">
        <v>21</v>
      </c>
      <c r="M3654" t="s">
        <v>29</v>
      </c>
      <c r="N3654">
        <f>IF(COUNTIF($C$2:C3654,C3654)=1,1,0)</f>
        <v>0</v>
      </c>
      <c r="O3654">
        <f t="shared" si="114"/>
        <v>0</v>
      </c>
      <c r="P3654" t="str">
        <f t="shared" si="115"/>
        <v>2023-08</v>
      </c>
      <c r="Q3654" s="3">
        <f>IF(AND(IF(dashboard!$B$4="All",TRUE,$F3654=dashboard!$B$4),IF(dashboard!$B$5="All",TRUE,$E3654=dashboard!$B$5),IF(dashboard!$B$6="All",TRUE,$G3654=dashboard!$B$6),IF(dashboard!$B$7="All",TRUE,$M3654=dashboard!$B$7),$P3654&gt;=dashboard!$B$8,$P3654&lt;=dashboard!$B$9,COUNTIFS($C$2:C3654,$C3654,$F$2:F3654,IF(dashboard!$B$4="All","*",dashboard!$B$4),$E$2:E3654,IF(dashboard!$B$5="All","*",dashboard!$B$5),$G$2:G3654,IF(dashboard!$B$6="All","*",dashboard!$B$6),$M$2:M3654,IF(dashboard!$B$7="All","*",dashboard!$B$7),$P$2:P3654,"&gt;="&amp;dashboard!$B$8,$P$2:P3654,"&lt;="&amp;dashboard!$B$9)=1),1,0)</f>
        <v>0</v>
      </c>
    </row>
    <row r="3655" spans="1:17">
      <c r="A3655" t="s">
        <v>5265</v>
      </c>
      <c r="B3655" s="2">
        <v>45014</v>
      </c>
      <c r="C3655" t="s">
        <v>1166</v>
      </c>
      <c r="D3655" t="s">
        <v>985</v>
      </c>
      <c r="E3655" t="s">
        <v>17</v>
      </c>
      <c r="F3655" t="s">
        <v>18</v>
      </c>
      <c r="G3655" t="s">
        <v>19</v>
      </c>
      <c r="H3655" t="s">
        <v>57</v>
      </c>
      <c r="I3655" s="3">
        <v>2</v>
      </c>
      <c r="J3655" s="4">
        <v>16336.01</v>
      </c>
      <c r="K3655" s="4">
        <v>32672.02</v>
      </c>
      <c r="L3655" t="s">
        <v>21</v>
      </c>
      <c r="M3655" t="s">
        <v>29</v>
      </c>
      <c r="N3655">
        <f>IF(COUNTIF($C$2:C3655,C3655)=1,1,0)</f>
        <v>0</v>
      </c>
      <c r="O3655">
        <f t="shared" si="114"/>
        <v>0</v>
      </c>
      <c r="P3655" t="str">
        <f t="shared" si="115"/>
        <v>2023-03</v>
      </c>
      <c r="Q3655" s="3">
        <f>IF(AND(IF(dashboard!$B$4="All",TRUE,$F3655=dashboard!$B$4),IF(dashboard!$B$5="All",TRUE,$E3655=dashboard!$B$5),IF(dashboard!$B$6="All",TRUE,$G3655=dashboard!$B$6),IF(dashboard!$B$7="All",TRUE,$M3655=dashboard!$B$7),$P3655&gt;=dashboard!$B$8,$P3655&lt;=dashboard!$B$9,COUNTIFS($C$2:C3655,$C3655,$F$2:F3655,IF(dashboard!$B$4="All","*",dashboard!$B$4),$E$2:E3655,IF(dashboard!$B$5="All","*",dashboard!$B$5),$G$2:G3655,IF(dashboard!$B$6="All","*",dashboard!$B$6),$M$2:M3655,IF(dashboard!$B$7="All","*",dashboard!$B$7),$P$2:P3655,"&gt;="&amp;dashboard!$B$8,$P$2:P3655,"&lt;="&amp;dashboard!$B$9)=1),1,0)</f>
        <v>0</v>
      </c>
    </row>
    <row r="3656" spans="1:17">
      <c r="A3656" t="s">
        <v>5266</v>
      </c>
      <c r="B3656" s="2">
        <v>45182</v>
      </c>
      <c r="C3656" t="s">
        <v>3303</v>
      </c>
      <c r="D3656" t="s">
        <v>1458</v>
      </c>
      <c r="E3656" t="s">
        <v>17</v>
      </c>
      <c r="F3656" t="s">
        <v>46</v>
      </c>
      <c r="G3656" t="s">
        <v>19</v>
      </c>
      <c r="H3656" t="s">
        <v>50</v>
      </c>
      <c r="I3656" s="3">
        <v>3</v>
      </c>
      <c r="J3656" s="4">
        <v>1895.59</v>
      </c>
      <c r="K3656" s="4">
        <v>5686.78</v>
      </c>
      <c r="L3656" t="s">
        <v>35</v>
      </c>
      <c r="M3656" t="s">
        <v>29</v>
      </c>
      <c r="N3656">
        <f>IF(COUNTIF($C$2:C3656,C3656)=1,1,0)</f>
        <v>0</v>
      </c>
      <c r="O3656">
        <f t="shared" si="114"/>
        <v>0</v>
      </c>
      <c r="P3656" t="str">
        <f t="shared" si="115"/>
        <v>2023-09</v>
      </c>
      <c r="Q3656" s="3">
        <f>IF(AND(IF(dashboard!$B$4="All",TRUE,$F3656=dashboard!$B$4),IF(dashboard!$B$5="All",TRUE,$E3656=dashboard!$B$5),IF(dashboard!$B$6="All",TRUE,$G3656=dashboard!$B$6),IF(dashboard!$B$7="All",TRUE,$M3656=dashboard!$B$7),$P3656&gt;=dashboard!$B$8,$P3656&lt;=dashboard!$B$9,COUNTIFS($C$2:C3656,$C3656,$F$2:F3656,IF(dashboard!$B$4="All","*",dashboard!$B$4),$E$2:E3656,IF(dashboard!$B$5="All","*",dashboard!$B$5),$G$2:G3656,IF(dashboard!$B$6="All","*",dashboard!$B$6),$M$2:M3656,IF(dashboard!$B$7="All","*",dashboard!$B$7),$P$2:P3656,"&gt;="&amp;dashboard!$B$8,$P$2:P3656,"&lt;="&amp;dashboard!$B$9)=1),1,0)</f>
        <v>0</v>
      </c>
    </row>
    <row r="3657" spans="1:17">
      <c r="A3657" t="s">
        <v>5267</v>
      </c>
      <c r="B3657" s="2">
        <v>45437</v>
      </c>
      <c r="C3657" t="s">
        <v>1711</v>
      </c>
      <c r="D3657" t="s">
        <v>2104</v>
      </c>
      <c r="E3657" t="s">
        <v>17</v>
      </c>
      <c r="F3657" t="s">
        <v>18</v>
      </c>
      <c r="G3657" t="s">
        <v>42</v>
      </c>
      <c r="H3657" t="s">
        <v>57</v>
      </c>
      <c r="I3657" s="3">
        <v>1</v>
      </c>
      <c r="J3657" s="4">
        <v>13175.89</v>
      </c>
      <c r="K3657" s="4">
        <v>13175.89</v>
      </c>
      <c r="L3657" t="s">
        <v>35</v>
      </c>
      <c r="M3657" t="s">
        <v>29</v>
      </c>
      <c r="N3657">
        <f>IF(COUNTIF($C$2:C3657,C3657)=1,1,0)</f>
        <v>0</v>
      </c>
      <c r="O3657">
        <f t="shared" si="114"/>
        <v>0</v>
      </c>
      <c r="P3657" t="str">
        <f t="shared" si="115"/>
        <v>2024-05</v>
      </c>
      <c r="Q3657" s="3">
        <f>IF(AND(IF(dashboard!$B$4="All",TRUE,$F3657=dashboard!$B$4),IF(dashboard!$B$5="All",TRUE,$E3657=dashboard!$B$5),IF(dashboard!$B$6="All",TRUE,$G3657=dashboard!$B$6),IF(dashboard!$B$7="All",TRUE,$M3657=dashboard!$B$7),$P3657&gt;=dashboard!$B$8,$P3657&lt;=dashboard!$B$9,COUNTIFS($C$2:C3657,$C3657,$F$2:F3657,IF(dashboard!$B$4="All","*",dashboard!$B$4),$E$2:E3657,IF(dashboard!$B$5="All","*",dashboard!$B$5),$G$2:G3657,IF(dashboard!$B$6="All","*",dashboard!$B$6),$M$2:M3657,IF(dashboard!$B$7="All","*",dashboard!$B$7),$P$2:P3657,"&gt;="&amp;dashboard!$B$8,$P$2:P3657,"&lt;="&amp;dashboard!$B$9)=1),1,0)</f>
        <v>0</v>
      </c>
    </row>
    <row r="3658" spans="1:17">
      <c r="A3658" t="s">
        <v>5268</v>
      </c>
      <c r="B3658" s="2">
        <v>44999</v>
      </c>
      <c r="C3658" t="s">
        <v>1111</v>
      </c>
      <c r="D3658" t="s">
        <v>3542</v>
      </c>
      <c r="E3658" t="s">
        <v>26</v>
      </c>
      <c r="F3658" t="s">
        <v>27</v>
      </c>
      <c r="G3658" t="s">
        <v>19</v>
      </c>
      <c r="H3658" t="s">
        <v>57</v>
      </c>
      <c r="I3658" s="3">
        <v>1</v>
      </c>
      <c r="J3658" s="4">
        <v>14587.03</v>
      </c>
      <c r="K3658" s="4">
        <v>14587.03</v>
      </c>
      <c r="L3658" t="s">
        <v>21</v>
      </c>
      <c r="M3658" t="s">
        <v>29</v>
      </c>
      <c r="N3658">
        <f>IF(COUNTIF($C$2:C3658,C3658)=1,1,0)</f>
        <v>0</v>
      </c>
      <c r="O3658">
        <f t="shared" si="114"/>
        <v>0</v>
      </c>
      <c r="P3658" t="str">
        <f t="shared" si="115"/>
        <v>2023-03</v>
      </c>
      <c r="Q3658" s="3">
        <f>IF(AND(IF(dashboard!$B$4="All",TRUE,$F3658=dashboard!$B$4),IF(dashboard!$B$5="All",TRUE,$E3658=dashboard!$B$5),IF(dashboard!$B$6="All",TRUE,$G3658=dashboard!$B$6),IF(dashboard!$B$7="All",TRUE,$M3658=dashboard!$B$7),$P3658&gt;=dashboard!$B$8,$P3658&lt;=dashboard!$B$9,COUNTIFS($C$2:C3658,$C3658,$F$2:F3658,IF(dashboard!$B$4="All","*",dashboard!$B$4),$E$2:E3658,IF(dashboard!$B$5="All","*",dashboard!$B$5),$G$2:G3658,IF(dashboard!$B$6="All","*",dashboard!$B$6),$M$2:M3658,IF(dashboard!$B$7="All","*",dashboard!$B$7),$P$2:P3658,"&gt;="&amp;dashboard!$B$8,$P$2:P3658,"&lt;="&amp;dashboard!$B$9)=1),1,0)</f>
        <v>0</v>
      </c>
    </row>
    <row r="3659" spans="1:17">
      <c r="A3659" t="s">
        <v>5269</v>
      </c>
      <c r="B3659" s="2">
        <v>45105</v>
      </c>
      <c r="C3659" t="s">
        <v>2226</v>
      </c>
      <c r="D3659" t="s">
        <v>404</v>
      </c>
      <c r="E3659" t="s">
        <v>17</v>
      </c>
      <c r="F3659" t="s">
        <v>46</v>
      </c>
      <c r="G3659" t="s">
        <v>42</v>
      </c>
      <c r="H3659" t="s">
        <v>50</v>
      </c>
      <c r="I3659" s="3">
        <v>4</v>
      </c>
      <c r="J3659" s="4">
        <v>2167.5</v>
      </c>
      <c r="K3659" s="4">
        <v>8669.99</v>
      </c>
      <c r="L3659" t="s">
        <v>35</v>
      </c>
      <c r="M3659" t="s">
        <v>29</v>
      </c>
      <c r="N3659">
        <f>IF(COUNTIF($C$2:C3659,C3659)=1,1,0)</f>
        <v>0</v>
      </c>
      <c r="O3659">
        <f t="shared" si="114"/>
        <v>0</v>
      </c>
      <c r="P3659" t="str">
        <f t="shared" si="115"/>
        <v>2023-06</v>
      </c>
      <c r="Q3659" s="3">
        <f>IF(AND(IF(dashboard!$B$4="All",TRUE,$F3659=dashboard!$B$4),IF(dashboard!$B$5="All",TRUE,$E3659=dashboard!$B$5),IF(dashboard!$B$6="All",TRUE,$G3659=dashboard!$B$6),IF(dashboard!$B$7="All",TRUE,$M3659=dashboard!$B$7),$P3659&gt;=dashboard!$B$8,$P3659&lt;=dashboard!$B$9,COUNTIFS($C$2:C3659,$C3659,$F$2:F3659,IF(dashboard!$B$4="All","*",dashboard!$B$4),$E$2:E3659,IF(dashboard!$B$5="All","*",dashboard!$B$5),$G$2:G3659,IF(dashboard!$B$6="All","*",dashboard!$B$6),$M$2:M3659,IF(dashboard!$B$7="All","*",dashboard!$B$7),$P$2:P3659,"&gt;="&amp;dashboard!$B$8,$P$2:P3659,"&lt;="&amp;dashboard!$B$9)=1),1,0)</f>
        <v>0</v>
      </c>
    </row>
    <row r="3660" spans="1:17">
      <c r="A3660" t="s">
        <v>5270</v>
      </c>
      <c r="B3660" s="2">
        <v>45138</v>
      </c>
      <c r="C3660" t="s">
        <v>1951</v>
      </c>
      <c r="D3660" t="s">
        <v>1576</v>
      </c>
      <c r="E3660" t="s">
        <v>26</v>
      </c>
      <c r="F3660" t="s">
        <v>33</v>
      </c>
      <c r="G3660" t="s">
        <v>42</v>
      </c>
      <c r="H3660" t="s">
        <v>34</v>
      </c>
      <c r="I3660" s="3">
        <v>4</v>
      </c>
      <c r="J3660" s="4">
        <v>1025.5</v>
      </c>
      <c r="K3660" s="4">
        <v>4102</v>
      </c>
      <c r="L3660" t="s">
        <v>21</v>
      </c>
      <c r="M3660" t="s">
        <v>29</v>
      </c>
      <c r="N3660">
        <f>IF(COUNTIF($C$2:C3660,C3660)=1,1,0)</f>
        <v>0</v>
      </c>
      <c r="O3660">
        <f t="shared" si="114"/>
        <v>0</v>
      </c>
      <c r="P3660" t="str">
        <f t="shared" si="115"/>
        <v>2023-07</v>
      </c>
      <c r="Q3660" s="3">
        <f>IF(AND(IF(dashboard!$B$4="All",TRUE,$F3660=dashboard!$B$4),IF(dashboard!$B$5="All",TRUE,$E3660=dashboard!$B$5),IF(dashboard!$B$6="All",TRUE,$G3660=dashboard!$B$6),IF(dashboard!$B$7="All",TRUE,$M3660=dashboard!$B$7),$P3660&gt;=dashboard!$B$8,$P3660&lt;=dashboard!$B$9,COUNTIFS($C$2:C3660,$C3660,$F$2:F3660,IF(dashboard!$B$4="All","*",dashboard!$B$4),$E$2:E3660,IF(dashboard!$B$5="All","*",dashboard!$B$5),$G$2:G3660,IF(dashboard!$B$6="All","*",dashboard!$B$6),$M$2:M3660,IF(dashboard!$B$7="All","*",dashboard!$B$7),$P$2:P3660,"&gt;="&amp;dashboard!$B$8,$P$2:P3660,"&lt;="&amp;dashboard!$B$9)=1),1,0)</f>
        <v>0</v>
      </c>
    </row>
    <row r="3661" spans="1:17">
      <c r="A3661" t="s">
        <v>5271</v>
      </c>
      <c r="B3661" s="2">
        <v>45160</v>
      </c>
      <c r="C3661" t="s">
        <v>2155</v>
      </c>
      <c r="D3661" t="s">
        <v>1879</v>
      </c>
      <c r="E3661" t="s">
        <v>61</v>
      </c>
      <c r="F3661" t="s">
        <v>18</v>
      </c>
      <c r="G3661" t="s">
        <v>19</v>
      </c>
      <c r="H3661" t="s">
        <v>34</v>
      </c>
      <c r="I3661" s="3">
        <v>2</v>
      </c>
      <c r="J3661" s="4">
        <v>1009</v>
      </c>
      <c r="K3661" s="4">
        <v>2018</v>
      </c>
      <c r="L3661" t="s">
        <v>35</v>
      </c>
      <c r="M3661" t="s">
        <v>29</v>
      </c>
      <c r="N3661">
        <f>IF(COUNTIF($C$2:C3661,C3661)=1,1,0)</f>
        <v>0</v>
      </c>
      <c r="O3661">
        <f t="shared" si="114"/>
        <v>0</v>
      </c>
      <c r="P3661" t="str">
        <f t="shared" si="115"/>
        <v>2023-08</v>
      </c>
      <c r="Q3661" s="3">
        <f>IF(AND(IF(dashboard!$B$4="All",TRUE,$F3661=dashboard!$B$4),IF(dashboard!$B$5="All",TRUE,$E3661=dashboard!$B$5),IF(dashboard!$B$6="All",TRUE,$G3661=dashboard!$B$6),IF(dashboard!$B$7="All",TRUE,$M3661=dashboard!$B$7),$P3661&gt;=dashboard!$B$8,$P3661&lt;=dashboard!$B$9,COUNTIFS($C$2:C3661,$C3661,$F$2:F3661,IF(dashboard!$B$4="All","*",dashboard!$B$4),$E$2:E3661,IF(dashboard!$B$5="All","*",dashboard!$B$5),$G$2:G3661,IF(dashboard!$B$6="All","*",dashboard!$B$6),$M$2:M3661,IF(dashboard!$B$7="All","*",dashboard!$B$7),$P$2:P3661,"&gt;="&amp;dashboard!$B$8,$P$2:P3661,"&lt;="&amp;dashboard!$B$9)=1),1,0)</f>
        <v>0</v>
      </c>
    </row>
    <row r="3662" spans="1:17">
      <c r="A3662" t="s">
        <v>5272</v>
      </c>
      <c r="B3662" s="2">
        <v>45391</v>
      </c>
      <c r="C3662" t="s">
        <v>406</v>
      </c>
      <c r="D3662" t="s">
        <v>1731</v>
      </c>
      <c r="E3662" t="s">
        <v>61</v>
      </c>
      <c r="F3662" t="s">
        <v>33</v>
      </c>
      <c r="G3662" t="s">
        <v>42</v>
      </c>
      <c r="H3662" t="s">
        <v>57</v>
      </c>
      <c r="I3662" s="3">
        <v>4</v>
      </c>
      <c r="J3662" s="4">
        <v>12208.44</v>
      </c>
      <c r="K3662" s="4">
        <v>48833.75</v>
      </c>
      <c r="L3662" t="s">
        <v>21</v>
      </c>
      <c r="M3662" t="s">
        <v>29</v>
      </c>
      <c r="N3662">
        <f>IF(COUNTIF($C$2:C3662,C3662)=1,1,0)</f>
        <v>0</v>
      </c>
      <c r="O3662">
        <f t="shared" si="114"/>
        <v>0</v>
      </c>
      <c r="P3662" t="str">
        <f t="shared" si="115"/>
        <v>2024-04</v>
      </c>
      <c r="Q3662" s="3">
        <f>IF(AND(IF(dashboard!$B$4="All",TRUE,$F3662=dashboard!$B$4),IF(dashboard!$B$5="All",TRUE,$E3662=dashboard!$B$5),IF(dashboard!$B$6="All",TRUE,$G3662=dashboard!$B$6),IF(dashboard!$B$7="All",TRUE,$M3662=dashboard!$B$7),$P3662&gt;=dashboard!$B$8,$P3662&lt;=dashboard!$B$9,COUNTIFS($C$2:C3662,$C3662,$F$2:F3662,IF(dashboard!$B$4="All","*",dashboard!$B$4),$E$2:E3662,IF(dashboard!$B$5="All","*",dashboard!$B$5),$G$2:G3662,IF(dashboard!$B$6="All","*",dashboard!$B$6),$M$2:M3662,IF(dashboard!$B$7="All","*",dashboard!$B$7),$P$2:P3662,"&gt;="&amp;dashboard!$B$8,$P$2:P3662,"&lt;="&amp;dashboard!$B$9)=1),1,0)</f>
        <v>1</v>
      </c>
    </row>
    <row r="3663" spans="1:17">
      <c r="A3663" t="s">
        <v>5273</v>
      </c>
      <c r="B3663" s="2">
        <v>45149</v>
      </c>
      <c r="C3663" t="s">
        <v>1266</v>
      </c>
      <c r="D3663" t="s">
        <v>868</v>
      </c>
      <c r="E3663" t="s">
        <v>61</v>
      </c>
      <c r="F3663" t="s">
        <v>27</v>
      </c>
      <c r="G3663" t="s">
        <v>19</v>
      </c>
      <c r="H3663" t="s">
        <v>50</v>
      </c>
      <c r="I3663" s="3">
        <v>1</v>
      </c>
      <c r="J3663" s="4">
        <v>2811.13</v>
      </c>
      <c r="K3663" s="4">
        <v>2811.13</v>
      </c>
      <c r="L3663" t="s">
        <v>28</v>
      </c>
      <c r="M3663" t="s">
        <v>29</v>
      </c>
      <c r="N3663">
        <f>IF(COUNTIF($C$2:C3663,C3663)=1,1,0)</f>
        <v>0</v>
      </c>
      <c r="O3663">
        <f t="shared" si="114"/>
        <v>0</v>
      </c>
      <c r="P3663" t="str">
        <f t="shared" si="115"/>
        <v>2023-08</v>
      </c>
      <c r="Q3663" s="3">
        <f>IF(AND(IF(dashboard!$B$4="All",TRUE,$F3663=dashboard!$B$4),IF(dashboard!$B$5="All",TRUE,$E3663=dashboard!$B$5),IF(dashboard!$B$6="All",TRUE,$G3663=dashboard!$B$6),IF(dashboard!$B$7="All",TRUE,$M3663=dashboard!$B$7),$P3663&gt;=dashboard!$B$8,$P3663&lt;=dashboard!$B$9,COUNTIFS($C$2:C3663,$C3663,$F$2:F3663,IF(dashboard!$B$4="All","*",dashboard!$B$4),$E$2:E3663,IF(dashboard!$B$5="All","*",dashboard!$B$5),$G$2:G3663,IF(dashboard!$B$6="All","*",dashboard!$B$6),$M$2:M3663,IF(dashboard!$B$7="All","*",dashboard!$B$7),$P$2:P3663,"&gt;="&amp;dashboard!$B$8,$P$2:P3663,"&lt;="&amp;dashboard!$B$9)=1),1,0)</f>
        <v>0</v>
      </c>
    </row>
    <row r="3664" spans="1:17">
      <c r="A3664" t="s">
        <v>5274</v>
      </c>
      <c r="B3664" s="2">
        <v>45190</v>
      </c>
      <c r="C3664" t="s">
        <v>281</v>
      </c>
      <c r="D3664" t="s">
        <v>227</v>
      </c>
      <c r="E3664" t="s">
        <v>17</v>
      </c>
      <c r="F3664" t="s">
        <v>27</v>
      </c>
      <c r="G3664" t="s">
        <v>42</v>
      </c>
      <c r="H3664" t="s">
        <v>57</v>
      </c>
      <c r="I3664" s="3">
        <v>2</v>
      </c>
      <c r="J3664" s="4">
        <v>17427.669999999998</v>
      </c>
      <c r="K3664" s="4">
        <v>34855.339999999997</v>
      </c>
      <c r="L3664" t="s">
        <v>21</v>
      </c>
      <c r="M3664" t="s">
        <v>29</v>
      </c>
      <c r="N3664">
        <f>IF(COUNTIF($C$2:C3664,C3664)=1,1,0)</f>
        <v>0</v>
      </c>
      <c r="O3664">
        <f t="shared" si="114"/>
        <v>0</v>
      </c>
      <c r="P3664" t="str">
        <f t="shared" si="115"/>
        <v>2023-09</v>
      </c>
      <c r="Q3664" s="3">
        <f>IF(AND(IF(dashboard!$B$4="All",TRUE,$F3664=dashboard!$B$4),IF(dashboard!$B$5="All",TRUE,$E3664=dashboard!$B$5),IF(dashboard!$B$6="All",TRUE,$G3664=dashboard!$B$6),IF(dashboard!$B$7="All",TRUE,$M3664=dashboard!$B$7),$P3664&gt;=dashboard!$B$8,$P3664&lt;=dashboard!$B$9,COUNTIFS($C$2:C3664,$C3664,$F$2:F3664,IF(dashboard!$B$4="All","*",dashboard!$B$4),$E$2:E3664,IF(dashboard!$B$5="All","*",dashboard!$B$5),$G$2:G3664,IF(dashboard!$B$6="All","*",dashboard!$B$6),$M$2:M3664,IF(dashboard!$B$7="All","*",dashboard!$B$7),$P$2:P3664,"&gt;="&amp;dashboard!$B$8,$P$2:P3664,"&lt;="&amp;dashboard!$B$9)=1),1,0)</f>
        <v>0</v>
      </c>
    </row>
    <row r="3665" spans="1:17">
      <c r="A3665" t="s">
        <v>5275</v>
      </c>
      <c r="B3665" s="2">
        <v>45133</v>
      </c>
      <c r="C3665" t="s">
        <v>1297</v>
      </c>
      <c r="D3665" t="s">
        <v>1035</v>
      </c>
      <c r="E3665" t="s">
        <v>17</v>
      </c>
      <c r="F3665" t="s">
        <v>18</v>
      </c>
      <c r="G3665" t="s">
        <v>19</v>
      </c>
      <c r="H3665" t="s">
        <v>50</v>
      </c>
      <c r="I3665" s="3">
        <v>1</v>
      </c>
      <c r="J3665" s="4">
        <v>2625.21</v>
      </c>
      <c r="K3665" s="4">
        <v>2625.21</v>
      </c>
      <c r="L3665" t="s">
        <v>28</v>
      </c>
      <c r="M3665" t="s">
        <v>29</v>
      </c>
      <c r="N3665">
        <f>IF(COUNTIF($C$2:C3665,C3665)=1,1,0)</f>
        <v>0</v>
      </c>
      <c r="O3665">
        <f t="shared" si="114"/>
        <v>0</v>
      </c>
      <c r="P3665" t="str">
        <f t="shared" si="115"/>
        <v>2023-07</v>
      </c>
      <c r="Q3665" s="3">
        <f>IF(AND(IF(dashboard!$B$4="All",TRUE,$F3665=dashboard!$B$4),IF(dashboard!$B$5="All",TRUE,$E3665=dashboard!$B$5),IF(dashboard!$B$6="All",TRUE,$G3665=dashboard!$B$6),IF(dashboard!$B$7="All",TRUE,$M3665=dashboard!$B$7),$P3665&gt;=dashboard!$B$8,$P3665&lt;=dashboard!$B$9,COUNTIFS($C$2:C3665,$C3665,$F$2:F3665,IF(dashboard!$B$4="All","*",dashboard!$B$4),$E$2:E3665,IF(dashboard!$B$5="All","*",dashboard!$B$5),$G$2:G3665,IF(dashboard!$B$6="All","*",dashboard!$B$6),$M$2:M3665,IF(dashboard!$B$7="All","*",dashboard!$B$7),$P$2:P3665,"&gt;="&amp;dashboard!$B$8,$P$2:P3665,"&lt;="&amp;dashboard!$B$9)=1),1,0)</f>
        <v>0</v>
      </c>
    </row>
    <row r="3666" spans="1:17">
      <c r="A3666" t="s">
        <v>5276</v>
      </c>
      <c r="B3666" s="2">
        <v>45292</v>
      </c>
      <c r="C3666" t="s">
        <v>613</v>
      </c>
      <c r="D3666" t="s">
        <v>2451</v>
      </c>
      <c r="E3666" t="s">
        <v>17</v>
      </c>
      <c r="F3666" t="s">
        <v>46</v>
      </c>
      <c r="G3666" t="s">
        <v>42</v>
      </c>
      <c r="H3666" t="s">
        <v>50</v>
      </c>
      <c r="I3666" s="3">
        <v>5</v>
      </c>
      <c r="J3666" s="4">
        <v>1787.5</v>
      </c>
      <c r="K3666" s="4">
        <v>8937.5</v>
      </c>
      <c r="L3666" t="s">
        <v>21</v>
      </c>
      <c r="M3666" t="s">
        <v>29</v>
      </c>
      <c r="N3666">
        <f>IF(COUNTIF($C$2:C3666,C3666)=1,1,0)</f>
        <v>0</v>
      </c>
      <c r="O3666">
        <f t="shared" si="114"/>
        <v>0</v>
      </c>
      <c r="P3666" t="str">
        <f t="shared" si="115"/>
        <v>2024-01</v>
      </c>
      <c r="Q3666" s="3">
        <f>IF(AND(IF(dashboard!$B$4="All",TRUE,$F3666=dashboard!$B$4),IF(dashboard!$B$5="All",TRUE,$E3666=dashboard!$B$5),IF(dashboard!$B$6="All",TRUE,$G3666=dashboard!$B$6),IF(dashboard!$B$7="All",TRUE,$M3666=dashboard!$B$7),$P3666&gt;=dashboard!$B$8,$P3666&lt;=dashboard!$B$9,COUNTIFS($C$2:C3666,$C3666,$F$2:F3666,IF(dashboard!$B$4="All","*",dashboard!$B$4),$E$2:E3666,IF(dashboard!$B$5="All","*",dashboard!$B$5),$G$2:G3666,IF(dashboard!$B$6="All","*",dashboard!$B$6),$M$2:M3666,IF(dashboard!$B$7="All","*",dashboard!$B$7),$P$2:P3666,"&gt;="&amp;dashboard!$B$8,$P$2:P3666,"&lt;="&amp;dashboard!$B$9)=1),1,0)</f>
        <v>0</v>
      </c>
    </row>
    <row r="3667" spans="1:17">
      <c r="A3667" t="s">
        <v>5277</v>
      </c>
      <c r="B3667" s="2">
        <v>45202</v>
      </c>
      <c r="C3667" t="s">
        <v>642</v>
      </c>
      <c r="D3667" t="s">
        <v>1517</v>
      </c>
      <c r="E3667" t="s">
        <v>17</v>
      </c>
      <c r="F3667" t="s">
        <v>33</v>
      </c>
      <c r="G3667" t="s">
        <v>19</v>
      </c>
      <c r="H3667" t="s">
        <v>20</v>
      </c>
      <c r="I3667" s="3">
        <v>5</v>
      </c>
      <c r="J3667" s="4">
        <v>38259.08</v>
      </c>
      <c r="K3667" s="4">
        <v>191295.4</v>
      </c>
      <c r="L3667" t="s">
        <v>28</v>
      </c>
      <c r="M3667" t="s">
        <v>29</v>
      </c>
      <c r="N3667">
        <f>IF(COUNTIF($C$2:C3667,C3667)=1,1,0)</f>
        <v>0</v>
      </c>
      <c r="O3667">
        <f t="shared" si="114"/>
        <v>0</v>
      </c>
      <c r="P3667" t="str">
        <f t="shared" si="115"/>
        <v>2023-10</v>
      </c>
      <c r="Q3667" s="3">
        <f>IF(AND(IF(dashboard!$B$4="All",TRUE,$F3667=dashboard!$B$4),IF(dashboard!$B$5="All",TRUE,$E3667=dashboard!$B$5),IF(dashboard!$B$6="All",TRUE,$G3667=dashboard!$B$6),IF(dashboard!$B$7="All",TRUE,$M3667=dashboard!$B$7),$P3667&gt;=dashboard!$B$8,$P3667&lt;=dashboard!$B$9,COUNTIFS($C$2:C3667,$C3667,$F$2:F3667,IF(dashboard!$B$4="All","*",dashboard!$B$4),$E$2:E3667,IF(dashboard!$B$5="All","*",dashboard!$B$5),$G$2:G3667,IF(dashboard!$B$6="All","*",dashboard!$B$6),$M$2:M3667,IF(dashboard!$B$7="All","*",dashboard!$B$7),$P$2:P3667,"&gt;="&amp;dashboard!$B$8,$P$2:P3667,"&lt;="&amp;dashboard!$B$9)=1),1,0)</f>
        <v>0</v>
      </c>
    </row>
    <row r="3668" spans="1:17">
      <c r="A3668" t="s">
        <v>5278</v>
      </c>
      <c r="B3668" s="2">
        <v>45306</v>
      </c>
      <c r="C3668" t="s">
        <v>1763</v>
      </c>
      <c r="D3668" t="s">
        <v>1188</v>
      </c>
      <c r="E3668" t="s">
        <v>61</v>
      </c>
      <c r="F3668" t="s">
        <v>33</v>
      </c>
      <c r="G3668" t="s">
        <v>42</v>
      </c>
      <c r="H3668" t="s">
        <v>34</v>
      </c>
      <c r="I3668" s="3">
        <v>2</v>
      </c>
      <c r="J3668" s="4">
        <v>1159.1600000000001</v>
      </c>
      <c r="K3668" s="4">
        <v>2318.33</v>
      </c>
      <c r="L3668" t="s">
        <v>35</v>
      </c>
      <c r="M3668" t="s">
        <v>29</v>
      </c>
      <c r="N3668">
        <f>IF(COUNTIF($C$2:C3668,C3668)=1,1,0)</f>
        <v>0</v>
      </c>
      <c r="O3668">
        <f t="shared" si="114"/>
        <v>0</v>
      </c>
      <c r="P3668" t="str">
        <f t="shared" si="115"/>
        <v>2024-01</v>
      </c>
      <c r="Q3668" s="3">
        <f>IF(AND(IF(dashboard!$B$4="All",TRUE,$F3668=dashboard!$B$4),IF(dashboard!$B$5="All",TRUE,$E3668=dashboard!$B$5),IF(dashboard!$B$6="All",TRUE,$G3668=dashboard!$B$6),IF(dashboard!$B$7="All",TRUE,$M3668=dashboard!$B$7),$P3668&gt;=dashboard!$B$8,$P3668&lt;=dashboard!$B$9,COUNTIFS($C$2:C3668,$C3668,$F$2:F3668,IF(dashboard!$B$4="All","*",dashboard!$B$4),$E$2:E3668,IF(dashboard!$B$5="All","*",dashboard!$B$5),$G$2:G3668,IF(dashboard!$B$6="All","*",dashboard!$B$6),$M$2:M3668,IF(dashboard!$B$7="All","*",dashboard!$B$7),$P$2:P3668,"&gt;="&amp;dashboard!$B$8,$P$2:P3668,"&lt;="&amp;dashboard!$B$9)=1),1,0)</f>
        <v>0</v>
      </c>
    </row>
    <row r="3669" spans="1:17">
      <c r="A3669" t="s">
        <v>5279</v>
      </c>
      <c r="B3669" s="2">
        <v>45235</v>
      </c>
      <c r="C3669" t="s">
        <v>1118</v>
      </c>
      <c r="D3669" t="s">
        <v>1050</v>
      </c>
      <c r="E3669" t="s">
        <v>26</v>
      </c>
      <c r="F3669" t="s">
        <v>18</v>
      </c>
      <c r="G3669" t="s">
        <v>42</v>
      </c>
      <c r="H3669" t="s">
        <v>34</v>
      </c>
      <c r="I3669" s="3">
        <v>3</v>
      </c>
      <c r="J3669" s="4">
        <v>1294.8699999999999</v>
      </c>
      <c r="K3669" s="4">
        <v>3884.6</v>
      </c>
      <c r="L3669" t="s">
        <v>28</v>
      </c>
      <c r="M3669" t="s">
        <v>29</v>
      </c>
      <c r="N3669">
        <f>IF(COUNTIF($C$2:C3669,C3669)=1,1,0)</f>
        <v>0</v>
      </c>
      <c r="O3669">
        <f t="shared" si="114"/>
        <v>0</v>
      </c>
      <c r="P3669" t="str">
        <f t="shared" si="115"/>
        <v>2023-11</v>
      </c>
      <c r="Q3669" s="3">
        <f>IF(AND(IF(dashboard!$B$4="All",TRUE,$F3669=dashboard!$B$4),IF(dashboard!$B$5="All",TRUE,$E3669=dashboard!$B$5),IF(dashboard!$B$6="All",TRUE,$G3669=dashboard!$B$6),IF(dashboard!$B$7="All",TRUE,$M3669=dashboard!$B$7),$P3669&gt;=dashboard!$B$8,$P3669&lt;=dashboard!$B$9,COUNTIFS($C$2:C3669,$C3669,$F$2:F3669,IF(dashboard!$B$4="All","*",dashboard!$B$4),$E$2:E3669,IF(dashboard!$B$5="All","*",dashboard!$B$5),$G$2:G3669,IF(dashboard!$B$6="All","*",dashboard!$B$6),$M$2:M3669,IF(dashboard!$B$7="All","*",dashboard!$B$7),$P$2:P3669,"&gt;="&amp;dashboard!$B$8,$P$2:P3669,"&lt;="&amp;dashboard!$B$9)=1),1,0)</f>
        <v>0</v>
      </c>
    </row>
    <row r="3670" spans="1:17">
      <c r="A3670" t="s">
        <v>5280</v>
      </c>
      <c r="B3670" s="2">
        <v>45194</v>
      </c>
      <c r="C3670" t="s">
        <v>5281</v>
      </c>
      <c r="D3670" t="s">
        <v>222</v>
      </c>
      <c r="E3670" t="s">
        <v>17</v>
      </c>
      <c r="F3670" t="s">
        <v>18</v>
      </c>
      <c r="G3670" t="s">
        <v>19</v>
      </c>
      <c r="H3670" t="s">
        <v>20</v>
      </c>
      <c r="I3670" s="3">
        <v>4</v>
      </c>
      <c r="J3670" s="4">
        <v>32153.42</v>
      </c>
      <c r="K3670" s="4">
        <v>128613.69</v>
      </c>
      <c r="L3670" t="s">
        <v>35</v>
      </c>
      <c r="M3670" t="s">
        <v>22</v>
      </c>
      <c r="N3670">
        <f>IF(COUNTIF($C$2:C3670,C3670)=1,1,0)</f>
        <v>1</v>
      </c>
      <c r="O3670">
        <f t="shared" si="114"/>
        <v>1</v>
      </c>
      <c r="P3670" t="str">
        <f t="shared" si="115"/>
        <v>2023-09</v>
      </c>
      <c r="Q3670" s="3">
        <f>IF(AND(IF(dashboard!$B$4="All",TRUE,$F3670=dashboard!$B$4),IF(dashboard!$B$5="All",TRUE,$E3670=dashboard!$B$5),IF(dashboard!$B$6="All",TRUE,$G3670=dashboard!$B$6),IF(dashboard!$B$7="All",TRUE,$M3670=dashboard!$B$7),$P3670&gt;=dashboard!$B$8,$P3670&lt;=dashboard!$B$9,COUNTIFS($C$2:C3670,$C3670,$F$2:F3670,IF(dashboard!$B$4="All","*",dashboard!$B$4),$E$2:E3670,IF(dashboard!$B$5="All","*",dashboard!$B$5),$G$2:G3670,IF(dashboard!$B$6="All","*",dashboard!$B$6),$M$2:M3670,IF(dashboard!$B$7="All","*",dashboard!$B$7),$P$2:P3670,"&gt;="&amp;dashboard!$B$8,$P$2:P3670,"&lt;="&amp;dashboard!$B$9)=1),1,0)</f>
        <v>0</v>
      </c>
    </row>
    <row r="3671" spans="1:17">
      <c r="A3671" t="s">
        <v>5282</v>
      </c>
      <c r="B3671" s="2">
        <v>44990</v>
      </c>
      <c r="C3671" t="s">
        <v>2172</v>
      </c>
      <c r="D3671" t="s">
        <v>2104</v>
      </c>
      <c r="E3671" t="s">
        <v>17</v>
      </c>
      <c r="F3671" t="s">
        <v>18</v>
      </c>
      <c r="G3671" t="s">
        <v>42</v>
      </c>
      <c r="H3671" t="s">
        <v>20</v>
      </c>
      <c r="I3671" s="3">
        <v>2</v>
      </c>
      <c r="J3671" s="4">
        <v>25222.43</v>
      </c>
      <c r="K3671" s="4">
        <v>50444.87</v>
      </c>
      <c r="L3671" t="s">
        <v>21</v>
      </c>
      <c r="M3671" t="s">
        <v>22</v>
      </c>
      <c r="N3671">
        <f>IF(COUNTIF($C$2:C3671,C3671)=1,1,0)</f>
        <v>0</v>
      </c>
      <c r="O3671">
        <f t="shared" si="114"/>
        <v>1</v>
      </c>
      <c r="P3671" t="str">
        <f t="shared" si="115"/>
        <v>2023-03</v>
      </c>
      <c r="Q3671" s="3">
        <f>IF(AND(IF(dashboard!$B$4="All",TRUE,$F3671=dashboard!$B$4),IF(dashboard!$B$5="All",TRUE,$E3671=dashboard!$B$5),IF(dashboard!$B$6="All",TRUE,$G3671=dashboard!$B$6),IF(dashboard!$B$7="All",TRUE,$M3671=dashboard!$B$7),$P3671&gt;=dashboard!$B$8,$P3671&lt;=dashboard!$B$9,COUNTIFS($C$2:C3671,$C3671,$F$2:F3671,IF(dashboard!$B$4="All","*",dashboard!$B$4),$E$2:E3671,IF(dashboard!$B$5="All","*",dashboard!$B$5),$G$2:G3671,IF(dashboard!$B$6="All","*",dashboard!$B$6),$M$2:M3671,IF(dashboard!$B$7="All","*",dashboard!$B$7),$P$2:P3671,"&gt;="&amp;dashboard!$B$8,$P$2:P3671,"&lt;="&amp;dashboard!$B$9)=1),1,0)</f>
        <v>0</v>
      </c>
    </row>
    <row r="3672" spans="1:17">
      <c r="A3672" t="s">
        <v>5283</v>
      </c>
      <c r="B3672" s="2">
        <v>45276</v>
      </c>
      <c r="C3672" t="s">
        <v>485</v>
      </c>
      <c r="D3672" t="s">
        <v>2360</v>
      </c>
      <c r="E3672" t="s">
        <v>17</v>
      </c>
      <c r="F3672" t="s">
        <v>27</v>
      </c>
      <c r="G3672" t="s">
        <v>19</v>
      </c>
      <c r="H3672" t="s">
        <v>20</v>
      </c>
      <c r="I3672" s="3">
        <v>4</v>
      </c>
      <c r="J3672" s="4">
        <v>36430.54</v>
      </c>
      <c r="K3672" s="4">
        <v>145722.15</v>
      </c>
      <c r="L3672" t="s">
        <v>35</v>
      </c>
      <c r="M3672" t="s">
        <v>29</v>
      </c>
      <c r="N3672">
        <f>IF(COUNTIF($C$2:C3672,C3672)=1,1,0)</f>
        <v>0</v>
      </c>
      <c r="O3672">
        <f t="shared" si="114"/>
        <v>0</v>
      </c>
      <c r="P3672" t="str">
        <f t="shared" si="115"/>
        <v>2023-12</v>
      </c>
      <c r="Q3672" s="3">
        <f>IF(AND(IF(dashboard!$B$4="All",TRUE,$F3672=dashboard!$B$4),IF(dashboard!$B$5="All",TRUE,$E3672=dashboard!$B$5),IF(dashboard!$B$6="All",TRUE,$G3672=dashboard!$B$6),IF(dashboard!$B$7="All",TRUE,$M3672=dashboard!$B$7),$P3672&gt;=dashboard!$B$8,$P3672&lt;=dashboard!$B$9,COUNTIFS($C$2:C3672,$C3672,$F$2:F3672,IF(dashboard!$B$4="All","*",dashboard!$B$4),$E$2:E3672,IF(dashboard!$B$5="All","*",dashboard!$B$5),$G$2:G3672,IF(dashboard!$B$6="All","*",dashboard!$B$6),$M$2:M3672,IF(dashboard!$B$7="All","*",dashboard!$B$7),$P$2:P3672,"&gt;="&amp;dashboard!$B$8,$P$2:P3672,"&lt;="&amp;dashboard!$B$9)=1),1,0)</f>
        <v>0</v>
      </c>
    </row>
    <row r="3673" spans="1:17">
      <c r="A3673" t="s">
        <v>5284</v>
      </c>
      <c r="B3673" s="2">
        <v>45420</v>
      </c>
      <c r="C3673" t="s">
        <v>2054</v>
      </c>
      <c r="D3673" t="s">
        <v>1351</v>
      </c>
      <c r="E3673" t="s">
        <v>26</v>
      </c>
      <c r="F3673" t="s">
        <v>27</v>
      </c>
      <c r="G3673" t="s">
        <v>19</v>
      </c>
      <c r="H3673" t="s">
        <v>57</v>
      </c>
      <c r="I3673" s="3">
        <v>1</v>
      </c>
      <c r="J3673" s="4">
        <v>13830.96</v>
      </c>
      <c r="K3673" s="4">
        <v>13830.96</v>
      </c>
      <c r="L3673" t="s">
        <v>35</v>
      </c>
      <c r="M3673" t="s">
        <v>29</v>
      </c>
      <c r="N3673">
        <f>IF(COUNTIF($C$2:C3673,C3673)=1,1,0)</f>
        <v>0</v>
      </c>
      <c r="O3673">
        <f t="shared" si="114"/>
        <v>0</v>
      </c>
      <c r="P3673" t="str">
        <f t="shared" si="115"/>
        <v>2024-05</v>
      </c>
      <c r="Q3673" s="3">
        <f>IF(AND(IF(dashboard!$B$4="All",TRUE,$F3673=dashboard!$B$4),IF(dashboard!$B$5="All",TRUE,$E3673=dashboard!$B$5),IF(dashboard!$B$6="All",TRUE,$G3673=dashboard!$B$6),IF(dashboard!$B$7="All",TRUE,$M3673=dashboard!$B$7),$P3673&gt;=dashboard!$B$8,$P3673&lt;=dashboard!$B$9,COUNTIFS($C$2:C3673,$C3673,$F$2:F3673,IF(dashboard!$B$4="All","*",dashboard!$B$4),$E$2:E3673,IF(dashboard!$B$5="All","*",dashboard!$B$5),$G$2:G3673,IF(dashboard!$B$6="All","*",dashboard!$B$6),$M$2:M3673,IF(dashboard!$B$7="All","*",dashboard!$B$7),$P$2:P3673,"&gt;="&amp;dashboard!$B$8,$P$2:P3673,"&lt;="&amp;dashboard!$B$9)=1),1,0)</f>
        <v>0</v>
      </c>
    </row>
    <row r="3674" spans="1:17">
      <c r="A3674" t="s">
        <v>5285</v>
      </c>
      <c r="B3674" s="2">
        <v>45449</v>
      </c>
      <c r="C3674" t="s">
        <v>567</v>
      </c>
      <c r="D3674" t="s">
        <v>509</v>
      </c>
      <c r="E3674" t="s">
        <v>26</v>
      </c>
      <c r="F3674" t="s">
        <v>33</v>
      </c>
      <c r="G3674" t="s">
        <v>42</v>
      </c>
      <c r="H3674" t="s">
        <v>57</v>
      </c>
      <c r="I3674" s="3">
        <v>3</v>
      </c>
      <c r="J3674" s="4">
        <v>17055.330000000002</v>
      </c>
      <c r="K3674" s="4">
        <v>51165.98</v>
      </c>
      <c r="L3674" t="s">
        <v>35</v>
      </c>
      <c r="M3674" t="s">
        <v>29</v>
      </c>
      <c r="N3674">
        <f>IF(COUNTIF($C$2:C3674,C3674)=1,1,0)</f>
        <v>0</v>
      </c>
      <c r="O3674">
        <f t="shared" si="114"/>
        <v>0</v>
      </c>
      <c r="P3674" t="str">
        <f t="shared" si="115"/>
        <v>2024-06</v>
      </c>
      <c r="Q3674" s="3">
        <f>IF(AND(IF(dashboard!$B$4="All",TRUE,$F3674=dashboard!$B$4),IF(dashboard!$B$5="All",TRUE,$E3674=dashboard!$B$5),IF(dashboard!$B$6="All",TRUE,$G3674=dashboard!$B$6),IF(dashboard!$B$7="All",TRUE,$M3674=dashboard!$B$7),$P3674&gt;=dashboard!$B$8,$P3674&lt;=dashboard!$B$9,COUNTIFS($C$2:C3674,$C3674,$F$2:F3674,IF(dashboard!$B$4="All","*",dashboard!$B$4),$E$2:E3674,IF(dashboard!$B$5="All","*",dashboard!$B$5),$G$2:G3674,IF(dashboard!$B$6="All","*",dashboard!$B$6),$M$2:M3674,IF(dashboard!$B$7="All","*",dashboard!$B$7),$P$2:P3674,"&gt;="&amp;dashboard!$B$8,$P$2:P3674,"&lt;="&amp;dashboard!$B$9)=1),1,0)</f>
        <v>0</v>
      </c>
    </row>
    <row r="3675" spans="1:17">
      <c r="A3675" t="s">
        <v>5286</v>
      </c>
      <c r="B3675" s="2">
        <v>45024</v>
      </c>
      <c r="C3675" t="s">
        <v>247</v>
      </c>
      <c r="D3675" t="s">
        <v>948</v>
      </c>
      <c r="E3675" t="s">
        <v>61</v>
      </c>
      <c r="F3675" t="s">
        <v>46</v>
      </c>
      <c r="G3675" t="s">
        <v>42</v>
      </c>
      <c r="H3675" t="s">
        <v>57</v>
      </c>
      <c r="I3675" s="3">
        <v>4</v>
      </c>
      <c r="J3675" s="4">
        <v>16036.03</v>
      </c>
      <c r="K3675" s="4">
        <v>64144.14</v>
      </c>
      <c r="L3675" t="s">
        <v>21</v>
      </c>
      <c r="M3675" t="s">
        <v>29</v>
      </c>
      <c r="N3675">
        <f>IF(COUNTIF($C$2:C3675,C3675)=1,1,0)</f>
        <v>0</v>
      </c>
      <c r="O3675">
        <f t="shared" si="114"/>
        <v>0</v>
      </c>
      <c r="P3675" t="str">
        <f t="shared" si="115"/>
        <v>2023-04</v>
      </c>
      <c r="Q3675" s="3">
        <f>IF(AND(IF(dashboard!$B$4="All",TRUE,$F3675=dashboard!$B$4),IF(dashboard!$B$5="All",TRUE,$E3675=dashboard!$B$5),IF(dashboard!$B$6="All",TRUE,$G3675=dashboard!$B$6),IF(dashboard!$B$7="All",TRUE,$M3675=dashboard!$B$7),$P3675&gt;=dashboard!$B$8,$P3675&lt;=dashboard!$B$9,COUNTIFS($C$2:C3675,$C3675,$F$2:F3675,IF(dashboard!$B$4="All","*",dashboard!$B$4),$E$2:E3675,IF(dashboard!$B$5="All","*",dashboard!$B$5),$G$2:G3675,IF(dashboard!$B$6="All","*",dashboard!$B$6),$M$2:M3675,IF(dashboard!$B$7="All","*",dashboard!$B$7),$P$2:P3675,"&gt;="&amp;dashboard!$B$8,$P$2:P3675,"&lt;="&amp;dashboard!$B$9)=1),1,0)</f>
        <v>0</v>
      </c>
    </row>
    <row r="3676" spans="1:17">
      <c r="A3676" t="s">
        <v>5287</v>
      </c>
      <c r="B3676" s="2">
        <v>44997</v>
      </c>
      <c r="C3676" t="s">
        <v>2618</v>
      </c>
      <c r="D3676" t="s">
        <v>2310</v>
      </c>
      <c r="E3676" t="s">
        <v>61</v>
      </c>
      <c r="F3676" t="s">
        <v>18</v>
      </c>
      <c r="G3676" t="s">
        <v>19</v>
      </c>
      <c r="H3676" t="s">
        <v>57</v>
      </c>
      <c r="I3676" s="3">
        <v>5</v>
      </c>
      <c r="J3676" s="4">
        <v>13196.71</v>
      </c>
      <c r="K3676" s="4">
        <v>65983.570000000007</v>
      </c>
      <c r="L3676" t="s">
        <v>28</v>
      </c>
      <c r="M3676" t="s">
        <v>29</v>
      </c>
      <c r="N3676">
        <f>IF(COUNTIF($C$2:C3676,C3676)=1,1,0)</f>
        <v>0</v>
      </c>
      <c r="O3676">
        <f t="shared" si="114"/>
        <v>0</v>
      </c>
      <c r="P3676" t="str">
        <f t="shared" si="115"/>
        <v>2023-03</v>
      </c>
      <c r="Q3676" s="3">
        <f>IF(AND(IF(dashboard!$B$4="All",TRUE,$F3676=dashboard!$B$4),IF(dashboard!$B$5="All",TRUE,$E3676=dashboard!$B$5),IF(dashboard!$B$6="All",TRUE,$G3676=dashboard!$B$6),IF(dashboard!$B$7="All",TRUE,$M3676=dashboard!$B$7),$P3676&gt;=dashboard!$B$8,$P3676&lt;=dashboard!$B$9,COUNTIFS($C$2:C3676,$C3676,$F$2:F3676,IF(dashboard!$B$4="All","*",dashboard!$B$4),$E$2:E3676,IF(dashboard!$B$5="All","*",dashboard!$B$5),$G$2:G3676,IF(dashboard!$B$6="All","*",dashboard!$B$6),$M$2:M3676,IF(dashboard!$B$7="All","*",dashboard!$B$7),$P$2:P3676,"&gt;="&amp;dashboard!$B$8,$P$2:P3676,"&lt;="&amp;dashboard!$B$9)=1),1,0)</f>
        <v>0</v>
      </c>
    </row>
    <row r="3677" spans="1:17">
      <c r="A3677" t="s">
        <v>5288</v>
      </c>
      <c r="B3677" s="2">
        <v>45290</v>
      </c>
      <c r="C3677" t="s">
        <v>931</v>
      </c>
      <c r="D3677" t="s">
        <v>544</v>
      </c>
      <c r="E3677" t="s">
        <v>17</v>
      </c>
      <c r="F3677" t="s">
        <v>27</v>
      </c>
      <c r="G3677" t="s">
        <v>19</v>
      </c>
      <c r="H3677" t="s">
        <v>57</v>
      </c>
      <c r="I3677" s="3">
        <v>5</v>
      </c>
      <c r="J3677" s="4">
        <v>15930.61</v>
      </c>
      <c r="K3677" s="4">
        <v>79653.070000000007</v>
      </c>
      <c r="L3677" t="s">
        <v>35</v>
      </c>
      <c r="M3677" t="s">
        <v>22</v>
      </c>
      <c r="N3677">
        <f>IF(COUNTIF($C$2:C3677,C3677)=1,1,0)</f>
        <v>0</v>
      </c>
      <c r="O3677">
        <f t="shared" si="114"/>
        <v>1</v>
      </c>
      <c r="P3677" t="str">
        <f t="shared" si="115"/>
        <v>2023-12</v>
      </c>
      <c r="Q3677" s="3">
        <f>IF(AND(IF(dashboard!$B$4="All",TRUE,$F3677=dashboard!$B$4),IF(dashboard!$B$5="All",TRUE,$E3677=dashboard!$B$5),IF(dashboard!$B$6="All",TRUE,$G3677=dashboard!$B$6),IF(dashboard!$B$7="All",TRUE,$M3677=dashboard!$B$7),$P3677&gt;=dashboard!$B$8,$P3677&lt;=dashboard!$B$9,COUNTIFS($C$2:C3677,$C3677,$F$2:F3677,IF(dashboard!$B$4="All","*",dashboard!$B$4),$E$2:E3677,IF(dashboard!$B$5="All","*",dashboard!$B$5),$G$2:G3677,IF(dashboard!$B$6="All","*",dashboard!$B$6),$M$2:M3677,IF(dashboard!$B$7="All","*",dashboard!$B$7),$P$2:P3677,"&gt;="&amp;dashboard!$B$8,$P$2:P3677,"&lt;="&amp;dashboard!$B$9)=1),1,0)</f>
        <v>0</v>
      </c>
    </row>
    <row r="3678" spans="1:17">
      <c r="A3678" t="s">
        <v>5289</v>
      </c>
      <c r="B3678" s="2">
        <v>45202</v>
      </c>
      <c r="C3678" t="s">
        <v>1795</v>
      </c>
      <c r="D3678" t="s">
        <v>2090</v>
      </c>
      <c r="E3678" t="s">
        <v>17</v>
      </c>
      <c r="F3678" t="s">
        <v>46</v>
      </c>
      <c r="G3678" t="s">
        <v>42</v>
      </c>
      <c r="H3678" t="s">
        <v>34</v>
      </c>
      <c r="I3678" s="3">
        <v>1</v>
      </c>
      <c r="J3678" s="4">
        <v>1137.1300000000001</v>
      </c>
      <c r="K3678" s="4">
        <v>1137.1300000000001</v>
      </c>
      <c r="L3678" t="s">
        <v>21</v>
      </c>
      <c r="M3678" t="s">
        <v>29</v>
      </c>
      <c r="N3678">
        <f>IF(COUNTIF($C$2:C3678,C3678)=1,1,0)</f>
        <v>0</v>
      </c>
      <c r="O3678">
        <f t="shared" si="114"/>
        <v>0</v>
      </c>
      <c r="P3678" t="str">
        <f t="shared" si="115"/>
        <v>2023-10</v>
      </c>
      <c r="Q3678" s="3">
        <f>IF(AND(IF(dashboard!$B$4="All",TRUE,$F3678=dashboard!$B$4),IF(dashboard!$B$5="All",TRUE,$E3678=dashboard!$B$5),IF(dashboard!$B$6="All",TRUE,$G3678=dashboard!$B$6),IF(dashboard!$B$7="All",TRUE,$M3678=dashboard!$B$7),$P3678&gt;=dashboard!$B$8,$P3678&lt;=dashboard!$B$9,COUNTIFS($C$2:C3678,$C3678,$F$2:F3678,IF(dashboard!$B$4="All","*",dashboard!$B$4),$E$2:E3678,IF(dashboard!$B$5="All","*",dashboard!$B$5),$G$2:G3678,IF(dashboard!$B$6="All","*",dashboard!$B$6),$M$2:M3678,IF(dashboard!$B$7="All","*",dashboard!$B$7),$P$2:P3678,"&gt;="&amp;dashboard!$B$8,$P$2:P3678,"&lt;="&amp;dashboard!$B$9)=1),1,0)</f>
        <v>0</v>
      </c>
    </row>
    <row r="3679" spans="1:17">
      <c r="A3679" t="s">
        <v>5290</v>
      </c>
      <c r="B3679" s="2">
        <v>44976</v>
      </c>
      <c r="C3679" t="s">
        <v>134</v>
      </c>
      <c r="D3679" t="s">
        <v>601</v>
      </c>
      <c r="E3679" t="s">
        <v>17</v>
      </c>
      <c r="F3679" t="s">
        <v>18</v>
      </c>
      <c r="G3679" t="s">
        <v>42</v>
      </c>
      <c r="H3679" t="s">
        <v>34</v>
      </c>
      <c r="I3679" s="3">
        <v>2</v>
      </c>
      <c r="J3679" s="4">
        <v>959.67</v>
      </c>
      <c r="K3679" s="4">
        <v>1919.33</v>
      </c>
      <c r="L3679" t="s">
        <v>35</v>
      </c>
      <c r="M3679" t="s">
        <v>29</v>
      </c>
      <c r="N3679">
        <f>IF(COUNTIF($C$2:C3679,C3679)=1,1,0)</f>
        <v>0</v>
      </c>
      <c r="O3679">
        <f t="shared" si="114"/>
        <v>0</v>
      </c>
      <c r="P3679" t="str">
        <f t="shared" si="115"/>
        <v>2023-02</v>
      </c>
      <c r="Q3679" s="3">
        <f>IF(AND(IF(dashboard!$B$4="All",TRUE,$F3679=dashboard!$B$4),IF(dashboard!$B$5="All",TRUE,$E3679=dashboard!$B$5),IF(dashboard!$B$6="All",TRUE,$G3679=dashboard!$B$6),IF(dashboard!$B$7="All",TRUE,$M3679=dashboard!$B$7),$P3679&gt;=dashboard!$B$8,$P3679&lt;=dashboard!$B$9,COUNTIFS($C$2:C3679,$C3679,$F$2:F3679,IF(dashboard!$B$4="All","*",dashboard!$B$4),$E$2:E3679,IF(dashboard!$B$5="All","*",dashboard!$B$5),$G$2:G3679,IF(dashboard!$B$6="All","*",dashboard!$B$6),$M$2:M3679,IF(dashboard!$B$7="All","*",dashboard!$B$7),$P$2:P3679,"&gt;="&amp;dashboard!$B$8,$P$2:P3679,"&lt;="&amp;dashboard!$B$9)=1),1,0)</f>
        <v>0</v>
      </c>
    </row>
    <row r="3680" spans="1:17">
      <c r="A3680" t="s">
        <v>5291</v>
      </c>
      <c r="B3680" s="2">
        <v>45284</v>
      </c>
      <c r="C3680" t="s">
        <v>290</v>
      </c>
      <c r="D3680" t="s">
        <v>1642</v>
      </c>
      <c r="E3680" t="s">
        <v>17</v>
      </c>
      <c r="F3680" t="s">
        <v>46</v>
      </c>
      <c r="G3680" t="s">
        <v>19</v>
      </c>
      <c r="H3680" t="s">
        <v>50</v>
      </c>
      <c r="I3680" s="3">
        <v>4</v>
      </c>
      <c r="J3680" s="4">
        <v>2274.86</v>
      </c>
      <c r="K3680" s="4">
        <v>9099.43</v>
      </c>
      <c r="L3680" t="s">
        <v>28</v>
      </c>
      <c r="M3680" t="s">
        <v>29</v>
      </c>
      <c r="N3680">
        <f>IF(COUNTIF($C$2:C3680,C3680)=1,1,0)</f>
        <v>0</v>
      </c>
      <c r="O3680">
        <f t="shared" si="114"/>
        <v>0</v>
      </c>
      <c r="P3680" t="str">
        <f t="shared" si="115"/>
        <v>2023-12</v>
      </c>
      <c r="Q3680" s="3">
        <f>IF(AND(IF(dashboard!$B$4="All",TRUE,$F3680=dashboard!$B$4),IF(dashboard!$B$5="All",TRUE,$E3680=dashboard!$B$5),IF(dashboard!$B$6="All",TRUE,$G3680=dashboard!$B$6),IF(dashboard!$B$7="All",TRUE,$M3680=dashboard!$B$7),$P3680&gt;=dashboard!$B$8,$P3680&lt;=dashboard!$B$9,COUNTIFS($C$2:C3680,$C3680,$F$2:F3680,IF(dashboard!$B$4="All","*",dashboard!$B$4),$E$2:E3680,IF(dashboard!$B$5="All","*",dashboard!$B$5),$G$2:G3680,IF(dashboard!$B$6="All","*",dashboard!$B$6),$M$2:M3680,IF(dashboard!$B$7="All","*",dashboard!$B$7),$P$2:P3680,"&gt;="&amp;dashboard!$B$8,$P$2:P3680,"&lt;="&amp;dashboard!$B$9)=1),1,0)</f>
        <v>0</v>
      </c>
    </row>
    <row r="3681" spans="1:17">
      <c r="A3681" t="s">
        <v>5292</v>
      </c>
      <c r="B3681" s="2">
        <v>45411</v>
      </c>
      <c r="C3681" t="s">
        <v>186</v>
      </c>
      <c r="D3681" t="s">
        <v>1570</v>
      </c>
      <c r="E3681" t="s">
        <v>61</v>
      </c>
      <c r="F3681" t="s">
        <v>18</v>
      </c>
      <c r="G3681" t="s">
        <v>19</v>
      </c>
      <c r="H3681" t="s">
        <v>34</v>
      </c>
      <c r="I3681" s="3">
        <v>1</v>
      </c>
      <c r="J3681" s="4">
        <v>973.54</v>
      </c>
      <c r="K3681" s="4">
        <v>973.54</v>
      </c>
      <c r="L3681" t="s">
        <v>35</v>
      </c>
      <c r="M3681" t="s">
        <v>29</v>
      </c>
      <c r="N3681">
        <f>IF(COUNTIF($C$2:C3681,C3681)=1,1,0)</f>
        <v>0</v>
      </c>
      <c r="O3681">
        <f t="shared" si="114"/>
        <v>0</v>
      </c>
      <c r="P3681" t="str">
        <f t="shared" si="115"/>
        <v>2024-04</v>
      </c>
      <c r="Q3681" s="3">
        <f>IF(AND(IF(dashboard!$B$4="All",TRUE,$F3681=dashboard!$B$4),IF(dashboard!$B$5="All",TRUE,$E3681=dashboard!$B$5),IF(dashboard!$B$6="All",TRUE,$G3681=dashboard!$B$6),IF(dashboard!$B$7="All",TRUE,$M3681=dashboard!$B$7),$P3681&gt;=dashboard!$B$8,$P3681&lt;=dashboard!$B$9,COUNTIFS($C$2:C3681,$C3681,$F$2:F3681,IF(dashboard!$B$4="All","*",dashboard!$B$4),$E$2:E3681,IF(dashboard!$B$5="All","*",dashboard!$B$5),$G$2:G3681,IF(dashboard!$B$6="All","*",dashboard!$B$6),$M$2:M3681,IF(dashboard!$B$7="All","*",dashboard!$B$7),$P$2:P3681,"&gt;="&amp;dashboard!$B$8,$P$2:P3681,"&lt;="&amp;dashboard!$B$9)=1),1,0)</f>
        <v>0</v>
      </c>
    </row>
    <row r="3682" spans="1:17">
      <c r="A3682" t="s">
        <v>5293</v>
      </c>
      <c r="B3682" s="2">
        <v>45010</v>
      </c>
      <c r="C3682" t="s">
        <v>3533</v>
      </c>
      <c r="D3682" t="s">
        <v>1301</v>
      </c>
      <c r="E3682" t="s">
        <v>26</v>
      </c>
      <c r="F3682" t="s">
        <v>46</v>
      </c>
      <c r="G3682" t="s">
        <v>42</v>
      </c>
      <c r="H3682" t="s">
        <v>20</v>
      </c>
      <c r="I3682" s="3">
        <v>5</v>
      </c>
      <c r="J3682" s="4">
        <v>24587.09</v>
      </c>
      <c r="K3682" s="4">
        <v>122935.45</v>
      </c>
      <c r="L3682" t="s">
        <v>35</v>
      </c>
      <c r="M3682" t="s">
        <v>29</v>
      </c>
      <c r="N3682">
        <f>IF(COUNTIF($C$2:C3682,C3682)=1,1,0)</f>
        <v>0</v>
      </c>
      <c r="O3682">
        <f t="shared" si="114"/>
        <v>0</v>
      </c>
      <c r="P3682" t="str">
        <f t="shared" si="115"/>
        <v>2023-03</v>
      </c>
      <c r="Q3682" s="3">
        <f>IF(AND(IF(dashboard!$B$4="All",TRUE,$F3682=dashboard!$B$4),IF(dashboard!$B$5="All",TRUE,$E3682=dashboard!$B$5),IF(dashboard!$B$6="All",TRUE,$G3682=dashboard!$B$6),IF(dashboard!$B$7="All",TRUE,$M3682=dashboard!$B$7),$P3682&gt;=dashboard!$B$8,$P3682&lt;=dashboard!$B$9,COUNTIFS($C$2:C3682,$C3682,$F$2:F3682,IF(dashboard!$B$4="All","*",dashboard!$B$4),$E$2:E3682,IF(dashboard!$B$5="All","*",dashboard!$B$5),$G$2:G3682,IF(dashboard!$B$6="All","*",dashboard!$B$6),$M$2:M3682,IF(dashboard!$B$7="All","*",dashboard!$B$7),$P$2:P3682,"&gt;="&amp;dashboard!$B$8,$P$2:P3682,"&lt;="&amp;dashboard!$B$9)=1),1,0)</f>
        <v>0</v>
      </c>
    </row>
    <row r="3683" spans="1:17">
      <c r="A3683" t="s">
        <v>5294</v>
      </c>
      <c r="B3683" s="2">
        <v>45222</v>
      </c>
      <c r="C3683" t="s">
        <v>3251</v>
      </c>
      <c r="D3683" t="s">
        <v>1197</v>
      </c>
      <c r="E3683" t="s">
        <v>26</v>
      </c>
      <c r="F3683" t="s">
        <v>33</v>
      </c>
      <c r="G3683" t="s">
        <v>42</v>
      </c>
      <c r="H3683" t="s">
        <v>34</v>
      </c>
      <c r="I3683" s="3">
        <v>5</v>
      </c>
      <c r="J3683" s="4">
        <v>988.08</v>
      </c>
      <c r="K3683" s="4">
        <v>4940.3900000000003</v>
      </c>
      <c r="L3683" t="s">
        <v>35</v>
      </c>
      <c r="M3683" t="s">
        <v>22</v>
      </c>
      <c r="N3683">
        <f>IF(COUNTIF($C$2:C3683,C3683)=1,1,0)</f>
        <v>0</v>
      </c>
      <c r="O3683">
        <f t="shared" si="114"/>
        <v>1</v>
      </c>
      <c r="P3683" t="str">
        <f t="shared" si="115"/>
        <v>2023-10</v>
      </c>
      <c r="Q3683" s="3">
        <f>IF(AND(IF(dashboard!$B$4="All",TRUE,$F3683=dashboard!$B$4),IF(dashboard!$B$5="All",TRUE,$E3683=dashboard!$B$5),IF(dashboard!$B$6="All",TRUE,$G3683=dashboard!$B$6),IF(dashboard!$B$7="All",TRUE,$M3683=dashboard!$B$7),$P3683&gt;=dashboard!$B$8,$P3683&lt;=dashboard!$B$9,COUNTIFS($C$2:C3683,$C3683,$F$2:F3683,IF(dashboard!$B$4="All","*",dashboard!$B$4),$E$2:E3683,IF(dashboard!$B$5="All","*",dashboard!$B$5),$G$2:G3683,IF(dashboard!$B$6="All","*",dashboard!$B$6),$M$2:M3683,IF(dashboard!$B$7="All","*",dashboard!$B$7),$P$2:P3683,"&gt;="&amp;dashboard!$B$8,$P$2:P3683,"&lt;="&amp;dashboard!$B$9)=1),1,0)</f>
        <v>0</v>
      </c>
    </row>
    <row r="3684" spans="1:17">
      <c r="A3684" t="s">
        <v>5295</v>
      </c>
      <c r="B3684" s="2">
        <v>45162</v>
      </c>
      <c r="C3684" t="s">
        <v>941</v>
      </c>
      <c r="D3684" t="s">
        <v>1617</v>
      </c>
      <c r="E3684" t="s">
        <v>17</v>
      </c>
      <c r="F3684" t="s">
        <v>18</v>
      </c>
      <c r="G3684" t="s">
        <v>42</v>
      </c>
      <c r="H3684" t="s">
        <v>20</v>
      </c>
      <c r="I3684" s="3">
        <v>5</v>
      </c>
      <c r="J3684" s="4">
        <v>28166.62</v>
      </c>
      <c r="K3684" s="4">
        <v>140833.12</v>
      </c>
      <c r="L3684" t="s">
        <v>28</v>
      </c>
      <c r="M3684" t="s">
        <v>29</v>
      </c>
      <c r="N3684">
        <f>IF(COUNTIF($C$2:C3684,C3684)=1,1,0)</f>
        <v>0</v>
      </c>
      <c r="O3684">
        <f t="shared" si="114"/>
        <v>0</v>
      </c>
      <c r="P3684" t="str">
        <f t="shared" si="115"/>
        <v>2023-08</v>
      </c>
      <c r="Q3684" s="3">
        <f>IF(AND(IF(dashboard!$B$4="All",TRUE,$F3684=dashboard!$B$4),IF(dashboard!$B$5="All",TRUE,$E3684=dashboard!$B$5),IF(dashboard!$B$6="All",TRUE,$G3684=dashboard!$B$6),IF(dashboard!$B$7="All",TRUE,$M3684=dashboard!$B$7),$P3684&gt;=dashboard!$B$8,$P3684&lt;=dashboard!$B$9,COUNTIFS($C$2:C3684,$C3684,$F$2:F3684,IF(dashboard!$B$4="All","*",dashboard!$B$4),$E$2:E3684,IF(dashboard!$B$5="All","*",dashboard!$B$5),$G$2:G3684,IF(dashboard!$B$6="All","*",dashboard!$B$6),$M$2:M3684,IF(dashboard!$B$7="All","*",dashboard!$B$7),$P$2:P3684,"&gt;="&amp;dashboard!$B$8,$P$2:P3684,"&lt;="&amp;dashboard!$B$9)=1),1,0)</f>
        <v>0</v>
      </c>
    </row>
    <row r="3685" spans="1:17">
      <c r="A3685" t="s">
        <v>5296</v>
      </c>
      <c r="B3685" s="2">
        <v>44982</v>
      </c>
      <c r="C3685" t="s">
        <v>1125</v>
      </c>
      <c r="D3685" t="s">
        <v>2050</v>
      </c>
      <c r="E3685" t="s">
        <v>17</v>
      </c>
      <c r="F3685" t="s">
        <v>18</v>
      </c>
      <c r="G3685" t="s">
        <v>19</v>
      </c>
      <c r="H3685" t="s">
        <v>34</v>
      </c>
      <c r="I3685" s="3">
        <v>3</v>
      </c>
      <c r="J3685" s="4">
        <v>842.6</v>
      </c>
      <c r="K3685" s="4">
        <v>2527.81</v>
      </c>
      <c r="L3685" t="s">
        <v>28</v>
      </c>
      <c r="M3685" t="s">
        <v>29</v>
      </c>
      <c r="N3685">
        <f>IF(COUNTIF($C$2:C3685,C3685)=1,1,0)</f>
        <v>0</v>
      </c>
      <c r="O3685">
        <f t="shared" si="114"/>
        <v>0</v>
      </c>
      <c r="P3685" t="str">
        <f t="shared" si="115"/>
        <v>2023-02</v>
      </c>
      <c r="Q3685" s="3">
        <f>IF(AND(IF(dashboard!$B$4="All",TRUE,$F3685=dashboard!$B$4),IF(dashboard!$B$5="All",TRUE,$E3685=dashboard!$B$5),IF(dashboard!$B$6="All",TRUE,$G3685=dashboard!$B$6),IF(dashboard!$B$7="All",TRUE,$M3685=dashboard!$B$7),$P3685&gt;=dashboard!$B$8,$P3685&lt;=dashboard!$B$9,COUNTIFS($C$2:C3685,$C3685,$F$2:F3685,IF(dashboard!$B$4="All","*",dashboard!$B$4),$E$2:E3685,IF(dashboard!$B$5="All","*",dashboard!$B$5),$G$2:G3685,IF(dashboard!$B$6="All","*",dashboard!$B$6),$M$2:M3685,IF(dashboard!$B$7="All","*",dashboard!$B$7),$P$2:P3685,"&gt;="&amp;dashboard!$B$8,$P$2:P3685,"&lt;="&amp;dashboard!$B$9)=1),1,0)</f>
        <v>0</v>
      </c>
    </row>
    <row r="3686" spans="1:17">
      <c r="A3686" t="s">
        <v>5297</v>
      </c>
      <c r="B3686" s="2">
        <v>45286</v>
      </c>
      <c r="C3686" t="s">
        <v>2815</v>
      </c>
      <c r="D3686" t="s">
        <v>2601</v>
      </c>
      <c r="E3686" t="s">
        <v>17</v>
      </c>
      <c r="F3686" t="s">
        <v>33</v>
      </c>
      <c r="G3686" t="s">
        <v>42</v>
      </c>
      <c r="H3686" t="s">
        <v>57</v>
      </c>
      <c r="I3686" s="3">
        <v>3</v>
      </c>
      <c r="J3686" s="4">
        <v>16379.44</v>
      </c>
      <c r="K3686" s="4">
        <v>49138.32</v>
      </c>
      <c r="L3686" t="s">
        <v>21</v>
      </c>
      <c r="M3686" t="s">
        <v>29</v>
      </c>
      <c r="N3686">
        <f>IF(COUNTIF($C$2:C3686,C3686)=1,1,0)</f>
        <v>0</v>
      </c>
      <c r="O3686">
        <f t="shared" si="114"/>
        <v>0</v>
      </c>
      <c r="P3686" t="str">
        <f t="shared" si="115"/>
        <v>2023-12</v>
      </c>
      <c r="Q3686" s="3">
        <f>IF(AND(IF(dashboard!$B$4="All",TRUE,$F3686=dashboard!$B$4),IF(dashboard!$B$5="All",TRUE,$E3686=dashboard!$B$5),IF(dashboard!$B$6="All",TRUE,$G3686=dashboard!$B$6),IF(dashboard!$B$7="All",TRUE,$M3686=dashboard!$B$7),$P3686&gt;=dashboard!$B$8,$P3686&lt;=dashboard!$B$9,COUNTIFS($C$2:C3686,$C3686,$F$2:F3686,IF(dashboard!$B$4="All","*",dashboard!$B$4),$E$2:E3686,IF(dashboard!$B$5="All","*",dashboard!$B$5),$G$2:G3686,IF(dashboard!$B$6="All","*",dashboard!$B$6),$M$2:M3686,IF(dashboard!$B$7="All","*",dashboard!$B$7),$P$2:P3686,"&gt;="&amp;dashboard!$B$8,$P$2:P3686,"&lt;="&amp;dashboard!$B$9)=1),1,0)</f>
        <v>1</v>
      </c>
    </row>
    <row r="3687" spans="1:17">
      <c r="A3687" t="s">
        <v>5298</v>
      </c>
      <c r="B3687" s="2">
        <v>45036</v>
      </c>
      <c r="C3687" t="s">
        <v>3237</v>
      </c>
      <c r="D3687" t="s">
        <v>3727</v>
      </c>
      <c r="E3687" t="s">
        <v>17</v>
      </c>
      <c r="F3687" t="s">
        <v>18</v>
      </c>
      <c r="G3687" t="s">
        <v>42</v>
      </c>
      <c r="H3687" t="s">
        <v>34</v>
      </c>
      <c r="I3687" s="3">
        <v>5</v>
      </c>
      <c r="J3687" s="4">
        <v>886.19</v>
      </c>
      <c r="K3687" s="4">
        <v>4430.95</v>
      </c>
      <c r="L3687" t="s">
        <v>35</v>
      </c>
      <c r="M3687" t="s">
        <v>29</v>
      </c>
      <c r="N3687">
        <f>IF(COUNTIF($C$2:C3687,C3687)=1,1,0)</f>
        <v>0</v>
      </c>
      <c r="O3687">
        <f t="shared" si="114"/>
        <v>0</v>
      </c>
      <c r="P3687" t="str">
        <f t="shared" si="115"/>
        <v>2023-04</v>
      </c>
      <c r="Q3687" s="3">
        <f>IF(AND(IF(dashboard!$B$4="All",TRUE,$F3687=dashboard!$B$4),IF(dashboard!$B$5="All",TRUE,$E3687=dashboard!$B$5),IF(dashboard!$B$6="All",TRUE,$G3687=dashboard!$B$6),IF(dashboard!$B$7="All",TRUE,$M3687=dashboard!$B$7),$P3687&gt;=dashboard!$B$8,$P3687&lt;=dashboard!$B$9,COUNTIFS($C$2:C3687,$C3687,$F$2:F3687,IF(dashboard!$B$4="All","*",dashboard!$B$4),$E$2:E3687,IF(dashboard!$B$5="All","*",dashboard!$B$5),$G$2:G3687,IF(dashboard!$B$6="All","*",dashboard!$B$6),$M$2:M3687,IF(dashboard!$B$7="All","*",dashboard!$B$7),$P$2:P3687,"&gt;="&amp;dashboard!$B$8,$P$2:P3687,"&lt;="&amp;dashboard!$B$9)=1),1,0)</f>
        <v>0</v>
      </c>
    </row>
    <row r="3688" spans="1:17">
      <c r="A3688" t="s">
        <v>5299</v>
      </c>
      <c r="B3688" s="2">
        <v>45118</v>
      </c>
      <c r="C3688" t="s">
        <v>66</v>
      </c>
      <c r="D3688" t="s">
        <v>714</v>
      </c>
      <c r="E3688" t="s">
        <v>26</v>
      </c>
      <c r="F3688" t="s">
        <v>18</v>
      </c>
      <c r="G3688" t="s">
        <v>19</v>
      </c>
      <c r="H3688" t="s">
        <v>50</v>
      </c>
      <c r="I3688" s="3">
        <v>2</v>
      </c>
      <c r="J3688" s="4">
        <v>2311.3200000000002</v>
      </c>
      <c r="K3688" s="4">
        <v>4622.6499999999996</v>
      </c>
      <c r="L3688" t="s">
        <v>35</v>
      </c>
      <c r="M3688" t="s">
        <v>29</v>
      </c>
      <c r="N3688">
        <f>IF(COUNTIF($C$2:C3688,C3688)=1,1,0)</f>
        <v>0</v>
      </c>
      <c r="O3688">
        <f t="shared" si="114"/>
        <v>0</v>
      </c>
      <c r="P3688" t="str">
        <f t="shared" si="115"/>
        <v>2023-07</v>
      </c>
      <c r="Q3688" s="3">
        <f>IF(AND(IF(dashboard!$B$4="All",TRUE,$F3688=dashboard!$B$4),IF(dashboard!$B$5="All",TRUE,$E3688=dashboard!$B$5),IF(dashboard!$B$6="All",TRUE,$G3688=dashboard!$B$6),IF(dashboard!$B$7="All",TRUE,$M3688=dashboard!$B$7),$P3688&gt;=dashboard!$B$8,$P3688&lt;=dashboard!$B$9,COUNTIFS($C$2:C3688,$C3688,$F$2:F3688,IF(dashboard!$B$4="All","*",dashboard!$B$4),$E$2:E3688,IF(dashboard!$B$5="All","*",dashboard!$B$5),$G$2:G3688,IF(dashboard!$B$6="All","*",dashboard!$B$6),$M$2:M3688,IF(dashboard!$B$7="All","*",dashboard!$B$7),$P$2:P3688,"&gt;="&amp;dashboard!$B$8,$P$2:P3688,"&lt;="&amp;dashboard!$B$9)=1),1,0)</f>
        <v>0</v>
      </c>
    </row>
    <row r="3689" spans="1:17">
      <c r="A3689" t="s">
        <v>5300</v>
      </c>
      <c r="B3689" s="2">
        <v>45019</v>
      </c>
      <c r="C3689" t="s">
        <v>540</v>
      </c>
      <c r="D3689" t="s">
        <v>2220</v>
      </c>
      <c r="E3689" t="s">
        <v>17</v>
      </c>
      <c r="F3689" t="s">
        <v>27</v>
      </c>
      <c r="G3689" t="s">
        <v>19</v>
      </c>
      <c r="H3689" t="s">
        <v>57</v>
      </c>
      <c r="I3689" s="3">
        <v>3</v>
      </c>
      <c r="J3689" s="4">
        <v>13634.12</v>
      </c>
      <c r="K3689" s="4">
        <v>40902.370000000003</v>
      </c>
      <c r="L3689" t="s">
        <v>35</v>
      </c>
      <c r="M3689" t="s">
        <v>29</v>
      </c>
      <c r="N3689">
        <f>IF(COUNTIF($C$2:C3689,C3689)=1,1,0)</f>
        <v>0</v>
      </c>
      <c r="O3689">
        <f t="shared" si="114"/>
        <v>0</v>
      </c>
      <c r="P3689" t="str">
        <f t="shared" si="115"/>
        <v>2023-04</v>
      </c>
      <c r="Q3689" s="3">
        <f>IF(AND(IF(dashboard!$B$4="All",TRUE,$F3689=dashboard!$B$4),IF(dashboard!$B$5="All",TRUE,$E3689=dashboard!$B$5),IF(dashboard!$B$6="All",TRUE,$G3689=dashboard!$B$6),IF(dashboard!$B$7="All",TRUE,$M3689=dashboard!$B$7),$P3689&gt;=dashboard!$B$8,$P3689&lt;=dashboard!$B$9,COUNTIFS($C$2:C3689,$C3689,$F$2:F3689,IF(dashboard!$B$4="All","*",dashboard!$B$4),$E$2:E3689,IF(dashboard!$B$5="All","*",dashboard!$B$5),$G$2:G3689,IF(dashboard!$B$6="All","*",dashboard!$B$6),$M$2:M3689,IF(dashboard!$B$7="All","*",dashboard!$B$7),$P$2:P3689,"&gt;="&amp;dashboard!$B$8,$P$2:P3689,"&lt;="&amp;dashboard!$B$9)=1),1,0)</f>
        <v>0</v>
      </c>
    </row>
    <row r="3690" spans="1:17">
      <c r="A3690" t="s">
        <v>5301</v>
      </c>
      <c r="B3690" s="2">
        <v>44986</v>
      </c>
      <c r="C3690" t="s">
        <v>1826</v>
      </c>
      <c r="D3690" t="s">
        <v>3086</v>
      </c>
      <c r="E3690" t="s">
        <v>26</v>
      </c>
      <c r="F3690" t="s">
        <v>33</v>
      </c>
      <c r="G3690" t="s">
        <v>42</v>
      </c>
      <c r="H3690" t="s">
        <v>57</v>
      </c>
      <c r="I3690" s="3">
        <v>4</v>
      </c>
      <c r="J3690" s="4">
        <v>11860.56</v>
      </c>
      <c r="K3690" s="4">
        <v>47442.239999999998</v>
      </c>
      <c r="L3690" t="s">
        <v>35</v>
      </c>
      <c r="M3690" t="s">
        <v>29</v>
      </c>
      <c r="N3690">
        <f>IF(COUNTIF($C$2:C3690,C3690)=1,1,0)</f>
        <v>0</v>
      </c>
      <c r="O3690">
        <f t="shared" si="114"/>
        <v>0</v>
      </c>
      <c r="P3690" t="str">
        <f t="shared" si="115"/>
        <v>2023-03</v>
      </c>
      <c r="Q3690" s="3">
        <f>IF(AND(IF(dashboard!$B$4="All",TRUE,$F3690=dashboard!$B$4),IF(dashboard!$B$5="All",TRUE,$E3690=dashboard!$B$5),IF(dashboard!$B$6="All",TRUE,$G3690=dashboard!$B$6),IF(dashboard!$B$7="All",TRUE,$M3690=dashboard!$B$7),$P3690&gt;=dashboard!$B$8,$P3690&lt;=dashboard!$B$9,COUNTIFS($C$2:C3690,$C3690,$F$2:F3690,IF(dashboard!$B$4="All","*",dashboard!$B$4),$E$2:E3690,IF(dashboard!$B$5="All","*",dashboard!$B$5),$G$2:G3690,IF(dashboard!$B$6="All","*",dashboard!$B$6),$M$2:M3690,IF(dashboard!$B$7="All","*",dashboard!$B$7),$P$2:P3690,"&gt;="&amp;dashboard!$B$8,$P$2:P3690,"&lt;="&amp;dashboard!$B$9)=1),1,0)</f>
        <v>0</v>
      </c>
    </row>
    <row r="3691" spans="1:17">
      <c r="A3691" t="s">
        <v>5302</v>
      </c>
      <c r="B3691" s="2">
        <v>44965</v>
      </c>
      <c r="C3691" t="s">
        <v>1427</v>
      </c>
      <c r="D3691" t="s">
        <v>233</v>
      </c>
      <c r="E3691" t="s">
        <v>26</v>
      </c>
      <c r="F3691" t="s">
        <v>27</v>
      </c>
      <c r="G3691" t="s">
        <v>19</v>
      </c>
      <c r="H3691" t="s">
        <v>50</v>
      </c>
      <c r="I3691" s="3">
        <v>3</v>
      </c>
      <c r="J3691" s="4">
        <v>2958.59</v>
      </c>
      <c r="K3691" s="4">
        <v>8875.76</v>
      </c>
      <c r="L3691" t="s">
        <v>28</v>
      </c>
      <c r="M3691" t="s">
        <v>22</v>
      </c>
      <c r="N3691">
        <f>IF(COUNTIF($C$2:C3691,C3691)=1,1,0)</f>
        <v>0</v>
      </c>
      <c r="O3691">
        <f t="shared" si="114"/>
        <v>1</v>
      </c>
      <c r="P3691" t="str">
        <f t="shared" si="115"/>
        <v>2023-02</v>
      </c>
      <c r="Q3691" s="3">
        <f>IF(AND(IF(dashboard!$B$4="All",TRUE,$F3691=dashboard!$B$4),IF(dashboard!$B$5="All",TRUE,$E3691=dashboard!$B$5),IF(dashboard!$B$6="All",TRUE,$G3691=dashboard!$B$6),IF(dashboard!$B$7="All",TRUE,$M3691=dashboard!$B$7),$P3691&gt;=dashboard!$B$8,$P3691&lt;=dashboard!$B$9,COUNTIFS($C$2:C3691,$C3691,$F$2:F3691,IF(dashboard!$B$4="All","*",dashboard!$B$4),$E$2:E3691,IF(dashboard!$B$5="All","*",dashboard!$B$5),$G$2:G3691,IF(dashboard!$B$6="All","*",dashboard!$B$6),$M$2:M3691,IF(dashboard!$B$7="All","*",dashboard!$B$7),$P$2:P3691,"&gt;="&amp;dashboard!$B$8,$P$2:P3691,"&lt;="&amp;dashboard!$B$9)=1),1,0)</f>
        <v>0</v>
      </c>
    </row>
    <row r="3692" spans="1:17">
      <c r="A3692" t="s">
        <v>5303</v>
      </c>
      <c r="B3692" s="2">
        <v>45466</v>
      </c>
      <c r="C3692" t="s">
        <v>690</v>
      </c>
      <c r="D3692" t="s">
        <v>3883</v>
      </c>
      <c r="E3692" t="s">
        <v>17</v>
      </c>
      <c r="F3692" t="s">
        <v>33</v>
      </c>
      <c r="G3692" t="s">
        <v>42</v>
      </c>
      <c r="H3692" t="s">
        <v>34</v>
      </c>
      <c r="I3692" s="3">
        <v>4</v>
      </c>
      <c r="J3692" s="4">
        <v>1202.24</v>
      </c>
      <c r="K3692" s="4">
        <v>4808.96</v>
      </c>
      <c r="L3692" t="s">
        <v>28</v>
      </c>
      <c r="M3692" t="s">
        <v>29</v>
      </c>
      <c r="N3692">
        <f>IF(COUNTIF($C$2:C3692,C3692)=1,1,0)</f>
        <v>0</v>
      </c>
      <c r="O3692">
        <f t="shared" si="114"/>
        <v>0</v>
      </c>
      <c r="P3692" t="str">
        <f t="shared" si="115"/>
        <v>2024-06</v>
      </c>
      <c r="Q3692" s="3">
        <f>IF(AND(IF(dashboard!$B$4="All",TRUE,$F3692=dashboard!$B$4),IF(dashboard!$B$5="All",TRUE,$E3692=dashboard!$B$5),IF(dashboard!$B$6="All",TRUE,$G3692=dashboard!$B$6),IF(dashboard!$B$7="All",TRUE,$M3692=dashboard!$B$7),$P3692&gt;=dashboard!$B$8,$P3692&lt;=dashboard!$B$9,COUNTIFS($C$2:C3692,$C3692,$F$2:F3692,IF(dashboard!$B$4="All","*",dashboard!$B$4),$E$2:E3692,IF(dashboard!$B$5="All","*",dashboard!$B$5),$G$2:G3692,IF(dashboard!$B$6="All","*",dashboard!$B$6),$M$2:M3692,IF(dashboard!$B$7="All","*",dashboard!$B$7),$P$2:P3692,"&gt;="&amp;dashboard!$B$8,$P$2:P3692,"&lt;="&amp;dashboard!$B$9)=1),1,0)</f>
        <v>0</v>
      </c>
    </row>
    <row r="3693" spans="1:17">
      <c r="A3693" t="s">
        <v>5304</v>
      </c>
      <c r="B3693" s="2">
        <v>44975</v>
      </c>
      <c r="C3693" t="s">
        <v>2560</v>
      </c>
      <c r="D3693" t="s">
        <v>695</v>
      </c>
      <c r="E3693" t="s">
        <v>26</v>
      </c>
      <c r="F3693" t="s">
        <v>46</v>
      </c>
      <c r="G3693" t="s">
        <v>42</v>
      </c>
      <c r="H3693" t="s">
        <v>34</v>
      </c>
      <c r="I3693" s="3">
        <v>3</v>
      </c>
      <c r="J3693" s="4">
        <v>1328.11</v>
      </c>
      <c r="K3693" s="4">
        <v>3984.32</v>
      </c>
      <c r="L3693" t="s">
        <v>35</v>
      </c>
      <c r="M3693" t="s">
        <v>29</v>
      </c>
      <c r="N3693">
        <f>IF(COUNTIF($C$2:C3693,C3693)=1,1,0)</f>
        <v>0</v>
      </c>
      <c r="O3693">
        <f t="shared" si="114"/>
        <v>0</v>
      </c>
      <c r="P3693" t="str">
        <f t="shared" si="115"/>
        <v>2023-02</v>
      </c>
      <c r="Q3693" s="3">
        <f>IF(AND(IF(dashboard!$B$4="All",TRUE,$F3693=dashboard!$B$4),IF(dashboard!$B$5="All",TRUE,$E3693=dashboard!$B$5),IF(dashboard!$B$6="All",TRUE,$G3693=dashboard!$B$6),IF(dashboard!$B$7="All",TRUE,$M3693=dashboard!$B$7),$P3693&gt;=dashboard!$B$8,$P3693&lt;=dashboard!$B$9,COUNTIFS($C$2:C3693,$C3693,$F$2:F3693,IF(dashboard!$B$4="All","*",dashboard!$B$4),$E$2:E3693,IF(dashboard!$B$5="All","*",dashboard!$B$5),$G$2:G3693,IF(dashboard!$B$6="All","*",dashboard!$B$6),$M$2:M3693,IF(dashboard!$B$7="All","*",dashboard!$B$7),$P$2:P3693,"&gt;="&amp;dashboard!$B$8,$P$2:P3693,"&lt;="&amp;dashboard!$B$9)=1),1,0)</f>
        <v>0</v>
      </c>
    </row>
    <row r="3694" spans="1:17">
      <c r="A3694" t="s">
        <v>5305</v>
      </c>
      <c r="B3694" s="2">
        <v>45346</v>
      </c>
      <c r="C3694" t="s">
        <v>1603</v>
      </c>
      <c r="D3694" t="s">
        <v>262</v>
      </c>
      <c r="E3694" t="s">
        <v>17</v>
      </c>
      <c r="F3694" t="s">
        <v>33</v>
      </c>
      <c r="G3694" t="s">
        <v>42</v>
      </c>
      <c r="H3694" t="s">
        <v>50</v>
      </c>
      <c r="I3694" s="3">
        <v>5</v>
      </c>
      <c r="J3694" s="4">
        <v>2370.1799999999998</v>
      </c>
      <c r="K3694" s="4">
        <v>11850.88</v>
      </c>
      <c r="L3694" t="s">
        <v>35</v>
      </c>
      <c r="M3694" t="s">
        <v>22</v>
      </c>
      <c r="N3694">
        <f>IF(COUNTIF($C$2:C3694,C3694)=1,1,0)</f>
        <v>0</v>
      </c>
      <c r="O3694">
        <f t="shared" si="114"/>
        <v>1</v>
      </c>
      <c r="P3694" t="str">
        <f t="shared" si="115"/>
        <v>2024-02</v>
      </c>
      <c r="Q3694" s="3">
        <f>IF(AND(IF(dashboard!$B$4="All",TRUE,$F3694=dashboard!$B$4),IF(dashboard!$B$5="All",TRUE,$E3694=dashboard!$B$5),IF(dashboard!$B$6="All",TRUE,$G3694=dashboard!$B$6),IF(dashboard!$B$7="All",TRUE,$M3694=dashboard!$B$7),$P3694&gt;=dashboard!$B$8,$P3694&lt;=dashboard!$B$9,COUNTIFS($C$2:C3694,$C3694,$F$2:F3694,IF(dashboard!$B$4="All","*",dashboard!$B$4),$E$2:E3694,IF(dashboard!$B$5="All","*",dashboard!$B$5),$G$2:G3694,IF(dashboard!$B$6="All","*",dashboard!$B$6),$M$2:M3694,IF(dashboard!$B$7="All","*",dashboard!$B$7),$P$2:P3694,"&gt;="&amp;dashboard!$B$8,$P$2:P3694,"&lt;="&amp;dashboard!$B$9)=1),1,0)</f>
        <v>1</v>
      </c>
    </row>
    <row r="3695" spans="1:17">
      <c r="A3695" t="s">
        <v>5306</v>
      </c>
      <c r="B3695" s="2">
        <v>44939</v>
      </c>
      <c r="C3695" t="s">
        <v>1143</v>
      </c>
      <c r="D3695" t="s">
        <v>1572</v>
      </c>
      <c r="E3695" t="s">
        <v>26</v>
      </c>
      <c r="F3695" t="s">
        <v>33</v>
      </c>
      <c r="G3695" t="s">
        <v>42</v>
      </c>
      <c r="H3695" t="s">
        <v>57</v>
      </c>
      <c r="I3695" s="3">
        <v>4</v>
      </c>
      <c r="J3695" s="4">
        <v>15921.09</v>
      </c>
      <c r="K3695" s="4">
        <v>63684.36</v>
      </c>
      <c r="L3695" t="s">
        <v>35</v>
      </c>
      <c r="M3695" t="s">
        <v>29</v>
      </c>
      <c r="N3695">
        <f>IF(COUNTIF($C$2:C3695,C3695)=1,1,0)</f>
        <v>0</v>
      </c>
      <c r="O3695">
        <f t="shared" si="114"/>
        <v>0</v>
      </c>
      <c r="P3695" t="str">
        <f t="shared" si="115"/>
        <v>2023-01</v>
      </c>
      <c r="Q3695" s="3">
        <f>IF(AND(IF(dashboard!$B$4="All",TRUE,$F3695=dashboard!$B$4),IF(dashboard!$B$5="All",TRUE,$E3695=dashboard!$B$5),IF(dashboard!$B$6="All",TRUE,$G3695=dashboard!$B$6),IF(dashboard!$B$7="All",TRUE,$M3695=dashboard!$B$7),$P3695&gt;=dashboard!$B$8,$P3695&lt;=dashboard!$B$9,COUNTIFS($C$2:C3695,$C3695,$F$2:F3695,IF(dashboard!$B$4="All","*",dashboard!$B$4),$E$2:E3695,IF(dashboard!$B$5="All","*",dashboard!$B$5),$G$2:G3695,IF(dashboard!$B$6="All","*",dashboard!$B$6),$M$2:M3695,IF(dashboard!$B$7="All","*",dashboard!$B$7),$P$2:P3695,"&gt;="&amp;dashboard!$B$8,$P$2:P3695,"&lt;="&amp;dashboard!$B$9)=1),1,0)</f>
        <v>1</v>
      </c>
    </row>
    <row r="3696" spans="1:17">
      <c r="A3696" t="s">
        <v>5307</v>
      </c>
      <c r="B3696" s="2">
        <v>44962</v>
      </c>
      <c r="C3696" t="s">
        <v>2167</v>
      </c>
      <c r="D3696" t="s">
        <v>2050</v>
      </c>
      <c r="E3696" t="s">
        <v>26</v>
      </c>
      <c r="F3696" t="s">
        <v>27</v>
      </c>
      <c r="G3696" t="s">
        <v>19</v>
      </c>
      <c r="H3696" t="s">
        <v>50</v>
      </c>
      <c r="I3696" s="3">
        <v>2</v>
      </c>
      <c r="J3696" s="4">
        <v>2962.22</v>
      </c>
      <c r="K3696" s="4">
        <v>5924.45</v>
      </c>
      <c r="L3696" t="s">
        <v>35</v>
      </c>
      <c r="M3696" t="s">
        <v>22</v>
      </c>
      <c r="N3696">
        <f>IF(COUNTIF($C$2:C3696,C3696)=1,1,0)</f>
        <v>0</v>
      </c>
      <c r="O3696">
        <f t="shared" si="114"/>
        <v>1</v>
      </c>
      <c r="P3696" t="str">
        <f t="shared" si="115"/>
        <v>2023-02</v>
      </c>
      <c r="Q3696" s="3">
        <f>IF(AND(IF(dashboard!$B$4="All",TRUE,$F3696=dashboard!$B$4),IF(dashboard!$B$5="All",TRUE,$E3696=dashboard!$B$5),IF(dashboard!$B$6="All",TRUE,$G3696=dashboard!$B$6),IF(dashboard!$B$7="All",TRUE,$M3696=dashboard!$B$7),$P3696&gt;=dashboard!$B$8,$P3696&lt;=dashboard!$B$9,COUNTIFS($C$2:C3696,$C3696,$F$2:F3696,IF(dashboard!$B$4="All","*",dashboard!$B$4),$E$2:E3696,IF(dashboard!$B$5="All","*",dashboard!$B$5),$G$2:G3696,IF(dashboard!$B$6="All","*",dashboard!$B$6),$M$2:M3696,IF(dashboard!$B$7="All","*",dashboard!$B$7),$P$2:P3696,"&gt;="&amp;dashboard!$B$8,$P$2:P3696,"&lt;="&amp;dashboard!$B$9)=1),1,0)</f>
        <v>0</v>
      </c>
    </row>
    <row r="3697" spans="1:17">
      <c r="A3697" t="s">
        <v>5308</v>
      </c>
      <c r="B3697" s="2">
        <v>45027</v>
      </c>
      <c r="C3697" t="s">
        <v>221</v>
      </c>
      <c r="D3697" t="s">
        <v>1407</v>
      </c>
      <c r="E3697" t="s">
        <v>61</v>
      </c>
      <c r="F3697" t="s">
        <v>18</v>
      </c>
      <c r="G3697" t="s">
        <v>19</v>
      </c>
      <c r="H3697" t="s">
        <v>20</v>
      </c>
      <c r="I3697" s="3">
        <v>3</v>
      </c>
      <c r="J3697" s="4">
        <v>30597.09</v>
      </c>
      <c r="K3697" s="4">
        <v>91791.28</v>
      </c>
      <c r="L3697" t="s">
        <v>21</v>
      </c>
      <c r="M3697" t="s">
        <v>29</v>
      </c>
      <c r="N3697">
        <f>IF(COUNTIF($C$2:C3697,C3697)=1,1,0)</f>
        <v>0</v>
      </c>
      <c r="O3697">
        <f t="shared" si="114"/>
        <v>0</v>
      </c>
      <c r="P3697" t="str">
        <f t="shared" si="115"/>
        <v>2023-04</v>
      </c>
      <c r="Q3697" s="3">
        <f>IF(AND(IF(dashboard!$B$4="All",TRUE,$F3697=dashboard!$B$4),IF(dashboard!$B$5="All",TRUE,$E3697=dashboard!$B$5),IF(dashboard!$B$6="All",TRUE,$G3697=dashboard!$B$6),IF(dashboard!$B$7="All",TRUE,$M3697=dashboard!$B$7),$P3697&gt;=dashboard!$B$8,$P3697&lt;=dashboard!$B$9,COUNTIFS($C$2:C3697,$C3697,$F$2:F3697,IF(dashboard!$B$4="All","*",dashboard!$B$4),$E$2:E3697,IF(dashboard!$B$5="All","*",dashboard!$B$5),$G$2:G3697,IF(dashboard!$B$6="All","*",dashboard!$B$6),$M$2:M3697,IF(dashboard!$B$7="All","*",dashboard!$B$7),$P$2:P3697,"&gt;="&amp;dashboard!$B$8,$P$2:P3697,"&lt;="&amp;dashboard!$B$9)=1),1,0)</f>
        <v>0</v>
      </c>
    </row>
    <row r="3698" spans="1:17">
      <c r="A3698" t="s">
        <v>5309</v>
      </c>
      <c r="B3698" s="2">
        <v>45012</v>
      </c>
      <c r="C3698" t="s">
        <v>1118</v>
      </c>
      <c r="D3698" t="s">
        <v>584</v>
      </c>
      <c r="E3698" t="s">
        <v>17</v>
      </c>
      <c r="F3698" t="s">
        <v>33</v>
      </c>
      <c r="G3698" t="s">
        <v>42</v>
      </c>
      <c r="H3698" t="s">
        <v>20</v>
      </c>
      <c r="I3698" s="3">
        <v>3</v>
      </c>
      <c r="J3698" s="4">
        <v>33324.620000000003</v>
      </c>
      <c r="K3698" s="4">
        <v>99973.85</v>
      </c>
      <c r="L3698" t="s">
        <v>21</v>
      </c>
      <c r="M3698" t="s">
        <v>29</v>
      </c>
      <c r="N3698">
        <f>IF(COUNTIF($C$2:C3698,C3698)=1,1,0)</f>
        <v>0</v>
      </c>
      <c r="O3698">
        <f t="shared" si="114"/>
        <v>0</v>
      </c>
      <c r="P3698" t="str">
        <f t="shared" si="115"/>
        <v>2023-03</v>
      </c>
      <c r="Q3698" s="3">
        <f>IF(AND(IF(dashboard!$B$4="All",TRUE,$F3698=dashboard!$B$4),IF(dashboard!$B$5="All",TRUE,$E3698=dashboard!$B$5),IF(dashboard!$B$6="All",TRUE,$G3698=dashboard!$B$6),IF(dashboard!$B$7="All",TRUE,$M3698=dashboard!$B$7),$P3698&gt;=dashboard!$B$8,$P3698&lt;=dashboard!$B$9,COUNTIFS($C$2:C3698,$C3698,$F$2:F3698,IF(dashboard!$B$4="All","*",dashboard!$B$4),$E$2:E3698,IF(dashboard!$B$5="All","*",dashboard!$B$5),$G$2:G3698,IF(dashboard!$B$6="All","*",dashboard!$B$6),$M$2:M3698,IF(dashboard!$B$7="All","*",dashboard!$B$7),$P$2:P3698,"&gt;="&amp;dashboard!$B$8,$P$2:P3698,"&lt;="&amp;dashboard!$B$9)=1),1,0)</f>
        <v>1</v>
      </c>
    </row>
    <row r="3699" spans="1:17">
      <c r="A3699" t="s">
        <v>5310</v>
      </c>
      <c r="B3699" s="2">
        <v>45442</v>
      </c>
      <c r="C3699" t="s">
        <v>5206</v>
      </c>
      <c r="D3699" t="s">
        <v>768</v>
      </c>
      <c r="E3699" t="s">
        <v>17</v>
      </c>
      <c r="F3699" t="s">
        <v>18</v>
      </c>
      <c r="G3699" t="s">
        <v>19</v>
      </c>
      <c r="H3699" t="s">
        <v>34</v>
      </c>
      <c r="I3699" s="3">
        <v>5</v>
      </c>
      <c r="J3699" s="4">
        <v>1148.72</v>
      </c>
      <c r="K3699" s="4">
        <v>5743.61</v>
      </c>
      <c r="L3699" t="s">
        <v>35</v>
      </c>
      <c r="M3699" t="s">
        <v>29</v>
      </c>
      <c r="N3699">
        <f>IF(COUNTIF($C$2:C3699,C3699)=1,1,0)</f>
        <v>0</v>
      </c>
      <c r="O3699">
        <f t="shared" si="114"/>
        <v>0</v>
      </c>
      <c r="P3699" t="str">
        <f t="shared" si="115"/>
        <v>2024-05</v>
      </c>
      <c r="Q3699" s="3">
        <f>IF(AND(IF(dashboard!$B$4="All",TRUE,$F3699=dashboard!$B$4),IF(dashboard!$B$5="All",TRUE,$E3699=dashboard!$B$5),IF(dashboard!$B$6="All",TRUE,$G3699=dashboard!$B$6),IF(dashboard!$B$7="All",TRUE,$M3699=dashboard!$B$7),$P3699&gt;=dashboard!$B$8,$P3699&lt;=dashboard!$B$9,COUNTIFS($C$2:C3699,$C3699,$F$2:F3699,IF(dashboard!$B$4="All","*",dashboard!$B$4),$E$2:E3699,IF(dashboard!$B$5="All","*",dashboard!$B$5),$G$2:G3699,IF(dashboard!$B$6="All","*",dashboard!$B$6),$M$2:M3699,IF(dashboard!$B$7="All","*",dashboard!$B$7),$P$2:P3699,"&gt;="&amp;dashboard!$B$8,$P$2:P3699,"&lt;="&amp;dashboard!$B$9)=1),1,0)</f>
        <v>0</v>
      </c>
    </row>
    <row r="3700" spans="1:17">
      <c r="A3700" t="s">
        <v>5311</v>
      </c>
      <c r="B3700" s="2">
        <v>45149</v>
      </c>
      <c r="C3700" t="s">
        <v>354</v>
      </c>
      <c r="D3700" t="s">
        <v>339</v>
      </c>
      <c r="E3700" t="s">
        <v>17</v>
      </c>
      <c r="F3700" t="s">
        <v>33</v>
      </c>
      <c r="G3700" t="s">
        <v>19</v>
      </c>
      <c r="H3700" t="s">
        <v>57</v>
      </c>
      <c r="I3700" s="3">
        <v>4</v>
      </c>
      <c r="J3700" s="4">
        <v>17939.96</v>
      </c>
      <c r="K3700" s="4">
        <v>71759.839999999997</v>
      </c>
      <c r="L3700" t="s">
        <v>35</v>
      </c>
      <c r="M3700" t="s">
        <v>29</v>
      </c>
      <c r="N3700">
        <f>IF(COUNTIF($C$2:C3700,C3700)=1,1,0)</f>
        <v>0</v>
      </c>
      <c r="O3700">
        <f t="shared" si="114"/>
        <v>0</v>
      </c>
      <c r="P3700" t="str">
        <f t="shared" si="115"/>
        <v>2023-08</v>
      </c>
      <c r="Q3700" s="3">
        <f>IF(AND(IF(dashboard!$B$4="All",TRUE,$F3700=dashboard!$B$4),IF(dashboard!$B$5="All",TRUE,$E3700=dashboard!$B$5),IF(dashboard!$B$6="All",TRUE,$G3700=dashboard!$B$6),IF(dashboard!$B$7="All",TRUE,$M3700=dashboard!$B$7),$P3700&gt;=dashboard!$B$8,$P3700&lt;=dashboard!$B$9,COUNTIFS($C$2:C3700,$C3700,$F$2:F3700,IF(dashboard!$B$4="All","*",dashboard!$B$4),$E$2:E3700,IF(dashboard!$B$5="All","*",dashboard!$B$5),$G$2:G3700,IF(dashboard!$B$6="All","*",dashboard!$B$6),$M$2:M3700,IF(dashboard!$B$7="All","*",dashboard!$B$7),$P$2:P3700,"&gt;="&amp;dashboard!$B$8,$P$2:P3700,"&lt;="&amp;dashboard!$B$9)=1),1,0)</f>
        <v>0</v>
      </c>
    </row>
    <row r="3701" spans="1:17">
      <c r="A3701" t="s">
        <v>5312</v>
      </c>
      <c r="B3701" s="2">
        <v>45264</v>
      </c>
      <c r="C3701" t="s">
        <v>1489</v>
      </c>
      <c r="D3701" t="s">
        <v>2516</v>
      </c>
      <c r="E3701" t="s">
        <v>17</v>
      </c>
      <c r="F3701" t="s">
        <v>27</v>
      </c>
      <c r="G3701" t="s">
        <v>19</v>
      </c>
      <c r="H3701" t="s">
        <v>20</v>
      </c>
      <c r="I3701" s="3">
        <v>5</v>
      </c>
      <c r="J3701" s="4">
        <v>28579.24</v>
      </c>
      <c r="K3701" s="4">
        <v>142896.18</v>
      </c>
      <c r="L3701" t="s">
        <v>35</v>
      </c>
      <c r="M3701" t="s">
        <v>29</v>
      </c>
      <c r="N3701">
        <f>IF(COUNTIF($C$2:C3701,C3701)=1,1,0)</f>
        <v>0</v>
      </c>
      <c r="O3701">
        <f t="shared" si="114"/>
        <v>0</v>
      </c>
      <c r="P3701" t="str">
        <f t="shared" si="115"/>
        <v>2023-12</v>
      </c>
      <c r="Q3701" s="3">
        <f>IF(AND(IF(dashboard!$B$4="All",TRUE,$F3701=dashboard!$B$4),IF(dashboard!$B$5="All",TRUE,$E3701=dashboard!$B$5),IF(dashboard!$B$6="All",TRUE,$G3701=dashboard!$B$6),IF(dashboard!$B$7="All",TRUE,$M3701=dashboard!$B$7),$P3701&gt;=dashboard!$B$8,$P3701&lt;=dashboard!$B$9,COUNTIFS($C$2:C3701,$C3701,$F$2:F3701,IF(dashboard!$B$4="All","*",dashboard!$B$4),$E$2:E3701,IF(dashboard!$B$5="All","*",dashboard!$B$5),$G$2:G3701,IF(dashboard!$B$6="All","*",dashboard!$B$6),$M$2:M3701,IF(dashboard!$B$7="All","*",dashboard!$B$7),$P$2:P3701,"&gt;="&amp;dashboard!$B$8,$P$2:P3701,"&lt;="&amp;dashboard!$B$9)=1),1,0)</f>
        <v>0</v>
      </c>
    </row>
    <row r="3702" spans="1:17">
      <c r="A3702" t="s">
        <v>5313</v>
      </c>
      <c r="B3702" s="2">
        <v>45092</v>
      </c>
      <c r="C3702" t="s">
        <v>235</v>
      </c>
      <c r="D3702" t="s">
        <v>4501</v>
      </c>
      <c r="E3702" t="s">
        <v>26</v>
      </c>
      <c r="F3702" t="s">
        <v>33</v>
      </c>
      <c r="G3702" t="s">
        <v>19</v>
      </c>
      <c r="H3702" t="s">
        <v>50</v>
      </c>
      <c r="I3702" s="3">
        <v>4</v>
      </c>
      <c r="J3702" s="4">
        <v>2594.13</v>
      </c>
      <c r="K3702" s="4">
        <v>10376.540000000001</v>
      </c>
      <c r="L3702" t="s">
        <v>21</v>
      </c>
      <c r="M3702" t="s">
        <v>29</v>
      </c>
      <c r="N3702">
        <f>IF(COUNTIF($C$2:C3702,C3702)=1,1,0)</f>
        <v>0</v>
      </c>
      <c r="O3702">
        <f t="shared" si="114"/>
        <v>0</v>
      </c>
      <c r="P3702" t="str">
        <f t="shared" si="115"/>
        <v>2023-06</v>
      </c>
      <c r="Q3702" s="3">
        <f>IF(AND(IF(dashboard!$B$4="All",TRUE,$F3702=dashboard!$B$4),IF(dashboard!$B$5="All",TRUE,$E3702=dashboard!$B$5),IF(dashboard!$B$6="All",TRUE,$G3702=dashboard!$B$6),IF(dashboard!$B$7="All",TRUE,$M3702=dashboard!$B$7),$P3702&gt;=dashboard!$B$8,$P3702&lt;=dashboard!$B$9,COUNTIFS($C$2:C3702,$C3702,$F$2:F3702,IF(dashboard!$B$4="All","*",dashboard!$B$4),$E$2:E3702,IF(dashboard!$B$5="All","*",dashboard!$B$5),$G$2:G3702,IF(dashboard!$B$6="All","*",dashboard!$B$6),$M$2:M3702,IF(dashboard!$B$7="All","*",dashboard!$B$7),$P$2:P3702,"&gt;="&amp;dashboard!$B$8,$P$2:P3702,"&lt;="&amp;dashboard!$B$9)=1),1,0)</f>
        <v>0</v>
      </c>
    </row>
    <row r="3703" spans="1:17">
      <c r="A3703" t="s">
        <v>5314</v>
      </c>
      <c r="B3703" s="2">
        <v>45309</v>
      </c>
      <c r="C3703" t="s">
        <v>2058</v>
      </c>
      <c r="D3703" t="s">
        <v>4558</v>
      </c>
      <c r="E3703" t="s">
        <v>61</v>
      </c>
      <c r="F3703" t="s">
        <v>46</v>
      </c>
      <c r="G3703" t="s">
        <v>42</v>
      </c>
      <c r="H3703" t="s">
        <v>34</v>
      </c>
      <c r="I3703" s="3">
        <v>3</v>
      </c>
      <c r="J3703" s="4">
        <v>922.94</v>
      </c>
      <c r="K3703" s="4">
        <v>2768.81</v>
      </c>
      <c r="L3703" t="s">
        <v>28</v>
      </c>
      <c r="M3703" t="s">
        <v>29</v>
      </c>
      <c r="N3703">
        <f>IF(COUNTIF($C$2:C3703,C3703)=1,1,0)</f>
        <v>0</v>
      </c>
      <c r="O3703">
        <f t="shared" si="114"/>
        <v>0</v>
      </c>
      <c r="P3703" t="str">
        <f t="shared" si="115"/>
        <v>2024-01</v>
      </c>
      <c r="Q3703" s="3">
        <f>IF(AND(IF(dashboard!$B$4="All",TRUE,$F3703=dashboard!$B$4),IF(dashboard!$B$5="All",TRUE,$E3703=dashboard!$B$5),IF(dashboard!$B$6="All",TRUE,$G3703=dashboard!$B$6),IF(dashboard!$B$7="All",TRUE,$M3703=dashboard!$B$7),$P3703&gt;=dashboard!$B$8,$P3703&lt;=dashboard!$B$9,COUNTIFS($C$2:C3703,$C3703,$F$2:F3703,IF(dashboard!$B$4="All","*",dashboard!$B$4),$E$2:E3703,IF(dashboard!$B$5="All","*",dashboard!$B$5),$G$2:G3703,IF(dashboard!$B$6="All","*",dashboard!$B$6),$M$2:M3703,IF(dashboard!$B$7="All","*",dashboard!$B$7),$P$2:P3703,"&gt;="&amp;dashboard!$B$8,$P$2:P3703,"&lt;="&amp;dashboard!$B$9)=1),1,0)</f>
        <v>0</v>
      </c>
    </row>
    <row r="3704" spans="1:17">
      <c r="A3704" t="s">
        <v>5315</v>
      </c>
      <c r="B3704" s="2">
        <v>45302</v>
      </c>
      <c r="C3704" t="s">
        <v>4370</v>
      </c>
      <c r="D3704" t="s">
        <v>2383</v>
      </c>
      <c r="E3704" t="s">
        <v>17</v>
      </c>
      <c r="F3704" t="s">
        <v>33</v>
      </c>
      <c r="G3704" t="s">
        <v>19</v>
      </c>
      <c r="H3704" t="s">
        <v>34</v>
      </c>
      <c r="I3704" s="3">
        <v>3</v>
      </c>
      <c r="J3704" s="4">
        <v>1396.24</v>
      </c>
      <c r="K3704" s="4">
        <v>4188.7299999999996</v>
      </c>
      <c r="L3704" t="s">
        <v>21</v>
      </c>
      <c r="M3704" t="s">
        <v>29</v>
      </c>
      <c r="N3704">
        <f>IF(COUNTIF($C$2:C3704,C3704)=1,1,0)</f>
        <v>0</v>
      </c>
      <c r="O3704">
        <f t="shared" si="114"/>
        <v>0</v>
      </c>
      <c r="P3704" t="str">
        <f t="shared" si="115"/>
        <v>2024-01</v>
      </c>
      <c r="Q3704" s="3">
        <f>IF(AND(IF(dashboard!$B$4="All",TRUE,$F3704=dashboard!$B$4),IF(dashboard!$B$5="All",TRUE,$E3704=dashboard!$B$5),IF(dashboard!$B$6="All",TRUE,$G3704=dashboard!$B$6),IF(dashboard!$B$7="All",TRUE,$M3704=dashboard!$B$7),$P3704&gt;=dashboard!$B$8,$P3704&lt;=dashboard!$B$9,COUNTIFS($C$2:C3704,$C3704,$F$2:F3704,IF(dashboard!$B$4="All","*",dashboard!$B$4),$E$2:E3704,IF(dashboard!$B$5="All","*",dashboard!$B$5),$G$2:G3704,IF(dashboard!$B$6="All","*",dashboard!$B$6),$M$2:M3704,IF(dashboard!$B$7="All","*",dashboard!$B$7),$P$2:P3704,"&gt;="&amp;dashboard!$B$8,$P$2:P3704,"&lt;="&amp;dashboard!$B$9)=1),1,0)</f>
        <v>1</v>
      </c>
    </row>
    <row r="3705" spans="1:17">
      <c r="A3705" t="s">
        <v>5316</v>
      </c>
      <c r="B3705" s="2">
        <v>45397</v>
      </c>
      <c r="C3705" t="s">
        <v>1343</v>
      </c>
      <c r="D3705" t="s">
        <v>2684</v>
      </c>
      <c r="E3705" t="s">
        <v>17</v>
      </c>
      <c r="F3705" t="s">
        <v>33</v>
      </c>
      <c r="G3705" t="s">
        <v>19</v>
      </c>
      <c r="H3705" t="s">
        <v>57</v>
      </c>
      <c r="I3705" s="3">
        <v>3</v>
      </c>
      <c r="J3705" s="4">
        <v>14927.86</v>
      </c>
      <c r="K3705" s="4">
        <v>44783.59</v>
      </c>
      <c r="L3705" t="s">
        <v>21</v>
      </c>
      <c r="M3705" t="s">
        <v>29</v>
      </c>
      <c r="N3705">
        <f>IF(COUNTIF($C$2:C3705,C3705)=1,1,0)</f>
        <v>0</v>
      </c>
      <c r="O3705">
        <f t="shared" si="114"/>
        <v>0</v>
      </c>
      <c r="P3705" t="str">
        <f t="shared" si="115"/>
        <v>2024-04</v>
      </c>
      <c r="Q3705" s="3">
        <f>IF(AND(IF(dashboard!$B$4="All",TRUE,$F3705=dashboard!$B$4),IF(dashboard!$B$5="All",TRUE,$E3705=dashboard!$B$5),IF(dashboard!$B$6="All",TRUE,$G3705=dashboard!$B$6),IF(dashboard!$B$7="All",TRUE,$M3705=dashboard!$B$7),$P3705&gt;=dashboard!$B$8,$P3705&lt;=dashboard!$B$9,COUNTIFS($C$2:C3705,$C3705,$F$2:F3705,IF(dashboard!$B$4="All","*",dashboard!$B$4),$E$2:E3705,IF(dashboard!$B$5="All","*",dashboard!$B$5),$G$2:G3705,IF(dashboard!$B$6="All","*",dashboard!$B$6),$M$2:M3705,IF(dashboard!$B$7="All","*",dashboard!$B$7),$P$2:P3705,"&gt;="&amp;dashboard!$B$8,$P$2:P3705,"&lt;="&amp;dashboard!$B$9)=1),1,0)</f>
        <v>1</v>
      </c>
    </row>
    <row r="3706" spans="1:17">
      <c r="A3706" t="s">
        <v>5317</v>
      </c>
      <c r="B3706" s="2">
        <v>44957</v>
      </c>
      <c r="C3706" t="s">
        <v>4618</v>
      </c>
      <c r="D3706" t="s">
        <v>308</v>
      </c>
      <c r="E3706" t="s">
        <v>17</v>
      </c>
      <c r="F3706" t="s">
        <v>18</v>
      </c>
      <c r="G3706" t="s">
        <v>42</v>
      </c>
      <c r="H3706" t="s">
        <v>20</v>
      </c>
      <c r="I3706" s="3">
        <v>3</v>
      </c>
      <c r="J3706" s="4">
        <v>39539.699999999997</v>
      </c>
      <c r="K3706" s="4">
        <v>118619.11</v>
      </c>
      <c r="L3706" t="s">
        <v>35</v>
      </c>
      <c r="M3706" t="s">
        <v>29</v>
      </c>
      <c r="N3706">
        <f>IF(COUNTIF($C$2:C3706,C3706)=1,1,0)</f>
        <v>0</v>
      </c>
      <c r="O3706">
        <f t="shared" si="114"/>
        <v>0</v>
      </c>
      <c r="P3706" t="str">
        <f t="shared" si="115"/>
        <v>2023-01</v>
      </c>
      <c r="Q3706" s="3">
        <f>IF(AND(IF(dashboard!$B$4="All",TRUE,$F3706=dashboard!$B$4),IF(dashboard!$B$5="All",TRUE,$E3706=dashboard!$B$5),IF(dashboard!$B$6="All",TRUE,$G3706=dashboard!$B$6),IF(dashboard!$B$7="All",TRUE,$M3706=dashboard!$B$7),$P3706&gt;=dashboard!$B$8,$P3706&lt;=dashboard!$B$9,COUNTIFS($C$2:C3706,$C3706,$F$2:F3706,IF(dashboard!$B$4="All","*",dashboard!$B$4),$E$2:E3706,IF(dashboard!$B$5="All","*",dashboard!$B$5),$G$2:G3706,IF(dashboard!$B$6="All","*",dashboard!$B$6),$M$2:M3706,IF(dashboard!$B$7="All","*",dashboard!$B$7),$P$2:P3706,"&gt;="&amp;dashboard!$B$8,$P$2:P3706,"&lt;="&amp;dashboard!$B$9)=1),1,0)</f>
        <v>0</v>
      </c>
    </row>
    <row r="3707" spans="1:17">
      <c r="A3707" t="s">
        <v>5318</v>
      </c>
      <c r="B3707" s="2">
        <v>45301</v>
      </c>
      <c r="C3707" t="s">
        <v>2340</v>
      </c>
      <c r="D3707" t="s">
        <v>3731</v>
      </c>
      <c r="E3707" t="s">
        <v>17</v>
      </c>
      <c r="F3707" t="s">
        <v>18</v>
      </c>
      <c r="G3707" t="s">
        <v>42</v>
      </c>
      <c r="H3707" t="s">
        <v>34</v>
      </c>
      <c r="I3707" s="3">
        <v>1</v>
      </c>
      <c r="J3707" s="4">
        <v>1377.14</v>
      </c>
      <c r="K3707" s="4">
        <v>1377.14</v>
      </c>
      <c r="L3707" t="s">
        <v>35</v>
      </c>
      <c r="M3707" t="s">
        <v>29</v>
      </c>
      <c r="N3707">
        <f>IF(COUNTIF($C$2:C3707,C3707)=1,1,0)</f>
        <v>0</v>
      </c>
      <c r="O3707">
        <f t="shared" si="114"/>
        <v>0</v>
      </c>
      <c r="P3707" t="str">
        <f t="shared" si="115"/>
        <v>2024-01</v>
      </c>
      <c r="Q3707" s="3">
        <f>IF(AND(IF(dashboard!$B$4="All",TRUE,$F3707=dashboard!$B$4),IF(dashboard!$B$5="All",TRUE,$E3707=dashboard!$B$5),IF(dashboard!$B$6="All",TRUE,$G3707=dashboard!$B$6),IF(dashboard!$B$7="All",TRUE,$M3707=dashboard!$B$7),$P3707&gt;=dashboard!$B$8,$P3707&lt;=dashboard!$B$9,COUNTIFS($C$2:C3707,$C3707,$F$2:F3707,IF(dashboard!$B$4="All","*",dashboard!$B$4),$E$2:E3707,IF(dashboard!$B$5="All","*",dashboard!$B$5),$G$2:G3707,IF(dashboard!$B$6="All","*",dashboard!$B$6),$M$2:M3707,IF(dashboard!$B$7="All","*",dashboard!$B$7),$P$2:P3707,"&gt;="&amp;dashboard!$B$8,$P$2:P3707,"&lt;="&amp;dashboard!$B$9)=1),1,0)</f>
        <v>0</v>
      </c>
    </row>
    <row r="3708" spans="1:17">
      <c r="A3708" t="s">
        <v>5319</v>
      </c>
      <c r="B3708" s="2">
        <v>44937</v>
      </c>
      <c r="C3708" t="s">
        <v>1503</v>
      </c>
      <c r="D3708" t="s">
        <v>1689</v>
      </c>
      <c r="E3708" t="s">
        <v>17</v>
      </c>
      <c r="F3708" t="s">
        <v>46</v>
      </c>
      <c r="G3708" t="s">
        <v>42</v>
      </c>
      <c r="H3708" t="s">
        <v>50</v>
      </c>
      <c r="I3708" s="3">
        <v>3</v>
      </c>
      <c r="J3708" s="4">
        <v>2446.39</v>
      </c>
      <c r="K3708" s="4">
        <v>7339.16</v>
      </c>
      <c r="L3708" t="s">
        <v>28</v>
      </c>
      <c r="M3708" t="s">
        <v>29</v>
      </c>
      <c r="N3708">
        <f>IF(COUNTIF($C$2:C3708,C3708)=1,1,0)</f>
        <v>0</v>
      </c>
      <c r="O3708">
        <f t="shared" si="114"/>
        <v>0</v>
      </c>
      <c r="P3708" t="str">
        <f t="shared" si="115"/>
        <v>2023-01</v>
      </c>
      <c r="Q3708" s="3">
        <f>IF(AND(IF(dashboard!$B$4="All",TRUE,$F3708=dashboard!$B$4),IF(dashboard!$B$5="All",TRUE,$E3708=dashboard!$B$5),IF(dashboard!$B$6="All",TRUE,$G3708=dashboard!$B$6),IF(dashboard!$B$7="All",TRUE,$M3708=dashboard!$B$7),$P3708&gt;=dashboard!$B$8,$P3708&lt;=dashboard!$B$9,COUNTIFS($C$2:C3708,$C3708,$F$2:F3708,IF(dashboard!$B$4="All","*",dashboard!$B$4),$E$2:E3708,IF(dashboard!$B$5="All","*",dashboard!$B$5),$G$2:G3708,IF(dashboard!$B$6="All","*",dashboard!$B$6),$M$2:M3708,IF(dashboard!$B$7="All","*",dashboard!$B$7),$P$2:P3708,"&gt;="&amp;dashboard!$B$8,$P$2:P3708,"&lt;="&amp;dashboard!$B$9)=1),1,0)</f>
        <v>0</v>
      </c>
    </row>
    <row r="3709" spans="1:17">
      <c r="A3709" t="s">
        <v>5320</v>
      </c>
      <c r="B3709" s="2">
        <v>45228</v>
      </c>
      <c r="C3709" t="s">
        <v>4733</v>
      </c>
      <c r="D3709" t="s">
        <v>2978</v>
      </c>
      <c r="E3709" t="s">
        <v>17</v>
      </c>
      <c r="F3709" t="s">
        <v>33</v>
      </c>
      <c r="G3709" t="s">
        <v>42</v>
      </c>
      <c r="H3709" t="s">
        <v>20</v>
      </c>
      <c r="I3709" s="3">
        <v>3</v>
      </c>
      <c r="J3709" s="4">
        <v>36435.129999999997</v>
      </c>
      <c r="K3709" s="4">
        <v>109305.38</v>
      </c>
      <c r="L3709" t="s">
        <v>35</v>
      </c>
      <c r="M3709" t="s">
        <v>29</v>
      </c>
      <c r="N3709">
        <f>IF(COUNTIF($C$2:C3709,C3709)=1,1,0)</f>
        <v>0</v>
      </c>
      <c r="O3709">
        <f t="shared" si="114"/>
        <v>0</v>
      </c>
      <c r="P3709" t="str">
        <f t="shared" si="115"/>
        <v>2023-10</v>
      </c>
      <c r="Q3709" s="3">
        <f>IF(AND(IF(dashboard!$B$4="All",TRUE,$F3709=dashboard!$B$4),IF(dashboard!$B$5="All",TRUE,$E3709=dashboard!$B$5),IF(dashboard!$B$6="All",TRUE,$G3709=dashboard!$B$6),IF(dashboard!$B$7="All",TRUE,$M3709=dashboard!$B$7),$P3709&gt;=dashboard!$B$8,$P3709&lt;=dashboard!$B$9,COUNTIFS($C$2:C3709,$C3709,$F$2:F3709,IF(dashboard!$B$4="All","*",dashboard!$B$4),$E$2:E3709,IF(dashboard!$B$5="All","*",dashboard!$B$5),$G$2:G3709,IF(dashboard!$B$6="All","*",dashboard!$B$6),$M$2:M3709,IF(dashboard!$B$7="All","*",dashboard!$B$7),$P$2:P3709,"&gt;="&amp;dashboard!$B$8,$P$2:P3709,"&lt;="&amp;dashboard!$B$9)=1),1,0)</f>
        <v>0</v>
      </c>
    </row>
    <row r="3710" spans="1:17">
      <c r="A3710" t="s">
        <v>5321</v>
      </c>
      <c r="B3710" s="2">
        <v>45022</v>
      </c>
      <c r="C3710" t="s">
        <v>2854</v>
      </c>
      <c r="D3710" t="s">
        <v>802</v>
      </c>
      <c r="E3710" t="s">
        <v>26</v>
      </c>
      <c r="F3710" t="s">
        <v>18</v>
      </c>
      <c r="G3710" t="s">
        <v>42</v>
      </c>
      <c r="H3710" t="s">
        <v>34</v>
      </c>
      <c r="I3710" s="3">
        <v>4</v>
      </c>
      <c r="J3710" s="4">
        <v>1259.23</v>
      </c>
      <c r="K3710" s="4">
        <v>5036.93</v>
      </c>
      <c r="L3710" t="s">
        <v>35</v>
      </c>
      <c r="M3710" t="s">
        <v>29</v>
      </c>
      <c r="N3710">
        <f>IF(COUNTIF($C$2:C3710,C3710)=1,1,0)</f>
        <v>0</v>
      </c>
      <c r="O3710">
        <f t="shared" si="114"/>
        <v>0</v>
      </c>
      <c r="P3710" t="str">
        <f t="shared" si="115"/>
        <v>2023-04</v>
      </c>
      <c r="Q3710" s="3">
        <f>IF(AND(IF(dashboard!$B$4="All",TRUE,$F3710=dashboard!$B$4),IF(dashboard!$B$5="All",TRUE,$E3710=dashboard!$B$5),IF(dashboard!$B$6="All",TRUE,$G3710=dashboard!$B$6),IF(dashboard!$B$7="All",TRUE,$M3710=dashboard!$B$7),$P3710&gt;=dashboard!$B$8,$P3710&lt;=dashboard!$B$9,COUNTIFS($C$2:C3710,$C3710,$F$2:F3710,IF(dashboard!$B$4="All","*",dashboard!$B$4),$E$2:E3710,IF(dashboard!$B$5="All","*",dashboard!$B$5),$G$2:G3710,IF(dashboard!$B$6="All","*",dashboard!$B$6),$M$2:M3710,IF(dashboard!$B$7="All","*",dashboard!$B$7),$P$2:P3710,"&gt;="&amp;dashboard!$B$8,$P$2:P3710,"&lt;="&amp;dashboard!$B$9)=1),1,0)</f>
        <v>0</v>
      </c>
    </row>
    <row r="3711" spans="1:17">
      <c r="A3711" t="s">
        <v>5322</v>
      </c>
      <c r="B3711" s="2">
        <v>45116</v>
      </c>
      <c r="C3711" t="s">
        <v>1451</v>
      </c>
      <c r="D3711" t="s">
        <v>577</v>
      </c>
      <c r="E3711" t="s">
        <v>17</v>
      </c>
      <c r="F3711" t="s">
        <v>33</v>
      </c>
      <c r="G3711" t="s">
        <v>42</v>
      </c>
      <c r="H3711" t="s">
        <v>34</v>
      </c>
      <c r="I3711" s="3">
        <v>3</v>
      </c>
      <c r="J3711" s="4">
        <v>1116.29</v>
      </c>
      <c r="K3711" s="4">
        <v>3348.87</v>
      </c>
      <c r="L3711" t="s">
        <v>28</v>
      </c>
      <c r="M3711" t="s">
        <v>29</v>
      </c>
      <c r="N3711">
        <f>IF(COUNTIF($C$2:C3711,C3711)=1,1,0)</f>
        <v>0</v>
      </c>
      <c r="O3711">
        <f t="shared" si="114"/>
        <v>0</v>
      </c>
      <c r="P3711" t="str">
        <f t="shared" si="115"/>
        <v>2023-07</v>
      </c>
      <c r="Q3711" s="3">
        <f>IF(AND(IF(dashboard!$B$4="All",TRUE,$F3711=dashboard!$B$4),IF(dashboard!$B$5="All",TRUE,$E3711=dashboard!$B$5),IF(dashboard!$B$6="All",TRUE,$G3711=dashboard!$B$6),IF(dashboard!$B$7="All",TRUE,$M3711=dashboard!$B$7),$P3711&gt;=dashboard!$B$8,$P3711&lt;=dashboard!$B$9,COUNTIFS($C$2:C3711,$C3711,$F$2:F3711,IF(dashboard!$B$4="All","*",dashboard!$B$4),$E$2:E3711,IF(dashboard!$B$5="All","*",dashboard!$B$5),$G$2:G3711,IF(dashboard!$B$6="All","*",dashboard!$B$6),$M$2:M3711,IF(dashboard!$B$7="All","*",dashboard!$B$7),$P$2:P3711,"&gt;="&amp;dashboard!$B$8,$P$2:P3711,"&lt;="&amp;dashboard!$B$9)=1),1,0)</f>
        <v>0</v>
      </c>
    </row>
    <row r="3712" spans="1:17">
      <c r="A3712" t="s">
        <v>5323</v>
      </c>
      <c r="B3712" s="2">
        <v>45379</v>
      </c>
      <c r="C3712" t="s">
        <v>284</v>
      </c>
      <c r="D3712" t="s">
        <v>2187</v>
      </c>
      <c r="E3712" t="s">
        <v>17</v>
      </c>
      <c r="F3712" t="s">
        <v>27</v>
      </c>
      <c r="G3712" t="s">
        <v>19</v>
      </c>
      <c r="H3712" t="s">
        <v>20</v>
      </c>
      <c r="I3712" s="3">
        <v>3</v>
      </c>
      <c r="J3712" s="4">
        <v>32109.67</v>
      </c>
      <c r="K3712" s="4">
        <v>96329.01</v>
      </c>
      <c r="L3712" t="s">
        <v>35</v>
      </c>
      <c r="M3712" t="s">
        <v>29</v>
      </c>
      <c r="N3712">
        <f>IF(COUNTIF($C$2:C3712,C3712)=1,1,0)</f>
        <v>0</v>
      </c>
      <c r="O3712">
        <f t="shared" si="114"/>
        <v>0</v>
      </c>
      <c r="P3712" t="str">
        <f t="shared" si="115"/>
        <v>2024-03</v>
      </c>
      <c r="Q3712" s="3">
        <f>IF(AND(IF(dashboard!$B$4="All",TRUE,$F3712=dashboard!$B$4),IF(dashboard!$B$5="All",TRUE,$E3712=dashboard!$B$5),IF(dashboard!$B$6="All",TRUE,$G3712=dashboard!$B$6),IF(dashboard!$B$7="All",TRUE,$M3712=dashboard!$B$7),$P3712&gt;=dashboard!$B$8,$P3712&lt;=dashboard!$B$9,COUNTIFS($C$2:C3712,$C3712,$F$2:F3712,IF(dashboard!$B$4="All","*",dashboard!$B$4),$E$2:E3712,IF(dashboard!$B$5="All","*",dashboard!$B$5),$G$2:G3712,IF(dashboard!$B$6="All","*",dashboard!$B$6),$M$2:M3712,IF(dashboard!$B$7="All","*",dashboard!$B$7),$P$2:P3712,"&gt;="&amp;dashboard!$B$8,$P$2:P3712,"&lt;="&amp;dashboard!$B$9)=1),1,0)</f>
        <v>0</v>
      </c>
    </row>
    <row r="3713" spans="1:17">
      <c r="A3713" t="s">
        <v>5324</v>
      </c>
      <c r="B3713" s="2">
        <v>45118</v>
      </c>
      <c r="C3713" t="s">
        <v>671</v>
      </c>
      <c r="D3713" t="s">
        <v>1831</v>
      </c>
      <c r="E3713" t="s">
        <v>26</v>
      </c>
      <c r="F3713" t="s">
        <v>27</v>
      </c>
      <c r="G3713" t="s">
        <v>42</v>
      </c>
      <c r="H3713" t="s">
        <v>20</v>
      </c>
      <c r="I3713" s="3">
        <v>4</v>
      </c>
      <c r="J3713" s="4">
        <v>27758.29</v>
      </c>
      <c r="K3713" s="4">
        <v>111033.18</v>
      </c>
      <c r="L3713" t="s">
        <v>35</v>
      </c>
      <c r="M3713" t="s">
        <v>29</v>
      </c>
      <c r="N3713">
        <f>IF(COUNTIF($C$2:C3713,C3713)=1,1,0)</f>
        <v>0</v>
      </c>
      <c r="O3713">
        <f t="shared" si="114"/>
        <v>0</v>
      </c>
      <c r="P3713" t="str">
        <f t="shared" si="115"/>
        <v>2023-07</v>
      </c>
      <c r="Q3713" s="3">
        <f>IF(AND(IF(dashboard!$B$4="All",TRUE,$F3713=dashboard!$B$4),IF(dashboard!$B$5="All",TRUE,$E3713=dashboard!$B$5),IF(dashboard!$B$6="All",TRUE,$G3713=dashboard!$B$6),IF(dashboard!$B$7="All",TRUE,$M3713=dashboard!$B$7),$P3713&gt;=dashboard!$B$8,$P3713&lt;=dashboard!$B$9,COUNTIFS($C$2:C3713,$C3713,$F$2:F3713,IF(dashboard!$B$4="All","*",dashboard!$B$4),$E$2:E3713,IF(dashboard!$B$5="All","*",dashboard!$B$5),$G$2:G3713,IF(dashboard!$B$6="All","*",dashboard!$B$6),$M$2:M3713,IF(dashboard!$B$7="All","*",dashboard!$B$7),$P$2:P3713,"&gt;="&amp;dashboard!$B$8,$P$2:P3713,"&lt;="&amp;dashboard!$B$9)=1),1,0)</f>
        <v>0</v>
      </c>
    </row>
    <row r="3714" spans="1:17">
      <c r="A3714" t="s">
        <v>5325</v>
      </c>
      <c r="B3714" s="2">
        <v>45412</v>
      </c>
      <c r="C3714" t="s">
        <v>2603</v>
      </c>
      <c r="D3714" t="s">
        <v>571</v>
      </c>
      <c r="E3714" t="s">
        <v>17</v>
      </c>
      <c r="F3714" t="s">
        <v>46</v>
      </c>
      <c r="G3714" t="s">
        <v>19</v>
      </c>
      <c r="H3714" t="s">
        <v>57</v>
      </c>
      <c r="I3714" s="3">
        <v>3</v>
      </c>
      <c r="J3714" s="4">
        <v>13379.36</v>
      </c>
      <c r="K3714" s="4">
        <v>40138.080000000002</v>
      </c>
      <c r="L3714" t="s">
        <v>35</v>
      </c>
      <c r="M3714" t="s">
        <v>29</v>
      </c>
      <c r="N3714">
        <f>IF(COUNTIF($C$2:C3714,C3714)=1,1,0)</f>
        <v>0</v>
      </c>
      <c r="O3714">
        <f t="shared" ref="O3714:O3777" si="116">IF(OR(M3714="Yes",M3714="YES",M3714=TRUE,M3714=1),1,0)</f>
        <v>0</v>
      </c>
      <c r="P3714" t="str">
        <f t="shared" ref="P3714:P3777" si="117">TEXT(B3714,"yyyy-mm")</f>
        <v>2024-04</v>
      </c>
      <c r="Q3714" s="3">
        <f>IF(AND(IF(dashboard!$B$4="All",TRUE,$F3714=dashboard!$B$4),IF(dashboard!$B$5="All",TRUE,$E3714=dashboard!$B$5),IF(dashboard!$B$6="All",TRUE,$G3714=dashboard!$B$6),IF(dashboard!$B$7="All",TRUE,$M3714=dashboard!$B$7),$P3714&gt;=dashboard!$B$8,$P3714&lt;=dashboard!$B$9,COUNTIFS($C$2:C3714,$C3714,$F$2:F3714,IF(dashboard!$B$4="All","*",dashboard!$B$4),$E$2:E3714,IF(dashboard!$B$5="All","*",dashboard!$B$5),$G$2:G3714,IF(dashboard!$B$6="All","*",dashboard!$B$6),$M$2:M3714,IF(dashboard!$B$7="All","*",dashboard!$B$7),$P$2:P3714,"&gt;="&amp;dashboard!$B$8,$P$2:P3714,"&lt;="&amp;dashboard!$B$9)=1),1,0)</f>
        <v>0</v>
      </c>
    </row>
    <row r="3715" spans="1:17">
      <c r="A3715" t="s">
        <v>5326</v>
      </c>
      <c r="B3715" s="2">
        <v>45192</v>
      </c>
      <c r="C3715" t="s">
        <v>3233</v>
      </c>
      <c r="D3715" t="s">
        <v>1345</v>
      </c>
      <c r="E3715" t="s">
        <v>26</v>
      </c>
      <c r="F3715" t="s">
        <v>27</v>
      </c>
      <c r="G3715" t="s">
        <v>42</v>
      </c>
      <c r="H3715" t="s">
        <v>50</v>
      </c>
      <c r="I3715" s="3">
        <v>3</v>
      </c>
      <c r="J3715" s="4">
        <v>2988.45</v>
      </c>
      <c r="K3715" s="4">
        <v>8965.34</v>
      </c>
      <c r="L3715" t="s">
        <v>21</v>
      </c>
      <c r="M3715" t="s">
        <v>29</v>
      </c>
      <c r="N3715">
        <f>IF(COUNTIF($C$2:C3715,C3715)=1,1,0)</f>
        <v>0</v>
      </c>
      <c r="O3715">
        <f t="shared" si="116"/>
        <v>0</v>
      </c>
      <c r="P3715" t="str">
        <f t="shared" si="117"/>
        <v>2023-09</v>
      </c>
      <c r="Q3715" s="3">
        <f>IF(AND(IF(dashboard!$B$4="All",TRUE,$F3715=dashboard!$B$4),IF(dashboard!$B$5="All",TRUE,$E3715=dashboard!$B$5),IF(dashboard!$B$6="All",TRUE,$G3715=dashboard!$B$6),IF(dashboard!$B$7="All",TRUE,$M3715=dashboard!$B$7),$P3715&gt;=dashboard!$B$8,$P3715&lt;=dashboard!$B$9,COUNTIFS($C$2:C3715,$C3715,$F$2:F3715,IF(dashboard!$B$4="All","*",dashboard!$B$4),$E$2:E3715,IF(dashboard!$B$5="All","*",dashboard!$B$5),$G$2:G3715,IF(dashboard!$B$6="All","*",dashboard!$B$6),$M$2:M3715,IF(dashboard!$B$7="All","*",dashboard!$B$7),$P$2:P3715,"&gt;="&amp;dashboard!$B$8,$P$2:P3715,"&lt;="&amp;dashboard!$B$9)=1),1,0)</f>
        <v>0</v>
      </c>
    </row>
    <row r="3716" spans="1:17">
      <c r="A3716" t="s">
        <v>5327</v>
      </c>
      <c r="B3716" s="2">
        <v>45350</v>
      </c>
      <c r="C3716" t="s">
        <v>806</v>
      </c>
      <c r="D3716" t="s">
        <v>279</v>
      </c>
      <c r="E3716" t="s">
        <v>26</v>
      </c>
      <c r="F3716" t="s">
        <v>18</v>
      </c>
      <c r="G3716" t="s">
        <v>19</v>
      </c>
      <c r="H3716" t="s">
        <v>57</v>
      </c>
      <c r="I3716" s="3">
        <v>5</v>
      </c>
      <c r="J3716" s="4">
        <v>12523.96</v>
      </c>
      <c r="K3716" s="4">
        <v>62619.81</v>
      </c>
      <c r="L3716" t="s">
        <v>35</v>
      </c>
      <c r="M3716" t="s">
        <v>29</v>
      </c>
      <c r="N3716">
        <f>IF(COUNTIF($C$2:C3716,C3716)=1,1,0)</f>
        <v>0</v>
      </c>
      <c r="O3716">
        <f t="shared" si="116"/>
        <v>0</v>
      </c>
      <c r="P3716" t="str">
        <f t="shared" si="117"/>
        <v>2024-02</v>
      </c>
      <c r="Q3716" s="3">
        <f>IF(AND(IF(dashboard!$B$4="All",TRUE,$F3716=dashboard!$B$4),IF(dashboard!$B$5="All",TRUE,$E3716=dashboard!$B$5),IF(dashboard!$B$6="All",TRUE,$G3716=dashboard!$B$6),IF(dashboard!$B$7="All",TRUE,$M3716=dashboard!$B$7),$P3716&gt;=dashboard!$B$8,$P3716&lt;=dashboard!$B$9,COUNTIFS($C$2:C3716,$C3716,$F$2:F3716,IF(dashboard!$B$4="All","*",dashboard!$B$4),$E$2:E3716,IF(dashboard!$B$5="All","*",dashboard!$B$5),$G$2:G3716,IF(dashboard!$B$6="All","*",dashboard!$B$6),$M$2:M3716,IF(dashboard!$B$7="All","*",dashboard!$B$7),$P$2:P3716,"&gt;="&amp;dashboard!$B$8,$P$2:P3716,"&lt;="&amp;dashboard!$B$9)=1),1,0)</f>
        <v>0</v>
      </c>
    </row>
    <row r="3717" spans="1:17">
      <c r="A3717" t="s">
        <v>5328</v>
      </c>
      <c r="B3717" s="2">
        <v>45054</v>
      </c>
      <c r="C3717" t="s">
        <v>717</v>
      </c>
      <c r="D3717" t="s">
        <v>1699</v>
      </c>
      <c r="E3717" t="s">
        <v>26</v>
      </c>
      <c r="F3717" t="s">
        <v>18</v>
      </c>
      <c r="G3717" t="s">
        <v>19</v>
      </c>
      <c r="H3717" t="s">
        <v>57</v>
      </c>
      <c r="I3717" s="3">
        <v>1</v>
      </c>
      <c r="J3717" s="4">
        <v>16218.31</v>
      </c>
      <c r="K3717" s="4">
        <v>16218.31</v>
      </c>
      <c r="L3717" t="s">
        <v>21</v>
      </c>
      <c r="M3717" t="s">
        <v>29</v>
      </c>
      <c r="N3717">
        <f>IF(COUNTIF($C$2:C3717,C3717)=1,1,0)</f>
        <v>0</v>
      </c>
      <c r="O3717">
        <f t="shared" si="116"/>
        <v>0</v>
      </c>
      <c r="P3717" t="str">
        <f t="shared" si="117"/>
        <v>2023-05</v>
      </c>
      <c r="Q3717" s="3">
        <f>IF(AND(IF(dashboard!$B$4="All",TRUE,$F3717=dashboard!$B$4),IF(dashboard!$B$5="All",TRUE,$E3717=dashboard!$B$5),IF(dashboard!$B$6="All",TRUE,$G3717=dashboard!$B$6),IF(dashboard!$B$7="All",TRUE,$M3717=dashboard!$B$7),$P3717&gt;=dashboard!$B$8,$P3717&lt;=dashboard!$B$9,COUNTIFS($C$2:C3717,$C3717,$F$2:F3717,IF(dashboard!$B$4="All","*",dashboard!$B$4),$E$2:E3717,IF(dashboard!$B$5="All","*",dashboard!$B$5),$G$2:G3717,IF(dashboard!$B$6="All","*",dashboard!$B$6),$M$2:M3717,IF(dashboard!$B$7="All","*",dashboard!$B$7),$P$2:P3717,"&gt;="&amp;dashboard!$B$8,$P$2:P3717,"&lt;="&amp;dashboard!$B$9)=1),1,0)</f>
        <v>0</v>
      </c>
    </row>
    <row r="3718" spans="1:17">
      <c r="A3718" t="s">
        <v>5329</v>
      </c>
      <c r="B3718" s="2">
        <v>45164</v>
      </c>
      <c r="C3718" t="s">
        <v>546</v>
      </c>
      <c r="D3718" t="s">
        <v>371</v>
      </c>
      <c r="E3718" t="s">
        <v>17</v>
      </c>
      <c r="F3718" t="s">
        <v>46</v>
      </c>
      <c r="G3718" t="s">
        <v>19</v>
      </c>
      <c r="H3718" t="s">
        <v>50</v>
      </c>
      <c r="I3718" s="3">
        <v>4</v>
      </c>
      <c r="J3718" s="4">
        <v>1824.18</v>
      </c>
      <c r="K3718" s="4">
        <v>7296.74</v>
      </c>
      <c r="L3718" t="s">
        <v>35</v>
      </c>
      <c r="M3718" t="s">
        <v>29</v>
      </c>
      <c r="N3718">
        <f>IF(COUNTIF($C$2:C3718,C3718)=1,1,0)</f>
        <v>0</v>
      </c>
      <c r="O3718">
        <f t="shared" si="116"/>
        <v>0</v>
      </c>
      <c r="P3718" t="str">
        <f t="shared" si="117"/>
        <v>2023-08</v>
      </c>
      <c r="Q3718" s="3">
        <f>IF(AND(IF(dashboard!$B$4="All",TRUE,$F3718=dashboard!$B$4),IF(dashboard!$B$5="All",TRUE,$E3718=dashboard!$B$5),IF(dashboard!$B$6="All",TRUE,$G3718=dashboard!$B$6),IF(dashboard!$B$7="All",TRUE,$M3718=dashboard!$B$7),$P3718&gt;=dashboard!$B$8,$P3718&lt;=dashboard!$B$9,COUNTIFS($C$2:C3718,$C3718,$F$2:F3718,IF(dashboard!$B$4="All","*",dashboard!$B$4),$E$2:E3718,IF(dashboard!$B$5="All","*",dashboard!$B$5),$G$2:G3718,IF(dashboard!$B$6="All","*",dashboard!$B$6),$M$2:M3718,IF(dashboard!$B$7="All","*",dashboard!$B$7),$P$2:P3718,"&gt;="&amp;dashboard!$B$8,$P$2:P3718,"&lt;="&amp;dashboard!$B$9)=1),1,0)</f>
        <v>0</v>
      </c>
    </row>
    <row r="3719" spans="1:17">
      <c r="A3719" t="s">
        <v>5330</v>
      </c>
      <c r="B3719" s="2">
        <v>45281</v>
      </c>
      <c r="C3719" t="s">
        <v>1505</v>
      </c>
      <c r="D3719" t="s">
        <v>1548</v>
      </c>
      <c r="E3719" t="s">
        <v>17</v>
      </c>
      <c r="F3719" t="s">
        <v>33</v>
      </c>
      <c r="G3719" t="s">
        <v>19</v>
      </c>
      <c r="H3719" t="s">
        <v>50</v>
      </c>
      <c r="I3719" s="3">
        <v>5</v>
      </c>
      <c r="J3719" s="4">
        <v>2334.34</v>
      </c>
      <c r="K3719" s="4">
        <v>11671.68</v>
      </c>
      <c r="L3719" t="s">
        <v>35</v>
      </c>
      <c r="M3719" t="s">
        <v>29</v>
      </c>
      <c r="N3719">
        <f>IF(COUNTIF($C$2:C3719,C3719)=1,1,0)</f>
        <v>0</v>
      </c>
      <c r="O3719">
        <f t="shared" si="116"/>
        <v>0</v>
      </c>
      <c r="P3719" t="str">
        <f t="shared" si="117"/>
        <v>2023-12</v>
      </c>
      <c r="Q3719" s="3">
        <f>IF(AND(IF(dashboard!$B$4="All",TRUE,$F3719=dashboard!$B$4),IF(dashboard!$B$5="All",TRUE,$E3719=dashboard!$B$5),IF(dashboard!$B$6="All",TRUE,$G3719=dashboard!$B$6),IF(dashboard!$B$7="All",TRUE,$M3719=dashboard!$B$7),$P3719&gt;=dashboard!$B$8,$P3719&lt;=dashboard!$B$9,COUNTIFS($C$2:C3719,$C3719,$F$2:F3719,IF(dashboard!$B$4="All","*",dashboard!$B$4),$E$2:E3719,IF(dashboard!$B$5="All","*",dashboard!$B$5),$G$2:G3719,IF(dashboard!$B$6="All","*",dashboard!$B$6),$M$2:M3719,IF(dashboard!$B$7="All","*",dashboard!$B$7),$P$2:P3719,"&gt;="&amp;dashboard!$B$8,$P$2:P3719,"&lt;="&amp;dashboard!$B$9)=1),1,0)</f>
        <v>0</v>
      </c>
    </row>
    <row r="3720" spans="1:17">
      <c r="A3720" t="s">
        <v>5331</v>
      </c>
      <c r="B3720" s="2">
        <v>45038</v>
      </c>
      <c r="C3720" t="s">
        <v>532</v>
      </c>
      <c r="D3720" t="s">
        <v>1262</v>
      </c>
      <c r="E3720" t="s">
        <v>26</v>
      </c>
      <c r="F3720" t="s">
        <v>18</v>
      </c>
      <c r="G3720" t="s">
        <v>42</v>
      </c>
      <c r="H3720" t="s">
        <v>57</v>
      </c>
      <c r="I3720" s="3">
        <v>2</v>
      </c>
      <c r="J3720" s="4">
        <v>10938.08</v>
      </c>
      <c r="K3720" s="4">
        <v>21876.15</v>
      </c>
      <c r="L3720" t="s">
        <v>21</v>
      </c>
      <c r="M3720" t="s">
        <v>22</v>
      </c>
      <c r="N3720">
        <f>IF(COUNTIF($C$2:C3720,C3720)=1,1,0)</f>
        <v>0</v>
      </c>
      <c r="O3720">
        <f t="shared" si="116"/>
        <v>1</v>
      </c>
      <c r="P3720" t="str">
        <f t="shared" si="117"/>
        <v>2023-04</v>
      </c>
      <c r="Q3720" s="3">
        <f>IF(AND(IF(dashboard!$B$4="All",TRUE,$F3720=dashboard!$B$4),IF(dashboard!$B$5="All",TRUE,$E3720=dashboard!$B$5),IF(dashboard!$B$6="All",TRUE,$G3720=dashboard!$B$6),IF(dashboard!$B$7="All",TRUE,$M3720=dashboard!$B$7),$P3720&gt;=dashboard!$B$8,$P3720&lt;=dashboard!$B$9,COUNTIFS($C$2:C3720,$C3720,$F$2:F3720,IF(dashboard!$B$4="All","*",dashboard!$B$4),$E$2:E3720,IF(dashboard!$B$5="All","*",dashboard!$B$5),$G$2:G3720,IF(dashboard!$B$6="All","*",dashboard!$B$6),$M$2:M3720,IF(dashboard!$B$7="All","*",dashboard!$B$7),$P$2:P3720,"&gt;="&amp;dashboard!$B$8,$P$2:P3720,"&lt;="&amp;dashboard!$B$9)=1),1,0)</f>
        <v>0</v>
      </c>
    </row>
    <row r="3721" spans="1:17">
      <c r="A3721" t="s">
        <v>5332</v>
      </c>
      <c r="B3721" s="2">
        <v>45372</v>
      </c>
      <c r="C3721" t="s">
        <v>1999</v>
      </c>
      <c r="D3721" t="s">
        <v>2731</v>
      </c>
      <c r="E3721" t="s">
        <v>26</v>
      </c>
      <c r="F3721" t="s">
        <v>27</v>
      </c>
      <c r="G3721" t="s">
        <v>42</v>
      </c>
      <c r="H3721" t="s">
        <v>20</v>
      </c>
      <c r="I3721" s="3">
        <v>2</v>
      </c>
      <c r="J3721" s="4">
        <v>32826.5</v>
      </c>
      <c r="K3721" s="4">
        <v>65653</v>
      </c>
      <c r="L3721" t="s">
        <v>21</v>
      </c>
      <c r="M3721" t="s">
        <v>29</v>
      </c>
      <c r="N3721">
        <f>IF(COUNTIF($C$2:C3721,C3721)=1,1,0)</f>
        <v>0</v>
      </c>
      <c r="O3721">
        <f t="shared" si="116"/>
        <v>0</v>
      </c>
      <c r="P3721" t="str">
        <f t="shared" si="117"/>
        <v>2024-03</v>
      </c>
      <c r="Q3721" s="3">
        <f>IF(AND(IF(dashboard!$B$4="All",TRUE,$F3721=dashboard!$B$4),IF(dashboard!$B$5="All",TRUE,$E3721=dashboard!$B$5),IF(dashboard!$B$6="All",TRUE,$G3721=dashboard!$B$6),IF(dashboard!$B$7="All",TRUE,$M3721=dashboard!$B$7),$P3721&gt;=dashboard!$B$8,$P3721&lt;=dashboard!$B$9,COUNTIFS($C$2:C3721,$C3721,$F$2:F3721,IF(dashboard!$B$4="All","*",dashboard!$B$4),$E$2:E3721,IF(dashboard!$B$5="All","*",dashboard!$B$5),$G$2:G3721,IF(dashboard!$B$6="All","*",dashboard!$B$6),$M$2:M3721,IF(dashboard!$B$7="All","*",dashboard!$B$7),$P$2:P3721,"&gt;="&amp;dashboard!$B$8,$P$2:P3721,"&lt;="&amp;dashboard!$B$9)=1),1,0)</f>
        <v>0</v>
      </c>
    </row>
    <row r="3722" spans="1:17">
      <c r="A3722" t="s">
        <v>5333</v>
      </c>
      <c r="B3722" s="2">
        <v>45269</v>
      </c>
      <c r="C3722" t="s">
        <v>224</v>
      </c>
      <c r="D3722" t="s">
        <v>1150</v>
      </c>
      <c r="E3722" t="s">
        <v>17</v>
      </c>
      <c r="F3722" t="s">
        <v>18</v>
      </c>
      <c r="G3722" t="s">
        <v>42</v>
      </c>
      <c r="H3722" t="s">
        <v>50</v>
      </c>
      <c r="I3722" s="3">
        <v>1</v>
      </c>
      <c r="J3722" s="4">
        <v>1784.44</v>
      </c>
      <c r="K3722" s="4">
        <v>1784.44</v>
      </c>
      <c r="L3722" t="s">
        <v>35</v>
      </c>
      <c r="M3722" t="s">
        <v>29</v>
      </c>
      <c r="N3722">
        <f>IF(COUNTIF($C$2:C3722,C3722)=1,1,0)</f>
        <v>0</v>
      </c>
      <c r="O3722">
        <f t="shared" si="116"/>
        <v>0</v>
      </c>
      <c r="P3722" t="str">
        <f t="shared" si="117"/>
        <v>2023-12</v>
      </c>
      <c r="Q3722" s="3">
        <f>IF(AND(IF(dashboard!$B$4="All",TRUE,$F3722=dashboard!$B$4),IF(dashboard!$B$5="All",TRUE,$E3722=dashboard!$B$5),IF(dashboard!$B$6="All",TRUE,$G3722=dashboard!$B$6),IF(dashboard!$B$7="All",TRUE,$M3722=dashboard!$B$7),$P3722&gt;=dashboard!$B$8,$P3722&lt;=dashboard!$B$9,COUNTIFS($C$2:C3722,$C3722,$F$2:F3722,IF(dashboard!$B$4="All","*",dashboard!$B$4),$E$2:E3722,IF(dashboard!$B$5="All","*",dashboard!$B$5),$G$2:G3722,IF(dashboard!$B$6="All","*",dashboard!$B$6),$M$2:M3722,IF(dashboard!$B$7="All","*",dashboard!$B$7),$P$2:P3722,"&gt;="&amp;dashboard!$B$8,$P$2:P3722,"&lt;="&amp;dashboard!$B$9)=1),1,0)</f>
        <v>0</v>
      </c>
    </row>
    <row r="3723" spans="1:17">
      <c r="A3723" t="s">
        <v>5334</v>
      </c>
      <c r="B3723" s="2">
        <v>45071</v>
      </c>
      <c r="C3723" t="s">
        <v>1245</v>
      </c>
      <c r="D3723" t="s">
        <v>2611</v>
      </c>
      <c r="E3723" t="s">
        <v>17</v>
      </c>
      <c r="F3723" t="s">
        <v>46</v>
      </c>
      <c r="G3723" t="s">
        <v>42</v>
      </c>
      <c r="H3723" t="s">
        <v>57</v>
      </c>
      <c r="I3723" s="3">
        <v>2</v>
      </c>
      <c r="J3723" s="4">
        <v>15099.71</v>
      </c>
      <c r="K3723" s="4">
        <v>30199.42</v>
      </c>
      <c r="L3723" t="s">
        <v>28</v>
      </c>
      <c r="M3723" t="s">
        <v>29</v>
      </c>
      <c r="N3723">
        <f>IF(COUNTIF($C$2:C3723,C3723)=1,1,0)</f>
        <v>0</v>
      </c>
      <c r="O3723">
        <f t="shared" si="116"/>
        <v>0</v>
      </c>
      <c r="P3723" t="str">
        <f t="shared" si="117"/>
        <v>2023-05</v>
      </c>
      <c r="Q3723" s="3">
        <f>IF(AND(IF(dashboard!$B$4="All",TRUE,$F3723=dashboard!$B$4),IF(dashboard!$B$5="All",TRUE,$E3723=dashboard!$B$5),IF(dashboard!$B$6="All",TRUE,$G3723=dashboard!$B$6),IF(dashboard!$B$7="All",TRUE,$M3723=dashboard!$B$7),$P3723&gt;=dashboard!$B$8,$P3723&lt;=dashboard!$B$9,COUNTIFS($C$2:C3723,$C3723,$F$2:F3723,IF(dashboard!$B$4="All","*",dashboard!$B$4),$E$2:E3723,IF(dashboard!$B$5="All","*",dashboard!$B$5),$G$2:G3723,IF(dashboard!$B$6="All","*",dashboard!$B$6),$M$2:M3723,IF(dashboard!$B$7="All","*",dashboard!$B$7),$P$2:P3723,"&gt;="&amp;dashboard!$B$8,$P$2:P3723,"&lt;="&amp;dashboard!$B$9)=1),1,0)</f>
        <v>0</v>
      </c>
    </row>
    <row r="3724" spans="1:17">
      <c r="A3724" t="s">
        <v>5335</v>
      </c>
      <c r="B3724" s="2">
        <v>44991</v>
      </c>
      <c r="C3724" t="s">
        <v>1268</v>
      </c>
      <c r="D3724" t="s">
        <v>5261</v>
      </c>
      <c r="E3724" t="s">
        <v>17</v>
      </c>
      <c r="F3724" t="s">
        <v>27</v>
      </c>
      <c r="G3724" t="s">
        <v>19</v>
      </c>
      <c r="H3724" t="s">
        <v>20</v>
      </c>
      <c r="I3724" s="3">
        <v>1</v>
      </c>
      <c r="J3724" s="4">
        <v>34763.910000000003</v>
      </c>
      <c r="K3724" s="4">
        <v>34763.910000000003</v>
      </c>
      <c r="L3724" t="s">
        <v>35</v>
      </c>
      <c r="M3724" t="s">
        <v>29</v>
      </c>
      <c r="N3724">
        <f>IF(COUNTIF($C$2:C3724,C3724)=1,1,0)</f>
        <v>0</v>
      </c>
      <c r="O3724">
        <f t="shared" si="116"/>
        <v>0</v>
      </c>
      <c r="P3724" t="str">
        <f t="shared" si="117"/>
        <v>2023-03</v>
      </c>
      <c r="Q3724" s="3">
        <f>IF(AND(IF(dashboard!$B$4="All",TRUE,$F3724=dashboard!$B$4),IF(dashboard!$B$5="All",TRUE,$E3724=dashboard!$B$5),IF(dashboard!$B$6="All",TRUE,$G3724=dashboard!$B$6),IF(dashboard!$B$7="All",TRUE,$M3724=dashboard!$B$7),$P3724&gt;=dashboard!$B$8,$P3724&lt;=dashboard!$B$9,COUNTIFS($C$2:C3724,$C3724,$F$2:F3724,IF(dashboard!$B$4="All","*",dashboard!$B$4),$E$2:E3724,IF(dashboard!$B$5="All","*",dashboard!$B$5),$G$2:G3724,IF(dashboard!$B$6="All","*",dashboard!$B$6),$M$2:M3724,IF(dashboard!$B$7="All","*",dashboard!$B$7),$P$2:P3724,"&gt;="&amp;dashboard!$B$8,$P$2:P3724,"&lt;="&amp;dashboard!$B$9)=1),1,0)</f>
        <v>0</v>
      </c>
    </row>
    <row r="3725" spans="1:17">
      <c r="A3725" t="s">
        <v>5336</v>
      </c>
      <c r="B3725" s="2">
        <v>45173</v>
      </c>
      <c r="C3725" t="s">
        <v>125</v>
      </c>
      <c r="D3725" t="s">
        <v>2800</v>
      </c>
      <c r="E3725" t="s">
        <v>17</v>
      </c>
      <c r="F3725" t="s">
        <v>27</v>
      </c>
      <c r="G3725" t="s">
        <v>42</v>
      </c>
      <c r="H3725" t="s">
        <v>34</v>
      </c>
      <c r="I3725" s="3">
        <v>2</v>
      </c>
      <c r="J3725" s="4">
        <v>1318.71</v>
      </c>
      <c r="K3725" s="4">
        <v>2637.41</v>
      </c>
      <c r="L3725" t="s">
        <v>21</v>
      </c>
      <c r="M3725" t="s">
        <v>29</v>
      </c>
      <c r="N3725">
        <f>IF(COUNTIF($C$2:C3725,C3725)=1,1,0)</f>
        <v>0</v>
      </c>
      <c r="O3725">
        <f t="shared" si="116"/>
        <v>0</v>
      </c>
      <c r="P3725" t="str">
        <f t="shared" si="117"/>
        <v>2023-09</v>
      </c>
      <c r="Q3725" s="3">
        <f>IF(AND(IF(dashboard!$B$4="All",TRUE,$F3725=dashboard!$B$4),IF(dashboard!$B$5="All",TRUE,$E3725=dashboard!$B$5),IF(dashboard!$B$6="All",TRUE,$G3725=dashboard!$B$6),IF(dashboard!$B$7="All",TRUE,$M3725=dashboard!$B$7),$P3725&gt;=dashboard!$B$8,$P3725&lt;=dashboard!$B$9,COUNTIFS($C$2:C3725,$C3725,$F$2:F3725,IF(dashboard!$B$4="All","*",dashboard!$B$4),$E$2:E3725,IF(dashboard!$B$5="All","*",dashboard!$B$5),$G$2:G3725,IF(dashboard!$B$6="All","*",dashboard!$B$6),$M$2:M3725,IF(dashboard!$B$7="All","*",dashboard!$B$7),$P$2:P3725,"&gt;="&amp;dashboard!$B$8,$P$2:P3725,"&lt;="&amp;dashboard!$B$9)=1),1,0)</f>
        <v>0</v>
      </c>
    </row>
    <row r="3726" spans="1:17">
      <c r="A3726" t="s">
        <v>5337</v>
      </c>
      <c r="B3726" s="2">
        <v>45416</v>
      </c>
      <c r="C3726" t="s">
        <v>1881</v>
      </c>
      <c r="D3726" t="s">
        <v>97</v>
      </c>
      <c r="E3726" t="s">
        <v>26</v>
      </c>
      <c r="F3726" t="s">
        <v>27</v>
      </c>
      <c r="G3726" t="s">
        <v>19</v>
      </c>
      <c r="H3726" t="s">
        <v>20</v>
      </c>
      <c r="I3726" s="3">
        <v>2</v>
      </c>
      <c r="J3726" s="4">
        <v>34707.51</v>
      </c>
      <c r="K3726" s="4">
        <v>69415.02</v>
      </c>
      <c r="L3726" t="s">
        <v>35</v>
      </c>
      <c r="M3726" t="s">
        <v>29</v>
      </c>
      <c r="N3726">
        <f>IF(COUNTIF($C$2:C3726,C3726)=1,1,0)</f>
        <v>0</v>
      </c>
      <c r="O3726">
        <f t="shared" si="116"/>
        <v>0</v>
      </c>
      <c r="P3726" t="str">
        <f t="shared" si="117"/>
        <v>2024-05</v>
      </c>
      <c r="Q3726" s="3">
        <f>IF(AND(IF(dashboard!$B$4="All",TRUE,$F3726=dashboard!$B$4),IF(dashboard!$B$5="All",TRUE,$E3726=dashboard!$B$5),IF(dashboard!$B$6="All",TRUE,$G3726=dashboard!$B$6),IF(dashboard!$B$7="All",TRUE,$M3726=dashboard!$B$7),$P3726&gt;=dashboard!$B$8,$P3726&lt;=dashboard!$B$9,COUNTIFS($C$2:C3726,$C3726,$F$2:F3726,IF(dashboard!$B$4="All","*",dashboard!$B$4),$E$2:E3726,IF(dashboard!$B$5="All","*",dashboard!$B$5),$G$2:G3726,IF(dashboard!$B$6="All","*",dashboard!$B$6),$M$2:M3726,IF(dashboard!$B$7="All","*",dashboard!$B$7),$P$2:P3726,"&gt;="&amp;dashboard!$B$8,$P$2:P3726,"&lt;="&amp;dashboard!$B$9)=1),1,0)</f>
        <v>0</v>
      </c>
    </row>
    <row r="3727" spans="1:17">
      <c r="A3727" t="s">
        <v>5338</v>
      </c>
      <c r="B3727" s="2">
        <v>45365</v>
      </c>
      <c r="C3727" t="s">
        <v>108</v>
      </c>
      <c r="D3727" t="s">
        <v>723</v>
      </c>
      <c r="E3727" t="s">
        <v>17</v>
      </c>
      <c r="F3727" t="s">
        <v>46</v>
      </c>
      <c r="G3727" t="s">
        <v>42</v>
      </c>
      <c r="H3727" t="s">
        <v>57</v>
      </c>
      <c r="I3727" s="3">
        <v>5</v>
      </c>
      <c r="J3727" s="4">
        <v>17444.990000000002</v>
      </c>
      <c r="K3727" s="4">
        <v>87224.97</v>
      </c>
      <c r="L3727" t="s">
        <v>35</v>
      </c>
      <c r="M3727" t="s">
        <v>29</v>
      </c>
      <c r="N3727">
        <f>IF(COUNTIF($C$2:C3727,C3727)=1,1,0)</f>
        <v>0</v>
      </c>
      <c r="O3727">
        <f t="shared" si="116"/>
        <v>0</v>
      </c>
      <c r="P3727" t="str">
        <f t="shared" si="117"/>
        <v>2024-03</v>
      </c>
      <c r="Q3727" s="3">
        <f>IF(AND(IF(dashboard!$B$4="All",TRUE,$F3727=dashboard!$B$4),IF(dashboard!$B$5="All",TRUE,$E3727=dashboard!$B$5),IF(dashboard!$B$6="All",TRUE,$G3727=dashboard!$B$6),IF(dashboard!$B$7="All",TRUE,$M3727=dashboard!$B$7),$P3727&gt;=dashboard!$B$8,$P3727&lt;=dashboard!$B$9,COUNTIFS($C$2:C3727,$C3727,$F$2:F3727,IF(dashboard!$B$4="All","*",dashboard!$B$4),$E$2:E3727,IF(dashboard!$B$5="All","*",dashboard!$B$5),$G$2:G3727,IF(dashboard!$B$6="All","*",dashboard!$B$6),$M$2:M3727,IF(dashboard!$B$7="All","*",dashboard!$B$7),$P$2:P3727,"&gt;="&amp;dashboard!$B$8,$P$2:P3727,"&lt;="&amp;dashboard!$B$9)=1),1,0)</f>
        <v>0</v>
      </c>
    </row>
    <row r="3728" spans="1:17">
      <c r="A3728" t="s">
        <v>5339</v>
      </c>
      <c r="B3728" s="2">
        <v>45032</v>
      </c>
      <c r="C3728" t="s">
        <v>3852</v>
      </c>
      <c r="D3728" t="s">
        <v>763</v>
      </c>
      <c r="E3728" t="s">
        <v>17</v>
      </c>
      <c r="F3728" t="s">
        <v>46</v>
      </c>
      <c r="G3728" t="s">
        <v>19</v>
      </c>
      <c r="H3728" t="s">
        <v>50</v>
      </c>
      <c r="I3728" s="3">
        <v>2</v>
      </c>
      <c r="J3728" s="4">
        <v>2728.88</v>
      </c>
      <c r="K3728" s="4">
        <v>5457.76</v>
      </c>
      <c r="L3728" t="s">
        <v>21</v>
      </c>
      <c r="M3728" t="s">
        <v>29</v>
      </c>
      <c r="N3728">
        <f>IF(COUNTIF($C$2:C3728,C3728)=1,1,0)</f>
        <v>0</v>
      </c>
      <c r="O3728">
        <f t="shared" si="116"/>
        <v>0</v>
      </c>
      <c r="P3728" t="str">
        <f t="shared" si="117"/>
        <v>2023-04</v>
      </c>
      <c r="Q3728" s="3">
        <f>IF(AND(IF(dashboard!$B$4="All",TRUE,$F3728=dashboard!$B$4),IF(dashboard!$B$5="All",TRUE,$E3728=dashboard!$B$5),IF(dashboard!$B$6="All",TRUE,$G3728=dashboard!$B$6),IF(dashboard!$B$7="All",TRUE,$M3728=dashboard!$B$7),$P3728&gt;=dashboard!$B$8,$P3728&lt;=dashboard!$B$9,COUNTIFS($C$2:C3728,$C3728,$F$2:F3728,IF(dashboard!$B$4="All","*",dashboard!$B$4),$E$2:E3728,IF(dashboard!$B$5="All","*",dashboard!$B$5),$G$2:G3728,IF(dashboard!$B$6="All","*",dashboard!$B$6),$M$2:M3728,IF(dashboard!$B$7="All","*",dashboard!$B$7),$P$2:P3728,"&gt;="&amp;dashboard!$B$8,$P$2:P3728,"&lt;="&amp;dashboard!$B$9)=1),1,0)</f>
        <v>0</v>
      </c>
    </row>
    <row r="3729" spans="1:17">
      <c r="A3729" t="s">
        <v>5340</v>
      </c>
      <c r="B3729" s="2">
        <v>45107</v>
      </c>
      <c r="C3729" t="s">
        <v>1633</v>
      </c>
      <c r="D3729" t="s">
        <v>2566</v>
      </c>
      <c r="E3729" t="s">
        <v>26</v>
      </c>
      <c r="F3729" t="s">
        <v>33</v>
      </c>
      <c r="G3729" t="s">
        <v>19</v>
      </c>
      <c r="H3729" t="s">
        <v>20</v>
      </c>
      <c r="I3729" s="3">
        <v>1</v>
      </c>
      <c r="J3729" s="4">
        <v>26821.49</v>
      </c>
      <c r="K3729" s="4">
        <v>26821.49</v>
      </c>
      <c r="L3729" t="s">
        <v>28</v>
      </c>
      <c r="M3729" t="s">
        <v>29</v>
      </c>
      <c r="N3729">
        <f>IF(COUNTIF($C$2:C3729,C3729)=1,1,0)</f>
        <v>0</v>
      </c>
      <c r="O3729">
        <f t="shared" si="116"/>
        <v>0</v>
      </c>
      <c r="P3729" t="str">
        <f t="shared" si="117"/>
        <v>2023-06</v>
      </c>
      <c r="Q3729" s="3">
        <f>IF(AND(IF(dashboard!$B$4="All",TRUE,$F3729=dashboard!$B$4),IF(dashboard!$B$5="All",TRUE,$E3729=dashboard!$B$5),IF(dashboard!$B$6="All",TRUE,$G3729=dashboard!$B$6),IF(dashboard!$B$7="All",TRUE,$M3729=dashboard!$B$7),$P3729&gt;=dashboard!$B$8,$P3729&lt;=dashboard!$B$9,COUNTIFS($C$2:C3729,$C3729,$F$2:F3729,IF(dashboard!$B$4="All","*",dashboard!$B$4),$E$2:E3729,IF(dashboard!$B$5="All","*",dashboard!$B$5),$G$2:G3729,IF(dashboard!$B$6="All","*",dashboard!$B$6),$M$2:M3729,IF(dashboard!$B$7="All","*",dashboard!$B$7),$P$2:P3729,"&gt;="&amp;dashboard!$B$8,$P$2:P3729,"&lt;="&amp;dashboard!$B$9)=1),1,0)</f>
        <v>0</v>
      </c>
    </row>
    <row r="3730" spans="1:17">
      <c r="A3730" t="s">
        <v>5341</v>
      </c>
      <c r="B3730" s="2">
        <v>45110</v>
      </c>
      <c r="C3730" t="s">
        <v>520</v>
      </c>
      <c r="D3730" t="s">
        <v>103</v>
      </c>
      <c r="E3730" t="s">
        <v>17</v>
      </c>
      <c r="F3730" t="s">
        <v>33</v>
      </c>
      <c r="G3730" t="s">
        <v>42</v>
      </c>
      <c r="H3730" t="s">
        <v>20</v>
      </c>
      <c r="I3730" s="3">
        <v>3</v>
      </c>
      <c r="J3730" s="4">
        <v>29145.78</v>
      </c>
      <c r="K3730" s="4">
        <v>87437.34</v>
      </c>
      <c r="L3730" t="s">
        <v>28</v>
      </c>
      <c r="M3730" t="s">
        <v>29</v>
      </c>
      <c r="N3730">
        <f>IF(COUNTIF($C$2:C3730,C3730)=1,1,0)</f>
        <v>0</v>
      </c>
      <c r="O3730">
        <f t="shared" si="116"/>
        <v>0</v>
      </c>
      <c r="P3730" t="str">
        <f t="shared" si="117"/>
        <v>2023-07</v>
      </c>
      <c r="Q3730" s="3">
        <f>IF(AND(IF(dashboard!$B$4="All",TRUE,$F3730=dashboard!$B$4),IF(dashboard!$B$5="All",TRUE,$E3730=dashboard!$B$5),IF(dashboard!$B$6="All",TRUE,$G3730=dashboard!$B$6),IF(dashboard!$B$7="All",TRUE,$M3730=dashboard!$B$7),$P3730&gt;=dashboard!$B$8,$P3730&lt;=dashboard!$B$9,COUNTIFS($C$2:C3730,$C3730,$F$2:F3730,IF(dashboard!$B$4="All","*",dashboard!$B$4),$E$2:E3730,IF(dashboard!$B$5="All","*",dashboard!$B$5),$G$2:G3730,IF(dashboard!$B$6="All","*",dashboard!$B$6),$M$2:M3730,IF(dashboard!$B$7="All","*",dashboard!$B$7),$P$2:P3730,"&gt;="&amp;dashboard!$B$8,$P$2:P3730,"&lt;="&amp;dashboard!$B$9)=1),1,0)</f>
        <v>1</v>
      </c>
    </row>
    <row r="3731" spans="1:17">
      <c r="A3731" t="s">
        <v>5342</v>
      </c>
      <c r="B3731" s="2">
        <v>45152</v>
      </c>
      <c r="C3731" t="s">
        <v>616</v>
      </c>
      <c r="D3731" t="s">
        <v>3090</v>
      </c>
      <c r="E3731" t="s">
        <v>26</v>
      </c>
      <c r="F3731" t="s">
        <v>33</v>
      </c>
      <c r="G3731" t="s">
        <v>42</v>
      </c>
      <c r="H3731" t="s">
        <v>20</v>
      </c>
      <c r="I3731" s="3">
        <v>3</v>
      </c>
      <c r="J3731" s="4">
        <v>24959.040000000001</v>
      </c>
      <c r="K3731" s="4">
        <v>74877.11</v>
      </c>
      <c r="L3731" t="s">
        <v>21</v>
      </c>
      <c r="M3731" t="s">
        <v>29</v>
      </c>
      <c r="N3731">
        <f>IF(COUNTIF($C$2:C3731,C3731)=1,1,0)</f>
        <v>0</v>
      </c>
      <c r="O3731">
        <f t="shared" si="116"/>
        <v>0</v>
      </c>
      <c r="P3731" t="str">
        <f t="shared" si="117"/>
        <v>2023-08</v>
      </c>
      <c r="Q3731" s="3">
        <f>IF(AND(IF(dashboard!$B$4="All",TRUE,$F3731=dashboard!$B$4),IF(dashboard!$B$5="All",TRUE,$E3731=dashboard!$B$5),IF(dashboard!$B$6="All",TRUE,$G3731=dashboard!$B$6),IF(dashboard!$B$7="All",TRUE,$M3731=dashboard!$B$7),$P3731&gt;=dashboard!$B$8,$P3731&lt;=dashboard!$B$9,COUNTIFS($C$2:C3731,$C3731,$F$2:F3731,IF(dashboard!$B$4="All","*",dashboard!$B$4),$E$2:E3731,IF(dashboard!$B$5="All","*",dashboard!$B$5),$G$2:G3731,IF(dashboard!$B$6="All","*",dashboard!$B$6),$M$2:M3731,IF(dashboard!$B$7="All","*",dashboard!$B$7),$P$2:P3731,"&gt;="&amp;dashboard!$B$8,$P$2:P3731,"&lt;="&amp;dashboard!$B$9)=1),1,0)</f>
        <v>0</v>
      </c>
    </row>
    <row r="3732" spans="1:17">
      <c r="A3732" t="s">
        <v>5343</v>
      </c>
      <c r="B3732" s="2">
        <v>45015</v>
      </c>
      <c r="C3732" t="s">
        <v>1329</v>
      </c>
      <c r="D3732" t="s">
        <v>3005</v>
      </c>
      <c r="E3732" t="s">
        <v>26</v>
      </c>
      <c r="F3732" t="s">
        <v>46</v>
      </c>
      <c r="G3732" t="s">
        <v>42</v>
      </c>
      <c r="H3732" t="s">
        <v>50</v>
      </c>
      <c r="I3732" s="3">
        <v>3</v>
      </c>
      <c r="J3732" s="4">
        <v>2232.67</v>
      </c>
      <c r="K3732" s="4">
        <v>6698</v>
      </c>
      <c r="L3732" t="s">
        <v>21</v>
      </c>
      <c r="M3732" t="s">
        <v>22</v>
      </c>
      <c r="N3732">
        <f>IF(COUNTIF($C$2:C3732,C3732)=1,1,0)</f>
        <v>0</v>
      </c>
      <c r="O3732">
        <f t="shared" si="116"/>
        <v>1</v>
      </c>
      <c r="P3732" t="str">
        <f t="shared" si="117"/>
        <v>2023-03</v>
      </c>
      <c r="Q3732" s="3">
        <f>IF(AND(IF(dashboard!$B$4="All",TRUE,$F3732=dashboard!$B$4),IF(dashboard!$B$5="All",TRUE,$E3732=dashboard!$B$5),IF(dashboard!$B$6="All",TRUE,$G3732=dashboard!$B$6),IF(dashboard!$B$7="All",TRUE,$M3732=dashboard!$B$7),$P3732&gt;=dashboard!$B$8,$P3732&lt;=dashboard!$B$9,COUNTIFS($C$2:C3732,$C3732,$F$2:F3732,IF(dashboard!$B$4="All","*",dashboard!$B$4),$E$2:E3732,IF(dashboard!$B$5="All","*",dashboard!$B$5),$G$2:G3732,IF(dashboard!$B$6="All","*",dashboard!$B$6),$M$2:M3732,IF(dashboard!$B$7="All","*",dashboard!$B$7),$P$2:P3732,"&gt;="&amp;dashboard!$B$8,$P$2:P3732,"&lt;="&amp;dashboard!$B$9)=1),1,0)</f>
        <v>0</v>
      </c>
    </row>
    <row r="3733" spans="1:17">
      <c r="A3733" t="s">
        <v>5344</v>
      </c>
      <c r="B3733" s="2">
        <v>45456</v>
      </c>
      <c r="C3733" t="s">
        <v>1270</v>
      </c>
      <c r="D3733" t="s">
        <v>752</v>
      </c>
      <c r="E3733" t="s">
        <v>17</v>
      </c>
      <c r="F3733" t="s">
        <v>27</v>
      </c>
      <c r="G3733" t="s">
        <v>42</v>
      </c>
      <c r="H3733" t="s">
        <v>50</v>
      </c>
      <c r="I3733" s="3">
        <v>1</v>
      </c>
      <c r="J3733" s="4">
        <v>2386.92</v>
      </c>
      <c r="K3733" s="4">
        <v>2386.92</v>
      </c>
      <c r="L3733" t="s">
        <v>35</v>
      </c>
      <c r="M3733" t="s">
        <v>29</v>
      </c>
      <c r="N3733">
        <f>IF(COUNTIF($C$2:C3733,C3733)=1,1,0)</f>
        <v>0</v>
      </c>
      <c r="O3733">
        <f t="shared" si="116"/>
        <v>0</v>
      </c>
      <c r="P3733" t="str">
        <f t="shared" si="117"/>
        <v>2024-06</v>
      </c>
      <c r="Q3733" s="3">
        <f>IF(AND(IF(dashboard!$B$4="All",TRUE,$F3733=dashboard!$B$4),IF(dashboard!$B$5="All",TRUE,$E3733=dashboard!$B$5),IF(dashboard!$B$6="All",TRUE,$G3733=dashboard!$B$6),IF(dashboard!$B$7="All",TRUE,$M3733=dashboard!$B$7),$P3733&gt;=dashboard!$B$8,$P3733&lt;=dashboard!$B$9,COUNTIFS($C$2:C3733,$C3733,$F$2:F3733,IF(dashboard!$B$4="All","*",dashboard!$B$4),$E$2:E3733,IF(dashboard!$B$5="All","*",dashboard!$B$5),$G$2:G3733,IF(dashboard!$B$6="All","*",dashboard!$B$6),$M$2:M3733,IF(dashboard!$B$7="All","*",dashboard!$B$7),$P$2:P3733,"&gt;="&amp;dashboard!$B$8,$P$2:P3733,"&lt;="&amp;dashboard!$B$9)=1),1,0)</f>
        <v>0</v>
      </c>
    </row>
    <row r="3734" spans="1:17">
      <c r="A3734" t="s">
        <v>5345</v>
      </c>
      <c r="B3734" s="2">
        <v>45297</v>
      </c>
      <c r="C3734" t="s">
        <v>1505</v>
      </c>
      <c r="D3734" t="s">
        <v>492</v>
      </c>
      <c r="E3734" t="s">
        <v>26</v>
      </c>
      <c r="F3734" t="s">
        <v>27</v>
      </c>
      <c r="G3734" t="s">
        <v>19</v>
      </c>
      <c r="H3734" t="s">
        <v>20</v>
      </c>
      <c r="I3734" s="3">
        <v>1</v>
      </c>
      <c r="J3734" s="4">
        <v>41054.06</v>
      </c>
      <c r="K3734" s="4">
        <v>41054.06</v>
      </c>
      <c r="L3734" t="s">
        <v>21</v>
      </c>
      <c r="M3734" t="s">
        <v>22</v>
      </c>
      <c r="N3734">
        <f>IF(COUNTIF($C$2:C3734,C3734)=1,1,0)</f>
        <v>0</v>
      </c>
      <c r="O3734">
        <f t="shared" si="116"/>
        <v>1</v>
      </c>
      <c r="P3734" t="str">
        <f t="shared" si="117"/>
        <v>2024-01</v>
      </c>
      <c r="Q3734" s="3">
        <f>IF(AND(IF(dashboard!$B$4="All",TRUE,$F3734=dashboard!$B$4),IF(dashboard!$B$5="All",TRUE,$E3734=dashboard!$B$5),IF(dashboard!$B$6="All",TRUE,$G3734=dashboard!$B$6),IF(dashboard!$B$7="All",TRUE,$M3734=dashboard!$B$7),$P3734&gt;=dashboard!$B$8,$P3734&lt;=dashboard!$B$9,COUNTIFS($C$2:C3734,$C3734,$F$2:F3734,IF(dashboard!$B$4="All","*",dashboard!$B$4),$E$2:E3734,IF(dashboard!$B$5="All","*",dashboard!$B$5),$G$2:G3734,IF(dashboard!$B$6="All","*",dashboard!$B$6),$M$2:M3734,IF(dashboard!$B$7="All","*",dashboard!$B$7),$P$2:P3734,"&gt;="&amp;dashboard!$B$8,$P$2:P3734,"&lt;="&amp;dashboard!$B$9)=1),1,0)</f>
        <v>0</v>
      </c>
    </row>
    <row r="3735" spans="1:17">
      <c r="A3735" t="s">
        <v>5346</v>
      </c>
      <c r="B3735" s="2">
        <v>45325</v>
      </c>
      <c r="C3735" t="s">
        <v>1440</v>
      </c>
      <c r="D3735" t="s">
        <v>2383</v>
      </c>
      <c r="E3735" t="s">
        <v>26</v>
      </c>
      <c r="F3735" t="s">
        <v>18</v>
      </c>
      <c r="G3735" t="s">
        <v>42</v>
      </c>
      <c r="H3735" t="s">
        <v>20</v>
      </c>
      <c r="I3735" s="3">
        <v>3</v>
      </c>
      <c r="J3735" s="4">
        <v>33639.68</v>
      </c>
      <c r="K3735" s="4">
        <v>100919.03999999999</v>
      </c>
      <c r="L3735" t="s">
        <v>21</v>
      </c>
      <c r="M3735" t="s">
        <v>29</v>
      </c>
      <c r="N3735">
        <f>IF(COUNTIF($C$2:C3735,C3735)=1,1,0)</f>
        <v>0</v>
      </c>
      <c r="O3735">
        <f t="shared" si="116"/>
        <v>0</v>
      </c>
      <c r="P3735" t="str">
        <f t="shared" si="117"/>
        <v>2024-02</v>
      </c>
      <c r="Q3735" s="3">
        <f>IF(AND(IF(dashboard!$B$4="All",TRUE,$F3735=dashboard!$B$4),IF(dashboard!$B$5="All",TRUE,$E3735=dashboard!$B$5),IF(dashboard!$B$6="All",TRUE,$G3735=dashboard!$B$6),IF(dashboard!$B$7="All",TRUE,$M3735=dashboard!$B$7),$P3735&gt;=dashboard!$B$8,$P3735&lt;=dashboard!$B$9,COUNTIFS($C$2:C3735,$C3735,$F$2:F3735,IF(dashboard!$B$4="All","*",dashboard!$B$4),$E$2:E3735,IF(dashboard!$B$5="All","*",dashboard!$B$5),$G$2:G3735,IF(dashboard!$B$6="All","*",dashboard!$B$6),$M$2:M3735,IF(dashboard!$B$7="All","*",dashboard!$B$7),$P$2:P3735,"&gt;="&amp;dashboard!$B$8,$P$2:P3735,"&lt;="&amp;dashboard!$B$9)=1),1,0)</f>
        <v>0</v>
      </c>
    </row>
    <row r="3736" spans="1:17">
      <c r="A3736" t="s">
        <v>5347</v>
      </c>
      <c r="B3736" s="2">
        <v>45032</v>
      </c>
      <c r="C3736" t="s">
        <v>3533</v>
      </c>
      <c r="D3736" t="s">
        <v>683</v>
      </c>
      <c r="E3736" t="s">
        <v>17</v>
      </c>
      <c r="F3736" t="s">
        <v>33</v>
      </c>
      <c r="G3736" t="s">
        <v>42</v>
      </c>
      <c r="H3736" t="s">
        <v>57</v>
      </c>
      <c r="I3736" s="3">
        <v>2</v>
      </c>
      <c r="J3736" s="4">
        <v>16357.71</v>
      </c>
      <c r="K3736" s="4">
        <v>32715.42</v>
      </c>
      <c r="L3736" t="s">
        <v>35</v>
      </c>
      <c r="M3736" t="s">
        <v>29</v>
      </c>
      <c r="N3736">
        <f>IF(COUNTIF($C$2:C3736,C3736)=1,1,0)</f>
        <v>0</v>
      </c>
      <c r="O3736">
        <f t="shared" si="116"/>
        <v>0</v>
      </c>
      <c r="P3736" t="str">
        <f t="shared" si="117"/>
        <v>2023-04</v>
      </c>
      <c r="Q3736" s="3">
        <f>IF(AND(IF(dashboard!$B$4="All",TRUE,$F3736=dashboard!$B$4),IF(dashboard!$B$5="All",TRUE,$E3736=dashboard!$B$5),IF(dashboard!$B$6="All",TRUE,$G3736=dashboard!$B$6),IF(dashboard!$B$7="All",TRUE,$M3736=dashboard!$B$7),$P3736&gt;=dashboard!$B$8,$P3736&lt;=dashboard!$B$9,COUNTIFS($C$2:C3736,$C3736,$F$2:F3736,IF(dashboard!$B$4="All","*",dashboard!$B$4),$E$2:E3736,IF(dashboard!$B$5="All","*",dashboard!$B$5),$G$2:G3736,IF(dashboard!$B$6="All","*",dashboard!$B$6),$M$2:M3736,IF(dashboard!$B$7="All","*",dashboard!$B$7),$P$2:P3736,"&gt;="&amp;dashboard!$B$8,$P$2:P3736,"&lt;="&amp;dashboard!$B$9)=1),1,0)</f>
        <v>0</v>
      </c>
    </row>
    <row r="3737" spans="1:17">
      <c r="A3737" t="s">
        <v>5348</v>
      </c>
      <c r="B3737" s="2">
        <v>45197</v>
      </c>
      <c r="C3737" t="s">
        <v>304</v>
      </c>
      <c r="D3737" t="s">
        <v>135</v>
      </c>
      <c r="E3737" t="s">
        <v>17</v>
      </c>
      <c r="F3737" t="s">
        <v>27</v>
      </c>
      <c r="G3737" t="s">
        <v>19</v>
      </c>
      <c r="H3737" t="s">
        <v>50</v>
      </c>
      <c r="I3737" s="3">
        <v>3</v>
      </c>
      <c r="J3737" s="4">
        <v>2085.0300000000002</v>
      </c>
      <c r="K3737" s="4">
        <v>6255.09</v>
      </c>
      <c r="L3737" t="s">
        <v>35</v>
      </c>
      <c r="M3737" t="s">
        <v>29</v>
      </c>
      <c r="N3737">
        <f>IF(COUNTIF($C$2:C3737,C3737)=1,1,0)</f>
        <v>0</v>
      </c>
      <c r="O3737">
        <f t="shared" si="116"/>
        <v>0</v>
      </c>
      <c r="P3737" t="str">
        <f t="shared" si="117"/>
        <v>2023-09</v>
      </c>
      <c r="Q3737" s="3">
        <f>IF(AND(IF(dashboard!$B$4="All",TRUE,$F3737=dashboard!$B$4),IF(dashboard!$B$5="All",TRUE,$E3737=dashboard!$B$5),IF(dashboard!$B$6="All",TRUE,$G3737=dashboard!$B$6),IF(dashboard!$B$7="All",TRUE,$M3737=dashboard!$B$7),$P3737&gt;=dashboard!$B$8,$P3737&lt;=dashboard!$B$9,COUNTIFS($C$2:C3737,$C3737,$F$2:F3737,IF(dashboard!$B$4="All","*",dashboard!$B$4),$E$2:E3737,IF(dashboard!$B$5="All","*",dashboard!$B$5),$G$2:G3737,IF(dashboard!$B$6="All","*",dashboard!$B$6),$M$2:M3737,IF(dashboard!$B$7="All","*",dashboard!$B$7),$P$2:P3737,"&gt;="&amp;dashboard!$B$8,$P$2:P3737,"&lt;="&amp;dashboard!$B$9)=1),1,0)</f>
        <v>0</v>
      </c>
    </row>
    <row r="3738" spans="1:17">
      <c r="A3738" t="s">
        <v>5349</v>
      </c>
      <c r="B3738" s="2">
        <v>45429</v>
      </c>
      <c r="C3738" t="s">
        <v>2409</v>
      </c>
      <c r="D3738" t="s">
        <v>603</v>
      </c>
      <c r="E3738" t="s">
        <v>17</v>
      </c>
      <c r="F3738" t="s">
        <v>27</v>
      </c>
      <c r="G3738" t="s">
        <v>19</v>
      </c>
      <c r="H3738" t="s">
        <v>20</v>
      </c>
      <c r="I3738" s="3">
        <v>4</v>
      </c>
      <c r="J3738" s="4">
        <v>27180.27</v>
      </c>
      <c r="K3738" s="4">
        <v>108721.09</v>
      </c>
      <c r="L3738" t="s">
        <v>35</v>
      </c>
      <c r="M3738" t="s">
        <v>29</v>
      </c>
      <c r="N3738">
        <f>IF(COUNTIF($C$2:C3738,C3738)=1,1,0)</f>
        <v>0</v>
      </c>
      <c r="O3738">
        <f t="shared" si="116"/>
        <v>0</v>
      </c>
      <c r="P3738" t="str">
        <f t="shared" si="117"/>
        <v>2024-05</v>
      </c>
      <c r="Q3738" s="3">
        <f>IF(AND(IF(dashboard!$B$4="All",TRUE,$F3738=dashboard!$B$4),IF(dashboard!$B$5="All",TRUE,$E3738=dashboard!$B$5),IF(dashboard!$B$6="All",TRUE,$G3738=dashboard!$B$6),IF(dashboard!$B$7="All",TRUE,$M3738=dashboard!$B$7),$P3738&gt;=dashboard!$B$8,$P3738&lt;=dashboard!$B$9,COUNTIFS($C$2:C3738,$C3738,$F$2:F3738,IF(dashboard!$B$4="All","*",dashboard!$B$4),$E$2:E3738,IF(dashboard!$B$5="All","*",dashboard!$B$5),$G$2:G3738,IF(dashboard!$B$6="All","*",dashboard!$B$6),$M$2:M3738,IF(dashboard!$B$7="All","*",dashboard!$B$7),$P$2:P3738,"&gt;="&amp;dashboard!$B$8,$P$2:P3738,"&lt;="&amp;dashboard!$B$9)=1),1,0)</f>
        <v>0</v>
      </c>
    </row>
    <row r="3739" spans="1:17">
      <c r="A3739" t="s">
        <v>5350</v>
      </c>
      <c r="B3739" s="2">
        <v>45451</v>
      </c>
      <c r="C3739" t="s">
        <v>791</v>
      </c>
      <c r="D3739" t="s">
        <v>1214</v>
      </c>
      <c r="E3739" t="s">
        <v>61</v>
      </c>
      <c r="F3739" t="s">
        <v>27</v>
      </c>
      <c r="G3739" t="s">
        <v>19</v>
      </c>
      <c r="H3739" t="s">
        <v>50</v>
      </c>
      <c r="I3739" s="3">
        <v>1</v>
      </c>
      <c r="J3739" s="4">
        <v>2763.55</v>
      </c>
      <c r="K3739" s="4">
        <v>2763.55</v>
      </c>
      <c r="L3739" t="s">
        <v>28</v>
      </c>
      <c r="M3739" t="s">
        <v>29</v>
      </c>
      <c r="N3739">
        <f>IF(COUNTIF($C$2:C3739,C3739)=1,1,0)</f>
        <v>0</v>
      </c>
      <c r="O3739">
        <f t="shared" si="116"/>
        <v>0</v>
      </c>
      <c r="P3739" t="str">
        <f t="shared" si="117"/>
        <v>2024-06</v>
      </c>
      <c r="Q3739" s="3">
        <f>IF(AND(IF(dashboard!$B$4="All",TRUE,$F3739=dashboard!$B$4),IF(dashboard!$B$5="All",TRUE,$E3739=dashboard!$B$5),IF(dashboard!$B$6="All",TRUE,$G3739=dashboard!$B$6),IF(dashboard!$B$7="All",TRUE,$M3739=dashboard!$B$7),$P3739&gt;=dashboard!$B$8,$P3739&lt;=dashboard!$B$9,COUNTIFS($C$2:C3739,$C3739,$F$2:F3739,IF(dashboard!$B$4="All","*",dashboard!$B$4),$E$2:E3739,IF(dashboard!$B$5="All","*",dashboard!$B$5),$G$2:G3739,IF(dashboard!$B$6="All","*",dashboard!$B$6),$M$2:M3739,IF(dashboard!$B$7="All","*",dashboard!$B$7),$P$2:P3739,"&gt;="&amp;dashboard!$B$8,$P$2:P3739,"&lt;="&amp;dashboard!$B$9)=1),1,0)</f>
        <v>0</v>
      </c>
    </row>
    <row r="3740" spans="1:17">
      <c r="A3740" t="s">
        <v>5351</v>
      </c>
      <c r="B3740" s="2">
        <v>44958</v>
      </c>
      <c r="C3740" t="s">
        <v>3527</v>
      </c>
      <c r="D3740" t="s">
        <v>1144</v>
      </c>
      <c r="E3740" t="s">
        <v>26</v>
      </c>
      <c r="F3740" t="s">
        <v>27</v>
      </c>
      <c r="G3740" t="s">
        <v>42</v>
      </c>
      <c r="H3740" t="s">
        <v>50</v>
      </c>
      <c r="I3740" s="3">
        <v>4</v>
      </c>
      <c r="J3740" s="4">
        <v>2059.2800000000002</v>
      </c>
      <c r="K3740" s="4">
        <v>8237.1299999999992</v>
      </c>
      <c r="L3740" t="s">
        <v>28</v>
      </c>
      <c r="M3740" t="s">
        <v>29</v>
      </c>
      <c r="N3740">
        <f>IF(COUNTIF($C$2:C3740,C3740)=1,1,0)</f>
        <v>0</v>
      </c>
      <c r="O3740">
        <f t="shared" si="116"/>
        <v>0</v>
      </c>
      <c r="P3740" t="str">
        <f t="shared" si="117"/>
        <v>2023-02</v>
      </c>
      <c r="Q3740" s="3">
        <f>IF(AND(IF(dashboard!$B$4="All",TRUE,$F3740=dashboard!$B$4),IF(dashboard!$B$5="All",TRUE,$E3740=dashboard!$B$5),IF(dashboard!$B$6="All",TRUE,$G3740=dashboard!$B$6),IF(dashboard!$B$7="All",TRUE,$M3740=dashboard!$B$7),$P3740&gt;=dashboard!$B$8,$P3740&lt;=dashboard!$B$9,COUNTIFS($C$2:C3740,$C3740,$F$2:F3740,IF(dashboard!$B$4="All","*",dashboard!$B$4),$E$2:E3740,IF(dashboard!$B$5="All","*",dashboard!$B$5),$G$2:G3740,IF(dashboard!$B$6="All","*",dashboard!$B$6),$M$2:M3740,IF(dashboard!$B$7="All","*",dashboard!$B$7),$P$2:P3740,"&gt;="&amp;dashboard!$B$8,$P$2:P3740,"&lt;="&amp;dashboard!$B$9)=1),1,0)</f>
        <v>0</v>
      </c>
    </row>
    <row r="3741" spans="1:17">
      <c r="A3741" t="s">
        <v>5352</v>
      </c>
      <c r="B3741" s="2">
        <v>45319</v>
      </c>
      <c r="C3741" t="s">
        <v>2488</v>
      </c>
      <c r="D3741" t="s">
        <v>1804</v>
      </c>
      <c r="E3741" t="s">
        <v>17</v>
      </c>
      <c r="F3741" t="s">
        <v>46</v>
      </c>
      <c r="G3741" t="s">
        <v>19</v>
      </c>
      <c r="H3741" t="s">
        <v>50</v>
      </c>
      <c r="I3741" s="3">
        <v>4</v>
      </c>
      <c r="J3741" s="4">
        <v>2839.17</v>
      </c>
      <c r="K3741" s="4">
        <v>11356.68</v>
      </c>
      <c r="L3741" t="s">
        <v>21</v>
      </c>
      <c r="M3741" t="s">
        <v>22</v>
      </c>
      <c r="N3741">
        <f>IF(COUNTIF($C$2:C3741,C3741)=1,1,0)</f>
        <v>0</v>
      </c>
      <c r="O3741">
        <f t="shared" si="116"/>
        <v>1</v>
      </c>
      <c r="P3741" t="str">
        <f t="shared" si="117"/>
        <v>2024-01</v>
      </c>
      <c r="Q3741" s="3">
        <f>IF(AND(IF(dashboard!$B$4="All",TRUE,$F3741=dashboard!$B$4),IF(dashboard!$B$5="All",TRUE,$E3741=dashboard!$B$5),IF(dashboard!$B$6="All",TRUE,$G3741=dashboard!$B$6),IF(dashboard!$B$7="All",TRUE,$M3741=dashboard!$B$7),$P3741&gt;=dashboard!$B$8,$P3741&lt;=dashboard!$B$9,COUNTIFS($C$2:C3741,$C3741,$F$2:F3741,IF(dashboard!$B$4="All","*",dashboard!$B$4),$E$2:E3741,IF(dashboard!$B$5="All","*",dashboard!$B$5),$G$2:G3741,IF(dashboard!$B$6="All","*",dashboard!$B$6),$M$2:M3741,IF(dashboard!$B$7="All","*",dashboard!$B$7),$P$2:P3741,"&gt;="&amp;dashboard!$B$8,$P$2:P3741,"&lt;="&amp;dashboard!$B$9)=1),1,0)</f>
        <v>0</v>
      </c>
    </row>
    <row r="3742" spans="1:17">
      <c r="A3742" t="s">
        <v>5353</v>
      </c>
      <c r="B3742" s="2">
        <v>44966</v>
      </c>
      <c r="C3742" t="s">
        <v>5354</v>
      </c>
      <c r="D3742" t="s">
        <v>161</v>
      </c>
      <c r="E3742" t="s">
        <v>26</v>
      </c>
      <c r="F3742" t="s">
        <v>33</v>
      </c>
      <c r="G3742" t="s">
        <v>19</v>
      </c>
      <c r="H3742" t="s">
        <v>57</v>
      </c>
      <c r="I3742" s="3">
        <v>1</v>
      </c>
      <c r="J3742" s="4">
        <v>11773.87</v>
      </c>
      <c r="K3742" s="4">
        <v>11773.87</v>
      </c>
      <c r="L3742" t="s">
        <v>35</v>
      </c>
      <c r="M3742" t="s">
        <v>29</v>
      </c>
      <c r="N3742">
        <f>IF(COUNTIF($C$2:C3742,C3742)=1,1,0)</f>
        <v>1</v>
      </c>
      <c r="O3742">
        <f t="shared" si="116"/>
        <v>0</v>
      </c>
      <c r="P3742" t="str">
        <f t="shared" si="117"/>
        <v>2023-02</v>
      </c>
      <c r="Q3742" s="3">
        <f>IF(AND(IF(dashboard!$B$4="All",TRUE,$F3742=dashboard!$B$4),IF(dashboard!$B$5="All",TRUE,$E3742=dashboard!$B$5),IF(dashboard!$B$6="All",TRUE,$G3742=dashboard!$B$6),IF(dashboard!$B$7="All",TRUE,$M3742=dashboard!$B$7),$P3742&gt;=dashboard!$B$8,$P3742&lt;=dashboard!$B$9,COUNTIFS($C$2:C3742,$C3742,$F$2:F3742,IF(dashboard!$B$4="All","*",dashboard!$B$4),$E$2:E3742,IF(dashboard!$B$5="All","*",dashboard!$B$5),$G$2:G3742,IF(dashboard!$B$6="All","*",dashboard!$B$6),$M$2:M3742,IF(dashboard!$B$7="All","*",dashboard!$B$7),$P$2:P3742,"&gt;="&amp;dashboard!$B$8,$P$2:P3742,"&lt;="&amp;dashboard!$B$9)=1),1,0)</f>
        <v>1</v>
      </c>
    </row>
    <row r="3743" spans="1:17">
      <c r="A3743" t="s">
        <v>5355</v>
      </c>
      <c r="B3743" s="2">
        <v>45144</v>
      </c>
      <c r="C3743" t="s">
        <v>3251</v>
      </c>
      <c r="D3743" t="s">
        <v>196</v>
      </c>
      <c r="E3743" t="s">
        <v>17</v>
      </c>
      <c r="F3743" t="s">
        <v>27</v>
      </c>
      <c r="G3743" t="s">
        <v>19</v>
      </c>
      <c r="H3743" t="s">
        <v>34</v>
      </c>
      <c r="I3743" s="3">
        <v>3</v>
      </c>
      <c r="J3743" s="4">
        <v>1350.95</v>
      </c>
      <c r="K3743" s="4">
        <v>4052.86</v>
      </c>
      <c r="L3743" t="s">
        <v>21</v>
      </c>
      <c r="M3743" t="s">
        <v>29</v>
      </c>
      <c r="N3743">
        <f>IF(COUNTIF($C$2:C3743,C3743)=1,1,0)</f>
        <v>0</v>
      </c>
      <c r="O3743">
        <f t="shared" si="116"/>
        <v>0</v>
      </c>
      <c r="P3743" t="str">
        <f t="shared" si="117"/>
        <v>2023-08</v>
      </c>
      <c r="Q3743" s="3">
        <f>IF(AND(IF(dashboard!$B$4="All",TRUE,$F3743=dashboard!$B$4),IF(dashboard!$B$5="All",TRUE,$E3743=dashboard!$B$5),IF(dashboard!$B$6="All",TRUE,$G3743=dashboard!$B$6),IF(dashboard!$B$7="All",TRUE,$M3743=dashboard!$B$7),$P3743&gt;=dashboard!$B$8,$P3743&lt;=dashboard!$B$9,COUNTIFS($C$2:C3743,$C3743,$F$2:F3743,IF(dashboard!$B$4="All","*",dashboard!$B$4),$E$2:E3743,IF(dashboard!$B$5="All","*",dashboard!$B$5),$G$2:G3743,IF(dashboard!$B$6="All","*",dashboard!$B$6),$M$2:M3743,IF(dashboard!$B$7="All","*",dashboard!$B$7),$P$2:P3743,"&gt;="&amp;dashboard!$B$8,$P$2:P3743,"&lt;="&amp;dashboard!$B$9)=1),1,0)</f>
        <v>0</v>
      </c>
    </row>
    <row r="3744" spans="1:17">
      <c r="A3744" t="s">
        <v>5356</v>
      </c>
      <c r="B3744" s="2">
        <v>45008</v>
      </c>
      <c r="C3744" t="s">
        <v>774</v>
      </c>
      <c r="D3744" t="s">
        <v>1627</v>
      </c>
      <c r="E3744" t="s">
        <v>26</v>
      </c>
      <c r="F3744" t="s">
        <v>27</v>
      </c>
      <c r="G3744" t="s">
        <v>19</v>
      </c>
      <c r="H3744" t="s">
        <v>50</v>
      </c>
      <c r="I3744" s="3">
        <v>5</v>
      </c>
      <c r="J3744" s="4">
        <v>2716.06</v>
      </c>
      <c r="K3744" s="4">
        <v>13580.3</v>
      </c>
      <c r="L3744" t="s">
        <v>21</v>
      </c>
      <c r="M3744" t="s">
        <v>22</v>
      </c>
      <c r="N3744">
        <f>IF(COUNTIF($C$2:C3744,C3744)=1,1,0)</f>
        <v>0</v>
      </c>
      <c r="O3744">
        <f t="shared" si="116"/>
        <v>1</v>
      </c>
      <c r="P3744" t="str">
        <f t="shared" si="117"/>
        <v>2023-03</v>
      </c>
      <c r="Q3744" s="3">
        <f>IF(AND(IF(dashboard!$B$4="All",TRUE,$F3744=dashboard!$B$4),IF(dashboard!$B$5="All",TRUE,$E3744=dashboard!$B$5),IF(dashboard!$B$6="All",TRUE,$G3744=dashboard!$B$6),IF(dashboard!$B$7="All",TRUE,$M3744=dashboard!$B$7),$P3744&gt;=dashboard!$B$8,$P3744&lt;=dashboard!$B$9,COUNTIFS($C$2:C3744,$C3744,$F$2:F3744,IF(dashboard!$B$4="All","*",dashboard!$B$4),$E$2:E3744,IF(dashboard!$B$5="All","*",dashboard!$B$5),$G$2:G3744,IF(dashboard!$B$6="All","*",dashboard!$B$6),$M$2:M3744,IF(dashboard!$B$7="All","*",dashboard!$B$7),$P$2:P3744,"&gt;="&amp;dashboard!$B$8,$P$2:P3744,"&lt;="&amp;dashboard!$B$9)=1),1,0)</f>
        <v>0</v>
      </c>
    </row>
    <row r="3745" spans="1:17">
      <c r="A3745" t="s">
        <v>5357</v>
      </c>
      <c r="B3745" s="2">
        <v>45127</v>
      </c>
      <c r="C3745" t="s">
        <v>2811</v>
      </c>
      <c r="D3745" t="s">
        <v>2911</v>
      </c>
      <c r="E3745" t="s">
        <v>26</v>
      </c>
      <c r="F3745" t="s">
        <v>27</v>
      </c>
      <c r="G3745" t="s">
        <v>42</v>
      </c>
      <c r="H3745" t="s">
        <v>50</v>
      </c>
      <c r="I3745" s="3">
        <v>4</v>
      </c>
      <c r="J3745" s="4">
        <v>2514.0300000000002</v>
      </c>
      <c r="K3745" s="4">
        <v>10056.1</v>
      </c>
      <c r="L3745" t="s">
        <v>28</v>
      </c>
      <c r="M3745" t="s">
        <v>29</v>
      </c>
      <c r="N3745">
        <f>IF(COUNTIF($C$2:C3745,C3745)=1,1,0)</f>
        <v>0</v>
      </c>
      <c r="O3745">
        <f t="shared" si="116"/>
        <v>0</v>
      </c>
      <c r="P3745" t="str">
        <f t="shared" si="117"/>
        <v>2023-07</v>
      </c>
      <c r="Q3745" s="3">
        <f>IF(AND(IF(dashboard!$B$4="All",TRUE,$F3745=dashboard!$B$4),IF(dashboard!$B$5="All",TRUE,$E3745=dashboard!$B$5),IF(dashboard!$B$6="All",TRUE,$G3745=dashboard!$B$6),IF(dashboard!$B$7="All",TRUE,$M3745=dashboard!$B$7),$P3745&gt;=dashboard!$B$8,$P3745&lt;=dashboard!$B$9,COUNTIFS($C$2:C3745,$C3745,$F$2:F3745,IF(dashboard!$B$4="All","*",dashboard!$B$4),$E$2:E3745,IF(dashboard!$B$5="All","*",dashboard!$B$5),$G$2:G3745,IF(dashboard!$B$6="All","*",dashboard!$B$6),$M$2:M3745,IF(dashboard!$B$7="All","*",dashboard!$B$7),$P$2:P3745,"&gt;="&amp;dashboard!$B$8,$P$2:P3745,"&lt;="&amp;dashboard!$B$9)=1),1,0)</f>
        <v>0</v>
      </c>
    </row>
    <row r="3746" spans="1:17">
      <c r="A3746" t="s">
        <v>5358</v>
      </c>
      <c r="B3746" s="2">
        <v>45373</v>
      </c>
      <c r="C3746" t="s">
        <v>2647</v>
      </c>
      <c r="D3746" t="s">
        <v>1715</v>
      </c>
      <c r="E3746" t="s">
        <v>17</v>
      </c>
      <c r="F3746" t="s">
        <v>27</v>
      </c>
      <c r="G3746" t="s">
        <v>42</v>
      </c>
      <c r="H3746" t="s">
        <v>20</v>
      </c>
      <c r="I3746" s="3">
        <v>3</v>
      </c>
      <c r="J3746" s="4">
        <v>39378.86</v>
      </c>
      <c r="K3746" s="4">
        <v>118136.59</v>
      </c>
      <c r="L3746" t="s">
        <v>28</v>
      </c>
      <c r="M3746" t="s">
        <v>29</v>
      </c>
      <c r="N3746">
        <f>IF(COUNTIF($C$2:C3746,C3746)=1,1,0)</f>
        <v>0</v>
      </c>
      <c r="O3746">
        <f t="shared" si="116"/>
        <v>0</v>
      </c>
      <c r="P3746" t="str">
        <f t="shared" si="117"/>
        <v>2024-03</v>
      </c>
      <c r="Q3746" s="3">
        <f>IF(AND(IF(dashboard!$B$4="All",TRUE,$F3746=dashboard!$B$4),IF(dashboard!$B$5="All",TRUE,$E3746=dashboard!$B$5),IF(dashboard!$B$6="All",TRUE,$G3746=dashboard!$B$6),IF(dashboard!$B$7="All",TRUE,$M3746=dashboard!$B$7),$P3746&gt;=dashboard!$B$8,$P3746&lt;=dashboard!$B$9,COUNTIFS($C$2:C3746,$C3746,$F$2:F3746,IF(dashboard!$B$4="All","*",dashboard!$B$4),$E$2:E3746,IF(dashboard!$B$5="All","*",dashboard!$B$5),$G$2:G3746,IF(dashboard!$B$6="All","*",dashboard!$B$6),$M$2:M3746,IF(dashboard!$B$7="All","*",dashboard!$B$7),$P$2:P3746,"&gt;="&amp;dashboard!$B$8,$P$2:P3746,"&lt;="&amp;dashboard!$B$9)=1),1,0)</f>
        <v>0</v>
      </c>
    </row>
    <row r="3747" spans="1:17">
      <c r="A3747" t="s">
        <v>5359</v>
      </c>
      <c r="B3747" s="2">
        <v>45354</v>
      </c>
      <c r="C3747" t="s">
        <v>1721</v>
      </c>
      <c r="D3747" t="s">
        <v>2473</v>
      </c>
      <c r="E3747" t="s">
        <v>26</v>
      </c>
      <c r="F3747" t="s">
        <v>18</v>
      </c>
      <c r="G3747" t="s">
        <v>19</v>
      </c>
      <c r="H3747" t="s">
        <v>50</v>
      </c>
      <c r="I3747" s="3">
        <v>5</v>
      </c>
      <c r="J3747" s="4">
        <v>2163.39</v>
      </c>
      <c r="K3747" s="4">
        <v>10816.94</v>
      </c>
      <c r="L3747" t="s">
        <v>21</v>
      </c>
      <c r="M3747" t="s">
        <v>29</v>
      </c>
      <c r="N3747">
        <f>IF(COUNTIF($C$2:C3747,C3747)=1,1,0)</f>
        <v>0</v>
      </c>
      <c r="O3747">
        <f t="shared" si="116"/>
        <v>0</v>
      </c>
      <c r="P3747" t="str">
        <f t="shared" si="117"/>
        <v>2024-03</v>
      </c>
      <c r="Q3747" s="3">
        <f>IF(AND(IF(dashboard!$B$4="All",TRUE,$F3747=dashboard!$B$4),IF(dashboard!$B$5="All",TRUE,$E3747=dashboard!$B$5),IF(dashboard!$B$6="All",TRUE,$G3747=dashboard!$B$6),IF(dashboard!$B$7="All",TRUE,$M3747=dashboard!$B$7),$P3747&gt;=dashboard!$B$8,$P3747&lt;=dashboard!$B$9,COUNTIFS($C$2:C3747,$C3747,$F$2:F3747,IF(dashboard!$B$4="All","*",dashboard!$B$4),$E$2:E3747,IF(dashboard!$B$5="All","*",dashboard!$B$5),$G$2:G3747,IF(dashboard!$B$6="All","*",dashboard!$B$6),$M$2:M3747,IF(dashboard!$B$7="All","*",dashboard!$B$7),$P$2:P3747,"&gt;="&amp;dashboard!$B$8,$P$2:P3747,"&lt;="&amp;dashboard!$B$9)=1),1,0)</f>
        <v>0</v>
      </c>
    </row>
    <row r="3748" spans="1:17">
      <c r="A3748" t="s">
        <v>5360</v>
      </c>
      <c r="B3748" s="2">
        <v>44964</v>
      </c>
      <c r="C3748" t="s">
        <v>1508</v>
      </c>
      <c r="D3748" t="s">
        <v>939</v>
      </c>
      <c r="E3748" t="s">
        <v>26</v>
      </c>
      <c r="F3748" t="s">
        <v>27</v>
      </c>
      <c r="G3748" t="s">
        <v>19</v>
      </c>
      <c r="H3748" t="s">
        <v>34</v>
      </c>
      <c r="I3748" s="3">
        <v>4</v>
      </c>
      <c r="J3748" s="4">
        <v>939.62</v>
      </c>
      <c r="K3748" s="4">
        <v>3758.48</v>
      </c>
      <c r="L3748" t="s">
        <v>35</v>
      </c>
      <c r="M3748" t="s">
        <v>29</v>
      </c>
      <c r="N3748">
        <f>IF(COUNTIF($C$2:C3748,C3748)=1,1,0)</f>
        <v>0</v>
      </c>
      <c r="O3748">
        <f t="shared" si="116"/>
        <v>0</v>
      </c>
      <c r="P3748" t="str">
        <f t="shared" si="117"/>
        <v>2023-02</v>
      </c>
      <c r="Q3748" s="3">
        <f>IF(AND(IF(dashboard!$B$4="All",TRUE,$F3748=dashboard!$B$4),IF(dashboard!$B$5="All",TRUE,$E3748=dashboard!$B$5),IF(dashboard!$B$6="All",TRUE,$G3748=dashboard!$B$6),IF(dashboard!$B$7="All",TRUE,$M3748=dashboard!$B$7),$P3748&gt;=dashboard!$B$8,$P3748&lt;=dashboard!$B$9,COUNTIFS($C$2:C3748,$C3748,$F$2:F3748,IF(dashboard!$B$4="All","*",dashboard!$B$4),$E$2:E3748,IF(dashboard!$B$5="All","*",dashboard!$B$5),$G$2:G3748,IF(dashboard!$B$6="All","*",dashboard!$B$6),$M$2:M3748,IF(dashboard!$B$7="All","*",dashboard!$B$7),$P$2:P3748,"&gt;="&amp;dashboard!$B$8,$P$2:P3748,"&lt;="&amp;dashboard!$B$9)=1),1,0)</f>
        <v>0</v>
      </c>
    </row>
    <row r="3749" spans="1:17">
      <c r="A3749" t="s">
        <v>5361</v>
      </c>
      <c r="B3749" s="2">
        <v>45137</v>
      </c>
      <c r="C3749" t="s">
        <v>5281</v>
      </c>
      <c r="D3749" t="s">
        <v>899</v>
      </c>
      <c r="E3749" t="s">
        <v>26</v>
      </c>
      <c r="F3749" t="s">
        <v>27</v>
      </c>
      <c r="G3749" t="s">
        <v>19</v>
      </c>
      <c r="H3749" t="s">
        <v>50</v>
      </c>
      <c r="I3749" s="3">
        <v>3</v>
      </c>
      <c r="J3749" s="4">
        <v>1946.3</v>
      </c>
      <c r="K3749" s="4">
        <v>5838.9</v>
      </c>
      <c r="L3749" t="s">
        <v>28</v>
      </c>
      <c r="M3749" t="s">
        <v>29</v>
      </c>
      <c r="N3749">
        <f>IF(COUNTIF($C$2:C3749,C3749)=1,1,0)</f>
        <v>0</v>
      </c>
      <c r="O3749">
        <f t="shared" si="116"/>
        <v>0</v>
      </c>
      <c r="P3749" t="str">
        <f t="shared" si="117"/>
        <v>2023-07</v>
      </c>
      <c r="Q3749" s="3">
        <f>IF(AND(IF(dashboard!$B$4="All",TRUE,$F3749=dashboard!$B$4),IF(dashboard!$B$5="All",TRUE,$E3749=dashboard!$B$5),IF(dashboard!$B$6="All",TRUE,$G3749=dashboard!$B$6),IF(dashboard!$B$7="All",TRUE,$M3749=dashboard!$B$7),$P3749&gt;=dashboard!$B$8,$P3749&lt;=dashboard!$B$9,COUNTIFS($C$2:C3749,$C3749,$F$2:F3749,IF(dashboard!$B$4="All","*",dashboard!$B$4),$E$2:E3749,IF(dashboard!$B$5="All","*",dashboard!$B$5),$G$2:G3749,IF(dashboard!$B$6="All","*",dashboard!$B$6),$M$2:M3749,IF(dashboard!$B$7="All","*",dashboard!$B$7),$P$2:P3749,"&gt;="&amp;dashboard!$B$8,$P$2:P3749,"&lt;="&amp;dashboard!$B$9)=1),1,0)</f>
        <v>0</v>
      </c>
    </row>
    <row r="3750" spans="1:17">
      <c r="A3750" t="s">
        <v>5362</v>
      </c>
      <c r="B3750" s="2">
        <v>45370</v>
      </c>
      <c r="C3750" t="s">
        <v>3763</v>
      </c>
      <c r="D3750" t="s">
        <v>2566</v>
      </c>
      <c r="E3750" t="s">
        <v>17</v>
      </c>
      <c r="F3750" t="s">
        <v>27</v>
      </c>
      <c r="G3750" t="s">
        <v>42</v>
      </c>
      <c r="H3750" t="s">
        <v>57</v>
      </c>
      <c r="I3750" s="3">
        <v>4</v>
      </c>
      <c r="J3750" s="4">
        <v>12527.69</v>
      </c>
      <c r="K3750" s="4">
        <v>50110.77</v>
      </c>
      <c r="L3750" t="s">
        <v>28</v>
      </c>
      <c r="M3750" t="s">
        <v>22</v>
      </c>
      <c r="N3750">
        <f>IF(COUNTIF($C$2:C3750,C3750)=1,1,0)</f>
        <v>0</v>
      </c>
      <c r="O3750">
        <f t="shared" si="116"/>
        <v>1</v>
      </c>
      <c r="P3750" t="str">
        <f t="shared" si="117"/>
        <v>2024-03</v>
      </c>
      <c r="Q3750" s="3">
        <f>IF(AND(IF(dashboard!$B$4="All",TRUE,$F3750=dashboard!$B$4),IF(dashboard!$B$5="All",TRUE,$E3750=dashboard!$B$5),IF(dashboard!$B$6="All",TRUE,$G3750=dashboard!$B$6),IF(dashboard!$B$7="All",TRUE,$M3750=dashboard!$B$7),$P3750&gt;=dashboard!$B$8,$P3750&lt;=dashboard!$B$9,COUNTIFS($C$2:C3750,$C3750,$F$2:F3750,IF(dashboard!$B$4="All","*",dashboard!$B$4),$E$2:E3750,IF(dashboard!$B$5="All","*",dashboard!$B$5),$G$2:G3750,IF(dashboard!$B$6="All","*",dashboard!$B$6),$M$2:M3750,IF(dashboard!$B$7="All","*",dashboard!$B$7),$P$2:P3750,"&gt;="&amp;dashboard!$B$8,$P$2:P3750,"&lt;="&amp;dashboard!$B$9)=1),1,0)</f>
        <v>0</v>
      </c>
    </row>
    <row r="3751" spans="1:17">
      <c r="A3751" t="s">
        <v>5363</v>
      </c>
      <c r="B3751" s="2">
        <v>45253</v>
      </c>
      <c r="C3751" t="s">
        <v>1312</v>
      </c>
      <c r="D3751" t="s">
        <v>53</v>
      </c>
      <c r="E3751" t="s">
        <v>26</v>
      </c>
      <c r="F3751" t="s">
        <v>18</v>
      </c>
      <c r="G3751" t="s">
        <v>19</v>
      </c>
      <c r="H3751" t="s">
        <v>20</v>
      </c>
      <c r="I3751" s="3">
        <v>3</v>
      </c>
      <c r="J3751" s="4">
        <v>32308.97</v>
      </c>
      <c r="K3751" s="4">
        <v>96926.92</v>
      </c>
      <c r="L3751" t="s">
        <v>28</v>
      </c>
      <c r="M3751" t="s">
        <v>29</v>
      </c>
      <c r="N3751">
        <f>IF(COUNTIF($C$2:C3751,C3751)=1,1,0)</f>
        <v>0</v>
      </c>
      <c r="O3751">
        <f t="shared" si="116"/>
        <v>0</v>
      </c>
      <c r="P3751" t="str">
        <f t="shared" si="117"/>
        <v>2023-11</v>
      </c>
      <c r="Q3751" s="3">
        <f>IF(AND(IF(dashboard!$B$4="All",TRUE,$F3751=dashboard!$B$4),IF(dashboard!$B$5="All",TRUE,$E3751=dashboard!$B$5),IF(dashboard!$B$6="All",TRUE,$G3751=dashboard!$B$6),IF(dashboard!$B$7="All",TRUE,$M3751=dashboard!$B$7),$P3751&gt;=dashboard!$B$8,$P3751&lt;=dashboard!$B$9,COUNTIFS($C$2:C3751,$C3751,$F$2:F3751,IF(dashboard!$B$4="All","*",dashboard!$B$4),$E$2:E3751,IF(dashboard!$B$5="All","*",dashboard!$B$5),$G$2:G3751,IF(dashboard!$B$6="All","*",dashboard!$B$6),$M$2:M3751,IF(dashboard!$B$7="All","*",dashboard!$B$7),$P$2:P3751,"&gt;="&amp;dashboard!$B$8,$P$2:P3751,"&lt;="&amp;dashboard!$B$9)=1),1,0)</f>
        <v>0</v>
      </c>
    </row>
    <row r="3752" spans="1:17">
      <c r="A3752" t="s">
        <v>5364</v>
      </c>
      <c r="B3752" s="2">
        <v>45153</v>
      </c>
      <c r="C3752" t="s">
        <v>2320</v>
      </c>
      <c r="D3752" t="s">
        <v>2505</v>
      </c>
      <c r="E3752" t="s">
        <v>61</v>
      </c>
      <c r="F3752" t="s">
        <v>46</v>
      </c>
      <c r="G3752" t="s">
        <v>19</v>
      </c>
      <c r="H3752" t="s">
        <v>34</v>
      </c>
      <c r="I3752" s="3">
        <v>2</v>
      </c>
      <c r="J3752" s="4">
        <v>1365.61</v>
      </c>
      <c r="K3752" s="4">
        <v>2731.23</v>
      </c>
      <c r="L3752" t="s">
        <v>21</v>
      </c>
      <c r="M3752" t="s">
        <v>29</v>
      </c>
      <c r="N3752">
        <f>IF(COUNTIF($C$2:C3752,C3752)=1,1,0)</f>
        <v>0</v>
      </c>
      <c r="O3752">
        <f t="shared" si="116"/>
        <v>0</v>
      </c>
      <c r="P3752" t="str">
        <f t="shared" si="117"/>
        <v>2023-08</v>
      </c>
      <c r="Q3752" s="3">
        <f>IF(AND(IF(dashboard!$B$4="All",TRUE,$F3752=dashboard!$B$4),IF(dashboard!$B$5="All",TRUE,$E3752=dashboard!$B$5),IF(dashboard!$B$6="All",TRUE,$G3752=dashboard!$B$6),IF(dashboard!$B$7="All",TRUE,$M3752=dashboard!$B$7),$P3752&gt;=dashboard!$B$8,$P3752&lt;=dashboard!$B$9,COUNTIFS($C$2:C3752,$C3752,$F$2:F3752,IF(dashboard!$B$4="All","*",dashboard!$B$4),$E$2:E3752,IF(dashboard!$B$5="All","*",dashboard!$B$5),$G$2:G3752,IF(dashboard!$B$6="All","*",dashboard!$B$6),$M$2:M3752,IF(dashboard!$B$7="All","*",dashboard!$B$7),$P$2:P3752,"&gt;="&amp;dashboard!$B$8,$P$2:P3752,"&lt;="&amp;dashboard!$B$9)=1),1,0)</f>
        <v>0</v>
      </c>
    </row>
    <row r="3753" spans="1:17">
      <c r="A3753" t="s">
        <v>5365</v>
      </c>
      <c r="B3753" s="2">
        <v>44974</v>
      </c>
      <c r="C3753" t="s">
        <v>623</v>
      </c>
      <c r="D3753" t="s">
        <v>2835</v>
      </c>
      <c r="E3753" t="s">
        <v>17</v>
      </c>
      <c r="F3753" t="s">
        <v>18</v>
      </c>
      <c r="G3753" t="s">
        <v>42</v>
      </c>
      <c r="H3753" t="s">
        <v>57</v>
      </c>
      <c r="I3753" s="3">
        <v>2</v>
      </c>
      <c r="J3753" s="4">
        <v>11171.52</v>
      </c>
      <c r="K3753" s="4">
        <v>22343.03</v>
      </c>
      <c r="L3753" t="s">
        <v>28</v>
      </c>
      <c r="M3753" t="s">
        <v>29</v>
      </c>
      <c r="N3753">
        <f>IF(COUNTIF($C$2:C3753,C3753)=1,1,0)</f>
        <v>0</v>
      </c>
      <c r="O3753">
        <f t="shared" si="116"/>
        <v>0</v>
      </c>
      <c r="P3753" t="str">
        <f t="shared" si="117"/>
        <v>2023-02</v>
      </c>
      <c r="Q3753" s="3">
        <f>IF(AND(IF(dashboard!$B$4="All",TRUE,$F3753=dashboard!$B$4),IF(dashboard!$B$5="All",TRUE,$E3753=dashboard!$B$5),IF(dashboard!$B$6="All",TRUE,$G3753=dashboard!$B$6),IF(dashboard!$B$7="All",TRUE,$M3753=dashboard!$B$7),$P3753&gt;=dashboard!$B$8,$P3753&lt;=dashboard!$B$9,COUNTIFS($C$2:C3753,$C3753,$F$2:F3753,IF(dashboard!$B$4="All","*",dashboard!$B$4),$E$2:E3753,IF(dashboard!$B$5="All","*",dashboard!$B$5),$G$2:G3753,IF(dashboard!$B$6="All","*",dashboard!$B$6),$M$2:M3753,IF(dashboard!$B$7="All","*",dashboard!$B$7),$P$2:P3753,"&gt;="&amp;dashboard!$B$8,$P$2:P3753,"&lt;="&amp;dashboard!$B$9)=1),1,0)</f>
        <v>0</v>
      </c>
    </row>
    <row r="3754" spans="1:17">
      <c r="A3754" t="s">
        <v>5366</v>
      </c>
      <c r="B3754" s="2">
        <v>44944</v>
      </c>
      <c r="C3754" t="s">
        <v>2518</v>
      </c>
      <c r="D3754" t="s">
        <v>2574</v>
      </c>
      <c r="E3754" t="s">
        <v>17</v>
      </c>
      <c r="F3754" t="s">
        <v>27</v>
      </c>
      <c r="G3754" t="s">
        <v>19</v>
      </c>
      <c r="H3754" t="s">
        <v>34</v>
      </c>
      <c r="I3754" s="3">
        <v>1</v>
      </c>
      <c r="J3754" s="4">
        <v>1389.15</v>
      </c>
      <c r="K3754" s="4">
        <v>1389.15</v>
      </c>
      <c r="L3754" t="s">
        <v>35</v>
      </c>
      <c r="M3754" t="s">
        <v>29</v>
      </c>
      <c r="N3754">
        <f>IF(COUNTIF($C$2:C3754,C3754)=1,1,0)</f>
        <v>0</v>
      </c>
      <c r="O3754">
        <f t="shared" si="116"/>
        <v>0</v>
      </c>
      <c r="P3754" t="str">
        <f t="shared" si="117"/>
        <v>2023-01</v>
      </c>
      <c r="Q3754" s="3">
        <f>IF(AND(IF(dashboard!$B$4="All",TRUE,$F3754=dashboard!$B$4),IF(dashboard!$B$5="All",TRUE,$E3754=dashboard!$B$5),IF(dashboard!$B$6="All",TRUE,$G3754=dashboard!$B$6),IF(dashboard!$B$7="All",TRUE,$M3754=dashboard!$B$7),$P3754&gt;=dashboard!$B$8,$P3754&lt;=dashboard!$B$9,COUNTIFS($C$2:C3754,$C3754,$F$2:F3754,IF(dashboard!$B$4="All","*",dashboard!$B$4),$E$2:E3754,IF(dashboard!$B$5="All","*",dashboard!$B$5),$G$2:G3754,IF(dashboard!$B$6="All","*",dashboard!$B$6),$M$2:M3754,IF(dashboard!$B$7="All","*",dashboard!$B$7),$P$2:P3754,"&gt;="&amp;dashboard!$B$8,$P$2:P3754,"&lt;="&amp;dashboard!$B$9)=1),1,0)</f>
        <v>0</v>
      </c>
    </row>
    <row r="3755" spans="1:17">
      <c r="A3755" t="s">
        <v>5367</v>
      </c>
      <c r="B3755" s="2">
        <v>45365</v>
      </c>
      <c r="C3755" t="s">
        <v>3500</v>
      </c>
      <c r="D3755" t="s">
        <v>121</v>
      </c>
      <c r="E3755" t="s">
        <v>17</v>
      </c>
      <c r="F3755" t="s">
        <v>46</v>
      </c>
      <c r="G3755" t="s">
        <v>42</v>
      </c>
      <c r="H3755" t="s">
        <v>20</v>
      </c>
      <c r="I3755" s="3">
        <v>5</v>
      </c>
      <c r="J3755" s="4">
        <v>40696.160000000003</v>
      </c>
      <c r="K3755" s="4">
        <v>203480.79</v>
      </c>
      <c r="L3755" t="s">
        <v>28</v>
      </c>
      <c r="M3755" t="s">
        <v>29</v>
      </c>
      <c r="N3755">
        <f>IF(COUNTIF($C$2:C3755,C3755)=1,1,0)</f>
        <v>0</v>
      </c>
      <c r="O3755">
        <f t="shared" si="116"/>
        <v>0</v>
      </c>
      <c r="P3755" t="str">
        <f t="shared" si="117"/>
        <v>2024-03</v>
      </c>
      <c r="Q3755" s="3">
        <f>IF(AND(IF(dashboard!$B$4="All",TRUE,$F3755=dashboard!$B$4),IF(dashboard!$B$5="All",TRUE,$E3755=dashboard!$B$5),IF(dashboard!$B$6="All",TRUE,$G3755=dashboard!$B$6),IF(dashboard!$B$7="All",TRUE,$M3755=dashboard!$B$7),$P3755&gt;=dashboard!$B$8,$P3755&lt;=dashboard!$B$9,COUNTIFS($C$2:C3755,$C3755,$F$2:F3755,IF(dashboard!$B$4="All","*",dashboard!$B$4),$E$2:E3755,IF(dashboard!$B$5="All","*",dashboard!$B$5),$G$2:G3755,IF(dashboard!$B$6="All","*",dashboard!$B$6),$M$2:M3755,IF(dashboard!$B$7="All","*",dashboard!$B$7),$P$2:P3755,"&gt;="&amp;dashboard!$B$8,$P$2:P3755,"&lt;="&amp;dashboard!$B$9)=1),1,0)</f>
        <v>0</v>
      </c>
    </row>
    <row r="3756" spans="1:17">
      <c r="A3756" t="s">
        <v>5368</v>
      </c>
      <c r="B3756" s="2">
        <v>45113</v>
      </c>
      <c r="C3756" t="s">
        <v>3078</v>
      </c>
      <c r="D3756" t="s">
        <v>3793</v>
      </c>
      <c r="E3756" t="s">
        <v>26</v>
      </c>
      <c r="F3756" t="s">
        <v>27</v>
      </c>
      <c r="G3756" t="s">
        <v>19</v>
      </c>
      <c r="H3756" t="s">
        <v>50</v>
      </c>
      <c r="I3756" s="3">
        <v>4</v>
      </c>
      <c r="J3756" s="4">
        <v>2659.05</v>
      </c>
      <c r="K3756" s="4">
        <v>10636.18</v>
      </c>
      <c r="L3756" t="s">
        <v>21</v>
      </c>
      <c r="M3756" t="s">
        <v>29</v>
      </c>
      <c r="N3756">
        <f>IF(COUNTIF($C$2:C3756,C3756)=1,1,0)</f>
        <v>0</v>
      </c>
      <c r="O3756">
        <f t="shared" si="116"/>
        <v>0</v>
      </c>
      <c r="P3756" t="str">
        <f t="shared" si="117"/>
        <v>2023-07</v>
      </c>
      <c r="Q3756" s="3">
        <f>IF(AND(IF(dashboard!$B$4="All",TRUE,$F3756=dashboard!$B$4),IF(dashboard!$B$5="All",TRUE,$E3756=dashboard!$B$5),IF(dashboard!$B$6="All",TRUE,$G3756=dashboard!$B$6),IF(dashboard!$B$7="All",TRUE,$M3756=dashboard!$B$7),$P3756&gt;=dashboard!$B$8,$P3756&lt;=dashboard!$B$9,COUNTIFS($C$2:C3756,$C3756,$F$2:F3756,IF(dashboard!$B$4="All","*",dashboard!$B$4),$E$2:E3756,IF(dashboard!$B$5="All","*",dashboard!$B$5),$G$2:G3756,IF(dashboard!$B$6="All","*",dashboard!$B$6),$M$2:M3756,IF(dashboard!$B$7="All","*",dashboard!$B$7),$P$2:P3756,"&gt;="&amp;dashboard!$B$8,$P$2:P3756,"&lt;="&amp;dashboard!$B$9)=1),1,0)</f>
        <v>0</v>
      </c>
    </row>
    <row r="3757" spans="1:17">
      <c r="A3757" t="s">
        <v>5369</v>
      </c>
      <c r="B3757" s="2">
        <v>45271</v>
      </c>
      <c r="C3757" t="s">
        <v>323</v>
      </c>
      <c r="D3757" t="s">
        <v>2423</v>
      </c>
      <c r="E3757" t="s">
        <v>26</v>
      </c>
      <c r="F3757" t="s">
        <v>46</v>
      </c>
      <c r="G3757" t="s">
        <v>42</v>
      </c>
      <c r="H3757" t="s">
        <v>20</v>
      </c>
      <c r="I3757" s="3">
        <v>4</v>
      </c>
      <c r="J3757" s="4">
        <v>40254.959999999999</v>
      </c>
      <c r="K3757" s="4">
        <v>161019.85</v>
      </c>
      <c r="L3757" t="s">
        <v>21</v>
      </c>
      <c r="M3757" t="s">
        <v>29</v>
      </c>
      <c r="N3757">
        <f>IF(COUNTIF($C$2:C3757,C3757)=1,1,0)</f>
        <v>0</v>
      </c>
      <c r="O3757">
        <f t="shared" si="116"/>
        <v>0</v>
      </c>
      <c r="P3757" t="str">
        <f t="shared" si="117"/>
        <v>2023-12</v>
      </c>
      <c r="Q3757" s="3">
        <f>IF(AND(IF(dashboard!$B$4="All",TRUE,$F3757=dashboard!$B$4),IF(dashboard!$B$5="All",TRUE,$E3757=dashboard!$B$5),IF(dashboard!$B$6="All",TRUE,$G3757=dashboard!$B$6),IF(dashboard!$B$7="All",TRUE,$M3757=dashboard!$B$7),$P3757&gt;=dashboard!$B$8,$P3757&lt;=dashboard!$B$9,COUNTIFS($C$2:C3757,$C3757,$F$2:F3757,IF(dashboard!$B$4="All","*",dashboard!$B$4),$E$2:E3757,IF(dashboard!$B$5="All","*",dashboard!$B$5),$G$2:G3757,IF(dashboard!$B$6="All","*",dashboard!$B$6),$M$2:M3757,IF(dashboard!$B$7="All","*",dashboard!$B$7),$P$2:P3757,"&gt;="&amp;dashboard!$B$8,$P$2:P3757,"&lt;="&amp;dashboard!$B$9)=1),1,0)</f>
        <v>0</v>
      </c>
    </row>
    <row r="3758" spans="1:17">
      <c r="A3758" t="s">
        <v>5370</v>
      </c>
      <c r="B3758" s="2">
        <v>45150</v>
      </c>
      <c r="C3758" t="s">
        <v>4665</v>
      </c>
      <c r="D3758" t="s">
        <v>49</v>
      </c>
      <c r="E3758" t="s">
        <v>17</v>
      </c>
      <c r="F3758" t="s">
        <v>27</v>
      </c>
      <c r="G3758" t="s">
        <v>19</v>
      </c>
      <c r="H3758" t="s">
        <v>20</v>
      </c>
      <c r="I3758" s="3">
        <v>3</v>
      </c>
      <c r="J3758" s="4">
        <v>37974.769999999997</v>
      </c>
      <c r="K3758" s="4">
        <v>113924.3</v>
      </c>
      <c r="L3758" t="s">
        <v>21</v>
      </c>
      <c r="M3758" t="s">
        <v>29</v>
      </c>
      <c r="N3758">
        <f>IF(COUNTIF($C$2:C3758,C3758)=1,1,0)</f>
        <v>0</v>
      </c>
      <c r="O3758">
        <f t="shared" si="116"/>
        <v>0</v>
      </c>
      <c r="P3758" t="str">
        <f t="shared" si="117"/>
        <v>2023-08</v>
      </c>
      <c r="Q3758" s="3">
        <f>IF(AND(IF(dashboard!$B$4="All",TRUE,$F3758=dashboard!$B$4),IF(dashboard!$B$5="All",TRUE,$E3758=dashboard!$B$5),IF(dashboard!$B$6="All",TRUE,$G3758=dashboard!$B$6),IF(dashboard!$B$7="All",TRUE,$M3758=dashboard!$B$7),$P3758&gt;=dashboard!$B$8,$P3758&lt;=dashboard!$B$9,COUNTIFS($C$2:C3758,$C3758,$F$2:F3758,IF(dashboard!$B$4="All","*",dashboard!$B$4),$E$2:E3758,IF(dashboard!$B$5="All","*",dashboard!$B$5),$G$2:G3758,IF(dashboard!$B$6="All","*",dashboard!$B$6),$M$2:M3758,IF(dashboard!$B$7="All","*",dashboard!$B$7),$P$2:P3758,"&gt;="&amp;dashboard!$B$8,$P$2:P3758,"&lt;="&amp;dashboard!$B$9)=1),1,0)</f>
        <v>0</v>
      </c>
    </row>
    <row r="3759" spans="1:17">
      <c r="A3759" t="s">
        <v>5371</v>
      </c>
      <c r="B3759" s="2">
        <v>45414</v>
      </c>
      <c r="C3759" t="s">
        <v>995</v>
      </c>
      <c r="D3759" t="s">
        <v>1930</v>
      </c>
      <c r="E3759" t="s">
        <v>61</v>
      </c>
      <c r="F3759" t="s">
        <v>27</v>
      </c>
      <c r="G3759" t="s">
        <v>19</v>
      </c>
      <c r="H3759" t="s">
        <v>50</v>
      </c>
      <c r="I3759" s="3">
        <v>5</v>
      </c>
      <c r="J3759" s="4">
        <v>2410.38</v>
      </c>
      <c r="K3759" s="4">
        <v>12051.88</v>
      </c>
      <c r="L3759" t="s">
        <v>21</v>
      </c>
      <c r="M3759" t="s">
        <v>29</v>
      </c>
      <c r="N3759">
        <f>IF(COUNTIF($C$2:C3759,C3759)=1,1,0)</f>
        <v>0</v>
      </c>
      <c r="O3759">
        <f t="shared" si="116"/>
        <v>0</v>
      </c>
      <c r="P3759" t="str">
        <f t="shared" si="117"/>
        <v>2024-05</v>
      </c>
      <c r="Q3759" s="3">
        <f>IF(AND(IF(dashboard!$B$4="All",TRUE,$F3759=dashboard!$B$4),IF(dashboard!$B$5="All",TRUE,$E3759=dashboard!$B$5),IF(dashboard!$B$6="All",TRUE,$G3759=dashboard!$B$6),IF(dashboard!$B$7="All",TRUE,$M3759=dashboard!$B$7),$P3759&gt;=dashboard!$B$8,$P3759&lt;=dashboard!$B$9,COUNTIFS($C$2:C3759,$C3759,$F$2:F3759,IF(dashboard!$B$4="All","*",dashboard!$B$4),$E$2:E3759,IF(dashboard!$B$5="All","*",dashboard!$B$5),$G$2:G3759,IF(dashboard!$B$6="All","*",dashboard!$B$6),$M$2:M3759,IF(dashboard!$B$7="All","*",dashboard!$B$7),$P$2:P3759,"&gt;="&amp;dashboard!$B$8,$P$2:P3759,"&lt;="&amp;dashboard!$B$9)=1),1,0)</f>
        <v>0</v>
      </c>
    </row>
    <row r="3760" spans="1:17">
      <c r="A3760" t="s">
        <v>5372</v>
      </c>
      <c r="B3760" s="2">
        <v>45155</v>
      </c>
      <c r="C3760" t="s">
        <v>2922</v>
      </c>
      <c r="D3760" t="s">
        <v>768</v>
      </c>
      <c r="E3760" t="s">
        <v>17</v>
      </c>
      <c r="F3760" t="s">
        <v>46</v>
      </c>
      <c r="G3760" t="s">
        <v>19</v>
      </c>
      <c r="H3760" t="s">
        <v>57</v>
      </c>
      <c r="I3760" s="3">
        <v>4</v>
      </c>
      <c r="J3760" s="4">
        <v>15005.63</v>
      </c>
      <c r="K3760" s="4">
        <v>60022.51</v>
      </c>
      <c r="L3760" t="s">
        <v>35</v>
      </c>
      <c r="M3760" t="s">
        <v>29</v>
      </c>
      <c r="N3760">
        <f>IF(COUNTIF($C$2:C3760,C3760)=1,1,0)</f>
        <v>0</v>
      </c>
      <c r="O3760">
        <f t="shared" si="116"/>
        <v>0</v>
      </c>
      <c r="P3760" t="str">
        <f t="shared" si="117"/>
        <v>2023-08</v>
      </c>
      <c r="Q3760" s="3">
        <f>IF(AND(IF(dashboard!$B$4="All",TRUE,$F3760=dashboard!$B$4),IF(dashboard!$B$5="All",TRUE,$E3760=dashboard!$B$5),IF(dashboard!$B$6="All",TRUE,$G3760=dashboard!$B$6),IF(dashboard!$B$7="All",TRUE,$M3760=dashboard!$B$7),$P3760&gt;=dashboard!$B$8,$P3760&lt;=dashboard!$B$9,COUNTIFS($C$2:C3760,$C3760,$F$2:F3760,IF(dashboard!$B$4="All","*",dashboard!$B$4),$E$2:E3760,IF(dashboard!$B$5="All","*",dashboard!$B$5),$G$2:G3760,IF(dashboard!$B$6="All","*",dashboard!$B$6),$M$2:M3760,IF(dashboard!$B$7="All","*",dashboard!$B$7),$P$2:P3760,"&gt;="&amp;dashboard!$B$8,$P$2:P3760,"&lt;="&amp;dashboard!$B$9)=1),1,0)</f>
        <v>0</v>
      </c>
    </row>
    <row r="3761" spans="1:17">
      <c r="A3761" t="s">
        <v>5373</v>
      </c>
      <c r="B3761" s="2">
        <v>45316</v>
      </c>
      <c r="C3761" t="s">
        <v>341</v>
      </c>
      <c r="D3761" t="s">
        <v>562</v>
      </c>
      <c r="E3761" t="s">
        <v>26</v>
      </c>
      <c r="F3761" t="s">
        <v>46</v>
      </c>
      <c r="G3761" t="s">
        <v>42</v>
      </c>
      <c r="H3761" t="s">
        <v>34</v>
      </c>
      <c r="I3761" s="3">
        <v>5</v>
      </c>
      <c r="J3761" s="4">
        <v>1216.93</v>
      </c>
      <c r="K3761" s="4">
        <v>6084.67</v>
      </c>
      <c r="L3761" t="s">
        <v>21</v>
      </c>
      <c r="M3761" t="s">
        <v>29</v>
      </c>
      <c r="N3761">
        <f>IF(COUNTIF($C$2:C3761,C3761)=1,1,0)</f>
        <v>0</v>
      </c>
      <c r="O3761">
        <f t="shared" si="116"/>
        <v>0</v>
      </c>
      <c r="P3761" t="str">
        <f t="shared" si="117"/>
        <v>2024-01</v>
      </c>
      <c r="Q3761" s="3">
        <f>IF(AND(IF(dashboard!$B$4="All",TRUE,$F3761=dashboard!$B$4),IF(dashboard!$B$5="All",TRUE,$E3761=dashboard!$B$5),IF(dashboard!$B$6="All",TRUE,$G3761=dashboard!$B$6),IF(dashboard!$B$7="All",TRUE,$M3761=dashboard!$B$7),$P3761&gt;=dashboard!$B$8,$P3761&lt;=dashboard!$B$9,COUNTIFS($C$2:C3761,$C3761,$F$2:F3761,IF(dashboard!$B$4="All","*",dashboard!$B$4),$E$2:E3761,IF(dashboard!$B$5="All","*",dashboard!$B$5),$G$2:G3761,IF(dashboard!$B$6="All","*",dashboard!$B$6),$M$2:M3761,IF(dashboard!$B$7="All","*",dashboard!$B$7),$P$2:P3761,"&gt;="&amp;dashboard!$B$8,$P$2:P3761,"&lt;="&amp;dashboard!$B$9)=1),1,0)</f>
        <v>0</v>
      </c>
    </row>
    <row r="3762" spans="1:17">
      <c r="A3762" t="s">
        <v>5374</v>
      </c>
      <c r="B3762" s="2">
        <v>45114</v>
      </c>
      <c r="C3762" t="s">
        <v>995</v>
      </c>
      <c r="D3762" t="s">
        <v>747</v>
      </c>
      <c r="E3762" t="s">
        <v>17</v>
      </c>
      <c r="F3762" t="s">
        <v>27</v>
      </c>
      <c r="G3762" t="s">
        <v>42</v>
      </c>
      <c r="H3762" t="s">
        <v>57</v>
      </c>
      <c r="I3762" s="3">
        <v>5</v>
      </c>
      <c r="J3762" s="4">
        <v>11451.7</v>
      </c>
      <c r="K3762" s="4">
        <v>57258.5</v>
      </c>
      <c r="L3762" t="s">
        <v>28</v>
      </c>
      <c r="M3762" t="s">
        <v>29</v>
      </c>
      <c r="N3762">
        <f>IF(COUNTIF($C$2:C3762,C3762)=1,1,0)</f>
        <v>0</v>
      </c>
      <c r="O3762">
        <f t="shared" si="116"/>
        <v>0</v>
      </c>
      <c r="P3762" t="str">
        <f t="shared" si="117"/>
        <v>2023-07</v>
      </c>
      <c r="Q3762" s="3">
        <f>IF(AND(IF(dashboard!$B$4="All",TRUE,$F3762=dashboard!$B$4),IF(dashboard!$B$5="All",TRUE,$E3762=dashboard!$B$5),IF(dashboard!$B$6="All",TRUE,$G3762=dashboard!$B$6),IF(dashboard!$B$7="All",TRUE,$M3762=dashboard!$B$7),$P3762&gt;=dashboard!$B$8,$P3762&lt;=dashboard!$B$9,COUNTIFS($C$2:C3762,$C3762,$F$2:F3762,IF(dashboard!$B$4="All","*",dashboard!$B$4),$E$2:E3762,IF(dashboard!$B$5="All","*",dashboard!$B$5),$G$2:G3762,IF(dashboard!$B$6="All","*",dashboard!$B$6),$M$2:M3762,IF(dashboard!$B$7="All","*",dashboard!$B$7),$P$2:P3762,"&gt;="&amp;dashboard!$B$8,$P$2:P3762,"&lt;="&amp;dashboard!$B$9)=1),1,0)</f>
        <v>0</v>
      </c>
    </row>
    <row r="3763" spans="1:17">
      <c r="A3763" t="s">
        <v>5375</v>
      </c>
      <c r="B3763" s="2">
        <v>45196</v>
      </c>
      <c r="C3763" t="s">
        <v>3763</v>
      </c>
      <c r="D3763" t="s">
        <v>1351</v>
      </c>
      <c r="E3763" t="s">
        <v>17</v>
      </c>
      <c r="F3763" t="s">
        <v>18</v>
      </c>
      <c r="G3763" t="s">
        <v>19</v>
      </c>
      <c r="H3763" t="s">
        <v>50</v>
      </c>
      <c r="I3763" s="3">
        <v>2</v>
      </c>
      <c r="J3763" s="4">
        <v>1991.32</v>
      </c>
      <c r="K3763" s="4">
        <v>3982.64</v>
      </c>
      <c r="L3763" t="s">
        <v>35</v>
      </c>
      <c r="M3763" t="s">
        <v>29</v>
      </c>
      <c r="N3763">
        <f>IF(COUNTIF($C$2:C3763,C3763)=1,1,0)</f>
        <v>0</v>
      </c>
      <c r="O3763">
        <f t="shared" si="116"/>
        <v>0</v>
      </c>
      <c r="P3763" t="str">
        <f t="shared" si="117"/>
        <v>2023-09</v>
      </c>
      <c r="Q3763" s="3">
        <f>IF(AND(IF(dashboard!$B$4="All",TRUE,$F3763=dashboard!$B$4),IF(dashboard!$B$5="All",TRUE,$E3763=dashboard!$B$5),IF(dashboard!$B$6="All",TRUE,$G3763=dashboard!$B$6),IF(dashboard!$B$7="All",TRUE,$M3763=dashboard!$B$7),$P3763&gt;=dashboard!$B$8,$P3763&lt;=dashboard!$B$9,COUNTIFS($C$2:C3763,$C3763,$F$2:F3763,IF(dashboard!$B$4="All","*",dashboard!$B$4),$E$2:E3763,IF(dashboard!$B$5="All","*",dashboard!$B$5),$G$2:G3763,IF(dashboard!$B$6="All","*",dashboard!$B$6),$M$2:M3763,IF(dashboard!$B$7="All","*",dashboard!$B$7),$P$2:P3763,"&gt;="&amp;dashboard!$B$8,$P$2:P3763,"&lt;="&amp;dashboard!$B$9)=1),1,0)</f>
        <v>0</v>
      </c>
    </row>
    <row r="3764" spans="1:17">
      <c r="A3764" t="s">
        <v>5376</v>
      </c>
      <c r="B3764" s="2">
        <v>45236</v>
      </c>
      <c r="C3764" t="s">
        <v>1075</v>
      </c>
      <c r="D3764" t="s">
        <v>156</v>
      </c>
      <c r="E3764" t="s">
        <v>17</v>
      </c>
      <c r="F3764" t="s">
        <v>18</v>
      </c>
      <c r="G3764" t="s">
        <v>42</v>
      </c>
      <c r="H3764" t="s">
        <v>34</v>
      </c>
      <c r="I3764" s="3">
        <v>4</v>
      </c>
      <c r="J3764" s="4">
        <v>1154.02</v>
      </c>
      <c r="K3764" s="4">
        <v>4616.08</v>
      </c>
      <c r="L3764" t="s">
        <v>21</v>
      </c>
      <c r="M3764" t="s">
        <v>29</v>
      </c>
      <c r="N3764">
        <f>IF(COUNTIF($C$2:C3764,C3764)=1,1,0)</f>
        <v>0</v>
      </c>
      <c r="O3764">
        <f t="shared" si="116"/>
        <v>0</v>
      </c>
      <c r="P3764" t="str">
        <f t="shared" si="117"/>
        <v>2023-11</v>
      </c>
      <c r="Q3764" s="3">
        <f>IF(AND(IF(dashboard!$B$4="All",TRUE,$F3764=dashboard!$B$4),IF(dashboard!$B$5="All",TRUE,$E3764=dashboard!$B$5),IF(dashboard!$B$6="All",TRUE,$G3764=dashboard!$B$6),IF(dashboard!$B$7="All",TRUE,$M3764=dashboard!$B$7),$P3764&gt;=dashboard!$B$8,$P3764&lt;=dashboard!$B$9,COUNTIFS($C$2:C3764,$C3764,$F$2:F3764,IF(dashboard!$B$4="All","*",dashboard!$B$4),$E$2:E3764,IF(dashboard!$B$5="All","*",dashboard!$B$5),$G$2:G3764,IF(dashboard!$B$6="All","*",dashboard!$B$6),$M$2:M3764,IF(dashboard!$B$7="All","*",dashboard!$B$7),$P$2:P3764,"&gt;="&amp;dashboard!$B$8,$P$2:P3764,"&lt;="&amp;dashboard!$B$9)=1),1,0)</f>
        <v>0</v>
      </c>
    </row>
    <row r="3765" spans="1:17">
      <c r="A3765" t="s">
        <v>5377</v>
      </c>
      <c r="B3765" s="2">
        <v>45058</v>
      </c>
      <c r="C3765" t="s">
        <v>3340</v>
      </c>
      <c r="D3765" t="s">
        <v>1490</v>
      </c>
      <c r="E3765" t="s">
        <v>17</v>
      </c>
      <c r="F3765" t="s">
        <v>18</v>
      </c>
      <c r="G3765" t="s">
        <v>42</v>
      </c>
      <c r="H3765" t="s">
        <v>50</v>
      </c>
      <c r="I3765" s="3">
        <v>4</v>
      </c>
      <c r="J3765" s="4">
        <v>1894.04</v>
      </c>
      <c r="K3765" s="4">
        <v>7576.14</v>
      </c>
      <c r="L3765" t="s">
        <v>21</v>
      </c>
      <c r="M3765" t="s">
        <v>29</v>
      </c>
      <c r="N3765">
        <f>IF(COUNTIF($C$2:C3765,C3765)=1,1,0)</f>
        <v>0</v>
      </c>
      <c r="O3765">
        <f t="shared" si="116"/>
        <v>0</v>
      </c>
      <c r="P3765" t="str">
        <f t="shared" si="117"/>
        <v>2023-05</v>
      </c>
      <c r="Q3765" s="3">
        <f>IF(AND(IF(dashboard!$B$4="All",TRUE,$F3765=dashboard!$B$4),IF(dashboard!$B$5="All",TRUE,$E3765=dashboard!$B$5),IF(dashboard!$B$6="All",TRUE,$G3765=dashboard!$B$6),IF(dashboard!$B$7="All",TRUE,$M3765=dashboard!$B$7),$P3765&gt;=dashboard!$B$8,$P3765&lt;=dashboard!$B$9,COUNTIFS($C$2:C3765,$C3765,$F$2:F3765,IF(dashboard!$B$4="All","*",dashboard!$B$4),$E$2:E3765,IF(dashboard!$B$5="All","*",dashboard!$B$5),$G$2:G3765,IF(dashboard!$B$6="All","*",dashboard!$B$6),$M$2:M3765,IF(dashboard!$B$7="All","*",dashboard!$B$7),$P$2:P3765,"&gt;="&amp;dashboard!$B$8,$P$2:P3765,"&lt;="&amp;dashboard!$B$9)=1),1,0)</f>
        <v>0</v>
      </c>
    </row>
    <row r="3766" spans="1:17">
      <c r="A3766" t="s">
        <v>5378</v>
      </c>
      <c r="B3766" s="2">
        <v>44998</v>
      </c>
      <c r="C3766" t="s">
        <v>804</v>
      </c>
      <c r="D3766" t="s">
        <v>2338</v>
      </c>
      <c r="E3766" t="s">
        <v>26</v>
      </c>
      <c r="F3766" t="s">
        <v>18</v>
      </c>
      <c r="G3766" t="s">
        <v>42</v>
      </c>
      <c r="H3766" t="s">
        <v>57</v>
      </c>
      <c r="I3766" s="3">
        <v>1</v>
      </c>
      <c r="J3766" s="4">
        <v>17737.34</v>
      </c>
      <c r="K3766" s="4">
        <v>17737.34</v>
      </c>
      <c r="L3766" t="s">
        <v>35</v>
      </c>
      <c r="M3766" t="s">
        <v>29</v>
      </c>
      <c r="N3766">
        <f>IF(COUNTIF($C$2:C3766,C3766)=1,1,0)</f>
        <v>0</v>
      </c>
      <c r="O3766">
        <f t="shared" si="116"/>
        <v>0</v>
      </c>
      <c r="P3766" t="str">
        <f t="shared" si="117"/>
        <v>2023-03</v>
      </c>
      <c r="Q3766" s="3">
        <f>IF(AND(IF(dashboard!$B$4="All",TRUE,$F3766=dashboard!$B$4),IF(dashboard!$B$5="All",TRUE,$E3766=dashboard!$B$5),IF(dashboard!$B$6="All",TRUE,$G3766=dashboard!$B$6),IF(dashboard!$B$7="All",TRUE,$M3766=dashboard!$B$7),$P3766&gt;=dashboard!$B$8,$P3766&lt;=dashboard!$B$9,COUNTIFS($C$2:C3766,$C3766,$F$2:F3766,IF(dashboard!$B$4="All","*",dashboard!$B$4),$E$2:E3766,IF(dashboard!$B$5="All","*",dashboard!$B$5),$G$2:G3766,IF(dashboard!$B$6="All","*",dashboard!$B$6),$M$2:M3766,IF(dashboard!$B$7="All","*",dashboard!$B$7),$P$2:P3766,"&gt;="&amp;dashboard!$B$8,$P$2:P3766,"&lt;="&amp;dashboard!$B$9)=1),1,0)</f>
        <v>0</v>
      </c>
    </row>
    <row r="3767" spans="1:17">
      <c r="A3767" t="s">
        <v>5379</v>
      </c>
      <c r="B3767" s="2">
        <v>45113</v>
      </c>
      <c r="C3767" t="s">
        <v>1041</v>
      </c>
      <c r="D3767" t="s">
        <v>2253</v>
      </c>
      <c r="E3767" t="s">
        <v>26</v>
      </c>
      <c r="F3767" t="s">
        <v>46</v>
      </c>
      <c r="G3767" t="s">
        <v>42</v>
      </c>
      <c r="H3767" t="s">
        <v>20</v>
      </c>
      <c r="I3767" s="3">
        <v>5</v>
      </c>
      <c r="J3767" s="4">
        <v>33374.730000000003</v>
      </c>
      <c r="K3767" s="4">
        <v>166873.64000000001</v>
      </c>
      <c r="L3767" t="s">
        <v>28</v>
      </c>
      <c r="M3767" t="s">
        <v>29</v>
      </c>
      <c r="N3767">
        <f>IF(COUNTIF($C$2:C3767,C3767)=1,1,0)</f>
        <v>0</v>
      </c>
      <c r="O3767">
        <f t="shared" si="116"/>
        <v>0</v>
      </c>
      <c r="P3767" t="str">
        <f t="shared" si="117"/>
        <v>2023-07</v>
      </c>
      <c r="Q3767" s="3">
        <f>IF(AND(IF(dashboard!$B$4="All",TRUE,$F3767=dashboard!$B$4),IF(dashboard!$B$5="All",TRUE,$E3767=dashboard!$B$5),IF(dashboard!$B$6="All",TRUE,$G3767=dashboard!$B$6),IF(dashboard!$B$7="All",TRUE,$M3767=dashboard!$B$7),$P3767&gt;=dashboard!$B$8,$P3767&lt;=dashboard!$B$9,COUNTIFS($C$2:C3767,$C3767,$F$2:F3767,IF(dashboard!$B$4="All","*",dashboard!$B$4),$E$2:E3767,IF(dashboard!$B$5="All","*",dashboard!$B$5),$G$2:G3767,IF(dashboard!$B$6="All","*",dashboard!$B$6),$M$2:M3767,IF(dashboard!$B$7="All","*",dashboard!$B$7),$P$2:P3767,"&gt;="&amp;dashboard!$B$8,$P$2:P3767,"&lt;="&amp;dashboard!$B$9)=1),1,0)</f>
        <v>0</v>
      </c>
    </row>
    <row r="3768" spans="1:17">
      <c r="A3768" t="s">
        <v>5380</v>
      </c>
      <c r="B3768" s="2">
        <v>45412</v>
      </c>
      <c r="C3768" t="s">
        <v>3733</v>
      </c>
      <c r="D3768" t="s">
        <v>208</v>
      </c>
      <c r="E3768" t="s">
        <v>17</v>
      </c>
      <c r="F3768" t="s">
        <v>46</v>
      </c>
      <c r="G3768" t="s">
        <v>19</v>
      </c>
      <c r="H3768" t="s">
        <v>34</v>
      </c>
      <c r="I3768" s="3">
        <v>3</v>
      </c>
      <c r="J3768" s="4">
        <v>1068.05</v>
      </c>
      <c r="K3768" s="4">
        <v>3204.16</v>
      </c>
      <c r="L3768" t="s">
        <v>35</v>
      </c>
      <c r="M3768" t="s">
        <v>29</v>
      </c>
      <c r="N3768">
        <f>IF(COUNTIF($C$2:C3768,C3768)=1,1,0)</f>
        <v>0</v>
      </c>
      <c r="O3768">
        <f t="shared" si="116"/>
        <v>0</v>
      </c>
      <c r="P3768" t="str">
        <f t="shared" si="117"/>
        <v>2024-04</v>
      </c>
      <c r="Q3768" s="3">
        <f>IF(AND(IF(dashboard!$B$4="All",TRUE,$F3768=dashboard!$B$4),IF(dashboard!$B$5="All",TRUE,$E3768=dashboard!$B$5),IF(dashboard!$B$6="All",TRUE,$G3768=dashboard!$B$6),IF(dashboard!$B$7="All",TRUE,$M3768=dashboard!$B$7),$P3768&gt;=dashboard!$B$8,$P3768&lt;=dashboard!$B$9,COUNTIFS($C$2:C3768,$C3768,$F$2:F3768,IF(dashboard!$B$4="All","*",dashboard!$B$4),$E$2:E3768,IF(dashboard!$B$5="All","*",dashboard!$B$5),$G$2:G3768,IF(dashboard!$B$6="All","*",dashboard!$B$6),$M$2:M3768,IF(dashboard!$B$7="All","*",dashboard!$B$7),$P$2:P3768,"&gt;="&amp;dashboard!$B$8,$P$2:P3768,"&lt;="&amp;dashboard!$B$9)=1),1,0)</f>
        <v>0</v>
      </c>
    </row>
    <row r="3769" spans="1:17">
      <c r="A3769" t="s">
        <v>5381</v>
      </c>
      <c r="B3769" s="2">
        <v>45117</v>
      </c>
      <c r="C3769" t="s">
        <v>1229</v>
      </c>
      <c r="D3769" t="s">
        <v>1241</v>
      </c>
      <c r="E3769" t="s">
        <v>17</v>
      </c>
      <c r="F3769" t="s">
        <v>18</v>
      </c>
      <c r="G3769" t="s">
        <v>42</v>
      </c>
      <c r="H3769" t="s">
        <v>50</v>
      </c>
      <c r="I3769" s="3">
        <v>2</v>
      </c>
      <c r="J3769" s="4">
        <v>1946.93</v>
      </c>
      <c r="K3769" s="4">
        <v>3893.85</v>
      </c>
      <c r="L3769" t="s">
        <v>28</v>
      </c>
      <c r="M3769" t="s">
        <v>29</v>
      </c>
      <c r="N3769">
        <f>IF(COUNTIF($C$2:C3769,C3769)=1,1,0)</f>
        <v>0</v>
      </c>
      <c r="O3769">
        <f t="shared" si="116"/>
        <v>0</v>
      </c>
      <c r="P3769" t="str">
        <f t="shared" si="117"/>
        <v>2023-07</v>
      </c>
      <c r="Q3769" s="3">
        <f>IF(AND(IF(dashboard!$B$4="All",TRUE,$F3769=dashboard!$B$4),IF(dashboard!$B$5="All",TRUE,$E3769=dashboard!$B$5),IF(dashboard!$B$6="All",TRUE,$G3769=dashboard!$B$6),IF(dashboard!$B$7="All",TRUE,$M3769=dashboard!$B$7),$P3769&gt;=dashboard!$B$8,$P3769&lt;=dashboard!$B$9,COUNTIFS($C$2:C3769,$C3769,$F$2:F3769,IF(dashboard!$B$4="All","*",dashboard!$B$4),$E$2:E3769,IF(dashboard!$B$5="All","*",dashboard!$B$5),$G$2:G3769,IF(dashboard!$B$6="All","*",dashboard!$B$6),$M$2:M3769,IF(dashboard!$B$7="All","*",dashboard!$B$7),$P$2:P3769,"&gt;="&amp;dashboard!$B$8,$P$2:P3769,"&lt;="&amp;dashboard!$B$9)=1),1,0)</f>
        <v>0</v>
      </c>
    </row>
    <row r="3770" spans="1:17">
      <c r="A3770" t="s">
        <v>5382</v>
      </c>
      <c r="B3770" s="2">
        <v>45348</v>
      </c>
      <c r="C3770" t="s">
        <v>2385</v>
      </c>
      <c r="D3770" t="s">
        <v>3005</v>
      </c>
      <c r="E3770" t="s">
        <v>17</v>
      </c>
      <c r="F3770" t="s">
        <v>33</v>
      </c>
      <c r="G3770" t="s">
        <v>19</v>
      </c>
      <c r="H3770" t="s">
        <v>34</v>
      </c>
      <c r="I3770" s="3">
        <v>1</v>
      </c>
      <c r="J3770" s="4">
        <v>1089.92</v>
      </c>
      <c r="K3770" s="4">
        <v>1089.92</v>
      </c>
      <c r="L3770" t="s">
        <v>28</v>
      </c>
      <c r="M3770" t="s">
        <v>29</v>
      </c>
      <c r="N3770">
        <f>IF(COUNTIF($C$2:C3770,C3770)=1,1,0)</f>
        <v>0</v>
      </c>
      <c r="O3770">
        <f t="shared" si="116"/>
        <v>0</v>
      </c>
      <c r="P3770" t="str">
        <f t="shared" si="117"/>
        <v>2024-02</v>
      </c>
      <c r="Q3770" s="3">
        <f>IF(AND(IF(dashboard!$B$4="All",TRUE,$F3770=dashboard!$B$4),IF(dashboard!$B$5="All",TRUE,$E3770=dashboard!$B$5),IF(dashboard!$B$6="All",TRUE,$G3770=dashboard!$B$6),IF(dashboard!$B$7="All",TRUE,$M3770=dashboard!$B$7),$P3770&gt;=dashboard!$B$8,$P3770&lt;=dashboard!$B$9,COUNTIFS($C$2:C3770,$C3770,$F$2:F3770,IF(dashboard!$B$4="All","*",dashboard!$B$4),$E$2:E3770,IF(dashboard!$B$5="All","*",dashboard!$B$5),$G$2:G3770,IF(dashboard!$B$6="All","*",dashboard!$B$6),$M$2:M3770,IF(dashboard!$B$7="All","*",dashboard!$B$7),$P$2:P3770,"&gt;="&amp;dashboard!$B$8,$P$2:P3770,"&lt;="&amp;dashboard!$B$9)=1),1,0)</f>
        <v>0</v>
      </c>
    </row>
    <row r="3771" spans="1:17">
      <c r="A3771" t="s">
        <v>5383</v>
      </c>
      <c r="B3771" s="2">
        <v>45046</v>
      </c>
      <c r="C3771" t="s">
        <v>2317</v>
      </c>
      <c r="D3771" t="s">
        <v>658</v>
      </c>
      <c r="E3771" t="s">
        <v>26</v>
      </c>
      <c r="F3771" t="s">
        <v>33</v>
      </c>
      <c r="G3771" t="s">
        <v>19</v>
      </c>
      <c r="H3771" t="s">
        <v>34</v>
      </c>
      <c r="I3771" s="3">
        <v>2</v>
      </c>
      <c r="J3771" s="4">
        <v>1021.46</v>
      </c>
      <c r="K3771" s="4">
        <v>2042.91</v>
      </c>
      <c r="L3771" t="s">
        <v>21</v>
      </c>
      <c r="M3771" t="s">
        <v>29</v>
      </c>
      <c r="N3771">
        <f>IF(COUNTIF($C$2:C3771,C3771)=1,1,0)</f>
        <v>0</v>
      </c>
      <c r="O3771">
        <f t="shared" si="116"/>
        <v>0</v>
      </c>
      <c r="P3771" t="str">
        <f t="shared" si="117"/>
        <v>2023-04</v>
      </c>
      <c r="Q3771" s="3">
        <f>IF(AND(IF(dashboard!$B$4="All",TRUE,$F3771=dashboard!$B$4),IF(dashboard!$B$5="All",TRUE,$E3771=dashboard!$B$5),IF(dashboard!$B$6="All",TRUE,$G3771=dashboard!$B$6),IF(dashboard!$B$7="All",TRUE,$M3771=dashboard!$B$7),$P3771&gt;=dashboard!$B$8,$P3771&lt;=dashboard!$B$9,COUNTIFS($C$2:C3771,$C3771,$F$2:F3771,IF(dashboard!$B$4="All","*",dashboard!$B$4),$E$2:E3771,IF(dashboard!$B$5="All","*",dashboard!$B$5),$G$2:G3771,IF(dashboard!$B$6="All","*",dashboard!$B$6),$M$2:M3771,IF(dashboard!$B$7="All","*",dashboard!$B$7),$P$2:P3771,"&gt;="&amp;dashboard!$B$8,$P$2:P3771,"&lt;="&amp;dashboard!$B$9)=1),1,0)</f>
        <v>0</v>
      </c>
    </row>
    <row r="3772" spans="1:17">
      <c r="A3772" t="s">
        <v>5384</v>
      </c>
      <c r="B3772" s="2">
        <v>45146</v>
      </c>
      <c r="C3772" t="s">
        <v>1467</v>
      </c>
      <c r="D3772" t="s">
        <v>2147</v>
      </c>
      <c r="E3772" t="s">
        <v>26</v>
      </c>
      <c r="F3772" t="s">
        <v>33</v>
      </c>
      <c r="G3772" t="s">
        <v>19</v>
      </c>
      <c r="H3772" t="s">
        <v>57</v>
      </c>
      <c r="I3772" s="3">
        <v>3</v>
      </c>
      <c r="J3772" s="4">
        <v>11159.45</v>
      </c>
      <c r="K3772" s="4">
        <v>33478.36</v>
      </c>
      <c r="L3772" t="s">
        <v>35</v>
      </c>
      <c r="M3772" t="s">
        <v>29</v>
      </c>
      <c r="N3772">
        <f>IF(COUNTIF($C$2:C3772,C3772)=1,1,0)</f>
        <v>0</v>
      </c>
      <c r="O3772">
        <f t="shared" si="116"/>
        <v>0</v>
      </c>
      <c r="P3772" t="str">
        <f t="shared" si="117"/>
        <v>2023-08</v>
      </c>
      <c r="Q3772" s="3">
        <f>IF(AND(IF(dashboard!$B$4="All",TRUE,$F3772=dashboard!$B$4),IF(dashboard!$B$5="All",TRUE,$E3772=dashboard!$B$5),IF(dashboard!$B$6="All",TRUE,$G3772=dashboard!$B$6),IF(dashboard!$B$7="All",TRUE,$M3772=dashboard!$B$7),$P3772&gt;=dashboard!$B$8,$P3772&lt;=dashboard!$B$9,COUNTIFS($C$2:C3772,$C3772,$F$2:F3772,IF(dashboard!$B$4="All","*",dashboard!$B$4),$E$2:E3772,IF(dashboard!$B$5="All","*",dashboard!$B$5),$G$2:G3772,IF(dashboard!$B$6="All","*",dashboard!$B$6),$M$2:M3772,IF(dashboard!$B$7="All","*",dashboard!$B$7),$P$2:P3772,"&gt;="&amp;dashboard!$B$8,$P$2:P3772,"&lt;="&amp;dashboard!$B$9)=1),1,0)</f>
        <v>0</v>
      </c>
    </row>
    <row r="3773" spans="1:17">
      <c r="A3773" t="s">
        <v>5385</v>
      </c>
      <c r="B3773" s="2">
        <v>44979</v>
      </c>
      <c r="C3773" t="s">
        <v>852</v>
      </c>
      <c r="D3773" t="s">
        <v>608</v>
      </c>
      <c r="E3773" t="s">
        <v>17</v>
      </c>
      <c r="F3773" t="s">
        <v>27</v>
      </c>
      <c r="G3773" t="s">
        <v>42</v>
      </c>
      <c r="H3773" t="s">
        <v>20</v>
      </c>
      <c r="I3773" s="3">
        <v>1</v>
      </c>
      <c r="J3773" s="4">
        <v>41422.589999999997</v>
      </c>
      <c r="K3773" s="4">
        <v>41422.589999999997</v>
      </c>
      <c r="L3773" t="s">
        <v>35</v>
      </c>
      <c r="M3773" t="s">
        <v>29</v>
      </c>
      <c r="N3773">
        <f>IF(COUNTIF($C$2:C3773,C3773)=1,1,0)</f>
        <v>0</v>
      </c>
      <c r="O3773">
        <f t="shared" si="116"/>
        <v>0</v>
      </c>
      <c r="P3773" t="str">
        <f t="shared" si="117"/>
        <v>2023-02</v>
      </c>
      <c r="Q3773" s="3">
        <f>IF(AND(IF(dashboard!$B$4="All",TRUE,$F3773=dashboard!$B$4),IF(dashboard!$B$5="All",TRUE,$E3773=dashboard!$B$5),IF(dashboard!$B$6="All",TRUE,$G3773=dashboard!$B$6),IF(dashboard!$B$7="All",TRUE,$M3773=dashboard!$B$7),$P3773&gt;=dashboard!$B$8,$P3773&lt;=dashboard!$B$9,COUNTIFS($C$2:C3773,$C3773,$F$2:F3773,IF(dashboard!$B$4="All","*",dashboard!$B$4),$E$2:E3773,IF(dashboard!$B$5="All","*",dashboard!$B$5),$G$2:G3773,IF(dashboard!$B$6="All","*",dashboard!$B$6),$M$2:M3773,IF(dashboard!$B$7="All","*",dashboard!$B$7),$P$2:P3773,"&gt;="&amp;dashboard!$B$8,$P$2:P3773,"&lt;="&amp;dashboard!$B$9)=1),1,0)</f>
        <v>0</v>
      </c>
    </row>
    <row r="3774" spans="1:17">
      <c r="A3774" t="s">
        <v>5386</v>
      </c>
      <c r="B3774" s="2">
        <v>45377</v>
      </c>
      <c r="C3774" t="s">
        <v>4715</v>
      </c>
      <c r="D3774" t="s">
        <v>1033</v>
      </c>
      <c r="E3774" t="s">
        <v>26</v>
      </c>
      <c r="F3774" t="s">
        <v>18</v>
      </c>
      <c r="G3774" t="s">
        <v>42</v>
      </c>
      <c r="H3774" t="s">
        <v>34</v>
      </c>
      <c r="I3774" s="3">
        <v>2</v>
      </c>
      <c r="J3774" s="4">
        <v>998.99</v>
      </c>
      <c r="K3774" s="4">
        <v>1997.97</v>
      </c>
      <c r="L3774" t="s">
        <v>21</v>
      </c>
      <c r="M3774" t="s">
        <v>29</v>
      </c>
      <c r="N3774">
        <f>IF(COUNTIF($C$2:C3774,C3774)=1,1,0)</f>
        <v>0</v>
      </c>
      <c r="O3774">
        <f t="shared" si="116"/>
        <v>0</v>
      </c>
      <c r="P3774" t="str">
        <f t="shared" si="117"/>
        <v>2024-03</v>
      </c>
      <c r="Q3774" s="3">
        <f>IF(AND(IF(dashboard!$B$4="All",TRUE,$F3774=dashboard!$B$4),IF(dashboard!$B$5="All",TRUE,$E3774=dashboard!$B$5),IF(dashboard!$B$6="All",TRUE,$G3774=dashboard!$B$6),IF(dashboard!$B$7="All",TRUE,$M3774=dashboard!$B$7),$P3774&gt;=dashboard!$B$8,$P3774&lt;=dashboard!$B$9,COUNTIFS($C$2:C3774,$C3774,$F$2:F3774,IF(dashboard!$B$4="All","*",dashboard!$B$4),$E$2:E3774,IF(dashboard!$B$5="All","*",dashboard!$B$5),$G$2:G3774,IF(dashboard!$B$6="All","*",dashboard!$B$6),$M$2:M3774,IF(dashboard!$B$7="All","*",dashboard!$B$7),$P$2:P3774,"&gt;="&amp;dashboard!$B$8,$P$2:P3774,"&lt;="&amp;dashboard!$B$9)=1),1,0)</f>
        <v>0</v>
      </c>
    </row>
    <row r="3775" spans="1:17">
      <c r="A3775" t="s">
        <v>5387</v>
      </c>
      <c r="B3775" s="2">
        <v>45338</v>
      </c>
      <c r="C3775" t="s">
        <v>232</v>
      </c>
      <c r="D3775" t="s">
        <v>2802</v>
      </c>
      <c r="E3775" t="s">
        <v>17</v>
      </c>
      <c r="F3775" t="s">
        <v>27</v>
      </c>
      <c r="G3775" t="s">
        <v>42</v>
      </c>
      <c r="H3775" t="s">
        <v>57</v>
      </c>
      <c r="I3775" s="3">
        <v>3</v>
      </c>
      <c r="J3775" s="4">
        <v>15678.53</v>
      </c>
      <c r="K3775" s="4">
        <v>47035.58</v>
      </c>
      <c r="L3775" t="s">
        <v>21</v>
      </c>
      <c r="M3775" t="s">
        <v>29</v>
      </c>
      <c r="N3775">
        <f>IF(COUNTIF($C$2:C3775,C3775)=1,1,0)</f>
        <v>0</v>
      </c>
      <c r="O3775">
        <f t="shared" si="116"/>
        <v>0</v>
      </c>
      <c r="P3775" t="str">
        <f t="shared" si="117"/>
        <v>2024-02</v>
      </c>
      <c r="Q3775" s="3">
        <f>IF(AND(IF(dashboard!$B$4="All",TRUE,$F3775=dashboard!$B$4),IF(dashboard!$B$5="All",TRUE,$E3775=dashboard!$B$5),IF(dashboard!$B$6="All",TRUE,$G3775=dashboard!$B$6),IF(dashboard!$B$7="All",TRUE,$M3775=dashboard!$B$7),$P3775&gt;=dashboard!$B$8,$P3775&lt;=dashboard!$B$9,COUNTIFS($C$2:C3775,$C3775,$F$2:F3775,IF(dashboard!$B$4="All","*",dashboard!$B$4),$E$2:E3775,IF(dashboard!$B$5="All","*",dashboard!$B$5),$G$2:G3775,IF(dashboard!$B$6="All","*",dashboard!$B$6),$M$2:M3775,IF(dashboard!$B$7="All","*",dashboard!$B$7),$P$2:P3775,"&gt;="&amp;dashboard!$B$8,$P$2:P3775,"&lt;="&amp;dashboard!$B$9)=1),1,0)</f>
        <v>0</v>
      </c>
    </row>
    <row r="3776" spans="1:17">
      <c r="A3776" t="s">
        <v>5388</v>
      </c>
      <c r="B3776" s="2">
        <v>45163</v>
      </c>
      <c r="C3776" t="s">
        <v>3467</v>
      </c>
      <c r="D3776" t="s">
        <v>2126</v>
      </c>
      <c r="E3776" t="s">
        <v>61</v>
      </c>
      <c r="F3776" t="s">
        <v>46</v>
      </c>
      <c r="G3776" t="s">
        <v>42</v>
      </c>
      <c r="H3776" t="s">
        <v>34</v>
      </c>
      <c r="I3776" s="3">
        <v>1</v>
      </c>
      <c r="J3776" s="4">
        <v>894.79</v>
      </c>
      <c r="K3776" s="4">
        <v>894.79</v>
      </c>
      <c r="L3776" t="s">
        <v>28</v>
      </c>
      <c r="M3776" t="s">
        <v>29</v>
      </c>
      <c r="N3776">
        <f>IF(COUNTIF($C$2:C3776,C3776)=1,1,0)</f>
        <v>0</v>
      </c>
      <c r="O3776">
        <f t="shared" si="116"/>
        <v>0</v>
      </c>
      <c r="P3776" t="str">
        <f t="shared" si="117"/>
        <v>2023-08</v>
      </c>
      <c r="Q3776" s="3">
        <f>IF(AND(IF(dashboard!$B$4="All",TRUE,$F3776=dashboard!$B$4),IF(dashboard!$B$5="All",TRUE,$E3776=dashboard!$B$5),IF(dashboard!$B$6="All",TRUE,$G3776=dashboard!$B$6),IF(dashboard!$B$7="All",TRUE,$M3776=dashboard!$B$7),$P3776&gt;=dashboard!$B$8,$P3776&lt;=dashboard!$B$9,COUNTIFS($C$2:C3776,$C3776,$F$2:F3776,IF(dashboard!$B$4="All","*",dashboard!$B$4),$E$2:E3776,IF(dashboard!$B$5="All","*",dashboard!$B$5),$G$2:G3776,IF(dashboard!$B$6="All","*",dashboard!$B$6),$M$2:M3776,IF(dashboard!$B$7="All","*",dashboard!$B$7),$P$2:P3776,"&gt;="&amp;dashboard!$B$8,$P$2:P3776,"&lt;="&amp;dashboard!$B$9)=1),1,0)</f>
        <v>0</v>
      </c>
    </row>
    <row r="3777" spans="1:17">
      <c r="A3777" t="s">
        <v>5389</v>
      </c>
      <c r="B3777" s="2">
        <v>45332</v>
      </c>
      <c r="C3777" t="s">
        <v>1661</v>
      </c>
      <c r="D3777" t="s">
        <v>1731</v>
      </c>
      <c r="E3777" t="s">
        <v>61</v>
      </c>
      <c r="F3777" t="s">
        <v>46</v>
      </c>
      <c r="G3777" t="s">
        <v>42</v>
      </c>
      <c r="H3777" t="s">
        <v>20</v>
      </c>
      <c r="I3777" s="3">
        <v>3</v>
      </c>
      <c r="J3777" s="4">
        <v>40480.46</v>
      </c>
      <c r="K3777" s="4">
        <v>121441.37</v>
      </c>
      <c r="L3777" t="s">
        <v>21</v>
      </c>
      <c r="M3777" t="s">
        <v>29</v>
      </c>
      <c r="N3777">
        <f>IF(COUNTIF($C$2:C3777,C3777)=1,1,0)</f>
        <v>0</v>
      </c>
      <c r="O3777">
        <f t="shared" si="116"/>
        <v>0</v>
      </c>
      <c r="P3777" t="str">
        <f t="shared" si="117"/>
        <v>2024-02</v>
      </c>
      <c r="Q3777" s="3">
        <f>IF(AND(IF(dashboard!$B$4="All",TRUE,$F3777=dashboard!$B$4),IF(dashboard!$B$5="All",TRUE,$E3777=dashboard!$B$5),IF(dashboard!$B$6="All",TRUE,$G3777=dashboard!$B$6),IF(dashboard!$B$7="All",TRUE,$M3777=dashboard!$B$7),$P3777&gt;=dashboard!$B$8,$P3777&lt;=dashboard!$B$9,COUNTIFS($C$2:C3777,$C3777,$F$2:F3777,IF(dashboard!$B$4="All","*",dashboard!$B$4),$E$2:E3777,IF(dashboard!$B$5="All","*",dashboard!$B$5),$G$2:G3777,IF(dashboard!$B$6="All","*",dashboard!$B$6),$M$2:M3777,IF(dashboard!$B$7="All","*",dashboard!$B$7),$P$2:P3777,"&gt;="&amp;dashboard!$B$8,$P$2:P3777,"&lt;="&amp;dashboard!$B$9)=1),1,0)</f>
        <v>0</v>
      </c>
    </row>
    <row r="3778" spans="1:17">
      <c r="A3778" t="s">
        <v>5390</v>
      </c>
      <c r="B3778" s="2">
        <v>45348</v>
      </c>
      <c r="C3778" t="s">
        <v>517</v>
      </c>
      <c r="D3778" t="s">
        <v>1081</v>
      </c>
      <c r="E3778" t="s">
        <v>26</v>
      </c>
      <c r="F3778" t="s">
        <v>33</v>
      </c>
      <c r="G3778" t="s">
        <v>19</v>
      </c>
      <c r="H3778" t="s">
        <v>34</v>
      </c>
      <c r="I3778" s="3">
        <v>1</v>
      </c>
      <c r="J3778" s="4">
        <v>1194.45</v>
      </c>
      <c r="K3778" s="4">
        <v>1194.45</v>
      </c>
      <c r="L3778" t="s">
        <v>35</v>
      </c>
      <c r="M3778" t="s">
        <v>29</v>
      </c>
      <c r="N3778">
        <f>IF(COUNTIF($C$2:C3778,C3778)=1,1,0)</f>
        <v>0</v>
      </c>
      <c r="O3778">
        <f t="shared" ref="O3778:O3841" si="118">IF(OR(M3778="Yes",M3778="YES",M3778=TRUE,M3778=1),1,0)</f>
        <v>0</v>
      </c>
      <c r="P3778" t="str">
        <f t="shared" ref="P3778:P3841" si="119">TEXT(B3778,"yyyy-mm")</f>
        <v>2024-02</v>
      </c>
      <c r="Q3778" s="3">
        <f>IF(AND(IF(dashboard!$B$4="All",TRUE,$F3778=dashboard!$B$4),IF(dashboard!$B$5="All",TRUE,$E3778=dashboard!$B$5),IF(dashboard!$B$6="All",TRUE,$G3778=dashboard!$B$6),IF(dashboard!$B$7="All",TRUE,$M3778=dashboard!$B$7),$P3778&gt;=dashboard!$B$8,$P3778&lt;=dashboard!$B$9,COUNTIFS($C$2:C3778,$C3778,$F$2:F3778,IF(dashboard!$B$4="All","*",dashboard!$B$4),$E$2:E3778,IF(dashboard!$B$5="All","*",dashboard!$B$5),$G$2:G3778,IF(dashboard!$B$6="All","*",dashboard!$B$6),$M$2:M3778,IF(dashboard!$B$7="All","*",dashboard!$B$7),$P$2:P3778,"&gt;="&amp;dashboard!$B$8,$P$2:P3778,"&lt;="&amp;dashboard!$B$9)=1),1,0)</f>
        <v>0</v>
      </c>
    </row>
    <row r="3779" spans="1:17">
      <c r="A3779" t="s">
        <v>5391</v>
      </c>
      <c r="B3779" s="2">
        <v>45173</v>
      </c>
      <c r="C3779" t="s">
        <v>1388</v>
      </c>
      <c r="D3779" t="s">
        <v>49</v>
      </c>
      <c r="E3779" t="s">
        <v>61</v>
      </c>
      <c r="F3779" t="s">
        <v>33</v>
      </c>
      <c r="G3779" t="s">
        <v>19</v>
      </c>
      <c r="H3779" t="s">
        <v>20</v>
      </c>
      <c r="I3779" s="3">
        <v>4</v>
      </c>
      <c r="J3779" s="4">
        <v>35995.26</v>
      </c>
      <c r="K3779" s="4">
        <v>143981.04</v>
      </c>
      <c r="L3779" t="s">
        <v>21</v>
      </c>
      <c r="M3779" t="s">
        <v>29</v>
      </c>
      <c r="N3779">
        <f>IF(COUNTIF($C$2:C3779,C3779)=1,1,0)</f>
        <v>0</v>
      </c>
      <c r="O3779">
        <f t="shared" si="118"/>
        <v>0</v>
      </c>
      <c r="P3779" t="str">
        <f t="shared" si="119"/>
        <v>2023-09</v>
      </c>
      <c r="Q3779" s="3">
        <f>IF(AND(IF(dashboard!$B$4="All",TRUE,$F3779=dashboard!$B$4),IF(dashboard!$B$5="All",TRUE,$E3779=dashboard!$B$5),IF(dashboard!$B$6="All",TRUE,$G3779=dashboard!$B$6),IF(dashboard!$B$7="All",TRUE,$M3779=dashboard!$B$7),$P3779&gt;=dashboard!$B$8,$P3779&lt;=dashboard!$B$9,COUNTIFS($C$2:C3779,$C3779,$F$2:F3779,IF(dashboard!$B$4="All","*",dashboard!$B$4),$E$2:E3779,IF(dashboard!$B$5="All","*",dashboard!$B$5),$G$2:G3779,IF(dashboard!$B$6="All","*",dashboard!$B$6),$M$2:M3779,IF(dashboard!$B$7="All","*",dashboard!$B$7),$P$2:P3779,"&gt;="&amp;dashboard!$B$8,$P$2:P3779,"&lt;="&amp;dashboard!$B$9)=1),1,0)</f>
        <v>0</v>
      </c>
    </row>
    <row r="3780" spans="1:17">
      <c r="A3780" t="s">
        <v>5392</v>
      </c>
      <c r="B3780" s="2">
        <v>44998</v>
      </c>
      <c r="C3780" t="s">
        <v>3795</v>
      </c>
      <c r="D3780" t="s">
        <v>1402</v>
      </c>
      <c r="E3780" t="s">
        <v>26</v>
      </c>
      <c r="F3780" t="s">
        <v>46</v>
      </c>
      <c r="G3780" t="s">
        <v>19</v>
      </c>
      <c r="H3780" t="s">
        <v>57</v>
      </c>
      <c r="I3780" s="3">
        <v>4</v>
      </c>
      <c r="J3780" s="4">
        <v>16363.38</v>
      </c>
      <c r="K3780" s="4">
        <v>65453.53</v>
      </c>
      <c r="L3780" t="s">
        <v>21</v>
      </c>
      <c r="M3780" t="s">
        <v>22</v>
      </c>
      <c r="N3780">
        <f>IF(COUNTIF($C$2:C3780,C3780)=1,1,0)</f>
        <v>0</v>
      </c>
      <c r="O3780">
        <f t="shared" si="118"/>
        <v>1</v>
      </c>
      <c r="P3780" t="str">
        <f t="shared" si="119"/>
        <v>2023-03</v>
      </c>
      <c r="Q3780" s="3">
        <f>IF(AND(IF(dashboard!$B$4="All",TRUE,$F3780=dashboard!$B$4),IF(dashboard!$B$5="All",TRUE,$E3780=dashboard!$B$5),IF(dashboard!$B$6="All",TRUE,$G3780=dashboard!$B$6),IF(dashboard!$B$7="All",TRUE,$M3780=dashboard!$B$7),$P3780&gt;=dashboard!$B$8,$P3780&lt;=dashboard!$B$9,COUNTIFS($C$2:C3780,$C3780,$F$2:F3780,IF(dashboard!$B$4="All","*",dashboard!$B$4),$E$2:E3780,IF(dashboard!$B$5="All","*",dashboard!$B$5),$G$2:G3780,IF(dashboard!$B$6="All","*",dashboard!$B$6),$M$2:M3780,IF(dashboard!$B$7="All","*",dashboard!$B$7),$P$2:P3780,"&gt;="&amp;dashboard!$B$8,$P$2:P3780,"&lt;="&amp;dashboard!$B$9)=1),1,0)</f>
        <v>0</v>
      </c>
    </row>
    <row r="3781" spans="1:17">
      <c r="A3781" t="s">
        <v>5393</v>
      </c>
      <c r="B3781" s="2">
        <v>45111</v>
      </c>
      <c r="C3781" t="s">
        <v>870</v>
      </c>
      <c r="D3781" t="s">
        <v>193</v>
      </c>
      <c r="E3781" t="s">
        <v>26</v>
      </c>
      <c r="F3781" t="s">
        <v>33</v>
      </c>
      <c r="G3781" t="s">
        <v>19</v>
      </c>
      <c r="H3781" t="s">
        <v>57</v>
      </c>
      <c r="I3781" s="3">
        <v>2</v>
      </c>
      <c r="J3781" s="4">
        <v>15044.36</v>
      </c>
      <c r="K3781" s="4">
        <v>30088.73</v>
      </c>
      <c r="L3781" t="s">
        <v>21</v>
      </c>
      <c r="M3781" t="s">
        <v>29</v>
      </c>
      <c r="N3781">
        <f>IF(COUNTIF($C$2:C3781,C3781)=1,1,0)</f>
        <v>0</v>
      </c>
      <c r="O3781">
        <f t="shared" si="118"/>
        <v>0</v>
      </c>
      <c r="P3781" t="str">
        <f t="shared" si="119"/>
        <v>2023-07</v>
      </c>
      <c r="Q3781" s="3">
        <f>IF(AND(IF(dashboard!$B$4="All",TRUE,$F3781=dashboard!$B$4),IF(dashboard!$B$5="All",TRUE,$E3781=dashboard!$B$5),IF(dashboard!$B$6="All",TRUE,$G3781=dashboard!$B$6),IF(dashboard!$B$7="All",TRUE,$M3781=dashboard!$B$7),$P3781&gt;=dashboard!$B$8,$P3781&lt;=dashboard!$B$9,COUNTIFS($C$2:C3781,$C3781,$F$2:F3781,IF(dashboard!$B$4="All","*",dashboard!$B$4),$E$2:E3781,IF(dashboard!$B$5="All","*",dashboard!$B$5),$G$2:G3781,IF(dashboard!$B$6="All","*",dashboard!$B$6),$M$2:M3781,IF(dashboard!$B$7="All","*",dashboard!$B$7),$P$2:P3781,"&gt;="&amp;dashboard!$B$8,$P$2:P3781,"&lt;="&amp;dashboard!$B$9)=1),1,0)</f>
        <v>0</v>
      </c>
    </row>
    <row r="3782" spans="1:17">
      <c r="A3782" t="s">
        <v>5394</v>
      </c>
      <c r="B3782" s="2">
        <v>44932</v>
      </c>
      <c r="C3782" t="s">
        <v>293</v>
      </c>
      <c r="D3782" t="s">
        <v>265</v>
      </c>
      <c r="E3782" t="s">
        <v>26</v>
      </c>
      <c r="F3782" t="s">
        <v>33</v>
      </c>
      <c r="G3782" t="s">
        <v>19</v>
      </c>
      <c r="H3782" t="s">
        <v>20</v>
      </c>
      <c r="I3782" s="3">
        <v>5</v>
      </c>
      <c r="J3782" s="4">
        <v>25740.880000000001</v>
      </c>
      <c r="K3782" s="4">
        <v>128704.4</v>
      </c>
      <c r="L3782" t="s">
        <v>21</v>
      </c>
      <c r="M3782" t="s">
        <v>29</v>
      </c>
      <c r="N3782">
        <f>IF(COUNTIF($C$2:C3782,C3782)=1,1,0)</f>
        <v>0</v>
      </c>
      <c r="O3782">
        <f t="shared" si="118"/>
        <v>0</v>
      </c>
      <c r="P3782" t="str">
        <f t="shared" si="119"/>
        <v>2023-01</v>
      </c>
      <c r="Q3782" s="3">
        <f>IF(AND(IF(dashboard!$B$4="All",TRUE,$F3782=dashboard!$B$4),IF(dashboard!$B$5="All",TRUE,$E3782=dashboard!$B$5),IF(dashboard!$B$6="All",TRUE,$G3782=dashboard!$B$6),IF(dashboard!$B$7="All",TRUE,$M3782=dashboard!$B$7),$P3782&gt;=dashboard!$B$8,$P3782&lt;=dashboard!$B$9,COUNTIFS($C$2:C3782,$C3782,$F$2:F3782,IF(dashboard!$B$4="All","*",dashboard!$B$4),$E$2:E3782,IF(dashboard!$B$5="All","*",dashboard!$B$5),$G$2:G3782,IF(dashboard!$B$6="All","*",dashboard!$B$6),$M$2:M3782,IF(dashboard!$B$7="All","*",dashboard!$B$7),$P$2:P3782,"&gt;="&amp;dashboard!$B$8,$P$2:P3782,"&lt;="&amp;dashboard!$B$9)=1),1,0)</f>
        <v>0</v>
      </c>
    </row>
    <row r="3783" spans="1:17">
      <c r="A3783" t="s">
        <v>5395</v>
      </c>
      <c r="B3783" s="2">
        <v>45132</v>
      </c>
      <c r="C3783" t="s">
        <v>1141</v>
      </c>
      <c r="D3783" t="s">
        <v>60</v>
      </c>
      <c r="E3783" t="s">
        <v>17</v>
      </c>
      <c r="F3783" t="s">
        <v>46</v>
      </c>
      <c r="G3783" t="s">
        <v>19</v>
      </c>
      <c r="H3783" t="s">
        <v>20</v>
      </c>
      <c r="I3783" s="3">
        <v>5</v>
      </c>
      <c r="J3783" s="4">
        <v>32017.69</v>
      </c>
      <c r="K3783" s="4">
        <v>160088.46</v>
      </c>
      <c r="L3783" t="s">
        <v>21</v>
      </c>
      <c r="M3783" t="s">
        <v>29</v>
      </c>
      <c r="N3783">
        <f>IF(COUNTIF($C$2:C3783,C3783)=1,1,0)</f>
        <v>0</v>
      </c>
      <c r="O3783">
        <f t="shared" si="118"/>
        <v>0</v>
      </c>
      <c r="P3783" t="str">
        <f t="shared" si="119"/>
        <v>2023-07</v>
      </c>
      <c r="Q3783" s="3">
        <f>IF(AND(IF(dashboard!$B$4="All",TRUE,$F3783=dashboard!$B$4),IF(dashboard!$B$5="All",TRUE,$E3783=dashboard!$B$5),IF(dashboard!$B$6="All",TRUE,$G3783=dashboard!$B$6),IF(dashboard!$B$7="All",TRUE,$M3783=dashboard!$B$7),$P3783&gt;=dashboard!$B$8,$P3783&lt;=dashboard!$B$9,COUNTIFS($C$2:C3783,$C3783,$F$2:F3783,IF(dashboard!$B$4="All","*",dashboard!$B$4),$E$2:E3783,IF(dashboard!$B$5="All","*",dashboard!$B$5),$G$2:G3783,IF(dashboard!$B$6="All","*",dashboard!$B$6),$M$2:M3783,IF(dashboard!$B$7="All","*",dashboard!$B$7),$P$2:P3783,"&gt;="&amp;dashboard!$B$8,$P$2:P3783,"&lt;="&amp;dashboard!$B$9)=1),1,0)</f>
        <v>0</v>
      </c>
    </row>
    <row r="3784" spans="1:17">
      <c r="A3784" t="s">
        <v>5396</v>
      </c>
      <c r="B3784" s="2">
        <v>45470</v>
      </c>
      <c r="C3784" t="s">
        <v>244</v>
      </c>
      <c r="D3784" t="s">
        <v>1981</v>
      </c>
      <c r="E3784" t="s">
        <v>17</v>
      </c>
      <c r="F3784" t="s">
        <v>27</v>
      </c>
      <c r="G3784" t="s">
        <v>42</v>
      </c>
      <c r="H3784" t="s">
        <v>57</v>
      </c>
      <c r="I3784" s="3">
        <v>3</v>
      </c>
      <c r="J3784" s="4">
        <v>12465.23</v>
      </c>
      <c r="K3784" s="4">
        <v>37395.68</v>
      </c>
      <c r="L3784" t="s">
        <v>28</v>
      </c>
      <c r="M3784" t="s">
        <v>29</v>
      </c>
      <c r="N3784">
        <f>IF(COUNTIF($C$2:C3784,C3784)=1,1,0)</f>
        <v>0</v>
      </c>
      <c r="O3784">
        <f t="shared" si="118"/>
        <v>0</v>
      </c>
      <c r="P3784" t="str">
        <f t="shared" si="119"/>
        <v>2024-06</v>
      </c>
      <c r="Q3784" s="3">
        <f>IF(AND(IF(dashboard!$B$4="All",TRUE,$F3784=dashboard!$B$4),IF(dashboard!$B$5="All",TRUE,$E3784=dashboard!$B$5),IF(dashboard!$B$6="All",TRUE,$G3784=dashboard!$B$6),IF(dashboard!$B$7="All",TRUE,$M3784=dashboard!$B$7),$P3784&gt;=dashboard!$B$8,$P3784&lt;=dashboard!$B$9,COUNTIFS($C$2:C3784,$C3784,$F$2:F3784,IF(dashboard!$B$4="All","*",dashboard!$B$4),$E$2:E3784,IF(dashboard!$B$5="All","*",dashboard!$B$5),$G$2:G3784,IF(dashboard!$B$6="All","*",dashboard!$B$6),$M$2:M3784,IF(dashboard!$B$7="All","*",dashboard!$B$7),$P$2:P3784,"&gt;="&amp;dashboard!$B$8,$P$2:P3784,"&lt;="&amp;dashboard!$B$9)=1),1,0)</f>
        <v>0</v>
      </c>
    </row>
    <row r="3785" spans="1:17">
      <c r="A3785" t="s">
        <v>5397</v>
      </c>
      <c r="B3785" s="2">
        <v>45313</v>
      </c>
      <c r="C3785" t="s">
        <v>2770</v>
      </c>
      <c r="D3785" t="s">
        <v>1493</v>
      </c>
      <c r="E3785" t="s">
        <v>17</v>
      </c>
      <c r="F3785" t="s">
        <v>33</v>
      </c>
      <c r="G3785" t="s">
        <v>42</v>
      </c>
      <c r="H3785" t="s">
        <v>20</v>
      </c>
      <c r="I3785" s="3">
        <v>1</v>
      </c>
      <c r="J3785" s="4">
        <v>33017.550000000003</v>
      </c>
      <c r="K3785" s="4">
        <v>33017.550000000003</v>
      </c>
      <c r="L3785" t="s">
        <v>21</v>
      </c>
      <c r="M3785" t="s">
        <v>29</v>
      </c>
      <c r="N3785">
        <f>IF(COUNTIF($C$2:C3785,C3785)=1,1,0)</f>
        <v>0</v>
      </c>
      <c r="O3785">
        <f t="shared" si="118"/>
        <v>0</v>
      </c>
      <c r="P3785" t="str">
        <f t="shared" si="119"/>
        <v>2024-01</v>
      </c>
      <c r="Q3785" s="3">
        <f>IF(AND(IF(dashboard!$B$4="All",TRUE,$F3785=dashboard!$B$4),IF(dashboard!$B$5="All",TRUE,$E3785=dashboard!$B$5),IF(dashboard!$B$6="All",TRUE,$G3785=dashboard!$B$6),IF(dashboard!$B$7="All",TRUE,$M3785=dashboard!$B$7),$P3785&gt;=dashboard!$B$8,$P3785&lt;=dashboard!$B$9,COUNTIFS($C$2:C3785,$C3785,$F$2:F3785,IF(dashboard!$B$4="All","*",dashboard!$B$4),$E$2:E3785,IF(dashboard!$B$5="All","*",dashboard!$B$5),$G$2:G3785,IF(dashboard!$B$6="All","*",dashboard!$B$6),$M$2:M3785,IF(dashboard!$B$7="All","*",dashboard!$B$7),$P$2:P3785,"&gt;="&amp;dashboard!$B$8,$P$2:P3785,"&lt;="&amp;dashboard!$B$9)=1),1,0)</f>
        <v>0</v>
      </c>
    </row>
    <row r="3786" spans="1:17">
      <c r="A3786" t="s">
        <v>5398</v>
      </c>
      <c r="B3786" s="2">
        <v>45002</v>
      </c>
      <c r="C3786" t="s">
        <v>2167</v>
      </c>
      <c r="D3786" t="s">
        <v>606</v>
      </c>
      <c r="E3786" t="s">
        <v>26</v>
      </c>
      <c r="F3786" t="s">
        <v>27</v>
      </c>
      <c r="G3786" t="s">
        <v>42</v>
      </c>
      <c r="H3786" t="s">
        <v>20</v>
      </c>
      <c r="I3786" s="3">
        <v>4</v>
      </c>
      <c r="J3786" s="4">
        <v>31575.69</v>
      </c>
      <c r="K3786" s="4">
        <v>126302.76</v>
      </c>
      <c r="L3786" t="s">
        <v>21</v>
      </c>
      <c r="M3786" t="s">
        <v>29</v>
      </c>
      <c r="N3786">
        <f>IF(COUNTIF($C$2:C3786,C3786)=1,1,0)</f>
        <v>0</v>
      </c>
      <c r="O3786">
        <f t="shared" si="118"/>
        <v>0</v>
      </c>
      <c r="P3786" t="str">
        <f t="shared" si="119"/>
        <v>2023-03</v>
      </c>
      <c r="Q3786" s="3">
        <f>IF(AND(IF(dashboard!$B$4="All",TRUE,$F3786=dashboard!$B$4),IF(dashboard!$B$5="All",TRUE,$E3786=dashboard!$B$5),IF(dashboard!$B$6="All",TRUE,$G3786=dashboard!$B$6),IF(dashboard!$B$7="All",TRUE,$M3786=dashboard!$B$7),$P3786&gt;=dashboard!$B$8,$P3786&lt;=dashboard!$B$9,COUNTIFS($C$2:C3786,$C3786,$F$2:F3786,IF(dashboard!$B$4="All","*",dashboard!$B$4),$E$2:E3786,IF(dashboard!$B$5="All","*",dashboard!$B$5),$G$2:G3786,IF(dashboard!$B$6="All","*",dashboard!$B$6),$M$2:M3786,IF(dashboard!$B$7="All","*",dashboard!$B$7),$P$2:P3786,"&gt;="&amp;dashboard!$B$8,$P$2:P3786,"&lt;="&amp;dashboard!$B$9)=1),1,0)</f>
        <v>0</v>
      </c>
    </row>
    <row r="3787" spans="1:17">
      <c r="A3787" t="s">
        <v>5399</v>
      </c>
      <c r="B3787" s="2">
        <v>45103</v>
      </c>
      <c r="C3787" t="s">
        <v>555</v>
      </c>
      <c r="D3787" t="s">
        <v>897</v>
      </c>
      <c r="E3787" t="s">
        <v>17</v>
      </c>
      <c r="F3787" t="s">
        <v>33</v>
      </c>
      <c r="G3787" t="s">
        <v>42</v>
      </c>
      <c r="H3787" t="s">
        <v>50</v>
      </c>
      <c r="I3787" s="3">
        <v>5</v>
      </c>
      <c r="J3787" s="4">
        <v>2783.17</v>
      </c>
      <c r="K3787" s="4">
        <v>13915.83</v>
      </c>
      <c r="L3787" t="s">
        <v>35</v>
      </c>
      <c r="M3787" t="s">
        <v>29</v>
      </c>
      <c r="N3787">
        <f>IF(COUNTIF($C$2:C3787,C3787)=1,1,0)</f>
        <v>0</v>
      </c>
      <c r="O3787">
        <f t="shared" si="118"/>
        <v>0</v>
      </c>
      <c r="P3787" t="str">
        <f t="shared" si="119"/>
        <v>2023-06</v>
      </c>
      <c r="Q3787" s="3">
        <f>IF(AND(IF(dashboard!$B$4="All",TRUE,$F3787=dashboard!$B$4),IF(dashboard!$B$5="All",TRUE,$E3787=dashboard!$B$5),IF(dashboard!$B$6="All",TRUE,$G3787=dashboard!$B$6),IF(dashboard!$B$7="All",TRUE,$M3787=dashboard!$B$7),$P3787&gt;=dashboard!$B$8,$P3787&lt;=dashboard!$B$9,COUNTIFS($C$2:C3787,$C3787,$F$2:F3787,IF(dashboard!$B$4="All","*",dashboard!$B$4),$E$2:E3787,IF(dashboard!$B$5="All","*",dashboard!$B$5),$G$2:G3787,IF(dashboard!$B$6="All","*",dashboard!$B$6),$M$2:M3787,IF(dashboard!$B$7="All","*",dashboard!$B$7),$P$2:P3787,"&gt;="&amp;dashboard!$B$8,$P$2:P3787,"&lt;="&amp;dashboard!$B$9)=1),1,0)</f>
        <v>0</v>
      </c>
    </row>
    <row r="3788" spans="1:17">
      <c r="A3788" t="s">
        <v>5400</v>
      </c>
      <c r="B3788" s="2">
        <v>45275</v>
      </c>
      <c r="C3788" t="s">
        <v>168</v>
      </c>
      <c r="D3788" t="s">
        <v>2451</v>
      </c>
      <c r="E3788" t="s">
        <v>17</v>
      </c>
      <c r="F3788" t="s">
        <v>18</v>
      </c>
      <c r="G3788" t="s">
        <v>19</v>
      </c>
      <c r="H3788" t="s">
        <v>34</v>
      </c>
      <c r="I3788" s="3">
        <v>4</v>
      </c>
      <c r="J3788" s="4">
        <v>988.23</v>
      </c>
      <c r="K3788" s="4">
        <v>3952.91</v>
      </c>
      <c r="L3788" t="s">
        <v>21</v>
      </c>
      <c r="M3788" t="s">
        <v>29</v>
      </c>
      <c r="N3788">
        <f>IF(COUNTIF($C$2:C3788,C3788)=1,1,0)</f>
        <v>0</v>
      </c>
      <c r="O3788">
        <f t="shared" si="118"/>
        <v>0</v>
      </c>
      <c r="P3788" t="str">
        <f t="shared" si="119"/>
        <v>2023-12</v>
      </c>
      <c r="Q3788" s="3">
        <f>IF(AND(IF(dashboard!$B$4="All",TRUE,$F3788=dashboard!$B$4),IF(dashboard!$B$5="All",TRUE,$E3788=dashboard!$B$5),IF(dashboard!$B$6="All",TRUE,$G3788=dashboard!$B$6),IF(dashboard!$B$7="All",TRUE,$M3788=dashboard!$B$7),$P3788&gt;=dashboard!$B$8,$P3788&lt;=dashboard!$B$9,COUNTIFS($C$2:C3788,$C3788,$F$2:F3788,IF(dashboard!$B$4="All","*",dashboard!$B$4),$E$2:E3788,IF(dashboard!$B$5="All","*",dashboard!$B$5),$G$2:G3788,IF(dashboard!$B$6="All","*",dashboard!$B$6),$M$2:M3788,IF(dashboard!$B$7="All","*",dashboard!$B$7),$P$2:P3788,"&gt;="&amp;dashboard!$B$8,$P$2:P3788,"&lt;="&amp;dashboard!$B$9)=1),1,0)</f>
        <v>0</v>
      </c>
    </row>
    <row r="3789" spans="1:17">
      <c r="A3789" t="s">
        <v>5401</v>
      </c>
      <c r="B3789" s="2">
        <v>45181</v>
      </c>
      <c r="C3789" t="s">
        <v>1786</v>
      </c>
      <c r="D3789" t="s">
        <v>5149</v>
      </c>
      <c r="E3789" t="s">
        <v>17</v>
      </c>
      <c r="F3789" t="s">
        <v>27</v>
      </c>
      <c r="G3789" t="s">
        <v>42</v>
      </c>
      <c r="H3789" t="s">
        <v>57</v>
      </c>
      <c r="I3789" s="3">
        <v>3</v>
      </c>
      <c r="J3789" s="4">
        <v>12009.76</v>
      </c>
      <c r="K3789" s="4">
        <v>36029.269999999997</v>
      </c>
      <c r="L3789" t="s">
        <v>35</v>
      </c>
      <c r="M3789" t="s">
        <v>29</v>
      </c>
      <c r="N3789">
        <f>IF(COUNTIF($C$2:C3789,C3789)=1,1,0)</f>
        <v>0</v>
      </c>
      <c r="O3789">
        <f t="shared" si="118"/>
        <v>0</v>
      </c>
      <c r="P3789" t="str">
        <f t="shared" si="119"/>
        <v>2023-09</v>
      </c>
      <c r="Q3789" s="3">
        <f>IF(AND(IF(dashboard!$B$4="All",TRUE,$F3789=dashboard!$B$4),IF(dashboard!$B$5="All",TRUE,$E3789=dashboard!$B$5),IF(dashboard!$B$6="All",TRUE,$G3789=dashboard!$B$6),IF(dashboard!$B$7="All",TRUE,$M3789=dashboard!$B$7),$P3789&gt;=dashboard!$B$8,$P3789&lt;=dashboard!$B$9,COUNTIFS($C$2:C3789,$C3789,$F$2:F3789,IF(dashboard!$B$4="All","*",dashboard!$B$4),$E$2:E3789,IF(dashboard!$B$5="All","*",dashboard!$B$5),$G$2:G3789,IF(dashboard!$B$6="All","*",dashboard!$B$6),$M$2:M3789,IF(dashboard!$B$7="All","*",dashboard!$B$7),$P$2:P3789,"&gt;="&amp;dashboard!$B$8,$P$2:P3789,"&lt;="&amp;dashboard!$B$9)=1),1,0)</f>
        <v>0</v>
      </c>
    </row>
    <row r="3790" spans="1:17">
      <c r="A3790" t="s">
        <v>5402</v>
      </c>
      <c r="B3790" s="2">
        <v>45234</v>
      </c>
      <c r="C3790" t="s">
        <v>3033</v>
      </c>
      <c r="D3790" t="s">
        <v>2220</v>
      </c>
      <c r="E3790" t="s">
        <v>17</v>
      </c>
      <c r="F3790" t="s">
        <v>27</v>
      </c>
      <c r="G3790" t="s">
        <v>19</v>
      </c>
      <c r="H3790" t="s">
        <v>57</v>
      </c>
      <c r="I3790" s="3">
        <v>3</v>
      </c>
      <c r="J3790" s="4">
        <v>17685.650000000001</v>
      </c>
      <c r="K3790" s="4">
        <v>53056.94</v>
      </c>
      <c r="L3790" t="s">
        <v>35</v>
      </c>
      <c r="M3790" t="s">
        <v>29</v>
      </c>
      <c r="N3790">
        <f>IF(COUNTIF($C$2:C3790,C3790)=1,1,0)</f>
        <v>0</v>
      </c>
      <c r="O3790">
        <f t="shared" si="118"/>
        <v>0</v>
      </c>
      <c r="P3790" t="str">
        <f t="shared" si="119"/>
        <v>2023-11</v>
      </c>
      <c r="Q3790" s="3">
        <f>IF(AND(IF(dashboard!$B$4="All",TRUE,$F3790=dashboard!$B$4),IF(dashboard!$B$5="All",TRUE,$E3790=dashboard!$B$5),IF(dashboard!$B$6="All",TRUE,$G3790=dashboard!$B$6),IF(dashboard!$B$7="All",TRUE,$M3790=dashboard!$B$7),$P3790&gt;=dashboard!$B$8,$P3790&lt;=dashboard!$B$9,COUNTIFS($C$2:C3790,$C3790,$F$2:F3790,IF(dashboard!$B$4="All","*",dashboard!$B$4),$E$2:E3790,IF(dashboard!$B$5="All","*",dashboard!$B$5),$G$2:G3790,IF(dashboard!$B$6="All","*",dashboard!$B$6),$M$2:M3790,IF(dashboard!$B$7="All","*",dashboard!$B$7),$P$2:P3790,"&gt;="&amp;dashboard!$B$8,$P$2:P3790,"&lt;="&amp;dashboard!$B$9)=1),1,0)</f>
        <v>0</v>
      </c>
    </row>
    <row r="3791" spans="1:17">
      <c r="A3791" t="s">
        <v>5403</v>
      </c>
      <c r="B3791" s="2">
        <v>45271</v>
      </c>
      <c r="C3791" t="s">
        <v>3293</v>
      </c>
      <c r="D3791" t="s">
        <v>814</v>
      </c>
      <c r="E3791" t="s">
        <v>26</v>
      </c>
      <c r="F3791" t="s">
        <v>33</v>
      </c>
      <c r="G3791" t="s">
        <v>19</v>
      </c>
      <c r="H3791" t="s">
        <v>50</v>
      </c>
      <c r="I3791" s="3">
        <v>1</v>
      </c>
      <c r="J3791" s="4">
        <v>2936.9</v>
      </c>
      <c r="K3791" s="4">
        <v>2936.9</v>
      </c>
      <c r="L3791" t="s">
        <v>35</v>
      </c>
      <c r="M3791" t="s">
        <v>29</v>
      </c>
      <c r="N3791">
        <f>IF(COUNTIF($C$2:C3791,C3791)=1,1,0)</f>
        <v>0</v>
      </c>
      <c r="O3791">
        <f t="shared" si="118"/>
        <v>0</v>
      </c>
      <c r="P3791" t="str">
        <f t="shared" si="119"/>
        <v>2023-12</v>
      </c>
      <c r="Q3791" s="3">
        <f>IF(AND(IF(dashboard!$B$4="All",TRUE,$F3791=dashboard!$B$4),IF(dashboard!$B$5="All",TRUE,$E3791=dashboard!$B$5),IF(dashboard!$B$6="All",TRUE,$G3791=dashboard!$B$6),IF(dashboard!$B$7="All",TRUE,$M3791=dashboard!$B$7),$P3791&gt;=dashboard!$B$8,$P3791&lt;=dashboard!$B$9,COUNTIFS($C$2:C3791,$C3791,$F$2:F3791,IF(dashboard!$B$4="All","*",dashboard!$B$4),$E$2:E3791,IF(dashboard!$B$5="All","*",dashboard!$B$5),$G$2:G3791,IF(dashboard!$B$6="All","*",dashboard!$B$6),$M$2:M3791,IF(dashboard!$B$7="All","*",dashboard!$B$7),$P$2:P3791,"&gt;="&amp;dashboard!$B$8,$P$2:P3791,"&lt;="&amp;dashboard!$B$9)=1),1,0)</f>
        <v>0</v>
      </c>
    </row>
    <row r="3792" spans="1:17">
      <c r="A3792" t="s">
        <v>5404</v>
      </c>
      <c r="B3792" s="2">
        <v>45053</v>
      </c>
      <c r="C3792" t="s">
        <v>3300</v>
      </c>
      <c r="D3792" t="s">
        <v>1324</v>
      </c>
      <c r="E3792" t="s">
        <v>61</v>
      </c>
      <c r="F3792" t="s">
        <v>27</v>
      </c>
      <c r="G3792" t="s">
        <v>42</v>
      </c>
      <c r="H3792" t="s">
        <v>20</v>
      </c>
      <c r="I3792" s="3">
        <v>5</v>
      </c>
      <c r="J3792" s="4">
        <v>41885.64</v>
      </c>
      <c r="K3792" s="4">
        <v>209428.18</v>
      </c>
      <c r="L3792" t="s">
        <v>35</v>
      </c>
      <c r="M3792" t="s">
        <v>22</v>
      </c>
      <c r="N3792">
        <f>IF(COUNTIF($C$2:C3792,C3792)=1,1,0)</f>
        <v>0</v>
      </c>
      <c r="O3792">
        <f t="shared" si="118"/>
        <v>1</v>
      </c>
      <c r="P3792" t="str">
        <f t="shared" si="119"/>
        <v>2023-05</v>
      </c>
      <c r="Q3792" s="3">
        <f>IF(AND(IF(dashboard!$B$4="All",TRUE,$F3792=dashboard!$B$4),IF(dashboard!$B$5="All",TRUE,$E3792=dashboard!$B$5),IF(dashboard!$B$6="All",TRUE,$G3792=dashboard!$B$6),IF(dashboard!$B$7="All",TRUE,$M3792=dashboard!$B$7),$P3792&gt;=dashboard!$B$8,$P3792&lt;=dashboard!$B$9,COUNTIFS($C$2:C3792,$C3792,$F$2:F3792,IF(dashboard!$B$4="All","*",dashboard!$B$4),$E$2:E3792,IF(dashboard!$B$5="All","*",dashboard!$B$5),$G$2:G3792,IF(dashboard!$B$6="All","*",dashboard!$B$6),$M$2:M3792,IF(dashboard!$B$7="All","*",dashboard!$B$7),$P$2:P3792,"&gt;="&amp;dashboard!$B$8,$P$2:P3792,"&lt;="&amp;dashboard!$B$9)=1),1,0)</f>
        <v>0</v>
      </c>
    </row>
    <row r="3793" spans="1:17">
      <c r="A3793" t="s">
        <v>5405</v>
      </c>
      <c r="B3793" s="2">
        <v>45213</v>
      </c>
      <c r="C3793" t="s">
        <v>433</v>
      </c>
      <c r="D3793" t="s">
        <v>227</v>
      </c>
      <c r="E3793" t="s">
        <v>26</v>
      </c>
      <c r="F3793" t="s">
        <v>18</v>
      </c>
      <c r="G3793" t="s">
        <v>19</v>
      </c>
      <c r="H3793" t="s">
        <v>20</v>
      </c>
      <c r="I3793" s="3">
        <v>3</v>
      </c>
      <c r="J3793" s="4">
        <v>34446.660000000003</v>
      </c>
      <c r="K3793" s="4">
        <v>103339.98</v>
      </c>
      <c r="L3793" t="s">
        <v>28</v>
      </c>
      <c r="M3793" t="s">
        <v>29</v>
      </c>
      <c r="N3793">
        <f>IF(COUNTIF($C$2:C3793,C3793)=1,1,0)</f>
        <v>0</v>
      </c>
      <c r="O3793">
        <f t="shared" si="118"/>
        <v>0</v>
      </c>
      <c r="P3793" t="str">
        <f t="shared" si="119"/>
        <v>2023-10</v>
      </c>
      <c r="Q3793" s="3">
        <f>IF(AND(IF(dashboard!$B$4="All",TRUE,$F3793=dashboard!$B$4),IF(dashboard!$B$5="All",TRUE,$E3793=dashboard!$B$5),IF(dashboard!$B$6="All",TRUE,$G3793=dashboard!$B$6),IF(dashboard!$B$7="All",TRUE,$M3793=dashboard!$B$7),$P3793&gt;=dashboard!$B$8,$P3793&lt;=dashboard!$B$9,COUNTIFS($C$2:C3793,$C3793,$F$2:F3793,IF(dashboard!$B$4="All","*",dashboard!$B$4),$E$2:E3793,IF(dashboard!$B$5="All","*",dashboard!$B$5),$G$2:G3793,IF(dashboard!$B$6="All","*",dashboard!$B$6),$M$2:M3793,IF(dashboard!$B$7="All","*",dashboard!$B$7),$P$2:P3793,"&gt;="&amp;dashboard!$B$8,$P$2:P3793,"&lt;="&amp;dashboard!$B$9)=1),1,0)</f>
        <v>0</v>
      </c>
    </row>
    <row r="3794" spans="1:17">
      <c r="A3794" t="s">
        <v>5406</v>
      </c>
      <c r="B3794" s="2">
        <v>45413</v>
      </c>
      <c r="C3794" t="s">
        <v>784</v>
      </c>
      <c r="D3794" t="s">
        <v>1407</v>
      </c>
      <c r="E3794" t="s">
        <v>26</v>
      </c>
      <c r="F3794" t="s">
        <v>46</v>
      </c>
      <c r="G3794" t="s">
        <v>19</v>
      </c>
      <c r="H3794" t="s">
        <v>20</v>
      </c>
      <c r="I3794" s="3">
        <v>3</v>
      </c>
      <c r="J3794" s="4">
        <v>26480.02</v>
      </c>
      <c r="K3794" s="4">
        <v>79440.06</v>
      </c>
      <c r="L3794" t="s">
        <v>28</v>
      </c>
      <c r="M3794" t="s">
        <v>29</v>
      </c>
      <c r="N3794">
        <f>IF(COUNTIF($C$2:C3794,C3794)=1,1,0)</f>
        <v>0</v>
      </c>
      <c r="O3794">
        <f t="shared" si="118"/>
        <v>0</v>
      </c>
      <c r="P3794" t="str">
        <f t="shared" si="119"/>
        <v>2024-05</v>
      </c>
      <c r="Q3794" s="3">
        <f>IF(AND(IF(dashboard!$B$4="All",TRUE,$F3794=dashboard!$B$4),IF(dashboard!$B$5="All",TRUE,$E3794=dashboard!$B$5),IF(dashboard!$B$6="All",TRUE,$G3794=dashboard!$B$6),IF(dashboard!$B$7="All",TRUE,$M3794=dashboard!$B$7),$P3794&gt;=dashboard!$B$8,$P3794&lt;=dashboard!$B$9,COUNTIFS($C$2:C3794,$C3794,$F$2:F3794,IF(dashboard!$B$4="All","*",dashboard!$B$4),$E$2:E3794,IF(dashboard!$B$5="All","*",dashboard!$B$5),$G$2:G3794,IF(dashboard!$B$6="All","*",dashboard!$B$6),$M$2:M3794,IF(dashboard!$B$7="All","*",dashboard!$B$7),$P$2:P3794,"&gt;="&amp;dashboard!$B$8,$P$2:P3794,"&lt;="&amp;dashboard!$B$9)=1),1,0)</f>
        <v>0</v>
      </c>
    </row>
    <row r="3795" spans="1:17">
      <c r="A3795" t="s">
        <v>5407</v>
      </c>
      <c r="B3795" s="2">
        <v>45309</v>
      </c>
      <c r="C3795" t="s">
        <v>2560</v>
      </c>
      <c r="D3795" t="s">
        <v>1251</v>
      </c>
      <c r="E3795" t="s">
        <v>26</v>
      </c>
      <c r="F3795" t="s">
        <v>18</v>
      </c>
      <c r="G3795" t="s">
        <v>19</v>
      </c>
      <c r="H3795" t="s">
        <v>57</v>
      </c>
      <c r="I3795" s="3">
        <v>4</v>
      </c>
      <c r="J3795" s="4">
        <v>17101.259999999998</v>
      </c>
      <c r="K3795" s="4">
        <v>68405.03</v>
      </c>
      <c r="L3795" t="s">
        <v>35</v>
      </c>
      <c r="M3795" t="s">
        <v>29</v>
      </c>
      <c r="N3795">
        <f>IF(COUNTIF($C$2:C3795,C3795)=1,1,0)</f>
        <v>0</v>
      </c>
      <c r="O3795">
        <f t="shared" si="118"/>
        <v>0</v>
      </c>
      <c r="P3795" t="str">
        <f t="shared" si="119"/>
        <v>2024-01</v>
      </c>
      <c r="Q3795" s="3">
        <f>IF(AND(IF(dashboard!$B$4="All",TRUE,$F3795=dashboard!$B$4),IF(dashboard!$B$5="All",TRUE,$E3795=dashboard!$B$5),IF(dashboard!$B$6="All",TRUE,$G3795=dashboard!$B$6),IF(dashboard!$B$7="All",TRUE,$M3795=dashboard!$B$7),$P3795&gt;=dashboard!$B$8,$P3795&lt;=dashboard!$B$9,COUNTIFS($C$2:C3795,$C3795,$F$2:F3795,IF(dashboard!$B$4="All","*",dashboard!$B$4),$E$2:E3795,IF(dashboard!$B$5="All","*",dashboard!$B$5),$G$2:G3795,IF(dashboard!$B$6="All","*",dashboard!$B$6),$M$2:M3795,IF(dashboard!$B$7="All","*",dashboard!$B$7),$P$2:P3795,"&gt;="&amp;dashboard!$B$8,$P$2:P3795,"&lt;="&amp;dashboard!$B$9)=1),1,0)</f>
        <v>0</v>
      </c>
    </row>
    <row r="3796" spans="1:17">
      <c r="A3796" t="s">
        <v>5408</v>
      </c>
      <c r="B3796" s="2">
        <v>45332</v>
      </c>
      <c r="C3796" t="s">
        <v>1711</v>
      </c>
      <c r="D3796" t="s">
        <v>2835</v>
      </c>
      <c r="E3796" t="s">
        <v>17</v>
      </c>
      <c r="F3796" t="s">
        <v>46</v>
      </c>
      <c r="G3796" t="s">
        <v>42</v>
      </c>
      <c r="H3796" t="s">
        <v>50</v>
      </c>
      <c r="I3796" s="3">
        <v>2</v>
      </c>
      <c r="J3796" s="4">
        <v>1931.39</v>
      </c>
      <c r="K3796" s="4">
        <v>3862.79</v>
      </c>
      <c r="L3796" t="s">
        <v>28</v>
      </c>
      <c r="M3796" t="s">
        <v>29</v>
      </c>
      <c r="N3796">
        <f>IF(COUNTIF($C$2:C3796,C3796)=1,1,0)</f>
        <v>0</v>
      </c>
      <c r="O3796">
        <f t="shared" si="118"/>
        <v>0</v>
      </c>
      <c r="P3796" t="str">
        <f t="shared" si="119"/>
        <v>2024-02</v>
      </c>
      <c r="Q3796" s="3">
        <f>IF(AND(IF(dashboard!$B$4="All",TRUE,$F3796=dashboard!$B$4),IF(dashboard!$B$5="All",TRUE,$E3796=dashboard!$B$5),IF(dashboard!$B$6="All",TRUE,$G3796=dashboard!$B$6),IF(dashboard!$B$7="All",TRUE,$M3796=dashboard!$B$7),$P3796&gt;=dashboard!$B$8,$P3796&lt;=dashboard!$B$9,COUNTIFS($C$2:C3796,$C3796,$F$2:F3796,IF(dashboard!$B$4="All","*",dashboard!$B$4),$E$2:E3796,IF(dashboard!$B$5="All","*",dashboard!$B$5),$G$2:G3796,IF(dashboard!$B$6="All","*",dashboard!$B$6),$M$2:M3796,IF(dashboard!$B$7="All","*",dashboard!$B$7),$P$2:P3796,"&gt;="&amp;dashboard!$B$8,$P$2:P3796,"&lt;="&amp;dashboard!$B$9)=1),1,0)</f>
        <v>0</v>
      </c>
    </row>
    <row r="3797" spans="1:17">
      <c r="A3797" t="s">
        <v>5409</v>
      </c>
      <c r="B3797" s="2">
        <v>45314</v>
      </c>
      <c r="C3797" t="s">
        <v>583</v>
      </c>
      <c r="D3797" t="s">
        <v>407</v>
      </c>
      <c r="E3797" t="s">
        <v>17</v>
      </c>
      <c r="F3797" t="s">
        <v>18</v>
      </c>
      <c r="G3797" t="s">
        <v>42</v>
      </c>
      <c r="H3797" t="s">
        <v>34</v>
      </c>
      <c r="I3797" s="3">
        <v>5</v>
      </c>
      <c r="J3797" s="4">
        <v>933.36</v>
      </c>
      <c r="K3797" s="4">
        <v>4666.78</v>
      </c>
      <c r="L3797" t="s">
        <v>28</v>
      </c>
      <c r="M3797" t="s">
        <v>29</v>
      </c>
      <c r="N3797">
        <f>IF(COUNTIF($C$2:C3797,C3797)=1,1,0)</f>
        <v>0</v>
      </c>
      <c r="O3797">
        <f t="shared" si="118"/>
        <v>0</v>
      </c>
      <c r="P3797" t="str">
        <f t="shared" si="119"/>
        <v>2024-01</v>
      </c>
      <c r="Q3797" s="3">
        <f>IF(AND(IF(dashboard!$B$4="All",TRUE,$F3797=dashboard!$B$4),IF(dashboard!$B$5="All",TRUE,$E3797=dashboard!$B$5),IF(dashboard!$B$6="All",TRUE,$G3797=dashboard!$B$6),IF(dashboard!$B$7="All",TRUE,$M3797=dashboard!$B$7),$P3797&gt;=dashboard!$B$8,$P3797&lt;=dashboard!$B$9,COUNTIFS($C$2:C3797,$C3797,$F$2:F3797,IF(dashboard!$B$4="All","*",dashboard!$B$4),$E$2:E3797,IF(dashboard!$B$5="All","*",dashboard!$B$5),$G$2:G3797,IF(dashboard!$B$6="All","*",dashboard!$B$6),$M$2:M3797,IF(dashboard!$B$7="All","*",dashboard!$B$7),$P$2:P3797,"&gt;="&amp;dashboard!$B$8,$P$2:P3797,"&lt;="&amp;dashboard!$B$9)=1),1,0)</f>
        <v>0</v>
      </c>
    </row>
    <row r="3798" spans="1:17">
      <c r="A3798" t="s">
        <v>5410</v>
      </c>
      <c r="B3798" s="2">
        <v>45451</v>
      </c>
      <c r="C3798" t="s">
        <v>2729</v>
      </c>
      <c r="D3798" t="s">
        <v>568</v>
      </c>
      <c r="E3798" t="s">
        <v>61</v>
      </c>
      <c r="F3798" t="s">
        <v>18</v>
      </c>
      <c r="G3798" t="s">
        <v>19</v>
      </c>
      <c r="H3798" t="s">
        <v>50</v>
      </c>
      <c r="I3798" s="3">
        <v>1</v>
      </c>
      <c r="J3798" s="4">
        <v>1991.75</v>
      </c>
      <c r="K3798" s="4">
        <v>1991.75</v>
      </c>
      <c r="L3798" t="s">
        <v>21</v>
      </c>
      <c r="M3798" t="s">
        <v>29</v>
      </c>
      <c r="N3798">
        <f>IF(COUNTIF($C$2:C3798,C3798)=1,1,0)</f>
        <v>0</v>
      </c>
      <c r="O3798">
        <f t="shared" si="118"/>
        <v>0</v>
      </c>
      <c r="P3798" t="str">
        <f t="shared" si="119"/>
        <v>2024-06</v>
      </c>
      <c r="Q3798" s="3">
        <f>IF(AND(IF(dashboard!$B$4="All",TRUE,$F3798=dashboard!$B$4),IF(dashboard!$B$5="All",TRUE,$E3798=dashboard!$B$5),IF(dashboard!$B$6="All",TRUE,$G3798=dashboard!$B$6),IF(dashboard!$B$7="All",TRUE,$M3798=dashboard!$B$7),$P3798&gt;=dashboard!$B$8,$P3798&lt;=dashboard!$B$9,COUNTIFS($C$2:C3798,$C3798,$F$2:F3798,IF(dashboard!$B$4="All","*",dashboard!$B$4),$E$2:E3798,IF(dashboard!$B$5="All","*",dashboard!$B$5),$G$2:G3798,IF(dashboard!$B$6="All","*",dashboard!$B$6),$M$2:M3798,IF(dashboard!$B$7="All","*",dashboard!$B$7),$P$2:P3798,"&gt;="&amp;dashboard!$B$8,$P$2:P3798,"&lt;="&amp;dashboard!$B$9)=1),1,0)</f>
        <v>0</v>
      </c>
    </row>
    <row r="3799" spans="1:17">
      <c r="A3799" t="s">
        <v>5411</v>
      </c>
      <c r="B3799" s="2">
        <v>45202</v>
      </c>
      <c r="C3799" t="s">
        <v>791</v>
      </c>
      <c r="D3799" t="s">
        <v>448</v>
      </c>
      <c r="E3799" t="s">
        <v>17</v>
      </c>
      <c r="F3799" t="s">
        <v>27</v>
      </c>
      <c r="G3799" t="s">
        <v>42</v>
      </c>
      <c r="H3799" t="s">
        <v>57</v>
      </c>
      <c r="I3799" s="3">
        <v>1</v>
      </c>
      <c r="J3799" s="4">
        <v>15400.64</v>
      </c>
      <c r="K3799" s="4">
        <v>15400.64</v>
      </c>
      <c r="L3799" t="s">
        <v>28</v>
      </c>
      <c r="M3799" t="s">
        <v>29</v>
      </c>
      <c r="N3799">
        <f>IF(COUNTIF($C$2:C3799,C3799)=1,1,0)</f>
        <v>0</v>
      </c>
      <c r="O3799">
        <f t="shared" si="118"/>
        <v>0</v>
      </c>
      <c r="P3799" t="str">
        <f t="shared" si="119"/>
        <v>2023-10</v>
      </c>
      <c r="Q3799" s="3">
        <f>IF(AND(IF(dashboard!$B$4="All",TRUE,$F3799=dashboard!$B$4),IF(dashboard!$B$5="All",TRUE,$E3799=dashboard!$B$5),IF(dashboard!$B$6="All",TRUE,$G3799=dashboard!$B$6),IF(dashboard!$B$7="All",TRUE,$M3799=dashboard!$B$7),$P3799&gt;=dashboard!$B$8,$P3799&lt;=dashboard!$B$9,COUNTIFS($C$2:C3799,$C3799,$F$2:F3799,IF(dashboard!$B$4="All","*",dashboard!$B$4),$E$2:E3799,IF(dashboard!$B$5="All","*",dashboard!$B$5),$G$2:G3799,IF(dashboard!$B$6="All","*",dashboard!$B$6),$M$2:M3799,IF(dashboard!$B$7="All","*",dashboard!$B$7),$P$2:P3799,"&gt;="&amp;dashboard!$B$8,$P$2:P3799,"&lt;="&amp;dashboard!$B$9)=1),1,0)</f>
        <v>0</v>
      </c>
    </row>
    <row r="3800" spans="1:17">
      <c r="A3800" t="s">
        <v>5412</v>
      </c>
      <c r="B3800" s="2">
        <v>45426</v>
      </c>
      <c r="C3800" t="s">
        <v>1786</v>
      </c>
      <c r="D3800" t="s">
        <v>2285</v>
      </c>
      <c r="E3800" t="s">
        <v>17</v>
      </c>
      <c r="F3800" t="s">
        <v>18</v>
      </c>
      <c r="G3800" t="s">
        <v>19</v>
      </c>
      <c r="H3800" t="s">
        <v>34</v>
      </c>
      <c r="I3800" s="3">
        <v>4</v>
      </c>
      <c r="J3800" s="4">
        <v>904.32</v>
      </c>
      <c r="K3800" s="4">
        <v>3617.28</v>
      </c>
      <c r="L3800" t="s">
        <v>35</v>
      </c>
      <c r="M3800" t="s">
        <v>29</v>
      </c>
      <c r="N3800">
        <f>IF(COUNTIF($C$2:C3800,C3800)=1,1,0)</f>
        <v>0</v>
      </c>
      <c r="O3800">
        <f t="shared" si="118"/>
        <v>0</v>
      </c>
      <c r="P3800" t="str">
        <f t="shared" si="119"/>
        <v>2024-05</v>
      </c>
      <c r="Q3800" s="3">
        <f>IF(AND(IF(dashboard!$B$4="All",TRUE,$F3800=dashboard!$B$4),IF(dashboard!$B$5="All",TRUE,$E3800=dashboard!$B$5),IF(dashboard!$B$6="All",TRUE,$G3800=dashboard!$B$6),IF(dashboard!$B$7="All",TRUE,$M3800=dashboard!$B$7),$P3800&gt;=dashboard!$B$8,$P3800&lt;=dashboard!$B$9,COUNTIFS($C$2:C3800,$C3800,$F$2:F3800,IF(dashboard!$B$4="All","*",dashboard!$B$4),$E$2:E3800,IF(dashboard!$B$5="All","*",dashboard!$B$5),$G$2:G3800,IF(dashboard!$B$6="All","*",dashboard!$B$6),$M$2:M3800,IF(dashboard!$B$7="All","*",dashboard!$B$7),$P$2:P3800,"&gt;="&amp;dashboard!$B$8,$P$2:P3800,"&lt;="&amp;dashboard!$B$9)=1),1,0)</f>
        <v>0</v>
      </c>
    </row>
    <row r="3801" spans="1:17">
      <c r="A3801" t="s">
        <v>5413</v>
      </c>
      <c r="B3801" s="2">
        <v>45263</v>
      </c>
      <c r="C3801" t="s">
        <v>1907</v>
      </c>
      <c r="D3801" t="s">
        <v>2692</v>
      </c>
      <c r="E3801" t="s">
        <v>26</v>
      </c>
      <c r="F3801" t="s">
        <v>33</v>
      </c>
      <c r="G3801" t="s">
        <v>19</v>
      </c>
      <c r="H3801" t="s">
        <v>20</v>
      </c>
      <c r="I3801" s="3">
        <v>1</v>
      </c>
      <c r="J3801" s="4">
        <v>38119.93</v>
      </c>
      <c r="K3801" s="4">
        <v>38119.93</v>
      </c>
      <c r="L3801" t="s">
        <v>35</v>
      </c>
      <c r="M3801" t="s">
        <v>29</v>
      </c>
      <c r="N3801">
        <f>IF(COUNTIF($C$2:C3801,C3801)=1,1,0)</f>
        <v>0</v>
      </c>
      <c r="O3801">
        <f t="shared" si="118"/>
        <v>0</v>
      </c>
      <c r="P3801" t="str">
        <f t="shared" si="119"/>
        <v>2023-12</v>
      </c>
      <c r="Q3801" s="3">
        <f>IF(AND(IF(dashboard!$B$4="All",TRUE,$F3801=dashboard!$B$4),IF(dashboard!$B$5="All",TRUE,$E3801=dashboard!$B$5),IF(dashboard!$B$6="All",TRUE,$G3801=dashboard!$B$6),IF(dashboard!$B$7="All",TRUE,$M3801=dashboard!$B$7),$P3801&gt;=dashboard!$B$8,$P3801&lt;=dashboard!$B$9,COUNTIFS($C$2:C3801,$C3801,$F$2:F3801,IF(dashboard!$B$4="All","*",dashboard!$B$4),$E$2:E3801,IF(dashboard!$B$5="All","*",dashboard!$B$5),$G$2:G3801,IF(dashboard!$B$6="All","*",dashboard!$B$6),$M$2:M3801,IF(dashboard!$B$7="All","*",dashboard!$B$7),$P$2:P3801,"&gt;="&amp;dashboard!$B$8,$P$2:P3801,"&lt;="&amp;dashboard!$B$9)=1),1,0)</f>
        <v>0</v>
      </c>
    </row>
    <row r="3802" spans="1:17">
      <c r="A3802" t="s">
        <v>5414</v>
      </c>
      <c r="B3802" s="2">
        <v>45407</v>
      </c>
      <c r="C3802" t="s">
        <v>453</v>
      </c>
      <c r="D3802" t="s">
        <v>889</v>
      </c>
      <c r="E3802" t="s">
        <v>17</v>
      </c>
      <c r="F3802" t="s">
        <v>33</v>
      </c>
      <c r="G3802" t="s">
        <v>19</v>
      </c>
      <c r="H3802" t="s">
        <v>50</v>
      </c>
      <c r="I3802" s="3">
        <v>3</v>
      </c>
      <c r="J3802" s="4">
        <v>1822.81</v>
      </c>
      <c r="K3802" s="4">
        <v>5468.44</v>
      </c>
      <c r="L3802" t="s">
        <v>35</v>
      </c>
      <c r="M3802" t="s">
        <v>29</v>
      </c>
      <c r="N3802">
        <f>IF(COUNTIF($C$2:C3802,C3802)=1,1,0)</f>
        <v>0</v>
      </c>
      <c r="O3802">
        <f t="shared" si="118"/>
        <v>0</v>
      </c>
      <c r="P3802" t="str">
        <f t="shared" si="119"/>
        <v>2024-04</v>
      </c>
      <c r="Q3802" s="3">
        <f>IF(AND(IF(dashboard!$B$4="All",TRUE,$F3802=dashboard!$B$4),IF(dashboard!$B$5="All",TRUE,$E3802=dashboard!$B$5),IF(dashboard!$B$6="All",TRUE,$G3802=dashboard!$B$6),IF(dashboard!$B$7="All",TRUE,$M3802=dashboard!$B$7),$P3802&gt;=dashboard!$B$8,$P3802&lt;=dashboard!$B$9,COUNTIFS($C$2:C3802,$C3802,$F$2:F3802,IF(dashboard!$B$4="All","*",dashboard!$B$4),$E$2:E3802,IF(dashboard!$B$5="All","*",dashboard!$B$5),$G$2:G3802,IF(dashboard!$B$6="All","*",dashboard!$B$6),$M$2:M3802,IF(dashboard!$B$7="All","*",dashboard!$B$7),$P$2:P3802,"&gt;="&amp;dashboard!$B$8,$P$2:P3802,"&lt;="&amp;dashboard!$B$9)=1),1,0)</f>
        <v>0</v>
      </c>
    </row>
    <row r="3803" spans="1:17">
      <c r="A3803" t="s">
        <v>5415</v>
      </c>
      <c r="B3803" s="2">
        <v>45199</v>
      </c>
      <c r="C3803" t="s">
        <v>471</v>
      </c>
      <c r="D3803" t="s">
        <v>251</v>
      </c>
      <c r="E3803" t="s">
        <v>17</v>
      </c>
      <c r="F3803" t="s">
        <v>33</v>
      </c>
      <c r="G3803" t="s">
        <v>42</v>
      </c>
      <c r="H3803" t="s">
        <v>50</v>
      </c>
      <c r="I3803" s="3">
        <v>5</v>
      </c>
      <c r="J3803" s="4">
        <v>1888.06</v>
      </c>
      <c r="K3803" s="4">
        <v>9440.2900000000009</v>
      </c>
      <c r="L3803" t="s">
        <v>35</v>
      </c>
      <c r="M3803" t="s">
        <v>29</v>
      </c>
      <c r="N3803">
        <f>IF(COUNTIF($C$2:C3803,C3803)=1,1,0)</f>
        <v>0</v>
      </c>
      <c r="O3803">
        <f t="shared" si="118"/>
        <v>0</v>
      </c>
      <c r="P3803" t="str">
        <f t="shared" si="119"/>
        <v>2023-09</v>
      </c>
      <c r="Q3803" s="3">
        <f>IF(AND(IF(dashboard!$B$4="All",TRUE,$F3803=dashboard!$B$4),IF(dashboard!$B$5="All",TRUE,$E3803=dashboard!$B$5),IF(dashboard!$B$6="All",TRUE,$G3803=dashboard!$B$6),IF(dashboard!$B$7="All",TRUE,$M3803=dashboard!$B$7),$P3803&gt;=dashboard!$B$8,$P3803&lt;=dashboard!$B$9,COUNTIFS($C$2:C3803,$C3803,$F$2:F3803,IF(dashboard!$B$4="All","*",dashboard!$B$4),$E$2:E3803,IF(dashboard!$B$5="All","*",dashboard!$B$5),$G$2:G3803,IF(dashboard!$B$6="All","*",dashboard!$B$6),$M$2:M3803,IF(dashboard!$B$7="All","*",dashboard!$B$7),$P$2:P3803,"&gt;="&amp;dashboard!$B$8,$P$2:P3803,"&lt;="&amp;dashboard!$B$9)=1),1,0)</f>
        <v>0</v>
      </c>
    </row>
    <row r="3804" spans="1:17">
      <c r="A3804" t="s">
        <v>5416</v>
      </c>
      <c r="B3804" s="2">
        <v>44984</v>
      </c>
      <c r="C3804" t="s">
        <v>546</v>
      </c>
      <c r="D3804" t="s">
        <v>2240</v>
      </c>
      <c r="E3804" t="s">
        <v>17</v>
      </c>
      <c r="F3804" t="s">
        <v>33</v>
      </c>
      <c r="G3804" t="s">
        <v>19</v>
      </c>
      <c r="H3804" t="s">
        <v>57</v>
      </c>
      <c r="I3804" s="3">
        <v>1</v>
      </c>
      <c r="J3804" s="4">
        <v>13758.65</v>
      </c>
      <c r="K3804" s="4">
        <v>13758.65</v>
      </c>
      <c r="L3804" t="s">
        <v>21</v>
      </c>
      <c r="M3804" t="s">
        <v>29</v>
      </c>
      <c r="N3804">
        <f>IF(COUNTIF($C$2:C3804,C3804)=1,1,0)</f>
        <v>0</v>
      </c>
      <c r="O3804">
        <f t="shared" si="118"/>
        <v>0</v>
      </c>
      <c r="P3804" t="str">
        <f t="shared" si="119"/>
        <v>2023-02</v>
      </c>
      <c r="Q3804" s="3">
        <f>IF(AND(IF(dashboard!$B$4="All",TRUE,$F3804=dashboard!$B$4),IF(dashboard!$B$5="All",TRUE,$E3804=dashboard!$B$5),IF(dashboard!$B$6="All",TRUE,$G3804=dashboard!$B$6),IF(dashboard!$B$7="All",TRUE,$M3804=dashboard!$B$7),$P3804&gt;=dashboard!$B$8,$P3804&lt;=dashboard!$B$9,COUNTIFS($C$2:C3804,$C3804,$F$2:F3804,IF(dashboard!$B$4="All","*",dashboard!$B$4),$E$2:E3804,IF(dashboard!$B$5="All","*",dashboard!$B$5),$G$2:G3804,IF(dashboard!$B$6="All","*",dashboard!$B$6),$M$2:M3804,IF(dashboard!$B$7="All","*",dashboard!$B$7),$P$2:P3804,"&gt;="&amp;dashboard!$B$8,$P$2:P3804,"&lt;="&amp;dashboard!$B$9)=1),1,0)</f>
        <v>0</v>
      </c>
    </row>
    <row r="3805" spans="1:17">
      <c r="A3805" t="s">
        <v>5417</v>
      </c>
      <c r="B3805" s="2">
        <v>45254</v>
      </c>
      <c r="C3805" t="s">
        <v>2129</v>
      </c>
      <c r="D3805" t="s">
        <v>262</v>
      </c>
      <c r="E3805" t="s">
        <v>17</v>
      </c>
      <c r="F3805" t="s">
        <v>27</v>
      </c>
      <c r="G3805" t="s">
        <v>19</v>
      </c>
      <c r="H3805" t="s">
        <v>50</v>
      </c>
      <c r="I3805" s="3">
        <v>5</v>
      </c>
      <c r="J3805" s="4">
        <v>2223.96</v>
      </c>
      <c r="K3805" s="4">
        <v>11119.82</v>
      </c>
      <c r="L3805" t="s">
        <v>28</v>
      </c>
      <c r="M3805" t="s">
        <v>29</v>
      </c>
      <c r="N3805">
        <f>IF(COUNTIF($C$2:C3805,C3805)=1,1,0)</f>
        <v>0</v>
      </c>
      <c r="O3805">
        <f t="shared" si="118"/>
        <v>0</v>
      </c>
      <c r="P3805" t="str">
        <f t="shared" si="119"/>
        <v>2023-11</v>
      </c>
      <c r="Q3805" s="3">
        <f>IF(AND(IF(dashboard!$B$4="All",TRUE,$F3805=dashboard!$B$4),IF(dashboard!$B$5="All",TRUE,$E3805=dashboard!$B$5),IF(dashboard!$B$6="All",TRUE,$G3805=dashboard!$B$6),IF(dashboard!$B$7="All",TRUE,$M3805=dashboard!$B$7),$P3805&gt;=dashboard!$B$8,$P3805&lt;=dashboard!$B$9,COUNTIFS($C$2:C3805,$C3805,$F$2:F3805,IF(dashboard!$B$4="All","*",dashboard!$B$4),$E$2:E3805,IF(dashboard!$B$5="All","*",dashboard!$B$5),$G$2:G3805,IF(dashboard!$B$6="All","*",dashboard!$B$6),$M$2:M3805,IF(dashboard!$B$7="All","*",dashboard!$B$7),$P$2:P3805,"&gt;="&amp;dashboard!$B$8,$P$2:P3805,"&lt;="&amp;dashboard!$B$9)=1),1,0)</f>
        <v>0</v>
      </c>
    </row>
    <row r="3806" spans="1:17">
      <c r="A3806" t="s">
        <v>5418</v>
      </c>
      <c r="B3806" s="2">
        <v>45035</v>
      </c>
      <c r="C3806" t="s">
        <v>2420</v>
      </c>
      <c r="D3806" t="s">
        <v>881</v>
      </c>
      <c r="E3806" t="s">
        <v>17</v>
      </c>
      <c r="F3806" t="s">
        <v>33</v>
      </c>
      <c r="G3806" t="s">
        <v>19</v>
      </c>
      <c r="H3806" t="s">
        <v>34</v>
      </c>
      <c r="I3806" s="3">
        <v>1</v>
      </c>
      <c r="J3806" s="4">
        <v>1433.82</v>
      </c>
      <c r="K3806" s="4">
        <v>1433.82</v>
      </c>
      <c r="L3806" t="s">
        <v>35</v>
      </c>
      <c r="M3806" t="s">
        <v>29</v>
      </c>
      <c r="N3806">
        <f>IF(COUNTIF($C$2:C3806,C3806)=1,1,0)</f>
        <v>0</v>
      </c>
      <c r="O3806">
        <f t="shared" si="118"/>
        <v>0</v>
      </c>
      <c r="P3806" t="str">
        <f t="shared" si="119"/>
        <v>2023-04</v>
      </c>
      <c r="Q3806" s="3">
        <f>IF(AND(IF(dashboard!$B$4="All",TRUE,$F3806=dashboard!$B$4),IF(dashboard!$B$5="All",TRUE,$E3806=dashboard!$B$5),IF(dashboard!$B$6="All",TRUE,$G3806=dashboard!$B$6),IF(dashboard!$B$7="All",TRUE,$M3806=dashboard!$B$7),$P3806&gt;=dashboard!$B$8,$P3806&lt;=dashboard!$B$9,COUNTIFS($C$2:C3806,$C3806,$F$2:F3806,IF(dashboard!$B$4="All","*",dashboard!$B$4),$E$2:E3806,IF(dashboard!$B$5="All","*",dashboard!$B$5),$G$2:G3806,IF(dashboard!$B$6="All","*",dashboard!$B$6),$M$2:M3806,IF(dashboard!$B$7="All","*",dashboard!$B$7),$P$2:P3806,"&gt;="&amp;dashboard!$B$8,$P$2:P3806,"&lt;="&amp;dashboard!$B$9)=1),1,0)</f>
        <v>0</v>
      </c>
    </row>
    <row r="3807" spans="1:17">
      <c r="A3807" t="s">
        <v>5419</v>
      </c>
      <c r="B3807" s="2">
        <v>45205</v>
      </c>
      <c r="C3807" t="s">
        <v>1743</v>
      </c>
      <c r="D3807" t="s">
        <v>871</v>
      </c>
      <c r="E3807" t="s">
        <v>17</v>
      </c>
      <c r="F3807" t="s">
        <v>18</v>
      </c>
      <c r="G3807" t="s">
        <v>19</v>
      </c>
      <c r="H3807" t="s">
        <v>50</v>
      </c>
      <c r="I3807" s="3">
        <v>2</v>
      </c>
      <c r="J3807" s="4">
        <v>2958.58</v>
      </c>
      <c r="K3807" s="4">
        <v>5917.16</v>
      </c>
      <c r="L3807" t="s">
        <v>21</v>
      </c>
      <c r="M3807" t="s">
        <v>22</v>
      </c>
      <c r="N3807">
        <f>IF(COUNTIF($C$2:C3807,C3807)=1,1,0)</f>
        <v>0</v>
      </c>
      <c r="O3807">
        <f t="shared" si="118"/>
        <v>1</v>
      </c>
      <c r="P3807" t="str">
        <f t="shared" si="119"/>
        <v>2023-10</v>
      </c>
      <c r="Q3807" s="3">
        <f>IF(AND(IF(dashboard!$B$4="All",TRUE,$F3807=dashboard!$B$4),IF(dashboard!$B$5="All",TRUE,$E3807=dashboard!$B$5),IF(dashboard!$B$6="All",TRUE,$G3807=dashboard!$B$6),IF(dashboard!$B$7="All",TRUE,$M3807=dashboard!$B$7),$P3807&gt;=dashboard!$B$8,$P3807&lt;=dashboard!$B$9,COUNTIFS($C$2:C3807,$C3807,$F$2:F3807,IF(dashboard!$B$4="All","*",dashboard!$B$4),$E$2:E3807,IF(dashboard!$B$5="All","*",dashboard!$B$5),$G$2:G3807,IF(dashboard!$B$6="All","*",dashboard!$B$6),$M$2:M3807,IF(dashboard!$B$7="All","*",dashboard!$B$7),$P$2:P3807,"&gt;="&amp;dashboard!$B$8,$P$2:P3807,"&lt;="&amp;dashboard!$B$9)=1),1,0)</f>
        <v>0</v>
      </c>
    </row>
    <row r="3808" spans="1:17">
      <c r="A3808" t="s">
        <v>5420</v>
      </c>
      <c r="B3808" s="2">
        <v>45254</v>
      </c>
      <c r="C3808" t="s">
        <v>247</v>
      </c>
      <c r="D3808" t="s">
        <v>2401</v>
      </c>
      <c r="E3808" t="s">
        <v>26</v>
      </c>
      <c r="F3808" t="s">
        <v>33</v>
      </c>
      <c r="G3808" t="s">
        <v>42</v>
      </c>
      <c r="H3808" t="s">
        <v>57</v>
      </c>
      <c r="I3808" s="3">
        <v>2</v>
      </c>
      <c r="J3808" s="4">
        <v>11922.61</v>
      </c>
      <c r="K3808" s="4">
        <v>23845.23</v>
      </c>
      <c r="L3808" t="s">
        <v>35</v>
      </c>
      <c r="M3808" t="s">
        <v>29</v>
      </c>
      <c r="N3808">
        <f>IF(COUNTIF($C$2:C3808,C3808)=1,1,0)</f>
        <v>0</v>
      </c>
      <c r="O3808">
        <f t="shared" si="118"/>
        <v>0</v>
      </c>
      <c r="P3808" t="str">
        <f t="shared" si="119"/>
        <v>2023-11</v>
      </c>
      <c r="Q3808" s="3">
        <f>IF(AND(IF(dashboard!$B$4="All",TRUE,$F3808=dashboard!$B$4),IF(dashboard!$B$5="All",TRUE,$E3808=dashboard!$B$5),IF(dashboard!$B$6="All",TRUE,$G3808=dashboard!$B$6),IF(dashboard!$B$7="All",TRUE,$M3808=dashboard!$B$7),$P3808&gt;=dashboard!$B$8,$P3808&lt;=dashboard!$B$9,COUNTIFS($C$2:C3808,$C3808,$F$2:F3808,IF(dashboard!$B$4="All","*",dashboard!$B$4),$E$2:E3808,IF(dashboard!$B$5="All","*",dashboard!$B$5),$G$2:G3808,IF(dashboard!$B$6="All","*",dashboard!$B$6),$M$2:M3808,IF(dashboard!$B$7="All","*",dashboard!$B$7),$P$2:P3808,"&gt;="&amp;dashboard!$B$8,$P$2:P3808,"&lt;="&amp;dashboard!$B$9)=1),1,0)</f>
        <v>0</v>
      </c>
    </row>
    <row r="3809" spans="1:17">
      <c r="A3809" t="s">
        <v>5421</v>
      </c>
      <c r="B3809" s="2">
        <v>45241</v>
      </c>
      <c r="C3809" t="s">
        <v>1003</v>
      </c>
      <c r="D3809" t="s">
        <v>318</v>
      </c>
      <c r="E3809" t="s">
        <v>26</v>
      </c>
      <c r="F3809" t="s">
        <v>27</v>
      </c>
      <c r="G3809" t="s">
        <v>19</v>
      </c>
      <c r="H3809" t="s">
        <v>50</v>
      </c>
      <c r="I3809" s="3">
        <v>5</v>
      </c>
      <c r="J3809" s="4">
        <v>2933.33</v>
      </c>
      <c r="K3809" s="4">
        <v>14666.66</v>
      </c>
      <c r="L3809" t="s">
        <v>28</v>
      </c>
      <c r="M3809" t="s">
        <v>29</v>
      </c>
      <c r="N3809">
        <f>IF(COUNTIF($C$2:C3809,C3809)=1,1,0)</f>
        <v>0</v>
      </c>
      <c r="O3809">
        <f t="shared" si="118"/>
        <v>0</v>
      </c>
      <c r="P3809" t="str">
        <f t="shared" si="119"/>
        <v>2023-11</v>
      </c>
      <c r="Q3809" s="3">
        <f>IF(AND(IF(dashboard!$B$4="All",TRUE,$F3809=dashboard!$B$4),IF(dashboard!$B$5="All",TRUE,$E3809=dashboard!$B$5),IF(dashboard!$B$6="All",TRUE,$G3809=dashboard!$B$6),IF(dashboard!$B$7="All",TRUE,$M3809=dashboard!$B$7),$P3809&gt;=dashboard!$B$8,$P3809&lt;=dashboard!$B$9,COUNTIFS($C$2:C3809,$C3809,$F$2:F3809,IF(dashboard!$B$4="All","*",dashboard!$B$4),$E$2:E3809,IF(dashboard!$B$5="All","*",dashboard!$B$5),$G$2:G3809,IF(dashboard!$B$6="All","*",dashboard!$B$6),$M$2:M3809,IF(dashboard!$B$7="All","*",dashboard!$B$7),$P$2:P3809,"&gt;="&amp;dashboard!$B$8,$P$2:P3809,"&lt;="&amp;dashboard!$B$9)=1),1,0)</f>
        <v>0</v>
      </c>
    </row>
    <row r="3810" spans="1:17">
      <c r="A3810" t="s">
        <v>5422</v>
      </c>
      <c r="B3810" s="2">
        <v>45400</v>
      </c>
      <c r="C3810" t="s">
        <v>1903</v>
      </c>
      <c r="D3810" t="s">
        <v>1011</v>
      </c>
      <c r="E3810" t="s">
        <v>17</v>
      </c>
      <c r="F3810" t="s">
        <v>46</v>
      </c>
      <c r="G3810" t="s">
        <v>19</v>
      </c>
      <c r="H3810" t="s">
        <v>34</v>
      </c>
      <c r="I3810" s="3">
        <v>2</v>
      </c>
      <c r="J3810" s="4">
        <v>1255.3599999999999</v>
      </c>
      <c r="K3810" s="4">
        <v>2510.71</v>
      </c>
      <c r="L3810" t="s">
        <v>21</v>
      </c>
      <c r="M3810" t="s">
        <v>29</v>
      </c>
      <c r="N3810">
        <f>IF(COUNTIF($C$2:C3810,C3810)=1,1,0)</f>
        <v>0</v>
      </c>
      <c r="O3810">
        <f t="shared" si="118"/>
        <v>0</v>
      </c>
      <c r="P3810" t="str">
        <f t="shared" si="119"/>
        <v>2024-04</v>
      </c>
      <c r="Q3810" s="3">
        <f>IF(AND(IF(dashboard!$B$4="All",TRUE,$F3810=dashboard!$B$4),IF(dashboard!$B$5="All",TRUE,$E3810=dashboard!$B$5),IF(dashboard!$B$6="All",TRUE,$G3810=dashboard!$B$6),IF(dashboard!$B$7="All",TRUE,$M3810=dashboard!$B$7),$P3810&gt;=dashboard!$B$8,$P3810&lt;=dashboard!$B$9,COUNTIFS($C$2:C3810,$C3810,$F$2:F3810,IF(dashboard!$B$4="All","*",dashboard!$B$4),$E$2:E3810,IF(dashboard!$B$5="All","*",dashboard!$B$5),$G$2:G3810,IF(dashboard!$B$6="All","*",dashboard!$B$6),$M$2:M3810,IF(dashboard!$B$7="All","*",dashboard!$B$7),$P$2:P3810,"&gt;="&amp;dashboard!$B$8,$P$2:P3810,"&lt;="&amp;dashboard!$B$9)=1),1,0)</f>
        <v>0</v>
      </c>
    </row>
    <row r="3811" spans="1:17">
      <c r="A3811" t="s">
        <v>5423</v>
      </c>
      <c r="B3811" s="2">
        <v>45037</v>
      </c>
      <c r="C3811" t="s">
        <v>72</v>
      </c>
      <c r="D3811" t="s">
        <v>889</v>
      </c>
      <c r="E3811" t="s">
        <v>61</v>
      </c>
      <c r="F3811" t="s">
        <v>18</v>
      </c>
      <c r="G3811" t="s">
        <v>19</v>
      </c>
      <c r="H3811" t="s">
        <v>34</v>
      </c>
      <c r="I3811" s="3">
        <v>2</v>
      </c>
      <c r="J3811" s="4">
        <v>1085.31</v>
      </c>
      <c r="K3811" s="4">
        <v>2170.61</v>
      </c>
      <c r="L3811" t="s">
        <v>28</v>
      </c>
      <c r="M3811" t="s">
        <v>29</v>
      </c>
      <c r="N3811">
        <f>IF(COUNTIF($C$2:C3811,C3811)=1,1,0)</f>
        <v>0</v>
      </c>
      <c r="O3811">
        <f t="shared" si="118"/>
        <v>0</v>
      </c>
      <c r="P3811" t="str">
        <f t="shared" si="119"/>
        <v>2023-04</v>
      </c>
      <c r="Q3811" s="3">
        <f>IF(AND(IF(dashboard!$B$4="All",TRUE,$F3811=dashboard!$B$4),IF(dashboard!$B$5="All",TRUE,$E3811=dashboard!$B$5),IF(dashboard!$B$6="All",TRUE,$G3811=dashboard!$B$6),IF(dashboard!$B$7="All",TRUE,$M3811=dashboard!$B$7),$P3811&gt;=dashboard!$B$8,$P3811&lt;=dashboard!$B$9,COUNTIFS($C$2:C3811,$C3811,$F$2:F3811,IF(dashboard!$B$4="All","*",dashboard!$B$4),$E$2:E3811,IF(dashboard!$B$5="All","*",dashboard!$B$5),$G$2:G3811,IF(dashboard!$B$6="All","*",dashboard!$B$6),$M$2:M3811,IF(dashboard!$B$7="All","*",dashboard!$B$7),$P$2:P3811,"&gt;="&amp;dashboard!$B$8,$P$2:P3811,"&lt;="&amp;dashboard!$B$9)=1),1,0)</f>
        <v>0</v>
      </c>
    </row>
    <row r="3812" spans="1:17">
      <c r="A3812" t="s">
        <v>5424</v>
      </c>
      <c r="B3812" s="2">
        <v>45155</v>
      </c>
      <c r="C3812" t="s">
        <v>2129</v>
      </c>
      <c r="D3812" t="s">
        <v>672</v>
      </c>
      <c r="E3812" t="s">
        <v>17</v>
      </c>
      <c r="F3812" t="s">
        <v>18</v>
      </c>
      <c r="G3812" t="s">
        <v>19</v>
      </c>
      <c r="H3812" t="s">
        <v>57</v>
      </c>
      <c r="I3812" s="3">
        <v>3</v>
      </c>
      <c r="J3812" s="4">
        <v>16047.23</v>
      </c>
      <c r="K3812" s="4">
        <v>48141.7</v>
      </c>
      <c r="L3812" t="s">
        <v>21</v>
      </c>
      <c r="M3812" t="s">
        <v>29</v>
      </c>
      <c r="N3812">
        <f>IF(COUNTIF($C$2:C3812,C3812)=1,1,0)</f>
        <v>0</v>
      </c>
      <c r="O3812">
        <f t="shared" si="118"/>
        <v>0</v>
      </c>
      <c r="P3812" t="str">
        <f t="shared" si="119"/>
        <v>2023-08</v>
      </c>
      <c r="Q3812" s="3">
        <f>IF(AND(IF(dashboard!$B$4="All",TRUE,$F3812=dashboard!$B$4),IF(dashboard!$B$5="All",TRUE,$E3812=dashboard!$B$5),IF(dashboard!$B$6="All",TRUE,$G3812=dashboard!$B$6),IF(dashboard!$B$7="All",TRUE,$M3812=dashboard!$B$7),$P3812&gt;=dashboard!$B$8,$P3812&lt;=dashboard!$B$9,COUNTIFS($C$2:C3812,$C3812,$F$2:F3812,IF(dashboard!$B$4="All","*",dashboard!$B$4),$E$2:E3812,IF(dashboard!$B$5="All","*",dashboard!$B$5),$G$2:G3812,IF(dashboard!$B$6="All","*",dashboard!$B$6),$M$2:M3812,IF(dashboard!$B$7="All","*",dashboard!$B$7),$P$2:P3812,"&gt;="&amp;dashboard!$B$8,$P$2:P3812,"&lt;="&amp;dashboard!$B$9)=1),1,0)</f>
        <v>0</v>
      </c>
    </row>
    <row r="3813" spans="1:17">
      <c r="A3813" t="s">
        <v>5425</v>
      </c>
      <c r="B3813" s="2">
        <v>45423</v>
      </c>
      <c r="C3813" t="s">
        <v>2107</v>
      </c>
      <c r="D3813" t="s">
        <v>2473</v>
      </c>
      <c r="E3813" t="s">
        <v>17</v>
      </c>
      <c r="F3813" t="s">
        <v>27</v>
      </c>
      <c r="G3813" t="s">
        <v>42</v>
      </c>
      <c r="H3813" t="s">
        <v>20</v>
      </c>
      <c r="I3813" s="3">
        <v>1</v>
      </c>
      <c r="J3813" s="4">
        <v>40252.47</v>
      </c>
      <c r="K3813" s="4">
        <v>40252.47</v>
      </c>
      <c r="L3813" t="s">
        <v>35</v>
      </c>
      <c r="M3813" t="s">
        <v>29</v>
      </c>
      <c r="N3813">
        <f>IF(COUNTIF($C$2:C3813,C3813)=1,1,0)</f>
        <v>0</v>
      </c>
      <c r="O3813">
        <f t="shared" si="118"/>
        <v>0</v>
      </c>
      <c r="P3813" t="str">
        <f t="shared" si="119"/>
        <v>2024-05</v>
      </c>
      <c r="Q3813" s="3">
        <f>IF(AND(IF(dashboard!$B$4="All",TRUE,$F3813=dashboard!$B$4),IF(dashboard!$B$5="All",TRUE,$E3813=dashboard!$B$5),IF(dashboard!$B$6="All",TRUE,$G3813=dashboard!$B$6),IF(dashboard!$B$7="All",TRUE,$M3813=dashboard!$B$7),$P3813&gt;=dashboard!$B$8,$P3813&lt;=dashboard!$B$9,COUNTIFS($C$2:C3813,$C3813,$F$2:F3813,IF(dashboard!$B$4="All","*",dashboard!$B$4),$E$2:E3813,IF(dashboard!$B$5="All","*",dashboard!$B$5),$G$2:G3813,IF(dashboard!$B$6="All","*",dashboard!$B$6),$M$2:M3813,IF(dashboard!$B$7="All","*",dashboard!$B$7),$P$2:P3813,"&gt;="&amp;dashboard!$B$8,$P$2:P3813,"&lt;="&amp;dashboard!$B$9)=1),1,0)</f>
        <v>0</v>
      </c>
    </row>
    <row r="3814" spans="1:17">
      <c r="A3814" t="s">
        <v>5426</v>
      </c>
      <c r="B3814" s="2">
        <v>45082</v>
      </c>
      <c r="C3814" t="s">
        <v>1181</v>
      </c>
      <c r="D3814" t="s">
        <v>2377</v>
      </c>
      <c r="E3814" t="s">
        <v>17</v>
      </c>
      <c r="F3814" t="s">
        <v>46</v>
      </c>
      <c r="G3814" t="s">
        <v>19</v>
      </c>
      <c r="H3814" t="s">
        <v>57</v>
      </c>
      <c r="I3814" s="3">
        <v>2</v>
      </c>
      <c r="J3814" s="4">
        <v>11851.06</v>
      </c>
      <c r="K3814" s="4">
        <v>23702.12</v>
      </c>
      <c r="L3814" t="s">
        <v>35</v>
      </c>
      <c r="M3814" t="s">
        <v>29</v>
      </c>
      <c r="N3814">
        <f>IF(COUNTIF($C$2:C3814,C3814)=1,1,0)</f>
        <v>0</v>
      </c>
      <c r="O3814">
        <f t="shared" si="118"/>
        <v>0</v>
      </c>
      <c r="P3814" t="str">
        <f t="shared" si="119"/>
        <v>2023-06</v>
      </c>
      <c r="Q3814" s="3">
        <f>IF(AND(IF(dashboard!$B$4="All",TRUE,$F3814=dashboard!$B$4),IF(dashboard!$B$5="All",TRUE,$E3814=dashboard!$B$5),IF(dashboard!$B$6="All",TRUE,$G3814=dashboard!$B$6),IF(dashboard!$B$7="All",TRUE,$M3814=dashboard!$B$7),$P3814&gt;=dashboard!$B$8,$P3814&lt;=dashboard!$B$9,COUNTIFS($C$2:C3814,$C3814,$F$2:F3814,IF(dashboard!$B$4="All","*",dashboard!$B$4),$E$2:E3814,IF(dashboard!$B$5="All","*",dashboard!$B$5),$G$2:G3814,IF(dashboard!$B$6="All","*",dashboard!$B$6),$M$2:M3814,IF(dashboard!$B$7="All","*",dashboard!$B$7),$P$2:P3814,"&gt;="&amp;dashboard!$B$8,$P$2:P3814,"&lt;="&amp;dashboard!$B$9)=1),1,0)</f>
        <v>0</v>
      </c>
    </row>
    <row r="3815" spans="1:17">
      <c r="A3815" t="s">
        <v>5427</v>
      </c>
      <c r="B3815" s="2">
        <v>45399</v>
      </c>
      <c r="C3815" t="s">
        <v>1736</v>
      </c>
      <c r="D3815" t="s">
        <v>94</v>
      </c>
      <c r="E3815" t="s">
        <v>26</v>
      </c>
      <c r="F3815" t="s">
        <v>33</v>
      </c>
      <c r="G3815" t="s">
        <v>19</v>
      </c>
      <c r="H3815" t="s">
        <v>20</v>
      </c>
      <c r="I3815" s="3">
        <v>5</v>
      </c>
      <c r="J3815" s="4">
        <v>27929.72</v>
      </c>
      <c r="K3815" s="4">
        <v>139648.62</v>
      </c>
      <c r="L3815" t="s">
        <v>28</v>
      </c>
      <c r="M3815" t="s">
        <v>29</v>
      </c>
      <c r="N3815">
        <f>IF(COUNTIF($C$2:C3815,C3815)=1,1,0)</f>
        <v>0</v>
      </c>
      <c r="O3815">
        <f t="shared" si="118"/>
        <v>0</v>
      </c>
      <c r="P3815" t="str">
        <f t="shared" si="119"/>
        <v>2024-04</v>
      </c>
      <c r="Q3815" s="3">
        <f>IF(AND(IF(dashboard!$B$4="All",TRUE,$F3815=dashboard!$B$4),IF(dashboard!$B$5="All",TRUE,$E3815=dashboard!$B$5),IF(dashboard!$B$6="All",TRUE,$G3815=dashboard!$B$6),IF(dashboard!$B$7="All",TRUE,$M3815=dashboard!$B$7),$P3815&gt;=dashboard!$B$8,$P3815&lt;=dashboard!$B$9,COUNTIFS($C$2:C3815,$C3815,$F$2:F3815,IF(dashboard!$B$4="All","*",dashboard!$B$4),$E$2:E3815,IF(dashboard!$B$5="All","*",dashboard!$B$5),$G$2:G3815,IF(dashboard!$B$6="All","*",dashboard!$B$6),$M$2:M3815,IF(dashboard!$B$7="All","*",dashboard!$B$7),$P$2:P3815,"&gt;="&amp;dashboard!$B$8,$P$2:P3815,"&lt;="&amp;dashboard!$B$9)=1),1,0)</f>
        <v>1</v>
      </c>
    </row>
    <row r="3816" spans="1:17">
      <c r="A3816" t="s">
        <v>5428</v>
      </c>
      <c r="B3816" s="2">
        <v>45198</v>
      </c>
      <c r="C3816" t="s">
        <v>1166</v>
      </c>
      <c r="D3816" t="s">
        <v>178</v>
      </c>
      <c r="E3816" t="s">
        <v>17</v>
      </c>
      <c r="F3816" t="s">
        <v>46</v>
      </c>
      <c r="G3816" t="s">
        <v>19</v>
      </c>
      <c r="H3816" t="s">
        <v>34</v>
      </c>
      <c r="I3816" s="3">
        <v>3</v>
      </c>
      <c r="J3816" s="4">
        <v>1085.23</v>
      </c>
      <c r="K3816" s="4">
        <v>3255.7</v>
      </c>
      <c r="L3816" t="s">
        <v>28</v>
      </c>
      <c r="M3816" t="s">
        <v>29</v>
      </c>
      <c r="N3816">
        <f>IF(COUNTIF($C$2:C3816,C3816)=1,1,0)</f>
        <v>0</v>
      </c>
      <c r="O3816">
        <f t="shared" si="118"/>
        <v>0</v>
      </c>
      <c r="P3816" t="str">
        <f t="shared" si="119"/>
        <v>2023-09</v>
      </c>
      <c r="Q3816" s="3">
        <f>IF(AND(IF(dashboard!$B$4="All",TRUE,$F3816=dashboard!$B$4),IF(dashboard!$B$5="All",TRUE,$E3816=dashboard!$B$5),IF(dashboard!$B$6="All",TRUE,$G3816=dashboard!$B$6),IF(dashboard!$B$7="All",TRUE,$M3816=dashboard!$B$7),$P3816&gt;=dashboard!$B$8,$P3816&lt;=dashboard!$B$9,COUNTIFS($C$2:C3816,$C3816,$F$2:F3816,IF(dashboard!$B$4="All","*",dashboard!$B$4),$E$2:E3816,IF(dashboard!$B$5="All","*",dashboard!$B$5),$G$2:G3816,IF(dashboard!$B$6="All","*",dashboard!$B$6),$M$2:M3816,IF(dashboard!$B$7="All","*",dashboard!$B$7),$P$2:P3816,"&gt;="&amp;dashboard!$B$8,$P$2:P3816,"&lt;="&amp;dashboard!$B$9)=1),1,0)</f>
        <v>0</v>
      </c>
    </row>
    <row r="3817" spans="1:17">
      <c r="A3817" t="s">
        <v>5429</v>
      </c>
      <c r="B3817" s="2">
        <v>44928</v>
      </c>
      <c r="C3817" t="s">
        <v>1767</v>
      </c>
      <c r="D3817" t="s">
        <v>3569</v>
      </c>
      <c r="E3817" t="s">
        <v>26</v>
      </c>
      <c r="F3817" t="s">
        <v>18</v>
      </c>
      <c r="G3817" t="s">
        <v>19</v>
      </c>
      <c r="H3817" t="s">
        <v>50</v>
      </c>
      <c r="I3817" s="3">
        <v>2</v>
      </c>
      <c r="J3817" s="4">
        <v>1961.51</v>
      </c>
      <c r="K3817" s="4">
        <v>3923.03</v>
      </c>
      <c r="L3817" t="s">
        <v>21</v>
      </c>
      <c r="M3817" t="s">
        <v>29</v>
      </c>
      <c r="N3817">
        <f>IF(COUNTIF($C$2:C3817,C3817)=1,1,0)</f>
        <v>0</v>
      </c>
      <c r="O3817">
        <f t="shared" si="118"/>
        <v>0</v>
      </c>
      <c r="P3817" t="str">
        <f t="shared" si="119"/>
        <v>2023-01</v>
      </c>
      <c r="Q3817" s="3">
        <f>IF(AND(IF(dashboard!$B$4="All",TRUE,$F3817=dashboard!$B$4),IF(dashboard!$B$5="All",TRUE,$E3817=dashboard!$B$5),IF(dashboard!$B$6="All",TRUE,$G3817=dashboard!$B$6),IF(dashboard!$B$7="All",TRUE,$M3817=dashboard!$B$7),$P3817&gt;=dashboard!$B$8,$P3817&lt;=dashboard!$B$9,COUNTIFS($C$2:C3817,$C3817,$F$2:F3817,IF(dashboard!$B$4="All","*",dashboard!$B$4),$E$2:E3817,IF(dashboard!$B$5="All","*",dashboard!$B$5),$G$2:G3817,IF(dashboard!$B$6="All","*",dashboard!$B$6),$M$2:M3817,IF(dashboard!$B$7="All","*",dashboard!$B$7),$P$2:P3817,"&gt;="&amp;dashboard!$B$8,$P$2:P3817,"&lt;="&amp;dashboard!$B$9)=1),1,0)</f>
        <v>0</v>
      </c>
    </row>
    <row r="3818" spans="1:17">
      <c r="A3818" t="s">
        <v>5430</v>
      </c>
      <c r="B3818" s="2">
        <v>45437</v>
      </c>
      <c r="C3818" t="s">
        <v>1725</v>
      </c>
      <c r="D3818" t="s">
        <v>73</v>
      </c>
      <c r="E3818" t="s">
        <v>26</v>
      </c>
      <c r="F3818" t="s">
        <v>18</v>
      </c>
      <c r="G3818" t="s">
        <v>42</v>
      </c>
      <c r="H3818" t="s">
        <v>50</v>
      </c>
      <c r="I3818" s="3">
        <v>5</v>
      </c>
      <c r="J3818" s="4">
        <v>2200.5</v>
      </c>
      <c r="K3818" s="4">
        <v>11002.48</v>
      </c>
      <c r="L3818" t="s">
        <v>28</v>
      </c>
      <c r="M3818" t="s">
        <v>29</v>
      </c>
      <c r="N3818">
        <f>IF(COUNTIF($C$2:C3818,C3818)=1,1,0)</f>
        <v>0</v>
      </c>
      <c r="O3818">
        <f t="shared" si="118"/>
        <v>0</v>
      </c>
      <c r="P3818" t="str">
        <f t="shared" si="119"/>
        <v>2024-05</v>
      </c>
      <c r="Q3818" s="3">
        <f>IF(AND(IF(dashboard!$B$4="All",TRUE,$F3818=dashboard!$B$4),IF(dashboard!$B$5="All",TRUE,$E3818=dashboard!$B$5),IF(dashboard!$B$6="All",TRUE,$G3818=dashboard!$B$6),IF(dashboard!$B$7="All",TRUE,$M3818=dashboard!$B$7),$P3818&gt;=dashboard!$B$8,$P3818&lt;=dashboard!$B$9,COUNTIFS($C$2:C3818,$C3818,$F$2:F3818,IF(dashboard!$B$4="All","*",dashboard!$B$4),$E$2:E3818,IF(dashboard!$B$5="All","*",dashboard!$B$5),$G$2:G3818,IF(dashboard!$B$6="All","*",dashboard!$B$6),$M$2:M3818,IF(dashboard!$B$7="All","*",dashboard!$B$7),$P$2:P3818,"&gt;="&amp;dashboard!$B$8,$P$2:P3818,"&lt;="&amp;dashboard!$B$9)=1),1,0)</f>
        <v>0</v>
      </c>
    </row>
    <row r="3819" spans="1:17">
      <c r="A3819" t="s">
        <v>5431</v>
      </c>
      <c r="B3819" s="2">
        <v>45212</v>
      </c>
      <c r="C3819" t="s">
        <v>4019</v>
      </c>
      <c r="D3819" t="s">
        <v>153</v>
      </c>
      <c r="E3819" t="s">
        <v>17</v>
      </c>
      <c r="F3819" t="s">
        <v>18</v>
      </c>
      <c r="G3819" t="s">
        <v>42</v>
      </c>
      <c r="H3819" t="s">
        <v>34</v>
      </c>
      <c r="I3819" s="3">
        <v>1</v>
      </c>
      <c r="J3819" s="4">
        <v>1227.4100000000001</v>
      </c>
      <c r="K3819" s="4">
        <v>1227.4100000000001</v>
      </c>
      <c r="L3819" t="s">
        <v>28</v>
      </c>
      <c r="M3819" t="s">
        <v>29</v>
      </c>
      <c r="N3819">
        <f>IF(COUNTIF($C$2:C3819,C3819)=1,1,0)</f>
        <v>0</v>
      </c>
      <c r="O3819">
        <f t="shared" si="118"/>
        <v>0</v>
      </c>
      <c r="P3819" t="str">
        <f t="shared" si="119"/>
        <v>2023-10</v>
      </c>
      <c r="Q3819" s="3">
        <f>IF(AND(IF(dashboard!$B$4="All",TRUE,$F3819=dashboard!$B$4),IF(dashboard!$B$5="All",TRUE,$E3819=dashboard!$B$5),IF(dashboard!$B$6="All",TRUE,$G3819=dashboard!$B$6),IF(dashboard!$B$7="All",TRUE,$M3819=dashboard!$B$7),$P3819&gt;=dashboard!$B$8,$P3819&lt;=dashboard!$B$9,COUNTIFS($C$2:C3819,$C3819,$F$2:F3819,IF(dashboard!$B$4="All","*",dashboard!$B$4),$E$2:E3819,IF(dashboard!$B$5="All","*",dashboard!$B$5),$G$2:G3819,IF(dashboard!$B$6="All","*",dashboard!$B$6),$M$2:M3819,IF(dashboard!$B$7="All","*",dashboard!$B$7),$P$2:P3819,"&gt;="&amp;dashboard!$B$8,$P$2:P3819,"&lt;="&amp;dashboard!$B$9)=1),1,0)</f>
        <v>0</v>
      </c>
    </row>
    <row r="3820" spans="1:17">
      <c r="A3820" t="s">
        <v>5432</v>
      </c>
      <c r="B3820" s="2">
        <v>44939</v>
      </c>
      <c r="C3820" t="s">
        <v>1559</v>
      </c>
      <c r="D3820" t="s">
        <v>1777</v>
      </c>
      <c r="E3820" t="s">
        <v>26</v>
      </c>
      <c r="F3820" t="s">
        <v>46</v>
      </c>
      <c r="G3820" t="s">
        <v>42</v>
      </c>
      <c r="H3820" t="s">
        <v>57</v>
      </c>
      <c r="I3820" s="3">
        <v>2</v>
      </c>
      <c r="J3820" s="4">
        <v>16596.14</v>
      </c>
      <c r="K3820" s="4">
        <v>33192.269999999997</v>
      </c>
      <c r="L3820" t="s">
        <v>35</v>
      </c>
      <c r="M3820" t="s">
        <v>29</v>
      </c>
      <c r="N3820">
        <f>IF(COUNTIF($C$2:C3820,C3820)=1,1,0)</f>
        <v>0</v>
      </c>
      <c r="O3820">
        <f t="shared" si="118"/>
        <v>0</v>
      </c>
      <c r="P3820" t="str">
        <f t="shared" si="119"/>
        <v>2023-01</v>
      </c>
      <c r="Q3820" s="3">
        <f>IF(AND(IF(dashboard!$B$4="All",TRUE,$F3820=dashboard!$B$4),IF(dashboard!$B$5="All",TRUE,$E3820=dashboard!$B$5),IF(dashboard!$B$6="All",TRUE,$G3820=dashboard!$B$6),IF(dashboard!$B$7="All",TRUE,$M3820=dashboard!$B$7),$P3820&gt;=dashboard!$B$8,$P3820&lt;=dashboard!$B$9,COUNTIFS($C$2:C3820,$C3820,$F$2:F3820,IF(dashboard!$B$4="All","*",dashboard!$B$4),$E$2:E3820,IF(dashboard!$B$5="All","*",dashboard!$B$5),$G$2:G3820,IF(dashboard!$B$6="All","*",dashboard!$B$6),$M$2:M3820,IF(dashboard!$B$7="All","*",dashboard!$B$7),$P$2:P3820,"&gt;="&amp;dashboard!$B$8,$P$2:P3820,"&lt;="&amp;dashboard!$B$9)=1),1,0)</f>
        <v>0</v>
      </c>
    </row>
    <row r="3821" spans="1:17">
      <c r="A3821" t="s">
        <v>5433</v>
      </c>
      <c r="B3821" s="2">
        <v>45424</v>
      </c>
      <c r="C3821" t="s">
        <v>2088</v>
      </c>
      <c r="D3821" t="s">
        <v>2736</v>
      </c>
      <c r="E3821" t="s">
        <v>61</v>
      </c>
      <c r="F3821" t="s">
        <v>33</v>
      </c>
      <c r="G3821" t="s">
        <v>19</v>
      </c>
      <c r="H3821" t="s">
        <v>50</v>
      </c>
      <c r="I3821" s="3">
        <v>5</v>
      </c>
      <c r="J3821" s="4">
        <v>2127.42</v>
      </c>
      <c r="K3821" s="4">
        <v>10637.09</v>
      </c>
      <c r="L3821" t="s">
        <v>35</v>
      </c>
      <c r="M3821" t="s">
        <v>29</v>
      </c>
      <c r="N3821">
        <f>IF(COUNTIF($C$2:C3821,C3821)=1,1,0)</f>
        <v>0</v>
      </c>
      <c r="O3821">
        <f t="shared" si="118"/>
        <v>0</v>
      </c>
      <c r="P3821" t="str">
        <f t="shared" si="119"/>
        <v>2024-05</v>
      </c>
      <c r="Q3821" s="3">
        <f>IF(AND(IF(dashboard!$B$4="All",TRUE,$F3821=dashboard!$B$4),IF(dashboard!$B$5="All",TRUE,$E3821=dashboard!$B$5),IF(dashboard!$B$6="All",TRUE,$G3821=dashboard!$B$6),IF(dashboard!$B$7="All",TRUE,$M3821=dashboard!$B$7),$P3821&gt;=dashboard!$B$8,$P3821&lt;=dashboard!$B$9,COUNTIFS($C$2:C3821,$C3821,$F$2:F3821,IF(dashboard!$B$4="All","*",dashboard!$B$4),$E$2:E3821,IF(dashboard!$B$5="All","*",dashboard!$B$5),$G$2:G3821,IF(dashboard!$B$6="All","*",dashboard!$B$6),$M$2:M3821,IF(dashboard!$B$7="All","*",dashboard!$B$7),$P$2:P3821,"&gt;="&amp;dashboard!$B$8,$P$2:P3821,"&lt;="&amp;dashboard!$B$9)=1),1,0)</f>
        <v>0</v>
      </c>
    </row>
    <row r="3822" spans="1:17">
      <c r="A3822" t="s">
        <v>5434</v>
      </c>
      <c r="B3822" s="2">
        <v>45164</v>
      </c>
      <c r="C3822" t="s">
        <v>3666</v>
      </c>
      <c r="D3822" t="s">
        <v>2145</v>
      </c>
      <c r="E3822" t="s">
        <v>17</v>
      </c>
      <c r="F3822" t="s">
        <v>18</v>
      </c>
      <c r="G3822" t="s">
        <v>42</v>
      </c>
      <c r="H3822" t="s">
        <v>57</v>
      </c>
      <c r="I3822" s="3">
        <v>5</v>
      </c>
      <c r="J3822" s="4">
        <v>12612.98</v>
      </c>
      <c r="K3822" s="4">
        <v>63064.9</v>
      </c>
      <c r="L3822" t="s">
        <v>35</v>
      </c>
      <c r="M3822" t="s">
        <v>29</v>
      </c>
      <c r="N3822">
        <f>IF(COUNTIF($C$2:C3822,C3822)=1,1,0)</f>
        <v>0</v>
      </c>
      <c r="O3822">
        <f t="shared" si="118"/>
        <v>0</v>
      </c>
      <c r="P3822" t="str">
        <f t="shared" si="119"/>
        <v>2023-08</v>
      </c>
      <c r="Q3822" s="3">
        <f>IF(AND(IF(dashboard!$B$4="All",TRUE,$F3822=dashboard!$B$4),IF(dashboard!$B$5="All",TRUE,$E3822=dashboard!$B$5),IF(dashboard!$B$6="All",TRUE,$G3822=dashboard!$B$6),IF(dashboard!$B$7="All",TRUE,$M3822=dashboard!$B$7),$P3822&gt;=dashboard!$B$8,$P3822&lt;=dashboard!$B$9,COUNTIFS($C$2:C3822,$C3822,$F$2:F3822,IF(dashboard!$B$4="All","*",dashboard!$B$4),$E$2:E3822,IF(dashboard!$B$5="All","*",dashboard!$B$5),$G$2:G3822,IF(dashboard!$B$6="All","*",dashboard!$B$6),$M$2:M3822,IF(dashboard!$B$7="All","*",dashboard!$B$7),$P$2:P3822,"&gt;="&amp;dashboard!$B$8,$P$2:P3822,"&lt;="&amp;dashboard!$B$9)=1),1,0)</f>
        <v>0</v>
      </c>
    </row>
    <row r="3823" spans="1:17">
      <c r="A3823" t="s">
        <v>5435</v>
      </c>
      <c r="B3823" s="2">
        <v>45020</v>
      </c>
      <c r="C3823" t="s">
        <v>3877</v>
      </c>
      <c r="D3823" t="s">
        <v>115</v>
      </c>
      <c r="E3823" t="s">
        <v>17</v>
      </c>
      <c r="F3823" t="s">
        <v>27</v>
      </c>
      <c r="G3823" t="s">
        <v>42</v>
      </c>
      <c r="H3823" t="s">
        <v>50</v>
      </c>
      <c r="I3823" s="3">
        <v>4</v>
      </c>
      <c r="J3823" s="4">
        <v>2724.68</v>
      </c>
      <c r="K3823" s="4">
        <v>10898.71</v>
      </c>
      <c r="L3823" t="s">
        <v>35</v>
      </c>
      <c r="M3823" t="s">
        <v>29</v>
      </c>
      <c r="N3823">
        <f>IF(COUNTIF($C$2:C3823,C3823)=1,1,0)</f>
        <v>0</v>
      </c>
      <c r="O3823">
        <f t="shared" si="118"/>
        <v>0</v>
      </c>
      <c r="P3823" t="str">
        <f t="shared" si="119"/>
        <v>2023-04</v>
      </c>
      <c r="Q3823" s="3">
        <f>IF(AND(IF(dashboard!$B$4="All",TRUE,$F3823=dashboard!$B$4),IF(dashboard!$B$5="All",TRUE,$E3823=dashboard!$B$5),IF(dashboard!$B$6="All",TRUE,$G3823=dashboard!$B$6),IF(dashboard!$B$7="All",TRUE,$M3823=dashboard!$B$7),$P3823&gt;=dashboard!$B$8,$P3823&lt;=dashboard!$B$9,COUNTIFS($C$2:C3823,$C3823,$F$2:F3823,IF(dashboard!$B$4="All","*",dashboard!$B$4),$E$2:E3823,IF(dashboard!$B$5="All","*",dashboard!$B$5),$G$2:G3823,IF(dashboard!$B$6="All","*",dashboard!$B$6),$M$2:M3823,IF(dashboard!$B$7="All","*",dashboard!$B$7),$P$2:P3823,"&gt;="&amp;dashboard!$B$8,$P$2:P3823,"&lt;="&amp;dashboard!$B$9)=1),1,0)</f>
        <v>0</v>
      </c>
    </row>
    <row r="3824" spans="1:17">
      <c r="A3824" t="s">
        <v>5436</v>
      </c>
      <c r="B3824" s="2">
        <v>45264</v>
      </c>
      <c r="C3824" t="s">
        <v>75</v>
      </c>
      <c r="D3824" t="s">
        <v>97</v>
      </c>
      <c r="E3824" t="s">
        <v>26</v>
      </c>
      <c r="F3824" t="s">
        <v>33</v>
      </c>
      <c r="G3824" t="s">
        <v>19</v>
      </c>
      <c r="H3824" t="s">
        <v>20</v>
      </c>
      <c r="I3824" s="3">
        <v>5</v>
      </c>
      <c r="J3824" s="4">
        <v>31167.96</v>
      </c>
      <c r="K3824" s="4">
        <v>155839.79</v>
      </c>
      <c r="L3824" t="s">
        <v>35</v>
      </c>
      <c r="M3824" t="s">
        <v>29</v>
      </c>
      <c r="N3824">
        <f>IF(COUNTIF($C$2:C3824,C3824)=1,1,0)</f>
        <v>0</v>
      </c>
      <c r="O3824">
        <f t="shared" si="118"/>
        <v>0</v>
      </c>
      <c r="P3824" t="str">
        <f t="shared" si="119"/>
        <v>2023-12</v>
      </c>
      <c r="Q3824" s="3">
        <f>IF(AND(IF(dashboard!$B$4="All",TRUE,$F3824=dashboard!$B$4),IF(dashboard!$B$5="All",TRUE,$E3824=dashboard!$B$5),IF(dashboard!$B$6="All",TRUE,$G3824=dashboard!$B$6),IF(dashboard!$B$7="All",TRUE,$M3824=dashboard!$B$7),$P3824&gt;=dashboard!$B$8,$P3824&lt;=dashboard!$B$9,COUNTIFS($C$2:C3824,$C3824,$F$2:F3824,IF(dashboard!$B$4="All","*",dashboard!$B$4),$E$2:E3824,IF(dashboard!$B$5="All","*",dashboard!$B$5),$G$2:G3824,IF(dashboard!$B$6="All","*",dashboard!$B$6),$M$2:M3824,IF(dashboard!$B$7="All","*",dashboard!$B$7),$P$2:P3824,"&gt;="&amp;dashboard!$B$8,$P$2:P3824,"&lt;="&amp;dashboard!$B$9)=1),1,0)</f>
        <v>0</v>
      </c>
    </row>
    <row r="3825" spans="1:17">
      <c r="A3825" t="s">
        <v>5437</v>
      </c>
      <c r="B3825" s="2">
        <v>45097</v>
      </c>
      <c r="C3825" t="s">
        <v>117</v>
      </c>
      <c r="D3825" t="s">
        <v>2248</v>
      </c>
      <c r="E3825" t="s">
        <v>26</v>
      </c>
      <c r="F3825" t="s">
        <v>18</v>
      </c>
      <c r="G3825" t="s">
        <v>42</v>
      </c>
      <c r="H3825" t="s">
        <v>50</v>
      </c>
      <c r="I3825" s="3">
        <v>4</v>
      </c>
      <c r="J3825" s="4">
        <v>2773.09</v>
      </c>
      <c r="K3825" s="4">
        <v>11092.38</v>
      </c>
      <c r="L3825" t="s">
        <v>35</v>
      </c>
      <c r="M3825" t="s">
        <v>29</v>
      </c>
      <c r="N3825">
        <f>IF(COUNTIF($C$2:C3825,C3825)=1,1,0)</f>
        <v>0</v>
      </c>
      <c r="O3825">
        <f t="shared" si="118"/>
        <v>0</v>
      </c>
      <c r="P3825" t="str">
        <f t="shared" si="119"/>
        <v>2023-06</v>
      </c>
      <c r="Q3825" s="3">
        <f>IF(AND(IF(dashboard!$B$4="All",TRUE,$F3825=dashboard!$B$4),IF(dashboard!$B$5="All",TRUE,$E3825=dashboard!$B$5),IF(dashboard!$B$6="All",TRUE,$G3825=dashboard!$B$6),IF(dashboard!$B$7="All",TRUE,$M3825=dashboard!$B$7),$P3825&gt;=dashboard!$B$8,$P3825&lt;=dashboard!$B$9,COUNTIFS($C$2:C3825,$C3825,$F$2:F3825,IF(dashboard!$B$4="All","*",dashboard!$B$4),$E$2:E3825,IF(dashboard!$B$5="All","*",dashboard!$B$5),$G$2:G3825,IF(dashboard!$B$6="All","*",dashboard!$B$6),$M$2:M3825,IF(dashboard!$B$7="All","*",dashboard!$B$7),$P$2:P3825,"&gt;="&amp;dashboard!$B$8,$P$2:P3825,"&lt;="&amp;dashboard!$B$9)=1),1,0)</f>
        <v>0</v>
      </c>
    </row>
    <row r="3826" spans="1:17">
      <c r="A3826" t="s">
        <v>5438</v>
      </c>
      <c r="B3826" s="2">
        <v>45393</v>
      </c>
      <c r="C3826" t="s">
        <v>273</v>
      </c>
      <c r="D3826" t="s">
        <v>2932</v>
      </c>
      <c r="E3826" t="s">
        <v>17</v>
      </c>
      <c r="F3826" t="s">
        <v>33</v>
      </c>
      <c r="G3826" t="s">
        <v>42</v>
      </c>
      <c r="H3826" t="s">
        <v>20</v>
      </c>
      <c r="I3826" s="3">
        <v>1</v>
      </c>
      <c r="J3826" s="4">
        <v>41884.160000000003</v>
      </c>
      <c r="K3826" s="4">
        <v>41884.160000000003</v>
      </c>
      <c r="L3826" t="s">
        <v>35</v>
      </c>
      <c r="M3826" t="s">
        <v>29</v>
      </c>
      <c r="N3826">
        <f>IF(COUNTIF($C$2:C3826,C3826)=1,1,0)</f>
        <v>0</v>
      </c>
      <c r="O3826">
        <f t="shared" si="118"/>
        <v>0</v>
      </c>
      <c r="P3826" t="str">
        <f t="shared" si="119"/>
        <v>2024-04</v>
      </c>
      <c r="Q3826" s="3">
        <f>IF(AND(IF(dashboard!$B$4="All",TRUE,$F3826=dashboard!$B$4),IF(dashboard!$B$5="All",TRUE,$E3826=dashboard!$B$5),IF(dashboard!$B$6="All",TRUE,$G3826=dashboard!$B$6),IF(dashboard!$B$7="All",TRUE,$M3826=dashboard!$B$7),$P3826&gt;=dashboard!$B$8,$P3826&lt;=dashboard!$B$9,COUNTIFS($C$2:C3826,$C3826,$F$2:F3826,IF(dashboard!$B$4="All","*",dashboard!$B$4),$E$2:E3826,IF(dashboard!$B$5="All","*",dashboard!$B$5),$G$2:G3826,IF(dashboard!$B$6="All","*",dashboard!$B$6),$M$2:M3826,IF(dashboard!$B$7="All","*",dashboard!$B$7),$P$2:P3826,"&gt;="&amp;dashboard!$B$8,$P$2:P3826,"&lt;="&amp;dashboard!$B$9)=1),1,0)</f>
        <v>0</v>
      </c>
    </row>
    <row r="3827" spans="1:17">
      <c r="A3827" t="s">
        <v>5439</v>
      </c>
      <c r="B3827" s="2">
        <v>45069</v>
      </c>
      <c r="C3827" t="s">
        <v>1097</v>
      </c>
      <c r="D3827" t="s">
        <v>1898</v>
      </c>
      <c r="E3827" t="s">
        <v>17</v>
      </c>
      <c r="F3827" t="s">
        <v>27</v>
      </c>
      <c r="G3827" t="s">
        <v>19</v>
      </c>
      <c r="H3827" t="s">
        <v>50</v>
      </c>
      <c r="I3827" s="3">
        <v>1</v>
      </c>
      <c r="J3827" s="4">
        <v>2974.59</v>
      </c>
      <c r="K3827" s="4">
        <v>2974.59</v>
      </c>
      <c r="L3827" t="s">
        <v>21</v>
      </c>
      <c r="M3827" t="s">
        <v>29</v>
      </c>
      <c r="N3827">
        <f>IF(COUNTIF($C$2:C3827,C3827)=1,1,0)</f>
        <v>0</v>
      </c>
      <c r="O3827">
        <f t="shared" si="118"/>
        <v>0</v>
      </c>
      <c r="P3827" t="str">
        <f t="shared" si="119"/>
        <v>2023-05</v>
      </c>
      <c r="Q3827" s="3">
        <f>IF(AND(IF(dashboard!$B$4="All",TRUE,$F3827=dashboard!$B$4),IF(dashboard!$B$5="All",TRUE,$E3827=dashboard!$B$5),IF(dashboard!$B$6="All",TRUE,$G3827=dashboard!$B$6),IF(dashboard!$B$7="All",TRUE,$M3827=dashboard!$B$7),$P3827&gt;=dashboard!$B$8,$P3827&lt;=dashboard!$B$9,COUNTIFS($C$2:C3827,$C3827,$F$2:F3827,IF(dashboard!$B$4="All","*",dashboard!$B$4),$E$2:E3827,IF(dashboard!$B$5="All","*",dashboard!$B$5),$G$2:G3827,IF(dashboard!$B$6="All","*",dashboard!$B$6),$M$2:M3827,IF(dashboard!$B$7="All","*",dashboard!$B$7),$P$2:P3827,"&gt;="&amp;dashboard!$B$8,$P$2:P3827,"&lt;="&amp;dashboard!$B$9)=1),1,0)</f>
        <v>0</v>
      </c>
    </row>
    <row r="3828" spans="1:17">
      <c r="A3828" t="s">
        <v>5440</v>
      </c>
      <c r="B3828" s="2">
        <v>45127</v>
      </c>
      <c r="C3828" t="s">
        <v>626</v>
      </c>
      <c r="D3828" t="s">
        <v>1391</v>
      </c>
      <c r="E3828" t="s">
        <v>17</v>
      </c>
      <c r="F3828" t="s">
        <v>46</v>
      </c>
      <c r="G3828" t="s">
        <v>19</v>
      </c>
      <c r="H3828" t="s">
        <v>50</v>
      </c>
      <c r="I3828" s="3">
        <v>3</v>
      </c>
      <c r="J3828" s="4">
        <v>2578.36</v>
      </c>
      <c r="K3828" s="4">
        <v>7735.08</v>
      </c>
      <c r="L3828" t="s">
        <v>35</v>
      </c>
      <c r="M3828" t="s">
        <v>29</v>
      </c>
      <c r="N3828">
        <f>IF(COUNTIF($C$2:C3828,C3828)=1,1,0)</f>
        <v>0</v>
      </c>
      <c r="O3828">
        <f t="shared" si="118"/>
        <v>0</v>
      </c>
      <c r="P3828" t="str">
        <f t="shared" si="119"/>
        <v>2023-07</v>
      </c>
      <c r="Q3828" s="3">
        <f>IF(AND(IF(dashboard!$B$4="All",TRUE,$F3828=dashboard!$B$4),IF(dashboard!$B$5="All",TRUE,$E3828=dashboard!$B$5),IF(dashboard!$B$6="All",TRUE,$G3828=dashboard!$B$6),IF(dashboard!$B$7="All",TRUE,$M3828=dashboard!$B$7),$P3828&gt;=dashboard!$B$8,$P3828&lt;=dashboard!$B$9,COUNTIFS($C$2:C3828,$C3828,$F$2:F3828,IF(dashboard!$B$4="All","*",dashboard!$B$4),$E$2:E3828,IF(dashboard!$B$5="All","*",dashboard!$B$5),$G$2:G3828,IF(dashboard!$B$6="All","*",dashboard!$B$6),$M$2:M3828,IF(dashboard!$B$7="All","*",dashboard!$B$7),$P$2:P3828,"&gt;="&amp;dashboard!$B$8,$P$2:P3828,"&lt;="&amp;dashboard!$B$9)=1),1,0)</f>
        <v>0</v>
      </c>
    </row>
    <row r="3829" spans="1:17">
      <c r="A3829" t="s">
        <v>5441</v>
      </c>
      <c r="B3829" s="2">
        <v>45106</v>
      </c>
      <c r="C3829" t="s">
        <v>315</v>
      </c>
      <c r="D3829" t="s">
        <v>445</v>
      </c>
      <c r="E3829" t="s">
        <v>17</v>
      </c>
      <c r="F3829" t="s">
        <v>18</v>
      </c>
      <c r="G3829" t="s">
        <v>42</v>
      </c>
      <c r="H3829" t="s">
        <v>50</v>
      </c>
      <c r="I3829" s="3">
        <v>4</v>
      </c>
      <c r="J3829" s="4">
        <v>2219.02</v>
      </c>
      <c r="K3829" s="4">
        <v>8876.07</v>
      </c>
      <c r="L3829" t="s">
        <v>35</v>
      </c>
      <c r="M3829" t="s">
        <v>29</v>
      </c>
      <c r="N3829">
        <f>IF(COUNTIF($C$2:C3829,C3829)=1,1,0)</f>
        <v>0</v>
      </c>
      <c r="O3829">
        <f t="shared" si="118"/>
        <v>0</v>
      </c>
      <c r="P3829" t="str">
        <f t="shared" si="119"/>
        <v>2023-06</v>
      </c>
      <c r="Q3829" s="3">
        <f>IF(AND(IF(dashboard!$B$4="All",TRUE,$F3829=dashboard!$B$4),IF(dashboard!$B$5="All",TRUE,$E3829=dashboard!$B$5),IF(dashboard!$B$6="All",TRUE,$G3829=dashboard!$B$6),IF(dashboard!$B$7="All",TRUE,$M3829=dashboard!$B$7),$P3829&gt;=dashboard!$B$8,$P3829&lt;=dashboard!$B$9,COUNTIFS($C$2:C3829,$C3829,$F$2:F3829,IF(dashboard!$B$4="All","*",dashboard!$B$4),$E$2:E3829,IF(dashboard!$B$5="All","*",dashboard!$B$5),$G$2:G3829,IF(dashboard!$B$6="All","*",dashboard!$B$6),$M$2:M3829,IF(dashboard!$B$7="All","*",dashboard!$B$7),$P$2:P3829,"&gt;="&amp;dashboard!$B$8,$P$2:P3829,"&lt;="&amp;dashboard!$B$9)=1),1,0)</f>
        <v>0</v>
      </c>
    </row>
    <row r="3830" spans="1:17">
      <c r="A3830" t="s">
        <v>5442</v>
      </c>
      <c r="B3830" s="2">
        <v>45290</v>
      </c>
      <c r="C3830" t="s">
        <v>1401</v>
      </c>
      <c r="D3830" t="s">
        <v>506</v>
      </c>
      <c r="E3830" t="s">
        <v>17</v>
      </c>
      <c r="F3830" t="s">
        <v>27</v>
      </c>
      <c r="G3830" t="s">
        <v>19</v>
      </c>
      <c r="H3830" t="s">
        <v>50</v>
      </c>
      <c r="I3830" s="3">
        <v>5</v>
      </c>
      <c r="J3830" s="4">
        <v>1831.86</v>
      </c>
      <c r="K3830" s="4">
        <v>9159.31</v>
      </c>
      <c r="L3830" t="s">
        <v>35</v>
      </c>
      <c r="M3830" t="s">
        <v>29</v>
      </c>
      <c r="N3830">
        <f>IF(COUNTIF($C$2:C3830,C3830)=1,1,0)</f>
        <v>0</v>
      </c>
      <c r="O3830">
        <f t="shared" si="118"/>
        <v>0</v>
      </c>
      <c r="P3830" t="str">
        <f t="shared" si="119"/>
        <v>2023-12</v>
      </c>
      <c r="Q3830" s="3">
        <f>IF(AND(IF(dashboard!$B$4="All",TRUE,$F3830=dashboard!$B$4),IF(dashboard!$B$5="All",TRUE,$E3830=dashboard!$B$5),IF(dashboard!$B$6="All",TRUE,$G3830=dashboard!$B$6),IF(dashboard!$B$7="All",TRUE,$M3830=dashboard!$B$7),$P3830&gt;=dashboard!$B$8,$P3830&lt;=dashboard!$B$9,COUNTIFS($C$2:C3830,$C3830,$F$2:F3830,IF(dashboard!$B$4="All","*",dashboard!$B$4),$E$2:E3830,IF(dashboard!$B$5="All","*",dashboard!$B$5),$G$2:G3830,IF(dashboard!$B$6="All","*",dashboard!$B$6),$M$2:M3830,IF(dashboard!$B$7="All","*",dashboard!$B$7),$P$2:P3830,"&gt;="&amp;dashboard!$B$8,$P$2:P3830,"&lt;="&amp;dashboard!$B$9)=1),1,0)</f>
        <v>0</v>
      </c>
    </row>
    <row r="3831" spans="1:17">
      <c r="A3831" t="s">
        <v>5443</v>
      </c>
      <c r="B3831" s="2">
        <v>45405</v>
      </c>
      <c r="C3831" t="s">
        <v>384</v>
      </c>
      <c r="D3831" t="s">
        <v>297</v>
      </c>
      <c r="E3831" t="s">
        <v>61</v>
      </c>
      <c r="F3831" t="s">
        <v>18</v>
      </c>
      <c r="G3831" t="s">
        <v>42</v>
      </c>
      <c r="H3831" t="s">
        <v>50</v>
      </c>
      <c r="I3831" s="3">
        <v>3</v>
      </c>
      <c r="J3831" s="4">
        <v>2672.55</v>
      </c>
      <c r="K3831" s="4">
        <v>8017.65</v>
      </c>
      <c r="L3831" t="s">
        <v>35</v>
      </c>
      <c r="M3831" t="s">
        <v>22</v>
      </c>
      <c r="N3831">
        <f>IF(COUNTIF($C$2:C3831,C3831)=1,1,0)</f>
        <v>0</v>
      </c>
      <c r="O3831">
        <f t="shared" si="118"/>
        <v>1</v>
      </c>
      <c r="P3831" t="str">
        <f t="shared" si="119"/>
        <v>2024-04</v>
      </c>
      <c r="Q3831" s="3">
        <f>IF(AND(IF(dashboard!$B$4="All",TRUE,$F3831=dashboard!$B$4),IF(dashboard!$B$5="All",TRUE,$E3831=dashboard!$B$5),IF(dashboard!$B$6="All",TRUE,$G3831=dashboard!$B$6),IF(dashboard!$B$7="All",TRUE,$M3831=dashboard!$B$7),$P3831&gt;=dashboard!$B$8,$P3831&lt;=dashboard!$B$9,COUNTIFS($C$2:C3831,$C3831,$F$2:F3831,IF(dashboard!$B$4="All","*",dashboard!$B$4),$E$2:E3831,IF(dashboard!$B$5="All","*",dashboard!$B$5),$G$2:G3831,IF(dashboard!$B$6="All","*",dashboard!$B$6),$M$2:M3831,IF(dashboard!$B$7="All","*",dashboard!$B$7),$P$2:P3831,"&gt;="&amp;dashboard!$B$8,$P$2:P3831,"&lt;="&amp;dashboard!$B$9)=1),1,0)</f>
        <v>0</v>
      </c>
    </row>
    <row r="3832" spans="1:17">
      <c r="A3832" t="s">
        <v>5444</v>
      </c>
      <c r="B3832" s="2">
        <v>45397</v>
      </c>
      <c r="C3832" t="s">
        <v>1593</v>
      </c>
      <c r="D3832" t="s">
        <v>887</v>
      </c>
      <c r="E3832" t="s">
        <v>26</v>
      </c>
      <c r="F3832" t="s">
        <v>18</v>
      </c>
      <c r="G3832" t="s">
        <v>42</v>
      </c>
      <c r="H3832" t="s">
        <v>57</v>
      </c>
      <c r="I3832" s="3">
        <v>3</v>
      </c>
      <c r="J3832" s="4">
        <v>17834.75</v>
      </c>
      <c r="K3832" s="4">
        <v>53504.26</v>
      </c>
      <c r="L3832" t="s">
        <v>35</v>
      </c>
      <c r="M3832" t="s">
        <v>29</v>
      </c>
      <c r="N3832">
        <f>IF(COUNTIF($C$2:C3832,C3832)=1,1,0)</f>
        <v>0</v>
      </c>
      <c r="O3832">
        <f t="shared" si="118"/>
        <v>0</v>
      </c>
      <c r="P3832" t="str">
        <f t="shared" si="119"/>
        <v>2024-04</v>
      </c>
      <c r="Q3832" s="3">
        <f>IF(AND(IF(dashboard!$B$4="All",TRUE,$F3832=dashboard!$B$4),IF(dashboard!$B$5="All",TRUE,$E3832=dashboard!$B$5),IF(dashboard!$B$6="All",TRUE,$G3832=dashboard!$B$6),IF(dashboard!$B$7="All",TRUE,$M3832=dashboard!$B$7),$P3832&gt;=dashboard!$B$8,$P3832&lt;=dashboard!$B$9,COUNTIFS($C$2:C3832,$C3832,$F$2:F3832,IF(dashboard!$B$4="All","*",dashboard!$B$4),$E$2:E3832,IF(dashboard!$B$5="All","*",dashboard!$B$5),$G$2:G3832,IF(dashboard!$B$6="All","*",dashboard!$B$6),$M$2:M3832,IF(dashboard!$B$7="All","*",dashboard!$B$7),$P$2:P3832,"&gt;="&amp;dashboard!$B$8,$P$2:P3832,"&lt;="&amp;dashboard!$B$9)=1),1,0)</f>
        <v>0</v>
      </c>
    </row>
    <row r="3833" spans="1:17">
      <c r="A3833" t="s">
        <v>5445</v>
      </c>
      <c r="B3833" s="2">
        <v>45310</v>
      </c>
      <c r="C3833" t="s">
        <v>152</v>
      </c>
      <c r="D3833" t="s">
        <v>3552</v>
      </c>
      <c r="E3833" t="s">
        <v>17</v>
      </c>
      <c r="F3833" t="s">
        <v>46</v>
      </c>
      <c r="G3833" t="s">
        <v>42</v>
      </c>
      <c r="H3833" t="s">
        <v>20</v>
      </c>
      <c r="I3833" s="3">
        <v>1</v>
      </c>
      <c r="J3833" s="4">
        <v>25689.73</v>
      </c>
      <c r="K3833" s="4">
        <v>25689.73</v>
      </c>
      <c r="L3833" t="s">
        <v>28</v>
      </c>
      <c r="M3833" t="s">
        <v>29</v>
      </c>
      <c r="N3833">
        <f>IF(COUNTIF($C$2:C3833,C3833)=1,1,0)</f>
        <v>0</v>
      </c>
      <c r="O3833">
        <f t="shared" si="118"/>
        <v>0</v>
      </c>
      <c r="P3833" t="str">
        <f t="shared" si="119"/>
        <v>2024-01</v>
      </c>
      <c r="Q3833" s="3">
        <f>IF(AND(IF(dashboard!$B$4="All",TRUE,$F3833=dashboard!$B$4),IF(dashboard!$B$5="All",TRUE,$E3833=dashboard!$B$5),IF(dashboard!$B$6="All",TRUE,$G3833=dashboard!$B$6),IF(dashboard!$B$7="All",TRUE,$M3833=dashboard!$B$7),$P3833&gt;=dashboard!$B$8,$P3833&lt;=dashboard!$B$9,COUNTIFS($C$2:C3833,$C3833,$F$2:F3833,IF(dashboard!$B$4="All","*",dashboard!$B$4),$E$2:E3833,IF(dashboard!$B$5="All","*",dashboard!$B$5),$G$2:G3833,IF(dashboard!$B$6="All","*",dashboard!$B$6),$M$2:M3833,IF(dashboard!$B$7="All","*",dashboard!$B$7),$P$2:P3833,"&gt;="&amp;dashboard!$B$8,$P$2:P3833,"&lt;="&amp;dashboard!$B$9)=1),1,0)</f>
        <v>0</v>
      </c>
    </row>
    <row r="3834" spans="1:17">
      <c r="A3834" t="s">
        <v>5446</v>
      </c>
      <c r="B3834" s="2">
        <v>45343</v>
      </c>
      <c r="C3834" t="s">
        <v>108</v>
      </c>
      <c r="D3834" t="s">
        <v>923</v>
      </c>
      <c r="E3834" t="s">
        <v>26</v>
      </c>
      <c r="F3834" t="s">
        <v>46</v>
      </c>
      <c r="G3834" t="s">
        <v>19</v>
      </c>
      <c r="H3834" t="s">
        <v>20</v>
      </c>
      <c r="I3834" s="3">
        <v>5</v>
      </c>
      <c r="J3834" s="4">
        <v>24607.93</v>
      </c>
      <c r="K3834" s="4">
        <v>123039.67</v>
      </c>
      <c r="L3834" t="s">
        <v>28</v>
      </c>
      <c r="M3834" t="s">
        <v>29</v>
      </c>
      <c r="N3834">
        <f>IF(COUNTIF($C$2:C3834,C3834)=1,1,0)</f>
        <v>0</v>
      </c>
      <c r="O3834">
        <f t="shared" si="118"/>
        <v>0</v>
      </c>
      <c r="P3834" t="str">
        <f t="shared" si="119"/>
        <v>2024-02</v>
      </c>
      <c r="Q3834" s="3">
        <f>IF(AND(IF(dashboard!$B$4="All",TRUE,$F3834=dashboard!$B$4),IF(dashboard!$B$5="All",TRUE,$E3834=dashboard!$B$5),IF(dashboard!$B$6="All",TRUE,$G3834=dashboard!$B$6),IF(dashboard!$B$7="All",TRUE,$M3834=dashboard!$B$7),$P3834&gt;=dashboard!$B$8,$P3834&lt;=dashboard!$B$9,COUNTIFS($C$2:C3834,$C3834,$F$2:F3834,IF(dashboard!$B$4="All","*",dashboard!$B$4),$E$2:E3834,IF(dashboard!$B$5="All","*",dashboard!$B$5),$G$2:G3834,IF(dashboard!$B$6="All","*",dashboard!$B$6),$M$2:M3834,IF(dashboard!$B$7="All","*",dashboard!$B$7),$P$2:P3834,"&gt;="&amp;dashboard!$B$8,$P$2:P3834,"&lt;="&amp;dashboard!$B$9)=1),1,0)</f>
        <v>0</v>
      </c>
    </row>
    <row r="3835" spans="1:17">
      <c r="A3835" t="s">
        <v>5447</v>
      </c>
      <c r="B3835" s="2">
        <v>45234</v>
      </c>
      <c r="C3835" t="s">
        <v>2391</v>
      </c>
      <c r="D3835" t="s">
        <v>454</v>
      </c>
      <c r="E3835" t="s">
        <v>61</v>
      </c>
      <c r="F3835" t="s">
        <v>33</v>
      </c>
      <c r="G3835" t="s">
        <v>19</v>
      </c>
      <c r="H3835" t="s">
        <v>50</v>
      </c>
      <c r="I3835" s="3">
        <v>4</v>
      </c>
      <c r="J3835" s="4">
        <v>2789.72</v>
      </c>
      <c r="K3835" s="4">
        <v>11158.88</v>
      </c>
      <c r="L3835" t="s">
        <v>35</v>
      </c>
      <c r="M3835" t="s">
        <v>29</v>
      </c>
      <c r="N3835">
        <f>IF(COUNTIF($C$2:C3835,C3835)=1,1,0)</f>
        <v>0</v>
      </c>
      <c r="O3835">
        <f t="shared" si="118"/>
        <v>0</v>
      </c>
      <c r="P3835" t="str">
        <f t="shared" si="119"/>
        <v>2023-11</v>
      </c>
      <c r="Q3835" s="3">
        <f>IF(AND(IF(dashboard!$B$4="All",TRUE,$F3835=dashboard!$B$4),IF(dashboard!$B$5="All",TRUE,$E3835=dashboard!$B$5),IF(dashboard!$B$6="All",TRUE,$G3835=dashboard!$B$6),IF(dashboard!$B$7="All",TRUE,$M3835=dashboard!$B$7),$P3835&gt;=dashboard!$B$8,$P3835&lt;=dashboard!$B$9,COUNTIFS($C$2:C3835,$C3835,$F$2:F3835,IF(dashboard!$B$4="All","*",dashboard!$B$4),$E$2:E3835,IF(dashboard!$B$5="All","*",dashboard!$B$5),$G$2:G3835,IF(dashboard!$B$6="All","*",dashboard!$B$6),$M$2:M3835,IF(dashboard!$B$7="All","*",dashboard!$B$7),$P$2:P3835,"&gt;="&amp;dashboard!$B$8,$P$2:P3835,"&lt;="&amp;dashboard!$B$9)=1),1,0)</f>
        <v>0</v>
      </c>
    </row>
    <row r="3836" spans="1:17">
      <c r="A3836" t="s">
        <v>5448</v>
      </c>
      <c r="B3836" s="2">
        <v>45293</v>
      </c>
      <c r="C3836" t="s">
        <v>210</v>
      </c>
      <c r="D3836" t="s">
        <v>562</v>
      </c>
      <c r="E3836" t="s">
        <v>17</v>
      </c>
      <c r="F3836" t="s">
        <v>27</v>
      </c>
      <c r="G3836" t="s">
        <v>19</v>
      </c>
      <c r="H3836" t="s">
        <v>57</v>
      </c>
      <c r="I3836" s="3">
        <v>1</v>
      </c>
      <c r="J3836" s="4">
        <v>11266.94</v>
      </c>
      <c r="K3836" s="4">
        <v>11266.94</v>
      </c>
      <c r="L3836" t="s">
        <v>35</v>
      </c>
      <c r="M3836" t="s">
        <v>29</v>
      </c>
      <c r="N3836">
        <f>IF(COUNTIF($C$2:C3836,C3836)=1,1,0)</f>
        <v>0</v>
      </c>
      <c r="O3836">
        <f t="shared" si="118"/>
        <v>0</v>
      </c>
      <c r="P3836" t="str">
        <f t="shared" si="119"/>
        <v>2024-01</v>
      </c>
      <c r="Q3836" s="3">
        <f>IF(AND(IF(dashboard!$B$4="All",TRUE,$F3836=dashboard!$B$4),IF(dashboard!$B$5="All",TRUE,$E3836=dashboard!$B$5),IF(dashboard!$B$6="All",TRUE,$G3836=dashboard!$B$6),IF(dashboard!$B$7="All",TRUE,$M3836=dashboard!$B$7),$P3836&gt;=dashboard!$B$8,$P3836&lt;=dashboard!$B$9,COUNTIFS($C$2:C3836,$C3836,$F$2:F3836,IF(dashboard!$B$4="All","*",dashboard!$B$4),$E$2:E3836,IF(dashboard!$B$5="All","*",dashboard!$B$5),$G$2:G3836,IF(dashboard!$B$6="All","*",dashboard!$B$6),$M$2:M3836,IF(dashboard!$B$7="All","*",dashboard!$B$7),$P$2:P3836,"&gt;="&amp;dashboard!$B$8,$P$2:P3836,"&lt;="&amp;dashboard!$B$9)=1),1,0)</f>
        <v>0</v>
      </c>
    </row>
    <row r="3837" spans="1:17">
      <c r="A3837" t="s">
        <v>5449</v>
      </c>
      <c r="B3837" s="2">
        <v>44927</v>
      </c>
      <c r="C3837" t="s">
        <v>1314</v>
      </c>
      <c r="D3837" t="s">
        <v>85</v>
      </c>
      <c r="E3837" t="s">
        <v>17</v>
      </c>
      <c r="F3837" t="s">
        <v>27</v>
      </c>
      <c r="G3837" t="s">
        <v>42</v>
      </c>
      <c r="H3837" t="s">
        <v>57</v>
      </c>
      <c r="I3837" s="3">
        <v>3</v>
      </c>
      <c r="J3837" s="4">
        <v>11112.17</v>
      </c>
      <c r="K3837" s="4">
        <v>33336.519999999997</v>
      </c>
      <c r="L3837" t="s">
        <v>35</v>
      </c>
      <c r="M3837" t="s">
        <v>29</v>
      </c>
      <c r="N3837">
        <f>IF(COUNTIF($C$2:C3837,C3837)=1,1,0)</f>
        <v>0</v>
      </c>
      <c r="O3837">
        <f t="shared" si="118"/>
        <v>0</v>
      </c>
      <c r="P3837" t="str">
        <f t="shared" si="119"/>
        <v>2023-01</v>
      </c>
      <c r="Q3837" s="3">
        <f>IF(AND(IF(dashboard!$B$4="All",TRUE,$F3837=dashboard!$B$4),IF(dashboard!$B$5="All",TRUE,$E3837=dashboard!$B$5),IF(dashboard!$B$6="All",TRUE,$G3837=dashboard!$B$6),IF(dashboard!$B$7="All",TRUE,$M3837=dashboard!$B$7),$P3837&gt;=dashboard!$B$8,$P3837&lt;=dashboard!$B$9,COUNTIFS($C$2:C3837,$C3837,$F$2:F3837,IF(dashboard!$B$4="All","*",dashboard!$B$4),$E$2:E3837,IF(dashboard!$B$5="All","*",dashboard!$B$5),$G$2:G3837,IF(dashboard!$B$6="All","*",dashboard!$B$6),$M$2:M3837,IF(dashboard!$B$7="All","*",dashboard!$B$7),$P$2:P3837,"&gt;="&amp;dashboard!$B$8,$P$2:P3837,"&lt;="&amp;dashboard!$B$9)=1),1,0)</f>
        <v>0</v>
      </c>
    </row>
    <row r="3838" spans="1:17">
      <c r="A3838" t="s">
        <v>5450</v>
      </c>
      <c r="B3838" s="2">
        <v>44970</v>
      </c>
      <c r="C3838" t="s">
        <v>1212</v>
      </c>
      <c r="D3838" t="s">
        <v>118</v>
      </c>
      <c r="E3838" t="s">
        <v>17</v>
      </c>
      <c r="F3838" t="s">
        <v>46</v>
      </c>
      <c r="G3838" t="s">
        <v>42</v>
      </c>
      <c r="H3838" t="s">
        <v>34</v>
      </c>
      <c r="I3838" s="3">
        <v>2</v>
      </c>
      <c r="J3838" s="4">
        <v>1386.2</v>
      </c>
      <c r="K3838" s="4">
        <v>2772.4</v>
      </c>
      <c r="L3838" t="s">
        <v>21</v>
      </c>
      <c r="M3838" t="s">
        <v>29</v>
      </c>
      <c r="N3838">
        <f>IF(COUNTIF($C$2:C3838,C3838)=1,1,0)</f>
        <v>0</v>
      </c>
      <c r="O3838">
        <f t="shared" si="118"/>
        <v>0</v>
      </c>
      <c r="P3838" t="str">
        <f t="shared" si="119"/>
        <v>2023-02</v>
      </c>
      <c r="Q3838" s="3">
        <f>IF(AND(IF(dashboard!$B$4="All",TRUE,$F3838=dashboard!$B$4),IF(dashboard!$B$5="All",TRUE,$E3838=dashboard!$B$5),IF(dashboard!$B$6="All",TRUE,$G3838=dashboard!$B$6),IF(dashboard!$B$7="All",TRUE,$M3838=dashboard!$B$7),$P3838&gt;=dashboard!$B$8,$P3838&lt;=dashboard!$B$9,COUNTIFS($C$2:C3838,$C3838,$F$2:F3838,IF(dashboard!$B$4="All","*",dashboard!$B$4),$E$2:E3838,IF(dashboard!$B$5="All","*",dashboard!$B$5),$G$2:G3838,IF(dashboard!$B$6="All","*",dashboard!$B$6),$M$2:M3838,IF(dashboard!$B$7="All","*",dashboard!$B$7),$P$2:P3838,"&gt;="&amp;dashboard!$B$8,$P$2:P3838,"&lt;="&amp;dashboard!$B$9)=1),1,0)</f>
        <v>0</v>
      </c>
    </row>
    <row r="3839" spans="1:17">
      <c r="A3839" t="s">
        <v>5451</v>
      </c>
      <c r="B3839" s="2">
        <v>45024</v>
      </c>
      <c r="C3839" t="s">
        <v>989</v>
      </c>
      <c r="D3839" t="s">
        <v>3338</v>
      </c>
      <c r="E3839" t="s">
        <v>26</v>
      </c>
      <c r="F3839" t="s">
        <v>18</v>
      </c>
      <c r="G3839" t="s">
        <v>42</v>
      </c>
      <c r="H3839" t="s">
        <v>34</v>
      </c>
      <c r="I3839" s="3">
        <v>3</v>
      </c>
      <c r="J3839" s="4">
        <v>887.74</v>
      </c>
      <c r="K3839" s="4">
        <v>2663.21</v>
      </c>
      <c r="L3839" t="s">
        <v>35</v>
      </c>
      <c r="M3839" t="s">
        <v>29</v>
      </c>
      <c r="N3839">
        <f>IF(COUNTIF($C$2:C3839,C3839)=1,1,0)</f>
        <v>0</v>
      </c>
      <c r="O3839">
        <f t="shared" si="118"/>
        <v>0</v>
      </c>
      <c r="P3839" t="str">
        <f t="shared" si="119"/>
        <v>2023-04</v>
      </c>
      <c r="Q3839" s="3">
        <f>IF(AND(IF(dashboard!$B$4="All",TRUE,$F3839=dashboard!$B$4),IF(dashboard!$B$5="All",TRUE,$E3839=dashboard!$B$5),IF(dashboard!$B$6="All",TRUE,$G3839=dashboard!$B$6),IF(dashboard!$B$7="All",TRUE,$M3839=dashboard!$B$7),$P3839&gt;=dashboard!$B$8,$P3839&lt;=dashboard!$B$9,COUNTIFS($C$2:C3839,$C3839,$F$2:F3839,IF(dashboard!$B$4="All","*",dashboard!$B$4),$E$2:E3839,IF(dashboard!$B$5="All","*",dashboard!$B$5),$G$2:G3839,IF(dashboard!$B$6="All","*",dashboard!$B$6),$M$2:M3839,IF(dashboard!$B$7="All","*",dashboard!$B$7),$P$2:P3839,"&gt;="&amp;dashboard!$B$8,$P$2:P3839,"&lt;="&amp;dashboard!$B$9)=1),1,0)</f>
        <v>0</v>
      </c>
    </row>
    <row r="3840" spans="1:17">
      <c r="A3840" t="s">
        <v>5452</v>
      </c>
      <c r="B3840" s="2">
        <v>45191</v>
      </c>
      <c r="C3840" t="s">
        <v>108</v>
      </c>
      <c r="D3840" t="s">
        <v>64</v>
      </c>
      <c r="E3840" t="s">
        <v>17</v>
      </c>
      <c r="F3840" t="s">
        <v>33</v>
      </c>
      <c r="G3840" t="s">
        <v>19</v>
      </c>
      <c r="H3840" t="s">
        <v>57</v>
      </c>
      <c r="I3840" s="3">
        <v>2</v>
      </c>
      <c r="J3840" s="4">
        <v>11355.13</v>
      </c>
      <c r="K3840" s="4">
        <v>22710.26</v>
      </c>
      <c r="L3840" t="s">
        <v>21</v>
      </c>
      <c r="M3840" t="s">
        <v>29</v>
      </c>
      <c r="N3840">
        <f>IF(COUNTIF($C$2:C3840,C3840)=1,1,0)</f>
        <v>0</v>
      </c>
      <c r="O3840">
        <f t="shared" si="118"/>
        <v>0</v>
      </c>
      <c r="P3840" t="str">
        <f t="shared" si="119"/>
        <v>2023-09</v>
      </c>
      <c r="Q3840" s="3">
        <f>IF(AND(IF(dashboard!$B$4="All",TRUE,$F3840=dashboard!$B$4),IF(dashboard!$B$5="All",TRUE,$E3840=dashboard!$B$5),IF(dashboard!$B$6="All",TRUE,$G3840=dashboard!$B$6),IF(dashboard!$B$7="All",TRUE,$M3840=dashboard!$B$7),$P3840&gt;=dashboard!$B$8,$P3840&lt;=dashboard!$B$9,COUNTIFS($C$2:C3840,$C3840,$F$2:F3840,IF(dashboard!$B$4="All","*",dashboard!$B$4),$E$2:E3840,IF(dashboard!$B$5="All","*",dashboard!$B$5),$G$2:G3840,IF(dashboard!$B$6="All","*",dashboard!$B$6),$M$2:M3840,IF(dashboard!$B$7="All","*",dashboard!$B$7),$P$2:P3840,"&gt;="&amp;dashboard!$B$8,$P$2:P3840,"&lt;="&amp;dashboard!$B$9)=1),1,0)</f>
        <v>0</v>
      </c>
    </row>
    <row r="3841" spans="1:17">
      <c r="A3841" t="s">
        <v>5453</v>
      </c>
      <c r="B3841" s="2">
        <v>45066</v>
      </c>
      <c r="C3841" t="s">
        <v>497</v>
      </c>
      <c r="D3841" t="s">
        <v>1793</v>
      </c>
      <c r="E3841" t="s">
        <v>61</v>
      </c>
      <c r="F3841" t="s">
        <v>46</v>
      </c>
      <c r="G3841" t="s">
        <v>42</v>
      </c>
      <c r="H3841" t="s">
        <v>34</v>
      </c>
      <c r="I3841" s="3">
        <v>1</v>
      </c>
      <c r="J3841" s="4">
        <v>1181.74</v>
      </c>
      <c r="K3841" s="4">
        <v>1181.74</v>
      </c>
      <c r="L3841" t="s">
        <v>21</v>
      </c>
      <c r="M3841" t="s">
        <v>29</v>
      </c>
      <c r="N3841">
        <f>IF(COUNTIF($C$2:C3841,C3841)=1,1,0)</f>
        <v>0</v>
      </c>
      <c r="O3841">
        <f t="shared" si="118"/>
        <v>0</v>
      </c>
      <c r="P3841" t="str">
        <f t="shared" si="119"/>
        <v>2023-05</v>
      </c>
      <c r="Q3841" s="3">
        <f>IF(AND(IF(dashboard!$B$4="All",TRUE,$F3841=dashboard!$B$4),IF(dashboard!$B$5="All",TRUE,$E3841=dashboard!$B$5),IF(dashboard!$B$6="All",TRUE,$G3841=dashboard!$B$6),IF(dashboard!$B$7="All",TRUE,$M3841=dashboard!$B$7),$P3841&gt;=dashboard!$B$8,$P3841&lt;=dashboard!$B$9,COUNTIFS($C$2:C3841,$C3841,$F$2:F3841,IF(dashboard!$B$4="All","*",dashboard!$B$4),$E$2:E3841,IF(dashboard!$B$5="All","*",dashboard!$B$5),$G$2:G3841,IF(dashboard!$B$6="All","*",dashboard!$B$6),$M$2:M3841,IF(dashboard!$B$7="All","*",dashboard!$B$7),$P$2:P3841,"&gt;="&amp;dashboard!$B$8,$P$2:P3841,"&lt;="&amp;dashboard!$B$9)=1),1,0)</f>
        <v>0</v>
      </c>
    </row>
    <row r="3842" spans="1:17">
      <c r="A3842" t="s">
        <v>5454</v>
      </c>
      <c r="B3842" s="2">
        <v>45407</v>
      </c>
      <c r="C3842" t="s">
        <v>2019</v>
      </c>
      <c r="D3842" t="s">
        <v>3026</v>
      </c>
      <c r="E3842" t="s">
        <v>17</v>
      </c>
      <c r="F3842" t="s">
        <v>33</v>
      </c>
      <c r="G3842" t="s">
        <v>42</v>
      </c>
      <c r="H3842" t="s">
        <v>20</v>
      </c>
      <c r="I3842" s="3">
        <v>4</v>
      </c>
      <c r="J3842" s="4">
        <v>37744.25</v>
      </c>
      <c r="K3842" s="4">
        <v>150976.99</v>
      </c>
      <c r="L3842" t="s">
        <v>35</v>
      </c>
      <c r="M3842" t="s">
        <v>29</v>
      </c>
      <c r="N3842">
        <f>IF(COUNTIF($C$2:C3842,C3842)=1,1,0)</f>
        <v>0</v>
      </c>
      <c r="O3842">
        <f t="shared" ref="O3842:O3905" si="120">IF(OR(M3842="Yes",M3842="YES",M3842=TRUE,M3842=1),1,0)</f>
        <v>0</v>
      </c>
      <c r="P3842" t="str">
        <f t="shared" ref="P3842:P3905" si="121">TEXT(B3842,"yyyy-mm")</f>
        <v>2024-04</v>
      </c>
      <c r="Q3842" s="3">
        <f>IF(AND(IF(dashboard!$B$4="All",TRUE,$F3842=dashboard!$B$4),IF(dashboard!$B$5="All",TRUE,$E3842=dashboard!$B$5),IF(dashboard!$B$6="All",TRUE,$G3842=dashboard!$B$6),IF(dashboard!$B$7="All",TRUE,$M3842=dashboard!$B$7),$P3842&gt;=dashboard!$B$8,$P3842&lt;=dashboard!$B$9,COUNTIFS($C$2:C3842,$C3842,$F$2:F3842,IF(dashboard!$B$4="All","*",dashboard!$B$4),$E$2:E3842,IF(dashboard!$B$5="All","*",dashboard!$B$5),$G$2:G3842,IF(dashboard!$B$6="All","*",dashboard!$B$6),$M$2:M3842,IF(dashboard!$B$7="All","*",dashboard!$B$7),$P$2:P3842,"&gt;="&amp;dashboard!$B$8,$P$2:P3842,"&lt;="&amp;dashboard!$B$9)=1),1,0)</f>
        <v>0</v>
      </c>
    </row>
    <row r="3843" spans="1:17">
      <c r="A3843" t="s">
        <v>5455</v>
      </c>
      <c r="B3843" s="2">
        <v>45163</v>
      </c>
      <c r="C3843" t="s">
        <v>4203</v>
      </c>
      <c r="D3843" t="s">
        <v>38</v>
      </c>
      <c r="E3843" t="s">
        <v>17</v>
      </c>
      <c r="F3843" t="s">
        <v>33</v>
      </c>
      <c r="G3843" t="s">
        <v>19</v>
      </c>
      <c r="H3843" t="s">
        <v>57</v>
      </c>
      <c r="I3843" s="3">
        <v>5</v>
      </c>
      <c r="J3843" s="4">
        <v>13496.79</v>
      </c>
      <c r="K3843" s="4">
        <v>67483.960000000006</v>
      </c>
      <c r="L3843" t="s">
        <v>28</v>
      </c>
      <c r="M3843" t="s">
        <v>29</v>
      </c>
      <c r="N3843">
        <f>IF(COUNTIF($C$2:C3843,C3843)=1,1,0)</f>
        <v>0</v>
      </c>
      <c r="O3843">
        <f t="shared" si="120"/>
        <v>0</v>
      </c>
      <c r="P3843" t="str">
        <f t="shared" si="121"/>
        <v>2023-08</v>
      </c>
      <c r="Q3843" s="3">
        <f>IF(AND(IF(dashboard!$B$4="All",TRUE,$F3843=dashboard!$B$4),IF(dashboard!$B$5="All",TRUE,$E3843=dashboard!$B$5),IF(dashboard!$B$6="All",TRUE,$G3843=dashboard!$B$6),IF(dashboard!$B$7="All",TRUE,$M3843=dashboard!$B$7),$P3843&gt;=dashboard!$B$8,$P3843&lt;=dashboard!$B$9,COUNTIFS($C$2:C3843,$C3843,$F$2:F3843,IF(dashboard!$B$4="All","*",dashboard!$B$4),$E$2:E3843,IF(dashboard!$B$5="All","*",dashboard!$B$5),$G$2:G3843,IF(dashboard!$B$6="All","*",dashboard!$B$6),$M$2:M3843,IF(dashboard!$B$7="All","*",dashboard!$B$7),$P$2:P3843,"&gt;="&amp;dashboard!$B$8,$P$2:P3843,"&lt;="&amp;dashboard!$B$9)=1),1,0)</f>
        <v>0</v>
      </c>
    </row>
    <row r="3844" spans="1:17">
      <c r="A3844" t="s">
        <v>5456</v>
      </c>
      <c r="B3844" s="2">
        <v>44998</v>
      </c>
      <c r="C3844" t="s">
        <v>1780</v>
      </c>
      <c r="D3844" t="s">
        <v>3163</v>
      </c>
      <c r="E3844" t="s">
        <v>17</v>
      </c>
      <c r="F3844" t="s">
        <v>27</v>
      </c>
      <c r="G3844" t="s">
        <v>19</v>
      </c>
      <c r="H3844" t="s">
        <v>34</v>
      </c>
      <c r="I3844" s="3">
        <v>2</v>
      </c>
      <c r="J3844" s="4">
        <v>1092.3499999999999</v>
      </c>
      <c r="K3844" s="4">
        <v>2184.71</v>
      </c>
      <c r="L3844" t="s">
        <v>35</v>
      </c>
      <c r="M3844" t="s">
        <v>29</v>
      </c>
      <c r="N3844">
        <f>IF(COUNTIF($C$2:C3844,C3844)=1,1,0)</f>
        <v>0</v>
      </c>
      <c r="O3844">
        <f t="shared" si="120"/>
        <v>0</v>
      </c>
      <c r="P3844" t="str">
        <f t="shared" si="121"/>
        <v>2023-03</v>
      </c>
      <c r="Q3844" s="3">
        <f>IF(AND(IF(dashboard!$B$4="All",TRUE,$F3844=dashboard!$B$4),IF(dashboard!$B$5="All",TRUE,$E3844=dashboard!$B$5),IF(dashboard!$B$6="All",TRUE,$G3844=dashboard!$B$6),IF(dashboard!$B$7="All",TRUE,$M3844=dashboard!$B$7),$P3844&gt;=dashboard!$B$8,$P3844&lt;=dashboard!$B$9,COUNTIFS($C$2:C3844,$C3844,$F$2:F3844,IF(dashboard!$B$4="All","*",dashboard!$B$4),$E$2:E3844,IF(dashboard!$B$5="All","*",dashboard!$B$5),$G$2:G3844,IF(dashboard!$B$6="All","*",dashboard!$B$6),$M$2:M3844,IF(dashboard!$B$7="All","*",dashboard!$B$7),$P$2:P3844,"&gt;="&amp;dashboard!$B$8,$P$2:P3844,"&lt;="&amp;dashboard!$B$9)=1),1,0)</f>
        <v>0</v>
      </c>
    </row>
    <row r="3845" spans="1:17">
      <c r="A3845" t="s">
        <v>5457</v>
      </c>
      <c r="B3845" s="2">
        <v>45116</v>
      </c>
      <c r="C3845" t="s">
        <v>2512</v>
      </c>
      <c r="D3845" t="s">
        <v>2832</v>
      </c>
      <c r="E3845" t="s">
        <v>17</v>
      </c>
      <c r="F3845" t="s">
        <v>33</v>
      </c>
      <c r="G3845" t="s">
        <v>42</v>
      </c>
      <c r="H3845" t="s">
        <v>57</v>
      </c>
      <c r="I3845" s="3">
        <v>5</v>
      </c>
      <c r="J3845" s="4">
        <v>15244.69</v>
      </c>
      <c r="K3845" s="4">
        <v>76223.47</v>
      </c>
      <c r="L3845" t="s">
        <v>35</v>
      </c>
      <c r="M3845" t="s">
        <v>29</v>
      </c>
      <c r="N3845">
        <f>IF(COUNTIF($C$2:C3845,C3845)=1,1,0)</f>
        <v>0</v>
      </c>
      <c r="O3845">
        <f t="shared" si="120"/>
        <v>0</v>
      </c>
      <c r="P3845" t="str">
        <f t="shared" si="121"/>
        <v>2023-07</v>
      </c>
      <c r="Q3845" s="3">
        <f>IF(AND(IF(dashboard!$B$4="All",TRUE,$F3845=dashboard!$B$4),IF(dashboard!$B$5="All",TRUE,$E3845=dashboard!$B$5),IF(dashboard!$B$6="All",TRUE,$G3845=dashboard!$B$6),IF(dashboard!$B$7="All",TRUE,$M3845=dashboard!$B$7),$P3845&gt;=dashboard!$B$8,$P3845&lt;=dashboard!$B$9,COUNTIFS($C$2:C3845,$C3845,$F$2:F3845,IF(dashboard!$B$4="All","*",dashboard!$B$4),$E$2:E3845,IF(dashboard!$B$5="All","*",dashboard!$B$5),$G$2:G3845,IF(dashboard!$B$6="All","*",dashboard!$B$6),$M$2:M3845,IF(dashboard!$B$7="All","*",dashboard!$B$7),$P$2:P3845,"&gt;="&amp;dashboard!$B$8,$P$2:P3845,"&lt;="&amp;dashboard!$B$9)=1),1,0)</f>
        <v>0</v>
      </c>
    </row>
    <row r="3846" spans="1:17">
      <c r="A3846" t="s">
        <v>5458</v>
      </c>
      <c r="B3846" s="2">
        <v>45194</v>
      </c>
      <c r="C3846" t="s">
        <v>896</v>
      </c>
      <c r="D3846" t="s">
        <v>728</v>
      </c>
      <c r="E3846" t="s">
        <v>26</v>
      </c>
      <c r="F3846" t="s">
        <v>27</v>
      </c>
      <c r="G3846" t="s">
        <v>42</v>
      </c>
      <c r="H3846" t="s">
        <v>34</v>
      </c>
      <c r="I3846" s="3">
        <v>1</v>
      </c>
      <c r="J3846" s="4">
        <v>1143.26</v>
      </c>
      <c r="K3846" s="4">
        <v>1143.26</v>
      </c>
      <c r="L3846" t="s">
        <v>28</v>
      </c>
      <c r="M3846" t="s">
        <v>29</v>
      </c>
      <c r="N3846">
        <f>IF(COUNTIF($C$2:C3846,C3846)=1,1,0)</f>
        <v>0</v>
      </c>
      <c r="O3846">
        <f t="shared" si="120"/>
        <v>0</v>
      </c>
      <c r="P3846" t="str">
        <f t="shared" si="121"/>
        <v>2023-09</v>
      </c>
      <c r="Q3846" s="3">
        <f>IF(AND(IF(dashboard!$B$4="All",TRUE,$F3846=dashboard!$B$4),IF(dashboard!$B$5="All",TRUE,$E3846=dashboard!$B$5),IF(dashboard!$B$6="All",TRUE,$G3846=dashboard!$B$6),IF(dashboard!$B$7="All",TRUE,$M3846=dashboard!$B$7),$P3846&gt;=dashboard!$B$8,$P3846&lt;=dashboard!$B$9,COUNTIFS($C$2:C3846,$C3846,$F$2:F3846,IF(dashboard!$B$4="All","*",dashboard!$B$4),$E$2:E3846,IF(dashboard!$B$5="All","*",dashboard!$B$5),$G$2:G3846,IF(dashboard!$B$6="All","*",dashboard!$B$6),$M$2:M3846,IF(dashboard!$B$7="All","*",dashboard!$B$7),$P$2:P3846,"&gt;="&amp;dashboard!$B$8,$P$2:P3846,"&lt;="&amp;dashboard!$B$9)=1),1,0)</f>
        <v>0</v>
      </c>
    </row>
    <row r="3847" spans="1:17">
      <c r="A3847" t="s">
        <v>5459</v>
      </c>
      <c r="B3847" s="2">
        <v>45247</v>
      </c>
      <c r="C3847" t="s">
        <v>831</v>
      </c>
      <c r="D3847" t="s">
        <v>996</v>
      </c>
      <c r="E3847" t="s">
        <v>61</v>
      </c>
      <c r="F3847" t="s">
        <v>18</v>
      </c>
      <c r="G3847" t="s">
        <v>42</v>
      </c>
      <c r="H3847" t="s">
        <v>57</v>
      </c>
      <c r="I3847" s="3">
        <v>1</v>
      </c>
      <c r="J3847" s="4">
        <v>10639.71</v>
      </c>
      <c r="K3847" s="4">
        <v>10639.71</v>
      </c>
      <c r="L3847" t="s">
        <v>28</v>
      </c>
      <c r="M3847" t="s">
        <v>29</v>
      </c>
      <c r="N3847">
        <f>IF(COUNTIF($C$2:C3847,C3847)=1,1,0)</f>
        <v>0</v>
      </c>
      <c r="O3847">
        <f t="shared" si="120"/>
        <v>0</v>
      </c>
      <c r="P3847" t="str">
        <f t="shared" si="121"/>
        <v>2023-11</v>
      </c>
      <c r="Q3847" s="3">
        <f>IF(AND(IF(dashboard!$B$4="All",TRUE,$F3847=dashboard!$B$4),IF(dashboard!$B$5="All",TRUE,$E3847=dashboard!$B$5),IF(dashboard!$B$6="All",TRUE,$G3847=dashboard!$B$6),IF(dashboard!$B$7="All",TRUE,$M3847=dashboard!$B$7),$P3847&gt;=dashboard!$B$8,$P3847&lt;=dashboard!$B$9,COUNTIFS($C$2:C3847,$C3847,$F$2:F3847,IF(dashboard!$B$4="All","*",dashboard!$B$4),$E$2:E3847,IF(dashboard!$B$5="All","*",dashboard!$B$5),$G$2:G3847,IF(dashboard!$B$6="All","*",dashboard!$B$6),$M$2:M3847,IF(dashboard!$B$7="All","*",dashboard!$B$7),$P$2:P3847,"&gt;="&amp;dashboard!$B$8,$P$2:P3847,"&lt;="&amp;dashboard!$B$9)=1),1,0)</f>
        <v>0</v>
      </c>
    </row>
    <row r="3848" spans="1:17">
      <c r="A3848" t="s">
        <v>5460</v>
      </c>
      <c r="B3848" s="2">
        <v>45033</v>
      </c>
      <c r="C3848" t="s">
        <v>392</v>
      </c>
      <c r="D3848" t="s">
        <v>1309</v>
      </c>
      <c r="E3848" t="s">
        <v>17</v>
      </c>
      <c r="F3848" t="s">
        <v>18</v>
      </c>
      <c r="G3848" t="s">
        <v>19</v>
      </c>
      <c r="H3848" t="s">
        <v>50</v>
      </c>
      <c r="I3848" s="3">
        <v>1</v>
      </c>
      <c r="J3848" s="4">
        <v>1891.98</v>
      </c>
      <c r="K3848" s="4">
        <v>1891.98</v>
      </c>
      <c r="L3848" t="s">
        <v>35</v>
      </c>
      <c r="M3848" t="s">
        <v>29</v>
      </c>
      <c r="N3848">
        <f>IF(COUNTIF($C$2:C3848,C3848)=1,1,0)</f>
        <v>0</v>
      </c>
      <c r="O3848">
        <f t="shared" si="120"/>
        <v>0</v>
      </c>
      <c r="P3848" t="str">
        <f t="shared" si="121"/>
        <v>2023-04</v>
      </c>
      <c r="Q3848" s="3">
        <f>IF(AND(IF(dashboard!$B$4="All",TRUE,$F3848=dashboard!$B$4),IF(dashboard!$B$5="All",TRUE,$E3848=dashboard!$B$5),IF(dashboard!$B$6="All",TRUE,$G3848=dashboard!$B$6),IF(dashboard!$B$7="All",TRUE,$M3848=dashboard!$B$7),$P3848&gt;=dashboard!$B$8,$P3848&lt;=dashboard!$B$9,COUNTIFS($C$2:C3848,$C3848,$F$2:F3848,IF(dashboard!$B$4="All","*",dashboard!$B$4),$E$2:E3848,IF(dashboard!$B$5="All","*",dashboard!$B$5),$G$2:G3848,IF(dashboard!$B$6="All","*",dashboard!$B$6),$M$2:M3848,IF(dashboard!$B$7="All","*",dashboard!$B$7),$P$2:P3848,"&gt;="&amp;dashboard!$B$8,$P$2:P3848,"&lt;="&amp;dashboard!$B$9)=1),1,0)</f>
        <v>0</v>
      </c>
    </row>
    <row r="3849" spans="1:17">
      <c r="A3849" t="s">
        <v>5461</v>
      </c>
      <c r="B3849" s="2">
        <v>45158</v>
      </c>
      <c r="C3849" t="s">
        <v>1070</v>
      </c>
      <c r="D3849" t="s">
        <v>420</v>
      </c>
      <c r="E3849" t="s">
        <v>61</v>
      </c>
      <c r="F3849" t="s">
        <v>46</v>
      </c>
      <c r="G3849" t="s">
        <v>19</v>
      </c>
      <c r="H3849" t="s">
        <v>20</v>
      </c>
      <c r="I3849" s="3">
        <v>4</v>
      </c>
      <c r="J3849" s="4">
        <v>34678</v>
      </c>
      <c r="K3849" s="4">
        <v>138712</v>
      </c>
      <c r="L3849" t="s">
        <v>35</v>
      </c>
      <c r="M3849" t="s">
        <v>29</v>
      </c>
      <c r="N3849">
        <f>IF(COUNTIF($C$2:C3849,C3849)=1,1,0)</f>
        <v>0</v>
      </c>
      <c r="O3849">
        <f t="shared" si="120"/>
        <v>0</v>
      </c>
      <c r="P3849" t="str">
        <f t="shared" si="121"/>
        <v>2023-08</v>
      </c>
      <c r="Q3849" s="3">
        <f>IF(AND(IF(dashboard!$B$4="All",TRUE,$F3849=dashboard!$B$4),IF(dashboard!$B$5="All",TRUE,$E3849=dashboard!$B$5),IF(dashboard!$B$6="All",TRUE,$G3849=dashboard!$B$6),IF(dashboard!$B$7="All",TRUE,$M3849=dashboard!$B$7),$P3849&gt;=dashboard!$B$8,$P3849&lt;=dashboard!$B$9,COUNTIFS($C$2:C3849,$C3849,$F$2:F3849,IF(dashboard!$B$4="All","*",dashboard!$B$4),$E$2:E3849,IF(dashboard!$B$5="All","*",dashboard!$B$5),$G$2:G3849,IF(dashboard!$B$6="All","*",dashboard!$B$6),$M$2:M3849,IF(dashboard!$B$7="All","*",dashboard!$B$7),$P$2:P3849,"&gt;="&amp;dashboard!$B$8,$P$2:P3849,"&lt;="&amp;dashboard!$B$9)=1),1,0)</f>
        <v>0</v>
      </c>
    </row>
    <row r="3850" spans="1:17">
      <c r="A3850" t="s">
        <v>5462</v>
      </c>
      <c r="B3850" s="2">
        <v>44968</v>
      </c>
      <c r="C3850" t="s">
        <v>1323</v>
      </c>
      <c r="D3850" t="s">
        <v>2611</v>
      </c>
      <c r="E3850" t="s">
        <v>26</v>
      </c>
      <c r="F3850" t="s">
        <v>18</v>
      </c>
      <c r="G3850" t="s">
        <v>42</v>
      </c>
      <c r="H3850" t="s">
        <v>34</v>
      </c>
      <c r="I3850" s="3">
        <v>2</v>
      </c>
      <c r="J3850" s="4">
        <v>1316.2</v>
      </c>
      <c r="K3850" s="4">
        <v>2632.4</v>
      </c>
      <c r="L3850" t="s">
        <v>21</v>
      </c>
      <c r="M3850" t="s">
        <v>29</v>
      </c>
      <c r="N3850">
        <f>IF(COUNTIF($C$2:C3850,C3850)=1,1,0)</f>
        <v>0</v>
      </c>
      <c r="O3850">
        <f t="shared" si="120"/>
        <v>0</v>
      </c>
      <c r="P3850" t="str">
        <f t="shared" si="121"/>
        <v>2023-02</v>
      </c>
      <c r="Q3850" s="3">
        <f>IF(AND(IF(dashboard!$B$4="All",TRUE,$F3850=dashboard!$B$4),IF(dashboard!$B$5="All",TRUE,$E3850=dashboard!$B$5),IF(dashboard!$B$6="All",TRUE,$G3850=dashboard!$B$6),IF(dashboard!$B$7="All",TRUE,$M3850=dashboard!$B$7),$P3850&gt;=dashboard!$B$8,$P3850&lt;=dashboard!$B$9,COUNTIFS($C$2:C3850,$C3850,$F$2:F3850,IF(dashboard!$B$4="All","*",dashboard!$B$4),$E$2:E3850,IF(dashboard!$B$5="All","*",dashboard!$B$5),$G$2:G3850,IF(dashboard!$B$6="All","*",dashboard!$B$6),$M$2:M3850,IF(dashboard!$B$7="All","*",dashboard!$B$7),$P$2:P3850,"&gt;="&amp;dashboard!$B$8,$P$2:P3850,"&lt;="&amp;dashboard!$B$9)=1),1,0)</f>
        <v>0</v>
      </c>
    </row>
    <row r="3851" spans="1:17">
      <c r="A3851" t="s">
        <v>5463</v>
      </c>
      <c r="B3851" s="2">
        <v>45065</v>
      </c>
      <c r="C3851" t="s">
        <v>4019</v>
      </c>
      <c r="D3851" t="s">
        <v>2104</v>
      </c>
      <c r="E3851" t="s">
        <v>17</v>
      </c>
      <c r="F3851" t="s">
        <v>27</v>
      </c>
      <c r="G3851" t="s">
        <v>42</v>
      </c>
      <c r="H3851" t="s">
        <v>50</v>
      </c>
      <c r="I3851" s="3">
        <v>5</v>
      </c>
      <c r="J3851" s="4">
        <v>2703.88</v>
      </c>
      <c r="K3851" s="4">
        <v>13519.39</v>
      </c>
      <c r="L3851" t="s">
        <v>28</v>
      </c>
      <c r="M3851" t="s">
        <v>29</v>
      </c>
      <c r="N3851">
        <f>IF(COUNTIF($C$2:C3851,C3851)=1,1,0)</f>
        <v>0</v>
      </c>
      <c r="O3851">
        <f t="shared" si="120"/>
        <v>0</v>
      </c>
      <c r="P3851" t="str">
        <f t="shared" si="121"/>
        <v>2023-05</v>
      </c>
      <c r="Q3851" s="3">
        <f>IF(AND(IF(dashboard!$B$4="All",TRUE,$F3851=dashboard!$B$4),IF(dashboard!$B$5="All",TRUE,$E3851=dashboard!$B$5),IF(dashboard!$B$6="All",TRUE,$G3851=dashboard!$B$6),IF(dashboard!$B$7="All",TRUE,$M3851=dashboard!$B$7),$P3851&gt;=dashboard!$B$8,$P3851&lt;=dashboard!$B$9,COUNTIFS($C$2:C3851,$C3851,$F$2:F3851,IF(dashboard!$B$4="All","*",dashboard!$B$4),$E$2:E3851,IF(dashboard!$B$5="All","*",dashboard!$B$5),$G$2:G3851,IF(dashboard!$B$6="All","*",dashboard!$B$6),$M$2:M3851,IF(dashboard!$B$7="All","*",dashboard!$B$7),$P$2:P3851,"&gt;="&amp;dashboard!$B$8,$P$2:P3851,"&lt;="&amp;dashboard!$B$9)=1),1,0)</f>
        <v>0</v>
      </c>
    </row>
    <row r="3852" spans="1:17">
      <c r="A3852" t="s">
        <v>5464</v>
      </c>
      <c r="B3852" s="2">
        <v>45199</v>
      </c>
      <c r="C3852" t="s">
        <v>66</v>
      </c>
      <c r="D3852" t="s">
        <v>2228</v>
      </c>
      <c r="E3852" t="s">
        <v>26</v>
      </c>
      <c r="F3852" t="s">
        <v>33</v>
      </c>
      <c r="G3852" t="s">
        <v>42</v>
      </c>
      <c r="H3852" t="s">
        <v>57</v>
      </c>
      <c r="I3852" s="3">
        <v>3</v>
      </c>
      <c r="J3852" s="4">
        <v>16050.42</v>
      </c>
      <c r="K3852" s="4">
        <v>48151.27</v>
      </c>
      <c r="L3852" t="s">
        <v>21</v>
      </c>
      <c r="M3852" t="s">
        <v>29</v>
      </c>
      <c r="N3852">
        <f>IF(COUNTIF($C$2:C3852,C3852)=1,1,0)</f>
        <v>0</v>
      </c>
      <c r="O3852">
        <f t="shared" si="120"/>
        <v>0</v>
      </c>
      <c r="P3852" t="str">
        <f t="shared" si="121"/>
        <v>2023-09</v>
      </c>
      <c r="Q3852" s="3">
        <f>IF(AND(IF(dashboard!$B$4="All",TRUE,$F3852=dashboard!$B$4),IF(dashboard!$B$5="All",TRUE,$E3852=dashboard!$B$5),IF(dashboard!$B$6="All",TRUE,$G3852=dashboard!$B$6),IF(dashboard!$B$7="All",TRUE,$M3852=dashboard!$B$7),$P3852&gt;=dashboard!$B$8,$P3852&lt;=dashboard!$B$9,COUNTIFS($C$2:C3852,$C3852,$F$2:F3852,IF(dashboard!$B$4="All","*",dashboard!$B$4),$E$2:E3852,IF(dashboard!$B$5="All","*",dashboard!$B$5),$G$2:G3852,IF(dashboard!$B$6="All","*",dashboard!$B$6),$M$2:M3852,IF(dashboard!$B$7="All","*",dashboard!$B$7),$P$2:P3852,"&gt;="&amp;dashboard!$B$8,$P$2:P3852,"&lt;="&amp;dashboard!$B$9)=1),1,0)</f>
        <v>1</v>
      </c>
    </row>
    <row r="3853" spans="1:17">
      <c r="A3853" t="s">
        <v>5465</v>
      </c>
      <c r="B3853" s="2">
        <v>45407</v>
      </c>
      <c r="C3853" t="s">
        <v>3183</v>
      </c>
      <c r="D3853" t="s">
        <v>362</v>
      </c>
      <c r="E3853" t="s">
        <v>17</v>
      </c>
      <c r="F3853" t="s">
        <v>33</v>
      </c>
      <c r="G3853" t="s">
        <v>42</v>
      </c>
      <c r="H3853" t="s">
        <v>50</v>
      </c>
      <c r="I3853" s="3">
        <v>1</v>
      </c>
      <c r="J3853" s="4">
        <v>2714.09</v>
      </c>
      <c r="K3853" s="4">
        <v>2714.09</v>
      </c>
      <c r="L3853" t="s">
        <v>21</v>
      </c>
      <c r="M3853" t="s">
        <v>29</v>
      </c>
      <c r="N3853">
        <f>IF(COUNTIF($C$2:C3853,C3853)=1,1,0)</f>
        <v>0</v>
      </c>
      <c r="O3853">
        <f t="shared" si="120"/>
        <v>0</v>
      </c>
      <c r="P3853" t="str">
        <f t="shared" si="121"/>
        <v>2024-04</v>
      </c>
      <c r="Q3853" s="3">
        <f>IF(AND(IF(dashboard!$B$4="All",TRUE,$F3853=dashboard!$B$4),IF(dashboard!$B$5="All",TRUE,$E3853=dashboard!$B$5),IF(dashboard!$B$6="All",TRUE,$G3853=dashboard!$B$6),IF(dashboard!$B$7="All",TRUE,$M3853=dashboard!$B$7),$P3853&gt;=dashboard!$B$8,$P3853&lt;=dashboard!$B$9,COUNTIFS($C$2:C3853,$C3853,$F$2:F3853,IF(dashboard!$B$4="All","*",dashboard!$B$4),$E$2:E3853,IF(dashboard!$B$5="All","*",dashboard!$B$5),$G$2:G3853,IF(dashboard!$B$6="All","*",dashboard!$B$6),$M$2:M3853,IF(dashboard!$B$7="All","*",dashboard!$B$7),$P$2:P3853,"&gt;="&amp;dashboard!$B$8,$P$2:P3853,"&lt;="&amp;dashboard!$B$9)=1),1,0)</f>
        <v>0</v>
      </c>
    </row>
    <row r="3854" spans="1:17">
      <c r="A3854" t="s">
        <v>5466</v>
      </c>
      <c r="B3854" s="2">
        <v>45342</v>
      </c>
      <c r="C3854" t="s">
        <v>896</v>
      </c>
      <c r="D3854" t="s">
        <v>1566</v>
      </c>
      <c r="E3854" t="s">
        <v>26</v>
      </c>
      <c r="F3854" t="s">
        <v>18</v>
      </c>
      <c r="G3854" t="s">
        <v>19</v>
      </c>
      <c r="H3854" t="s">
        <v>20</v>
      </c>
      <c r="I3854" s="3">
        <v>5</v>
      </c>
      <c r="J3854" s="4">
        <v>25277.759999999998</v>
      </c>
      <c r="K3854" s="4">
        <v>126388.8</v>
      </c>
      <c r="L3854" t="s">
        <v>21</v>
      </c>
      <c r="M3854" t="s">
        <v>29</v>
      </c>
      <c r="N3854">
        <f>IF(COUNTIF($C$2:C3854,C3854)=1,1,0)</f>
        <v>0</v>
      </c>
      <c r="O3854">
        <f t="shared" si="120"/>
        <v>0</v>
      </c>
      <c r="P3854" t="str">
        <f t="shared" si="121"/>
        <v>2024-02</v>
      </c>
      <c r="Q3854" s="3">
        <f>IF(AND(IF(dashboard!$B$4="All",TRUE,$F3854=dashboard!$B$4),IF(dashboard!$B$5="All",TRUE,$E3854=dashboard!$B$5),IF(dashboard!$B$6="All",TRUE,$G3854=dashboard!$B$6),IF(dashboard!$B$7="All",TRUE,$M3854=dashboard!$B$7),$P3854&gt;=dashboard!$B$8,$P3854&lt;=dashboard!$B$9,COUNTIFS($C$2:C3854,$C3854,$F$2:F3854,IF(dashboard!$B$4="All","*",dashboard!$B$4),$E$2:E3854,IF(dashboard!$B$5="All","*",dashboard!$B$5),$G$2:G3854,IF(dashboard!$B$6="All","*",dashboard!$B$6),$M$2:M3854,IF(dashboard!$B$7="All","*",dashboard!$B$7),$P$2:P3854,"&gt;="&amp;dashboard!$B$8,$P$2:P3854,"&lt;="&amp;dashboard!$B$9)=1),1,0)</f>
        <v>0</v>
      </c>
    </row>
    <row r="3855" spans="1:17">
      <c r="A3855" t="s">
        <v>5467</v>
      </c>
      <c r="B3855" s="2">
        <v>45432</v>
      </c>
      <c r="C3855" t="s">
        <v>3996</v>
      </c>
      <c r="D3855" t="s">
        <v>1081</v>
      </c>
      <c r="E3855" t="s">
        <v>17</v>
      </c>
      <c r="F3855" t="s">
        <v>27</v>
      </c>
      <c r="G3855" t="s">
        <v>42</v>
      </c>
      <c r="H3855" t="s">
        <v>34</v>
      </c>
      <c r="I3855" s="3">
        <v>5</v>
      </c>
      <c r="J3855" s="4">
        <v>1377.06</v>
      </c>
      <c r="K3855" s="4">
        <v>6885.3</v>
      </c>
      <c r="L3855" t="s">
        <v>21</v>
      </c>
      <c r="M3855" t="s">
        <v>29</v>
      </c>
      <c r="N3855">
        <f>IF(COUNTIF($C$2:C3855,C3855)=1,1,0)</f>
        <v>0</v>
      </c>
      <c r="O3855">
        <f t="shared" si="120"/>
        <v>0</v>
      </c>
      <c r="P3855" t="str">
        <f t="shared" si="121"/>
        <v>2024-05</v>
      </c>
      <c r="Q3855" s="3">
        <f>IF(AND(IF(dashboard!$B$4="All",TRUE,$F3855=dashboard!$B$4),IF(dashboard!$B$5="All",TRUE,$E3855=dashboard!$B$5),IF(dashboard!$B$6="All",TRUE,$G3855=dashboard!$B$6),IF(dashboard!$B$7="All",TRUE,$M3855=dashboard!$B$7),$P3855&gt;=dashboard!$B$8,$P3855&lt;=dashboard!$B$9,COUNTIFS($C$2:C3855,$C3855,$F$2:F3855,IF(dashboard!$B$4="All","*",dashboard!$B$4),$E$2:E3855,IF(dashboard!$B$5="All","*",dashboard!$B$5),$G$2:G3855,IF(dashboard!$B$6="All","*",dashboard!$B$6),$M$2:M3855,IF(dashboard!$B$7="All","*",dashboard!$B$7),$P$2:P3855,"&gt;="&amp;dashboard!$B$8,$P$2:P3855,"&lt;="&amp;dashboard!$B$9)=1),1,0)</f>
        <v>0</v>
      </c>
    </row>
    <row r="3856" spans="1:17">
      <c r="A3856" t="s">
        <v>5468</v>
      </c>
      <c r="B3856" s="2">
        <v>45350</v>
      </c>
      <c r="C3856" t="s">
        <v>250</v>
      </c>
      <c r="D3856" t="s">
        <v>850</v>
      </c>
      <c r="E3856" t="s">
        <v>26</v>
      </c>
      <c r="F3856" t="s">
        <v>33</v>
      </c>
      <c r="G3856" t="s">
        <v>19</v>
      </c>
      <c r="H3856" t="s">
        <v>34</v>
      </c>
      <c r="I3856" s="3">
        <v>4</v>
      </c>
      <c r="J3856" s="4">
        <v>1373.57</v>
      </c>
      <c r="K3856" s="4">
        <v>5494.28</v>
      </c>
      <c r="L3856" t="s">
        <v>28</v>
      </c>
      <c r="M3856" t="s">
        <v>29</v>
      </c>
      <c r="N3856">
        <f>IF(COUNTIF($C$2:C3856,C3856)=1,1,0)</f>
        <v>0</v>
      </c>
      <c r="O3856">
        <f t="shared" si="120"/>
        <v>0</v>
      </c>
      <c r="P3856" t="str">
        <f t="shared" si="121"/>
        <v>2024-02</v>
      </c>
      <c r="Q3856" s="3">
        <f>IF(AND(IF(dashboard!$B$4="All",TRUE,$F3856=dashboard!$B$4),IF(dashboard!$B$5="All",TRUE,$E3856=dashboard!$B$5),IF(dashboard!$B$6="All",TRUE,$G3856=dashboard!$B$6),IF(dashboard!$B$7="All",TRUE,$M3856=dashboard!$B$7),$P3856&gt;=dashboard!$B$8,$P3856&lt;=dashboard!$B$9,COUNTIFS($C$2:C3856,$C3856,$F$2:F3856,IF(dashboard!$B$4="All","*",dashboard!$B$4),$E$2:E3856,IF(dashboard!$B$5="All","*",dashboard!$B$5),$G$2:G3856,IF(dashboard!$B$6="All","*",dashboard!$B$6),$M$2:M3856,IF(dashboard!$B$7="All","*",dashboard!$B$7),$P$2:P3856,"&gt;="&amp;dashboard!$B$8,$P$2:P3856,"&lt;="&amp;dashboard!$B$9)=1),1,0)</f>
        <v>1</v>
      </c>
    </row>
    <row r="3857" spans="1:17">
      <c r="A3857" t="s">
        <v>5469</v>
      </c>
      <c r="B3857" s="2">
        <v>45333</v>
      </c>
      <c r="C3857" t="s">
        <v>1019</v>
      </c>
      <c r="D3857" t="s">
        <v>213</v>
      </c>
      <c r="E3857" t="s">
        <v>17</v>
      </c>
      <c r="F3857" t="s">
        <v>18</v>
      </c>
      <c r="G3857" t="s">
        <v>19</v>
      </c>
      <c r="H3857" t="s">
        <v>57</v>
      </c>
      <c r="I3857" s="3">
        <v>2</v>
      </c>
      <c r="J3857" s="4">
        <v>14489.43</v>
      </c>
      <c r="K3857" s="4">
        <v>28978.86</v>
      </c>
      <c r="L3857" t="s">
        <v>28</v>
      </c>
      <c r="M3857" t="s">
        <v>29</v>
      </c>
      <c r="N3857">
        <f>IF(COUNTIF($C$2:C3857,C3857)=1,1,0)</f>
        <v>0</v>
      </c>
      <c r="O3857">
        <f t="shared" si="120"/>
        <v>0</v>
      </c>
      <c r="P3857" t="str">
        <f t="shared" si="121"/>
        <v>2024-02</v>
      </c>
      <c r="Q3857" s="3">
        <f>IF(AND(IF(dashboard!$B$4="All",TRUE,$F3857=dashboard!$B$4),IF(dashboard!$B$5="All",TRUE,$E3857=dashboard!$B$5),IF(dashboard!$B$6="All",TRUE,$G3857=dashboard!$B$6),IF(dashboard!$B$7="All",TRUE,$M3857=dashboard!$B$7),$P3857&gt;=dashboard!$B$8,$P3857&lt;=dashboard!$B$9,COUNTIFS($C$2:C3857,$C3857,$F$2:F3857,IF(dashboard!$B$4="All","*",dashboard!$B$4),$E$2:E3857,IF(dashboard!$B$5="All","*",dashboard!$B$5),$G$2:G3857,IF(dashboard!$B$6="All","*",dashboard!$B$6),$M$2:M3857,IF(dashboard!$B$7="All","*",dashboard!$B$7),$P$2:P3857,"&gt;="&amp;dashboard!$B$8,$P$2:P3857,"&lt;="&amp;dashboard!$B$9)=1),1,0)</f>
        <v>0</v>
      </c>
    </row>
    <row r="3858" spans="1:17">
      <c r="A3858" t="s">
        <v>5470</v>
      </c>
      <c r="B3858" s="2">
        <v>45316</v>
      </c>
      <c r="C3858" t="s">
        <v>2893</v>
      </c>
      <c r="D3858" t="s">
        <v>161</v>
      </c>
      <c r="E3858" t="s">
        <v>26</v>
      </c>
      <c r="F3858" t="s">
        <v>27</v>
      </c>
      <c r="G3858" t="s">
        <v>19</v>
      </c>
      <c r="H3858" t="s">
        <v>20</v>
      </c>
      <c r="I3858" s="3">
        <v>4</v>
      </c>
      <c r="J3858" s="4">
        <v>28850.400000000001</v>
      </c>
      <c r="K3858" s="4">
        <v>115401.60000000001</v>
      </c>
      <c r="L3858" t="s">
        <v>28</v>
      </c>
      <c r="M3858" t="s">
        <v>29</v>
      </c>
      <c r="N3858">
        <f>IF(COUNTIF($C$2:C3858,C3858)=1,1,0)</f>
        <v>0</v>
      </c>
      <c r="O3858">
        <f t="shared" si="120"/>
        <v>0</v>
      </c>
      <c r="P3858" t="str">
        <f t="shared" si="121"/>
        <v>2024-01</v>
      </c>
      <c r="Q3858" s="3">
        <f>IF(AND(IF(dashboard!$B$4="All",TRUE,$F3858=dashboard!$B$4),IF(dashboard!$B$5="All",TRUE,$E3858=dashboard!$B$5),IF(dashboard!$B$6="All",TRUE,$G3858=dashboard!$B$6),IF(dashboard!$B$7="All",TRUE,$M3858=dashboard!$B$7),$P3858&gt;=dashboard!$B$8,$P3858&lt;=dashboard!$B$9,COUNTIFS($C$2:C3858,$C3858,$F$2:F3858,IF(dashboard!$B$4="All","*",dashboard!$B$4),$E$2:E3858,IF(dashboard!$B$5="All","*",dashboard!$B$5),$G$2:G3858,IF(dashboard!$B$6="All","*",dashboard!$B$6),$M$2:M3858,IF(dashboard!$B$7="All","*",dashboard!$B$7),$P$2:P3858,"&gt;="&amp;dashboard!$B$8,$P$2:P3858,"&lt;="&amp;dashboard!$B$9)=1),1,0)</f>
        <v>0</v>
      </c>
    </row>
    <row r="3859" spans="1:17">
      <c r="A3859" t="s">
        <v>5471</v>
      </c>
      <c r="B3859" s="2">
        <v>45268</v>
      </c>
      <c r="C3859" t="s">
        <v>928</v>
      </c>
      <c r="D3859" t="s">
        <v>4930</v>
      </c>
      <c r="E3859" t="s">
        <v>26</v>
      </c>
      <c r="F3859" t="s">
        <v>27</v>
      </c>
      <c r="G3859" t="s">
        <v>42</v>
      </c>
      <c r="H3859" t="s">
        <v>50</v>
      </c>
      <c r="I3859" s="3">
        <v>4</v>
      </c>
      <c r="J3859" s="4">
        <v>2490.2199999999998</v>
      </c>
      <c r="K3859" s="4">
        <v>9960.89</v>
      </c>
      <c r="L3859" t="s">
        <v>35</v>
      </c>
      <c r="M3859" t="s">
        <v>29</v>
      </c>
      <c r="N3859">
        <f>IF(COUNTIF($C$2:C3859,C3859)=1,1,0)</f>
        <v>0</v>
      </c>
      <c r="O3859">
        <f t="shared" si="120"/>
        <v>0</v>
      </c>
      <c r="P3859" t="str">
        <f t="shared" si="121"/>
        <v>2023-12</v>
      </c>
      <c r="Q3859" s="3">
        <f>IF(AND(IF(dashboard!$B$4="All",TRUE,$F3859=dashboard!$B$4),IF(dashboard!$B$5="All",TRUE,$E3859=dashboard!$B$5),IF(dashboard!$B$6="All",TRUE,$G3859=dashboard!$B$6),IF(dashboard!$B$7="All",TRUE,$M3859=dashboard!$B$7),$P3859&gt;=dashboard!$B$8,$P3859&lt;=dashboard!$B$9,COUNTIFS($C$2:C3859,$C3859,$F$2:F3859,IF(dashboard!$B$4="All","*",dashboard!$B$4),$E$2:E3859,IF(dashboard!$B$5="All","*",dashboard!$B$5),$G$2:G3859,IF(dashboard!$B$6="All","*",dashboard!$B$6),$M$2:M3859,IF(dashboard!$B$7="All","*",dashboard!$B$7),$P$2:P3859,"&gt;="&amp;dashboard!$B$8,$P$2:P3859,"&lt;="&amp;dashboard!$B$9)=1),1,0)</f>
        <v>0</v>
      </c>
    </row>
    <row r="3860" spans="1:17">
      <c r="A3860" t="s">
        <v>5472</v>
      </c>
      <c r="B3860" s="2">
        <v>45419</v>
      </c>
      <c r="C3860" t="s">
        <v>2281</v>
      </c>
      <c r="D3860" t="s">
        <v>64</v>
      </c>
      <c r="E3860" t="s">
        <v>17</v>
      </c>
      <c r="F3860" t="s">
        <v>33</v>
      </c>
      <c r="G3860" t="s">
        <v>42</v>
      </c>
      <c r="H3860" t="s">
        <v>57</v>
      </c>
      <c r="I3860" s="3">
        <v>5</v>
      </c>
      <c r="J3860" s="4">
        <v>14684.14</v>
      </c>
      <c r="K3860" s="4">
        <v>73420.72</v>
      </c>
      <c r="L3860" t="s">
        <v>21</v>
      </c>
      <c r="M3860" t="s">
        <v>29</v>
      </c>
      <c r="N3860">
        <f>IF(COUNTIF($C$2:C3860,C3860)=1,1,0)</f>
        <v>0</v>
      </c>
      <c r="O3860">
        <f t="shared" si="120"/>
        <v>0</v>
      </c>
      <c r="P3860" t="str">
        <f t="shared" si="121"/>
        <v>2024-05</v>
      </c>
      <c r="Q3860" s="3">
        <f>IF(AND(IF(dashboard!$B$4="All",TRUE,$F3860=dashboard!$B$4),IF(dashboard!$B$5="All",TRUE,$E3860=dashboard!$B$5),IF(dashboard!$B$6="All",TRUE,$G3860=dashboard!$B$6),IF(dashboard!$B$7="All",TRUE,$M3860=dashboard!$B$7),$P3860&gt;=dashboard!$B$8,$P3860&lt;=dashboard!$B$9,COUNTIFS($C$2:C3860,$C3860,$F$2:F3860,IF(dashboard!$B$4="All","*",dashboard!$B$4),$E$2:E3860,IF(dashboard!$B$5="All","*",dashboard!$B$5),$G$2:G3860,IF(dashboard!$B$6="All","*",dashboard!$B$6),$M$2:M3860,IF(dashboard!$B$7="All","*",dashboard!$B$7),$P$2:P3860,"&gt;="&amp;dashboard!$B$8,$P$2:P3860,"&lt;="&amp;dashboard!$B$9)=1),1,0)</f>
        <v>0</v>
      </c>
    </row>
    <row r="3861" spans="1:17">
      <c r="A3861" t="s">
        <v>5473</v>
      </c>
      <c r="B3861" s="2">
        <v>45118</v>
      </c>
      <c r="C3861" t="s">
        <v>1564</v>
      </c>
      <c r="D3861" t="s">
        <v>492</v>
      </c>
      <c r="E3861" t="s">
        <v>17</v>
      </c>
      <c r="F3861" t="s">
        <v>46</v>
      </c>
      <c r="G3861" t="s">
        <v>19</v>
      </c>
      <c r="H3861" t="s">
        <v>34</v>
      </c>
      <c r="I3861" s="3">
        <v>2</v>
      </c>
      <c r="J3861" s="4">
        <v>973.77</v>
      </c>
      <c r="K3861" s="4">
        <v>1947.55</v>
      </c>
      <c r="L3861" t="s">
        <v>35</v>
      </c>
      <c r="M3861" t="s">
        <v>29</v>
      </c>
      <c r="N3861">
        <f>IF(COUNTIF($C$2:C3861,C3861)=1,1,0)</f>
        <v>0</v>
      </c>
      <c r="O3861">
        <f t="shared" si="120"/>
        <v>0</v>
      </c>
      <c r="P3861" t="str">
        <f t="shared" si="121"/>
        <v>2023-07</v>
      </c>
      <c r="Q3861" s="3">
        <f>IF(AND(IF(dashboard!$B$4="All",TRUE,$F3861=dashboard!$B$4),IF(dashboard!$B$5="All",TRUE,$E3861=dashboard!$B$5),IF(dashboard!$B$6="All",TRUE,$G3861=dashboard!$B$6),IF(dashboard!$B$7="All",TRUE,$M3861=dashboard!$B$7),$P3861&gt;=dashboard!$B$8,$P3861&lt;=dashboard!$B$9,COUNTIFS($C$2:C3861,$C3861,$F$2:F3861,IF(dashboard!$B$4="All","*",dashboard!$B$4),$E$2:E3861,IF(dashboard!$B$5="All","*",dashboard!$B$5),$G$2:G3861,IF(dashboard!$B$6="All","*",dashboard!$B$6),$M$2:M3861,IF(dashboard!$B$7="All","*",dashboard!$B$7),$P$2:P3861,"&gt;="&amp;dashboard!$B$8,$P$2:P3861,"&lt;="&amp;dashboard!$B$9)=1),1,0)</f>
        <v>0</v>
      </c>
    </row>
    <row r="3862" spans="1:17">
      <c r="A3862" t="s">
        <v>5474</v>
      </c>
      <c r="B3862" s="2">
        <v>45425</v>
      </c>
      <c r="C3862" t="s">
        <v>1626</v>
      </c>
      <c r="D3862" t="s">
        <v>775</v>
      </c>
      <c r="E3862" t="s">
        <v>17</v>
      </c>
      <c r="F3862" t="s">
        <v>46</v>
      </c>
      <c r="G3862" t="s">
        <v>19</v>
      </c>
      <c r="H3862" t="s">
        <v>50</v>
      </c>
      <c r="I3862" s="3">
        <v>2</v>
      </c>
      <c r="J3862" s="4">
        <v>2503.91</v>
      </c>
      <c r="K3862" s="4">
        <v>5007.83</v>
      </c>
      <c r="L3862" t="s">
        <v>28</v>
      </c>
      <c r="M3862" t="s">
        <v>22</v>
      </c>
      <c r="N3862">
        <f>IF(COUNTIF($C$2:C3862,C3862)=1,1,0)</f>
        <v>0</v>
      </c>
      <c r="O3862">
        <f t="shared" si="120"/>
        <v>1</v>
      </c>
      <c r="P3862" t="str">
        <f t="shared" si="121"/>
        <v>2024-05</v>
      </c>
      <c r="Q3862" s="3">
        <f>IF(AND(IF(dashboard!$B$4="All",TRUE,$F3862=dashboard!$B$4),IF(dashboard!$B$5="All",TRUE,$E3862=dashboard!$B$5),IF(dashboard!$B$6="All",TRUE,$G3862=dashboard!$B$6),IF(dashboard!$B$7="All",TRUE,$M3862=dashboard!$B$7),$P3862&gt;=dashboard!$B$8,$P3862&lt;=dashboard!$B$9,COUNTIFS($C$2:C3862,$C3862,$F$2:F3862,IF(dashboard!$B$4="All","*",dashboard!$B$4),$E$2:E3862,IF(dashboard!$B$5="All","*",dashboard!$B$5),$G$2:G3862,IF(dashboard!$B$6="All","*",dashboard!$B$6),$M$2:M3862,IF(dashboard!$B$7="All","*",dashboard!$B$7),$P$2:P3862,"&gt;="&amp;dashboard!$B$8,$P$2:P3862,"&lt;="&amp;dashboard!$B$9)=1),1,0)</f>
        <v>0</v>
      </c>
    </row>
    <row r="3863" spans="1:17">
      <c r="A3863" t="s">
        <v>5475</v>
      </c>
      <c r="B3863" s="2">
        <v>45159</v>
      </c>
      <c r="C3863" t="s">
        <v>1551</v>
      </c>
      <c r="D3863" t="s">
        <v>3245</v>
      </c>
      <c r="E3863" t="s">
        <v>26</v>
      </c>
      <c r="F3863" t="s">
        <v>27</v>
      </c>
      <c r="G3863" t="s">
        <v>42</v>
      </c>
      <c r="H3863" t="s">
        <v>57</v>
      </c>
      <c r="I3863" s="3">
        <v>2</v>
      </c>
      <c r="J3863" s="4">
        <v>16479.71</v>
      </c>
      <c r="K3863" s="4">
        <v>32959.410000000003</v>
      </c>
      <c r="L3863" t="s">
        <v>28</v>
      </c>
      <c r="M3863" t="s">
        <v>29</v>
      </c>
      <c r="N3863">
        <f>IF(COUNTIF($C$2:C3863,C3863)=1,1,0)</f>
        <v>0</v>
      </c>
      <c r="O3863">
        <f t="shared" si="120"/>
        <v>0</v>
      </c>
      <c r="P3863" t="str">
        <f t="shared" si="121"/>
        <v>2023-08</v>
      </c>
      <c r="Q3863" s="3">
        <f>IF(AND(IF(dashboard!$B$4="All",TRUE,$F3863=dashboard!$B$4),IF(dashboard!$B$5="All",TRUE,$E3863=dashboard!$B$5),IF(dashboard!$B$6="All",TRUE,$G3863=dashboard!$B$6),IF(dashboard!$B$7="All",TRUE,$M3863=dashboard!$B$7),$P3863&gt;=dashboard!$B$8,$P3863&lt;=dashboard!$B$9,COUNTIFS($C$2:C3863,$C3863,$F$2:F3863,IF(dashboard!$B$4="All","*",dashboard!$B$4),$E$2:E3863,IF(dashboard!$B$5="All","*",dashboard!$B$5),$G$2:G3863,IF(dashboard!$B$6="All","*",dashboard!$B$6),$M$2:M3863,IF(dashboard!$B$7="All","*",dashboard!$B$7),$P$2:P3863,"&gt;="&amp;dashboard!$B$8,$P$2:P3863,"&lt;="&amp;dashboard!$B$9)=1),1,0)</f>
        <v>0</v>
      </c>
    </row>
    <row r="3864" spans="1:17">
      <c r="A3864" t="s">
        <v>5476</v>
      </c>
      <c r="B3864" s="2">
        <v>45153</v>
      </c>
      <c r="C3864" t="s">
        <v>1776</v>
      </c>
      <c r="D3864" t="s">
        <v>842</v>
      </c>
      <c r="E3864" t="s">
        <v>17</v>
      </c>
      <c r="F3864" t="s">
        <v>27</v>
      </c>
      <c r="G3864" t="s">
        <v>42</v>
      </c>
      <c r="H3864" t="s">
        <v>50</v>
      </c>
      <c r="I3864" s="3">
        <v>1</v>
      </c>
      <c r="J3864" s="4">
        <v>2757.63</v>
      </c>
      <c r="K3864" s="4">
        <v>2757.63</v>
      </c>
      <c r="L3864" t="s">
        <v>35</v>
      </c>
      <c r="M3864" t="s">
        <v>29</v>
      </c>
      <c r="N3864">
        <f>IF(COUNTIF($C$2:C3864,C3864)=1,1,0)</f>
        <v>0</v>
      </c>
      <c r="O3864">
        <f t="shared" si="120"/>
        <v>0</v>
      </c>
      <c r="P3864" t="str">
        <f t="shared" si="121"/>
        <v>2023-08</v>
      </c>
      <c r="Q3864" s="3">
        <f>IF(AND(IF(dashboard!$B$4="All",TRUE,$F3864=dashboard!$B$4),IF(dashboard!$B$5="All",TRUE,$E3864=dashboard!$B$5),IF(dashboard!$B$6="All",TRUE,$G3864=dashboard!$B$6),IF(dashboard!$B$7="All",TRUE,$M3864=dashboard!$B$7),$P3864&gt;=dashboard!$B$8,$P3864&lt;=dashboard!$B$9,COUNTIFS($C$2:C3864,$C3864,$F$2:F3864,IF(dashboard!$B$4="All","*",dashboard!$B$4),$E$2:E3864,IF(dashboard!$B$5="All","*",dashboard!$B$5),$G$2:G3864,IF(dashboard!$B$6="All","*",dashboard!$B$6),$M$2:M3864,IF(dashboard!$B$7="All","*",dashboard!$B$7),$P$2:P3864,"&gt;="&amp;dashboard!$B$8,$P$2:P3864,"&lt;="&amp;dashboard!$B$9)=1),1,0)</f>
        <v>0</v>
      </c>
    </row>
    <row r="3865" spans="1:17">
      <c r="A3865" t="s">
        <v>5477</v>
      </c>
      <c r="B3865" s="2">
        <v>45297</v>
      </c>
      <c r="C3865" t="s">
        <v>2603</v>
      </c>
      <c r="D3865" t="s">
        <v>1927</v>
      </c>
      <c r="E3865" t="s">
        <v>26</v>
      </c>
      <c r="F3865" t="s">
        <v>18</v>
      </c>
      <c r="G3865" t="s">
        <v>42</v>
      </c>
      <c r="H3865" t="s">
        <v>50</v>
      </c>
      <c r="I3865" s="3">
        <v>2</v>
      </c>
      <c r="J3865" s="4">
        <v>1824.62</v>
      </c>
      <c r="K3865" s="4">
        <v>3649.24</v>
      </c>
      <c r="L3865" t="s">
        <v>21</v>
      </c>
      <c r="M3865" t="s">
        <v>29</v>
      </c>
      <c r="N3865">
        <f>IF(COUNTIF($C$2:C3865,C3865)=1,1,0)</f>
        <v>0</v>
      </c>
      <c r="O3865">
        <f t="shared" si="120"/>
        <v>0</v>
      </c>
      <c r="P3865" t="str">
        <f t="shared" si="121"/>
        <v>2024-01</v>
      </c>
      <c r="Q3865" s="3">
        <f>IF(AND(IF(dashboard!$B$4="All",TRUE,$F3865=dashboard!$B$4),IF(dashboard!$B$5="All",TRUE,$E3865=dashboard!$B$5),IF(dashboard!$B$6="All",TRUE,$G3865=dashboard!$B$6),IF(dashboard!$B$7="All",TRUE,$M3865=dashboard!$B$7),$P3865&gt;=dashboard!$B$8,$P3865&lt;=dashboard!$B$9,COUNTIFS($C$2:C3865,$C3865,$F$2:F3865,IF(dashboard!$B$4="All","*",dashboard!$B$4),$E$2:E3865,IF(dashboard!$B$5="All","*",dashboard!$B$5),$G$2:G3865,IF(dashboard!$B$6="All","*",dashboard!$B$6),$M$2:M3865,IF(dashboard!$B$7="All","*",dashboard!$B$7),$P$2:P3865,"&gt;="&amp;dashboard!$B$8,$P$2:P3865,"&lt;="&amp;dashboard!$B$9)=1),1,0)</f>
        <v>0</v>
      </c>
    </row>
    <row r="3866" spans="1:17">
      <c r="A3866" t="s">
        <v>5478</v>
      </c>
      <c r="B3866" s="2">
        <v>45065</v>
      </c>
      <c r="C3866" t="s">
        <v>2389</v>
      </c>
      <c r="D3866" t="s">
        <v>2574</v>
      </c>
      <c r="E3866" t="s">
        <v>17</v>
      </c>
      <c r="F3866" t="s">
        <v>27</v>
      </c>
      <c r="G3866" t="s">
        <v>19</v>
      </c>
      <c r="H3866" t="s">
        <v>57</v>
      </c>
      <c r="I3866" s="3">
        <v>5</v>
      </c>
      <c r="J3866" s="4">
        <v>11978.72</v>
      </c>
      <c r="K3866" s="4">
        <v>59893.62</v>
      </c>
      <c r="L3866" t="s">
        <v>28</v>
      </c>
      <c r="M3866" t="s">
        <v>29</v>
      </c>
      <c r="N3866">
        <f>IF(COUNTIF($C$2:C3866,C3866)=1,1,0)</f>
        <v>0</v>
      </c>
      <c r="O3866">
        <f t="shared" si="120"/>
        <v>0</v>
      </c>
      <c r="P3866" t="str">
        <f t="shared" si="121"/>
        <v>2023-05</v>
      </c>
      <c r="Q3866" s="3">
        <f>IF(AND(IF(dashboard!$B$4="All",TRUE,$F3866=dashboard!$B$4),IF(dashboard!$B$5="All",TRUE,$E3866=dashboard!$B$5),IF(dashboard!$B$6="All",TRUE,$G3866=dashboard!$B$6),IF(dashboard!$B$7="All",TRUE,$M3866=dashboard!$B$7),$P3866&gt;=dashboard!$B$8,$P3866&lt;=dashboard!$B$9,COUNTIFS($C$2:C3866,$C3866,$F$2:F3866,IF(dashboard!$B$4="All","*",dashboard!$B$4),$E$2:E3866,IF(dashboard!$B$5="All","*",dashboard!$B$5),$G$2:G3866,IF(dashboard!$B$6="All","*",dashboard!$B$6),$M$2:M3866,IF(dashboard!$B$7="All","*",dashboard!$B$7),$P$2:P3866,"&gt;="&amp;dashboard!$B$8,$P$2:P3866,"&lt;="&amp;dashboard!$B$9)=1),1,0)</f>
        <v>0</v>
      </c>
    </row>
    <row r="3867" spans="1:17">
      <c r="A3867" t="s">
        <v>5479</v>
      </c>
      <c r="B3867" s="2">
        <v>45075</v>
      </c>
      <c r="C3867" t="s">
        <v>1013</v>
      </c>
      <c r="D3867" t="s">
        <v>2528</v>
      </c>
      <c r="E3867" t="s">
        <v>17</v>
      </c>
      <c r="F3867" t="s">
        <v>18</v>
      </c>
      <c r="G3867" t="s">
        <v>19</v>
      </c>
      <c r="H3867" t="s">
        <v>50</v>
      </c>
      <c r="I3867" s="3">
        <v>1</v>
      </c>
      <c r="J3867" s="4">
        <v>2585.2800000000002</v>
      </c>
      <c r="K3867" s="4">
        <v>2585.2800000000002</v>
      </c>
      <c r="L3867" t="s">
        <v>21</v>
      </c>
      <c r="M3867" t="s">
        <v>29</v>
      </c>
      <c r="N3867">
        <f>IF(COUNTIF($C$2:C3867,C3867)=1,1,0)</f>
        <v>0</v>
      </c>
      <c r="O3867">
        <f t="shared" si="120"/>
        <v>0</v>
      </c>
      <c r="P3867" t="str">
        <f t="shared" si="121"/>
        <v>2023-05</v>
      </c>
      <c r="Q3867" s="3">
        <f>IF(AND(IF(dashboard!$B$4="All",TRUE,$F3867=dashboard!$B$4),IF(dashboard!$B$5="All",TRUE,$E3867=dashboard!$B$5),IF(dashboard!$B$6="All",TRUE,$G3867=dashboard!$B$6),IF(dashboard!$B$7="All",TRUE,$M3867=dashboard!$B$7),$P3867&gt;=dashboard!$B$8,$P3867&lt;=dashboard!$B$9,COUNTIFS($C$2:C3867,$C3867,$F$2:F3867,IF(dashboard!$B$4="All","*",dashboard!$B$4),$E$2:E3867,IF(dashboard!$B$5="All","*",dashboard!$B$5),$G$2:G3867,IF(dashboard!$B$6="All","*",dashboard!$B$6),$M$2:M3867,IF(dashboard!$B$7="All","*",dashboard!$B$7),$P$2:P3867,"&gt;="&amp;dashboard!$B$8,$P$2:P3867,"&lt;="&amp;dashboard!$B$9)=1),1,0)</f>
        <v>0</v>
      </c>
    </row>
    <row r="3868" spans="1:17">
      <c r="A3868" t="s">
        <v>5480</v>
      </c>
      <c r="B3868" s="2">
        <v>45041</v>
      </c>
      <c r="C3868" t="s">
        <v>307</v>
      </c>
      <c r="D3868" t="s">
        <v>365</v>
      </c>
      <c r="E3868" t="s">
        <v>17</v>
      </c>
      <c r="F3868" t="s">
        <v>18</v>
      </c>
      <c r="G3868" t="s">
        <v>19</v>
      </c>
      <c r="H3868" t="s">
        <v>50</v>
      </c>
      <c r="I3868" s="3">
        <v>3</v>
      </c>
      <c r="J3868" s="4">
        <v>2824.79</v>
      </c>
      <c r="K3868" s="4">
        <v>8474.3700000000008</v>
      </c>
      <c r="L3868" t="s">
        <v>21</v>
      </c>
      <c r="M3868" t="s">
        <v>29</v>
      </c>
      <c r="N3868">
        <f>IF(COUNTIF($C$2:C3868,C3868)=1,1,0)</f>
        <v>0</v>
      </c>
      <c r="O3868">
        <f t="shared" si="120"/>
        <v>0</v>
      </c>
      <c r="P3868" t="str">
        <f t="shared" si="121"/>
        <v>2023-04</v>
      </c>
      <c r="Q3868" s="3">
        <f>IF(AND(IF(dashboard!$B$4="All",TRUE,$F3868=dashboard!$B$4),IF(dashboard!$B$5="All",TRUE,$E3868=dashboard!$B$5),IF(dashboard!$B$6="All",TRUE,$G3868=dashboard!$B$6),IF(dashboard!$B$7="All",TRUE,$M3868=dashboard!$B$7),$P3868&gt;=dashboard!$B$8,$P3868&lt;=dashboard!$B$9,COUNTIFS($C$2:C3868,$C3868,$F$2:F3868,IF(dashboard!$B$4="All","*",dashboard!$B$4),$E$2:E3868,IF(dashboard!$B$5="All","*",dashboard!$B$5),$G$2:G3868,IF(dashboard!$B$6="All","*",dashboard!$B$6),$M$2:M3868,IF(dashboard!$B$7="All","*",dashboard!$B$7),$P$2:P3868,"&gt;="&amp;dashboard!$B$8,$P$2:P3868,"&lt;="&amp;dashboard!$B$9)=1),1,0)</f>
        <v>0</v>
      </c>
    </row>
    <row r="3869" spans="1:17">
      <c r="A3869" t="s">
        <v>5481</v>
      </c>
      <c r="B3869" s="2">
        <v>45376</v>
      </c>
      <c r="C3869" t="s">
        <v>811</v>
      </c>
      <c r="D3869" t="s">
        <v>213</v>
      </c>
      <c r="E3869" t="s">
        <v>17</v>
      </c>
      <c r="F3869" t="s">
        <v>18</v>
      </c>
      <c r="G3869" t="s">
        <v>19</v>
      </c>
      <c r="H3869" t="s">
        <v>20</v>
      </c>
      <c r="I3869" s="3">
        <v>4</v>
      </c>
      <c r="J3869" s="4">
        <v>33621.300000000003</v>
      </c>
      <c r="K3869" s="4">
        <v>134485.20000000001</v>
      </c>
      <c r="L3869" t="s">
        <v>28</v>
      </c>
      <c r="M3869" t="s">
        <v>22</v>
      </c>
      <c r="N3869">
        <f>IF(COUNTIF($C$2:C3869,C3869)=1,1,0)</f>
        <v>0</v>
      </c>
      <c r="O3869">
        <f t="shared" si="120"/>
        <v>1</v>
      </c>
      <c r="P3869" t="str">
        <f t="shared" si="121"/>
        <v>2024-03</v>
      </c>
      <c r="Q3869" s="3">
        <f>IF(AND(IF(dashboard!$B$4="All",TRUE,$F3869=dashboard!$B$4),IF(dashboard!$B$5="All",TRUE,$E3869=dashboard!$B$5),IF(dashboard!$B$6="All",TRUE,$G3869=dashboard!$B$6),IF(dashboard!$B$7="All",TRUE,$M3869=dashboard!$B$7),$P3869&gt;=dashboard!$B$8,$P3869&lt;=dashboard!$B$9,COUNTIFS($C$2:C3869,$C3869,$F$2:F3869,IF(dashboard!$B$4="All","*",dashboard!$B$4),$E$2:E3869,IF(dashboard!$B$5="All","*",dashboard!$B$5),$G$2:G3869,IF(dashboard!$B$6="All","*",dashboard!$B$6),$M$2:M3869,IF(dashboard!$B$7="All","*",dashboard!$B$7),$P$2:P3869,"&gt;="&amp;dashboard!$B$8,$P$2:P3869,"&lt;="&amp;dashboard!$B$9)=1),1,0)</f>
        <v>0</v>
      </c>
    </row>
    <row r="3870" spans="1:17">
      <c r="A3870" t="s">
        <v>5482</v>
      </c>
      <c r="B3870" s="2">
        <v>44989</v>
      </c>
      <c r="C3870" t="s">
        <v>1003</v>
      </c>
      <c r="D3870" t="s">
        <v>1864</v>
      </c>
      <c r="E3870" t="s">
        <v>26</v>
      </c>
      <c r="F3870" t="s">
        <v>27</v>
      </c>
      <c r="G3870" t="s">
        <v>19</v>
      </c>
      <c r="H3870" t="s">
        <v>20</v>
      </c>
      <c r="I3870" s="3">
        <v>2</v>
      </c>
      <c r="J3870" s="4">
        <v>36881.699999999997</v>
      </c>
      <c r="K3870" s="4">
        <v>73763.399999999994</v>
      </c>
      <c r="L3870" t="s">
        <v>35</v>
      </c>
      <c r="M3870" t="s">
        <v>29</v>
      </c>
      <c r="N3870">
        <f>IF(COUNTIF($C$2:C3870,C3870)=1,1,0)</f>
        <v>0</v>
      </c>
      <c r="O3870">
        <f t="shared" si="120"/>
        <v>0</v>
      </c>
      <c r="P3870" t="str">
        <f t="shared" si="121"/>
        <v>2023-03</v>
      </c>
      <c r="Q3870" s="3">
        <f>IF(AND(IF(dashboard!$B$4="All",TRUE,$F3870=dashboard!$B$4),IF(dashboard!$B$5="All",TRUE,$E3870=dashboard!$B$5),IF(dashboard!$B$6="All",TRUE,$G3870=dashboard!$B$6),IF(dashboard!$B$7="All",TRUE,$M3870=dashboard!$B$7),$P3870&gt;=dashboard!$B$8,$P3870&lt;=dashboard!$B$9,COUNTIFS($C$2:C3870,$C3870,$F$2:F3870,IF(dashboard!$B$4="All","*",dashboard!$B$4),$E$2:E3870,IF(dashboard!$B$5="All","*",dashboard!$B$5),$G$2:G3870,IF(dashboard!$B$6="All","*",dashboard!$B$6),$M$2:M3870,IF(dashboard!$B$7="All","*",dashboard!$B$7),$P$2:P3870,"&gt;="&amp;dashboard!$B$8,$P$2:P3870,"&lt;="&amp;dashboard!$B$9)=1),1,0)</f>
        <v>0</v>
      </c>
    </row>
    <row r="3871" spans="1:17">
      <c r="A3871" t="s">
        <v>5483</v>
      </c>
      <c r="B3871" s="2">
        <v>45030</v>
      </c>
      <c r="C3871" t="s">
        <v>459</v>
      </c>
      <c r="D3871" t="s">
        <v>279</v>
      </c>
      <c r="E3871" t="s">
        <v>61</v>
      </c>
      <c r="F3871" t="s">
        <v>27</v>
      </c>
      <c r="G3871" t="s">
        <v>19</v>
      </c>
      <c r="H3871" t="s">
        <v>34</v>
      </c>
      <c r="I3871" s="3">
        <v>3</v>
      </c>
      <c r="J3871" s="4">
        <v>852.64</v>
      </c>
      <c r="K3871" s="4">
        <v>2557.9299999999998</v>
      </c>
      <c r="L3871" t="s">
        <v>21</v>
      </c>
      <c r="M3871" t="s">
        <v>29</v>
      </c>
      <c r="N3871">
        <f>IF(COUNTIF($C$2:C3871,C3871)=1,1,0)</f>
        <v>0</v>
      </c>
      <c r="O3871">
        <f t="shared" si="120"/>
        <v>0</v>
      </c>
      <c r="P3871" t="str">
        <f t="shared" si="121"/>
        <v>2023-04</v>
      </c>
      <c r="Q3871" s="3">
        <f>IF(AND(IF(dashboard!$B$4="All",TRUE,$F3871=dashboard!$B$4),IF(dashboard!$B$5="All",TRUE,$E3871=dashboard!$B$5),IF(dashboard!$B$6="All",TRUE,$G3871=dashboard!$B$6),IF(dashboard!$B$7="All",TRUE,$M3871=dashboard!$B$7),$P3871&gt;=dashboard!$B$8,$P3871&lt;=dashboard!$B$9,COUNTIFS($C$2:C3871,$C3871,$F$2:F3871,IF(dashboard!$B$4="All","*",dashboard!$B$4),$E$2:E3871,IF(dashboard!$B$5="All","*",dashboard!$B$5),$G$2:G3871,IF(dashboard!$B$6="All","*",dashboard!$B$6),$M$2:M3871,IF(dashboard!$B$7="All","*",dashboard!$B$7),$P$2:P3871,"&gt;="&amp;dashboard!$B$8,$P$2:P3871,"&lt;="&amp;dashboard!$B$9)=1),1,0)</f>
        <v>0</v>
      </c>
    </row>
    <row r="3872" spans="1:17">
      <c r="A3872" t="s">
        <v>5484</v>
      </c>
      <c r="B3872" s="2">
        <v>45199</v>
      </c>
      <c r="C3872" t="s">
        <v>3136</v>
      </c>
      <c r="D3872" t="s">
        <v>4241</v>
      </c>
      <c r="E3872" t="s">
        <v>17</v>
      </c>
      <c r="F3872" t="s">
        <v>18</v>
      </c>
      <c r="G3872" t="s">
        <v>19</v>
      </c>
      <c r="H3872" t="s">
        <v>20</v>
      </c>
      <c r="I3872" s="3">
        <v>2</v>
      </c>
      <c r="J3872" s="4">
        <v>35147.360000000001</v>
      </c>
      <c r="K3872" s="4">
        <v>70294.73</v>
      </c>
      <c r="L3872" t="s">
        <v>35</v>
      </c>
      <c r="M3872" t="s">
        <v>29</v>
      </c>
      <c r="N3872">
        <f>IF(COUNTIF($C$2:C3872,C3872)=1,1,0)</f>
        <v>0</v>
      </c>
      <c r="O3872">
        <f t="shared" si="120"/>
        <v>0</v>
      </c>
      <c r="P3872" t="str">
        <f t="shared" si="121"/>
        <v>2023-09</v>
      </c>
      <c r="Q3872" s="3">
        <f>IF(AND(IF(dashboard!$B$4="All",TRUE,$F3872=dashboard!$B$4),IF(dashboard!$B$5="All",TRUE,$E3872=dashboard!$B$5),IF(dashboard!$B$6="All",TRUE,$G3872=dashboard!$B$6),IF(dashboard!$B$7="All",TRUE,$M3872=dashboard!$B$7),$P3872&gt;=dashboard!$B$8,$P3872&lt;=dashboard!$B$9,COUNTIFS($C$2:C3872,$C3872,$F$2:F3872,IF(dashboard!$B$4="All","*",dashboard!$B$4),$E$2:E3872,IF(dashboard!$B$5="All","*",dashboard!$B$5),$G$2:G3872,IF(dashboard!$B$6="All","*",dashboard!$B$6),$M$2:M3872,IF(dashboard!$B$7="All","*",dashboard!$B$7),$P$2:P3872,"&gt;="&amp;dashboard!$B$8,$P$2:P3872,"&lt;="&amp;dashboard!$B$9)=1),1,0)</f>
        <v>0</v>
      </c>
    </row>
    <row r="3873" spans="1:17">
      <c r="A3873" t="s">
        <v>5485</v>
      </c>
      <c r="B3873" s="2">
        <v>44932</v>
      </c>
      <c r="C3873" t="s">
        <v>564</v>
      </c>
      <c r="D3873" t="s">
        <v>1345</v>
      </c>
      <c r="E3873" t="s">
        <v>17</v>
      </c>
      <c r="F3873" t="s">
        <v>33</v>
      </c>
      <c r="G3873" t="s">
        <v>19</v>
      </c>
      <c r="H3873" t="s">
        <v>57</v>
      </c>
      <c r="I3873" s="3">
        <v>4</v>
      </c>
      <c r="J3873" s="4">
        <v>17714.32</v>
      </c>
      <c r="K3873" s="4">
        <v>70857.27</v>
      </c>
      <c r="L3873" t="s">
        <v>21</v>
      </c>
      <c r="M3873" t="s">
        <v>29</v>
      </c>
      <c r="N3873">
        <f>IF(COUNTIF($C$2:C3873,C3873)=1,1,0)</f>
        <v>0</v>
      </c>
      <c r="O3873">
        <f t="shared" si="120"/>
        <v>0</v>
      </c>
      <c r="P3873" t="str">
        <f t="shared" si="121"/>
        <v>2023-01</v>
      </c>
      <c r="Q3873" s="3">
        <f>IF(AND(IF(dashboard!$B$4="All",TRUE,$F3873=dashboard!$B$4),IF(dashboard!$B$5="All",TRUE,$E3873=dashboard!$B$5),IF(dashboard!$B$6="All",TRUE,$G3873=dashboard!$B$6),IF(dashboard!$B$7="All",TRUE,$M3873=dashboard!$B$7),$P3873&gt;=dashboard!$B$8,$P3873&lt;=dashboard!$B$9,COUNTIFS($C$2:C3873,$C3873,$F$2:F3873,IF(dashboard!$B$4="All","*",dashboard!$B$4),$E$2:E3873,IF(dashboard!$B$5="All","*",dashboard!$B$5),$G$2:G3873,IF(dashboard!$B$6="All","*",dashboard!$B$6),$M$2:M3873,IF(dashboard!$B$7="All","*",dashboard!$B$7),$P$2:P3873,"&gt;="&amp;dashboard!$B$8,$P$2:P3873,"&lt;="&amp;dashboard!$B$9)=1),1,0)</f>
        <v>1</v>
      </c>
    </row>
    <row r="3874" spans="1:17">
      <c r="A3874" t="s">
        <v>5486</v>
      </c>
      <c r="B3874" s="2">
        <v>45073</v>
      </c>
      <c r="C3874" t="s">
        <v>2437</v>
      </c>
      <c r="D3874" t="s">
        <v>1815</v>
      </c>
      <c r="E3874" t="s">
        <v>17</v>
      </c>
      <c r="F3874" t="s">
        <v>27</v>
      </c>
      <c r="G3874" t="s">
        <v>42</v>
      </c>
      <c r="H3874" t="s">
        <v>50</v>
      </c>
      <c r="I3874" s="3">
        <v>5</v>
      </c>
      <c r="J3874" s="4">
        <v>2576.27</v>
      </c>
      <c r="K3874" s="4">
        <v>12881.34</v>
      </c>
      <c r="L3874" t="s">
        <v>21</v>
      </c>
      <c r="M3874" t="s">
        <v>29</v>
      </c>
      <c r="N3874">
        <f>IF(COUNTIF($C$2:C3874,C3874)=1,1,0)</f>
        <v>0</v>
      </c>
      <c r="O3874">
        <f t="shared" si="120"/>
        <v>0</v>
      </c>
      <c r="P3874" t="str">
        <f t="shared" si="121"/>
        <v>2023-05</v>
      </c>
      <c r="Q3874" s="3">
        <f>IF(AND(IF(dashboard!$B$4="All",TRUE,$F3874=dashboard!$B$4),IF(dashboard!$B$5="All",TRUE,$E3874=dashboard!$B$5),IF(dashboard!$B$6="All",TRUE,$G3874=dashboard!$B$6),IF(dashboard!$B$7="All",TRUE,$M3874=dashboard!$B$7),$P3874&gt;=dashboard!$B$8,$P3874&lt;=dashboard!$B$9,COUNTIFS($C$2:C3874,$C3874,$F$2:F3874,IF(dashboard!$B$4="All","*",dashboard!$B$4),$E$2:E3874,IF(dashboard!$B$5="All","*",dashboard!$B$5),$G$2:G3874,IF(dashboard!$B$6="All","*",dashboard!$B$6),$M$2:M3874,IF(dashboard!$B$7="All","*",dashboard!$B$7),$P$2:P3874,"&gt;="&amp;dashboard!$B$8,$P$2:P3874,"&lt;="&amp;dashboard!$B$9)=1),1,0)</f>
        <v>0</v>
      </c>
    </row>
    <row r="3875" spans="1:17">
      <c r="A3875" t="s">
        <v>5487</v>
      </c>
      <c r="B3875" s="2">
        <v>45110</v>
      </c>
      <c r="C3875" t="s">
        <v>304</v>
      </c>
      <c r="D3875" t="s">
        <v>1420</v>
      </c>
      <c r="E3875" t="s">
        <v>26</v>
      </c>
      <c r="F3875" t="s">
        <v>46</v>
      </c>
      <c r="G3875" t="s">
        <v>19</v>
      </c>
      <c r="H3875" t="s">
        <v>34</v>
      </c>
      <c r="I3875" s="3">
        <v>5</v>
      </c>
      <c r="J3875" s="4">
        <v>1393.37</v>
      </c>
      <c r="K3875" s="4">
        <v>6966.83</v>
      </c>
      <c r="L3875" t="s">
        <v>28</v>
      </c>
      <c r="M3875" t="s">
        <v>29</v>
      </c>
      <c r="N3875">
        <f>IF(COUNTIF($C$2:C3875,C3875)=1,1,0)</f>
        <v>0</v>
      </c>
      <c r="O3875">
        <f t="shared" si="120"/>
        <v>0</v>
      </c>
      <c r="P3875" t="str">
        <f t="shared" si="121"/>
        <v>2023-07</v>
      </c>
      <c r="Q3875" s="3">
        <f>IF(AND(IF(dashboard!$B$4="All",TRUE,$F3875=dashboard!$B$4),IF(dashboard!$B$5="All",TRUE,$E3875=dashboard!$B$5),IF(dashboard!$B$6="All",TRUE,$G3875=dashboard!$B$6),IF(dashboard!$B$7="All",TRUE,$M3875=dashboard!$B$7),$P3875&gt;=dashboard!$B$8,$P3875&lt;=dashboard!$B$9,COUNTIFS($C$2:C3875,$C3875,$F$2:F3875,IF(dashboard!$B$4="All","*",dashboard!$B$4),$E$2:E3875,IF(dashboard!$B$5="All","*",dashboard!$B$5),$G$2:G3875,IF(dashboard!$B$6="All","*",dashboard!$B$6),$M$2:M3875,IF(dashboard!$B$7="All","*",dashboard!$B$7),$P$2:P3875,"&gt;="&amp;dashboard!$B$8,$P$2:P3875,"&lt;="&amp;dashboard!$B$9)=1),1,0)</f>
        <v>0</v>
      </c>
    </row>
    <row r="3876" spans="1:17">
      <c r="A3876" t="s">
        <v>5488</v>
      </c>
      <c r="B3876" s="2">
        <v>44954</v>
      </c>
      <c r="C3876" t="s">
        <v>549</v>
      </c>
      <c r="D3876" t="s">
        <v>16</v>
      </c>
      <c r="E3876" t="s">
        <v>17</v>
      </c>
      <c r="F3876" t="s">
        <v>33</v>
      </c>
      <c r="G3876" t="s">
        <v>19</v>
      </c>
      <c r="H3876" t="s">
        <v>20</v>
      </c>
      <c r="I3876" s="3">
        <v>4</v>
      </c>
      <c r="J3876" s="4">
        <v>34405.17</v>
      </c>
      <c r="K3876" s="4">
        <v>137620.66</v>
      </c>
      <c r="L3876" t="s">
        <v>35</v>
      </c>
      <c r="M3876" t="s">
        <v>29</v>
      </c>
      <c r="N3876">
        <f>IF(COUNTIF($C$2:C3876,C3876)=1,1,0)</f>
        <v>0</v>
      </c>
      <c r="O3876">
        <f t="shared" si="120"/>
        <v>0</v>
      </c>
      <c r="P3876" t="str">
        <f t="shared" si="121"/>
        <v>2023-01</v>
      </c>
      <c r="Q3876" s="3">
        <f>IF(AND(IF(dashboard!$B$4="All",TRUE,$F3876=dashboard!$B$4),IF(dashboard!$B$5="All",TRUE,$E3876=dashboard!$B$5),IF(dashboard!$B$6="All",TRUE,$G3876=dashboard!$B$6),IF(dashboard!$B$7="All",TRUE,$M3876=dashboard!$B$7),$P3876&gt;=dashboard!$B$8,$P3876&lt;=dashboard!$B$9,COUNTIFS($C$2:C3876,$C3876,$F$2:F3876,IF(dashboard!$B$4="All","*",dashboard!$B$4),$E$2:E3876,IF(dashboard!$B$5="All","*",dashboard!$B$5),$G$2:G3876,IF(dashboard!$B$6="All","*",dashboard!$B$6),$M$2:M3876,IF(dashboard!$B$7="All","*",dashboard!$B$7),$P$2:P3876,"&gt;="&amp;dashboard!$B$8,$P$2:P3876,"&lt;="&amp;dashboard!$B$9)=1),1,0)</f>
        <v>0</v>
      </c>
    </row>
    <row r="3877" spans="1:17">
      <c r="A3877" t="s">
        <v>5489</v>
      </c>
      <c r="B3877" s="2">
        <v>45045</v>
      </c>
      <c r="C3877" t="s">
        <v>3293</v>
      </c>
      <c r="D3877" t="s">
        <v>1994</v>
      </c>
      <c r="E3877" t="s">
        <v>26</v>
      </c>
      <c r="F3877" t="s">
        <v>46</v>
      </c>
      <c r="G3877" t="s">
        <v>42</v>
      </c>
      <c r="H3877" t="s">
        <v>50</v>
      </c>
      <c r="I3877" s="3">
        <v>3</v>
      </c>
      <c r="J3877" s="4">
        <v>2804.22</v>
      </c>
      <c r="K3877" s="4">
        <v>8412.67</v>
      </c>
      <c r="L3877" t="s">
        <v>21</v>
      </c>
      <c r="M3877" t="s">
        <v>22</v>
      </c>
      <c r="N3877">
        <f>IF(COUNTIF($C$2:C3877,C3877)=1,1,0)</f>
        <v>0</v>
      </c>
      <c r="O3877">
        <f t="shared" si="120"/>
        <v>1</v>
      </c>
      <c r="P3877" t="str">
        <f t="shared" si="121"/>
        <v>2023-04</v>
      </c>
      <c r="Q3877" s="3">
        <f>IF(AND(IF(dashboard!$B$4="All",TRUE,$F3877=dashboard!$B$4),IF(dashboard!$B$5="All",TRUE,$E3877=dashboard!$B$5),IF(dashboard!$B$6="All",TRUE,$G3877=dashboard!$B$6),IF(dashboard!$B$7="All",TRUE,$M3877=dashboard!$B$7),$P3877&gt;=dashboard!$B$8,$P3877&lt;=dashboard!$B$9,COUNTIFS($C$2:C3877,$C3877,$F$2:F3877,IF(dashboard!$B$4="All","*",dashboard!$B$4),$E$2:E3877,IF(dashboard!$B$5="All","*",dashboard!$B$5),$G$2:G3877,IF(dashboard!$B$6="All","*",dashboard!$B$6),$M$2:M3877,IF(dashboard!$B$7="All","*",dashboard!$B$7),$P$2:P3877,"&gt;="&amp;dashboard!$B$8,$P$2:P3877,"&lt;="&amp;dashboard!$B$9)=1),1,0)</f>
        <v>0</v>
      </c>
    </row>
    <row r="3878" spans="1:17">
      <c r="A3878" t="s">
        <v>5490</v>
      </c>
      <c r="B3878" s="2">
        <v>45219</v>
      </c>
      <c r="C3878" t="s">
        <v>3563</v>
      </c>
      <c r="D3878" t="s">
        <v>2176</v>
      </c>
      <c r="E3878" t="s">
        <v>61</v>
      </c>
      <c r="F3878" t="s">
        <v>27</v>
      </c>
      <c r="G3878" t="s">
        <v>42</v>
      </c>
      <c r="H3878" t="s">
        <v>57</v>
      </c>
      <c r="I3878" s="3">
        <v>1</v>
      </c>
      <c r="J3878" s="4">
        <v>11431.22</v>
      </c>
      <c r="K3878" s="4">
        <v>11431.22</v>
      </c>
      <c r="L3878" t="s">
        <v>35</v>
      </c>
      <c r="M3878" t="s">
        <v>22</v>
      </c>
      <c r="N3878">
        <f>IF(COUNTIF($C$2:C3878,C3878)=1,1,0)</f>
        <v>0</v>
      </c>
      <c r="O3878">
        <f t="shared" si="120"/>
        <v>1</v>
      </c>
      <c r="P3878" t="str">
        <f t="shared" si="121"/>
        <v>2023-10</v>
      </c>
      <c r="Q3878" s="3">
        <f>IF(AND(IF(dashboard!$B$4="All",TRUE,$F3878=dashboard!$B$4),IF(dashboard!$B$5="All",TRUE,$E3878=dashboard!$B$5),IF(dashboard!$B$6="All",TRUE,$G3878=dashboard!$B$6),IF(dashboard!$B$7="All",TRUE,$M3878=dashboard!$B$7),$P3878&gt;=dashboard!$B$8,$P3878&lt;=dashboard!$B$9,COUNTIFS($C$2:C3878,$C3878,$F$2:F3878,IF(dashboard!$B$4="All","*",dashboard!$B$4),$E$2:E3878,IF(dashboard!$B$5="All","*",dashboard!$B$5),$G$2:G3878,IF(dashboard!$B$6="All","*",dashboard!$B$6),$M$2:M3878,IF(dashboard!$B$7="All","*",dashboard!$B$7),$P$2:P3878,"&gt;="&amp;dashboard!$B$8,$P$2:P3878,"&lt;="&amp;dashboard!$B$9)=1),1,0)</f>
        <v>0</v>
      </c>
    </row>
    <row r="3879" spans="1:17">
      <c r="A3879" t="s">
        <v>5491</v>
      </c>
      <c r="B3879" s="2">
        <v>45297</v>
      </c>
      <c r="C3879" t="s">
        <v>2518</v>
      </c>
      <c r="D3879" t="s">
        <v>678</v>
      </c>
      <c r="E3879" t="s">
        <v>17</v>
      </c>
      <c r="F3879" t="s">
        <v>33</v>
      </c>
      <c r="G3879" t="s">
        <v>42</v>
      </c>
      <c r="H3879" t="s">
        <v>50</v>
      </c>
      <c r="I3879" s="3">
        <v>1</v>
      </c>
      <c r="J3879" s="4">
        <v>1904.39</v>
      </c>
      <c r="K3879" s="4">
        <v>1904.39</v>
      </c>
      <c r="L3879" t="s">
        <v>21</v>
      </c>
      <c r="M3879" t="s">
        <v>29</v>
      </c>
      <c r="N3879">
        <f>IF(COUNTIF($C$2:C3879,C3879)=1,1,0)</f>
        <v>0</v>
      </c>
      <c r="O3879">
        <f t="shared" si="120"/>
        <v>0</v>
      </c>
      <c r="P3879" t="str">
        <f t="shared" si="121"/>
        <v>2024-01</v>
      </c>
      <c r="Q3879" s="3">
        <f>IF(AND(IF(dashboard!$B$4="All",TRUE,$F3879=dashboard!$B$4),IF(dashboard!$B$5="All",TRUE,$E3879=dashboard!$B$5),IF(dashboard!$B$6="All",TRUE,$G3879=dashboard!$B$6),IF(dashboard!$B$7="All",TRUE,$M3879=dashboard!$B$7),$P3879&gt;=dashboard!$B$8,$P3879&lt;=dashboard!$B$9,COUNTIFS($C$2:C3879,$C3879,$F$2:F3879,IF(dashboard!$B$4="All","*",dashboard!$B$4),$E$2:E3879,IF(dashboard!$B$5="All","*",dashboard!$B$5),$G$2:G3879,IF(dashboard!$B$6="All","*",dashboard!$B$6),$M$2:M3879,IF(dashboard!$B$7="All","*",dashboard!$B$7),$P$2:P3879,"&gt;="&amp;dashboard!$B$8,$P$2:P3879,"&lt;="&amp;dashboard!$B$9)=1),1,0)</f>
        <v>0</v>
      </c>
    </row>
    <row r="3880" spans="1:17">
      <c r="A3880" t="s">
        <v>5492</v>
      </c>
      <c r="B3880" s="2">
        <v>45170</v>
      </c>
      <c r="C3880" t="s">
        <v>586</v>
      </c>
      <c r="D3880" t="s">
        <v>355</v>
      </c>
      <c r="E3880" t="s">
        <v>26</v>
      </c>
      <c r="F3880" t="s">
        <v>27</v>
      </c>
      <c r="G3880" t="s">
        <v>42</v>
      </c>
      <c r="H3880" t="s">
        <v>57</v>
      </c>
      <c r="I3880" s="3">
        <v>2</v>
      </c>
      <c r="J3880" s="4">
        <v>11401.34</v>
      </c>
      <c r="K3880" s="4">
        <v>22802.69</v>
      </c>
      <c r="L3880" t="s">
        <v>35</v>
      </c>
      <c r="M3880" t="s">
        <v>29</v>
      </c>
      <c r="N3880">
        <f>IF(COUNTIF($C$2:C3880,C3880)=1,1,0)</f>
        <v>0</v>
      </c>
      <c r="O3880">
        <f t="shared" si="120"/>
        <v>0</v>
      </c>
      <c r="P3880" t="str">
        <f t="shared" si="121"/>
        <v>2023-09</v>
      </c>
      <c r="Q3880" s="3">
        <f>IF(AND(IF(dashboard!$B$4="All",TRUE,$F3880=dashboard!$B$4),IF(dashboard!$B$5="All",TRUE,$E3880=dashboard!$B$5),IF(dashboard!$B$6="All",TRUE,$G3880=dashboard!$B$6),IF(dashboard!$B$7="All",TRUE,$M3880=dashboard!$B$7),$P3880&gt;=dashboard!$B$8,$P3880&lt;=dashboard!$B$9,COUNTIFS($C$2:C3880,$C3880,$F$2:F3880,IF(dashboard!$B$4="All","*",dashboard!$B$4),$E$2:E3880,IF(dashboard!$B$5="All","*",dashboard!$B$5),$G$2:G3880,IF(dashboard!$B$6="All","*",dashboard!$B$6),$M$2:M3880,IF(dashboard!$B$7="All","*",dashboard!$B$7),$P$2:P3880,"&gt;="&amp;dashboard!$B$8,$P$2:P3880,"&lt;="&amp;dashboard!$B$9)=1),1,0)</f>
        <v>0</v>
      </c>
    </row>
    <row r="3881" spans="1:17">
      <c r="A3881" t="s">
        <v>5493</v>
      </c>
      <c r="B3881" s="2">
        <v>45144</v>
      </c>
      <c r="C3881" t="s">
        <v>779</v>
      </c>
      <c r="D3881" t="s">
        <v>45</v>
      </c>
      <c r="E3881" t="s">
        <v>17</v>
      </c>
      <c r="F3881" t="s">
        <v>27</v>
      </c>
      <c r="G3881" t="s">
        <v>42</v>
      </c>
      <c r="H3881" t="s">
        <v>50</v>
      </c>
      <c r="I3881" s="3">
        <v>4</v>
      </c>
      <c r="J3881" s="4">
        <v>2361.06</v>
      </c>
      <c r="K3881" s="4">
        <v>9444.25</v>
      </c>
      <c r="L3881" t="s">
        <v>35</v>
      </c>
      <c r="M3881" t="s">
        <v>29</v>
      </c>
      <c r="N3881">
        <f>IF(COUNTIF($C$2:C3881,C3881)=1,1,0)</f>
        <v>0</v>
      </c>
      <c r="O3881">
        <f t="shared" si="120"/>
        <v>0</v>
      </c>
      <c r="P3881" t="str">
        <f t="shared" si="121"/>
        <v>2023-08</v>
      </c>
      <c r="Q3881" s="3">
        <f>IF(AND(IF(dashboard!$B$4="All",TRUE,$F3881=dashboard!$B$4),IF(dashboard!$B$5="All",TRUE,$E3881=dashboard!$B$5),IF(dashboard!$B$6="All",TRUE,$G3881=dashboard!$B$6),IF(dashboard!$B$7="All",TRUE,$M3881=dashboard!$B$7),$P3881&gt;=dashboard!$B$8,$P3881&lt;=dashboard!$B$9,COUNTIFS($C$2:C3881,$C3881,$F$2:F3881,IF(dashboard!$B$4="All","*",dashboard!$B$4),$E$2:E3881,IF(dashboard!$B$5="All","*",dashboard!$B$5),$G$2:G3881,IF(dashboard!$B$6="All","*",dashboard!$B$6),$M$2:M3881,IF(dashboard!$B$7="All","*",dashboard!$B$7),$P$2:P3881,"&gt;="&amp;dashboard!$B$8,$P$2:P3881,"&lt;="&amp;dashboard!$B$9)=1),1,0)</f>
        <v>0</v>
      </c>
    </row>
    <row r="3882" spans="1:17">
      <c r="A3882" t="s">
        <v>5494</v>
      </c>
      <c r="B3882" s="2">
        <v>45103</v>
      </c>
      <c r="C3882" t="s">
        <v>192</v>
      </c>
      <c r="D3882" t="s">
        <v>2193</v>
      </c>
      <c r="E3882" t="s">
        <v>17</v>
      </c>
      <c r="F3882" t="s">
        <v>33</v>
      </c>
      <c r="G3882" t="s">
        <v>42</v>
      </c>
      <c r="H3882" t="s">
        <v>34</v>
      </c>
      <c r="I3882" s="3">
        <v>4</v>
      </c>
      <c r="J3882" s="4">
        <v>1038.1600000000001</v>
      </c>
      <c r="K3882" s="4">
        <v>4152.63</v>
      </c>
      <c r="L3882" t="s">
        <v>28</v>
      </c>
      <c r="M3882" t="s">
        <v>29</v>
      </c>
      <c r="N3882">
        <f>IF(COUNTIF($C$2:C3882,C3882)=1,1,0)</f>
        <v>0</v>
      </c>
      <c r="O3882">
        <f t="shared" si="120"/>
        <v>0</v>
      </c>
      <c r="P3882" t="str">
        <f t="shared" si="121"/>
        <v>2023-06</v>
      </c>
      <c r="Q3882" s="3">
        <f>IF(AND(IF(dashboard!$B$4="All",TRUE,$F3882=dashboard!$B$4),IF(dashboard!$B$5="All",TRUE,$E3882=dashboard!$B$5),IF(dashboard!$B$6="All",TRUE,$G3882=dashboard!$B$6),IF(dashboard!$B$7="All",TRUE,$M3882=dashboard!$B$7),$P3882&gt;=dashboard!$B$8,$P3882&lt;=dashboard!$B$9,COUNTIFS($C$2:C3882,$C3882,$F$2:F3882,IF(dashboard!$B$4="All","*",dashboard!$B$4),$E$2:E3882,IF(dashboard!$B$5="All","*",dashboard!$B$5),$G$2:G3882,IF(dashboard!$B$6="All","*",dashboard!$B$6),$M$2:M3882,IF(dashboard!$B$7="All","*",dashboard!$B$7),$P$2:P3882,"&gt;="&amp;dashboard!$B$8,$P$2:P3882,"&lt;="&amp;dashboard!$B$9)=1),1,0)</f>
        <v>0</v>
      </c>
    </row>
    <row r="3883" spans="1:17">
      <c r="A3883" t="s">
        <v>5495</v>
      </c>
      <c r="B3883" s="2">
        <v>45225</v>
      </c>
      <c r="C3883" t="s">
        <v>1353</v>
      </c>
      <c r="D3883" t="s">
        <v>1262</v>
      </c>
      <c r="E3883" t="s">
        <v>17</v>
      </c>
      <c r="F3883" t="s">
        <v>27</v>
      </c>
      <c r="G3883" t="s">
        <v>42</v>
      </c>
      <c r="H3883" t="s">
        <v>34</v>
      </c>
      <c r="I3883" s="3">
        <v>1</v>
      </c>
      <c r="J3883" s="4">
        <v>1271.51</v>
      </c>
      <c r="K3883" s="4">
        <v>1271.51</v>
      </c>
      <c r="L3883" t="s">
        <v>21</v>
      </c>
      <c r="M3883" t="s">
        <v>29</v>
      </c>
      <c r="N3883">
        <f>IF(COUNTIF($C$2:C3883,C3883)=1,1,0)</f>
        <v>0</v>
      </c>
      <c r="O3883">
        <f t="shared" si="120"/>
        <v>0</v>
      </c>
      <c r="P3883" t="str">
        <f t="shared" si="121"/>
        <v>2023-10</v>
      </c>
      <c r="Q3883" s="3">
        <f>IF(AND(IF(dashboard!$B$4="All",TRUE,$F3883=dashboard!$B$4),IF(dashboard!$B$5="All",TRUE,$E3883=dashboard!$B$5),IF(dashboard!$B$6="All",TRUE,$G3883=dashboard!$B$6),IF(dashboard!$B$7="All",TRUE,$M3883=dashboard!$B$7),$P3883&gt;=dashboard!$B$8,$P3883&lt;=dashboard!$B$9,COUNTIFS($C$2:C3883,$C3883,$F$2:F3883,IF(dashboard!$B$4="All","*",dashboard!$B$4),$E$2:E3883,IF(dashboard!$B$5="All","*",dashboard!$B$5),$G$2:G3883,IF(dashboard!$B$6="All","*",dashboard!$B$6),$M$2:M3883,IF(dashboard!$B$7="All","*",dashboard!$B$7),$P$2:P3883,"&gt;="&amp;dashboard!$B$8,$P$2:P3883,"&lt;="&amp;dashboard!$B$9)=1),1,0)</f>
        <v>0</v>
      </c>
    </row>
    <row r="3884" spans="1:17">
      <c r="A3884" t="s">
        <v>5496</v>
      </c>
      <c r="B3884" s="2">
        <v>44984</v>
      </c>
      <c r="C3884" t="s">
        <v>24</v>
      </c>
      <c r="D3884" t="s">
        <v>3784</v>
      </c>
      <c r="E3884" t="s">
        <v>17</v>
      </c>
      <c r="F3884" t="s">
        <v>33</v>
      </c>
      <c r="G3884" t="s">
        <v>42</v>
      </c>
      <c r="H3884" t="s">
        <v>20</v>
      </c>
      <c r="I3884" s="3">
        <v>3</v>
      </c>
      <c r="J3884" s="4">
        <v>40295.879999999997</v>
      </c>
      <c r="K3884" s="4">
        <v>120887.65</v>
      </c>
      <c r="L3884" t="s">
        <v>21</v>
      </c>
      <c r="M3884" t="s">
        <v>29</v>
      </c>
      <c r="N3884">
        <f>IF(COUNTIF($C$2:C3884,C3884)=1,1,0)</f>
        <v>0</v>
      </c>
      <c r="O3884">
        <f t="shared" si="120"/>
        <v>0</v>
      </c>
      <c r="P3884" t="str">
        <f t="shared" si="121"/>
        <v>2023-02</v>
      </c>
      <c r="Q3884" s="3">
        <f>IF(AND(IF(dashboard!$B$4="All",TRUE,$F3884=dashboard!$B$4),IF(dashboard!$B$5="All",TRUE,$E3884=dashboard!$B$5),IF(dashboard!$B$6="All",TRUE,$G3884=dashboard!$B$6),IF(dashboard!$B$7="All",TRUE,$M3884=dashboard!$B$7),$P3884&gt;=dashboard!$B$8,$P3884&lt;=dashboard!$B$9,COUNTIFS($C$2:C3884,$C3884,$F$2:F3884,IF(dashboard!$B$4="All","*",dashboard!$B$4),$E$2:E3884,IF(dashboard!$B$5="All","*",dashboard!$B$5),$G$2:G3884,IF(dashboard!$B$6="All","*",dashboard!$B$6),$M$2:M3884,IF(dashboard!$B$7="All","*",dashboard!$B$7),$P$2:P3884,"&gt;="&amp;dashboard!$B$8,$P$2:P3884,"&lt;="&amp;dashboard!$B$9)=1),1,0)</f>
        <v>0</v>
      </c>
    </row>
    <row r="3885" spans="1:17">
      <c r="A3885" t="s">
        <v>5497</v>
      </c>
      <c r="B3885" s="2">
        <v>45195</v>
      </c>
      <c r="C3885" t="s">
        <v>896</v>
      </c>
      <c r="D3885" t="s">
        <v>2731</v>
      </c>
      <c r="E3885" t="s">
        <v>17</v>
      </c>
      <c r="F3885" t="s">
        <v>27</v>
      </c>
      <c r="G3885" t="s">
        <v>19</v>
      </c>
      <c r="H3885" t="s">
        <v>20</v>
      </c>
      <c r="I3885" s="3">
        <v>4</v>
      </c>
      <c r="J3885" s="4">
        <v>35339.06</v>
      </c>
      <c r="K3885" s="4">
        <v>141356.24</v>
      </c>
      <c r="L3885" t="s">
        <v>21</v>
      </c>
      <c r="M3885" t="s">
        <v>29</v>
      </c>
      <c r="N3885">
        <f>IF(COUNTIF($C$2:C3885,C3885)=1,1,0)</f>
        <v>0</v>
      </c>
      <c r="O3885">
        <f t="shared" si="120"/>
        <v>0</v>
      </c>
      <c r="P3885" t="str">
        <f t="shared" si="121"/>
        <v>2023-09</v>
      </c>
      <c r="Q3885" s="3">
        <f>IF(AND(IF(dashboard!$B$4="All",TRUE,$F3885=dashboard!$B$4),IF(dashboard!$B$5="All",TRUE,$E3885=dashboard!$B$5),IF(dashboard!$B$6="All",TRUE,$G3885=dashboard!$B$6),IF(dashboard!$B$7="All",TRUE,$M3885=dashboard!$B$7),$P3885&gt;=dashboard!$B$8,$P3885&lt;=dashboard!$B$9,COUNTIFS($C$2:C3885,$C3885,$F$2:F3885,IF(dashboard!$B$4="All","*",dashboard!$B$4),$E$2:E3885,IF(dashboard!$B$5="All","*",dashboard!$B$5),$G$2:G3885,IF(dashboard!$B$6="All","*",dashboard!$B$6),$M$2:M3885,IF(dashboard!$B$7="All","*",dashboard!$B$7),$P$2:P3885,"&gt;="&amp;dashboard!$B$8,$P$2:P3885,"&lt;="&amp;dashboard!$B$9)=1),1,0)</f>
        <v>0</v>
      </c>
    </row>
    <row r="3886" spans="1:17">
      <c r="A3886" t="s">
        <v>5498</v>
      </c>
      <c r="B3886" s="2">
        <v>45234</v>
      </c>
      <c r="C3886" t="s">
        <v>2675</v>
      </c>
      <c r="D3886" t="s">
        <v>598</v>
      </c>
      <c r="E3886" t="s">
        <v>17</v>
      </c>
      <c r="F3886" t="s">
        <v>18</v>
      </c>
      <c r="G3886" t="s">
        <v>19</v>
      </c>
      <c r="H3886" t="s">
        <v>50</v>
      </c>
      <c r="I3886" s="3">
        <v>5</v>
      </c>
      <c r="J3886" s="4">
        <v>2016.51</v>
      </c>
      <c r="K3886" s="4">
        <v>10082.57</v>
      </c>
      <c r="L3886" t="s">
        <v>21</v>
      </c>
      <c r="M3886" t="s">
        <v>29</v>
      </c>
      <c r="N3886">
        <f>IF(COUNTIF($C$2:C3886,C3886)=1,1,0)</f>
        <v>0</v>
      </c>
      <c r="O3886">
        <f t="shared" si="120"/>
        <v>0</v>
      </c>
      <c r="P3886" t="str">
        <f t="shared" si="121"/>
        <v>2023-11</v>
      </c>
      <c r="Q3886" s="3">
        <f>IF(AND(IF(dashboard!$B$4="All",TRUE,$F3886=dashboard!$B$4),IF(dashboard!$B$5="All",TRUE,$E3886=dashboard!$B$5),IF(dashboard!$B$6="All",TRUE,$G3886=dashboard!$B$6),IF(dashboard!$B$7="All",TRUE,$M3886=dashboard!$B$7),$P3886&gt;=dashboard!$B$8,$P3886&lt;=dashboard!$B$9,COUNTIFS($C$2:C3886,$C3886,$F$2:F3886,IF(dashboard!$B$4="All","*",dashboard!$B$4),$E$2:E3886,IF(dashboard!$B$5="All","*",dashboard!$B$5),$G$2:G3886,IF(dashboard!$B$6="All","*",dashboard!$B$6),$M$2:M3886,IF(dashboard!$B$7="All","*",dashboard!$B$7),$P$2:P3886,"&gt;="&amp;dashboard!$B$8,$P$2:P3886,"&lt;="&amp;dashboard!$B$9)=1),1,0)</f>
        <v>0</v>
      </c>
    </row>
    <row r="3887" spans="1:17">
      <c r="A3887" t="s">
        <v>5499</v>
      </c>
      <c r="B3887" s="2">
        <v>45214</v>
      </c>
      <c r="C3887" t="s">
        <v>1063</v>
      </c>
      <c r="D3887" t="s">
        <v>330</v>
      </c>
      <c r="E3887" t="s">
        <v>17</v>
      </c>
      <c r="F3887" t="s">
        <v>46</v>
      </c>
      <c r="G3887" t="s">
        <v>42</v>
      </c>
      <c r="H3887" t="s">
        <v>50</v>
      </c>
      <c r="I3887" s="3">
        <v>5</v>
      </c>
      <c r="J3887" s="4">
        <v>2913.6</v>
      </c>
      <c r="K3887" s="4">
        <v>14567.98</v>
      </c>
      <c r="L3887" t="s">
        <v>28</v>
      </c>
      <c r="M3887" t="s">
        <v>29</v>
      </c>
      <c r="N3887">
        <f>IF(COUNTIF($C$2:C3887,C3887)=1,1,0)</f>
        <v>0</v>
      </c>
      <c r="O3887">
        <f t="shared" si="120"/>
        <v>0</v>
      </c>
      <c r="P3887" t="str">
        <f t="shared" si="121"/>
        <v>2023-10</v>
      </c>
      <c r="Q3887" s="3">
        <f>IF(AND(IF(dashboard!$B$4="All",TRUE,$F3887=dashboard!$B$4),IF(dashboard!$B$5="All",TRUE,$E3887=dashboard!$B$5),IF(dashboard!$B$6="All",TRUE,$G3887=dashboard!$B$6),IF(dashboard!$B$7="All",TRUE,$M3887=dashboard!$B$7),$P3887&gt;=dashboard!$B$8,$P3887&lt;=dashboard!$B$9,COUNTIFS($C$2:C3887,$C3887,$F$2:F3887,IF(dashboard!$B$4="All","*",dashboard!$B$4),$E$2:E3887,IF(dashboard!$B$5="All","*",dashboard!$B$5),$G$2:G3887,IF(dashboard!$B$6="All","*",dashboard!$B$6),$M$2:M3887,IF(dashboard!$B$7="All","*",dashboard!$B$7),$P$2:P3887,"&gt;="&amp;dashboard!$B$8,$P$2:P3887,"&lt;="&amp;dashboard!$B$9)=1),1,0)</f>
        <v>0</v>
      </c>
    </row>
    <row r="3888" spans="1:17">
      <c r="A3888" t="s">
        <v>5500</v>
      </c>
      <c r="B3888" s="2">
        <v>45031</v>
      </c>
      <c r="C3888" t="s">
        <v>1442</v>
      </c>
      <c r="D3888" t="s">
        <v>1248</v>
      </c>
      <c r="E3888" t="s">
        <v>17</v>
      </c>
      <c r="F3888" t="s">
        <v>18</v>
      </c>
      <c r="G3888" t="s">
        <v>19</v>
      </c>
      <c r="H3888" t="s">
        <v>20</v>
      </c>
      <c r="I3888" s="3">
        <v>4</v>
      </c>
      <c r="J3888" s="4">
        <v>33737.5</v>
      </c>
      <c r="K3888" s="4">
        <v>134950.01</v>
      </c>
      <c r="L3888" t="s">
        <v>28</v>
      </c>
      <c r="M3888" t="s">
        <v>29</v>
      </c>
      <c r="N3888">
        <f>IF(COUNTIF($C$2:C3888,C3888)=1,1,0)</f>
        <v>0</v>
      </c>
      <c r="O3888">
        <f t="shared" si="120"/>
        <v>0</v>
      </c>
      <c r="P3888" t="str">
        <f t="shared" si="121"/>
        <v>2023-04</v>
      </c>
      <c r="Q3888" s="3">
        <f>IF(AND(IF(dashboard!$B$4="All",TRUE,$F3888=dashboard!$B$4),IF(dashboard!$B$5="All",TRUE,$E3888=dashboard!$B$5),IF(dashboard!$B$6="All",TRUE,$G3888=dashboard!$B$6),IF(dashboard!$B$7="All",TRUE,$M3888=dashboard!$B$7),$P3888&gt;=dashboard!$B$8,$P3888&lt;=dashboard!$B$9,COUNTIFS($C$2:C3888,$C3888,$F$2:F3888,IF(dashboard!$B$4="All","*",dashboard!$B$4),$E$2:E3888,IF(dashboard!$B$5="All","*",dashboard!$B$5),$G$2:G3888,IF(dashboard!$B$6="All","*",dashboard!$B$6),$M$2:M3888,IF(dashboard!$B$7="All","*",dashboard!$B$7),$P$2:P3888,"&gt;="&amp;dashboard!$B$8,$P$2:P3888,"&lt;="&amp;dashboard!$B$9)=1),1,0)</f>
        <v>0</v>
      </c>
    </row>
    <row r="3889" spans="1:17">
      <c r="A3889" t="s">
        <v>5501</v>
      </c>
      <c r="B3889" s="2">
        <v>45154</v>
      </c>
      <c r="C3889" t="s">
        <v>465</v>
      </c>
      <c r="D3889" t="s">
        <v>460</v>
      </c>
      <c r="E3889" t="s">
        <v>26</v>
      </c>
      <c r="F3889" t="s">
        <v>27</v>
      </c>
      <c r="G3889" t="s">
        <v>42</v>
      </c>
      <c r="H3889" t="s">
        <v>20</v>
      </c>
      <c r="I3889" s="3">
        <v>3</v>
      </c>
      <c r="J3889" s="4">
        <v>37099.050000000003</v>
      </c>
      <c r="K3889" s="4">
        <v>111297.14</v>
      </c>
      <c r="L3889" t="s">
        <v>21</v>
      </c>
      <c r="M3889" t="s">
        <v>29</v>
      </c>
      <c r="N3889">
        <f>IF(COUNTIF($C$2:C3889,C3889)=1,1,0)</f>
        <v>0</v>
      </c>
      <c r="O3889">
        <f t="shared" si="120"/>
        <v>0</v>
      </c>
      <c r="P3889" t="str">
        <f t="shared" si="121"/>
        <v>2023-08</v>
      </c>
      <c r="Q3889" s="3">
        <f>IF(AND(IF(dashboard!$B$4="All",TRUE,$F3889=dashboard!$B$4),IF(dashboard!$B$5="All",TRUE,$E3889=dashboard!$B$5),IF(dashboard!$B$6="All",TRUE,$G3889=dashboard!$B$6),IF(dashboard!$B$7="All",TRUE,$M3889=dashboard!$B$7),$P3889&gt;=dashboard!$B$8,$P3889&lt;=dashboard!$B$9,COUNTIFS($C$2:C3889,$C3889,$F$2:F3889,IF(dashboard!$B$4="All","*",dashboard!$B$4),$E$2:E3889,IF(dashboard!$B$5="All","*",dashboard!$B$5),$G$2:G3889,IF(dashboard!$B$6="All","*",dashboard!$B$6),$M$2:M3889,IF(dashboard!$B$7="All","*",dashboard!$B$7),$P$2:P3889,"&gt;="&amp;dashboard!$B$8,$P$2:P3889,"&lt;="&amp;dashboard!$B$9)=1),1,0)</f>
        <v>0</v>
      </c>
    </row>
    <row r="3890" spans="1:17">
      <c r="A3890" t="s">
        <v>5502</v>
      </c>
      <c r="B3890" s="2">
        <v>45173</v>
      </c>
      <c r="C3890" t="s">
        <v>722</v>
      </c>
      <c r="D3890" t="s">
        <v>396</v>
      </c>
      <c r="E3890" t="s">
        <v>61</v>
      </c>
      <c r="F3890" t="s">
        <v>27</v>
      </c>
      <c r="G3890" t="s">
        <v>19</v>
      </c>
      <c r="H3890" t="s">
        <v>50</v>
      </c>
      <c r="I3890" s="3">
        <v>5</v>
      </c>
      <c r="J3890" s="4">
        <v>2863.13</v>
      </c>
      <c r="K3890" s="4">
        <v>14315.66</v>
      </c>
      <c r="L3890" t="s">
        <v>35</v>
      </c>
      <c r="M3890" t="s">
        <v>29</v>
      </c>
      <c r="N3890">
        <f>IF(COUNTIF($C$2:C3890,C3890)=1,1,0)</f>
        <v>0</v>
      </c>
      <c r="O3890">
        <f t="shared" si="120"/>
        <v>0</v>
      </c>
      <c r="P3890" t="str">
        <f t="shared" si="121"/>
        <v>2023-09</v>
      </c>
      <c r="Q3890" s="3">
        <f>IF(AND(IF(dashboard!$B$4="All",TRUE,$F3890=dashboard!$B$4),IF(dashboard!$B$5="All",TRUE,$E3890=dashboard!$B$5),IF(dashboard!$B$6="All",TRUE,$G3890=dashboard!$B$6),IF(dashboard!$B$7="All",TRUE,$M3890=dashboard!$B$7),$P3890&gt;=dashboard!$B$8,$P3890&lt;=dashboard!$B$9,COUNTIFS($C$2:C3890,$C3890,$F$2:F3890,IF(dashboard!$B$4="All","*",dashboard!$B$4),$E$2:E3890,IF(dashboard!$B$5="All","*",dashboard!$B$5),$G$2:G3890,IF(dashboard!$B$6="All","*",dashboard!$B$6),$M$2:M3890,IF(dashboard!$B$7="All","*",dashboard!$B$7),$P$2:P3890,"&gt;="&amp;dashboard!$B$8,$P$2:P3890,"&lt;="&amp;dashboard!$B$9)=1),1,0)</f>
        <v>0</v>
      </c>
    </row>
    <row r="3891" spans="1:17">
      <c r="A3891" t="s">
        <v>5503</v>
      </c>
      <c r="B3891" s="2">
        <v>45420</v>
      </c>
      <c r="C3891" t="s">
        <v>657</v>
      </c>
      <c r="D3891" t="s">
        <v>2971</v>
      </c>
      <c r="E3891" t="s">
        <v>17</v>
      </c>
      <c r="F3891" t="s">
        <v>27</v>
      </c>
      <c r="G3891" t="s">
        <v>19</v>
      </c>
      <c r="H3891" t="s">
        <v>50</v>
      </c>
      <c r="I3891" s="3">
        <v>3</v>
      </c>
      <c r="J3891" s="4">
        <v>2987.29</v>
      </c>
      <c r="K3891" s="4">
        <v>8961.8700000000008</v>
      </c>
      <c r="L3891" t="s">
        <v>28</v>
      </c>
      <c r="M3891" t="s">
        <v>29</v>
      </c>
      <c r="N3891">
        <f>IF(COUNTIF($C$2:C3891,C3891)=1,1,0)</f>
        <v>0</v>
      </c>
      <c r="O3891">
        <f t="shared" si="120"/>
        <v>0</v>
      </c>
      <c r="P3891" t="str">
        <f t="shared" si="121"/>
        <v>2024-05</v>
      </c>
      <c r="Q3891" s="3">
        <f>IF(AND(IF(dashboard!$B$4="All",TRUE,$F3891=dashboard!$B$4),IF(dashboard!$B$5="All",TRUE,$E3891=dashboard!$B$5),IF(dashboard!$B$6="All",TRUE,$G3891=dashboard!$B$6),IF(dashboard!$B$7="All",TRUE,$M3891=dashboard!$B$7),$P3891&gt;=dashboard!$B$8,$P3891&lt;=dashboard!$B$9,COUNTIFS($C$2:C3891,$C3891,$F$2:F3891,IF(dashboard!$B$4="All","*",dashboard!$B$4),$E$2:E3891,IF(dashboard!$B$5="All","*",dashboard!$B$5),$G$2:G3891,IF(dashboard!$B$6="All","*",dashboard!$B$6),$M$2:M3891,IF(dashboard!$B$7="All","*",dashboard!$B$7),$P$2:P3891,"&gt;="&amp;dashboard!$B$8,$P$2:P3891,"&lt;="&amp;dashboard!$B$9)=1),1,0)</f>
        <v>0</v>
      </c>
    </row>
    <row r="3892" spans="1:17">
      <c r="A3892" t="s">
        <v>5504</v>
      </c>
      <c r="B3892" s="2">
        <v>45009</v>
      </c>
      <c r="C3892" t="s">
        <v>3722</v>
      </c>
      <c r="D3892" t="s">
        <v>506</v>
      </c>
      <c r="E3892" t="s">
        <v>17</v>
      </c>
      <c r="F3892" t="s">
        <v>18</v>
      </c>
      <c r="G3892" t="s">
        <v>42</v>
      </c>
      <c r="H3892" t="s">
        <v>50</v>
      </c>
      <c r="I3892" s="3">
        <v>1</v>
      </c>
      <c r="J3892" s="4">
        <v>2382.58</v>
      </c>
      <c r="K3892" s="4">
        <v>2382.58</v>
      </c>
      <c r="L3892" t="s">
        <v>35</v>
      </c>
      <c r="M3892" t="s">
        <v>29</v>
      </c>
      <c r="N3892">
        <f>IF(COUNTIF($C$2:C3892,C3892)=1,1,0)</f>
        <v>0</v>
      </c>
      <c r="O3892">
        <f t="shared" si="120"/>
        <v>0</v>
      </c>
      <c r="P3892" t="str">
        <f t="shared" si="121"/>
        <v>2023-03</v>
      </c>
      <c r="Q3892" s="3">
        <f>IF(AND(IF(dashboard!$B$4="All",TRUE,$F3892=dashboard!$B$4),IF(dashboard!$B$5="All",TRUE,$E3892=dashboard!$B$5),IF(dashboard!$B$6="All",TRUE,$G3892=dashboard!$B$6),IF(dashboard!$B$7="All",TRUE,$M3892=dashboard!$B$7),$P3892&gt;=dashboard!$B$8,$P3892&lt;=dashboard!$B$9,COUNTIFS($C$2:C3892,$C3892,$F$2:F3892,IF(dashboard!$B$4="All","*",dashboard!$B$4),$E$2:E3892,IF(dashboard!$B$5="All","*",dashboard!$B$5),$G$2:G3892,IF(dashboard!$B$6="All","*",dashboard!$B$6),$M$2:M3892,IF(dashboard!$B$7="All","*",dashboard!$B$7),$P$2:P3892,"&gt;="&amp;dashboard!$B$8,$P$2:P3892,"&lt;="&amp;dashboard!$B$9)=1),1,0)</f>
        <v>0</v>
      </c>
    </row>
    <row r="3893" spans="1:17">
      <c r="A3893" t="s">
        <v>5505</v>
      </c>
      <c r="B3893" s="2">
        <v>45112</v>
      </c>
      <c r="C3893" t="s">
        <v>2097</v>
      </c>
      <c r="D3893" t="s">
        <v>233</v>
      </c>
      <c r="E3893" t="s">
        <v>17</v>
      </c>
      <c r="F3893" t="s">
        <v>27</v>
      </c>
      <c r="G3893" t="s">
        <v>19</v>
      </c>
      <c r="H3893" t="s">
        <v>34</v>
      </c>
      <c r="I3893" s="3">
        <v>2</v>
      </c>
      <c r="J3893" s="4">
        <v>1324.84</v>
      </c>
      <c r="K3893" s="4">
        <v>2649.68</v>
      </c>
      <c r="L3893" t="s">
        <v>35</v>
      </c>
      <c r="M3893" t="s">
        <v>29</v>
      </c>
      <c r="N3893">
        <f>IF(COUNTIF($C$2:C3893,C3893)=1,1,0)</f>
        <v>0</v>
      </c>
      <c r="O3893">
        <f t="shared" si="120"/>
        <v>0</v>
      </c>
      <c r="P3893" t="str">
        <f t="shared" si="121"/>
        <v>2023-07</v>
      </c>
      <c r="Q3893" s="3">
        <f>IF(AND(IF(dashboard!$B$4="All",TRUE,$F3893=dashboard!$B$4),IF(dashboard!$B$5="All",TRUE,$E3893=dashboard!$B$5),IF(dashboard!$B$6="All",TRUE,$G3893=dashboard!$B$6),IF(dashboard!$B$7="All",TRUE,$M3893=dashboard!$B$7),$P3893&gt;=dashboard!$B$8,$P3893&lt;=dashboard!$B$9,COUNTIFS($C$2:C3893,$C3893,$F$2:F3893,IF(dashboard!$B$4="All","*",dashboard!$B$4),$E$2:E3893,IF(dashboard!$B$5="All","*",dashboard!$B$5),$G$2:G3893,IF(dashboard!$B$6="All","*",dashboard!$B$6),$M$2:M3893,IF(dashboard!$B$7="All","*",dashboard!$B$7),$P$2:P3893,"&gt;="&amp;dashboard!$B$8,$P$2:P3893,"&lt;="&amp;dashboard!$B$9)=1),1,0)</f>
        <v>0</v>
      </c>
    </row>
    <row r="3894" spans="1:17">
      <c r="A3894" t="s">
        <v>5506</v>
      </c>
      <c r="B3894" s="2">
        <v>45178</v>
      </c>
      <c r="C3894" t="s">
        <v>84</v>
      </c>
      <c r="D3894" t="s">
        <v>271</v>
      </c>
      <c r="E3894" t="s">
        <v>61</v>
      </c>
      <c r="F3894" t="s">
        <v>33</v>
      </c>
      <c r="G3894" t="s">
        <v>42</v>
      </c>
      <c r="H3894" t="s">
        <v>57</v>
      </c>
      <c r="I3894" s="3">
        <v>1</v>
      </c>
      <c r="J3894" s="4">
        <v>14751.5</v>
      </c>
      <c r="K3894" s="4">
        <v>14751.5</v>
      </c>
      <c r="L3894" t="s">
        <v>35</v>
      </c>
      <c r="M3894" t="s">
        <v>29</v>
      </c>
      <c r="N3894">
        <f>IF(COUNTIF($C$2:C3894,C3894)=1,1,0)</f>
        <v>0</v>
      </c>
      <c r="O3894">
        <f t="shared" si="120"/>
        <v>0</v>
      </c>
      <c r="P3894" t="str">
        <f t="shared" si="121"/>
        <v>2023-09</v>
      </c>
      <c r="Q3894" s="3">
        <f>IF(AND(IF(dashboard!$B$4="All",TRUE,$F3894=dashboard!$B$4),IF(dashboard!$B$5="All",TRUE,$E3894=dashboard!$B$5),IF(dashboard!$B$6="All",TRUE,$G3894=dashboard!$B$6),IF(dashboard!$B$7="All",TRUE,$M3894=dashboard!$B$7),$P3894&gt;=dashboard!$B$8,$P3894&lt;=dashboard!$B$9,COUNTIFS($C$2:C3894,$C3894,$F$2:F3894,IF(dashboard!$B$4="All","*",dashboard!$B$4),$E$2:E3894,IF(dashboard!$B$5="All","*",dashboard!$B$5),$G$2:G3894,IF(dashboard!$B$6="All","*",dashboard!$B$6),$M$2:M3894,IF(dashboard!$B$7="All","*",dashboard!$B$7),$P$2:P3894,"&gt;="&amp;dashboard!$B$8,$P$2:P3894,"&lt;="&amp;dashboard!$B$9)=1),1,0)</f>
        <v>0</v>
      </c>
    </row>
    <row r="3895" spans="1:17">
      <c r="A3895" t="s">
        <v>5507</v>
      </c>
      <c r="B3895" s="2">
        <v>45281</v>
      </c>
      <c r="C3895" t="s">
        <v>3578</v>
      </c>
      <c r="D3895" t="s">
        <v>1023</v>
      </c>
      <c r="E3895" t="s">
        <v>26</v>
      </c>
      <c r="F3895" t="s">
        <v>46</v>
      </c>
      <c r="G3895" t="s">
        <v>42</v>
      </c>
      <c r="H3895" t="s">
        <v>57</v>
      </c>
      <c r="I3895" s="3">
        <v>2</v>
      </c>
      <c r="J3895" s="4">
        <v>14148.4</v>
      </c>
      <c r="K3895" s="4">
        <v>28296.81</v>
      </c>
      <c r="L3895" t="s">
        <v>21</v>
      </c>
      <c r="M3895" t="s">
        <v>29</v>
      </c>
      <c r="N3895">
        <f>IF(COUNTIF($C$2:C3895,C3895)=1,1,0)</f>
        <v>0</v>
      </c>
      <c r="O3895">
        <f t="shared" si="120"/>
        <v>0</v>
      </c>
      <c r="P3895" t="str">
        <f t="shared" si="121"/>
        <v>2023-12</v>
      </c>
      <c r="Q3895" s="3">
        <f>IF(AND(IF(dashboard!$B$4="All",TRUE,$F3895=dashboard!$B$4),IF(dashboard!$B$5="All",TRUE,$E3895=dashboard!$B$5),IF(dashboard!$B$6="All",TRUE,$G3895=dashboard!$B$6),IF(dashboard!$B$7="All",TRUE,$M3895=dashboard!$B$7),$P3895&gt;=dashboard!$B$8,$P3895&lt;=dashboard!$B$9,COUNTIFS($C$2:C3895,$C3895,$F$2:F3895,IF(dashboard!$B$4="All","*",dashboard!$B$4),$E$2:E3895,IF(dashboard!$B$5="All","*",dashboard!$B$5),$G$2:G3895,IF(dashboard!$B$6="All","*",dashboard!$B$6),$M$2:M3895,IF(dashboard!$B$7="All","*",dashboard!$B$7),$P$2:P3895,"&gt;="&amp;dashboard!$B$8,$P$2:P3895,"&lt;="&amp;dashboard!$B$9)=1),1,0)</f>
        <v>0</v>
      </c>
    </row>
    <row r="3896" spans="1:17">
      <c r="A3896" t="s">
        <v>5508</v>
      </c>
      <c r="B3896" s="2">
        <v>45136</v>
      </c>
      <c r="C3896" t="s">
        <v>2605</v>
      </c>
      <c r="D3896" t="s">
        <v>2251</v>
      </c>
      <c r="E3896" t="s">
        <v>17</v>
      </c>
      <c r="F3896" t="s">
        <v>27</v>
      </c>
      <c r="G3896" t="s">
        <v>42</v>
      </c>
      <c r="H3896" t="s">
        <v>20</v>
      </c>
      <c r="I3896" s="3">
        <v>5</v>
      </c>
      <c r="J3896" s="4">
        <v>33909.97</v>
      </c>
      <c r="K3896" s="4">
        <v>169549.85</v>
      </c>
      <c r="L3896" t="s">
        <v>28</v>
      </c>
      <c r="M3896" t="s">
        <v>29</v>
      </c>
      <c r="N3896">
        <f>IF(COUNTIF($C$2:C3896,C3896)=1,1,0)</f>
        <v>0</v>
      </c>
      <c r="O3896">
        <f t="shared" si="120"/>
        <v>0</v>
      </c>
      <c r="P3896" t="str">
        <f t="shared" si="121"/>
        <v>2023-07</v>
      </c>
      <c r="Q3896" s="3">
        <f>IF(AND(IF(dashboard!$B$4="All",TRUE,$F3896=dashboard!$B$4),IF(dashboard!$B$5="All",TRUE,$E3896=dashboard!$B$5),IF(dashboard!$B$6="All",TRUE,$G3896=dashboard!$B$6),IF(dashboard!$B$7="All",TRUE,$M3896=dashboard!$B$7),$P3896&gt;=dashboard!$B$8,$P3896&lt;=dashboard!$B$9,COUNTIFS($C$2:C3896,$C3896,$F$2:F3896,IF(dashboard!$B$4="All","*",dashboard!$B$4),$E$2:E3896,IF(dashboard!$B$5="All","*",dashboard!$B$5),$G$2:G3896,IF(dashboard!$B$6="All","*",dashboard!$B$6),$M$2:M3896,IF(dashboard!$B$7="All","*",dashboard!$B$7),$P$2:P3896,"&gt;="&amp;dashboard!$B$8,$P$2:P3896,"&lt;="&amp;dashboard!$B$9)=1),1,0)</f>
        <v>0</v>
      </c>
    </row>
    <row r="3897" spans="1:17">
      <c r="A3897" t="s">
        <v>5509</v>
      </c>
      <c r="B3897" s="2">
        <v>45373</v>
      </c>
      <c r="C3897" t="s">
        <v>693</v>
      </c>
      <c r="D3897" t="s">
        <v>3156</v>
      </c>
      <c r="E3897" t="s">
        <v>17</v>
      </c>
      <c r="F3897" t="s">
        <v>27</v>
      </c>
      <c r="G3897" t="s">
        <v>19</v>
      </c>
      <c r="H3897" t="s">
        <v>34</v>
      </c>
      <c r="I3897" s="3">
        <v>2</v>
      </c>
      <c r="J3897" s="4">
        <v>1130.57</v>
      </c>
      <c r="K3897" s="4">
        <v>2261.13</v>
      </c>
      <c r="L3897" t="s">
        <v>21</v>
      </c>
      <c r="M3897" t="s">
        <v>29</v>
      </c>
      <c r="N3897">
        <f>IF(COUNTIF($C$2:C3897,C3897)=1,1,0)</f>
        <v>0</v>
      </c>
      <c r="O3897">
        <f t="shared" si="120"/>
        <v>0</v>
      </c>
      <c r="P3897" t="str">
        <f t="shared" si="121"/>
        <v>2024-03</v>
      </c>
      <c r="Q3897" s="3">
        <f>IF(AND(IF(dashboard!$B$4="All",TRUE,$F3897=dashboard!$B$4),IF(dashboard!$B$5="All",TRUE,$E3897=dashboard!$B$5),IF(dashboard!$B$6="All",TRUE,$G3897=dashboard!$B$6),IF(dashboard!$B$7="All",TRUE,$M3897=dashboard!$B$7),$P3897&gt;=dashboard!$B$8,$P3897&lt;=dashboard!$B$9,COUNTIFS($C$2:C3897,$C3897,$F$2:F3897,IF(dashboard!$B$4="All","*",dashboard!$B$4),$E$2:E3897,IF(dashboard!$B$5="All","*",dashboard!$B$5),$G$2:G3897,IF(dashboard!$B$6="All","*",dashboard!$B$6),$M$2:M3897,IF(dashboard!$B$7="All","*",dashboard!$B$7),$P$2:P3897,"&gt;="&amp;dashboard!$B$8,$P$2:P3897,"&lt;="&amp;dashboard!$B$9)=1),1,0)</f>
        <v>0</v>
      </c>
    </row>
    <row r="3898" spans="1:17">
      <c r="A3898" t="s">
        <v>5510</v>
      </c>
      <c r="B3898" s="2">
        <v>45386</v>
      </c>
      <c r="C3898" t="s">
        <v>198</v>
      </c>
      <c r="D3898" t="s">
        <v>565</v>
      </c>
      <c r="E3898" t="s">
        <v>17</v>
      </c>
      <c r="F3898" t="s">
        <v>46</v>
      </c>
      <c r="G3898" t="s">
        <v>42</v>
      </c>
      <c r="H3898" t="s">
        <v>50</v>
      </c>
      <c r="I3898" s="3">
        <v>2</v>
      </c>
      <c r="J3898" s="4">
        <v>2276.29</v>
      </c>
      <c r="K3898" s="4">
        <v>4552.57</v>
      </c>
      <c r="L3898" t="s">
        <v>35</v>
      </c>
      <c r="M3898" t="s">
        <v>29</v>
      </c>
      <c r="N3898">
        <f>IF(COUNTIF($C$2:C3898,C3898)=1,1,0)</f>
        <v>0</v>
      </c>
      <c r="O3898">
        <f t="shared" si="120"/>
        <v>0</v>
      </c>
      <c r="P3898" t="str">
        <f t="shared" si="121"/>
        <v>2024-04</v>
      </c>
      <c r="Q3898" s="3">
        <f>IF(AND(IF(dashboard!$B$4="All",TRUE,$F3898=dashboard!$B$4),IF(dashboard!$B$5="All",TRUE,$E3898=dashboard!$B$5),IF(dashboard!$B$6="All",TRUE,$G3898=dashboard!$B$6),IF(dashboard!$B$7="All",TRUE,$M3898=dashboard!$B$7),$P3898&gt;=dashboard!$B$8,$P3898&lt;=dashboard!$B$9,COUNTIFS($C$2:C3898,$C3898,$F$2:F3898,IF(dashboard!$B$4="All","*",dashboard!$B$4),$E$2:E3898,IF(dashboard!$B$5="All","*",dashboard!$B$5),$G$2:G3898,IF(dashboard!$B$6="All","*",dashboard!$B$6),$M$2:M3898,IF(dashboard!$B$7="All","*",dashboard!$B$7),$P$2:P3898,"&gt;="&amp;dashboard!$B$8,$P$2:P3898,"&lt;="&amp;dashboard!$B$9)=1),1,0)</f>
        <v>0</v>
      </c>
    </row>
    <row r="3899" spans="1:17">
      <c r="A3899" t="s">
        <v>5511</v>
      </c>
      <c r="B3899" s="2">
        <v>45398</v>
      </c>
      <c r="C3899" t="s">
        <v>1412</v>
      </c>
      <c r="D3899" t="s">
        <v>5512</v>
      </c>
      <c r="E3899" t="s">
        <v>17</v>
      </c>
      <c r="F3899" t="s">
        <v>46</v>
      </c>
      <c r="G3899" t="s">
        <v>42</v>
      </c>
      <c r="H3899" t="s">
        <v>50</v>
      </c>
      <c r="I3899" s="3">
        <v>4</v>
      </c>
      <c r="J3899" s="4">
        <v>2654.65</v>
      </c>
      <c r="K3899" s="4">
        <v>10618.6</v>
      </c>
      <c r="L3899" t="s">
        <v>21</v>
      </c>
      <c r="M3899" t="s">
        <v>29</v>
      </c>
      <c r="N3899">
        <f>IF(COUNTIF($C$2:C3899,C3899)=1,1,0)</f>
        <v>0</v>
      </c>
      <c r="O3899">
        <f t="shared" si="120"/>
        <v>0</v>
      </c>
      <c r="P3899" t="str">
        <f t="shared" si="121"/>
        <v>2024-04</v>
      </c>
      <c r="Q3899" s="3">
        <f>IF(AND(IF(dashboard!$B$4="All",TRUE,$F3899=dashboard!$B$4),IF(dashboard!$B$5="All",TRUE,$E3899=dashboard!$B$5),IF(dashboard!$B$6="All",TRUE,$G3899=dashboard!$B$6),IF(dashboard!$B$7="All",TRUE,$M3899=dashboard!$B$7),$P3899&gt;=dashboard!$B$8,$P3899&lt;=dashboard!$B$9,COUNTIFS($C$2:C3899,$C3899,$F$2:F3899,IF(dashboard!$B$4="All","*",dashboard!$B$4),$E$2:E3899,IF(dashboard!$B$5="All","*",dashboard!$B$5),$G$2:G3899,IF(dashboard!$B$6="All","*",dashboard!$B$6),$M$2:M3899,IF(dashboard!$B$7="All","*",dashboard!$B$7),$P$2:P3899,"&gt;="&amp;dashboard!$B$8,$P$2:P3899,"&lt;="&amp;dashboard!$B$9)=1),1,0)</f>
        <v>0</v>
      </c>
    </row>
    <row r="3900" spans="1:17">
      <c r="A3900" t="s">
        <v>5513</v>
      </c>
      <c r="B3900" s="2">
        <v>45296</v>
      </c>
      <c r="C3900" t="s">
        <v>1881</v>
      </c>
      <c r="D3900" t="s">
        <v>67</v>
      </c>
      <c r="E3900" t="s">
        <v>61</v>
      </c>
      <c r="F3900" t="s">
        <v>46</v>
      </c>
      <c r="G3900" t="s">
        <v>42</v>
      </c>
      <c r="H3900" t="s">
        <v>20</v>
      </c>
      <c r="I3900" s="3">
        <v>2</v>
      </c>
      <c r="J3900" s="4">
        <v>28869.33</v>
      </c>
      <c r="K3900" s="4">
        <v>57738.65</v>
      </c>
      <c r="L3900" t="s">
        <v>35</v>
      </c>
      <c r="M3900" t="s">
        <v>29</v>
      </c>
      <c r="N3900">
        <f>IF(COUNTIF($C$2:C3900,C3900)=1,1,0)</f>
        <v>0</v>
      </c>
      <c r="O3900">
        <f t="shared" si="120"/>
        <v>0</v>
      </c>
      <c r="P3900" t="str">
        <f t="shared" si="121"/>
        <v>2024-01</v>
      </c>
      <c r="Q3900" s="3">
        <f>IF(AND(IF(dashboard!$B$4="All",TRUE,$F3900=dashboard!$B$4),IF(dashboard!$B$5="All",TRUE,$E3900=dashboard!$B$5),IF(dashboard!$B$6="All",TRUE,$G3900=dashboard!$B$6),IF(dashboard!$B$7="All",TRUE,$M3900=dashboard!$B$7),$P3900&gt;=dashboard!$B$8,$P3900&lt;=dashboard!$B$9,COUNTIFS($C$2:C3900,$C3900,$F$2:F3900,IF(dashboard!$B$4="All","*",dashboard!$B$4),$E$2:E3900,IF(dashboard!$B$5="All","*",dashboard!$B$5),$G$2:G3900,IF(dashboard!$B$6="All","*",dashboard!$B$6),$M$2:M3900,IF(dashboard!$B$7="All","*",dashboard!$B$7),$P$2:P3900,"&gt;="&amp;dashboard!$B$8,$P$2:P3900,"&lt;="&amp;dashboard!$B$9)=1),1,0)</f>
        <v>0</v>
      </c>
    </row>
    <row r="3901" spans="1:17">
      <c r="A3901" t="s">
        <v>5514</v>
      </c>
      <c r="B3901" s="2">
        <v>45418</v>
      </c>
      <c r="C3901" t="s">
        <v>3493</v>
      </c>
      <c r="D3901" t="s">
        <v>1434</v>
      </c>
      <c r="E3901" t="s">
        <v>61</v>
      </c>
      <c r="F3901" t="s">
        <v>18</v>
      </c>
      <c r="G3901" t="s">
        <v>42</v>
      </c>
      <c r="H3901" t="s">
        <v>20</v>
      </c>
      <c r="I3901" s="3">
        <v>4</v>
      </c>
      <c r="J3901" s="4">
        <v>35286.68</v>
      </c>
      <c r="K3901" s="4">
        <v>141146.70000000001</v>
      </c>
      <c r="L3901" t="s">
        <v>21</v>
      </c>
      <c r="M3901" t="s">
        <v>29</v>
      </c>
      <c r="N3901">
        <f>IF(COUNTIF($C$2:C3901,C3901)=1,1,0)</f>
        <v>0</v>
      </c>
      <c r="O3901">
        <f t="shared" si="120"/>
        <v>0</v>
      </c>
      <c r="P3901" t="str">
        <f t="shared" si="121"/>
        <v>2024-05</v>
      </c>
      <c r="Q3901" s="3">
        <f>IF(AND(IF(dashboard!$B$4="All",TRUE,$F3901=dashboard!$B$4),IF(dashboard!$B$5="All",TRUE,$E3901=dashboard!$B$5),IF(dashboard!$B$6="All",TRUE,$G3901=dashboard!$B$6),IF(dashboard!$B$7="All",TRUE,$M3901=dashboard!$B$7),$P3901&gt;=dashboard!$B$8,$P3901&lt;=dashboard!$B$9,COUNTIFS($C$2:C3901,$C3901,$F$2:F3901,IF(dashboard!$B$4="All","*",dashboard!$B$4),$E$2:E3901,IF(dashboard!$B$5="All","*",dashboard!$B$5),$G$2:G3901,IF(dashboard!$B$6="All","*",dashboard!$B$6),$M$2:M3901,IF(dashboard!$B$7="All","*",dashboard!$B$7),$P$2:P3901,"&gt;="&amp;dashboard!$B$8,$P$2:P3901,"&lt;="&amp;dashboard!$B$9)=1),1,0)</f>
        <v>0</v>
      </c>
    </row>
    <row r="3902" spans="1:17">
      <c r="A3902" t="s">
        <v>5515</v>
      </c>
      <c r="B3902" s="2">
        <v>45063</v>
      </c>
      <c r="C3902" t="s">
        <v>517</v>
      </c>
      <c r="D3902" t="s">
        <v>911</v>
      </c>
      <c r="E3902" t="s">
        <v>17</v>
      </c>
      <c r="F3902" t="s">
        <v>18</v>
      </c>
      <c r="G3902" t="s">
        <v>42</v>
      </c>
      <c r="H3902" t="s">
        <v>34</v>
      </c>
      <c r="I3902" s="3">
        <v>2</v>
      </c>
      <c r="J3902" s="4">
        <v>1267.78</v>
      </c>
      <c r="K3902" s="4">
        <v>2535.5500000000002</v>
      </c>
      <c r="L3902" t="s">
        <v>21</v>
      </c>
      <c r="M3902" t="s">
        <v>29</v>
      </c>
      <c r="N3902">
        <f>IF(COUNTIF($C$2:C3902,C3902)=1,1,0)</f>
        <v>0</v>
      </c>
      <c r="O3902">
        <f t="shared" si="120"/>
        <v>0</v>
      </c>
      <c r="P3902" t="str">
        <f t="shared" si="121"/>
        <v>2023-05</v>
      </c>
      <c r="Q3902" s="3">
        <f>IF(AND(IF(dashboard!$B$4="All",TRUE,$F3902=dashboard!$B$4),IF(dashboard!$B$5="All",TRUE,$E3902=dashboard!$B$5),IF(dashboard!$B$6="All",TRUE,$G3902=dashboard!$B$6),IF(dashboard!$B$7="All",TRUE,$M3902=dashboard!$B$7),$P3902&gt;=dashboard!$B$8,$P3902&lt;=dashboard!$B$9,COUNTIFS($C$2:C3902,$C3902,$F$2:F3902,IF(dashboard!$B$4="All","*",dashboard!$B$4),$E$2:E3902,IF(dashboard!$B$5="All","*",dashboard!$B$5),$G$2:G3902,IF(dashboard!$B$6="All","*",dashboard!$B$6),$M$2:M3902,IF(dashboard!$B$7="All","*",dashboard!$B$7),$P$2:P3902,"&gt;="&amp;dashboard!$B$8,$P$2:P3902,"&lt;="&amp;dashboard!$B$9)=1),1,0)</f>
        <v>0</v>
      </c>
    </row>
    <row r="3903" spans="1:17">
      <c r="A3903" t="s">
        <v>5516</v>
      </c>
      <c r="B3903" s="2">
        <v>45293</v>
      </c>
      <c r="C3903" t="s">
        <v>5517</v>
      </c>
      <c r="D3903" t="s">
        <v>3019</v>
      </c>
      <c r="E3903" t="s">
        <v>17</v>
      </c>
      <c r="F3903" t="s">
        <v>27</v>
      </c>
      <c r="G3903" t="s">
        <v>42</v>
      </c>
      <c r="H3903" t="s">
        <v>57</v>
      </c>
      <c r="I3903" s="3">
        <v>4</v>
      </c>
      <c r="J3903" s="4">
        <v>17190.68</v>
      </c>
      <c r="K3903" s="4">
        <v>68762.73</v>
      </c>
      <c r="L3903" t="s">
        <v>28</v>
      </c>
      <c r="M3903" t="s">
        <v>29</v>
      </c>
      <c r="N3903">
        <f>IF(COUNTIF($C$2:C3903,C3903)=1,1,0)</f>
        <v>1</v>
      </c>
      <c r="O3903">
        <f t="shared" si="120"/>
        <v>0</v>
      </c>
      <c r="P3903" t="str">
        <f t="shared" si="121"/>
        <v>2024-01</v>
      </c>
      <c r="Q3903" s="3">
        <f>IF(AND(IF(dashboard!$B$4="All",TRUE,$F3903=dashboard!$B$4),IF(dashboard!$B$5="All",TRUE,$E3903=dashboard!$B$5),IF(dashboard!$B$6="All",TRUE,$G3903=dashboard!$B$6),IF(dashboard!$B$7="All",TRUE,$M3903=dashboard!$B$7),$P3903&gt;=dashboard!$B$8,$P3903&lt;=dashboard!$B$9,COUNTIFS($C$2:C3903,$C3903,$F$2:F3903,IF(dashboard!$B$4="All","*",dashboard!$B$4),$E$2:E3903,IF(dashboard!$B$5="All","*",dashboard!$B$5),$G$2:G3903,IF(dashboard!$B$6="All","*",dashboard!$B$6),$M$2:M3903,IF(dashboard!$B$7="All","*",dashboard!$B$7),$P$2:P3903,"&gt;="&amp;dashboard!$B$8,$P$2:P3903,"&lt;="&amp;dashboard!$B$9)=1),1,0)</f>
        <v>0</v>
      </c>
    </row>
    <row r="3904" spans="1:17">
      <c r="A3904" t="s">
        <v>5518</v>
      </c>
      <c r="B3904" s="2">
        <v>45110</v>
      </c>
      <c r="C3904" t="s">
        <v>5519</v>
      </c>
      <c r="D3904" t="s">
        <v>2639</v>
      </c>
      <c r="E3904" t="s">
        <v>17</v>
      </c>
      <c r="F3904" t="s">
        <v>46</v>
      </c>
      <c r="G3904" t="s">
        <v>42</v>
      </c>
      <c r="H3904" t="s">
        <v>57</v>
      </c>
      <c r="I3904" s="3">
        <v>5</v>
      </c>
      <c r="J3904" s="4">
        <v>12989.08</v>
      </c>
      <c r="K3904" s="4">
        <v>64945.39</v>
      </c>
      <c r="L3904" t="s">
        <v>28</v>
      </c>
      <c r="M3904" t="s">
        <v>29</v>
      </c>
      <c r="N3904">
        <f>IF(COUNTIF($C$2:C3904,C3904)=1,1,0)</f>
        <v>1</v>
      </c>
      <c r="O3904">
        <f t="shared" si="120"/>
        <v>0</v>
      </c>
      <c r="P3904" t="str">
        <f t="shared" si="121"/>
        <v>2023-07</v>
      </c>
      <c r="Q3904" s="3">
        <f>IF(AND(IF(dashboard!$B$4="All",TRUE,$F3904=dashboard!$B$4),IF(dashboard!$B$5="All",TRUE,$E3904=dashboard!$B$5),IF(dashboard!$B$6="All",TRUE,$G3904=dashboard!$B$6),IF(dashboard!$B$7="All",TRUE,$M3904=dashboard!$B$7),$P3904&gt;=dashboard!$B$8,$P3904&lt;=dashboard!$B$9,COUNTIFS($C$2:C3904,$C3904,$F$2:F3904,IF(dashboard!$B$4="All","*",dashboard!$B$4),$E$2:E3904,IF(dashboard!$B$5="All","*",dashboard!$B$5),$G$2:G3904,IF(dashboard!$B$6="All","*",dashboard!$B$6),$M$2:M3904,IF(dashboard!$B$7="All","*",dashboard!$B$7),$P$2:P3904,"&gt;="&amp;dashboard!$B$8,$P$2:P3904,"&lt;="&amp;dashboard!$B$9)=1),1,0)</f>
        <v>0</v>
      </c>
    </row>
    <row r="3905" spans="1:17">
      <c r="A3905" t="s">
        <v>5520</v>
      </c>
      <c r="B3905" s="2">
        <v>45213</v>
      </c>
      <c r="C3905" t="s">
        <v>2002</v>
      </c>
      <c r="D3905" t="s">
        <v>2230</v>
      </c>
      <c r="E3905" t="s">
        <v>17</v>
      </c>
      <c r="F3905" t="s">
        <v>27</v>
      </c>
      <c r="G3905" t="s">
        <v>19</v>
      </c>
      <c r="H3905" t="s">
        <v>50</v>
      </c>
      <c r="I3905" s="3">
        <v>5</v>
      </c>
      <c r="J3905" s="4">
        <v>2825.75</v>
      </c>
      <c r="K3905" s="4">
        <v>14128.74</v>
      </c>
      <c r="L3905" t="s">
        <v>35</v>
      </c>
      <c r="M3905" t="s">
        <v>29</v>
      </c>
      <c r="N3905">
        <f>IF(COUNTIF($C$2:C3905,C3905)=1,1,0)</f>
        <v>0</v>
      </c>
      <c r="O3905">
        <f t="shared" si="120"/>
        <v>0</v>
      </c>
      <c r="P3905" t="str">
        <f t="shared" si="121"/>
        <v>2023-10</v>
      </c>
      <c r="Q3905" s="3">
        <f>IF(AND(IF(dashboard!$B$4="All",TRUE,$F3905=dashboard!$B$4),IF(dashboard!$B$5="All",TRUE,$E3905=dashboard!$B$5),IF(dashboard!$B$6="All",TRUE,$G3905=dashboard!$B$6),IF(dashboard!$B$7="All",TRUE,$M3905=dashboard!$B$7),$P3905&gt;=dashboard!$B$8,$P3905&lt;=dashboard!$B$9,COUNTIFS($C$2:C3905,$C3905,$F$2:F3905,IF(dashboard!$B$4="All","*",dashboard!$B$4),$E$2:E3905,IF(dashboard!$B$5="All","*",dashboard!$B$5),$G$2:G3905,IF(dashboard!$B$6="All","*",dashboard!$B$6),$M$2:M3905,IF(dashboard!$B$7="All","*",dashboard!$B$7),$P$2:P3905,"&gt;="&amp;dashboard!$B$8,$P$2:P3905,"&lt;="&amp;dashboard!$B$9)=1),1,0)</f>
        <v>0</v>
      </c>
    </row>
    <row r="3906" spans="1:17">
      <c r="A3906" t="s">
        <v>5521</v>
      </c>
      <c r="B3906" s="2">
        <v>45398</v>
      </c>
      <c r="C3906" t="s">
        <v>1489</v>
      </c>
      <c r="D3906" t="s">
        <v>3015</v>
      </c>
      <c r="E3906" t="s">
        <v>61</v>
      </c>
      <c r="F3906" t="s">
        <v>27</v>
      </c>
      <c r="G3906" t="s">
        <v>19</v>
      </c>
      <c r="H3906" t="s">
        <v>20</v>
      </c>
      <c r="I3906" s="3">
        <v>2</v>
      </c>
      <c r="J3906" s="4">
        <v>41042.6</v>
      </c>
      <c r="K3906" s="4">
        <v>82085.19</v>
      </c>
      <c r="L3906" t="s">
        <v>35</v>
      </c>
      <c r="M3906" t="s">
        <v>29</v>
      </c>
      <c r="N3906">
        <f>IF(COUNTIF($C$2:C3906,C3906)=1,1,0)</f>
        <v>0</v>
      </c>
      <c r="O3906">
        <f t="shared" ref="O3906:O3969" si="122">IF(OR(M3906="Yes",M3906="YES",M3906=TRUE,M3906=1),1,0)</f>
        <v>0</v>
      </c>
      <c r="P3906" t="str">
        <f t="shared" ref="P3906:P3969" si="123">TEXT(B3906,"yyyy-mm")</f>
        <v>2024-04</v>
      </c>
      <c r="Q3906" s="3">
        <f>IF(AND(IF(dashboard!$B$4="All",TRUE,$F3906=dashboard!$B$4),IF(dashboard!$B$5="All",TRUE,$E3906=dashboard!$B$5),IF(dashboard!$B$6="All",TRUE,$G3906=dashboard!$B$6),IF(dashboard!$B$7="All",TRUE,$M3906=dashboard!$B$7),$P3906&gt;=dashboard!$B$8,$P3906&lt;=dashboard!$B$9,COUNTIFS($C$2:C3906,$C3906,$F$2:F3906,IF(dashboard!$B$4="All","*",dashboard!$B$4),$E$2:E3906,IF(dashboard!$B$5="All","*",dashboard!$B$5),$G$2:G3906,IF(dashboard!$B$6="All","*",dashboard!$B$6),$M$2:M3906,IF(dashboard!$B$7="All","*",dashboard!$B$7),$P$2:P3906,"&gt;="&amp;dashboard!$B$8,$P$2:P3906,"&lt;="&amp;dashboard!$B$9)=1),1,0)</f>
        <v>0</v>
      </c>
    </row>
    <row r="3907" spans="1:17">
      <c r="A3907" t="s">
        <v>5522</v>
      </c>
      <c r="B3907" s="2">
        <v>45301</v>
      </c>
      <c r="C3907" t="s">
        <v>674</v>
      </c>
      <c r="D3907" t="s">
        <v>390</v>
      </c>
      <c r="E3907" t="s">
        <v>17</v>
      </c>
      <c r="F3907" t="s">
        <v>27</v>
      </c>
      <c r="G3907" t="s">
        <v>19</v>
      </c>
      <c r="H3907" t="s">
        <v>34</v>
      </c>
      <c r="I3907" s="3">
        <v>3</v>
      </c>
      <c r="J3907" s="4">
        <v>1229.21</v>
      </c>
      <c r="K3907" s="4">
        <v>3687.62</v>
      </c>
      <c r="L3907" t="s">
        <v>35</v>
      </c>
      <c r="M3907" t="s">
        <v>29</v>
      </c>
      <c r="N3907">
        <f>IF(COUNTIF($C$2:C3907,C3907)=1,1,0)</f>
        <v>0</v>
      </c>
      <c r="O3907">
        <f t="shared" si="122"/>
        <v>0</v>
      </c>
      <c r="P3907" t="str">
        <f t="shared" si="123"/>
        <v>2024-01</v>
      </c>
      <c r="Q3907" s="3">
        <f>IF(AND(IF(dashboard!$B$4="All",TRUE,$F3907=dashboard!$B$4),IF(dashboard!$B$5="All",TRUE,$E3907=dashboard!$B$5),IF(dashboard!$B$6="All",TRUE,$G3907=dashboard!$B$6),IF(dashboard!$B$7="All",TRUE,$M3907=dashboard!$B$7),$P3907&gt;=dashboard!$B$8,$P3907&lt;=dashboard!$B$9,COUNTIFS($C$2:C3907,$C3907,$F$2:F3907,IF(dashboard!$B$4="All","*",dashboard!$B$4),$E$2:E3907,IF(dashboard!$B$5="All","*",dashboard!$B$5),$G$2:G3907,IF(dashboard!$B$6="All","*",dashboard!$B$6),$M$2:M3907,IF(dashboard!$B$7="All","*",dashboard!$B$7),$P$2:P3907,"&gt;="&amp;dashboard!$B$8,$P$2:P3907,"&lt;="&amp;dashboard!$B$9)=1),1,0)</f>
        <v>0</v>
      </c>
    </row>
    <row r="3908" spans="1:17">
      <c r="A3908" t="s">
        <v>5523</v>
      </c>
      <c r="B3908" s="2">
        <v>45463</v>
      </c>
      <c r="C3908" t="s">
        <v>293</v>
      </c>
      <c r="D3908" t="s">
        <v>556</v>
      </c>
      <c r="E3908" t="s">
        <v>17</v>
      </c>
      <c r="F3908" t="s">
        <v>18</v>
      </c>
      <c r="G3908" t="s">
        <v>19</v>
      </c>
      <c r="H3908" t="s">
        <v>50</v>
      </c>
      <c r="I3908" s="3">
        <v>5</v>
      </c>
      <c r="J3908" s="4">
        <v>2714.29</v>
      </c>
      <c r="K3908" s="4">
        <v>13571.46</v>
      </c>
      <c r="L3908" t="s">
        <v>21</v>
      </c>
      <c r="M3908" t="s">
        <v>29</v>
      </c>
      <c r="N3908">
        <f>IF(COUNTIF($C$2:C3908,C3908)=1,1,0)</f>
        <v>0</v>
      </c>
      <c r="O3908">
        <f t="shared" si="122"/>
        <v>0</v>
      </c>
      <c r="P3908" t="str">
        <f t="shared" si="123"/>
        <v>2024-06</v>
      </c>
      <c r="Q3908" s="3">
        <f>IF(AND(IF(dashboard!$B$4="All",TRUE,$F3908=dashboard!$B$4),IF(dashboard!$B$5="All",TRUE,$E3908=dashboard!$B$5),IF(dashboard!$B$6="All",TRUE,$G3908=dashboard!$B$6),IF(dashboard!$B$7="All",TRUE,$M3908=dashboard!$B$7),$P3908&gt;=dashboard!$B$8,$P3908&lt;=dashboard!$B$9,COUNTIFS($C$2:C3908,$C3908,$F$2:F3908,IF(dashboard!$B$4="All","*",dashboard!$B$4),$E$2:E3908,IF(dashboard!$B$5="All","*",dashboard!$B$5),$G$2:G3908,IF(dashboard!$B$6="All","*",dashboard!$B$6),$M$2:M3908,IF(dashboard!$B$7="All","*",dashboard!$B$7),$P$2:P3908,"&gt;="&amp;dashboard!$B$8,$P$2:P3908,"&lt;="&amp;dashboard!$B$9)=1),1,0)</f>
        <v>0</v>
      </c>
    </row>
    <row r="3909" spans="1:17">
      <c r="A3909" t="s">
        <v>5524</v>
      </c>
      <c r="B3909" s="2">
        <v>45437</v>
      </c>
      <c r="C3909" t="s">
        <v>1415</v>
      </c>
      <c r="D3909" t="s">
        <v>3552</v>
      </c>
      <c r="E3909" t="s">
        <v>17</v>
      </c>
      <c r="F3909" t="s">
        <v>46</v>
      </c>
      <c r="G3909" t="s">
        <v>42</v>
      </c>
      <c r="H3909" t="s">
        <v>57</v>
      </c>
      <c r="I3909" s="3">
        <v>1</v>
      </c>
      <c r="J3909" s="4">
        <v>13542.8</v>
      </c>
      <c r="K3909" s="4">
        <v>13542.8</v>
      </c>
      <c r="L3909" t="s">
        <v>35</v>
      </c>
      <c r="M3909" t="s">
        <v>29</v>
      </c>
      <c r="N3909">
        <f>IF(COUNTIF($C$2:C3909,C3909)=1,1,0)</f>
        <v>0</v>
      </c>
      <c r="O3909">
        <f t="shared" si="122"/>
        <v>0</v>
      </c>
      <c r="P3909" t="str">
        <f t="shared" si="123"/>
        <v>2024-05</v>
      </c>
      <c r="Q3909" s="3">
        <f>IF(AND(IF(dashboard!$B$4="All",TRUE,$F3909=dashboard!$B$4),IF(dashboard!$B$5="All",TRUE,$E3909=dashboard!$B$5),IF(dashboard!$B$6="All",TRUE,$G3909=dashboard!$B$6),IF(dashboard!$B$7="All",TRUE,$M3909=dashboard!$B$7),$P3909&gt;=dashboard!$B$8,$P3909&lt;=dashboard!$B$9,COUNTIFS($C$2:C3909,$C3909,$F$2:F3909,IF(dashboard!$B$4="All","*",dashboard!$B$4),$E$2:E3909,IF(dashboard!$B$5="All","*",dashboard!$B$5),$G$2:G3909,IF(dashboard!$B$6="All","*",dashboard!$B$6),$M$2:M3909,IF(dashboard!$B$7="All","*",dashboard!$B$7),$P$2:P3909,"&gt;="&amp;dashboard!$B$8,$P$2:P3909,"&lt;="&amp;dashboard!$B$9)=1),1,0)</f>
        <v>0</v>
      </c>
    </row>
    <row r="3910" spans="1:17">
      <c r="A3910" t="s">
        <v>5525</v>
      </c>
      <c r="B3910" s="2">
        <v>45176</v>
      </c>
      <c r="C3910" t="s">
        <v>711</v>
      </c>
      <c r="D3910" t="s">
        <v>297</v>
      </c>
      <c r="E3910" t="s">
        <v>26</v>
      </c>
      <c r="F3910" t="s">
        <v>27</v>
      </c>
      <c r="G3910" t="s">
        <v>19</v>
      </c>
      <c r="H3910" t="s">
        <v>57</v>
      </c>
      <c r="I3910" s="3">
        <v>1</v>
      </c>
      <c r="J3910" s="4">
        <v>17641.02</v>
      </c>
      <c r="K3910" s="4">
        <v>17641.02</v>
      </c>
      <c r="L3910" t="s">
        <v>28</v>
      </c>
      <c r="M3910" t="s">
        <v>22</v>
      </c>
      <c r="N3910">
        <f>IF(COUNTIF($C$2:C3910,C3910)=1,1,0)</f>
        <v>0</v>
      </c>
      <c r="O3910">
        <f t="shared" si="122"/>
        <v>1</v>
      </c>
      <c r="P3910" t="str">
        <f t="shared" si="123"/>
        <v>2023-09</v>
      </c>
      <c r="Q3910" s="3">
        <f>IF(AND(IF(dashboard!$B$4="All",TRUE,$F3910=dashboard!$B$4),IF(dashboard!$B$5="All",TRUE,$E3910=dashboard!$B$5),IF(dashboard!$B$6="All",TRUE,$G3910=dashboard!$B$6),IF(dashboard!$B$7="All",TRUE,$M3910=dashboard!$B$7),$P3910&gt;=dashboard!$B$8,$P3910&lt;=dashboard!$B$9,COUNTIFS($C$2:C3910,$C3910,$F$2:F3910,IF(dashboard!$B$4="All","*",dashboard!$B$4),$E$2:E3910,IF(dashboard!$B$5="All","*",dashboard!$B$5),$G$2:G3910,IF(dashboard!$B$6="All","*",dashboard!$B$6),$M$2:M3910,IF(dashboard!$B$7="All","*",dashboard!$B$7),$P$2:P3910,"&gt;="&amp;dashboard!$B$8,$P$2:P3910,"&lt;="&amp;dashboard!$B$9)=1),1,0)</f>
        <v>0</v>
      </c>
    </row>
    <row r="3911" spans="1:17">
      <c r="A3911" t="s">
        <v>5526</v>
      </c>
      <c r="B3911" s="2">
        <v>45436</v>
      </c>
      <c r="C3911" t="s">
        <v>59</v>
      </c>
      <c r="D3911" t="s">
        <v>695</v>
      </c>
      <c r="E3911" t="s">
        <v>26</v>
      </c>
      <c r="F3911" t="s">
        <v>18</v>
      </c>
      <c r="G3911" t="s">
        <v>42</v>
      </c>
      <c r="H3911" t="s">
        <v>34</v>
      </c>
      <c r="I3911" s="3">
        <v>4</v>
      </c>
      <c r="J3911" s="4">
        <v>1242.52</v>
      </c>
      <c r="K3911" s="4">
        <v>4970.07</v>
      </c>
      <c r="L3911" t="s">
        <v>35</v>
      </c>
      <c r="M3911" t="s">
        <v>29</v>
      </c>
      <c r="N3911">
        <f>IF(COUNTIF($C$2:C3911,C3911)=1,1,0)</f>
        <v>0</v>
      </c>
      <c r="O3911">
        <f t="shared" si="122"/>
        <v>0</v>
      </c>
      <c r="P3911" t="str">
        <f t="shared" si="123"/>
        <v>2024-05</v>
      </c>
      <c r="Q3911" s="3">
        <f>IF(AND(IF(dashboard!$B$4="All",TRUE,$F3911=dashboard!$B$4),IF(dashboard!$B$5="All",TRUE,$E3911=dashboard!$B$5),IF(dashboard!$B$6="All",TRUE,$G3911=dashboard!$B$6),IF(dashboard!$B$7="All",TRUE,$M3911=dashboard!$B$7),$P3911&gt;=dashboard!$B$8,$P3911&lt;=dashboard!$B$9,COUNTIFS($C$2:C3911,$C3911,$F$2:F3911,IF(dashboard!$B$4="All","*",dashboard!$B$4),$E$2:E3911,IF(dashboard!$B$5="All","*",dashboard!$B$5),$G$2:G3911,IF(dashboard!$B$6="All","*",dashboard!$B$6),$M$2:M3911,IF(dashboard!$B$7="All","*",dashboard!$B$7),$P$2:P3911,"&gt;="&amp;dashboard!$B$8,$P$2:P3911,"&lt;="&amp;dashboard!$B$9)=1),1,0)</f>
        <v>0</v>
      </c>
    </row>
    <row r="3912" spans="1:17">
      <c r="A3912" t="s">
        <v>5527</v>
      </c>
      <c r="B3912" s="2">
        <v>44999</v>
      </c>
      <c r="C3912" t="s">
        <v>4019</v>
      </c>
      <c r="D3912" t="s">
        <v>2971</v>
      </c>
      <c r="E3912" t="s">
        <v>17</v>
      </c>
      <c r="F3912" t="s">
        <v>33</v>
      </c>
      <c r="G3912" t="s">
        <v>19</v>
      </c>
      <c r="H3912" t="s">
        <v>50</v>
      </c>
      <c r="I3912" s="3">
        <v>3</v>
      </c>
      <c r="J3912" s="4">
        <v>2137.6999999999998</v>
      </c>
      <c r="K3912" s="4">
        <v>6413.09</v>
      </c>
      <c r="L3912" t="s">
        <v>35</v>
      </c>
      <c r="M3912" t="s">
        <v>29</v>
      </c>
      <c r="N3912">
        <f>IF(COUNTIF($C$2:C3912,C3912)=1,1,0)</f>
        <v>0</v>
      </c>
      <c r="O3912">
        <f t="shared" si="122"/>
        <v>0</v>
      </c>
      <c r="P3912" t="str">
        <f t="shared" si="123"/>
        <v>2023-03</v>
      </c>
      <c r="Q3912" s="3">
        <f>IF(AND(IF(dashboard!$B$4="All",TRUE,$F3912=dashboard!$B$4),IF(dashboard!$B$5="All",TRUE,$E3912=dashboard!$B$5),IF(dashboard!$B$6="All",TRUE,$G3912=dashboard!$B$6),IF(dashboard!$B$7="All",TRUE,$M3912=dashboard!$B$7),$P3912&gt;=dashboard!$B$8,$P3912&lt;=dashboard!$B$9,COUNTIFS($C$2:C3912,$C3912,$F$2:F3912,IF(dashboard!$B$4="All","*",dashboard!$B$4),$E$2:E3912,IF(dashboard!$B$5="All","*",dashboard!$B$5),$G$2:G3912,IF(dashboard!$B$6="All","*",dashboard!$B$6),$M$2:M3912,IF(dashboard!$B$7="All","*",dashboard!$B$7),$P$2:P3912,"&gt;="&amp;dashboard!$B$8,$P$2:P3912,"&lt;="&amp;dashboard!$B$9)=1),1,0)</f>
        <v>0</v>
      </c>
    </row>
    <row r="3913" spans="1:17">
      <c r="A3913" t="s">
        <v>5528</v>
      </c>
      <c r="B3913" s="2">
        <v>45208</v>
      </c>
      <c r="C3913" t="s">
        <v>2557</v>
      </c>
      <c r="D3913" t="s">
        <v>1368</v>
      </c>
      <c r="E3913" t="s">
        <v>17</v>
      </c>
      <c r="F3913" t="s">
        <v>33</v>
      </c>
      <c r="G3913" t="s">
        <v>19</v>
      </c>
      <c r="H3913" t="s">
        <v>34</v>
      </c>
      <c r="I3913" s="3">
        <v>4</v>
      </c>
      <c r="J3913" s="4">
        <v>1082.56</v>
      </c>
      <c r="K3913" s="4">
        <v>4330.2299999999996</v>
      </c>
      <c r="L3913" t="s">
        <v>21</v>
      </c>
      <c r="M3913" t="s">
        <v>29</v>
      </c>
      <c r="N3913">
        <f>IF(COUNTIF($C$2:C3913,C3913)=1,1,0)</f>
        <v>0</v>
      </c>
      <c r="O3913">
        <f t="shared" si="122"/>
        <v>0</v>
      </c>
      <c r="P3913" t="str">
        <f t="shared" si="123"/>
        <v>2023-10</v>
      </c>
      <c r="Q3913" s="3">
        <f>IF(AND(IF(dashboard!$B$4="All",TRUE,$F3913=dashboard!$B$4),IF(dashboard!$B$5="All",TRUE,$E3913=dashboard!$B$5),IF(dashboard!$B$6="All",TRUE,$G3913=dashboard!$B$6),IF(dashboard!$B$7="All",TRUE,$M3913=dashboard!$B$7),$P3913&gt;=dashboard!$B$8,$P3913&lt;=dashboard!$B$9,COUNTIFS($C$2:C3913,$C3913,$F$2:F3913,IF(dashboard!$B$4="All","*",dashboard!$B$4),$E$2:E3913,IF(dashboard!$B$5="All","*",dashboard!$B$5),$G$2:G3913,IF(dashboard!$B$6="All","*",dashboard!$B$6),$M$2:M3913,IF(dashboard!$B$7="All","*",dashboard!$B$7),$P$2:P3913,"&gt;="&amp;dashboard!$B$8,$P$2:P3913,"&lt;="&amp;dashboard!$B$9)=1),1,0)</f>
        <v>0</v>
      </c>
    </row>
    <row r="3914" spans="1:17">
      <c r="A3914" t="s">
        <v>5529</v>
      </c>
      <c r="B3914" s="2">
        <v>45286</v>
      </c>
      <c r="C3914" t="s">
        <v>3726</v>
      </c>
      <c r="D3914" t="s">
        <v>1589</v>
      </c>
      <c r="E3914" t="s">
        <v>17</v>
      </c>
      <c r="F3914" t="s">
        <v>27</v>
      </c>
      <c r="G3914" t="s">
        <v>19</v>
      </c>
      <c r="H3914" t="s">
        <v>50</v>
      </c>
      <c r="I3914" s="3">
        <v>2</v>
      </c>
      <c r="J3914" s="4">
        <v>2522.19</v>
      </c>
      <c r="K3914" s="4">
        <v>5044.3900000000003</v>
      </c>
      <c r="L3914" t="s">
        <v>28</v>
      </c>
      <c r="M3914" t="s">
        <v>29</v>
      </c>
      <c r="N3914">
        <f>IF(COUNTIF($C$2:C3914,C3914)=1,1,0)</f>
        <v>0</v>
      </c>
      <c r="O3914">
        <f t="shared" si="122"/>
        <v>0</v>
      </c>
      <c r="P3914" t="str">
        <f t="shared" si="123"/>
        <v>2023-12</v>
      </c>
      <c r="Q3914" s="3">
        <f>IF(AND(IF(dashboard!$B$4="All",TRUE,$F3914=dashboard!$B$4),IF(dashboard!$B$5="All",TRUE,$E3914=dashboard!$B$5),IF(dashboard!$B$6="All",TRUE,$G3914=dashboard!$B$6),IF(dashboard!$B$7="All",TRUE,$M3914=dashboard!$B$7),$P3914&gt;=dashboard!$B$8,$P3914&lt;=dashboard!$B$9,COUNTIFS($C$2:C3914,$C3914,$F$2:F3914,IF(dashboard!$B$4="All","*",dashboard!$B$4),$E$2:E3914,IF(dashboard!$B$5="All","*",dashboard!$B$5),$G$2:G3914,IF(dashboard!$B$6="All","*",dashboard!$B$6),$M$2:M3914,IF(dashboard!$B$7="All","*",dashboard!$B$7),$P$2:P3914,"&gt;="&amp;dashboard!$B$8,$P$2:P3914,"&lt;="&amp;dashboard!$B$9)=1),1,0)</f>
        <v>0</v>
      </c>
    </row>
    <row r="3915" spans="1:17">
      <c r="A3915" t="s">
        <v>5530</v>
      </c>
      <c r="B3915" s="2">
        <v>44936</v>
      </c>
      <c r="C3915" t="s">
        <v>3303</v>
      </c>
      <c r="D3915" t="s">
        <v>3365</v>
      </c>
      <c r="E3915" t="s">
        <v>61</v>
      </c>
      <c r="F3915" t="s">
        <v>27</v>
      </c>
      <c r="G3915" t="s">
        <v>19</v>
      </c>
      <c r="H3915" t="s">
        <v>57</v>
      </c>
      <c r="I3915" s="3">
        <v>5</v>
      </c>
      <c r="J3915" s="4">
        <v>12256.01</v>
      </c>
      <c r="K3915" s="4">
        <v>61280.07</v>
      </c>
      <c r="L3915" t="s">
        <v>35</v>
      </c>
      <c r="M3915" t="s">
        <v>29</v>
      </c>
      <c r="N3915">
        <f>IF(COUNTIF($C$2:C3915,C3915)=1,1,0)</f>
        <v>0</v>
      </c>
      <c r="O3915">
        <f t="shared" si="122"/>
        <v>0</v>
      </c>
      <c r="P3915" t="str">
        <f t="shared" si="123"/>
        <v>2023-01</v>
      </c>
      <c r="Q3915" s="3">
        <f>IF(AND(IF(dashboard!$B$4="All",TRUE,$F3915=dashboard!$B$4),IF(dashboard!$B$5="All",TRUE,$E3915=dashboard!$B$5),IF(dashboard!$B$6="All",TRUE,$G3915=dashboard!$B$6),IF(dashboard!$B$7="All",TRUE,$M3915=dashboard!$B$7),$P3915&gt;=dashboard!$B$8,$P3915&lt;=dashboard!$B$9,COUNTIFS($C$2:C3915,$C3915,$F$2:F3915,IF(dashboard!$B$4="All","*",dashboard!$B$4),$E$2:E3915,IF(dashboard!$B$5="All","*",dashboard!$B$5),$G$2:G3915,IF(dashboard!$B$6="All","*",dashboard!$B$6),$M$2:M3915,IF(dashboard!$B$7="All","*",dashboard!$B$7),$P$2:P3915,"&gt;="&amp;dashboard!$B$8,$P$2:P3915,"&lt;="&amp;dashboard!$B$9)=1),1,0)</f>
        <v>0</v>
      </c>
    </row>
    <row r="3916" spans="1:17">
      <c r="A3916" t="s">
        <v>5531</v>
      </c>
      <c r="B3916" s="2">
        <v>45137</v>
      </c>
      <c r="C3916" t="s">
        <v>1141</v>
      </c>
      <c r="D3916" t="s">
        <v>1827</v>
      </c>
      <c r="E3916" t="s">
        <v>17</v>
      </c>
      <c r="F3916" t="s">
        <v>46</v>
      </c>
      <c r="G3916" t="s">
        <v>19</v>
      </c>
      <c r="H3916" t="s">
        <v>20</v>
      </c>
      <c r="I3916" s="3">
        <v>3</v>
      </c>
      <c r="J3916" s="4">
        <v>37693.5</v>
      </c>
      <c r="K3916" s="4">
        <v>113080.51</v>
      </c>
      <c r="L3916" t="s">
        <v>28</v>
      </c>
      <c r="M3916" t="s">
        <v>29</v>
      </c>
      <c r="N3916">
        <f>IF(COUNTIF($C$2:C3916,C3916)=1,1,0)</f>
        <v>0</v>
      </c>
      <c r="O3916">
        <f t="shared" si="122"/>
        <v>0</v>
      </c>
      <c r="P3916" t="str">
        <f t="shared" si="123"/>
        <v>2023-07</v>
      </c>
      <c r="Q3916" s="3">
        <f>IF(AND(IF(dashboard!$B$4="All",TRUE,$F3916=dashboard!$B$4),IF(dashboard!$B$5="All",TRUE,$E3916=dashboard!$B$5),IF(dashboard!$B$6="All",TRUE,$G3916=dashboard!$B$6),IF(dashboard!$B$7="All",TRUE,$M3916=dashboard!$B$7),$P3916&gt;=dashboard!$B$8,$P3916&lt;=dashboard!$B$9,COUNTIFS($C$2:C3916,$C3916,$F$2:F3916,IF(dashboard!$B$4="All","*",dashboard!$B$4),$E$2:E3916,IF(dashboard!$B$5="All","*",dashboard!$B$5),$G$2:G3916,IF(dashboard!$B$6="All","*",dashboard!$B$6),$M$2:M3916,IF(dashboard!$B$7="All","*",dashboard!$B$7),$P$2:P3916,"&gt;="&amp;dashboard!$B$8,$P$2:P3916,"&lt;="&amp;dashboard!$B$9)=1),1,0)</f>
        <v>0</v>
      </c>
    </row>
    <row r="3917" spans="1:17">
      <c r="A3917" t="s">
        <v>5532</v>
      </c>
      <c r="B3917" s="2">
        <v>45078</v>
      </c>
      <c r="C3917" t="s">
        <v>2668</v>
      </c>
      <c r="D3917" t="s">
        <v>339</v>
      </c>
      <c r="E3917" t="s">
        <v>17</v>
      </c>
      <c r="F3917" t="s">
        <v>46</v>
      </c>
      <c r="G3917" t="s">
        <v>19</v>
      </c>
      <c r="H3917" t="s">
        <v>20</v>
      </c>
      <c r="I3917" s="3">
        <v>4</v>
      </c>
      <c r="J3917" s="4">
        <v>28432.1</v>
      </c>
      <c r="K3917" s="4">
        <v>113728.41</v>
      </c>
      <c r="L3917" t="s">
        <v>35</v>
      </c>
      <c r="M3917" t="s">
        <v>29</v>
      </c>
      <c r="N3917">
        <f>IF(COUNTIF($C$2:C3917,C3917)=1,1,0)</f>
        <v>0</v>
      </c>
      <c r="O3917">
        <f t="shared" si="122"/>
        <v>0</v>
      </c>
      <c r="P3917" t="str">
        <f t="shared" si="123"/>
        <v>2023-06</v>
      </c>
      <c r="Q3917" s="3">
        <f>IF(AND(IF(dashboard!$B$4="All",TRUE,$F3917=dashboard!$B$4),IF(dashboard!$B$5="All",TRUE,$E3917=dashboard!$B$5),IF(dashboard!$B$6="All",TRUE,$G3917=dashboard!$B$6),IF(dashboard!$B$7="All",TRUE,$M3917=dashboard!$B$7),$P3917&gt;=dashboard!$B$8,$P3917&lt;=dashboard!$B$9,COUNTIFS($C$2:C3917,$C3917,$F$2:F3917,IF(dashboard!$B$4="All","*",dashboard!$B$4),$E$2:E3917,IF(dashboard!$B$5="All","*",dashboard!$B$5),$G$2:G3917,IF(dashboard!$B$6="All","*",dashboard!$B$6),$M$2:M3917,IF(dashboard!$B$7="All","*",dashboard!$B$7),$P$2:P3917,"&gt;="&amp;dashboard!$B$8,$P$2:P3917,"&lt;="&amp;dashboard!$B$9)=1),1,0)</f>
        <v>0</v>
      </c>
    </row>
    <row r="3918" spans="1:17">
      <c r="A3918" t="s">
        <v>5533</v>
      </c>
      <c r="B3918" s="2">
        <v>44931</v>
      </c>
      <c r="C3918" t="s">
        <v>1149</v>
      </c>
      <c r="D3918" t="s">
        <v>404</v>
      </c>
      <c r="E3918" t="s">
        <v>17</v>
      </c>
      <c r="F3918" t="s">
        <v>27</v>
      </c>
      <c r="G3918" t="s">
        <v>42</v>
      </c>
      <c r="H3918" t="s">
        <v>57</v>
      </c>
      <c r="I3918" s="3">
        <v>4</v>
      </c>
      <c r="J3918" s="4">
        <v>14938.42</v>
      </c>
      <c r="K3918" s="4">
        <v>59753.68</v>
      </c>
      <c r="L3918" t="s">
        <v>28</v>
      </c>
      <c r="M3918" t="s">
        <v>29</v>
      </c>
      <c r="N3918">
        <f>IF(COUNTIF($C$2:C3918,C3918)=1,1,0)</f>
        <v>0</v>
      </c>
      <c r="O3918">
        <f t="shared" si="122"/>
        <v>0</v>
      </c>
      <c r="P3918" t="str">
        <f t="shared" si="123"/>
        <v>2023-01</v>
      </c>
      <c r="Q3918" s="3">
        <f>IF(AND(IF(dashboard!$B$4="All",TRUE,$F3918=dashboard!$B$4),IF(dashboard!$B$5="All",TRUE,$E3918=dashboard!$B$5),IF(dashboard!$B$6="All",TRUE,$G3918=dashboard!$B$6),IF(dashboard!$B$7="All",TRUE,$M3918=dashboard!$B$7),$P3918&gt;=dashboard!$B$8,$P3918&lt;=dashboard!$B$9,COUNTIFS($C$2:C3918,$C3918,$F$2:F3918,IF(dashboard!$B$4="All","*",dashboard!$B$4),$E$2:E3918,IF(dashboard!$B$5="All","*",dashboard!$B$5),$G$2:G3918,IF(dashboard!$B$6="All","*",dashboard!$B$6),$M$2:M3918,IF(dashboard!$B$7="All","*",dashboard!$B$7),$P$2:P3918,"&gt;="&amp;dashboard!$B$8,$P$2:P3918,"&lt;="&amp;dashboard!$B$9)=1),1,0)</f>
        <v>0</v>
      </c>
    </row>
    <row r="3919" spans="1:17">
      <c r="A3919" t="s">
        <v>5534</v>
      </c>
      <c r="B3919" s="2">
        <v>45121</v>
      </c>
      <c r="C3919" t="s">
        <v>1008</v>
      </c>
      <c r="D3919" t="s">
        <v>1286</v>
      </c>
      <c r="E3919" t="s">
        <v>26</v>
      </c>
      <c r="F3919" t="s">
        <v>18</v>
      </c>
      <c r="G3919" t="s">
        <v>19</v>
      </c>
      <c r="H3919" t="s">
        <v>20</v>
      </c>
      <c r="I3919" s="3">
        <v>1</v>
      </c>
      <c r="J3919" s="4">
        <v>36697.61</v>
      </c>
      <c r="K3919" s="4">
        <v>36697.61</v>
      </c>
      <c r="L3919" t="s">
        <v>35</v>
      </c>
      <c r="M3919" t="s">
        <v>29</v>
      </c>
      <c r="N3919">
        <f>IF(COUNTIF($C$2:C3919,C3919)=1,1,0)</f>
        <v>0</v>
      </c>
      <c r="O3919">
        <f t="shared" si="122"/>
        <v>0</v>
      </c>
      <c r="P3919" t="str">
        <f t="shared" si="123"/>
        <v>2023-07</v>
      </c>
      <c r="Q3919" s="3">
        <f>IF(AND(IF(dashboard!$B$4="All",TRUE,$F3919=dashboard!$B$4),IF(dashboard!$B$5="All",TRUE,$E3919=dashboard!$B$5),IF(dashboard!$B$6="All",TRUE,$G3919=dashboard!$B$6),IF(dashboard!$B$7="All",TRUE,$M3919=dashboard!$B$7),$P3919&gt;=dashboard!$B$8,$P3919&lt;=dashboard!$B$9,COUNTIFS($C$2:C3919,$C3919,$F$2:F3919,IF(dashboard!$B$4="All","*",dashboard!$B$4),$E$2:E3919,IF(dashboard!$B$5="All","*",dashboard!$B$5),$G$2:G3919,IF(dashboard!$B$6="All","*",dashboard!$B$6),$M$2:M3919,IF(dashboard!$B$7="All","*",dashboard!$B$7),$P$2:P3919,"&gt;="&amp;dashboard!$B$8,$P$2:P3919,"&lt;="&amp;dashboard!$B$9)=1),1,0)</f>
        <v>0</v>
      </c>
    </row>
    <row r="3920" spans="1:17">
      <c r="A3920" t="s">
        <v>5535</v>
      </c>
      <c r="B3920" s="2">
        <v>45209</v>
      </c>
      <c r="C3920" t="s">
        <v>78</v>
      </c>
      <c r="D3920" t="s">
        <v>2935</v>
      </c>
      <c r="E3920" t="s">
        <v>17</v>
      </c>
      <c r="F3920" t="s">
        <v>27</v>
      </c>
      <c r="G3920" t="s">
        <v>19</v>
      </c>
      <c r="H3920" t="s">
        <v>20</v>
      </c>
      <c r="I3920" s="3">
        <v>2</v>
      </c>
      <c r="J3920" s="4">
        <v>39545.589999999997</v>
      </c>
      <c r="K3920" s="4">
        <v>79091.179999999993</v>
      </c>
      <c r="L3920" t="s">
        <v>35</v>
      </c>
      <c r="M3920" t="s">
        <v>29</v>
      </c>
      <c r="N3920">
        <f>IF(COUNTIF($C$2:C3920,C3920)=1,1,0)</f>
        <v>0</v>
      </c>
      <c r="O3920">
        <f t="shared" si="122"/>
        <v>0</v>
      </c>
      <c r="P3920" t="str">
        <f t="shared" si="123"/>
        <v>2023-10</v>
      </c>
      <c r="Q3920" s="3">
        <f>IF(AND(IF(dashboard!$B$4="All",TRUE,$F3920=dashboard!$B$4),IF(dashboard!$B$5="All",TRUE,$E3920=dashboard!$B$5),IF(dashboard!$B$6="All",TRUE,$G3920=dashboard!$B$6),IF(dashboard!$B$7="All",TRUE,$M3920=dashboard!$B$7),$P3920&gt;=dashboard!$B$8,$P3920&lt;=dashboard!$B$9,COUNTIFS($C$2:C3920,$C3920,$F$2:F3920,IF(dashboard!$B$4="All","*",dashboard!$B$4),$E$2:E3920,IF(dashboard!$B$5="All","*",dashboard!$B$5),$G$2:G3920,IF(dashboard!$B$6="All","*",dashboard!$B$6),$M$2:M3920,IF(dashboard!$B$7="All","*",dashboard!$B$7),$P$2:P3920,"&gt;="&amp;dashboard!$B$8,$P$2:P3920,"&lt;="&amp;dashboard!$B$9)=1),1,0)</f>
        <v>0</v>
      </c>
    </row>
    <row r="3921" spans="1:17">
      <c r="A3921" t="s">
        <v>5536</v>
      </c>
      <c r="B3921" s="2">
        <v>45390</v>
      </c>
      <c r="C3921" t="s">
        <v>347</v>
      </c>
      <c r="D3921" t="s">
        <v>3219</v>
      </c>
      <c r="E3921" t="s">
        <v>17</v>
      </c>
      <c r="F3921" t="s">
        <v>46</v>
      </c>
      <c r="G3921" t="s">
        <v>42</v>
      </c>
      <c r="H3921" t="s">
        <v>50</v>
      </c>
      <c r="I3921" s="3">
        <v>4</v>
      </c>
      <c r="J3921" s="4">
        <v>2667.38</v>
      </c>
      <c r="K3921" s="4">
        <v>10669.5</v>
      </c>
      <c r="L3921" t="s">
        <v>21</v>
      </c>
      <c r="M3921" t="s">
        <v>29</v>
      </c>
      <c r="N3921">
        <f>IF(COUNTIF($C$2:C3921,C3921)=1,1,0)</f>
        <v>0</v>
      </c>
      <c r="O3921">
        <f t="shared" si="122"/>
        <v>0</v>
      </c>
      <c r="P3921" t="str">
        <f t="shared" si="123"/>
        <v>2024-04</v>
      </c>
      <c r="Q3921" s="3">
        <f>IF(AND(IF(dashboard!$B$4="All",TRUE,$F3921=dashboard!$B$4),IF(dashboard!$B$5="All",TRUE,$E3921=dashboard!$B$5),IF(dashboard!$B$6="All",TRUE,$G3921=dashboard!$B$6),IF(dashboard!$B$7="All",TRUE,$M3921=dashboard!$B$7),$P3921&gt;=dashboard!$B$8,$P3921&lt;=dashboard!$B$9,COUNTIFS($C$2:C3921,$C3921,$F$2:F3921,IF(dashboard!$B$4="All","*",dashboard!$B$4),$E$2:E3921,IF(dashboard!$B$5="All","*",dashboard!$B$5),$G$2:G3921,IF(dashboard!$B$6="All","*",dashboard!$B$6),$M$2:M3921,IF(dashboard!$B$7="All","*",dashboard!$B$7),$P$2:P3921,"&gt;="&amp;dashboard!$B$8,$P$2:P3921,"&lt;="&amp;dashboard!$B$9)=1),1,0)</f>
        <v>0</v>
      </c>
    </row>
    <row r="3922" spans="1:17">
      <c r="A3922" t="s">
        <v>5537</v>
      </c>
      <c r="B3922" s="2">
        <v>45039</v>
      </c>
      <c r="C3922" t="s">
        <v>2444</v>
      </c>
      <c r="D3922" t="s">
        <v>451</v>
      </c>
      <c r="E3922" t="s">
        <v>26</v>
      </c>
      <c r="F3922" t="s">
        <v>46</v>
      </c>
      <c r="G3922" t="s">
        <v>19</v>
      </c>
      <c r="H3922" t="s">
        <v>34</v>
      </c>
      <c r="I3922" s="3">
        <v>1</v>
      </c>
      <c r="J3922" s="4">
        <v>1319.3</v>
      </c>
      <c r="K3922" s="4">
        <v>1319.3</v>
      </c>
      <c r="L3922" t="s">
        <v>21</v>
      </c>
      <c r="M3922" t="s">
        <v>29</v>
      </c>
      <c r="N3922">
        <f>IF(COUNTIF($C$2:C3922,C3922)=1,1,0)</f>
        <v>0</v>
      </c>
      <c r="O3922">
        <f t="shared" si="122"/>
        <v>0</v>
      </c>
      <c r="P3922" t="str">
        <f t="shared" si="123"/>
        <v>2023-04</v>
      </c>
      <c r="Q3922" s="3">
        <f>IF(AND(IF(dashboard!$B$4="All",TRUE,$F3922=dashboard!$B$4),IF(dashboard!$B$5="All",TRUE,$E3922=dashboard!$B$5),IF(dashboard!$B$6="All",TRUE,$G3922=dashboard!$B$6),IF(dashboard!$B$7="All",TRUE,$M3922=dashboard!$B$7),$P3922&gt;=dashboard!$B$8,$P3922&lt;=dashboard!$B$9,COUNTIFS($C$2:C3922,$C3922,$F$2:F3922,IF(dashboard!$B$4="All","*",dashboard!$B$4),$E$2:E3922,IF(dashboard!$B$5="All","*",dashboard!$B$5),$G$2:G3922,IF(dashboard!$B$6="All","*",dashboard!$B$6),$M$2:M3922,IF(dashboard!$B$7="All","*",dashboard!$B$7),$P$2:P3922,"&gt;="&amp;dashboard!$B$8,$P$2:P3922,"&lt;="&amp;dashboard!$B$9)=1),1,0)</f>
        <v>0</v>
      </c>
    </row>
    <row r="3923" spans="1:17">
      <c r="A3923" t="s">
        <v>5538</v>
      </c>
      <c r="B3923" s="2">
        <v>45197</v>
      </c>
      <c r="C3923" t="s">
        <v>284</v>
      </c>
      <c r="D3923" t="s">
        <v>3384</v>
      </c>
      <c r="E3923" t="s">
        <v>26</v>
      </c>
      <c r="F3923" t="s">
        <v>18</v>
      </c>
      <c r="G3923" t="s">
        <v>19</v>
      </c>
      <c r="H3923" t="s">
        <v>50</v>
      </c>
      <c r="I3923" s="3">
        <v>3</v>
      </c>
      <c r="J3923" s="4">
        <v>2891.16</v>
      </c>
      <c r="K3923" s="4">
        <v>8673.49</v>
      </c>
      <c r="L3923" t="s">
        <v>28</v>
      </c>
      <c r="M3923" t="s">
        <v>29</v>
      </c>
      <c r="N3923">
        <f>IF(COUNTIF($C$2:C3923,C3923)=1,1,0)</f>
        <v>0</v>
      </c>
      <c r="O3923">
        <f t="shared" si="122"/>
        <v>0</v>
      </c>
      <c r="P3923" t="str">
        <f t="shared" si="123"/>
        <v>2023-09</v>
      </c>
      <c r="Q3923" s="3">
        <f>IF(AND(IF(dashboard!$B$4="All",TRUE,$F3923=dashboard!$B$4),IF(dashboard!$B$5="All",TRUE,$E3923=dashboard!$B$5),IF(dashboard!$B$6="All",TRUE,$G3923=dashboard!$B$6),IF(dashboard!$B$7="All",TRUE,$M3923=dashboard!$B$7),$P3923&gt;=dashboard!$B$8,$P3923&lt;=dashboard!$B$9,COUNTIFS($C$2:C3923,$C3923,$F$2:F3923,IF(dashboard!$B$4="All","*",dashboard!$B$4),$E$2:E3923,IF(dashboard!$B$5="All","*",dashboard!$B$5),$G$2:G3923,IF(dashboard!$B$6="All","*",dashboard!$B$6),$M$2:M3923,IF(dashboard!$B$7="All","*",dashboard!$B$7),$P$2:P3923,"&gt;="&amp;dashboard!$B$8,$P$2:P3923,"&lt;="&amp;dashboard!$B$9)=1),1,0)</f>
        <v>0</v>
      </c>
    </row>
    <row r="3924" spans="1:17">
      <c r="A3924" t="s">
        <v>5539</v>
      </c>
      <c r="B3924" s="2">
        <v>45089</v>
      </c>
      <c r="C3924" t="s">
        <v>1190</v>
      </c>
      <c r="D3924" t="s">
        <v>506</v>
      </c>
      <c r="E3924" t="s">
        <v>26</v>
      </c>
      <c r="F3924" t="s">
        <v>27</v>
      </c>
      <c r="G3924" t="s">
        <v>19</v>
      </c>
      <c r="H3924" t="s">
        <v>34</v>
      </c>
      <c r="I3924" s="3">
        <v>4</v>
      </c>
      <c r="J3924" s="4">
        <v>1198.6600000000001</v>
      </c>
      <c r="K3924" s="4">
        <v>4794.6499999999996</v>
      </c>
      <c r="L3924" t="s">
        <v>28</v>
      </c>
      <c r="M3924" t="s">
        <v>29</v>
      </c>
      <c r="N3924">
        <f>IF(COUNTIF($C$2:C3924,C3924)=1,1,0)</f>
        <v>0</v>
      </c>
      <c r="O3924">
        <f t="shared" si="122"/>
        <v>0</v>
      </c>
      <c r="P3924" t="str">
        <f t="shared" si="123"/>
        <v>2023-06</v>
      </c>
      <c r="Q3924" s="3">
        <f>IF(AND(IF(dashboard!$B$4="All",TRUE,$F3924=dashboard!$B$4),IF(dashboard!$B$5="All",TRUE,$E3924=dashboard!$B$5),IF(dashboard!$B$6="All",TRUE,$G3924=dashboard!$B$6),IF(dashboard!$B$7="All",TRUE,$M3924=dashboard!$B$7),$P3924&gt;=dashboard!$B$8,$P3924&lt;=dashboard!$B$9,COUNTIFS($C$2:C3924,$C3924,$F$2:F3924,IF(dashboard!$B$4="All","*",dashboard!$B$4),$E$2:E3924,IF(dashboard!$B$5="All","*",dashboard!$B$5),$G$2:G3924,IF(dashboard!$B$6="All","*",dashboard!$B$6),$M$2:M3924,IF(dashboard!$B$7="All","*",dashboard!$B$7),$P$2:P3924,"&gt;="&amp;dashboard!$B$8,$P$2:P3924,"&lt;="&amp;dashboard!$B$9)=1),1,0)</f>
        <v>0</v>
      </c>
    </row>
    <row r="3925" spans="1:17">
      <c r="A3925" t="s">
        <v>5540</v>
      </c>
      <c r="B3925" s="2">
        <v>45386</v>
      </c>
      <c r="C3925" t="s">
        <v>1505</v>
      </c>
      <c r="D3925" t="s">
        <v>1246</v>
      </c>
      <c r="E3925" t="s">
        <v>61</v>
      </c>
      <c r="F3925" t="s">
        <v>46</v>
      </c>
      <c r="G3925" t="s">
        <v>19</v>
      </c>
      <c r="H3925" t="s">
        <v>34</v>
      </c>
      <c r="I3925" s="3">
        <v>1</v>
      </c>
      <c r="J3925" s="4">
        <v>1347.77</v>
      </c>
      <c r="K3925" s="4">
        <v>1347.77</v>
      </c>
      <c r="L3925" t="s">
        <v>28</v>
      </c>
      <c r="M3925" t="s">
        <v>29</v>
      </c>
      <c r="N3925">
        <f>IF(COUNTIF($C$2:C3925,C3925)=1,1,0)</f>
        <v>0</v>
      </c>
      <c r="O3925">
        <f t="shared" si="122"/>
        <v>0</v>
      </c>
      <c r="P3925" t="str">
        <f t="shared" si="123"/>
        <v>2024-04</v>
      </c>
      <c r="Q3925" s="3">
        <f>IF(AND(IF(dashboard!$B$4="All",TRUE,$F3925=dashboard!$B$4),IF(dashboard!$B$5="All",TRUE,$E3925=dashboard!$B$5),IF(dashboard!$B$6="All",TRUE,$G3925=dashboard!$B$6),IF(dashboard!$B$7="All",TRUE,$M3925=dashboard!$B$7),$P3925&gt;=dashboard!$B$8,$P3925&lt;=dashboard!$B$9,COUNTIFS($C$2:C3925,$C3925,$F$2:F3925,IF(dashboard!$B$4="All","*",dashboard!$B$4),$E$2:E3925,IF(dashboard!$B$5="All","*",dashboard!$B$5),$G$2:G3925,IF(dashboard!$B$6="All","*",dashboard!$B$6),$M$2:M3925,IF(dashboard!$B$7="All","*",dashboard!$B$7),$P$2:P3925,"&gt;="&amp;dashboard!$B$8,$P$2:P3925,"&lt;="&amp;dashboard!$B$9)=1),1,0)</f>
        <v>0</v>
      </c>
    </row>
    <row r="3926" spans="1:17">
      <c r="A3926" t="s">
        <v>5541</v>
      </c>
      <c r="B3926" s="2">
        <v>45031</v>
      </c>
      <c r="C3926" t="s">
        <v>4160</v>
      </c>
      <c r="D3926" t="s">
        <v>1927</v>
      </c>
      <c r="E3926" t="s">
        <v>17</v>
      </c>
      <c r="F3926" t="s">
        <v>27</v>
      </c>
      <c r="G3926" t="s">
        <v>42</v>
      </c>
      <c r="H3926" t="s">
        <v>20</v>
      </c>
      <c r="I3926" s="3">
        <v>2</v>
      </c>
      <c r="J3926" s="4">
        <v>28557.759999999998</v>
      </c>
      <c r="K3926" s="4">
        <v>57115.53</v>
      </c>
      <c r="L3926" t="s">
        <v>28</v>
      </c>
      <c r="M3926" t="s">
        <v>29</v>
      </c>
      <c r="N3926">
        <f>IF(COUNTIF($C$2:C3926,C3926)=1,1,0)</f>
        <v>0</v>
      </c>
      <c r="O3926">
        <f t="shared" si="122"/>
        <v>0</v>
      </c>
      <c r="P3926" t="str">
        <f t="shared" si="123"/>
        <v>2023-04</v>
      </c>
      <c r="Q3926" s="3">
        <f>IF(AND(IF(dashboard!$B$4="All",TRUE,$F3926=dashboard!$B$4),IF(dashboard!$B$5="All",TRUE,$E3926=dashboard!$B$5),IF(dashboard!$B$6="All",TRUE,$G3926=dashboard!$B$6),IF(dashboard!$B$7="All",TRUE,$M3926=dashboard!$B$7),$P3926&gt;=dashboard!$B$8,$P3926&lt;=dashboard!$B$9,COUNTIFS($C$2:C3926,$C3926,$F$2:F3926,IF(dashboard!$B$4="All","*",dashboard!$B$4),$E$2:E3926,IF(dashboard!$B$5="All","*",dashboard!$B$5),$G$2:G3926,IF(dashboard!$B$6="All","*",dashboard!$B$6),$M$2:M3926,IF(dashboard!$B$7="All","*",dashboard!$B$7),$P$2:P3926,"&gt;="&amp;dashboard!$B$8,$P$2:P3926,"&lt;="&amp;dashboard!$B$9)=1),1,0)</f>
        <v>0</v>
      </c>
    </row>
    <row r="3927" spans="1:17">
      <c r="A3927" t="s">
        <v>5542</v>
      </c>
      <c r="B3927" s="2">
        <v>45208</v>
      </c>
      <c r="C3927" t="s">
        <v>1846</v>
      </c>
      <c r="D3927" t="s">
        <v>1948</v>
      </c>
      <c r="E3927" t="s">
        <v>17</v>
      </c>
      <c r="F3927" t="s">
        <v>46</v>
      </c>
      <c r="G3927" t="s">
        <v>19</v>
      </c>
      <c r="H3927" t="s">
        <v>34</v>
      </c>
      <c r="I3927" s="3">
        <v>5</v>
      </c>
      <c r="J3927" s="4">
        <v>1328.84</v>
      </c>
      <c r="K3927" s="4">
        <v>6644.2</v>
      </c>
      <c r="L3927" t="s">
        <v>21</v>
      </c>
      <c r="M3927" t="s">
        <v>29</v>
      </c>
      <c r="N3927">
        <f>IF(COUNTIF($C$2:C3927,C3927)=1,1,0)</f>
        <v>0</v>
      </c>
      <c r="O3927">
        <f t="shared" si="122"/>
        <v>0</v>
      </c>
      <c r="P3927" t="str">
        <f t="shared" si="123"/>
        <v>2023-10</v>
      </c>
      <c r="Q3927" s="3">
        <f>IF(AND(IF(dashboard!$B$4="All",TRUE,$F3927=dashboard!$B$4),IF(dashboard!$B$5="All",TRUE,$E3927=dashboard!$B$5),IF(dashboard!$B$6="All",TRUE,$G3927=dashboard!$B$6),IF(dashboard!$B$7="All",TRUE,$M3927=dashboard!$B$7),$P3927&gt;=dashboard!$B$8,$P3927&lt;=dashboard!$B$9,COUNTIFS($C$2:C3927,$C3927,$F$2:F3927,IF(dashboard!$B$4="All","*",dashboard!$B$4),$E$2:E3927,IF(dashboard!$B$5="All","*",dashboard!$B$5),$G$2:G3927,IF(dashboard!$B$6="All","*",dashboard!$B$6),$M$2:M3927,IF(dashboard!$B$7="All","*",dashboard!$B$7),$P$2:P3927,"&gt;="&amp;dashboard!$B$8,$P$2:P3927,"&lt;="&amp;dashboard!$B$9)=1),1,0)</f>
        <v>0</v>
      </c>
    </row>
    <row r="3928" spans="1:17">
      <c r="A3928" t="s">
        <v>5543</v>
      </c>
      <c r="B3928" s="2">
        <v>45088</v>
      </c>
      <c r="C3928" t="s">
        <v>3791</v>
      </c>
      <c r="D3928" t="s">
        <v>913</v>
      </c>
      <c r="E3928" t="s">
        <v>61</v>
      </c>
      <c r="F3928" t="s">
        <v>33</v>
      </c>
      <c r="G3928" t="s">
        <v>42</v>
      </c>
      <c r="H3928" t="s">
        <v>34</v>
      </c>
      <c r="I3928" s="3">
        <v>3</v>
      </c>
      <c r="J3928" s="4">
        <v>973.01</v>
      </c>
      <c r="K3928" s="4">
        <v>2919.04</v>
      </c>
      <c r="L3928" t="s">
        <v>28</v>
      </c>
      <c r="M3928" t="s">
        <v>29</v>
      </c>
      <c r="N3928">
        <f>IF(COUNTIF($C$2:C3928,C3928)=1,1,0)</f>
        <v>0</v>
      </c>
      <c r="O3928">
        <f t="shared" si="122"/>
        <v>0</v>
      </c>
      <c r="P3928" t="str">
        <f t="shared" si="123"/>
        <v>2023-06</v>
      </c>
      <c r="Q3928" s="3">
        <f>IF(AND(IF(dashboard!$B$4="All",TRUE,$F3928=dashboard!$B$4),IF(dashboard!$B$5="All",TRUE,$E3928=dashboard!$B$5),IF(dashboard!$B$6="All",TRUE,$G3928=dashboard!$B$6),IF(dashboard!$B$7="All",TRUE,$M3928=dashboard!$B$7),$P3928&gt;=dashboard!$B$8,$P3928&lt;=dashboard!$B$9,COUNTIFS($C$2:C3928,$C3928,$F$2:F3928,IF(dashboard!$B$4="All","*",dashboard!$B$4),$E$2:E3928,IF(dashboard!$B$5="All","*",dashboard!$B$5),$G$2:G3928,IF(dashboard!$B$6="All","*",dashboard!$B$6),$M$2:M3928,IF(dashboard!$B$7="All","*",dashboard!$B$7),$P$2:P3928,"&gt;="&amp;dashboard!$B$8,$P$2:P3928,"&lt;="&amp;dashboard!$B$9)=1),1,0)</f>
        <v>0</v>
      </c>
    </row>
    <row r="3929" spans="1:17">
      <c r="A3929" t="s">
        <v>5544</v>
      </c>
      <c r="B3929" s="2">
        <v>45277</v>
      </c>
      <c r="C3929" t="s">
        <v>2852</v>
      </c>
      <c r="D3929" t="s">
        <v>1179</v>
      </c>
      <c r="E3929" t="s">
        <v>17</v>
      </c>
      <c r="F3929" t="s">
        <v>33</v>
      </c>
      <c r="G3929" t="s">
        <v>42</v>
      </c>
      <c r="H3929" t="s">
        <v>57</v>
      </c>
      <c r="I3929" s="3">
        <v>4</v>
      </c>
      <c r="J3929" s="4">
        <v>17509.72</v>
      </c>
      <c r="K3929" s="4">
        <v>70038.880000000005</v>
      </c>
      <c r="L3929" t="s">
        <v>35</v>
      </c>
      <c r="M3929" t="s">
        <v>29</v>
      </c>
      <c r="N3929">
        <f>IF(COUNTIF($C$2:C3929,C3929)=1,1,0)</f>
        <v>0</v>
      </c>
      <c r="O3929">
        <f t="shared" si="122"/>
        <v>0</v>
      </c>
      <c r="P3929" t="str">
        <f t="shared" si="123"/>
        <v>2023-12</v>
      </c>
      <c r="Q3929" s="3">
        <f>IF(AND(IF(dashboard!$B$4="All",TRUE,$F3929=dashboard!$B$4),IF(dashboard!$B$5="All",TRUE,$E3929=dashboard!$B$5),IF(dashboard!$B$6="All",TRUE,$G3929=dashboard!$B$6),IF(dashboard!$B$7="All",TRUE,$M3929=dashboard!$B$7),$P3929&gt;=dashboard!$B$8,$P3929&lt;=dashboard!$B$9,COUNTIFS($C$2:C3929,$C3929,$F$2:F3929,IF(dashboard!$B$4="All","*",dashboard!$B$4),$E$2:E3929,IF(dashboard!$B$5="All","*",dashboard!$B$5),$G$2:G3929,IF(dashboard!$B$6="All","*",dashboard!$B$6),$M$2:M3929,IF(dashboard!$B$7="All","*",dashboard!$B$7),$P$2:P3929,"&gt;="&amp;dashboard!$B$8,$P$2:P3929,"&lt;="&amp;dashboard!$B$9)=1),1,0)</f>
        <v>1</v>
      </c>
    </row>
    <row r="3930" spans="1:17">
      <c r="A3930" t="s">
        <v>5545</v>
      </c>
      <c r="B3930" s="2">
        <v>45360</v>
      </c>
      <c r="C3930" t="s">
        <v>5354</v>
      </c>
      <c r="D3930" t="s">
        <v>845</v>
      </c>
      <c r="E3930" t="s">
        <v>26</v>
      </c>
      <c r="F3930" t="s">
        <v>33</v>
      </c>
      <c r="G3930" t="s">
        <v>19</v>
      </c>
      <c r="H3930" t="s">
        <v>34</v>
      </c>
      <c r="I3930" s="3">
        <v>1</v>
      </c>
      <c r="J3930" s="4">
        <v>1037.98</v>
      </c>
      <c r="K3930" s="4">
        <v>1037.98</v>
      </c>
      <c r="L3930" t="s">
        <v>35</v>
      </c>
      <c r="M3930" t="s">
        <v>29</v>
      </c>
      <c r="N3930">
        <f>IF(COUNTIF($C$2:C3930,C3930)=1,1,0)</f>
        <v>0</v>
      </c>
      <c r="O3930">
        <f t="shared" si="122"/>
        <v>0</v>
      </c>
      <c r="P3930" t="str">
        <f t="shared" si="123"/>
        <v>2024-03</v>
      </c>
      <c r="Q3930" s="3">
        <f>IF(AND(IF(dashboard!$B$4="All",TRUE,$F3930=dashboard!$B$4),IF(dashboard!$B$5="All",TRUE,$E3930=dashboard!$B$5),IF(dashboard!$B$6="All",TRUE,$G3930=dashboard!$B$6),IF(dashboard!$B$7="All",TRUE,$M3930=dashboard!$B$7),$P3930&gt;=dashboard!$B$8,$P3930&lt;=dashboard!$B$9,COUNTIFS($C$2:C3930,$C3930,$F$2:F3930,IF(dashboard!$B$4="All","*",dashboard!$B$4),$E$2:E3930,IF(dashboard!$B$5="All","*",dashboard!$B$5),$G$2:G3930,IF(dashboard!$B$6="All","*",dashboard!$B$6),$M$2:M3930,IF(dashboard!$B$7="All","*",dashboard!$B$7),$P$2:P3930,"&gt;="&amp;dashboard!$B$8,$P$2:P3930,"&lt;="&amp;dashboard!$B$9)=1),1,0)</f>
        <v>0</v>
      </c>
    </row>
    <row r="3931" spans="1:17">
      <c r="A3931" t="s">
        <v>5546</v>
      </c>
      <c r="B3931" s="2">
        <v>45066</v>
      </c>
      <c r="C3931" t="s">
        <v>685</v>
      </c>
      <c r="D3931" t="s">
        <v>5149</v>
      </c>
      <c r="E3931" t="s">
        <v>26</v>
      </c>
      <c r="F3931" t="s">
        <v>46</v>
      </c>
      <c r="G3931" t="s">
        <v>42</v>
      </c>
      <c r="H3931" t="s">
        <v>57</v>
      </c>
      <c r="I3931" s="3">
        <v>4</v>
      </c>
      <c r="J3931" s="4">
        <v>11788.78</v>
      </c>
      <c r="K3931" s="4">
        <v>47155.14</v>
      </c>
      <c r="L3931" t="s">
        <v>35</v>
      </c>
      <c r="M3931" t="s">
        <v>29</v>
      </c>
      <c r="N3931">
        <f>IF(COUNTIF($C$2:C3931,C3931)=1,1,0)</f>
        <v>0</v>
      </c>
      <c r="O3931">
        <f t="shared" si="122"/>
        <v>0</v>
      </c>
      <c r="P3931" t="str">
        <f t="shared" si="123"/>
        <v>2023-05</v>
      </c>
      <c r="Q3931" s="3">
        <f>IF(AND(IF(dashboard!$B$4="All",TRUE,$F3931=dashboard!$B$4),IF(dashboard!$B$5="All",TRUE,$E3931=dashboard!$B$5),IF(dashboard!$B$6="All",TRUE,$G3931=dashboard!$B$6),IF(dashboard!$B$7="All",TRUE,$M3931=dashboard!$B$7),$P3931&gt;=dashboard!$B$8,$P3931&lt;=dashboard!$B$9,COUNTIFS($C$2:C3931,$C3931,$F$2:F3931,IF(dashboard!$B$4="All","*",dashboard!$B$4),$E$2:E3931,IF(dashboard!$B$5="All","*",dashboard!$B$5),$G$2:G3931,IF(dashboard!$B$6="All","*",dashboard!$B$6),$M$2:M3931,IF(dashboard!$B$7="All","*",dashboard!$B$7),$P$2:P3931,"&gt;="&amp;dashboard!$B$8,$P$2:P3931,"&lt;="&amp;dashboard!$B$9)=1),1,0)</f>
        <v>0</v>
      </c>
    </row>
    <row r="3932" spans="1:17">
      <c r="A3932" t="s">
        <v>5547</v>
      </c>
      <c r="B3932" s="2">
        <v>45397</v>
      </c>
      <c r="C3932" t="s">
        <v>1449</v>
      </c>
      <c r="D3932" t="s">
        <v>1546</v>
      </c>
      <c r="E3932" t="s">
        <v>17</v>
      </c>
      <c r="F3932" t="s">
        <v>18</v>
      </c>
      <c r="G3932" t="s">
        <v>19</v>
      </c>
      <c r="H3932" t="s">
        <v>50</v>
      </c>
      <c r="I3932" s="3">
        <v>5</v>
      </c>
      <c r="J3932" s="4">
        <v>1935.21</v>
      </c>
      <c r="K3932" s="4">
        <v>9676.0499999999993</v>
      </c>
      <c r="L3932" t="s">
        <v>21</v>
      </c>
      <c r="M3932" t="s">
        <v>29</v>
      </c>
      <c r="N3932">
        <f>IF(COUNTIF($C$2:C3932,C3932)=1,1,0)</f>
        <v>0</v>
      </c>
      <c r="O3932">
        <f t="shared" si="122"/>
        <v>0</v>
      </c>
      <c r="P3932" t="str">
        <f t="shared" si="123"/>
        <v>2024-04</v>
      </c>
      <c r="Q3932" s="3">
        <f>IF(AND(IF(dashboard!$B$4="All",TRUE,$F3932=dashboard!$B$4),IF(dashboard!$B$5="All",TRUE,$E3932=dashboard!$B$5),IF(dashboard!$B$6="All",TRUE,$G3932=dashboard!$B$6),IF(dashboard!$B$7="All",TRUE,$M3932=dashboard!$B$7),$P3932&gt;=dashboard!$B$8,$P3932&lt;=dashboard!$B$9,COUNTIFS($C$2:C3932,$C3932,$F$2:F3932,IF(dashboard!$B$4="All","*",dashboard!$B$4),$E$2:E3932,IF(dashboard!$B$5="All","*",dashboard!$B$5),$G$2:G3932,IF(dashboard!$B$6="All","*",dashboard!$B$6),$M$2:M3932,IF(dashboard!$B$7="All","*",dashboard!$B$7),$P$2:P3932,"&gt;="&amp;dashboard!$B$8,$P$2:P3932,"&lt;="&amp;dashboard!$B$9)=1),1,0)</f>
        <v>0</v>
      </c>
    </row>
    <row r="3933" spans="1:17">
      <c r="A3933" t="s">
        <v>5548</v>
      </c>
      <c r="B3933" s="2">
        <v>45058</v>
      </c>
      <c r="C3933" t="s">
        <v>367</v>
      </c>
      <c r="D3933" t="s">
        <v>1156</v>
      </c>
      <c r="E3933" t="s">
        <v>17</v>
      </c>
      <c r="F3933" t="s">
        <v>33</v>
      </c>
      <c r="G3933" t="s">
        <v>19</v>
      </c>
      <c r="H3933" t="s">
        <v>20</v>
      </c>
      <c r="I3933" s="3">
        <v>4</v>
      </c>
      <c r="J3933" s="4">
        <v>27777.26</v>
      </c>
      <c r="K3933" s="4">
        <v>111109.06</v>
      </c>
      <c r="L3933" t="s">
        <v>28</v>
      </c>
      <c r="M3933" t="s">
        <v>22</v>
      </c>
      <c r="N3933">
        <f>IF(COUNTIF($C$2:C3933,C3933)=1,1,0)</f>
        <v>0</v>
      </c>
      <c r="O3933">
        <f t="shared" si="122"/>
        <v>1</v>
      </c>
      <c r="P3933" t="str">
        <f t="shared" si="123"/>
        <v>2023-05</v>
      </c>
      <c r="Q3933" s="3">
        <f>IF(AND(IF(dashboard!$B$4="All",TRUE,$F3933=dashboard!$B$4),IF(dashboard!$B$5="All",TRUE,$E3933=dashboard!$B$5),IF(dashboard!$B$6="All",TRUE,$G3933=dashboard!$B$6),IF(dashboard!$B$7="All",TRUE,$M3933=dashboard!$B$7),$P3933&gt;=dashboard!$B$8,$P3933&lt;=dashboard!$B$9,COUNTIFS($C$2:C3933,$C3933,$F$2:F3933,IF(dashboard!$B$4="All","*",dashboard!$B$4),$E$2:E3933,IF(dashboard!$B$5="All","*",dashboard!$B$5),$G$2:G3933,IF(dashboard!$B$6="All","*",dashboard!$B$6),$M$2:M3933,IF(dashboard!$B$7="All","*",dashboard!$B$7),$P$2:P3933,"&gt;="&amp;dashboard!$B$8,$P$2:P3933,"&lt;="&amp;dashboard!$B$9)=1),1,0)</f>
        <v>1</v>
      </c>
    </row>
    <row r="3934" spans="1:17">
      <c r="A3934" t="s">
        <v>5549</v>
      </c>
      <c r="B3934" s="2">
        <v>45013</v>
      </c>
      <c r="C3934" t="s">
        <v>465</v>
      </c>
      <c r="D3934" t="s">
        <v>1844</v>
      </c>
      <c r="E3934" t="s">
        <v>26</v>
      </c>
      <c r="F3934" t="s">
        <v>46</v>
      </c>
      <c r="G3934" t="s">
        <v>19</v>
      </c>
      <c r="H3934" t="s">
        <v>34</v>
      </c>
      <c r="I3934" s="3">
        <v>4</v>
      </c>
      <c r="J3934" s="4">
        <v>1108.52</v>
      </c>
      <c r="K3934" s="4">
        <v>4434.1000000000004</v>
      </c>
      <c r="L3934" t="s">
        <v>35</v>
      </c>
      <c r="M3934" t="s">
        <v>29</v>
      </c>
      <c r="N3934">
        <f>IF(COUNTIF($C$2:C3934,C3934)=1,1,0)</f>
        <v>0</v>
      </c>
      <c r="O3934">
        <f t="shared" si="122"/>
        <v>0</v>
      </c>
      <c r="P3934" t="str">
        <f t="shared" si="123"/>
        <v>2023-03</v>
      </c>
      <c r="Q3934" s="3">
        <f>IF(AND(IF(dashboard!$B$4="All",TRUE,$F3934=dashboard!$B$4),IF(dashboard!$B$5="All",TRUE,$E3934=dashboard!$B$5),IF(dashboard!$B$6="All",TRUE,$G3934=dashboard!$B$6),IF(dashboard!$B$7="All",TRUE,$M3934=dashboard!$B$7),$P3934&gt;=dashboard!$B$8,$P3934&lt;=dashboard!$B$9,COUNTIFS($C$2:C3934,$C3934,$F$2:F3934,IF(dashboard!$B$4="All","*",dashboard!$B$4),$E$2:E3934,IF(dashboard!$B$5="All","*",dashboard!$B$5),$G$2:G3934,IF(dashboard!$B$6="All","*",dashboard!$B$6),$M$2:M3934,IF(dashboard!$B$7="All","*",dashboard!$B$7),$P$2:P3934,"&gt;="&amp;dashboard!$B$8,$P$2:P3934,"&lt;="&amp;dashboard!$B$9)=1),1,0)</f>
        <v>0</v>
      </c>
    </row>
    <row r="3935" spans="1:17">
      <c r="A3935" t="s">
        <v>5550</v>
      </c>
      <c r="B3935" s="2">
        <v>45109</v>
      </c>
      <c r="C3935" t="s">
        <v>4733</v>
      </c>
      <c r="D3935" t="s">
        <v>4548</v>
      </c>
      <c r="E3935" t="s">
        <v>26</v>
      </c>
      <c r="F3935" t="s">
        <v>27</v>
      </c>
      <c r="G3935" t="s">
        <v>19</v>
      </c>
      <c r="H3935" t="s">
        <v>57</v>
      </c>
      <c r="I3935" s="3">
        <v>1</v>
      </c>
      <c r="J3935" s="4">
        <v>14416.12</v>
      </c>
      <c r="K3935" s="4">
        <v>14416.12</v>
      </c>
      <c r="L3935" t="s">
        <v>35</v>
      </c>
      <c r="M3935" t="s">
        <v>29</v>
      </c>
      <c r="N3935">
        <f>IF(COUNTIF($C$2:C3935,C3935)=1,1,0)</f>
        <v>0</v>
      </c>
      <c r="O3935">
        <f t="shared" si="122"/>
        <v>0</v>
      </c>
      <c r="P3935" t="str">
        <f t="shared" si="123"/>
        <v>2023-07</v>
      </c>
      <c r="Q3935" s="3">
        <f>IF(AND(IF(dashboard!$B$4="All",TRUE,$F3935=dashboard!$B$4),IF(dashboard!$B$5="All",TRUE,$E3935=dashboard!$B$5),IF(dashboard!$B$6="All",TRUE,$G3935=dashboard!$B$6),IF(dashboard!$B$7="All",TRUE,$M3935=dashboard!$B$7),$P3935&gt;=dashboard!$B$8,$P3935&lt;=dashboard!$B$9,COUNTIFS($C$2:C3935,$C3935,$F$2:F3935,IF(dashboard!$B$4="All","*",dashboard!$B$4),$E$2:E3935,IF(dashboard!$B$5="All","*",dashboard!$B$5),$G$2:G3935,IF(dashboard!$B$6="All","*",dashboard!$B$6),$M$2:M3935,IF(dashboard!$B$7="All","*",dashboard!$B$7),$P$2:P3935,"&gt;="&amp;dashboard!$B$8,$P$2:P3935,"&lt;="&amp;dashboard!$B$9)=1),1,0)</f>
        <v>0</v>
      </c>
    </row>
    <row r="3936" spans="1:17">
      <c r="A3936" t="s">
        <v>5551</v>
      </c>
      <c r="B3936" s="2">
        <v>45294</v>
      </c>
      <c r="C3936" t="s">
        <v>633</v>
      </c>
      <c r="D3936" t="s">
        <v>1362</v>
      </c>
      <c r="E3936" t="s">
        <v>26</v>
      </c>
      <c r="F3936" t="s">
        <v>33</v>
      </c>
      <c r="G3936" t="s">
        <v>42</v>
      </c>
      <c r="H3936" t="s">
        <v>50</v>
      </c>
      <c r="I3936" s="3">
        <v>5</v>
      </c>
      <c r="J3936" s="4">
        <v>2892.23</v>
      </c>
      <c r="K3936" s="4">
        <v>14461.16</v>
      </c>
      <c r="L3936" t="s">
        <v>21</v>
      </c>
      <c r="M3936" t="s">
        <v>29</v>
      </c>
      <c r="N3936">
        <f>IF(COUNTIF($C$2:C3936,C3936)=1,1,0)</f>
        <v>0</v>
      </c>
      <c r="O3936">
        <f t="shared" si="122"/>
        <v>0</v>
      </c>
      <c r="P3936" t="str">
        <f t="shared" si="123"/>
        <v>2024-01</v>
      </c>
      <c r="Q3936" s="3">
        <f>IF(AND(IF(dashboard!$B$4="All",TRUE,$F3936=dashboard!$B$4),IF(dashboard!$B$5="All",TRUE,$E3936=dashboard!$B$5),IF(dashboard!$B$6="All",TRUE,$G3936=dashboard!$B$6),IF(dashboard!$B$7="All",TRUE,$M3936=dashboard!$B$7),$P3936&gt;=dashboard!$B$8,$P3936&lt;=dashboard!$B$9,COUNTIFS($C$2:C3936,$C3936,$F$2:F3936,IF(dashboard!$B$4="All","*",dashboard!$B$4),$E$2:E3936,IF(dashboard!$B$5="All","*",dashboard!$B$5),$G$2:G3936,IF(dashboard!$B$6="All","*",dashboard!$B$6),$M$2:M3936,IF(dashboard!$B$7="All","*",dashboard!$B$7),$P$2:P3936,"&gt;="&amp;dashboard!$B$8,$P$2:P3936,"&lt;="&amp;dashboard!$B$9)=1),1,0)</f>
        <v>0</v>
      </c>
    </row>
    <row r="3937" spans="1:17">
      <c r="A3937" t="s">
        <v>5552</v>
      </c>
      <c r="B3937" s="2">
        <v>45055</v>
      </c>
      <c r="C3937" t="s">
        <v>1419</v>
      </c>
      <c r="D3937" t="s">
        <v>2660</v>
      </c>
      <c r="E3937" t="s">
        <v>17</v>
      </c>
      <c r="F3937" t="s">
        <v>18</v>
      </c>
      <c r="G3937" t="s">
        <v>19</v>
      </c>
      <c r="H3937" t="s">
        <v>50</v>
      </c>
      <c r="I3937" s="3">
        <v>3</v>
      </c>
      <c r="J3937" s="4">
        <v>2226.27</v>
      </c>
      <c r="K3937" s="4">
        <v>6678.81</v>
      </c>
      <c r="L3937" t="s">
        <v>21</v>
      </c>
      <c r="M3937" t="s">
        <v>29</v>
      </c>
      <c r="N3937">
        <f>IF(COUNTIF($C$2:C3937,C3937)=1,1,0)</f>
        <v>0</v>
      </c>
      <c r="O3937">
        <f t="shared" si="122"/>
        <v>0</v>
      </c>
      <c r="P3937" t="str">
        <f t="shared" si="123"/>
        <v>2023-05</v>
      </c>
      <c r="Q3937" s="3">
        <f>IF(AND(IF(dashboard!$B$4="All",TRUE,$F3937=dashboard!$B$4),IF(dashboard!$B$5="All",TRUE,$E3937=dashboard!$B$5),IF(dashboard!$B$6="All",TRUE,$G3937=dashboard!$B$6),IF(dashboard!$B$7="All",TRUE,$M3937=dashboard!$B$7),$P3937&gt;=dashboard!$B$8,$P3937&lt;=dashboard!$B$9,COUNTIFS($C$2:C3937,$C3937,$F$2:F3937,IF(dashboard!$B$4="All","*",dashboard!$B$4),$E$2:E3937,IF(dashboard!$B$5="All","*",dashboard!$B$5),$G$2:G3937,IF(dashboard!$B$6="All","*",dashboard!$B$6),$M$2:M3937,IF(dashboard!$B$7="All","*",dashboard!$B$7),$P$2:P3937,"&gt;="&amp;dashboard!$B$8,$P$2:P3937,"&lt;="&amp;dashboard!$B$9)=1),1,0)</f>
        <v>0</v>
      </c>
    </row>
    <row r="3938" spans="1:17">
      <c r="A3938" t="s">
        <v>5553</v>
      </c>
      <c r="B3938" s="2">
        <v>45172</v>
      </c>
      <c r="C3938" t="s">
        <v>529</v>
      </c>
      <c r="D3938" t="s">
        <v>1033</v>
      </c>
      <c r="E3938" t="s">
        <v>17</v>
      </c>
      <c r="F3938" t="s">
        <v>18</v>
      </c>
      <c r="G3938" t="s">
        <v>42</v>
      </c>
      <c r="H3938" t="s">
        <v>50</v>
      </c>
      <c r="I3938" s="3">
        <v>1</v>
      </c>
      <c r="J3938" s="4">
        <v>2021.85</v>
      </c>
      <c r="K3938" s="4">
        <v>2021.85</v>
      </c>
      <c r="L3938" t="s">
        <v>21</v>
      </c>
      <c r="M3938" t="s">
        <v>29</v>
      </c>
      <c r="N3938">
        <f>IF(COUNTIF($C$2:C3938,C3938)=1,1,0)</f>
        <v>0</v>
      </c>
      <c r="O3938">
        <f t="shared" si="122"/>
        <v>0</v>
      </c>
      <c r="P3938" t="str">
        <f t="shared" si="123"/>
        <v>2023-09</v>
      </c>
      <c r="Q3938" s="3">
        <f>IF(AND(IF(dashboard!$B$4="All",TRUE,$F3938=dashboard!$B$4),IF(dashboard!$B$5="All",TRUE,$E3938=dashboard!$B$5),IF(dashboard!$B$6="All",TRUE,$G3938=dashboard!$B$6),IF(dashboard!$B$7="All",TRUE,$M3938=dashboard!$B$7),$P3938&gt;=dashboard!$B$8,$P3938&lt;=dashboard!$B$9,COUNTIFS($C$2:C3938,$C3938,$F$2:F3938,IF(dashboard!$B$4="All","*",dashboard!$B$4),$E$2:E3938,IF(dashboard!$B$5="All","*",dashboard!$B$5),$G$2:G3938,IF(dashboard!$B$6="All","*",dashboard!$B$6),$M$2:M3938,IF(dashboard!$B$7="All","*",dashboard!$B$7),$P$2:P3938,"&gt;="&amp;dashboard!$B$8,$P$2:P3938,"&lt;="&amp;dashboard!$B$9)=1),1,0)</f>
        <v>0</v>
      </c>
    </row>
    <row r="3939" spans="1:17">
      <c r="A3939" t="s">
        <v>5554</v>
      </c>
      <c r="B3939" s="2">
        <v>45304</v>
      </c>
      <c r="C3939" t="s">
        <v>1657</v>
      </c>
      <c r="D3939" t="s">
        <v>3239</v>
      </c>
      <c r="E3939" t="s">
        <v>17</v>
      </c>
      <c r="F3939" t="s">
        <v>18</v>
      </c>
      <c r="G3939" t="s">
        <v>42</v>
      </c>
      <c r="H3939" t="s">
        <v>57</v>
      </c>
      <c r="I3939" s="3">
        <v>5</v>
      </c>
      <c r="J3939" s="4">
        <v>16078.66</v>
      </c>
      <c r="K3939" s="4">
        <v>80393.289999999994</v>
      </c>
      <c r="L3939" t="s">
        <v>35</v>
      </c>
      <c r="M3939" t="s">
        <v>29</v>
      </c>
      <c r="N3939">
        <f>IF(COUNTIF($C$2:C3939,C3939)=1,1,0)</f>
        <v>0</v>
      </c>
      <c r="O3939">
        <f t="shared" si="122"/>
        <v>0</v>
      </c>
      <c r="P3939" t="str">
        <f t="shared" si="123"/>
        <v>2024-01</v>
      </c>
      <c r="Q3939" s="3">
        <f>IF(AND(IF(dashboard!$B$4="All",TRUE,$F3939=dashboard!$B$4),IF(dashboard!$B$5="All",TRUE,$E3939=dashboard!$B$5),IF(dashboard!$B$6="All",TRUE,$G3939=dashboard!$B$6),IF(dashboard!$B$7="All",TRUE,$M3939=dashboard!$B$7),$P3939&gt;=dashboard!$B$8,$P3939&lt;=dashboard!$B$9,COUNTIFS($C$2:C3939,$C3939,$F$2:F3939,IF(dashboard!$B$4="All","*",dashboard!$B$4),$E$2:E3939,IF(dashboard!$B$5="All","*",dashboard!$B$5),$G$2:G3939,IF(dashboard!$B$6="All","*",dashboard!$B$6),$M$2:M3939,IF(dashboard!$B$7="All","*",dashboard!$B$7),$P$2:P3939,"&gt;="&amp;dashboard!$B$8,$P$2:P3939,"&lt;="&amp;dashboard!$B$9)=1),1,0)</f>
        <v>0</v>
      </c>
    </row>
    <row r="3940" spans="1:17">
      <c r="A3940" t="s">
        <v>5555</v>
      </c>
      <c r="B3940" s="2">
        <v>45075</v>
      </c>
      <c r="C3940" t="s">
        <v>1968</v>
      </c>
      <c r="D3940" t="s">
        <v>4343</v>
      </c>
      <c r="E3940" t="s">
        <v>17</v>
      </c>
      <c r="F3940" t="s">
        <v>27</v>
      </c>
      <c r="G3940" t="s">
        <v>19</v>
      </c>
      <c r="H3940" t="s">
        <v>57</v>
      </c>
      <c r="I3940" s="3">
        <v>5</v>
      </c>
      <c r="J3940" s="4">
        <v>11509.91</v>
      </c>
      <c r="K3940" s="4">
        <v>57549.54</v>
      </c>
      <c r="L3940" t="s">
        <v>21</v>
      </c>
      <c r="M3940" t="s">
        <v>29</v>
      </c>
      <c r="N3940">
        <f>IF(COUNTIF($C$2:C3940,C3940)=1,1,0)</f>
        <v>0</v>
      </c>
      <c r="O3940">
        <f t="shared" si="122"/>
        <v>0</v>
      </c>
      <c r="P3940" t="str">
        <f t="shared" si="123"/>
        <v>2023-05</v>
      </c>
      <c r="Q3940" s="3">
        <f>IF(AND(IF(dashboard!$B$4="All",TRUE,$F3940=dashboard!$B$4),IF(dashboard!$B$5="All",TRUE,$E3940=dashboard!$B$5),IF(dashboard!$B$6="All",TRUE,$G3940=dashboard!$B$6),IF(dashboard!$B$7="All",TRUE,$M3940=dashboard!$B$7),$P3940&gt;=dashboard!$B$8,$P3940&lt;=dashboard!$B$9,COUNTIFS($C$2:C3940,$C3940,$F$2:F3940,IF(dashboard!$B$4="All","*",dashboard!$B$4),$E$2:E3940,IF(dashboard!$B$5="All","*",dashboard!$B$5),$G$2:G3940,IF(dashboard!$B$6="All","*",dashboard!$B$6),$M$2:M3940,IF(dashboard!$B$7="All","*",dashboard!$B$7),$P$2:P3940,"&gt;="&amp;dashboard!$B$8,$P$2:P3940,"&lt;="&amp;dashboard!$B$9)=1),1,0)</f>
        <v>0</v>
      </c>
    </row>
    <row r="3941" spans="1:17">
      <c r="A3941" t="s">
        <v>5556</v>
      </c>
      <c r="B3941" s="2">
        <v>45359</v>
      </c>
      <c r="C3941" t="s">
        <v>1745</v>
      </c>
      <c r="D3941" t="s">
        <v>3264</v>
      </c>
      <c r="E3941" t="s">
        <v>17</v>
      </c>
      <c r="F3941" t="s">
        <v>27</v>
      </c>
      <c r="G3941" t="s">
        <v>42</v>
      </c>
      <c r="H3941" t="s">
        <v>20</v>
      </c>
      <c r="I3941" s="3">
        <v>4</v>
      </c>
      <c r="J3941" s="4">
        <v>40114.959999999999</v>
      </c>
      <c r="K3941" s="4">
        <v>160459.84</v>
      </c>
      <c r="L3941" t="s">
        <v>35</v>
      </c>
      <c r="M3941" t="s">
        <v>29</v>
      </c>
      <c r="N3941">
        <f>IF(COUNTIF($C$2:C3941,C3941)=1,1,0)</f>
        <v>0</v>
      </c>
      <c r="O3941">
        <f t="shared" si="122"/>
        <v>0</v>
      </c>
      <c r="P3941" t="str">
        <f t="shared" si="123"/>
        <v>2024-03</v>
      </c>
      <c r="Q3941" s="3">
        <f>IF(AND(IF(dashboard!$B$4="All",TRUE,$F3941=dashboard!$B$4),IF(dashboard!$B$5="All",TRUE,$E3941=dashboard!$B$5),IF(dashboard!$B$6="All",TRUE,$G3941=dashboard!$B$6),IF(dashboard!$B$7="All",TRUE,$M3941=dashboard!$B$7),$P3941&gt;=dashboard!$B$8,$P3941&lt;=dashboard!$B$9,COUNTIFS($C$2:C3941,$C3941,$F$2:F3941,IF(dashboard!$B$4="All","*",dashboard!$B$4),$E$2:E3941,IF(dashboard!$B$5="All","*",dashboard!$B$5),$G$2:G3941,IF(dashboard!$B$6="All","*",dashboard!$B$6),$M$2:M3941,IF(dashboard!$B$7="All","*",dashboard!$B$7),$P$2:P3941,"&gt;="&amp;dashboard!$B$8,$P$2:P3941,"&lt;="&amp;dashboard!$B$9)=1),1,0)</f>
        <v>0</v>
      </c>
    </row>
    <row r="3942" spans="1:17">
      <c r="A3942" t="s">
        <v>5557</v>
      </c>
      <c r="B3942" s="2">
        <v>45395</v>
      </c>
      <c r="C3942" t="s">
        <v>1951</v>
      </c>
      <c r="D3942" t="s">
        <v>752</v>
      </c>
      <c r="E3942" t="s">
        <v>61</v>
      </c>
      <c r="F3942" t="s">
        <v>18</v>
      </c>
      <c r="G3942" t="s">
        <v>42</v>
      </c>
      <c r="H3942" t="s">
        <v>34</v>
      </c>
      <c r="I3942" s="3">
        <v>2</v>
      </c>
      <c r="J3942" s="4">
        <v>1085.6400000000001</v>
      </c>
      <c r="K3942" s="4">
        <v>2171.2800000000002</v>
      </c>
      <c r="L3942" t="s">
        <v>28</v>
      </c>
      <c r="M3942" t="s">
        <v>29</v>
      </c>
      <c r="N3942">
        <f>IF(COUNTIF($C$2:C3942,C3942)=1,1,0)</f>
        <v>0</v>
      </c>
      <c r="O3942">
        <f t="shared" si="122"/>
        <v>0</v>
      </c>
      <c r="P3942" t="str">
        <f t="shared" si="123"/>
        <v>2024-04</v>
      </c>
      <c r="Q3942" s="3">
        <f>IF(AND(IF(dashboard!$B$4="All",TRUE,$F3942=dashboard!$B$4),IF(dashboard!$B$5="All",TRUE,$E3942=dashboard!$B$5),IF(dashboard!$B$6="All",TRUE,$G3942=dashboard!$B$6),IF(dashboard!$B$7="All",TRUE,$M3942=dashboard!$B$7),$P3942&gt;=dashboard!$B$8,$P3942&lt;=dashboard!$B$9,COUNTIFS($C$2:C3942,$C3942,$F$2:F3942,IF(dashboard!$B$4="All","*",dashboard!$B$4),$E$2:E3942,IF(dashboard!$B$5="All","*",dashboard!$B$5),$G$2:G3942,IF(dashboard!$B$6="All","*",dashboard!$B$6),$M$2:M3942,IF(dashboard!$B$7="All","*",dashboard!$B$7),$P$2:P3942,"&gt;="&amp;dashboard!$B$8,$P$2:P3942,"&lt;="&amp;dashboard!$B$9)=1),1,0)</f>
        <v>0</v>
      </c>
    </row>
    <row r="3943" spans="1:17">
      <c r="A3943" t="s">
        <v>5558</v>
      </c>
      <c r="B3943" s="2">
        <v>45372</v>
      </c>
      <c r="C3943" t="s">
        <v>3089</v>
      </c>
      <c r="D3943" t="s">
        <v>905</v>
      </c>
      <c r="E3943" t="s">
        <v>26</v>
      </c>
      <c r="F3943" t="s">
        <v>18</v>
      </c>
      <c r="G3943" t="s">
        <v>19</v>
      </c>
      <c r="H3943" t="s">
        <v>50</v>
      </c>
      <c r="I3943" s="3">
        <v>2</v>
      </c>
      <c r="J3943" s="4">
        <v>2517.3000000000002</v>
      </c>
      <c r="K3943" s="4">
        <v>5034.6000000000004</v>
      </c>
      <c r="L3943" t="s">
        <v>35</v>
      </c>
      <c r="M3943" t="s">
        <v>29</v>
      </c>
      <c r="N3943">
        <f>IF(COUNTIF($C$2:C3943,C3943)=1,1,0)</f>
        <v>0</v>
      </c>
      <c r="O3943">
        <f t="shared" si="122"/>
        <v>0</v>
      </c>
      <c r="P3943" t="str">
        <f t="shared" si="123"/>
        <v>2024-03</v>
      </c>
      <c r="Q3943" s="3">
        <f>IF(AND(IF(dashboard!$B$4="All",TRUE,$F3943=dashboard!$B$4),IF(dashboard!$B$5="All",TRUE,$E3943=dashboard!$B$5),IF(dashboard!$B$6="All",TRUE,$G3943=dashboard!$B$6),IF(dashboard!$B$7="All",TRUE,$M3943=dashboard!$B$7),$P3943&gt;=dashboard!$B$8,$P3943&lt;=dashboard!$B$9,COUNTIFS($C$2:C3943,$C3943,$F$2:F3943,IF(dashboard!$B$4="All","*",dashboard!$B$4),$E$2:E3943,IF(dashboard!$B$5="All","*",dashboard!$B$5),$G$2:G3943,IF(dashboard!$B$6="All","*",dashboard!$B$6),$M$2:M3943,IF(dashboard!$B$7="All","*",dashboard!$B$7),$P$2:P3943,"&gt;="&amp;dashboard!$B$8,$P$2:P3943,"&lt;="&amp;dashboard!$B$9)=1),1,0)</f>
        <v>0</v>
      </c>
    </row>
    <row r="3944" spans="1:17">
      <c r="A3944" t="s">
        <v>5559</v>
      </c>
      <c r="B3944" s="2">
        <v>45407</v>
      </c>
      <c r="C3944" t="s">
        <v>883</v>
      </c>
      <c r="D3944" t="s">
        <v>1984</v>
      </c>
      <c r="E3944" t="s">
        <v>26</v>
      </c>
      <c r="F3944" t="s">
        <v>18</v>
      </c>
      <c r="G3944" t="s">
        <v>19</v>
      </c>
      <c r="H3944" t="s">
        <v>20</v>
      </c>
      <c r="I3944" s="3">
        <v>3</v>
      </c>
      <c r="J3944" s="4">
        <v>27758.23</v>
      </c>
      <c r="K3944" s="4">
        <v>83274.679999999993</v>
      </c>
      <c r="L3944" t="s">
        <v>28</v>
      </c>
      <c r="M3944" t="s">
        <v>29</v>
      </c>
      <c r="N3944">
        <f>IF(COUNTIF($C$2:C3944,C3944)=1,1,0)</f>
        <v>0</v>
      </c>
      <c r="O3944">
        <f t="shared" si="122"/>
        <v>0</v>
      </c>
      <c r="P3944" t="str">
        <f t="shared" si="123"/>
        <v>2024-04</v>
      </c>
      <c r="Q3944" s="3">
        <f>IF(AND(IF(dashboard!$B$4="All",TRUE,$F3944=dashboard!$B$4),IF(dashboard!$B$5="All",TRUE,$E3944=dashboard!$B$5),IF(dashboard!$B$6="All",TRUE,$G3944=dashboard!$B$6),IF(dashboard!$B$7="All",TRUE,$M3944=dashboard!$B$7),$P3944&gt;=dashboard!$B$8,$P3944&lt;=dashboard!$B$9,COUNTIFS($C$2:C3944,$C3944,$F$2:F3944,IF(dashboard!$B$4="All","*",dashboard!$B$4),$E$2:E3944,IF(dashboard!$B$5="All","*",dashboard!$B$5),$G$2:G3944,IF(dashboard!$B$6="All","*",dashboard!$B$6),$M$2:M3944,IF(dashboard!$B$7="All","*",dashboard!$B$7),$P$2:P3944,"&gt;="&amp;dashboard!$B$8,$P$2:P3944,"&lt;="&amp;dashboard!$B$9)=1),1,0)</f>
        <v>0</v>
      </c>
    </row>
    <row r="3945" spans="1:17">
      <c r="A3945" t="s">
        <v>5560</v>
      </c>
      <c r="B3945" s="2">
        <v>45220</v>
      </c>
      <c r="C3945" t="s">
        <v>201</v>
      </c>
      <c r="D3945" t="s">
        <v>2137</v>
      </c>
      <c r="E3945" t="s">
        <v>17</v>
      </c>
      <c r="F3945" t="s">
        <v>27</v>
      </c>
      <c r="G3945" t="s">
        <v>19</v>
      </c>
      <c r="H3945" t="s">
        <v>57</v>
      </c>
      <c r="I3945" s="3">
        <v>4</v>
      </c>
      <c r="J3945" s="4">
        <v>11591.47</v>
      </c>
      <c r="K3945" s="4">
        <v>46365.87</v>
      </c>
      <c r="L3945" t="s">
        <v>35</v>
      </c>
      <c r="M3945" t="s">
        <v>29</v>
      </c>
      <c r="N3945">
        <f>IF(COUNTIF($C$2:C3945,C3945)=1,1,0)</f>
        <v>0</v>
      </c>
      <c r="O3945">
        <f t="shared" si="122"/>
        <v>0</v>
      </c>
      <c r="P3945" t="str">
        <f t="shared" si="123"/>
        <v>2023-10</v>
      </c>
      <c r="Q3945" s="3">
        <f>IF(AND(IF(dashboard!$B$4="All",TRUE,$F3945=dashboard!$B$4),IF(dashboard!$B$5="All",TRUE,$E3945=dashboard!$B$5),IF(dashboard!$B$6="All",TRUE,$G3945=dashboard!$B$6),IF(dashboard!$B$7="All",TRUE,$M3945=dashboard!$B$7),$P3945&gt;=dashboard!$B$8,$P3945&lt;=dashboard!$B$9,COUNTIFS($C$2:C3945,$C3945,$F$2:F3945,IF(dashboard!$B$4="All","*",dashboard!$B$4),$E$2:E3945,IF(dashboard!$B$5="All","*",dashboard!$B$5),$G$2:G3945,IF(dashboard!$B$6="All","*",dashboard!$B$6),$M$2:M3945,IF(dashboard!$B$7="All","*",dashboard!$B$7),$P$2:P3945,"&gt;="&amp;dashboard!$B$8,$P$2:P3945,"&lt;="&amp;dashboard!$B$9)=1),1,0)</f>
        <v>0</v>
      </c>
    </row>
    <row r="3946" spans="1:17">
      <c r="A3946" t="s">
        <v>5561</v>
      </c>
      <c r="B3946" s="2">
        <v>45069</v>
      </c>
      <c r="C3946" t="s">
        <v>59</v>
      </c>
      <c r="D3946" t="s">
        <v>251</v>
      </c>
      <c r="E3946" t="s">
        <v>17</v>
      </c>
      <c r="F3946" t="s">
        <v>27</v>
      </c>
      <c r="G3946" t="s">
        <v>19</v>
      </c>
      <c r="H3946" t="s">
        <v>20</v>
      </c>
      <c r="I3946" s="3">
        <v>2</v>
      </c>
      <c r="J3946" s="4">
        <v>38479.69</v>
      </c>
      <c r="K3946" s="4">
        <v>76959.38</v>
      </c>
      <c r="L3946" t="s">
        <v>28</v>
      </c>
      <c r="M3946" t="s">
        <v>29</v>
      </c>
      <c r="N3946">
        <f>IF(COUNTIF($C$2:C3946,C3946)=1,1,0)</f>
        <v>0</v>
      </c>
      <c r="O3946">
        <f t="shared" si="122"/>
        <v>0</v>
      </c>
      <c r="P3946" t="str">
        <f t="shared" si="123"/>
        <v>2023-05</v>
      </c>
      <c r="Q3946" s="3">
        <f>IF(AND(IF(dashboard!$B$4="All",TRUE,$F3946=dashboard!$B$4),IF(dashboard!$B$5="All",TRUE,$E3946=dashboard!$B$5),IF(dashboard!$B$6="All",TRUE,$G3946=dashboard!$B$6),IF(dashboard!$B$7="All",TRUE,$M3946=dashboard!$B$7),$P3946&gt;=dashboard!$B$8,$P3946&lt;=dashboard!$B$9,COUNTIFS($C$2:C3946,$C3946,$F$2:F3946,IF(dashboard!$B$4="All","*",dashboard!$B$4),$E$2:E3946,IF(dashboard!$B$5="All","*",dashboard!$B$5),$G$2:G3946,IF(dashboard!$B$6="All","*",dashboard!$B$6),$M$2:M3946,IF(dashboard!$B$7="All","*",dashboard!$B$7),$P$2:P3946,"&gt;="&amp;dashboard!$B$8,$P$2:P3946,"&lt;="&amp;dashboard!$B$9)=1),1,0)</f>
        <v>0</v>
      </c>
    </row>
    <row r="3947" spans="1:17">
      <c r="A3947" t="s">
        <v>5562</v>
      </c>
      <c r="B3947" s="2">
        <v>45176</v>
      </c>
      <c r="C3947" t="s">
        <v>347</v>
      </c>
      <c r="D3947" t="s">
        <v>2310</v>
      </c>
      <c r="E3947" t="s">
        <v>61</v>
      </c>
      <c r="F3947" t="s">
        <v>46</v>
      </c>
      <c r="G3947" t="s">
        <v>19</v>
      </c>
      <c r="H3947" t="s">
        <v>50</v>
      </c>
      <c r="I3947" s="3">
        <v>1</v>
      </c>
      <c r="J3947" s="4">
        <v>2287.13</v>
      </c>
      <c r="K3947" s="4">
        <v>2287.13</v>
      </c>
      <c r="L3947" t="s">
        <v>35</v>
      </c>
      <c r="M3947" t="s">
        <v>29</v>
      </c>
      <c r="N3947">
        <f>IF(COUNTIF($C$2:C3947,C3947)=1,1,0)</f>
        <v>0</v>
      </c>
      <c r="O3947">
        <f t="shared" si="122"/>
        <v>0</v>
      </c>
      <c r="P3947" t="str">
        <f t="shared" si="123"/>
        <v>2023-09</v>
      </c>
      <c r="Q3947" s="3">
        <f>IF(AND(IF(dashboard!$B$4="All",TRUE,$F3947=dashboard!$B$4),IF(dashboard!$B$5="All",TRUE,$E3947=dashboard!$B$5),IF(dashboard!$B$6="All",TRUE,$G3947=dashboard!$B$6),IF(dashboard!$B$7="All",TRUE,$M3947=dashboard!$B$7),$P3947&gt;=dashboard!$B$8,$P3947&lt;=dashboard!$B$9,COUNTIFS($C$2:C3947,$C3947,$F$2:F3947,IF(dashboard!$B$4="All","*",dashboard!$B$4),$E$2:E3947,IF(dashboard!$B$5="All","*",dashboard!$B$5),$G$2:G3947,IF(dashboard!$B$6="All","*",dashboard!$B$6),$M$2:M3947,IF(dashboard!$B$7="All","*",dashboard!$B$7),$P$2:P3947,"&gt;="&amp;dashboard!$B$8,$P$2:P3947,"&lt;="&amp;dashboard!$B$9)=1),1,0)</f>
        <v>0</v>
      </c>
    </row>
    <row r="3948" spans="1:17">
      <c r="A3948" t="s">
        <v>5563</v>
      </c>
      <c r="B3948" s="2">
        <v>45228</v>
      </c>
      <c r="C3948" t="s">
        <v>4213</v>
      </c>
      <c r="D3948" t="s">
        <v>3360</v>
      </c>
      <c r="E3948" t="s">
        <v>17</v>
      </c>
      <c r="F3948" t="s">
        <v>33</v>
      </c>
      <c r="G3948" t="s">
        <v>19</v>
      </c>
      <c r="H3948" t="s">
        <v>50</v>
      </c>
      <c r="I3948" s="3">
        <v>3</v>
      </c>
      <c r="J3948" s="4">
        <v>2983.43</v>
      </c>
      <c r="K3948" s="4">
        <v>8950.2900000000009</v>
      </c>
      <c r="L3948" t="s">
        <v>35</v>
      </c>
      <c r="M3948" t="s">
        <v>29</v>
      </c>
      <c r="N3948">
        <f>IF(COUNTIF($C$2:C3948,C3948)=1,1,0)</f>
        <v>0</v>
      </c>
      <c r="O3948">
        <f t="shared" si="122"/>
        <v>0</v>
      </c>
      <c r="P3948" t="str">
        <f t="shared" si="123"/>
        <v>2023-10</v>
      </c>
      <c r="Q3948" s="3">
        <f>IF(AND(IF(dashboard!$B$4="All",TRUE,$F3948=dashboard!$B$4),IF(dashboard!$B$5="All",TRUE,$E3948=dashboard!$B$5),IF(dashboard!$B$6="All",TRUE,$G3948=dashboard!$B$6),IF(dashboard!$B$7="All",TRUE,$M3948=dashboard!$B$7),$P3948&gt;=dashboard!$B$8,$P3948&lt;=dashboard!$B$9,COUNTIFS($C$2:C3948,$C3948,$F$2:F3948,IF(dashboard!$B$4="All","*",dashboard!$B$4),$E$2:E3948,IF(dashboard!$B$5="All","*",dashboard!$B$5),$G$2:G3948,IF(dashboard!$B$6="All","*",dashboard!$B$6),$M$2:M3948,IF(dashboard!$B$7="All","*",dashboard!$B$7),$P$2:P3948,"&gt;="&amp;dashboard!$B$8,$P$2:P3948,"&lt;="&amp;dashboard!$B$9)=1),1,0)</f>
        <v>1</v>
      </c>
    </row>
    <row r="3949" spans="1:17">
      <c r="A3949" t="s">
        <v>5564</v>
      </c>
      <c r="B3949" s="2">
        <v>44951</v>
      </c>
      <c r="C3949" t="s">
        <v>232</v>
      </c>
      <c r="D3949" t="s">
        <v>1704</v>
      </c>
      <c r="E3949" t="s">
        <v>17</v>
      </c>
      <c r="F3949" t="s">
        <v>27</v>
      </c>
      <c r="G3949" t="s">
        <v>42</v>
      </c>
      <c r="H3949" t="s">
        <v>20</v>
      </c>
      <c r="I3949" s="3">
        <v>4</v>
      </c>
      <c r="J3949" s="4">
        <v>33675.21</v>
      </c>
      <c r="K3949" s="4">
        <v>134700.85999999999</v>
      </c>
      <c r="L3949" t="s">
        <v>35</v>
      </c>
      <c r="M3949" t="s">
        <v>29</v>
      </c>
      <c r="N3949">
        <f>IF(COUNTIF($C$2:C3949,C3949)=1,1,0)</f>
        <v>0</v>
      </c>
      <c r="O3949">
        <f t="shared" si="122"/>
        <v>0</v>
      </c>
      <c r="P3949" t="str">
        <f t="shared" si="123"/>
        <v>2023-01</v>
      </c>
      <c r="Q3949" s="3">
        <f>IF(AND(IF(dashboard!$B$4="All",TRUE,$F3949=dashboard!$B$4),IF(dashboard!$B$5="All",TRUE,$E3949=dashboard!$B$5),IF(dashboard!$B$6="All",TRUE,$G3949=dashboard!$B$6),IF(dashboard!$B$7="All",TRUE,$M3949=dashboard!$B$7),$P3949&gt;=dashboard!$B$8,$P3949&lt;=dashboard!$B$9,COUNTIFS($C$2:C3949,$C3949,$F$2:F3949,IF(dashboard!$B$4="All","*",dashboard!$B$4),$E$2:E3949,IF(dashboard!$B$5="All","*",dashboard!$B$5),$G$2:G3949,IF(dashboard!$B$6="All","*",dashboard!$B$6),$M$2:M3949,IF(dashboard!$B$7="All","*",dashboard!$B$7),$P$2:P3949,"&gt;="&amp;dashboard!$B$8,$P$2:P3949,"&lt;="&amp;dashboard!$B$9)=1),1,0)</f>
        <v>0</v>
      </c>
    </row>
    <row r="3950" spans="1:17">
      <c r="A3950" t="s">
        <v>5565</v>
      </c>
      <c r="B3950" s="2">
        <v>44996</v>
      </c>
      <c r="C3950" t="s">
        <v>40</v>
      </c>
      <c r="D3950" t="s">
        <v>601</v>
      </c>
      <c r="E3950" t="s">
        <v>17</v>
      </c>
      <c r="F3950" t="s">
        <v>18</v>
      </c>
      <c r="G3950" t="s">
        <v>42</v>
      </c>
      <c r="H3950" t="s">
        <v>50</v>
      </c>
      <c r="I3950" s="3">
        <v>1</v>
      </c>
      <c r="J3950" s="4">
        <v>2807.07</v>
      </c>
      <c r="K3950" s="4">
        <v>2807.07</v>
      </c>
      <c r="L3950" t="s">
        <v>35</v>
      </c>
      <c r="M3950" t="s">
        <v>29</v>
      </c>
      <c r="N3950">
        <f>IF(COUNTIF($C$2:C3950,C3950)=1,1,0)</f>
        <v>0</v>
      </c>
      <c r="O3950">
        <f t="shared" si="122"/>
        <v>0</v>
      </c>
      <c r="P3950" t="str">
        <f t="shared" si="123"/>
        <v>2023-03</v>
      </c>
      <c r="Q3950" s="3">
        <f>IF(AND(IF(dashboard!$B$4="All",TRUE,$F3950=dashboard!$B$4),IF(dashboard!$B$5="All",TRUE,$E3950=dashboard!$B$5),IF(dashboard!$B$6="All",TRUE,$G3950=dashboard!$B$6),IF(dashboard!$B$7="All",TRUE,$M3950=dashboard!$B$7),$P3950&gt;=dashboard!$B$8,$P3950&lt;=dashboard!$B$9,COUNTIFS($C$2:C3950,$C3950,$F$2:F3950,IF(dashboard!$B$4="All","*",dashboard!$B$4),$E$2:E3950,IF(dashboard!$B$5="All","*",dashboard!$B$5),$G$2:G3950,IF(dashboard!$B$6="All","*",dashboard!$B$6),$M$2:M3950,IF(dashboard!$B$7="All","*",dashboard!$B$7),$P$2:P3950,"&gt;="&amp;dashboard!$B$8,$P$2:P3950,"&lt;="&amp;dashboard!$B$9)=1),1,0)</f>
        <v>0</v>
      </c>
    </row>
    <row r="3951" spans="1:17">
      <c r="A3951" t="s">
        <v>5566</v>
      </c>
      <c r="B3951" s="2">
        <v>45038</v>
      </c>
      <c r="C3951" t="s">
        <v>5567</v>
      </c>
      <c r="D3951" t="s">
        <v>2425</v>
      </c>
      <c r="E3951" t="s">
        <v>61</v>
      </c>
      <c r="F3951" t="s">
        <v>33</v>
      </c>
      <c r="G3951" t="s">
        <v>19</v>
      </c>
      <c r="H3951" t="s">
        <v>57</v>
      </c>
      <c r="I3951" s="3">
        <v>2</v>
      </c>
      <c r="J3951" s="4">
        <v>17849.73</v>
      </c>
      <c r="K3951" s="4">
        <v>35699.46</v>
      </c>
      <c r="L3951" t="s">
        <v>21</v>
      </c>
      <c r="M3951" t="s">
        <v>29</v>
      </c>
      <c r="N3951">
        <f>IF(COUNTIF($C$2:C3951,C3951)=1,1,0)</f>
        <v>1</v>
      </c>
      <c r="O3951">
        <f t="shared" si="122"/>
        <v>0</v>
      </c>
      <c r="P3951" t="str">
        <f t="shared" si="123"/>
        <v>2023-04</v>
      </c>
      <c r="Q3951" s="3">
        <f>IF(AND(IF(dashboard!$B$4="All",TRUE,$F3951=dashboard!$B$4),IF(dashboard!$B$5="All",TRUE,$E3951=dashboard!$B$5),IF(dashboard!$B$6="All",TRUE,$G3951=dashboard!$B$6),IF(dashboard!$B$7="All",TRUE,$M3951=dashboard!$B$7),$P3951&gt;=dashboard!$B$8,$P3951&lt;=dashboard!$B$9,COUNTIFS($C$2:C3951,$C3951,$F$2:F3951,IF(dashboard!$B$4="All","*",dashboard!$B$4),$E$2:E3951,IF(dashboard!$B$5="All","*",dashboard!$B$5),$G$2:G3951,IF(dashboard!$B$6="All","*",dashboard!$B$6),$M$2:M3951,IF(dashboard!$B$7="All","*",dashboard!$B$7),$P$2:P3951,"&gt;="&amp;dashboard!$B$8,$P$2:P3951,"&lt;="&amp;dashboard!$B$9)=1),1,0)</f>
        <v>1</v>
      </c>
    </row>
    <row r="3952" spans="1:17">
      <c r="A3952" t="s">
        <v>5568</v>
      </c>
      <c r="B3952" s="2">
        <v>45290</v>
      </c>
      <c r="C3952" t="s">
        <v>2139</v>
      </c>
      <c r="D3952" t="s">
        <v>2973</v>
      </c>
      <c r="E3952" t="s">
        <v>61</v>
      </c>
      <c r="F3952" t="s">
        <v>27</v>
      </c>
      <c r="G3952" t="s">
        <v>19</v>
      </c>
      <c r="H3952" t="s">
        <v>50</v>
      </c>
      <c r="I3952" s="3">
        <v>2</v>
      </c>
      <c r="J3952" s="4">
        <v>2101.44</v>
      </c>
      <c r="K3952" s="4">
        <v>4202.88</v>
      </c>
      <c r="L3952" t="s">
        <v>35</v>
      </c>
      <c r="M3952" t="s">
        <v>22</v>
      </c>
      <c r="N3952">
        <f>IF(COUNTIF($C$2:C3952,C3952)=1,1,0)</f>
        <v>0</v>
      </c>
      <c r="O3952">
        <f t="shared" si="122"/>
        <v>1</v>
      </c>
      <c r="P3952" t="str">
        <f t="shared" si="123"/>
        <v>2023-12</v>
      </c>
      <c r="Q3952" s="3">
        <f>IF(AND(IF(dashboard!$B$4="All",TRUE,$F3952=dashboard!$B$4),IF(dashboard!$B$5="All",TRUE,$E3952=dashboard!$B$5),IF(dashboard!$B$6="All",TRUE,$G3952=dashboard!$B$6),IF(dashboard!$B$7="All",TRUE,$M3952=dashboard!$B$7),$P3952&gt;=dashboard!$B$8,$P3952&lt;=dashboard!$B$9,COUNTIFS($C$2:C3952,$C3952,$F$2:F3952,IF(dashboard!$B$4="All","*",dashboard!$B$4),$E$2:E3952,IF(dashboard!$B$5="All","*",dashboard!$B$5),$G$2:G3952,IF(dashboard!$B$6="All","*",dashboard!$B$6),$M$2:M3952,IF(dashboard!$B$7="All","*",dashboard!$B$7),$P$2:P3952,"&gt;="&amp;dashboard!$B$8,$P$2:P3952,"&lt;="&amp;dashboard!$B$9)=1),1,0)</f>
        <v>0</v>
      </c>
    </row>
    <row r="3953" spans="1:17">
      <c r="A3953" t="s">
        <v>5569</v>
      </c>
      <c r="B3953" s="2">
        <v>45229</v>
      </c>
      <c r="C3953" t="s">
        <v>210</v>
      </c>
      <c r="D3953" t="s">
        <v>3049</v>
      </c>
      <c r="E3953" t="s">
        <v>17</v>
      </c>
      <c r="F3953" t="s">
        <v>33</v>
      </c>
      <c r="G3953" t="s">
        <v>19</v>
      </c>
      <c r="H3953" t="s">
        <v>34</v>
      </c>
      <c r="I3953" s="3">
        <v>2</v>
      </c>
      <c r="J3953" s="4">
        <v>1320.53</v>
      </c>
      <c r="K3953" s="4">
        <v>2641.06</v>
      </c>
      <c r="L3953" t="s">
        <v>35</v>
      </c>
      <c r="M3953" t="s">
        <v>29</v>
      </c>
      <c r="N3953">
        <f>IF(COUNTIF($C$2:C3953,C3953)=1,1,0)</f>
        <v>0</v>
      </c>
      <c r="O3953">
        <f t="shared" si="122"/>
        <v>0</v>
      </c>
      <c r="P3953" t="str">
        <f t="shared" si="123"/>
        <v>2023-10</v>
      </c>
      <c r="Q3953" s="3">
        <f>IF(AND(IF(dashboard!$B$4="All",TRUE,$F3953=dashboard!$B$4),IF(dashboard!$B$5="All",TRUE,$E3953=dashboard!$B$5),IF(dashboard!$B$6="All",TRUE,$G3953=dashboard!$B$6),IF(dashboard!$B$7="All",TRUE,$M3953=dashboard!$B$7),$P3953&gt;=dashboard!$B$8,$P3953&lt;=dashboard!$B$9,COUNTIFS($C$2:C3953,$C3953,$F$2:F3953,IF(dashboard!$B$4="All","*",dashboard!$B$4),$E$2:E3953,IF(dashboard!$B$5="All","*",dashboard!$B$5),$G$2:G3953,IF(dashboard!$B$6="All","*",dashboard!$B$6),$M$2:M3953,IF(dashboard!$B$7="All","*",dashboard!$B$7),$P$2:P3953,"&gt;="&amp;dashboard!$B$8,$P$2:P3953,"&lt;="&amp;dashboard!$B$9)=1),1,0)</f>
        <v>0</v>
      </c>
    </row>
    <row r="3954" spans="1:17">
      <c r="A3954" t="s">
        <v>5570</v>
      </c>
      <c r="B3954" s="2">
        <v>45397</v>
      </c>
      <c r="C3954" t="s">
        <v>3631</v>
      </c>
      <c r="D3954" t="s">
        <v>2104</v>
      </c>
      <c r="E3954" t="s">
        <v>61</v>
      </c>
      <c r="F3954" t="s">
        <v>46</v>
      </c>
      <c r="G3954" t="s">
        <v>19</v>
      </c>
      <c r="H3954" t="s">
        <v>34</v>
      </c>
      <c r="I3954" s="3">
        <v>2</v>
      </c>
      <c r="J3954" s="4">
        <v>853.2</v>
      </c>
      <c r="K3954" s="4">
        <v>1706.41</v>
      </c>
      <c r="L3954" t="s">
        <v>21</v>
      </c>
      <c r="M3954" t="s">
        <v>29</v>
      </c>
      <c r="N3954">
        <f>IF(COUNTIF($C$2:C3954,C3954)=1,1,0)</f>
        <v>0</v>
      </c>
      <c r="O3954">
        <f t="shared" si="122"/>
        <v>0</v>
      </c>
      <c r="P3954" t="str">
        <f t="shared" si="123"/>
        <v>2024-04</v>
      </c>
      <c r="Q3954" s="3">
        <f>IF(AND(IF(dashboard!$B$4="All",TRUE,$F3954=dashboard!$B$4),IF(dashboard!$B$5="All",TRUE,$E3954=dashboard!$B$5),IF(dashboard!$B$6="All",TRUE,$G3954=dashboard!$B$6),IF(dashboard!$B$7="All",TRUE,$M3954=dashboard!$B$7),$P3954&gt;=dashboard!$B$8,$P3954&lt;=dashboard!$B$9,COUNTIFS($C$2:C3954,$C3954,$F$2:F3954,IF(dashboard!$B$4="All","*",dashboard!$B$4),$E$2:E3954,IF(dashboard!$B$5="All","*",dashboard!$B$5),$G$2:G3954,IF(dashboard!$B$6="All","*",dashboard!$B$6),$M$2:M3954,IF(dashboard!$B$7="All","*",dashboard!$B$7),$P$2:P3954,"&gt;="&amp;dashboard!$B$8,$P$2:P3954,"&lt;="&amp;dashboard!$B$9)=1),1,0)</f>
        <v>0</v>
      </c>
    </row>
    <row r="3955" spans="1:17">
      <c r="A3955" t="s">
        <v>5571</v>
      </c>
      <c r="B3955" s="2">
        <v>45017</v>
      </c>
      <c r="C3955" t="s">
        <v>1353</v>
      </c>
      <c r="D3955" t="s">
        <v>1620</v>
      </c>
      <c r="E3955" t="s">
        <v>17</v>
      </c>
      <c r="F3955" t="s">
        <v>27</v>
      </c>
      <c r="G3955" t="s">
        <v>19</v>
      </c>
      <c r="H3955" t="s">
        <v>50</v>
      </c>
      <c r="I3955" s="3">
        <v>5</v>
      </c>
      <c r="J3955" s="4">
        <v>2599.69</v>
      </c>
      <c r="K3955" s="4">
        <v>12998.46</v>
      </c>
      <c r="L3955" t="s">
        <v>21</v>
      </c>
      <c r="M3955" t="s">
        <v>29</v>
      </c>
      <c r="N3955">
        <f>IF(COUNTIF($C$2:C3955,C3955)=1,1,0)</f>
        <v>0</v>
      </c>
      <c r="O3955">
        <f t="shared" si="122"/>
        <v>0</v>
      </c>
      <c r="P3955" t="str">
        <f t="shared" si="123"/>
        <v>2023-04</v>
      </c>
      <c r="Q3955" s="3">
        <f>IF(AND(IF(dashboard!$B$4="All",TRUE,$F3955=dashboard!$B$4),IF(dashboard!$B$5="All",TRUE,$E3955=dashboard!$B$5),IF(dashboard!$B$6="All",TRUE,$G3955=dashboard!$B$6),IF(dashboard!$B$7="All",TRUE,$M3955=dashboard!$B$7),$P3955&gt;=dashboard!$B$8,$P3955&lt;=dashboard!$B$9,COUNTIFS($C$2:C3955,$C3955,$F$2:F3955,IF(dashboard!$B$4="All","*",dashboard!$B$4),$E$2:E3955,IF(dashboard!$B$5="All","*",dashboard!$B$5),$G$2:G3955,IF(dashboard!$B$6="All","*",dashboard!$B$6),$M$2:M3955,IF(dashboard!$B$7="All","*",dashboard!$B$7),$P$2:P3955,"&gt;="&amp;dashboard!$B$8,$P$2:P3955,"&lt;="&amp;dashboard!$B$9)=1),1,0)</f>
        <v>0</v>
      </c>
    </row>
    <row r="3956" spans="1:17">
      <c r="A3956" t="s">
        <v>5572</v>
      </c>
      <c r="B3956" s="2">
        <v>45456</v>
      </c>
      <c r="C3956" t="s">
        <v>2175</v>
      </c>
      <c r="D3956" t="s">
        <v>1856</v>
      </c>
      <c r="E3956" t="s">
        <v>17</v>
      </c>
      <c r="F3956" t="s">
        <v>18</v>
      </c>
      <c r="G3956" t="s">
        <v>42</v>
      </c>
      <c r="H3956" t="s">
        <v>20</v>
      </c>
      <c r="I3956" s="3">
        <v>3</v>
      </c>
      <c r="J3956" s="4">
        <v>37541.019999999997</v>
      </c>
      <c r="K3956" s="4">
        <v>112623.06</v>
      </c>
      <c r="L3956" t="s">
        <v>21</v>
      </c>
      <c r="M3956" t="s">
        <v>29</v>
      </c>
      <c r="N3956">
        <f>IF(COUNTIF($C$2:C3956,C3956)=1,1,0)</f>
        <v>0</v>
      </c>
      <c r="O3956">
        <f t="shared" si="122"/>
        <v>0</v>
      </c>
      <c r="P3956" t="str">
        <f t="shared" si="123"/>
        <v>2024-06</v>
      </c>
      <c r="Q3956" s="3">
        <f>IF(AND(IF(dashboard!$B$4="All",TRUE,$F3956=dashboard!$B$4),IF(dashboard!$B$5="All",TRUE,$E3956=dashboard!$B$5),IF(dashboard!$B$6="All",TRUE,$G3956=dashboard!$B$6),IF(dashboard!$B$7="All",TRUE,$M3956=dashboard!$B$7),$P3956&gt;=dashboard!$B$8,$P3956&lt;=dashboard!$B$9,COUNTIFS($C$2:C3956,$C3956,$F$2:F3956,IF(dashboard!$B$4="All","*",dashboard!$B$4),$E$2:E3956,IF(dashboard!$B$5="All","*",dashboard!$B$5),$G$2:G3956,IF(dashboard!$B$6="All","*",dashboard!$B$6),$M$2:M3956,IF(dashboard!$B$7="All","*",dashboard!$B$7),$P$2:P3956,"&gt;="&amp;dashboard!$B$8,$P$2:P3956,"&lt;="&amp;dashboard!$B$9)=1),1,0)</f>
        <v>0</v>
      </c>
    </row>
    <row r="3957" spans="1:17">
      <c r="A3957" t="s">
        <v>5573</v>
      </c>
      <c r="B3957" s="2">
        <v>45118</v>
      </c>
      <c r="C3957" t="s">
        <v>3224</v>
      </c>
      <c r="D3957" t="s">
        <v>738</v>
      </c>
      <c r="E3957" t="s">
        <v>26</v>
      </c>
      <c r="F3957" t="s">
        <v>18</v>
      </c>
      <c r="G3957" t="s">
        <v>19</v>
      </c>
      <c r="H3957" t="s">
        <v>50</v>
      </c>
      <c r="I3957" s="3">
        <v>3</v>
      </c>
      <c r="J3957" s="4">
        <v>2346.6999999999998</v>
      </c>
      <c r="K3957" s="4">
        <v>7040.11</v>
      </c>
      <c r="L3957" t="s">
        <v>21</v>
      </c>
      <c r="M3957" t="s">
        <v>29</v>
      </c>
      <c r="N3957">
        <f>IF(COUNTIF($C$2:C3957,C3957)=1,1,0)</f>
        <v>0</v>
      </c>
      <c r="O3957">
        <f t="shared" si="122"/>
        <v>0</v>
      </c>
      <c r="P3957" t="str">
        <f t="shared" si="123"/>
        <v>2023-07</v>
      </c>
      <c r="Q3957" s="3">
        <f>IF(AND(IF(dashboard!$B$4="All",TRUE,$F3957=dashboard!$B$4),IF(dashboard!$B$5="All",TRUE,$E3957=dashboard!$B$5),IF(dashboard!$B$6="All",TRUE,$G3957=dashboard!$B$6),IF(dashboard!$B$7="All",TRUE,$M3957=dashboard!$B$7),$P3957&gt;=dashboard!$B$8,$P3957&lt;=dashboard!$B$9,COUNTIFS($C$2:C3957,$C3957,$F$2:F3957,IF(dashboard!$B$4="All","*",dashboard!$B$4),$E$2:E3957,IF(dashboard!$B$5="All","*",dashboard!$B$5),$G$2:G3957,IF(dashboard!$B$6="All","*",dashboard!$B$6),$M$2:M3957,IF(dashboard!$B$7="All","*",dashboard!$B$7),$P$2:P3957,"&gt;="&amp;dashboard!$B$8,$P$2:P3957,"&lt;="&amp;dashboard!$B$9)=1),1,0)</f>
        <v>0</v>
      </c>
    </row>
    <row r="3958" spans="1:17">
      <c r="A3958" t="s">
        <v>5574</v>
      </c>
      <c r="B3958" s="2">
        <v>45168</v>
      </c>
      <c r="C3958" t="s">
        <v>1756</v>
      </c>
      <c r="D3958" t="s">
        <v>3360</v>
      </c>
      <c r="E3958" t="s">
        <v>61</v>
      </c>
      <c r="F3958" t="s">
        <v>46</v>
      </c>
      <c r="G3958" t="s">
        <v>19</v>
      </c>
      <c r="H3958" t="s">
        <v>34</v>
      </c>
      <c r="I3958" s="3">
        <v>2</v>
      </c>
      <c r="J3958" s="4">
        <v>937.26</v>
      </c>
      <c r="K3958" s="4">
        <v>1874.53</v>
      </c>
      <c r="L3958" t="s">
        <v>21</v>
      </c>
      <c r="M3958" t="s">
        <v>29</v>
      </c>
      <c r="N3958">
        <f>IF(COUNTIF($C$2:C3958,C3958)=1,1,0)</f>
        <v>0</v>
      </c>
      <c r="O3958">
        <f t="shared" si="122"/>
        <v>0</v>
      </c>
      <c r="P3958" t="str">
        <f t="shared" si="123"/>
        <v>2023-08</v>
      </c>
      <c r="Q3958" s="3">
        <f>IF(AND(IF(dashboard!$B$4="All",TRUE,$F3958=dashboard!$B$4),IF(dashboard!$B$5="All",TRUE,$E3958=dashboard!$B$5),IF(dashboard!$B$6="All",TRUE,$G3958=dashboard!$B$6),IF(dashboard!$B$7="All",TRUE,$M3958=dashboard!$B$7),$P3958&gt;=dashboard!$B$8,$P3958&lt;=dashboard!$B$9,COUNTIFS($C$2:C3958,$C3958,$F$2:F3958,IF(dashboard!$B$4="All","*",dashboard!$B$4),$E$2:E3958,IF(dashboard!$B$5="All","*",dashboard!$B$5),$G$2:G3958,IF(dashboard!$B$6="All","*",dashboard!$B$6),$M$2:M3958,IF(dashboard!$B$7="All","*",dashboard!$B$7),$P$2:P3958,"&gt;="&amp;dashboard!$B$8,$P$2:P3958,"&lt;="&amp;dashboard!$B$9)=1),1,0)</f>
        <v>0</v>
      </c>
    </row>
    <row r="3959" spans="1:17">
      <c r="A3959" t="s">
        <v>5575</v>
      </c>
      <c r="B3959" s="2">
        <v>45064</v>
      </c>
      <c r="C3959" t="s">
        <v>2729</v>
      </c>
      <c r="D3959" t="s">
        <v>239</v>
      </c>
      <c r="E3959" t="s">
        <v>26</v>
      </c>
      <c r="F3959" t="s">
        <v>46</v>
      </c>
      <c r="G3959" t="s">
        <v>19</v>
      </c>
      <c r="H3959" t="s">
        <v>57</v>
      </c>
      <c r="I3959" s="3">
        <v>3</v>
      </c>
      <c r="J3959" s="4">
        <v>15125.4</v>
      </c>
      <c r="K3959" s="4">
        <v>45376.21</v>
      </c>
      <c r="L3959" t="s">
        <v>21</v>
      </c>
      <c r="M3959" t="s">
        <v>29</v>
      </c>
      <c r="N3959">
        <f>IF(COUNTIF($C$2:C3959,C3959)=1,1,0)</f>
        <v>0</v>
      </c>
      <c r="O3959">
        <f t="shared" si="122"/>
        <v>0</v>
      </c>
      <c r="P3959" t="str">
        <f t="shared" si="123"/>
        <v>2023-05</v>
      </c>
      <c r="Q3959" s="3">
        <f>IF(AND(IF(dashboard!$B$4="All",TRUE,$F3959=dashboard!$B$4),IF(dashboard!$B$5="All",TRUE,$E3959=dashboard!$B$5),IF(dashboard!$B$6="All",TRUE,$G3959=dashboard!$B$6),IF(dashboard!$B$7="All",TRUE,$M3959=dashboard!$B$7),$P3959&gt;=dashboard!$B$8,$P3959&lt;=dashboard!$B$9,COUNTIFS($C$2:C3959,$C3959,$F$2:F3959,IF(dashboard!$B$4="All","*",dashboard!$B$4),$E$2:E3959,IF(dashboard!$B$5="All","*",dashboard!$B$5),$G$2:G3959,IF(dashboard!$B$6="All","*",dashboard!$B$6),$M$2:M3959,IF(dashboard!$B$7="All","*",dashboard!$B$7),$P$2:P3959,"&gt;="&amp;dashboard!$B$8,$P$2:P3959,"&lt;="&amp;dashboard!$B$9)=1),1,0)</f>
        <v>0</v>
      </c>
    </row>
    <row r="3960" spans="1:17">
      <c r="A3960" t="s">
        <v>5576</v>
      </c>
      <c r="B3960" s="2">
        <v>45271</v>
      </c>
      <c r="C3960" t="s">
        <v>5577</v>
      </c>
      <c r="D3960" t="s">
        <v>2726</v>
      </c>
      <c r="E3960" t="s">
        <v>26</v>
      </c>
      <c r="F3960" t="s">
        <v>46</v>
      </c>
      <c r="G3960" t="s">
        <v>42</v>
      </c>
      <c r="H3960" t="s">
        <v>34</v>
      </c>
      <c r="I3960" s="3">
        <v>1</v>
      </c>
      <c r="J3960" s="4">
        <v>1378.52</v>
      </c>
      <c r="K3960" s="4">
        <v>1378.52</v>
      </c>
      <c r="L3960" t="s">
        <v>21</v>
      </c>
      <c r="M3960" t="s">
        <v>22</v>
      </c>
      <c r="N3960">
        <f>IF(COUNTIF($C$2:C3960,C3960)=1,1,0)</f>
        <v>1</v>
      </c>
      <c r="O3960">
        <f t="shared" si="122"/>
        <v>1</v>
      </c>
      <c r="P3960" t="str">
        <f t="shared" si="123"/>
        <v>2023-12</v>
      </c>
      <c r="Q3960" s="3">
        <f>IF(AND(IF(dashboard!$B$4="All",TRUE,$F3960=dashboard!$B$4),IF(dashboard!$B$5="All",TRUE,$E3960=dashboard!$B$5),IF(dashboard!$B$6="All",TRUE,$G3960=dashboard!$B$6),IF(dashboard!$B$7="All",TRUE,$M3960=dashboard!$B$7),$P3960&gt;=dashboard!$B$8,$P3960&lt;=dashboard!$B$9,COUNTIFS($C$2:C3960,$C3960,$F$2:F3960,IF(dashboard!$B$4="All","*",dashboard!$B$4),$E$2:E3960,IF(dashboard!$B$5="All","*",dashboard!$B$5),$G$2:G3960,IF(dashboard!$B$6="All","*",dashboard!$B$6),$M$2:M3960,IF(dashboard!$B$7="All","*",dashboard!$B$7),$P$2:P3960,"&gt;="&amp;dashboard!$B$8,$P$2:P3960,"&lt;="&amp;dashboard!$B$9)=1),1,0)</f>
        <v>0</v>
      </c>
    </row>
    <row r="3961" spans="1:17">
      <c r="A3961" t="s">
        <v>5578</v>
      </c>
      <c r="B3961" s="2">
        <v>45106</v>
      </c>
      <c r="C3961" t="s">
        <v>2544</v>
      </c>
      <c r="D3961" t="s">
        <v>2023</v>
      </c>
      <c r="E3961" t="s">
        <v>26</v>
      </c>
      <c r="F3961" t="s">
        <v>46</v>
      </c>
      <c r="G3961" t="s">
        <v>42</v>
      </c>
      <c r="H3961" t="s">
        <v>50</v>
      </c>
      <c r="I3961" s="3">
        <v>1</v>
      </c>
      <c r="J3961" s="4">
        <v>2914.15</v>
      </c>
      <c r="K3961" s="4">
        <v>2914.15</v>
      </c>
      <c r="L3961" t="s">
        <v>21</v>
      </c>
      <c r="M3961" t="s">
        <v>29</v>
      </c>
      <c r="N3961">
        <f>IF(COUNTIF($C$2:C3961,C3961)=1,1,0)</f>
        <v>0</v>
      </c>
      <c r="O3961">
        <f t="shared" si="122"/>
        <v>0</v>
      </c>
      <c r="P3961" t="str">
        <f t="shared" si="123"/>
        <v>2023-06</v>
      </c>
      <c r="Q3961" s="3">
        <f>IF(AND(IF(dashboard!$B$4="All",TRUE,$F3961=dashboard!$B$4),IF(dashboard!$B$5="All",TRUE,$E3961=dashboard!$B$5),IF(dashboard!$B$6="All",TRUE,$G3961=dashboard!$B$6),IF(dashboard!$B$7="All",TRUE,$M3961=dashboard!$B$7),$P3961&gt;=dashboard!$B$8,$P3961&lt;=dashboard!$B$9,COUNTIFS($C$2:C3961,$C3961,$F$2:F3961,IF(dashboard!$B$4="All","*",dashboard!$B$4),$E$2:E3961,IF(dashboard!$B$5="All","*",dashboard!$B$5),$G$2:G3961,IF(dashboard!$B$6="All","*",dashboard!$B$6),$M$2:M3961,IF(dashboard!$B$7="All","*",dashboard!$B$7),$P$2:P3961,"&gt;="&amp;dashboard!$B$8,$P$2:P3961,"&lt;="&amp;dashboard!$B$9)=1),1,0)</f>
        <v>0</v>
      </c>
    </row>
    <row r="3962" spans="1:17">
      <c r="A3962" t="s">
        <v>5579</v>
      </c>
      <c r="B3962" s="2">
        <v>45429</v>
      </c>
      <c r="C3962" t="s">
        <v>450</v>
      </c>
      <c r="D3962" t="s">
        <v>1301</v>
      </c>
      <c r="E3962" t="s">
        <v>26</v>
      </c>
      <c r="F3962" t="s">
        <v>46</v>
      </c>
      <c r="G3962" t="s">
        <v>19</v>
      </c>
      <c r="H3962" t="s">
        <v>50</v>
      </c>
      <c r="I3962" s="3">
        <v>3</v>
      </c>
      <c r="J3962" s="4">
        <v>2682.63</v>
      </c>
      <c r="K3962" s="4">
        <v>8047.88</v>
      </c>
      <c r="L3962" t="s">
        <v>21</v>
      </c>
      <c r="M3962" t="s">
        <v>29</v>
      </c>
      <c r="N3962">
        <f>IF(COUNTIF($C$2:C3962,C3962)=1,1,0)</f>
        <v>0</v>
      </c>
      <c r="O3962">
        <f t="shared" si="122"/>
        <v>0</v>
      </c>
      <c r="P3962" t="str">
        <f t="shared" si="123"/>
        <v>2024-05</v>
      </c>
      <c r="Q3962" s="3">
        <f>IF(AND(IF(dashboard!$B$4="All",TRUE,$F3962=dashboard!$B$4),IF(dashboard!$B$5="All",TRUE,$E3962=dashboard!$B$5),IF(dashboard!$B$6="All",TRUE,$G3962=dashboard!$B$6),IF(dashboard!$B$7="All",TRUE,$M3962=dashboard!$B$7),$P3962&gt;=dashboard!$B$8,$P3962&lt;=dashboard!$B$9,COUNTIFS($C$2:C3962,$C3962,$F$2:F3962,IF(dashboard!$B$4="All","*",dashboard!$B$4),$E$2:E3962,IF(dashboard!$B$5="All","*",dashboard!$B$5),$G$2:G3962,IF(dashboard!$B$6="All","*",dashboard!$B$6),$M$2:M3962,IF(dashboard!$B$7="All","*",dashboard!$B$7),$P$2:P3962,"&gt;="&amp;dashboard!$B$8,$P$2:P3962,"&lt;="&amp;dashboard!$B$9)=1),1,0)</f>
        <v>0</v>
      </c>
    </row>
    <row r="3963" spans="1:17">
      <c r="A3963" t="s">
        <v>5580</v>
      </c>
      <c r="B3963" s="2">
        <v>45129</v>
      </c>
      <c r="C3963" t="s">
        <v>2427</v>
      </c>
      <c r="D3963" t="s">
        <v>73</v>
      </c>
      <c r="E3963" t="s">
        <v>61</v>
      </c>
      <c r="F3963" t="s">
        <v>27</v>
      </c>
      <c r="G3963" t="s">
        <v>19</v>
      </c>
      <c r="H3963" t="s">
        <v>20</v>
      </c>
      <c r="I3963" s="3">
        <v>2</v>
      </c>
      <c r="J3963" s="4">
        <v>29114.98</v>
      </c>
      <c r="K3963" s="4">
        <v>58229.96</v>
      </c>
      <c r="L3963" t="s">
        <v>21</v>
      </c>
      <c r="M3963" t="s">
        <v>29</v>
      </c>
      <c r="N3963">
        <f>IF(COUNTIF($C$2:C3963,C3963)=1,1,0)</f>
        <v>0</v>
      </c>
      <c r="O3963">
        <f t="shared" si="122"/>
        <v>0</v>
      </c>
      <c r="P3963" t="str">
        <f t="shared" si="123"/>
        <v>2023-07</v>
      </c>
      <c r="Q3963" s="3">
        <f>IF(AND(IF(dashboard!$B$4="All",TRUE,$F3963=dashboard!$B$4),IF(dashboard!$B$5="All",TRUE,$E3963=dashboard!$B$5),IF(dashboard!$B$6="All",TRUE,$G3963=dashboard!$B$6),IF(dashboard!$B$7="All",TRUE,$M3963=dashboard!$B$7),$P3963&gt;=dashboard!$B$8,$P3963&lt;=dashboard!$B$9,COUNTIFS($C$2:C3963,$C3963,$F$2:F3963,IF(dashboard!$B$4="All","*",dashboard!$B$4),$E$2:E3963,IF(dashboard!$B$5="All","*",dashboard!$B$5),$G$2:G3963,IF(dashboard!$B$6="All","*",dashboard!$B$6),$M$2:M3963,IF(dashboard!$B$7="All","*",dashboard!$B$7),$P$2:P3963,"&gt;="&amp;dashboard!$B$8,$P$2:P3963,"&lt;="&amp;dashboard!$B$9)=1),1,0)</f>
        <v>0</v>
      </c>
    </row>
    <row r="3964" spans="1:17">
      <c r="A3964" t="s">
        <v>5581</v>
      </c>
      <c r="B3964" s="2">
        <v>45118</v>
      </c>
      <c r="C3964" t="s">
        <v>633</v>
      </c>
      <c r="D3964" t="s">
        <v>2574</v>
      </c>
      <c r="E3964" t="s">
        <v>26</v>
      </c>
      <c r="F3964" t="s">
        <v>27</v>
      </c>
      <c r="G3964" t="s">
        <v>19</v>
      </c>
      <c r="H3964" t="s">
        <v>50</v>
      </c>
      <c r="I3964" s="3">
        <v>4</v>
      </c>
      <c r="J3964" s="4">
        <v>2837.91</v>
      </c>
      <c r="K3964" s="4">
        <v>11351.63</v>
      </c>
      <c r="L3964" t="s">
        <v>21</v>
      </c>
      <c r="M3964" t="s">
        <v>29</v>
      </c>
      <c r="N3964">
        <f>IF(COUNTIF($C$2:C3964,C3964)=1,1,0)</f>
        <v>0</v>
      </c>
      <c r="O3964">
        <f t="shared" si="122"/>
        <v>0</v>
      </c>
      <c r="P3964" t="str">
        <f t="shared" si="123"/>
        <v>2023-07</v>
      </c>
      <c r="Q3964" s="3">
        <f>IF(AND(IF(dashboard!$B$4="All",TRUE,$F3964=dashboard!$B$4),IF(dashboard!$B$5="All",TRUE,$E3964=dashboard!$B$5),IF(dashboard!$B$6="All",TRUE,$G3964=dashboard!$B$6),IF(dashboard!$B$7="All",TRUE,$M3964=dashboard!$B$7),$P3964&gt;=dashboard!$B$8,$P3964&lt;=dashboard!$B$9,COUNTIFS($C$2:C3964,$C3964,$F$2:F3964,IF(dashboard!$B$4="All","*",dashboard!$B$4),$E$2:E3964,IF(dashboard!$B$5="All","*",dashboard!$B$5),$G$2:G3964,IF(dashboard!$B$6="All","*",dashboard!$B$6),$M$2:M3964,IF(dashboard!$B$7="All","*",dashboard!$B$7),$P$2:P3964,"&gt;="&amp;dashboard!$B$8,$P$2:P3964,"&lt;="&amp;dashboard!$B$9)=1),1,0)</f>
        <v>0</v>
      </c>
    </row>
    <row r="3965" spans="1:17">
      <c r="A3965" t="s">
        <v>5582</v>
      </c>
      <c r="B3965" s="2">
        <v>44931</v>
      </c>
      <c r="C3965" t="s">
        <v>1843</v>
      </c>
      <c r="D3965" t="s">
        <v>3188</v>
      </c>
      <c r="E3965" t="s">
        <v>61</v>
      </c>
      <c r="F3965" t="s">
        <v>33</v>
      </c>
      <c r="G3965" t="s">
        <v>19</v>
      </c>
      <c r="H3965" t="s">
        <v>50</v>
      </c>
      <c r="I3965" s="3">
        <v>2</v>
      </c>
      <c r="J3965" s="4">
        <v>2861.03</v>
      </c>
      <c r="K3965" s="4">
        <v>5722.06</v>
      </c>
      <c r="L3965" t="s">
        <v>28</v>
      </c>
      <c r="M3965" t="s">
        <v>29</v>
      </c>
      <c r="N3965">
        <f>IF(COUNTIF($C$2:C3965,C3965)=1,1,0)</f>
        <v>0</v>
      </c>
      <c r="O3965">
        <f t="shared" si="122"/>
        <v>0</v>
      </c>
      <c r="P3965" t="str">
        <f t="shared" si="123"/>
        <v>2023-01</v>
      </c>
      <c r="Q3965" s="3">
        <f>IF(AND(IF(dashboard!$B$4="All",TRUE,$F3965=dashboard!$B$4),IF(dashboard!$B$5="All",TRUE,$E3965=dashboard!$B$5),IF(dashboard!$B$6="All",TRUE,$G3965=dashboard!$B$6),IF(dashboard!$B$7="All",TRUE,$M3965=dashboard!$B$7),$P3965&gt;=dashboard!$B$8,$P3965&lt;=dashboard!$B$9,COUNTIFS($C$2:C3965,$C3965,$F$2:F3965,IF(dashboard!$B$4="All","*",dashboard!$B$4),$E$2:E3965,IF(dashboard!$B$5="All","*",dashboard!$B$5),$G$2:G3965,IF(dashboard!$B$6="All","*",dashboard!$B$6),$M$2:M3965,IF(dashboard!$B$7="All","*",dashboard!$B$7),$P$2:P3965,"&gt;="&amp;dashboard!$B$8,$P$2:P3965,"&lt;="&amp;dashboard!$B$9)=1),1,0)</f>
        <v>0</v>
      </c>
    </row>
    <row r="3966" spans="1:17">
      <c r="A3966" t="s">
        <v>5583</v>
      </c>
      <c r="B3966" s="2">
        <v>45163</v>
      </c>
      <c r="C3966" t="s">
        <v>1350</v>
      </c>
      <c r="D3966" t="s">
        <v>1822</v>
      </c>
      <c r="E3966" t="s">
        <v>61</v>
      </c>
      <c r="F3966" t="s">
        <v>46</v>
      </c>
      <c r="G3966" t="s">
        <v>42</v>
      </c>
      <c r="H3966" t="s">
        <v>57</v>
      </c>
      <c r="I3966" s="3">
        <v>5</v>
      </c>
      <c r="J3966" s="4">
        <v>13254.32</v>
      </c>
      <c r="K3966" s="4">
        <v>66271.58</v>
      </c>
      <c r="L3966" t="s">
        <v>35</v>
      </c>
      <c r="M3966" t="s">
        <v>29</v>
      </c>
      <c r="N3966">
        <f>IF(COUNTIF($C$2:C3966,C3966)=1,1,0)</f>
        <v>0</v>
      </c>
      <c r="O3966">
        <f t="shared" si="122"/>
        <v>0</v>
      </c>
      <c r="P3966" t="str">
        <f t="shared" si="123"/>
        <v>2023-08</v>
      </c>
      <c r="Q3966" s="3">
        <f>IF(AND(IF(dashboard!$B$4="All",TRUE,$F3966=dashboard!$B$4),IF(dashboard!$B$5="All",TRUE,$E3966=dashboard!$B$5),IF(dashboard!$B$6="All",TRUE,$G3966=dashboard!$B$6),IF(dashboard!$B$7="All",TRUE,$M3966=dashboard!$B$7),$P3966&gt;=dashboard!$B$8,$P3966&lt;=dashboard!$B$9,COUNTIFS($C$2:C3966,$C3966,$F$2:F3966,IF(dashboard!$B$4="All","*",dashboard!$B$4),$E$2:E3966,IF(dashboard!$B$5="All","*",dashboard!$B$5),$G$2:G3966,IF(dashboard!$B$6="All","*",dashboard!$B$6),$M$2:M3966,IF(dashboard!$B$7="All","*",dashboard!$B$7),$P$2:P3966,"&gt;="&amp;dashboard!$B$8,$P$2:P3966,"&lt;="&amp;dashboard!$B$9)=1),1,0)</f>
        <v>0</v>
      </c>
    </row>
    <row r="3967" spans="1:17">
      <c r="A3967" t="s">
        <v>5584</v>
      </c>
      <c r="B3967" s="2">
        <v>45237</v>
      </c>
      <c r="C3967" t="s">
        <v>1681</v>
      </c>
      <c r="D3967" t="s">
        <v>1239</v>
      </c>
      <c r="E3967" t="s">
        <v>17</v>
      </c>
      <c r="F3967" t="s">
        <v>18</v>
      </c>
      <c r="G3967" t="s">
        <v>42</v>
      </c>
      <c r="H3967" t="s">
        <v>57</v>
      </c>
      <c r="I3967" s="3">
        <v>4</v>
      </c>
      <c r="J3967" s="4">
        <v>11872.36</v>
      </c>
      <c r="K3967" s="4">
        <v>47489.45</v>
      </c>
      <c r="L3967" t="s">
        <v>35</v>
      </c>
      <c r="M3967" t="s">
        <v>29</v>
      </c>
      <c r="N3967">
        <f>IF(COUNTIF($C$2:C3967,C3967)=1,1,0)</f>
        <v>0</v>
      </c>
      <c r="O3967">
        <f t="shared" si="122"/>
        <v>0</v>
      </c>
      <c r="P3967" t="str">
        <f t="shared" si="123"/>
        <v>2023-11</v>
      </c>
      <c r="Q3967" s="3">
        <f>IF(AND(IF(dashboard!$B$4="All",TRUE,$F3967=dashboard!$B$4),IF(dashboard!$B$5="All",TRUE,$E3967=dashboard!$B$5),IF(dashboard!$B$6="All",TRUE,$G3967=dashboard!$B$6),IF(dashboard!$B$7="All",TRUE,$M3967=dashboard!$B$7),$P3967&gt;=dashboard!$B$8,$P3967&lt;=dashboard!$B$9,COUNTIFS($C$2:C3967,$C3967,$F$2:F3967,IF(dashboard!$B$4="All","*",dashboard!$B$4),$E$2:E3967,IF(dashboard!$B$5="All","*",dashboard!$B$5),$G$2:G3967,IF(dashboard!$B$6="All","*",dashboard!$B$6),$M$2:M3967,IF(dashboard!$B$7="All","*",dashboard!$B$7),$P$2:P3967,"&gt;="&amp;dashboard!$B$8,$P$2:P3967,"&lt;="&amp;dashboard!$B$9)=1),1,0)</f>
        <v>0</v>
      </c>
    </row>
    <row r="3968" spans="1:17">
      <c r="A3968" t="s">
        <v>5585</v>
      </c>
      <c r="B3968" s="2">
        <v>44982</v>
      </c>
      <c r="C3968" t="s">
        <v>370</v>
      </c>
      <c r="D3968" t="s">
        <v>196</v>
      </c>
      <c r="E3968" t="s">
        <v>26</v>
      </c>
      <c r="F3968" t="s">
        <v>18</v>
      </c>
      <c r="G3968" t="s">
        <v>42</v>
      </c>
      <c r="H3968" t="s">
        <v>57</v>
      </c>
      <c r="I3968" s="3">
        <v>5</v>
      </c>
      <c r="J3968" s="4">
        <v>17059.95</v>
      </c>
      <c r="K3968" s="4">
        <v>85299.73</v>
      </c>
      <c r="L3968" t="s">
        <v>21</v>
      </c>
      <c r="M3968" t="s">
        <v>29</v>
      </c>
      <c r="N3968">
        <f>IF(COUNTIF($C$2:C3968,C3968)=1,1,0)</f>
        <v>0</v>
      </c>
      <c r="O3968">
        <f t="shared" si="122"/>
        <v>0</v>
      </c>
      <c r="P3968" t="str">
        <f t="shared" si="123"/>
        <v>2023-02</v>
      </c>
      <c r="Q3968" s="3">
        <f>IF(AND(IF(dashboard!$B$4="All",TRUE,$F3968=dashboard!$B$4),IF(dashboard!$B$5="All",TRUE,$E3968=dashboard!$B$5),IF(dashboard!$B$6="All",TRUE,$G3968=dashboard!$B$6),IF(dashboard!$B$7="All",TRUE,$M3968=dashboard!$B$7),$P3968&gt;=dashboard!$B$8,$P3968&lt;=dashboard!$B$9,COUNTIFS($C$2:C3968,$C3968,$F$2:F3968,IF(dashboard!$B$4="All","*",dashboard!$B$4),$E$2:E3968,IF(dashboard!$B$5="All","*",dashboard!$B$5),$G$2:G3968,IF(dashboard!$B$6="All","*",dashboard!$B$6),$M$2:M3968,IF(dashboard!$B$7="All","*",dashboard!$B$7),$P$2:P3968,"&gt;="&amp;dashboard!$B$8,$P$2:P3968,"&lt;="&amp;dashboard!$B$9)=1),1,0)</f>
        <v>0</v>
      </c>
    </row>
    <row r="3969" spans="1:17">
      <c r="A3969" t="s">
        <v>5586</v>
      </c>
      <c r="B3969" s="2">
        <v>45369</v>
      </c>
      <c r="C3969" t="s">
        <v>5354</v>
      </c>
      <c r="D3969" t="s">
        <v>1246</v>
      </c>
      <c r="E3969" t="s">
        <v>17</v>
      </c>
      <c r="F3969" t="s">
        <v>46</v>
      </c>
      <c r="G3969" t="s">
        <v>19</v>
      </c>
      <c r="H3969" t="s">
        <v>20</v>
      </c>
      <c r="I3969" s="3">
        <v>3</v>
      </c>
      <c r="J3969" s="4">
        <v>39989.199999999997</v>
      </c>
      <c r="K3969" s="4">
        <v>119967.61</v>
      </c>
      <c r="L3969" t="s">
        <v>21</v>
      </c>
      <c r="M3969" t="s">
        <v>29</v>
      </c>
      <c r="N3969">
        <f>IF(COUNTIF($C$2:C3969,C3969)=1,1,0)</f>
        <v>0</v>
      </c>
      <c r="O3969">
        <f t="shared" si="122"/>
        <v>0</v>
      </c>
      <c r="P3969" t="str">
        <f t="shared" si="123"/>
        <v>2024-03</v>
      </c>
      <c r="Q3969" s="3">
        <f>IF(AND(IF(dashboard!$B$4="All",TRUE,$F3969=dashboard!$B$4),IF(dashboard!$B$5="All",TRUE,$E3969=dashboard!$B$5),IF(dashboard!$B$6="All",TRUE,$G3969=dashboard!$B$6),IF(dashboard!$B$7="All",TRUE,$M3969=dashboard!$B$7),$P3969&gt;=dashboard!$B$8,$P3969&lt;=dashboard!$B$9,COUNTIFS($C$2:C3969,$C3969,$F$2:F3969,IF(dashboard!$B$4="All","*",dashboard!$B$4),$E$2:E3969,IF(dashboard!$B$5="All","*",dashboard!$B$5),$G$2:G3969,IF(dashboard!$B$6="All","*",dashboard!$B$6),$M$2:M3969,IF(dashboard!$B$7="All","*",dashboard!$B$7),$P$2:P3969,"&gt;="&amp;dashboard!$B$8,$P$2:P3969,"&lt;="&amp;dashboard!$B$9)=1),1,0)</f>
        <v>0</v>
      </c>
    </row>
    <row r="3970" spans="1:17">
      <c r="A3970" t="s">
        <v>5587</v>
      </c>
      <c r="B3970" s="2">
        <v>45163</v>
      </c>
      <c r="C3970" t="s">
        <v>186</v>
      </c>
      <c r="D3970" t="s">
        <v>3819</v>
      </c>
      <c r="E3970" t="s">
        <v>17</v>
      </c>
      <c r="F3970" t="s">
        <v>46</v>
      </c>
      <c r="G3970" t="s">
        <v>19</v>
      </c>
      <c r="H3970" t="s">
        <v>20</v>
      </c>
      <c r="I3970" s="3">
        <v>5</v>
      </c>
      <c r="J3970" s="4">
        <v>26265.86</v>
      </c>
      <c r="K3970" s="4">
        <v>131329.28</v>
      </c>
      <c r="L3970" t="s">
        <v>28</v>
      </c>
      <c r="M3970" t="s">
        <v>29</v>
      </c>
      <c r="N3970">
        <f>IF(COUNTIF($C$2:C3970,C3970)=1,1,0)</f>
        <v>0</v>
      </c>
      <c r="O3970">
        <f t="shared" ref="O3970:O4001" si="124">IF(OR(M3970="Yes",M3970="YES",M3970=TRUE,M3970=1),1,0)</f>
        <v>0</v>
      </c>
      <c r="P3970" t="str">
        <f t="shared" ref="P3970:P4001" si="125">TEXT(B3970,"yyyy-mm")</f>
        <v>2023-08</v>
      </c>
      <c r="Q3970" s="3">
        <f>IF(AND(IF(dashboard!$B$4="All",TRUE,$F3970=dashboard!$B$4),IF(dashboard!$B$5="All",TRUE,$E3970=dashboard!$B$5),IF(dashboard!$B$6="All",TRUE,$G3970=dashboard!$B$6),IF(dashboard!$B$7="All",TRUE,$M3970=dashboard!$B$7),$P3970&gt;=dashboard!$B$8,$P3970&lt;=dashboard!$B$9,COUNTIFS($C$2:C3970,$C3970,$F$2:F3970,IF(dashboard!$B$4="All","*",dashboard!$B$4),$E$2:E3970,IF(dashboard!$B$5="All","*",dashboard!$B$5),$G$2:G3970,IF(dashboard!$B$6="All","*",dashboard!$B$6),$M$2:M3970,IF(dashboard!$B$7="All","*",dashboard!$B$7),$P$2:P3970,"&gt;="&amp;dashboard!$B$8,$P$2:P3970,"&lt;="&amp;dashboard!$B$9)=1),1,0)</f>
        <v>0</v>
      </c>
    </row>
    <row r="3971" spans="1:17">
      <c r="A3971" t="s">
        <v>5588</v>
      </c>
      <c r="B3971" s="2">
        <v>45123</v>
      </c>
      <c r="C3971" t="s">
        <v>2594</v>
      </c>
      <c r="D3971" t="s">
        <v>812</v>
      </c>
      <c r="E3971" t="s">
        <v>26</v>
      </c>
      <c r="F3971" t="s">
        <v>46</v>
      </c>
      <c r="G3971" t="s">
        <v>42</v>
      </c>
      <c r="H3971" t="s">
        <v>34</v>
      </c>
      <c r="I3971" s="3">
        <v>3</v>
      </c>
      <c r="J3971" s="4">
        <v>1420.19</v>
      </c>
      <c r="K3971" s="4">
        <v>4260.57</v>
      </c>
      <c r="L3971" t="s">
        <v>21</v>
      </c>
      <c r="M3971" t="s">
        <v>29</v>
      </c>
      <c r="N3971">
        <f>IF(COUNTIF($C$2:C3971,C3971)=1,1,0)</f>
        <v>0</v>
      </c>
      <c r="O3971">
        <f t="shared" si="124"/>
        <v>0</v>
      </c>
      <c r="P3971" t="str">
        <f t="shared" si="125"/>
        <v>2023-07</v>
      </c>
      <c r="Q3971" s="3">
        <f>IF(AND(IF(dashboard!$B$4="All",TRUE,$F3971=dashboard!$B$4),IF(dashboard!$B$5="All",TRUE,$E3971=dashboard!$B$5),IF(dashboard!$B$6="All",TRUE,$G3971=dashboard!$B$6),IF(dashboard!$B$7="All",TRUE,$M3971=dashboard!$B$7),$P3971&gt;=dashboard!$B$8,$P3971&lt;=dashboard!$B$9,COUNTIFS($C$2:C3971,$C3971,$F$2:F3971,IF(dashboard!$B$4="All","*",dashboard!$B$4),$E$2:E3971,IF(dashboard!$B$5="All","*",dashboard!$B$5),$G$2:G3971,IF(dashboard!$B$6="All","*",dashboard!$B$6),$M$2:M3971,IF(dashboard!$B$7="All","*",dashboard!$B$7),$P$2:P3971,"&gt;="&amp;dashboard!$B$8,$P$2:P3971,"&lt;="&amp;dashboard!$B$9)=1),1,0)</f>
        <v>0</v>
      </c>
    </row>
    <row r="3972" spans="1:17">
      <c r="A3972" t="s">
        <v>5589</v>
      </c>
      <c r="B3972" s="2">
        <v>45440</v>
      </c>
      <c r="C3972" t="s">
        <v>779</v>
      </c>
      <c r="D3972" t="s">
        <v>115</v>
      </c>
      <c r="E3972" t="s">
        <v>17</v>
      </c>
      <c r="F3972" t="s">
        <v>46</v>
      </c>
      <c r="G3972" t="s">
        <v>19</v>
      </c>
      <c r="H3972" t="s">
        <v>20</v>
      </c>
      <c r="I3972" s="3">
        <v>5</v>
      </c>
      <c r="J3972" s="4">
        <v>33828.910000000003</v>
      </c>
      <c r="K3972" s="4">
        <v>169144.55</v>
      </c>
      <c r="L3972" t="s">
        <v>28</v>
      </c>
      <c r="M3972" t="s">
        <v>22</v>
      </c>
      <c r="N3972">
        <f>IF(COUNTIF($C$2:C3972,C3972)=1,1,0)</f>
        <v>0</v>
      </c>
      <c r="O3972">
        <f t="shared" si="124"/>
        <v>1</v>
      </c>
      <c r="P3972" t="str">
        <f t="shared" si="125"/>
        <v>2024-05</v>
      </c>
      <c r="Q3972" s="3">
        <f>IF(AND(IF(dashboard!$B$4="All",TRUE,$F3972=dashboard!$B$4),IF(dashboard!$B$5="All",TRUE,$E3972=dashboard!$B$5),IF(dashboard!$B$6="All",TRUE,$G3972=dashboard!$B$6),IF(dashboard!$B$7="All",TRUE,$M3972=dashboard!$B$7),$P3972&gt;=dashboard!$B$8,$P3972&lt;=dashboard!$B$9,COUNTIFS($C$2:C3972,$C3972,$F$2:F3972,IF(dashboard!$B$4="All","*",dashboard!$B$4),$E$2:E3972,IF(dashboard!$B$5="All","*",dashboard!$B$5),$G$2:G3972,IF(dashboard!$B$6="All","*",dashboard!$B$6),$M$2:M3972,IF(dashboard!$B$7="All","*",dashboard!$B$7),$P$2:P3972,"&gt;="&amp;dashboard!$B$8,$P$2:P3972,"&lt;="&amp;dashboard!$B$9)=1),1,0)</f>
        <v>0</v>
      </c>
    </row>
    <row r="3973" spans="1:17">
      <c r="A3973" t="s">
        <v>5590</v>
      </c>
      <c r="B3973" s="2">
        <v>45375</v>
      </c>
      <c r="C3973" t="s">
        <v>3533</v>
      </c>
      <c r="D3973" t="s">
        <v>141</v>
      </c>
      <c r="E3973" t="s">
        <v>17</v>
      </c>
      <c r="F3973" t="s">
        <v>46</v>
      </c>
      <c r="G3973" t="s">
        <v>42</v>
      </c>
      <c r="H3973" t="s">
        <v>57</v>
      </c>
      <c r="I3973" s="3">
        <v>4</v>
      </c>
      <c r="J3973" s="4">
        <v>17952.98</v>
      </c>
      <c r="K3973" s="4">
        <v>71811.91</v>
      </c>
      <c r="L3973" t="s">
        <v>35</v>
      </c>
      <c r="M3973" t="s">
        <v>29</v>
      </c>
      <c r="N3973">
        <f>IF(COUNTIF($C$2:C3973,C3973)=1,1,0)</f>
        <v>0</v>
      </c>
      <c r="O3973">
        <f t="shared" si="124"/>
        <v>0</v>
      </c>
      <c r="P3973" t="str">
        <f t="shared" si="125"/>
        <v>2024-03</v>
      </c>
      <c r="Q3973" s="3">
        <f>IF(AND(IF(dashboard!$B$4="All",TRUE,$F3973=dashboard!$B$4),IF(dashboard!$B$5="All",TRUE,$E3973=dashboard!$B$5),IF(dashboard!$B$6="All",TRUE,$G3973=dashboard!$B$6),IF(dashboard!$B$7="All",TRUE,$M3973=dashboard!$B$7),$P3973&gt;=dashboard!$B$8,$P3973&lt;=dashboard!$B$9,COUNTIFS($C$2:C3973,$C3973,$F$2:F3973,IF(dashboard!$B$4="All","*",dashboard!$B$4),$E$2:E3973,IF(dashboard!$B$5="All","*",dashboard!$B$5),$G$2:G3973,IF(dashboard!$B$6="All","*",dashboard!$B$6),$M$2:M3973,IF(dashboard!$B$7="All","*",dashboard!$B$7),$P$2:P3973,"&gt;="&amp;dashboard!$B$8,$P$2:P3973,"&lt;="&amp;dashboard!$B$9)=1),1,0)</f>
        <v>0</v>
      </c>
    </row>
    <row r="3974" spans="1:17">
      <c r="A3974" t="s">
        <v>5591</v>
      </c>
      <c r="B3974" s="2">
        <v>45286</v>
      </c>
      <c r="C3974" t="s">
        <v>1395</v>
      </c>
      <c r="D3974" t="s">
        <v>2159</v>
      </c>
      <c r="E3974" t="s">
        <v>61</v>
      </c>
      <c r="F3974" t="s">
        <v>18</v>
      </c>
      <c r="G3974" t="s">
        <v>19</v>
      </c>
      <c r="H3974" t="s">
        <v>20</v>
      </c>
      <c r="I3974" s="3">
        <v>5</v>
      </c>
      <c r="J3974" s="4">
        <v>32287.64</v>
      </c>
      <c r="K3974" s="4">
        <v>161438.22</v>
      </c>
      <c r="L3974" t="s">
        <v>35</v>
      </c>
      <c r="M3974" t="s">
        <v>22</v>
      </c>
      <c r="N3974">
        <f>IF(COUNTIF($C$2:C3974,C3974)=1,1,0)</f>
        <v>0</v>
      </c>
      <c r="O3974">
        <f t="shared" si="124"/>
        <v>1</v>
      </c>
      <c r="P3974" t="str">
        <f t="shared" si="125"/>
        <v>2023-12</v>
      </c>
      <c r="Q3974" s="3">
        <f>IF(AND(IF(dashboard!$B$4="All",TRUE,$F3974=dashboard!$B$4),IF(dashboard!$B$5="All",TRUE,$E3974=dashboard!$B$5),IF(dashboard!$B$6="All",TRUE,$G3974=dashboard!$B$6),IF(dashboard!$B$7="All",TRUE,$M3974=dashboard!$B$7),$P3974&gt;=dashboard!$B$8,$P3974&lt;=dashboard!$B$9,COUNTIFS($C$2:C3974,$C3974,$F$2:F3974,IF(dashboard!$B$4="All","*",dashboard!$B$4),$E$2:E3974,IF(dashboard!$B$5="All","*",dashboard!$B$5),$G$2:G3974,IF(dashboard!$B$6="All","*",dashboard!$B$6),$M$2:M3974,IF(dashboard!$B$7="All","*",dashboard!$B$7),$P$2:P3974,"&gt;="&amp;dashboard!$B$8,$P$2:P3974,"&lt;="&amp;dashboard!$B$9)=1),1,0)</f>
        <v>0</v>
      </c>
    </row>
    <row r="3975" spans="1:17">
      <c r="A3975" t="s">
        <v>5592</v>
      </c>
      <c r="B3975" s="2">
        <v>44956</v>
      </c>
      <c r="C3975" t="s">
        <v>281</v>
      </c>
      <c r="D3975" t="s">
        <v>2315</v>
      </c>
      <c r="E3975" t="s">
        <v>17</v>
      </c>
      <c r="F3975" t="s">
        <v>33</v>
      </c>
      <c r="G3975" t="s">
        <v>19</v>
      </c>
      <c r="H3975" t="s">
        <v>50</v>
      </c>
      <c r="I3975" s="3">
        <v>2</v>
      </c>
      <c r="J3975" s="4">
        <v>2416.6</v>
      </c>
      <c r="K3975" s="4">
        <v>4833.21</v>
      </c>
      <c r="L3975" t="s">
        <v>21</v>
      </c>
      <c r="M3975" t="s">
        <v>29</v>
      </c>
      <c r="N3975">
        <f>IF(COUNTIF($C$2:C3975,C3975)=1,1,0)</f>
        <v>0</v>
      </c>
      <c r="O3975">
        <f t="shared" si="124"/>
        <v>0</v>
      </c>
      <c r="P3975" t="str">
        <f t="shared" si="125"/>
        <v>2023-01</v>
      </c>
      <c r="Q3975" s="3">
        <f>IF(AND(IF(dashboard!$B$4="All",TRUE,$F3975=dashboard!$B$4),IF(dashboard!$B$5="All",TRUE,$E3975=dashboard!$B$5),IF(dashboard!$B$6="All",TRUE,$G3975=dashboard!$B$6),IF(dashboard!$B$7="All",TRUE,$M3975=dashboard!$B$7),$P3975&gt;=dashboard!$B$8,$P3975&lt;=dashboard!$B$9,COUNTIFS($C$2:C3975,$C3975,$F$2:F3975,IF(dashboard!$B$4="All","*",dashboard!$B$4),$E$2:E3975,IF(dashboard!$B$5="All","*",dashboard!$B$5),$G$2:G3975,IF(dashboard!$B$6="All","*",dashboard!$B$6),$M$2:M3975,IF(dashboard!$B$7="All","*",dashboard!$B$7),$P$2:P3975,"&gt;="&amp;dashboard!$B$8,$P$2:P3975,"&lt;="&amp;dashboard!$B$9)=1),1,0)</f>
        <v>0</v>
      </c>
    </row>
    <row r="3976" spans="1:17">
      <c r="A3976" t="s">
        <v>5593</v>
      </c>
      <c r="B3976" s="2">
        <v>45034</v>
      </c>
      <c r="C3976" t="s">
        <v>552</v>
      </c>
      <c r="D3976" t="s">
        <v>1604</v>
      </c>
      <c r="E3976" t="s">
        <v>17</v>
      </c>
      <c r="F3976" t="s">
        <v>46</v>
      </c>
      <c r="G3976" t="s">
        <v>42</v>
      </c>
      <c r="H3976" t="s">
        <v>20</v>
      </c>
      <c r="I3976" s="3">
        <v>3</v>
      </c>
      <c r="J3976" s="4">
        <v>29156.45</v>
      </c>
      <c r="K3976" s="4">
        <v>87469.35</v>
      </c>
      <c r="L3976" t="s">
        <v>28</v>
      </c>
      <c r="M3976" t="s">
        <v>29</v>
      </c>
      <c r="N3976">
        <f>IF(COUNTIF($C$2:C3976,C3976)=1,1,0)</f>
        <v>0</v>
      </c>
      <c r="O3976">
        <f t="shared" si="124"/>
        <v>0</v>
      </c>
      <c r="P3976" t="str">
        <f t="shared" si="125"/>
        <v>2023-04</v>
      </c>
      <c r="Q3976" s="3">
        <f>IF(AND(IF(dashboard!$B$4="All",TRUE,$F3976=dashboard!$B$4),IF(dashboard!$B$5="All",TRUE,$E3976=dashboard!$B$5),IF(dashboard!$B$6="All",TRUE,$G3976=dashboard!$B$6),IF(dashboard!$B$7="All",TRUE,$M3976=dashboard!$B$7),$P3976&gt;=dashboard!$B$8,$P3976&lt;=dashboard!$B$9,COUNTIFS($C$2:C3976,$C3976,$F$2:F3976,IF(dashboard!$B$4="All","*",dashboard!$B$4),$E$2:E3976,IF(dashboard!$B$5="All","*",dashboard!$B$5),$G$2:G3976,IF(dashboard!$B$6="All","*",dashboard!$B$6),$M$2:M3976,IF(dashboard!$B$7="All","*",dashboard!$B$7),$P$2:P3976,"&gt;="&amp;dashboard!$B$8,$P$2:P3976,"&lt;="&amp;dashboard!$B$9)=1),1,0)</f>
        <v>0</v>
      </c>
    </row>
    <row r="3977" spans="1:17">
      <c r="A3977" t="s">
        <v>5594</v>
      </c>
      <c r="B3977" s="2">
        <v>45371</v>
      </c>
      <c r="C3977" t="s">
        <v>485</v>
      </c>
      <c r="D3977" t="s">
        <v>38</v>
      </c>
      <c r="E3977" t="s">
        <v>61</v>
      </c>
      <c r="F3977" t="s">
        <v>46</v>
      </c>
      <c r="G3977" t="s">
        <v>19</v>
      </c>
      <c r="H3977" t="s">
        <v>50</v>
      </c>
      <c r="I3977" s="3">
        <v>1</v>
      </c>
      <c r="J3977" s="4">
        <v>2873.68</v>
      </c>
      <c r="K3977" s="4">
        <v>2873.68</v>
      </c>
      <c r="L3977" t="s">
        <v>28</v>
      </c>
      <c r="M3977" t="s">
        <v>29</v>
      </c>
      <c r="N3977">
        <f>IF(COUNTIF($C$2:C3977,C3977)=1,1,0)</f>
        <v>0</v>
      </c>
      <c r="O3977">
        <f t="shared" si="124"/>
        <v>0</v>
      </c>
      <c r="P3977" t="str">
        <f t="shared" si="125"/>
        <v>2024-03</v>
      </c>
      <c r="Q3977" s="3">
        <f>IF(AND(IF(dashboard!$B$4="All",TRUE,$F3977=dashboard!$B$4),IF(dashboard!$B$5="All",TRUE,$E3977=dashboard!$B$5),IF(dashboard!$B$6="All",TRUE,$G3977=dashboard!$B$6),IF(dashboard!$B$7="All",TRUE,$M3977=dashboard!$B$7),$P3977&gt;=dashboard!$B$8,$P3977&lt;=dashboard!$B$9,COUNTIFS($C$2:C3977,$C3977,$F$2:F3977,IF(dashboard!$B$4="All","*",dashboard!$B$4),$E$2:E3977,IF(dashboard!$B$5="All","*",dashboard!$B$5),$G$2:G3977,IF(dashboard!$B$6="All","*",dashboard!$B$6),$M$2:M3977,IF(dashboard!$B$7="All","*",dashboard!$B$7),$P$2:P3977,"&gt;="&amp;dashboard!$B$8,$P$2:P3977,"&lt;="&amp;dashboard!$B$9)=1),1,0)</f>
        <v>0</v>
      </c>
    </row>
    <row r="3978" spans="1:17">
      <c r="A3978" t="s">
        <v>5595</v>
      </c>
      <c r="B3978" s="2">
        <v>45364</v>
      </c>
      <c r="C3978" t="s">
        <v>1588</v>
      </c>
      <c r="D3978" t="s">
        <v>2423</v>
      </c>
      <c r="E3978" t="s">
        <v>17</v>
      </c>
      <c r="F3978" t="s">
        <v>46</v>
      </c>
      <c r="G3978" t="s">
        <v>19</v>
      </c>
      <c r="H3978" t="s">
        <v>34</v>
      </c>
      <c r="I3978" s="3">
        <v>5</v>
      </c>
      <c r="J3978" s="4">
        <v>1106.23</v>
      </c>
      <c r="K3978" s="4">
        <v>5531.14</v>
      </c>
      <c r="L3978" t="s">
        <v>35</v>
      </c>
      <c r="M3978" t="s">
        <v>29</v>
      </c>
      <c r="N3978">
        <f>IF(COUNTIF($C$2:C3978,C3978)=1,1,0)</f>
        <v>0</v>
      </c>
      <c r="O3978">
        <f t="shared" si="124"/>
        <v>0</v>
      </c>
      <c r="P3978" t="str">
        <f t="shared" si="125"/>
        <v>2024-03</v>
      </c>
      <c r="Q3978" s="3">
        <f>IF(AND(IF(dashboard!$B$4="All",TRUE,$F3978=dashboard!$B$4),IF(dashboard!$B$5="All",TRUE,$E3978=dashboard!$B$5),IF(dashboard!$B$6="All",TRUE,$G3978=dashboard!$B$6),IF(dashboard!$B$7="All",TRUE,$M3978=dashboard!$B$7),$P3978&gt;=dashboard!$B$8,$P3978&lt;=dashboard!$B$9,COUNTIFS($C$2:C3978,$C3978,$F$2:F3978,IF(dashboard!$B$4="All","*",dashboard!$B$4),$E$2:E3978,IF(dashboard!$B$5="All","*",dashboard!$B$5),$G$2:G3978,IF(dashboard!$B$6="All","*",dashboard!$B$6),$M$2:M3978,IF(dashboard!$B$7="All","*",dashboard!$B$7),$P$2:P3978,"&gt;="&amp;dashboard!$B$8,$P$2:P3978,"&lt;="&amp;dashboard!$B$9)=1),1,0)</f>
        <v>0</v>
      </c>
    </row>
    <row r="3979" spans="1:17">
      <c r="A3979" t="s">
        <v>5596</v>
      </c>
      <c r="B3979" s="2">
        <v>45383</v>
      </c>
      <c r="C3979" t="s">
        <v>1166</v>
      </c>
      <c r="D3979" t="s">
        <v>3691</v>
      </c>
      <c r="E3979" t="s">
        <v>17</v>
      </c>
      <c r="F3979" t="s">
        <v>27</v>
      </c>
      <c r="G3979" t="s">
        <v>19</v>
      </c>
      <c r="H3979" t="s">
        <v>50</v>
      </c>
      <c r="I3979" s="3">
        <v>3</v>
      </c>
      <c r="J3979" s="4">
        <v>2768.27</v>
      </c>
      <c r="K3979" s="4">
        <v>8304.7999999999993</v>
      </c>
      <c r="L3979" t="s">
        <v>35</v>
      </c>
      <c r="M3979" t="s">
        <v>29</v>
      </c>
      <c r="N3979">
        <f>IF(COUNTIF($C$2:C3979,C3979)=1,1,0)</f>
        <v>0</v>
      </c>
      <c r="O3979">
        <f t="shared" si="124"/>
        <v>0</v>
      </c>
      <c r="P3979" t="str">
        <f t="shared" si="125"/>
        <v>2024-04</v>
      </c>
      <c r="Q3979" s="3">
        <f>IF(AND(IF(dashboard!$B$4="All",TRUE,$F3979=dashboard!$B$4),IF(dashboard!$B$5="All",TRUE,$E3979=dashboard!$B$5),IF(dashboard!$B$6="All",TRUE,$G3979=dashboard!$B$6),IF(dashboard!$B$7="All",TRUE,$M3979=dashboard!$B$7),$P3979&gt;=dashboard!$B$8,$P3979&lt;=dashboard!$B$9,COUNTIFS($C$2:C3979,$C3979,$F$2:F3979,IF(dashboard!$B$4="All","*",dashboard!$B$4),$E$2:E3979,IF(dashboard!$B$5="All","*",dashboard!$B$5),$G$2:G3979,IF(dashboard!$B$6="All","*",dashboard!$B$6),$M$2:M3979,IF(dashboard!$B$7="All","*",dashboard!$B$7),$P$2:P3979,"&gt;="&amp;dashboard!$B$8,$P$2:P3979,"&lt;="&amp;dashboard!$B$9)=1),1,0)</f>
        <v>0</v>
      </c>
    </row>
    <row r="3980" spans="1:17">
      <c r="A3980" t="s">
        <v>5597</v>
      </c>
      <c r="B3980" s="2">
        <v>45421</v>
      </c>
      <c r="C3980" t="s">
        <v>2987</v>
      </c>
      <c r="D3980" t="s">
        <v>3593</v>
      </c>
      <c r="E3980" t="s">
        <v>17</v>
      </c>
      <c r="F3980" t="s">
        <v>18</v>
      </c>
      <c r="G3980" t="s">
        <v>42</v>
      </c>
      <c r="H3980" t="s">
        <v>57</v>
      </c>
      <c r="I3980" s="3">
        <v>1</v>
      </c>
      <c r="J3980" s="4">
        <v>11098.01</v>
      </c>
      <c r="K3980" s="4">
        <v>11098.01</v>
      </c>
      <c r="L3980" t="s">
        <v>28</v>
      </c>
      <c r="M3980" t="s">
        <v>29</v>
      </c>
      <c r="N3980">
        <f>IF(COUNTIF($C$2:C3980,C3980)=1,1,0)</f>
        <v>0</v>
      </c>
      <c r="O3980">
        <f t="shared" si="124"/>
        <v>0</v>
      </c>
      <c r="P3980" t="str">
        <f t="shared" si="125"/>
        <v>2024-05</v>
      </c>
      <c r="Q3980" s="3">
        <f>IF(AND(IF(dashboard!$B$4="All",TRUE,$F3980=dashboard!$B$4),IF(dashboard!$B$5="All",TRUE,$E3980=dashboard!$B$5),IF(dashboard!$B$6="All",TRUE,$G3980=dashboard!$B$6),IF(dashboard!$B$7="All",TRUE,$M3980=dashboard!$B$7),$P3980&gt;=dashboard!$B$8,$P3980&lt;=dashboard!$B$9,COUNTIFS($C$2:C3980,$C3980,$F$2:F3980,IF(dashboard!$B$4="All","*",dashboard!$B$4),$E$2:E3980,IF(dashboard!$B$5="All","*",dashboard!$B$5),$G$2:G3980,IF(dashboard!$B$6="All","*",dashboard!$B$6),$M$2:M3980,IF(dashboard!$B$7="All","*",dashboard!$B$7),$P$2:P3980,"&gt;="&amp;dashboard!$B$8,$P$2:P3980,"&lt;="&amp;dashboard!$B$9)=1),1,0)</f>
        <v>0</v>
      </c>
    </row>
    <row r="3981" spans="1:17">
      <c r="A3981" t="s">
        <v>5598</v>
      </c>
      <c r="B3981" s="2">
        <v>45173</v>
      </c>
      <c r="C3981" t="s">
        <v>3769</v>
      </c>
      <c r="D3981" t="s">
        <v>288</v>
      </c>
      <c r="E3981" t="s">
        <v>17</v>
      </c>
      <c r="F3981" t="s">
        <v>18</v>
      </c>
      <c r="G3981" t="s">
        <v>19</v>
      </c>
      <c r="H3981" t="s">
        <v>34</v>
      </c>
      <c r="I3981" s="3">
        <v>3</v>
      </c>
      <c r="J3981" s="4">
        <v>1312.95</v>
      </c>
      <c r="K3981" s="4">
        <v>3938.84</v>
      </c>
      <c r="L3981" t="s">
        <v>28</v>
      </c>
      <c r="M3981" t="s">
        <v>29</v>
      </c>
      <c r="N3981">
        <f>IF(COUNTIF($C$2:C3981,C3981)=1,1,0)</f>
        <v>0</v>
      </c>
      <c r="O3981">
        <f t="shared" si="124"/>
        <v>0</v>
      </c>
      <c r="P3981" t="str">
        <f t="shared" si="125"/>
        <v>2023-09</v>
      </c>
      <c r="Q3981" s="3">
        <f>IF(AND(IF(dashboard!$B$4="All",TRUE,$F3981=dashboard!$B$4),IF(dashboard!$B$5="All",TRUE,$E3981=dashboard!$B$5),IF(dashboard!$B$6="All",TRUE,$G3981=dashboard!$B$6),IF(dashboard!$B$7="All",TRUE,$M3981=dashboard!$B$7),$P3981&gt;=dashboard!$B$8,$P3981&lt;=dashboard!$B$9,COUNTIFS($C$2:C3981,$C3981,$F$2:F3981,IF(dashboard!$B$4="All","*",dashboard!$B$4),$E$2:E3981,IF(dashboard!$B$5="All","*",dashboard!$B$5),$G$2:G3981,IF(dashboard!$B$6="All","*",dashboard!$B$6),$M$2:M3981,IF(dashboard!$B$7="All","*",dashboard!$B$7),$P$2:P3981,"&gt;="&amp;dashboard!$B$8,$P$2:P3981,"&lt;="&amp;dashboard!$B$9)=1),1,0)</f>
        <v>0</v>
      </c>
    </row>
    <row r="3982" spans="1:17">
      <c r="A3982" t="s">
        <v>5599</v>
      </c>
      <c r="B3982" s="2">
        <v>45469</v>
      </c>
      <c r="C3982" t="s">
        <v>1222</v>
      </c>
      <c r="D3982" t="s">
        <v>222</v>
      </c>
      <c r="E3982" t="s">
        <v>26</v>
      </c>
      <c r="F3982" t="s">
        <v>33</v>
      </c>
      <c r="G3982" t="s">
        <v>19</v>
      </c>
      <c r="H3982" t="s">
        <v>34</v>
      </c>
      <c r="I3982" s="3">
        <v>3</v>
      </c>
      <c r="J3982" s="4">
        <v>1134.1500000000001</v>
      </c>
      <c r="K3982" s="4">
        <v>3402.44</v>
      </c>
      <c r="L3982" t="s">
        <v>35</v>
      </c>
      <c r="M3982" t="s">
        <v>29</v>
      </c>
      <c r="N3982">
        <f>IF(COUNTIF($C$2:C3982,C3982)=1,1,0)</f>
        <v>0</v>
      </c>
      <c r="O3982">
        <f t="shared" si="124"/>
        <v>0</v>
      </c>
      <c r="P3982" t="str">
        <f t="shared" si="125"/>
        <v>2024-06</v>
      </c>
      <c r="Q3982" s="3">
        <f>IF(AND(IF(dashboard!$B$4="All",TRUE,$F3982=dashboard!$B$4),IF(dashboard!$B$5="All",TRUE,$E3982=dashboard!$B$5),IF(dashboard!$B$6="All",TRUE,$G3982=dashboard!$B$6),IF(dashboard!$B$7="All",TRUE,$M3982=dashboard!$B$7),$P3982&gt;=dashboard!$B$8,$P3982&lt;=dashboard!$B$9,COUNTIFS($C$2:C3982,$C3982,$F$2:F3982,IF(dashboard!$B$4="All","*",dashboard!$B$4),$E$2:E3982,IF(dashboard!$B$5="All","*",dashboard!$B$5),$G$2:G3982,IF(dashboard!$B$6="All","*",dashboard!$B$6),$M$2:M3982,IF(dashboard!$B$7="All","*",dashboard!$B$7),$P$2:P3982,"&gt;="&amp;dashboard!$B$8,$P$2:P3982,"&lt;="&amp;dashboard!$B$9)=1),1,0)</f>
        <v>0</v>
      </c>
    </row>
    <row r="3983" spans="1:17">
      <c r="A3983" t="s">
        <v>5600</v>
      </c>
      <c r="B3983" s="2">
        <v>45365</v>
      </c>
      <c r="C3983" t="s">
        <v>1356</v>
      </c>
      <c r="D3983" t="s">
        <v>2932</v>
      </c>
      <c r="E3983" t="s">
        <v>26</v>
      </c>
      <c r="F3983" t="s">
        <v>27</v>
      </c>
      <c r="G3983" t="s">
        <v>42</v>
      </c>
      <c r="H3983" t="s">
        <v>34</v>
      </c>
      <c r="I3983" s="3">
        <v>1</v>
      </c>
      <c r="J3983" s="4">
        <v>843.24</v>
      </c>
      <c r="K3983" s="4">
        <v>843.24</v>
      </c>
      <c r="L3983" t="s">
        <v>28</v>
      </c>
      <c r="M3983" t="s">
        <v>29</v>
      </c>
      <c r="N3983">
        <f>IF(COUNTIF($C$2:C3983,C3983)=1,1,0)</f>
        <v>0</v>
      </c>
      <c r="O3983">
        <f t="shared" si="124"/>
        <v>0</v>
      </c>
      <c r="P3983" t="str">
        <f t="shared" si="125"/>
        <v>2024-03</v>
      </c>
      <c r="Q3983" s="3">
        <f>IF(AND(IF(dashboard!$B$4="All",TRUE,$F3983=dashboard!$B$4),IF(dashboard!$B$5="All",TRUE,$E3983=dashboard!$B$5),IF(dashboard!$B$6="All",TRUE,$G3983=dashboard!$B$6),IF(dashboard!$B$7="All",TRUE,$M3983=dashboard!$B$7),$P3983&gt;=dashboard!$B$8,$P3983&lt;=dashboard!$B$9,COUNTIFS($C$2:C3983,$C3983,$F$2:F3983,IF(dashboard!$B$4="All","*",dashboard!$B$4),$E$2:E3983,IF(dashboard!$B$5="All","*",dashboard!$B$5),$G$2:G3983,IF(dashboard!$B$6="All","*",dashboard!$B$6),$M$2:M3983,IF(dashboard!$B$7="All","*",dashboard!$B$7),$P$2:P3983,"&gt;="&amp;dashboard!$B$8,$P$2:P3983,"&lt;="&amp;dashboard!$B$9)=1),1,0)</f>
        <v>0</v>
      </c>
    </row>
    <row r="3984" spans="1:17">
      <c r="A3984" t="s">
        <v>5601</v>
      </c>
      <c r="B3984" s="2">
        <v>45204</v>
      </c>
      <c r="C3984" t="s">
        <v>2382</v>
      </c>
      <c r="D3984" t="s">
        <v>647</v>
      </c>
      <c r="E3984" t="s">
        <v>17</v>
      </c>
      <c r="F3984" t="s">
        <v>27</v>
      </c>
      <c r="G3984" t="s">
        <v>19</v>
      </c>
      <c r="H3984" t="s">
        <v>57</v>
      </c>
      <c r="I3984" s="3">
        <v>1</v>
      </c>
      <c r="J3984" s="4">
        <v>12196.97</v>
      </c>
      <c r="K3984" s="4">
        <v>12196.97</v>
      </c>
      <c r="L3984" t="s">
        <v>35</v>
      </c>
      <c r="M3984" t="s">
        <v>29</v>
      </c>
      <c r="N3984">
        <f>IF(COUNTIF($C$2:C3984,C3984)=1,1,0)</f>
        <v>0</v>
      </c>
      <c r="O3984">
        <f t="shared" si="124"/>
        <v>0</v>
      </c>
      <c r="P3984" t="str">
        <f t="shared" si="125"/>
        <v>2023-10</v>
      </c>
      <c r="Q3984" s="3">
        <f>IF(AND(IF(dashboard!$B$4="All",TRUE,$F3984=dashboard!$B$4),IF(dashboard!$B$5="All",TRUE,$E3984=dashboard!$B$5),IF(dashboard!$B$6="All",TRUE,$G3984=dashboard!$B$6),IF(dashboard!$B$7="All",TRUE,$M3984=dashboard!$B$7),$P3984&gt;=dashboard!$B$8,$P3984&lt;=dashboard!$B$9,COUNTIFS($C$2:C3984,$C3984,$F$2:F3984,IF(dashboard!$B$4="All","*",dashboard!$B$4),$E$2:E3984,IF(dashboard!$B$5="All","*",dashboard!$B$5),$G$2:G3984,IF(dashboard!$B$6="All","*",dashboard!$B$6),$M$2:M3984,IF(dashboard!$B$7="All","*",dashboard!$B$7),$P$2:P3984,"&gt;="&amp;dashboard!$B$8,$P$2:P3984,"&lt;="&amp;dashboard!$B$9)=1),1,0)</f>
        <v>0</v>
      </c>
    </row>
    <row r="3985" spans="1:17">
      <c r="A3985" t="s">
        <v>5602</v>
      </c>
      <c r="B3985" s="2">
        <v>45037</v>
      </c>
      <c r="C3985" t="s">
        <v>3340</v>
      </c>
      <c r="D3985" t="s">
        <v>553</v>
      </c>
      <c r="E3985" t="s">
        <v>26</v>
      </c>
      <c r="F3985" t="s">
        <v>27</v>
      </c>
      <c r="G3985" t="s">
        <v>42</v>
      </c>
      <c r="H3985" t="s">
        <v>50</v>
      </c>
      <c r="I3985" s="3">
        <v>4</v>
      </c>
      <c r="J3985" s="4">
        <v>1992.16</v>
      </c>
      <c r="K3985" s="4">
        <v>7968.65</v>
      </c>
      <c r="L3985" t="s">
        <v>28</v>
      </c>
      <c r="M3985" t="s">
        <v>29</v>
      </c>
      <c r="N3985">
        <f>IF(COUNTIF($C$2:C3985,C3985)=1,1,0)</f>
        <v>0</v>
      </c>
      <c r="O3985">
        <f t="shared" si="124"/>
        <v>0</v>
      </c>
      <c r="P3985" t="str">
        <f t="shared" si="125"/>
        <v>2023-04</v>
      </c>
      <c r="Q3985" s="3">
        <f>IF(AND(IF(dashboard!$B$4="All",TRUE,$F3985=dashboard!$B$4),IF(dashboard!$B$5="All",TRUE,$E3985=dashboard!$B$5),IF(dashboard!$B$6="All",TRUE,$G3985=dashboard!$B$6),IF(dashboard!$B$7="All",TRUE,$M3985=dashboard!$B$7),$P3985&gt;=dashboard!$B$8,$P3985&lt;=dashboard!$B$9,COUNTIFS($C$2:C3985,$C3985,$F$2:F3985,IF(dashboard!$B$4="All","*",dashboard!$B$4),$E$2:E3985,IF(dashboard!$B$5="All","*",dashboard!$B$5),$G$2:G3985,IF(dashboard!$B$6="All","*",dashboard!$B$6),$M$2:M3985,IF(dashboard!$B$7="All","*",dashboard!$B$7),$P$2:P3985,"&gt;="&amp;dashboard!$B$8,$P$2:P3985,"&lt;="&amp;dashboard!$B$9)=1),1,0)</f>
        <v>0</v>
      </c>
    </row>
    <row r="3986" spans="1:17">
      <c r="A3986" t="s">
        <v>5603</v>
      </c>
      <c r="B3986" s="2">
        <v>45311</v>
      </c>
      <c r="C3986" t="s">
        <v>1748</v>
      </c>
      <c r="D3986" t="s">
        <v>129</v>
      </c>
      <c r="E3986" t="s">
        <v>17</v>
      </c>
      <c r="F3986" t="s">
        <v>33</v>
      </c>
      <c r="G3986" t="s">
        <v>19</v>
      </c>
      <c r="H3986" t="s">
        <v>34</v>
      </c>
      <c r="I3986" s="3">
        <v>5</v>
      </c>
      <c r="J3986" s="4">
        <v>1291.06</v>
      </c>
      <c r="K3986" s="4">
        <v>6455.29</v>
      </c>
      <c r="L3986" t="s">
        <v>21</v>
      </c>
      <c r="M3986" t="s">
        <v>29</v>
      </c>
      <c r="N3986">
        <f>IF(COUNTIF($C$2:C3986,C3986)=1,1,0)</f>
        <v>0</v>
      </c>
      <c r="O3986">
        <f t="shared" si="124"/>
        <v>0</v>
      </c>
      <c r="P3986" t="str">
        <f t="shared" si="125"/>
        <v>2024-01</v>
      </c>
      <c r="Q3986" s="3">
        <f>IF(AND(IF(dashboard!$B$4="All",TRUE,$F3986=dashboard!$B$4),IF(dashboard!$B$5="All",TRUE,$E3986=dashboard!$B$5),IF(dashboard!$B$6="All",TRUE,$G3986=dashboard!$B$6),IF(dashboard!$B$7="All",TRUE,$M3986=dashboard!$B$7),$P3986&gt;=dashboard!$B$8,$P3986&lt;=dashboard!$B$9,COUNTIFS($C$2:C3986,$C3986,$F$2:F3986,IF(dashboard!$B$4="All","*",dashboard!$B$4),$E$2:E3986,IF(dashboard!$B$5="All","*",dashboard!$B$5),$G$2:G3986,IF(dashboard!$B$6="All","*",dashboard!$B$6),$M$2:M3986,IF(dashboard!$B$7="All","*",dashboard!$B$7),$P$2:P3986,"&gt;="&amp;dashboard!$B$8,$P$2:P3986,"&lt;="&amp;dashboard!$B$9)=1),1,0)</f>
        <v>1</v>
      </c>
    </row>
    <row r="3987" spans="1:17">
      <c r="A3987" t="s">
        <v>5604</v>
      </c>
      <c r="B3987" s="2">
        <v>45117</v>
      </c>
      <c r="C3987" t="s">
        <v>320</v>
      </c>
      <c r="D3987" t="s">
        <v>1979</v>
      </c>
      <c r="E3987" t="s">
        <v>17</v>
      </c>
      <c r="F3987" t="s">
        <v>33</v>
      </c>
      <c r="G3987" t="s">
        <v>42</v>
      </c>
      <c r="H3987" t="s">
        <v>57</v>
      </c>
      <c r="I3987" s="3">
        <v>5</v>
      </c>
      <c r="J3987" s="4">
        <v>14079.02</v>
      </c>
      <c r="K3987" s="4">
        <v>70395.08</v>
      </c>
      <c r="L3987" t="s">
        <v>35</v>
      </c>
      <c r="M3987" t="s">
        <v>22</v>
      </c>
      <c r="N3987">
        <f>IF(COUNTIF($C$2:C3987,C3987)=1,1,0)</f>
        <v>0</v>
      </c>
      <c r="O3987">
        <f t="shared" si="124"/>
        <v>1</v>
      </c>
      <c r="P3987" t="str">
        <f t="shared" si="125"/>
        <v>2023-07</v>
      </c>
      <c r="Q3987" s="3">
        <f>IF(AND(IF(dashboard!$B$4="All",TRUE,$F3987=dashboard!$B$4),IF(dashboard!$B$5="All",TRUE,$E3987=dashboard!$B$5),IF(dashboard!$B$6="All",TRUE,$G3987=dashboard!$B$6),IF(dashboard!$B$7="All",TRUE,$M3987=dashboard!$B$7),$P3987&gt;=dashboard!$B$8,$P3987&lt;=dashboard!$B$9,COUNTIFS($C$2:C3987,$C3987,$F$2:F3987,IF(dashboard!$B$4="All","*",dashboard!$B$4),$E$2:E3987,IF(dashboard!$B$5="All","*",dashboard!$B$5),$G$2:G3987,IF(dashboard!$B$6="All","*",dashboard!$B$6),$M$2:M3987,IF(dashboard!$B$7="All","*",dashboard!$B$7),$P$2:P3987,"&gt;="&amp;dashboard!$B$8,$P$2:P3987,"&lt;="&amp;dashboard!$B$9)=1),1,0)</f>
        <v>1</v>
      </c>
    </row>
    <row r="3988" spans="1:17">
      <c r="A3988" t="s">
        <v>5605</v>
      </c>
      <c r="B3988" s="2">
        <v>45416</v>
      </c>
      <c r="C3988" t="s">
        <v>2675</v>
      </c>
      <c r="D3988" t="s">
        <v>336</v>
      </c>
      <c r="E3988" t="s">
        <v>26</v>
      </c>
      <c r="F3988" t="s">
        <v>33</v>
      </c>
      <c r="G3988" t="s">
        <v>19</v>
      </c>
      <c r="H3988" t="s">
        <v>34</v>
      </c>
      <c r="I3988" s="3">
        <v>3</v>
      </c>
      <c r="J3988" s="4">
        <v>935.83</v>
      </c>
      <c r="K3988" s="4">
        <v>2807.49</v>
      </c>
      <c r="L3988" t="s">
        <v>28</v>
      </c>
      <c r="M3988" t="s">
        <v>29</v>
      </c>
      <c r="N3988">
        <f>IF(COUNTIF($C$2:C3988,C3988)=1,1,0)</f>
        <v>0</v>
      </c>
      <c r="O3988">
        <f t="shared" si="124"/>
        <v>0</v>
      </c>
      <c r="P3988" t="str">
        <f t="shared" si="125"/>
        <v>2024-05</v>
      </c>
      <c r="Q3988" s="3">
        <f>IF(AND(IF(dashboard!$B$4="All",TRUE,$F3988=dashboard!$B$4),IF(dashboard!$B$5="All",TRUE,$E3988=dashboard!$B$5),IF(dashboard!$B$6="All",TRUE,$G3988=dashboard!$B$6),IF(dashboard!$B$7="All",TRUE,$M3988=dashboard!$B$7),$P3988&gt;=dashboard!$B$8,$P3988&lt;=dashboard!$B$9,COUNTIFS($C$2:C3988,$C3988,$F$2:F3988,IF(dashboard!$B$4="All","*",dashboard!$B$4),$E$2:E3988,IF(dashboard!$B$5="All","*",dashboard!$B$5),$G$2:G3988,IF(dashboard!$B$6="All","*",dashboard!$B$6),$M$2:M3988,IF(dashboard!$B$7="All","*",dashboard!$B$7),$P$2:P3988,"&gt;="&amp;dashboard!$B$8,$P$2:P3988,"&lt;="&amp;dashboard!$B$9)=1),1,0)</f>
        <v>1</v>
      </c>
    </row>
    <row r="3989" spans="1:17">
      <c r="A3989" t="s">
        <v>5606</v>
      </c>
      <c r="B3989" s="2">
        <v>45352</v>
      </c>
      <c r="C3989" t="s">
        <v>1378</v>
      </c>
      <c r="D3989" t="s">
        <v>998</v>
      </c>
      <c r="E3989" t="s">
        <v>26</v>
      </c>
      <c r="F3989" t="s">
        <v>27</v>
      </c>
      <c r="G3989" t="s">
        <v>42</v>
      </c>
      <c r="H3989" t="s">
        <v>34</v>
      </c>
      <c r="I3989" s="3">
        <v>2</v>
      </c>
      <c r="J3989" s="4">
        <v>994.08</v>
      </c>
      <c r="K3989" s="4">
        <v>1988.16</v>
      </c>
      <c r="L3989" t="s">
        <v>35</v>
      </c>
      <c r="M3989" t="s">
        <v>29</v>
      </c>
      <c r="N3989">
        <f>IF(COUNTIF($C$2:C3989,C3989)=1,1,0)</f>
        <v>0</v>
      </c>
      <c r="O3989">
        <f t="shared" si="124"/>
        <v>0</v>
      </c>
      <c r="P3989" t="str">
        <f t="shared" si="125"/>
        <v>2024-03</v>
      </c>
      <c r="Q3989" s="3">
        <f>IF(AND(IF(dashboard!$B$4="All",TRUE,$F3989=dashboard!$B$4),IF(dashboard!$B$5="All",TRUE,$E3989=dashboard!$B$5),IF(dashboard!$B$6="All",TRUE,$G3989=dashboard!$B$6),IF(dashboard!$B$7="All",TRUE,$M3989=dashboard!$B$7),$P3989&gt;=dashboard!$B$8,$P3989&lt;=dashboard!$B$9,COUNTIFS($C$2:C3989,$C3989,$F$2:F3989,IF(dashboard!$B$4="All","*",dashboard!$B$4),$E$2:E3989,IF(dashboard!$B$5="All","*",dashboard!$B$5),$G$2:G3989,IF(dashboard!$B$6="All","*",dashboard!$B$6),$M$2:M3989,IF(dashboard!$B$7="All","*",dashboard!$B$7),$P$2:P3989,"&gt;="&amp;dashboard!$B$8,$P$2:P3989,"&lt;="&amp;dashboard!$B$9)=1),1,0)</f>
        <v>0</v>
      </c>
    </row>
    <row r="3990" spans="1:17">
      <c r="A3990" t="s">
        <v>5607</v>
      </c>
      <c r="B3990" s="2">
        <v>45331</v>
      </c>
      <c r="C3990" t="s">
        <v>4294</v>
      </c>
      <c r="D3990" t="s">
        <v>2075</v>
      </c>
      <c r="E3990" t="s">
        <v>26</v>
      </c>
      <c r="F3990" t="s">
        <v>18</v>
      </c>
      <c r="G3990" t="s">
        <v>42</v>
      </c>
      <c r="H3990" t="s">
        <v>57</v>
      </c>
      <c r="I3990" s="3">
        <v>2</v>
      </c>
      <c r="J3990" s="4">
        <v>14280.58</v>
      </c>
      <c r="K3990" s="4">
        <v>28561.15</v>
      </c>
      <c r="L3990" t="s">
        <v>28</v>
      </c>
      <c r="M3990" t="s">
        <v>29</v>
      </c>
      <c r="N3990">
        <f>IF(COUNTIF($C$2:C3990,C3990)=1,1,0)</f>
        <v>0</v>
      </c>
      <c r="O3990">
        <f t="shared" si="124"/>
        <v>0</v>
      </c>
      <c r="P3990" t="str">
        <f t="shared" si="125"/>
        <v>2024-02</v>
      </c>
      <c r="Q3990" s="3">
        <f>IF(AND(IF(dashboard!$B$4="All",TRUE,$F3990=dashboard!$B$4),IF(dashboard!$B$5="All",TRUE,$E3990=dashboard!$B$5),IF(dashboard!$B$6="All",TRUE,$G3990=dashboard!$B$6),IF(dashboard!$B$7="All",TRUE,$M3990=dashboard!$B$7),$P3990&gt;=dashboard!$B$8,$P3990&lt;=dashboard!$B$9,COUNTIFS($C$2:C3990,$C3990,$F$2:F3990,IF(dashboard!$B$4="All","*",dashboard!$B$4),$E$2:E3990,IF(dashboard!$B$5="All","*",dashboard!$B$5),$G$2:G3990,IF(dashboard!$B$6="All","*",dashboard!$B$6),$M$2:M3990,IF(dashboard!$B$7="All","*",dashboard!$B$7),$P$2:P3990,"&gt;="&amp;dashboard!$B$8,$P$2:P3990,"&lt;="&amp;dashboard!$B$9)=1),1,0)</f>
        <v>0</v>
      </c>
    </row>
    <row r="3991" spans="1:17">
      <c r="A3991" t="s">
        <v>5608</v>
      </c>
      <c r="B3991" s="2">
        <v>45261</v>
      </c>
      <c r="C3991" t="s">
        <v>2088</v>
      </c>
      <c r="D3991" t="s">
        <v>5609</v>
      </c>
      <c r="E3991" t="s">
        <v>17</v>
      </c>
      <c r="F3991" t="s">
        <v>27</v>
      </c>
      <c r="G3991" t="s">
        <v>42</v>
      </c>
      <c r="H3991" t="s">
        <v>20</v>
      </c>
      <c r="I3991" s="3">
        <v>3</v>
      </c>
      <c r="J3991" s="4">
        <v>24843.67</v>
      </c>
      <c r="K3991" s="4">
        <v>74531.009999999995</v>
      </c>
      <c r="L3991" t="s">
        <v>21</v>
      </c>
      <c r="M3991" t="s">
        <v>29</v>
      </c>
      <c r="N3991">
        <f>IF(COUNTIF($C$2:C3991,C3991)=1,1,0)</f>
        <v>0</v>
      </c>
      <c r="O3991">
        <f t="shared" si="124"/>
        <v>0</v>
      </c>
      <c r="P3991" t="str">
        <f t="shared" si="125"/>
        <v>2023-12</v>
      </c>
      <c r="Q3991" s="3">
        <f>IF(AND(IF(dashboard!$B$4="All",TRUE,$F3991=dashboard!$B$4),IF(dashboard!$B$5="All",TRUE,$E3991=dashboard!$B$5),IF(dashboard!$B$6="All",TRUE,$G3991=dashboard!$B$6),IF(dashboard!$B$7="All",TRUE,$M3991=dashboard!$B$7),$P3991&gt;=dashboard!$B$8,$P3991&lt;=dashboard!$B$9,COUNTIFS($C$2:C3991,$C3991,$F$2:F3991,IF(dashboard!$B$4="All","*",dashboard!$B$4),$E$2:E3991,IF(dashboard!$B$5="All","*",dashboard!$B$5),$G$2:G3991,IF(dashboard!$B$6="All","*",dashboard!$B$6),$M$2:M3991,IF(dashboard!$B$7="All","*",dashboard!$B$7),$P$2:P3991,"&gt;="&amp;dashboard!$B$8,$P$2:P3991,"&lt;="&amp;dashboard!$B$9)=1),1,0)</f>
        <v>0</v>
      </c>
    </row>
    <row r="3992" spans="1:17">
      <c r="A3992" t="s">
        <v>5610</v>
      </c>
      <c r="B3992" s="2">
        <v>45135</v>
      </c>
      <c r="C3992" t="s">
        <v>155</v>
      </c>
      <c r="D3992" t="s">
        <v>915</v>
      </c>
      <c r="E3992" t="s">
        <v>17</v>
      </c>
      <c r="F3992" t="s">
        <v>33</v>
      </c>
      <c r="G3992" t="s">
        <v>19</v>
      </c>
      <c r="H3992" t="s">
        <v>34</v>
      </c>
      <c r="I3992" s="3">
        <v>4</v>
      </c>
      <c r="J3992" s="4">
        <v>1094.48</v>
      </c>
      <c r="K3992" s="4">
        <v>4377.8999999999996</v>
      </c>
      <c r="L3992" t="s">
        <v>21</v>
      </c>
      <c r="M3992" t="s">
        <v>29</v>
      </c>
      <c r="N3992">
        <f>IF(COUNTIF($C$2:C3992,C3992)=1,1,0)</f>
        <v>0</v>
      </c>
      <c r="O3992">
        <f t="shared" si="124"/>
        <v>0</v>
      </c>
      <c r="P3992" t="str">
        <f t="shared" si="125"/>
        <v>2023-07</v>
      </c>
      <c r="Q3992" s="3">
        <f>IF(AND(IF(dashboard!$B$4="All",TRUE,$F3992=dashboard!$B$4),IF(dashboard!$B$5="All",TRUE,$E3992=dashboard!$B$5),IF(dashboard!$B$6="All",TRUE,$G3992=dashboard!$B$6),IF(dashboard!$B$7="All",TRUE,$M3992=dashboard!$B$7),$P3992&gt;=dashboard!$B$8,$P3992&lt;=dashboard!$B$9,COUNTIFS($C$2:C3992,$C3992,$F$2:F3992,IF(dashboard!$B$4="All","*",dashboard!$B$4),$E$2:E3992,IF(dashboard!$B$5="All","*",dashboard!$B$5),$G$2:G3992,IF(dashboard!$B$6="All","*",dashboard!$B$6),$M$2:M3992,IF(dashboard!$B$7="All","*",dashboard!$B$7),$P$2:P3992,"&gt;="&amp;dashboard!$B$8,$P$2:P3992,"&lt;="&amp;dashboard!$B$9)=1),1,0)</f>
        <v>0</v>
      </c>
    </row>
    <row r="3993" spans="1:17">
      <c r="A3993" t="s">
        <v>5611</v>
      </c>
      <c r="B3993" s="2">
        <v>44948</v>
      </c>
      <c r="C3993" t="s">
        <v>1347</v>
      </c>
      <c r="D3993" t="s">
        <v>1465</v>
      </c>
      <c r="E3993" t="s">
        <v>17</v>
      </c>
      <c r="F3993" t="s">
        <v>27</v>
      </c>
      <c r="G3993" t="s">
        <v>19</v>
      </c>
      <c r="H3993" t="s">
        <v>20</v>
      </c>
      <c r="I3993" s="3">
        <v>1</v>
      </c>
      <c r="J3993" s="4">
        <v>36366.07</v>
      </c>
      <c r="K3993" s="4">
        <v>36366.07</v>
      </c>
      <c r="L3993" t="s">
        <v>21</v>
      </c>
      <c r="M3993" t="s">
        <v>29</v>
      </c>
      <c r="N3993">
        <f>IF(COUNTIF($C$2:C3993,C3993)=1,1,0)</f>
        <v>0</v>
      </c>
      <c r="O3993">
        <f t="shared" si="124"/>
        <v>0</v>
      </c>
      <c r="P3993" t="str">
        <f t="shared" si="125"/>
        <v>2023-01</v>
      </c>
      <c r="Q3993" s="3">
        <f>IF(AND(IF(dashboard!$B$4="All",TRUE,$F3993=dashboard!$B$4),IF(dashboard!$B$5="All",TRUE,$E3993=dashboard!$B$5),IF(dashboard!$B$6="All",TRUE,$G3993=dashboard!$B$6),IF(dashboard!$B$7="All",TRUE,$M3993=dashboard!$B$7),$P3993&gt;=dashboard!$B$8,$P3993&lt;=dashboard!$B$9,COUNTIFS($C$2:C3993,$C3993,$F$2:F3993,IF(dashboard!$B$4="All","*",dashboard!$B$4),$E$2:E3993,IF(dashboard!$B$5="All","*",dashboard!$B$5),$G$2:G3993,IF(dashboard!$B$6="All","*",dashboard!$B$6),$M$2:M3993,IF(dashboard!$B$7="All","*",dashboard!$B$7),$P$2:P3993,"&gt;="&amp;dashboard!$B$8,$P$2:P3993,"&lt;="&amp;dashboard!$B$9)=1),1,0)</f>
        <v>0</v>
      </c>
    </row>
    <row r="3994" spans="1:17">
      <c r="A3994" t="s">
        <v>5612</v>
      </c>
      <c r="B3994" s="2">
        <v>45134</v>
      </c>
      <c r="C3994" t="s">
        <v>3271</v>
      </c>
      <c r="D3994" t="s">
        <v>3691</v>
      </c>
      <c r="E3994" t="s">
        <v>17</v>
      </c>
      <c r="F3994" t="s">
        <v>46</v>
      </c>
      <c r="G3994" t="s">
        <v>42</v>
      </c>
      <c r="H3994" t="s">
        <v>34</v>
      </c>
      <c r="I3994" s="3">
        <v>3</v>
      </c>
      <c r="J3994" s="4">
        <v>1150.6500000000001</v>
      </c>
      <c r="K3994" s="4">
        <v>3451.96</v>
      </c>
      <c r="L3994" t="s">
        <v>35</v>
      </c>
      <c r="M3994" t="s">
        <v>29</v>
      </c>
      <c r="N3994">
        <f>IF(COUNTIF($C$2:C3994,C3994)=1,1,0)</f>
        <v>0</v>
      </c>
      <c r="O3994">
        <f t="shared" si="124"/>
        <v>0</v>
      </c>
      <c r="P3994" t="str">
        <f t="shared" si="125"/>
        <v>2023-07</v>
      </c>
      <c r="Q3994" s="3">
        <f>IF(AND(IF(dashboard!$B$4="All",TRUE,$F3994=dashboard!$B$4),IF(dashboard!$B$5="All",TRUE,$E3994=dashboard!$B$5),IF(dashboard!$B$6="All",TRUE,$G3994=dashboard!$B$6),IF(dashboard!$B$7="All",TRUE,$M3994=dashboard!$B$7),$P3994&gt;=dashboard!$B$8,$P3994&lt;=dashboard!$B$9,COUNTIFS($C$2:C3994,$C3994,$F$2:F3994,IF(dashboard!$B$4="All","*",dashboard!$B$4),$E$2:E3994,IF(dashboard!$B$5="All","*",dashboard!$B$5),$G$2:G3994,IF(dashboard!$B$6="All","*",dashboard!$B$6),$M$2:M3994,IF(dashboard!$B$7="All","*",dashboard!$B$7),$P$2:P3994,"&gt;="&amp;dashboard!$B$8,$P$2:P3994,"&lt;="&amp;dashboard!$B$9)=1),1,0)</f>
        <v>0</v>
      </c>
    </row>
    <row r="3995" spans="1:17">
      <c r="A3995" t="s">
        <v>5613</v>
      </c>
      <c r="B3995" s="2">
        <v>44934</v>
      </c>
      <c r="C3995" t="s">
        <v>320</v>
      </c>
      <c r="D3995" t="s">
        <v>3274</v>
      </c>
      <c r="E3995" t="s">
        <v>26</v>
      </c>
      <c r="F3995" t="s">
        <v>27</v>
      </c>
      <c r="G3995" t="s">
        <v>19</v>
      </c>
      <c r="H3995" t="s">
        <v>20</v>
      </c>
      <c r="I3995" s="3">
        <v>5</v>
      </c>
      <c r="J3995" s="4">
        <v>34966.74</v>
      </c>
      <c r="K3995" s="4">
        <v>174833.71</v>
      </c>
      <c r="L3995" t="s">
        <v>21</v>
      </c>
      <c r="M3995" t="s">
        <v>29</v>
      </c>
      <c r="N3995">
        <f>IF(COUNTIF($C$2:C3995,C3995)=1,1,0)</f>
        <v>0</v>
      </c>
      <c r="O3995">
        <f t="shared" si="124"/>
        <v>0</v>
      </c>
      <c r="P3995" t="str">
        <f t="shared" si="125"/>
        <v>2023-01</v>
      </c>
      <c r="Q3995" s="3">
        <f>IF(AND(IF(dashboard!$B$4="All",TRUE,$F3995=dashboard!$B$4),IF(dashboard!$B$5="All",TRUE,$E3995=dashboard!$B$5),IF(dashboard!$B$6="All",TRUE,$G3995=dashboard!$B$6),IF(dashboard!$B$7="All",TRUE,$M3995=dashboard!$B$7),$P3995&gt;=dashboard!$B$8,$P3995&lt;=dashboard!$B$9,COUNTIFS($C$2:C3995,$C3995,$F$2:F3995,IF(dashboard!$B$4="All","*",dashboard!$B$4),$E$2:E3995,IF(dashboard!$B$5="All","*",dashboard!$B$5),$G$2:G3995,IF(dashboard!$B$6="All","*",dashboard!$B$6),$M$2:M3995,IF(dashboard!$B$7="All","*",dashboard!$B$7),$P$2:P3995,"&gt;="&amp;dashboard!$B$8,$P$2:P3995,"&lt;="&amp;dashboard!$B$9)=1),1,0)</f>
        <v>0</v>
      </c>
    </row>
    <row r="3996" spans="1:17">
      <c r="A3996" t="s">
        <v>5614</v>
      </c>
      <c r="B3996" s="2">
        <v>45455</v>
      </c>
      <c r="C3996" t="s">
        <v>3041</v>
      </c>
      <c r="D3996" t="s">
        <v>700</v>
      </c>
      <c r="E3996" t="s">
        <v>17</v>
      </c>
      <c r="F3996" t="s">
        <v>27</v>
      </c>
      <c r="G3996" t="s">
        <v>19</v>
      </c>
      <c r="H3996" t="s">
        <v>50</v>
      </c>
      <c r="I3996" s="3">
        <v>2</v>
      </c>
      <c r="J3996" s="4">
        <v>2158.27</v>
      </c>
      <c r="K3996" s="4">
        <v>4316.55</v>
      </c>
      <c r="L3996" t="s">
        <v>35</v>
      </c>
      <c r="M3996" t="s">
        <v>29</v>
      </c>
      <c r="N3996">
        <f>IF(COUNTIF($C$2:C3996,C3996)=1,1,0)</f>
        <v>0</v>
      </c>
      <c r="O3996">
        <f t="shared" si="124"/>
        <v>0</v>
      </c>
      <c r="P3996" t="str">
        <f t="shared" si="125"/>
        <v>2024-06</v>
      </c>
      <c r="Q3996" s="3">
        <f>IF(AND(IF(dashboard!$B$4="All",TRUE,$F3996=dashboard!$B$4),IF(dashboard!$B$5="All",TRUE,$E3996=dashboard!$B$5),IF(dashboard!$B$6="All",TRUE,$G3996=dashboard!$B$6),IF(dashboard!$B$7="All",TRUE,$M3996=dashboard!$B$7),$P3996&gt;=dashboard!$B$8,$P3996&lt;=dashboard!$B$9,COUNTIFS($C$2:C3996,$C3996,$F$2:F3996,IF(dashboard!$B$4="All","*",dashboard!$B$4),$E$2:E3996,IF(dashboard!$B$5="All","*",dashboard!$B$5),$G$2:G3996,IF(dashboard!$B$6="All","*",dashboard!$B$6),$M$2:M3996,IF(dashboard!$B$7="All","*",dashboard!$B$7),$P$2:P3996,"&gt;="&amp;dashboard!$B$8,$P$2:P3996,"&lt;="&amp;dashboard!$B$9)=1),1,0)</f>
        <v>0</v>
      </c>
    </row>
    <row r="3997" spans="1:17">
      <c r="A3997" t="s">
        <v>5615</v>
      </c>
      <c r="B3997" s="2">
        <v>45092</v>
      </c>
      <c r="C3997" t="s">
        <v>1388</v>
      </c>
      <c r="D3997" t="s">
        <v>1668</v>
      </c>
      <c r="E3997" t="s">
        <v>26</v>
      </c>
      <c r="F3997" t="s">
        <v>18</v>
      </c>
      <c r="G3997" t="s">
        <v>42</v>
      </c>
      <c r="H3997" t="s">
        <v>20</v>
      </c>
      <c r="I3997" s="3">
        <v>2</v>
      </c>
      <c r="J3997" s="4">
        <v>27703.83</v>
      </c>
      <c r="K3997" s="4">
        <v>55407.65</v>
      </c>
      <c r="L3997" t="s">
        <v>21</v>
      </c>
      <c r="M3997" t="s">
        <v>29</v>
      </c>
      <c r="N3997">
        <f>IF(COUNTIF($C$2:C3997,C3997)=1,1,0)</f>
        <v>0</v>
      </c>
      <c r="O3997">
        <f t="shared" si="124"/>
        <v>0</v>
      </c>
      <c r="P3997" t="str">
        <f t="shared" si="125"/>
        <v>2023-06</v>
      </c>
      <c r="Q3997" s="3">
        <f>IF(AND(IF(dashboard!$B$4="All",TRUE,$F3997=dashboard!$B$4),IF(dashboard!$B$5="All",TRUE,$E3997=dashboard!$B$5),IF(dashboard!$B$6="All",TRUE,$G3997=dashboard!$B$6),IF(dashboard!$B$7="All",TRUE,$M3997=dashboard!$B$7),$P3997&gt;=dashboard!$B$8,$P3997&lt;=dashboard!$B$9,COUNTIFS($C$2:C3997,$C3997,$F$2:F3997,IF(dashboard!$B$4="All","*",dashboard!$B$4),$E$2:E3997,IF(dashboard!$B$5="All","*",dashboard!$B$5),$G$2:G3997,IF(dashboard!$B$6="All","*",dashboard!$B$6),$M$2:M3997,IF(dashboard!$B$7="All","*",dashboard!$B$7),$P$2:P3997,"&gt;="&amp;dashboard!$B$8,$P$2:P3997,"&lt;="&amp;dashboard!$B$9)=1),1,0)</f>
        <v>0</v>
      </c>
    </row>
    <row r="3998" spans="1:17">
      <c r="A3998" t="s">
        <v>5616</v>
      </c>
      <c r="B3998" s="2">
        <v>45422</v>
      </c>
      <c r="C3998" t="s">
        <v>250</v>
      </c>
      <c r="D3998" t="s">
        <v>706</v>
      </c>
      <c r="E3998" t="s">
        <v>17</v>
      </c>
      <c r="F3998" t="s">
        <v>18</v>
      </c>
      <c r="G3998" t="s">
        <v>19</v>
      </c>
      <c r="H3998" t="s">
        <v>20</v>
      </c>
      <c r="I3998" s="3">
        <v>2</v>
      </c>
      <c r="J3998" s="4">
        <v>38670.47</v>
      </c>
      <c r="K3998" s="4">
        <v>77340.95</v>
      </c>
      <c r="L3998" t="s">
        <v>35</v>
      </c>
      <c r="M3998" t="s">
        <v>29</v>
      </c>
      <c r="N3998">
        <f>IF(COUNTIF($C$2:C3998,C3998)=1,1,0)</f>
        <v>0</v>
      </c>
      <c r="O3998">
        <f t="shared" si="124"/>
        <v>0</v>
      </c>
      <c r="P3998" t="str">
        <f t="shared" si="125"/>
        <v>2024-05</v>
      </c>
      <c r="Q3998" s="3">
        <f>IF(AND(IF(dashboard!$B$4="All",TRUE,$F3998=dashboard!$B$4),IF(dashboard!$B$5="All",TRUE,$E3998=dashboard!$B$5),IF(dashboard!$B$6="All",TRUE,$G3998=dashboard!$B$6),IF(dashboard!$B$7="All",TRUE,$M3998=dashboard!$B$7),$P3998&gt;=dashboard!$B$8,$P3998&lt;=dashboard!$B$9,COUNTIFS($C$2:C3998,$C3998,$F$2:F3998,IF(dashboard!$B$4="All","*",dashboard!$B$4),$E$2:E3998,IF(dashboard!$B$5="All","*",dashboard!$B$5),$G$2:G3998,IF(dashboard!$B$6="All","*",dashboard!$B$6),$M$2:M3998,IF(dashboard!$B$7="All","*",dashboard!$B$7),$P$2:P3998,"&gt;="&amp;dashboard!$B$8,$P$2:P3998,"&lt;="&amp;dashboard!$B$9)=1),1,0)</f>
        <v>0</v>
      </c>
    </row>
    <row r="3999" spans="1:17">
      <c r="A3999" t="s">
        <v>5617</v>
      </c>
      <c r="B3999" s="2">
        <v>45355</v>
      </c>
      <c r="C3999" t="s">
        <v>81</v>
      </c>
      <c r="D3999" t="s">
        <v>193</v>
      </c>
      <c r="E3999" t="s">
        <v>17</v>
      </c>
      <c r="F3999" t="s">
        <v>18</v>
      </c>
      <c r="G3999" t="s">
        <v>42</v>
      </c>
      <c r="H3999" t="s">
        <v>20</v>
      </c>
      <c r="I3999" s="3">
        <v>4</v>
      </c>
      <c r="J3999" s="4">
        <v>40348.61</v>
      </c>
      <c r="K3999" s="4">
        <v>161394.44</v>
      </c>
      <c r="L3999" t="s">
        <v>21</v>
      </c>
      <c r="M3999" t="s">
        <v>22</v>
      </c>
      <c r="N3999">
        <f>IF(COUNTIF($C$2:C3999,C3999)=1,1,0)</f>
        <v>0</v>
      </c>
      <c r="O3999">
        <f t="shared" si="124"/>
        <v>1</v>
      </c>
      <c r="P3999" t="str">
        <f t="shared" si="125"/>
        <v>2024-03</v>
      </c>
      <c r="Q3999" s="3">
        <f>IF(AND(IF(dashboard!$B$4="All",TRUE,$F3999=dashboard!$B$4),IF(dashboard!$B$5="All",TRUE,$E3999=dashboard!$B$5),IF(dashboard!$B$6="All",TRUE,$G3999=dashboard!$B$6),IF(dashboard!$B$7="All",TRUE,$M3999=dashboard!$B$7),$P3999&gt;=dashboard!$B$8,$P3999&lt;=dashboard!$B$9,COUNTIFS($C$2:C3999,$C3999,$F$2:F3999,IF(dashboard!$B$4="All","*",dashboard!$B$4),$E$2:E3999,IF(dashboard!$B$5="All","*",dashboard!$B$5),$G$2:G3999,IF(dashboard!$B$6="All","*",dashboard!$B$6),$M$2:M3999,IF(dashboard!$B$7="All","*",dashboard!$B$7),$P$2:P3999,"&gt;="&amp;dashboard!$B$8,$P$2:P3999,"&lt;="&amp;dashboard!$B$9)=1),1,0)</f>
        <v>0</v>
      </c>
    </row>
    <row r="4000" spans="1:17">
      <c r="A4000" t="s">
        <v>5618</v>
      </c>
      <c r="B4000" s="2">
        <v>45089</v>
      </c>
      <c r="C4000" t="s">
        <v>1276</v>
      </c>
      <c r="D4000" t="s">
        <v>2302</v>
      </c>
      <c r="E4000" t="s">
        <v>17</v>
      </c>
      <c r="F4000" t="s">
        <v>46</v>
      </c>
      <c r="G4000" t="s">
        <v>19</v>
      </c>
      <c r="H4000" t="s">
        <v>20</v>
      </c>
      <c r="I4000" s="3">
        <v>5</v>
      </c>
      <c r="J4000" s="4">
        <v>33437.96</v>
      </c>
      <c r="K4000" s="4">
        <v>167189.79999999999</v>
      </c>
      <c r="L4000" t="s">
        <v>28</v>
      </c>
      <c r="M4000" t="s">
        <v>29</v>
      </c>
      <c r="N4000">
        <f>IF(COUNTIF($C$2:C4000,C4000)=1,1,0)</f>
        <v>0</v>
      </c>
      <c r="O4000">
        <f t="shared" si="124"/>
        <v>0</v>
      </c>
      <c r="P4000" t="str">
        <f t="shared" si="125"/>
        <v>2023-06</v>
      </c>
      <c r="Q4000" s="3">
        <f>IF(AND(IF(dashboard!$B$4="All",TRUE,$F4000=dashboard!$B$4),IF(dashboard!$B$5="All",TRUE,$E4000=dashboard!$B$5),IF(dashboard!$B$6="All",TRUE,$G4000=dashboard!$B$6),IF(dashboard!$B$7="All",TRUE,$M4000=dashboard!$B$7),$P4000&gt;=dashboard!$B$8,$P4000&lt;=dashboard!$B$9,COUNTIFS($C$2:C4000,$C4000,$F$2:F4000,IF(dashboard!$B$4="All","*",dashboard!$B$4),$E$2:E4000,IF(dashboard!$B$5="All","*",dashboard!$B$5),$G$2:G4000,IF(dashboard!$B$6="All","*",dashboard!$B$6),$M$2:M4000,IF(dashboard!$B$7="All","*",dashboard!$B$7),$P$2:P4000,"&gt;="&amp;dashboard!$B$8,$P$2:P4000,"&lt;="&amp;dashboard!$B$9)=1),1,0)</f>
        <v>0</v>
      </c>
    </row>
    <row r="4001" spans="1:17">
      <c r="A4001" t="s">
        <v>5619</v>
      </c>
      <c r="B4001" s="2">
        <v>45292</v>
      </c>
      <c r="C4001" t="s">
        <v>3561</v>
      </c>
      <c r="D4001" t="s">
        <v>1701</v>
      </c>
      <c r="E4001" t="s">
        <v>17</v>
      </c>
      <c r="F4001" t="s">
        <v>18</v>
      </c>
      <c r="G4001" t="s">
        <v>42</v>
      </c>
      <c r="H4001" t="s">
        <v>50</v>
      </c>
      <c r="I4001" s="3">
        <v>4</v>
      </c>
      <c r="J4001" s="4">
        <v>2131.3000000000002</v>
      </c>
      <c r="K4001" s="4">
        <v>8525.2099999999991</v>
      </c>
      <c r="L4001" t="s">
        <v>28</v>
      </c>
      <c r="M4001" t="s">
        <v>29</v>
      </c>
      <c r="N4001">
        <f>IF(COUNTIF($C$2:C4001,C4001)=1,1,0)</f>
        <v>0</v>
      </c>
      <c r="O4001">
        <f t="shared" si="124"/>
        <v>0</v>
      </c>
      <c r="P4001" t="str">
        <f t="shared" si="125"/>
        <v>2024-01</v>
      </c>
      <c r="Q4001" s="3">
        <f>IF(AND(IF(dashboard!$B$4="All",TRUE,$F4001=dashboard!$B$4),IF(dashboard!$B$5="All",TRUE,$E4001=dashboard!$B$5),IF(dashboard!$B$6="All",TRUE,$G4001=dashboard!$B$6),IF(dashboard!$B$7="All",TRUE,$M4001=dashboard!$B$7),$P4001&gt;=dashboard!$B$8,$P4001&lt;=dashboard!$B$9,COUNTIFS($C$2:C4001,$C4001,$F$2:F4001,IF(dashboard!$B$4="All","*",dashboard!$B$4),$E$2:E4001,IF(dashboard!$B$5="All","*",dashboard!$B$5),$G$2:G4001,IF(dashboard!$B$6="All","*",dashboard!$B$6),$M$2:M4001,IF(dashboard!$B$7="All","*",dashboard!$B$7),$P$2:P4001,"&gt;="&amp;dashboard!$B$8,$P$2:P4001,"&lt;="&amp;dashboard!$B$9)=1),1,0)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4"/>
  <cols>
    <col min="1" max="1" width="69.109375" customWidth="1"/>
    <col min="2" max="2" width="34.77734375" customWidth="1"/>
  </cols>
  <sheetData>
    <row r="1" spans="1:2" ht="15.6" customHeight="1">
      <c r="A1" s="5" t="s">
        <v>5624</v>
      </c>
    </row>
    <row r="3" spans="1:2">
      <c r="A3" s="1" t="s">
        <v>5625</v>
      </c>
      <c r="B3" s="1" t="s">
        <v>5626</v>
      </c>
    </row>
    <row r="4" spans="1:2">
      <c r="A4" s="6" t="s">
        <v>5627</v>
      </c>
      <c r="B4" s="4">
        <f>SUM(Cleaned_Data!$K$2:$K$4001)</f>
        <v>151970937.56000012</v>
      </c>
    </row>
    <row r="5" spans="1:2">
      <c r="A5" s="6" t="s">
        <v>5628</v>
      </c>
      <c r="B5" s="3">
        <f>COUNTA(Cleaned_Data!$A$2:$A$4001)</f>
        <v>4000</v>
      </c>
    </row>
    <row r="6" spans="1:2">
      <c r="A6" s="6" t="s">
        <v>5629</v>
      </c>
      <c r="B6" s="3">
        <f>SUM(Cleaned_Data!$N$2:$N$4001)</f>
        <v>796</v>
      </c>
    </row>
    <row r="7" spans="1:2">
      <c r="A7" s="6" t="s">
        <v>5630</v>
      </c>
      <c r="B7" s="4">
        <f>IF(B5=0,"",B4/B5)</f>
        <v>37992.734390000027</v>
      </c>
    </row>
    <row r="8" spans="1:2">
      <c r="A8" s="6" t="s">
        <v>5631</v>
      </c>
      <c r="B8" s="7">
        <f>IF(B5=0,"",SUM(Cleaned_Data!$O$2:$O$4001)/B5)</f>
        <v>0.12375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/>
  </sheetViews>
  <sheetFormatPr defaultRowHeight="14.4"/>
  <cols>
    <col min="1" max="1" width="45" customWidth="1"/>
    <col min="2" max="2" width="13" customWidth="1"/>
    <col min="3" max="3" width="29" customWidth="1"/>
    <col min="4" max="4" width="20" customWidth="1"/>
  </cols>
  <sheetData>
    <row r="1" spans="1:4" ht="15.6" customHeight="1">
      <c r="A1" s="5" t="s">
        <v>5632</v>
      </c>
    </row>
    <row r="3" spans="1:4">
      <c r="A3" s="1" t="s">
        <v>5633</v>
      </c>
      <c r="B3" s="1" t="s">
        <v>5634</v>
      </c>
      <c r="C3" s="1" t="s">
        <v>5635</v>
      </c>
      <c r="D3" s="1" t="s">
        <v>5636</v>
      </c>
    </row>
    <row r="4" spans="1:4">
      <c r="A4" t="s">
        <v>5637</v>
      </c>
      <c r="B4" t="s">
        <v>5638</v>
      </c>
      <c r="C4" t="s">
        <v>5627</v>
      </c>
      <c r="D4">
        <v>151970937.56</v>
      </c>
    </row>
    <row r="5" spans="1:4">
      <c r="A5" t="s">
        <v>5637</v>
      </c>
      <c r="B5" t="s">
        <v>5638</v>
      </c>
      <c r="C5" t="s">
        <v>5628</v>
      </c>
      <c r="D5">
        <v>4000</v>
      </c>
    </row>
    <row r="6" spans="1:4">
      <c r="A6" t="s">
        <v>5637</v>
      </c>
      <c r="B6" t="s">
        <v>5638</v>
      </c>
      <c r="C6" t="s">
        <v>5639</v>
      </c>
      <c r="D6">
        <v>796</v>
      </c>
    </row>
    <row r="7" spans="1:4">
      <c r="A7" t="s">
        <v>5637</v>
      </c>
      <c r="B7" t="s">
        <v>5638</v>
      </c>
      <c r="C7" t="s">
        <v>5640</v>
      </c>
      <c r="D7">
        <v>37992.734389999998</v>
      </c>
    </row>
    <row r="8" spans="1:4">
      <c r="A8" t="s">
        <v>5641</v>
      </c>
      <c r="B8" t="s">
        <v>17</v>
      </c>
      <c r="C8" t="s">
        <v>5642</v>
      </c>
      <c r="D8">
        <v>82488409.629999995</v>
      </c>
    </row>
    <row r="9" spans="1:4">
      <c r="A9" t="s">
        <v>5641</v>
      </c>
      <c r="B9" t="s">
        <v>26</v>
      </c>
      <c r="C9" t="s">
        <v>5642</v>
      </c>
      <c r="D9">
        <v>45549210.990000002</v>
      </c>
    </row>
    <row r="10" spans="1:4">
      <c r="A10" t="s">
        <v>5641</v>
      </c>
      <c r="B10" t="s">
        <v>61</v>
      </c>
      <c r="C10" t="s">
        <v>5642</v>
      </c>
      <c r="D10">
        <v>23933316.940000001</v>
      </c>
    </row>
    <row r="11" spans="1:4">
      <c r="A11" t="s">
        <v>5641</v>
      </c>
      <c r="B11" t="s">
        <v>17</v>
      </c>
      <c r="C11" t="s">
        <v>5643</v>
      </c>
      <c r="D11">
        <v>2204</v>
      </c>
    </row>
    <row r="12" spans="1:4">
      <c r="A12" t="s">
        <v>5641</v>
      </c>
      <c r="B12" t="s">
        <v>26</v>
      </c>
      <c r="C12" t="s">
        <v>5643</v>
      </c>
      <c r="D12">
        <v>1189</v>
      </c>
    </row>
    <row r="13" spans="1:4">
      <c r="A13" t="s">
        <v>5641</v>
      </c>
      <c r="B13" t="s">
        <v>61</v>
      </c>
      <c r="C13" t="s">
        <v>5643</v>
      </c>
      <c r="D13">
        <v>607</v>
      </c>
    </row>
    <row r="14" spans="1:4">
      <c r="A14" t="s">
        <v>5641</v>
      </c>
      <c r="B14" t="s">
        <v>17</v>
      </c>
      <c r="C14" t="s">
        <v>5644</v>
      </c>
      <c r="D14">
        <v>37426.68313520871</v>
      </c>
    </row>
    <row r="15" spans="1:4">
      <c r="A15" t="s">
        <v>5641</v>
      </c>
      <c r="B15" t="s">
        <v>26</v>
      </c>
      <c r="C15" t="s">
        <v>5644</v>
      </c>
      <c r="D15">
        <v>38308.840193439857</v>
      </c>
    </row>
    <row r="16" spans="1:4">
      <c r="A16" t="s">
        <v>5641</v>
      </c>
      <c r="B16" t="s">
        <v>61</v>
      </c>
      <c r="C16" t="s">
        <v>5644</v>
      </c>
      <c r="D16">
        <v>39428.858220757829</v>
      </c>
    </row>
    <row r="17" spans="1:4">
      <c r="A17" t="s">
        <v>5641</v>
      </c>
      <c r="B17" t="s">
        <v>17</v>
      </c>
      <c r="C17" t="s">
        <v>5645</v>
      </c>
      <c r="D17">
        <v>0.54279068718275525</v>
      </c>
    </row>
    <row r="18" spans="1:4">
      <c r="A18" t="s">
        <v>5641</v>
      </c>
      <c r="B18" t="s">
        <v>26</v>
      </c>
      <c r="C18" t="s">
        <v>5645</v>
      </c>
      <c r="D18">
        <v>0.29972316892508871</v>
      </c>
    </row>
    <row r="19" spans="1:4">
      <c r="A19" t="s">
        <v>5641</v>
      </c>
      <c r="B19" t="s">
        <v>61</v>
      </c>
      <c r="C19" t="s">
        <v>5645</v>
      </c>
      <c r="D19">
        <v>0.1574861438921559</v>
      </c>
    </row>
    <row r="20" spans="1:4">
      <c r="A20" t="s">
        <v>5646</v>
      </c>
      <c r="B20" t="s">
        <v>19</v>
      </c>
      <c r="C20" t="s">
        <v>5642</v>
      </c>
      <c r="D20">
        <v>92088200.810000002</v>
      </c>
    </row>
    <row r="21" spans="1:4">
      <c r="A21" t="s">
        <v>5646</v>
      </c>
      <c r="B21" t="s">
        <v>42</v>
      </c>
      <c r="C21" t="s">
        <v>5642</v>
      </c>
      <c r="D21">
        <v>59882736.75</v>
      </c>
    </row>
    <row r="22" spans="1:4">
      <c r="A22" t="s">
        <v>5646</v>
      </c>
      <c r="B22" t="s">
        <v>19</v>
      </c>
      <c r="C22" t="s">
        <v>5643</v>
      </c>
      <c r="D22">
        <v>2338</v>
      </c>
    </row>
    <row r="23" spans="1:4">
      <c r="A23" t="s">
        <v>5646</v>
      </c>
      <c r="B23" t="s">
        <v>42</v>
      </c>
      <c r="C23" t="s">
        <v>5643</v>
      </c>
      <c r="D23">
        <v>1662</v>
      </c>
    </row>
    <row r="24" spans="1:4">
      <c r="A24" t="s">
        <v>5646</v>
      </c>
      <c r="B24" t="s">
        <v>19</v>
      </c>
      <c r="C24" t="s">
        <v>5644</v>
      </c>
      <c r="D24">
        <v>39387.596582549188</v>
      </c>
    </row>
    <row r="25" spans="1:4">
      <c r="A25" t="s">
        <v>5646</v>
      </c>
      <c r="B25" t="s">
        <v>42</v>
      </c>
      <c r="C25" t="s">
        <v>5644</v>
      </c>
      <c r="D25">
        <v>36030.527527075807</v>
      </c>
    </row>
    <row r="26" spans="1:4">
      <c r="A26" t="s">
        <v>5646</v>
      </c>
      <c r="B26" t="s">
        <v>19</v>
      </c>
      <c r="C26" t="s">
        <v>5645</v>
      </c>
      <c r="D26">
        <v>0.60595928595651682</v>
      </c>
    </row>
    <row r="27" spans="1:4">
      <c r="A27" t="s">
        <v>5646</v>
      </c>
      <c r="B27" t="s">
        <v>42</v>
      </c>
      <c r="C27" t="s">
        <v>5645</v>
      </c>
      <c r="D27">
        <v>0.39404071404348318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tabSelected="1" workbookViewId="0">
      <selection activeCell="C28" sqref="C28"/>
    </sheetView>
  </sheetViews>
  <sheetFormatPr defaultRowHeight="14.4"/>
  <cols>
    <col min="1" max="1" width="26" customWidth="1"/>
    <col min="2" max="5" width="45" customWidth="1"/>
    <col min="6" max="6" width="13" customWidth="1"/>
  </cols>
  <sheetData>
    <row r="1" spans="1:6" ht="15.6" customHeight="1">
      <c r="A1" s="5" t="s">
        <v>5647</v>
      </c>
    </row>
    <row r="3" spans="1:6">
      <c r="A3" s="1" t="s">
        <v>5641</v>
      </c>
      <c r="B3" s="1" t="s">
        <v>33</v>
      </c>
      <c r="C3" s="1" t="s">
        <v>18</v>
      </c>
      <c r="D3" s="1" t="s">
        <v>46</v>
      </c>
      <c r="E3" s="1" t="s">
        <v>27</v>
      </c>
      <c r="F3" s="1" t="s">
        <v>5648</v>
      </c>
    </row>
    <row r="4" spans="1:6">
      <c r="A4" s="8" t="s">
        <v>17</v>
      </c>
      <c r="B4" s="4">
        <f>SUMIFS(Cleaned_Data!$K$2:$K$4001,Cleaned_Data!$E$2:$E$4001,$A4,Cleaned_Data!$F$2:$F$4001,B$3)</f>
        <v>20366711.77999999</v>
      </c>
      <c r="C4" s="4">
        <f>SUMIFS(Cleaned_Data!$K$2:$K$4001,Cleaned_Data!$E$2:$E$4001,$A4,Cleaned_Data!$F$2:$F$4001,C$3)</f>
        <v>18936800.010000024</v>
      </c>
      <c r="D4" s="4">
        <f>SUMIFS(Cleaned_Data!$K$2:$K$4001,Cleaned_Data!$E$2:$E$4001,$A4,Cleaned_Data!$F$2:$F$4001,D$3)</f>
        <v>20212023.500000007</v>
      </c>
      <c r="E4" s="4">
        <f>SUMIFS(Cleaned_Data!$K$2:$K$4001,Cleaned_Data!$E$2:$E$4001,$A4,Cleaned_Data!$F$2:$F$4001,E$3)</f>
        <v>22972874.340000018</v>
      </c>
      <c r="F4" s="4">
        <f>SUM(B4:E4)</f>
        <v>82488409.63000004</v>
      </c>
    </row>
    <row r="5" spans="1:6">
      <c r="A5" s="8" t="s">
        <v>26</v>
      </c>
      <c r="B5" s="4">
        <f>SUMIFS(Cleaned_Data!$K$2:$K$4001,Cleaned_Data!$E$2:$E$4001,$A5,Cleaned_Data!$F$2:$F$4001,B$3)</f>
        <v>10895017.350000007</v>
      </c>
      <c r="C5" s="4">
        <f>SUMIFS(Cleaned_Data!$K$2:$K$4001,Cleaned_Data!$E$2:$E$4001,$A5,Cleaned_Data!$F$2:$F$4001,C$3)</f>
        <v>11324746.459999999</v>
      </c>
      <c r="D5" s="4">
        <f>SUMIFS(Cleaned_Data!$K$2:$K$4001,Cleaned_Data!$E$2:$E$4001,$A5,Cleaned_Data!$F$2:$F$4001,D$3)</f>
        <v>12964881.390000014</v>
      </c>
      <c r="E5" s="4">
        <f>SUMIFS(Cleaned_Data!$K$2:$K$4001,Cleaned_Data!$E$2:$E$4001,$A5,Cleaned_Data!$F$2:$F$4001,E$3)</f>
        <v>10364565.790000003</v>
      </c>
      <c r="F5" s="4">
        <f>SUM(B5:E5)</f>
        <v>45549210.990000024</v>
      </c>
    </row>
    <row r="6" spans="1:6">
      <c r="A6" s="8" t="s">
        <v>61</v>
      </c>
      <c r="B6" s="4">
        <f>SUMIFS(Cleaned_Data!$K$2:$K$4001,Cleaned_Data!$E$2:$E$4001,$A6,Cleaned_Data!$F$2:$F$4001,B$3)</f>
        <v>5520621.6800000016</v>
      </c>
      <c r="C6" s="4">
        <f>SUMIFS(Cleaned_Data!$K$2:$K$4001,Cleaned_Data!$E$2:$E$4001,$A6,Cleaned_Data!$F$2:$F$4001,C$3)</f>
        <v>5936626.1400000034</v>
      </c>
      <c r="D6" s="4">
        <f>SUMIFS(Cleaned_Data!$K$2:$K$4001,Cleaned_Data!$E$2:$E$4001,$A6,Cleaned_Data!$F$2:$F$4001,D$3)</f>
        <v>6356158.0099999998</v>
      </c>
      <c r="E6" s="4">
        <f>SUMIFS(Cleaned_Data!$K$2:$K$4001,Cleaned_Data!$E$2:$E$4001,$A6,Cleaned_Data!$F$2:$F$4001,E$3)</f>
        <v>6119911.1099999985</v>
      </c>
      <c r="F6" s="4">
        <f>SUM(B6:E6)</f>
        <v>23933316.940000005</v>
      </c>
    </row>
    <row r="7" spans="1:6">
      <c r="A7" s="8" t="s">
        <v>5648</v>
      </c>
      <c r="B7" s="4">
        <f>SUM(B4:B6)</f>
        <v>36782350.809999995</v>
      </c>
      <c r="C7" s="4">
        <f>SUM(C4:C6)</f>
        <v>36198172.610000022</v>
      </c>
      <c r="D7" s="4">
        <f>SUM(D4:D6)</f>
        <v>39533062.900000021</v>
      </c>
      <c r="E7" s="4">
        <f>SUM(E4:E6)</f>
        <v>39457351.240000017</v>
      </c>
      <c r="F7" s="4">
        <f>SUM(B7:E7)</f>
        <v>151970937.56000006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G11" sqref="G11"/>
    </sheetView>
  </sheetViews>
  <sheetFormatPr defaultRowHeight="14.4"/>
  <cols>
    <col min="1" max="1" width="23" customWidth="1"/>
    <col min="2" max="2" width="45" customWidth="1"/>
    <col min="3" max="3" width="39" customWidth="1"/>
    <col min="4" max="4" width="23" customWidth="1"/>
    <col min="5" max="5" width="45" customWidth="1"/>
  </cols>
  <sheetData>
    <row r="1" spans="1:5" ht="15.6" customHeight="1">
      <c r="A1" s="5" t="s">
        <v>5649</v>
      </c>
    </row>
    <row r="3" spans="1:5">
      <c r="A3" s="1" t="s">
        <v>5650</v>
      </c>
      <c r="B3" s="1" t="s">
        <v>5651</v>
      </c>
      <c r="C3" s="1" t="s">
        <v>5652</v>
      </c>
      <c r="D3" s="1" t="s">
        <v>5653</v>
      </c>
      <c r="E3" s="1" t="s">
        <v>5631</v>
      </c>
    </row>
    <row r="4" spans="1:5">
      <c r="A4" t="s">
        <v>5654</v>
      </c>
      <c r="B4" s="4">
        <f>SUMIFS(Cleaned_Data!$K$2:$K$4001,Cleaned_Data!$P$2:$P$4001,$A4)</f>
        <v>9574177.4200000018</v>
      </c>
      <c r="C4">
        <f>COUNTIFS(Cleaned_Data!$P$2:$P$4001,$A4)</f>
        <v>230</v>
      </c>
      <c r="D4" s="4">
        <f t="shared" ref="D4:D21" si="0">IF(C4=0,"",B4/C4)</f>
        <v>41626.858347826092</v>
      </c>
      <c r="E4" s="7">
        <f>IF(C4=0,"",SUMIFS(Cleaned_Data!$O$2:$O$4001,Cleaned_Data!$P$2:$P$4001,$A4)/C4)</f>
        <v>0.11739130434782609</v>
      </c>
    </row>
    <row r="5" spans="1:5">
      <c r="A5" t="s">
        <v>5655</v>
      </c>
      <c r="B5" s="4">
        <f>SUMIFS(Cleaned_Data!$K$2:$K$4001,Cleaned_Data!$P$2:$P$4001,$A5)</f>
        <v>7819785.8800000018</v>
      </c>
      <c r="C5">
        <f>COUNTIFS(Cleaned_Data!$P$2:$P$4001,$A5)</f>
        <v>197</v>
      </c>
      <c r="D5" s="4">
        <f t="shared" si="0"/>
        <v>39694.344568527929</v>
      </c>
      <c r="E5" s="7">
        <f>IF(C5=0,"",SUMIFS(Cleaned_Data!$O$2:$O$4001,Cleaned_Data!$P$2:$P$4001,$A5)/C5)</f>
        <v>0.16243654822335024</v>
      </c>
    </row>
    <row r="6" spans="1:5">
      <c r="A6" t="s">
        <v>5656</v>
      </c>
      <c r="B6" s="4">
        <f>SUMIFS(Cleaned_Data!$K$2:$K$4001,Cleaned_Data!$P$2:$P$4001,$A6)</f>
        <v>9145646.2199999969</v>
      </c>
      <c r="C6">
        <f>COUNTIFS(Cleaned_Data!$P$2:$P$4001,$A6)</f>
        <v>217</v>
      </c>
      <c r="D6" s="4">
        <f t="shared" si="0"/>
        <v>42145.835115207359</v>
      </c>
      <c r="E6" s="7">
        <f>IF(C6=0,"",SUMIFS(Cleaned_Data!$O$2:$O$4001,Cleaned_Data!$P$2:$P$4001,$A6)/C6)</f>
        <v>0.1152073732718894</v>
      </c>
    </row>
    <row r="7" spans="1:5">
      <c r="A7" t="s">
        <v>5657</v>
      </c>
      <c r="B7" s="4">
        <f>SUMIFS(Cleaned_Data!$K$2:$K$4001,Cleaned_Data!$P$2:$P$4001,$A7)</f>
        <v>8846989.1799999978</v>
      </c>
      <c r="C7">
        <f>COUNTIFS(Cleaned_Data!$P$2:$P$4001,$A7)</f>
        <v>242</v>
      </c>
      <c r="D7" s="4">
        <f t="shared" si="0"/>
        <v>36557.806528925612</v>
      </c>
      <c r="E7" s="7">
        <f>IF(C7=0,"",SUMIFS(Cleaned_Data!$O$2:$O$4001,Cleaned_Data!$P$2:$P$4001,$A7)/C7)</f>
        <v>0.11983471074380166</v>
      </c>
    </row>
    <row r="8" spans="1:5">
      <c r="A8" t="s">
        <v>5658</v>
      </c>
      <c r="B8" s="4">
        <f>SUMIFS(Cleaned_Data!$K$2:$K$4001,Cleaned_Data!$P$2:$P$4001,$A8)</f>
        <v>9308053.1000000015</v>
      </c>
      <c r="C8">
        <f>COUNTIFS(Cleaned_Data!$P$2:$P$4001,$A8)</f>
        <v>225</v>
      </c>
      <c r="D8" s="4">
        <f t="shared" si="0"/>
        <v>41369.124888888895</v>
      </c>
      <c r="E8" s="7">
        <f>IF(C8=0,"",SUMIFS(Cleaned_Data!$O$2:$O$4001,Cleaned_Data!$P$2:$P$4001,$A8)/C8)</f>
        <v>0.18222222222222223</v>
      </c>
    </row>
    <row r="9" spans="1:5">
      <c r="A9" t="s">
        <v>5659</v>
      </c>
      <c r="B9" s="4">
        <f>SUMIFS(Cleaned_Data!$K$2:$K$4001,Cleaned_Data!$P$2:$P$4001,$A9)</f>
        <v>8705807.6100000031</v>
      </c>
      <c r="C9">
        <f>COUNTIFS(Cleaned_Data!$P$2:$P$4001,$A9)</f>
        <v>215</v>
      </c>
      <c r="D9" s="4">
        <f t="shared" si="0"/>
        <v>40492.128418604669</v>
      </c>
      <c r="E9" s="7">
        <f>IF(C9=0,"",SUMIFS(Cleaned_Data!$O$2:$O$4001,Cleaned_Data!$P$2:$P$4001,$A9)/C9)</f>
        <v>9.3023255813953487E-2</v>
      </c>
    </row>
    <row r="10" spans="1:5">
      <c r="A10" t="s">
        <v>5660</v>
      </c>
      <c r="B10" s="4">
        <f>SUMIFS(Cleaned_Data!$K$2:$K$4001,Cleaned_Data!$P$2:$P$4001,$A10)</f>
        <v>9741507.2100000065</v>
      </c>
      <c r="C10">
        <f>COUNTIFS(Cleaned_Data!$P$2:$P$4001,$A10)</f>
        <v>235</v>
      </c>
      <c r="D10" s="4">
        <f t="shared" si="0"/>
        <v>41453.222170212794</v>
      </c>
      <c r="E10" s="7">
        <f>IF(C10=0,"",SUMIFS(Cleaned_Data!$O$2:$O$4001,Cleaned_Data!$P$2:$P$4001,$A10)/C10)</f>
        <v>0.10212765957446808</v>
      </c>
    </row>
    <row r="11" spans="1:5">
      <c r="A11" t="s">
        <v>5661</v>
      </c>
      <c r="B11" s="4">
        <f>SUMIFS(Cleaned_Data!$K$2:$K$4001,Cleaned_Data!$P$2:$P$4001,$A11)</f>
        <v>8775407.0300000012</v>
      </c>
      <c r="C11">
        <f>COUNTIFS(Cleaned_Data!$P$2:$P$4001,$A11)</f>
        <v>240</v>
      </c>
      <c r="D11" s="4">
        <f t="shared" si="0"/>
        <v>36564.195958333337</v>
      </c>
      <c r="E11" s="7">
        <f>IF(C11=0,"",SUMIFS(Cleaned_Data!$O$2:$O$4001,Cleaned_Data!$P$2:$P$4001,$A11)/C11)</f>
        <v>0.15833333333333333</v>
      </c>
    </row>
    <row r="12" spans="1:5">
      <c r="A12" t="s">
        <v>5662</v>
      </c>
      <c r="B12" s="4">
        <f>SUMIFS(Cleaned_Data!$K$2:$K$4001,Cleaned_Data!$P$2:$P$4001,$A12)</f>
        <v>7657147.6299999999</v>
      </c>
      <c r="C12">
        <f>COUNTIFS(Cleaned_Data!$P$2:$P$4001,$A12)</f>
        <v>210</v>
      </c>
      <c r="D12" s="4">
        <f t="shared" si="0"/>
        <v>36462.607761904765</v>
      </c>
      <c r="E12" s="7">
        <f>IF(C12=0,"",SUMIFS(Cleaned_Data!$O$2:$O$4001,Cleaned_Data!$P$2:$P$4001,$A12)/C12)</f>
        <v>0.1</v>
      </c>
    </row>
    <row r="13" spans="1:5">
      <c r="A13" t="s">
        <v>5663</v>
      </c>
      <c r="B13" s="4">
        <f>SUMIFS(Cleaned_Data!$K$2:$K$4001,Cleaned_Data!$P$2:$P$4001,$A13)</f>
        <v>7936710.9400000023</v>
      </c>
      <c r="C13">
        <f>COUNTIFS(Cleaned_Data!$P$2:$P$4001,$A13)</f>
        <v>226</v>
      </c>
      <c r="D13" s="4">
        <f t="shared" si="0"/>
        <v>35118.19000000001</v>
      </c>
      <c r="E13" s="7">
        <f>IF(C13=0,"",SUMIFS(Cleaned_Data!$O$2:$O$4001,Cleaned_Data!$P$2:$P$4001,$A13)/C13)</f>
        <v>0.12831858407079647</v>
      </c>
    </row>
    <row r="14" spans="1:5">
      <c r="A14" t="s">
        <v>5664</v>
      </c>
      <c r="B14" s="4">
        <f>SUMIFS(Cleaned_Data!$K$2:$K$4001,Cleaned_Data!$P$2:$P$4001,$A14)</f>
        <v>7857412.8099999968</v>
      </c>
      <c r="C14">
        <f>COUNTIFS(Cleaned_Data!$P$2:$P$4001,$A14)</f>
        <v>196</v>
      </c>
      <c r="D14" s="4">
        <f t="shared" si="0"/>
        <v>40088.840867346924</v>
      </c>
      <c r="E14" s="7">
        <f>IF(C14=0,"",SUMIFS(Cleaned_Data!$O$2:$O$4001,Cleaned_Data!$P$2:$P$4001,$A14)/C14)</f>
        <v>0.11734693877551021</v>
      </c>
    </row>
    <row r="15" spans="1:5">
      <c r="A15" t="s">
        <v>5665</v>
      </c>
      <c r="B15" s="4">
        <f>SUMIFS(Cleaned_Data!$K$2:$K$4001,Cleaned_Data!$P$2:$P$4001,$A15)</f>
        <v>8769390.3299999982</v>
      </c>
      <c r="C15">
        <f>COUNTIFS(Cleaned_Data!$P$2:$P$4001,$A15)</f>
        <v>237</v>
      </c>
      <c r="D15" s="4">
        <f t="shared" si="0"/>
        <v>37001.646962025312</v>
      </c>
      <c r="E15" s="7">
        <f>IF(C15=0,"",SUMIFS(Cleaned_Data!$O$2:$O$4001,Cleaned_Data!$P$2:$P$4001,$A15)/C15)</f>
        <v>0.10970464135021098</v>
      </c>
    </row>
    <row r="16" spans="1:5">
      <c r="A16" t="s">
        <v>5666</v>
      </c>
      <c r="B16" s="4">
        <f>SUMIFS(Cleaned_Data!$K$2:$K$4001,Cleaned_Data!$P$2:$P$4001,$A16)</f>
        <v>7713517.9300000044</v>
      </c>
      <c r="C16">
        <f>COUNTIFS(Cleaned_Data!$P$2:$P$4001,$A16)</f>
        <v>231</v>
      </c>
      <c r="D16" s="4">
        <f t="shared" si="0"/>
        <v>33391.852510822529</v>
      </c>
      <c r="E16" s="7">
        <f>IF(C16=0,"",SUMIFS(Cleaned_Data!$O$2:$O$4001,Cleaned_Data!$P$2:$P$4001,$A16)/C16)</f>
        <v>0.12987012987012986</v>
      </c>
    </row>
    <row r="17" spans="1:5">
      <c r="A17" t="s">
        <v>5667</v>
      </c>
      <c r="B17" s="4">
        <f>SUMIFS(Cleaned_Data!$K$2:$K$4001,Cleaned_Data!$P$2:$P$4001,$A17)</f>
        <v>8267953.7000000011</v>
      </c>
      <c r="C17">
        <f>COUNTIFS(Cleaned_Data!$P$2:$P$4001,$A17)</f>
        <v>214</v>
      </c>
      <c r="D17" s="4">
        <f t="shared" si="0"/>
        <v>38635.297663551406</v>
      </c>
      <c r="E17" s="7">
        <f>IF(C17=0,"",SUMIFS(Cleaned_Data!$O$2:$O$4001,Cleaned_Data!$P$2:$P$4001,$A17)/C17)</f>
        <v>0.14953271028037382</v>
      </c>
    </row>
    <row r="18" spans="1:5">
      <c r="A18" t="s">
        <v>5668</v>
      </c>
      <c r="B18" s="4">
        <f>SUMIFS(Cleaned_Data!$K$2:$K$4001,Cleaned_Data!$P$2:$P$4001,$A18)</f>
        <v>7096413.1100000041</v>
      </c>
      <c r="C18">
        <f>COUNTIFS(Cleaned_Data!$P$2:$P$4001,$A18)</f>
        <v>233</v>
      </c>
      <c r="D18" s="4">
        <f t="shared" si="0"/>
        <v>30456.708626609459</v>
      </c>
      <c r="E18" s="7">
        <f>IF(C18=0,"",SUMIFS(Cleaned_Data!$O$2:$O$4001,Cleaned_Data!$P$2:$P$4001,$A18)/C18)</f>
        <v>0.12017167381974249</v>
      </c>
    </row>
    <row r="19" spans="1:5">
      <c r="A19" t="s">
        <v>5669</v>
      </c>
      <c r="B19" s="4">
        <f>SUMIFS(Cleaned_Data!$K$2:$K$4001,Cleaned_Data!$P$2:$P$4001,$A19)</f>
        <v>9135050.8099999987</v>
      </c>
      <c r="C19">
        <f>COUNTIFS(Cleaned_Data!$P$2:$P$4001,$A19)</f>
        <v>208</v>
      </c>
      <c r="D19" s="4">
        <f t="shared" si="0"/>
        <v>43918.513509615375</v>
      </c>
      <c r="E19" s="7">
        <f>IF(C19=0,"",SUMIFS(Cleaned_Data!$O$2:$O$4001,Cleaned_Data!$P$2:$P$4001,$A19)/C19)</f>
        <v>9.1346153846153841E-2</v>
      </c>
    </row>
    <row r="20" spans="1:5">
      <c r="A20" t="s">
        <v>5670</v>
      </c>
      <c r="B20" s="4">
        <f>SUMIFS(Cleaned_Data!$K$2:$K$4001,Cleaned_Data!$P$2:$P$4001,$A20)</f>
        <v>8591671.1900000013</v>
      </c>
      <c r="C20">
        <f>COUNTIFS(Cleaned_Data!$P$2:$P$4001,$A20)</f>
        <v>247</v>
      </c>
      <c r="D20" s="4">
        <f t="shared" si="0"/>
        <v>34784.093886639683</v>
      </c>
      <c r="E20" s="7">
        <f>IF(C20=0,"",SUMIFS(Cleaned_Data!$O$2:$O$4001,Cleaned_Data!$P$2:$P$4001,$A20)/C20)</f>
        <v>0.10526315789473684</v>
      </c>
    </row>
    <row r="21" spans="1:5">
      <c r="A21" t="s">
        <v>5671</v>
      </c>
      <c r="B21" s="4">
        <f>SUMIFS(Cleaned_Data!$K$2:$K$4001,Cleaned_Data!$P$2:$P$4001,$A21)</f>
        <v>7028295.46</v>
      </c>
      <c r="C21">
        <f>COUNTIFS(Cleaned_Data!$P$2:$P$4001,$A21)</f>
        <v>197</v>
      </c>
      <c r="D21" s="4">
        <f t="shared" si="0"/>
        <v>35676.626700507615</v>
      </c>
      <c r="E21" s="7">
        <f>IF(C21=0,"",SUMIFS(Cleaned_Data!$O$2:$O$4001,Cleaned_Data!$P$2:$P$4001,$A21)/C21)</f>
        <v>0.12690355329949238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0"/>
  <sheetViews>
    <sheetView showGridLines="0" showRowColHeaders="0" showWhiteSpace="0" zoomScaleNormal="100" workbookViewId="0">
      <pane ySplit="3" topLeftCell="A25" activePane="bottomLeft" state="frozen"/>
      <selection pane="bottomLeft" activeCell="B4" sqref="B4"/>
    </sheetView>
  </sheetViews>
  <sheetFormatPr defaultRowHeight="14.4"/>
  <cols>
    <col min="1" max="2" width="18" customWidth="1"/>
    <col min="3" max="4" width="14" customWidth="1"/>
    <col min="5" max="5" width="2" customWidth="1"/>
    <col min="6" max="14" width="18" customWidth="1"/>
  </cols>
  <sheetData>
    <row r="1" spans="1:14" ht="34.049999999999997" customHeight="1">
      <c r="A1" s="17" t="s">
        <v>5672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22.05" customHeight="1">
      <c r="A3" s="19" t="s">
        <v>5673</v>
      </c>
      <c r="B3" s="18"/>
      <c r="C3" s="18"/>
      <c r="D3" s="18"/>
      <c r="E3" s="11"/>
      <c r="F3" s="19" t="s">
        <v>5674</v>
      </c>
      <c r="G3" s="18"/>
      <c r="H3" s="18"/>
      <c r="I3" s="18"/>
      <c r="J3" s="18"/>
      <c r="K3" s="18"/>
      <c r="L3" s="18"/>
      <c r="M3" s="18"/>
      <c r="N3" s="18"/>
    </row>
    <row r="4" spans="1:14" ht="19.95" customHeight="1">
      <c r="A4" s="12" t="s">
        <v>5675</v>
      </c>
      <c r="B4" s="13" t="s">
        <v>33</v>
      </c>
      <c r="C4" s="11"/>
      <c r="D4" s="11"/>
      <c r="E4" s="11"/>
      <c r="F4" s="20" t="s">
        <v>5627</v>
      </c>
      <c r="G4" s="21"/>
      <c r="H4" s="22"/>
      <c r="I4" s="20" t="s">
        <v>5628</v>
      </c>
      <c r="J4" s="21"/>
      <c r="K4" s="22"/>
      <c r="L4" s="20" t="s">
        <v>5676</v>
      </c>
      <c r="M4" s="21"/>
      <c r="N4" s="22"/>
    </row>
    <row r="5" spans="1:14" ht="19.95" customHeight="1">
      <c r="A5" s="12" t="s">
        <v>5677</v>
      </c>
      <c r="B5" s="13" t="s">
        <v>5638</v>
      </c>
      <c r="C5" s="11"/>
      <c r="D5" s="11"/>
      <c r="E5" s="11"/>
      <c r="F5" s="23"/>
      <c r="G5" s="24"/>
      <c r="H5" s="25"/>
      <c r="I5" s="23"/>
      <c r="J5" s="24"/>
      <c r="K5" s="25"/>
      <c r="L5" s="23"/>
      <c r="M5" s="24"/>
      <c r="N5" s="25"/>
    </row>
    <row r="6" spans="1:14" ht="19.95" customHeight="1">
      <c r="A6" s="12" t="s">
        <v>5646</v>
      </c>
      <c r="B6" s="13" t="s">
        <v>5638</v>
      </c>
      <c r="C6" s="11"/>
      <c r="D6" s="11"/>
      <c r="E6" s="11"/>
      <c r="F6" s="28">
        <f>Dashboard_Data!I2</f>
        <v>36782350.809999987</v>
      </c>
      <c r="G6" s="21"/>
      <c r="H6" s="22"/>
      <c r="I6" s="27">
        <f>Dashboard_Data!I3</f>
        <v>987</v>
      </c>
      <c r="J6" s="21"/>
      <c r="K6" s="22"/>
      <c r="L6" s="26">
        <f>Dashboard_Data!I6</f>
        <v>0.11955420466058764</v>
      </c>
      <c r="M6" s="21"/>
      <c r="N6" s="22"/>
    </row>
    <row r="7" spans="1:14" ht="19.95" customHeight="1">
      <c r="A7" s="12" t="s">
        <v>5678</v>
      </c>
      <c r="B7" s="13" t="s">
        <v>5638</v>
      </c>
      <c r="C7" s="11"/>
      <c r="D7" s="11"/>
      <c r="E7" s="11"/>
      <c r="F7" s="23"/>
      <c r="G7" s="24"/>
      <c r="H7" s="25"/>
      <c r="I7" s="23"/>
      <c r="J7" s="24"/>
      <c r="K7" s="25"/>
      <c r="L7" s="23"/>
      <c r="M7" s="24"/>
      <c r="N7" s="25"/>
    </row>
    <row r="8" spans="1:14" ht="19.95" customHeight="1">
      <c r="A8" s="12" t="s">
        <v>5679</v>
      </c>
      <c r="B8" s="13" t="s">
        <v>5654</v>
      </c>
      <c r="C8" s="11"/>
      <c r="D8" s="11"/>
      <c r="E8" s="11"/>
      <c r="F8" s="20" t="s">
        <v>5680</v>
      </c>
      <c r="G8" s="21"/>
      <c r="H8" s="22"/>
      <c r="I8" s="20" t="s">
        <v>5681</v>
      </c>
      <c r="J8" s="21"/>
      <c r="K8" s="22"/>
      <c r="L8" s="20" t="s">
        <v>5682</v>
      </c>
      <c r="M8" s="21"/>
      <c r="N8" s="22"/>
    </row>
    <row r="9" spans="1:14" ht="19.95" customHeight="1">
      <c r="A9" s="12" t="s">
        <v>5683</v>
      </c>
      <c r="B9" s="13" t="s">
        <v>5671</v>
      </c>
      <c r="C9" s="11"/>
      <c r="D9" s="11"/>
      <c r="E9" s="11"/>
      <c r="F9" s="23"/>
      <c r="G9" s="24"/>
      <c r="H9" s="25"/>
      <c r="I9" s="23"/>
      <c r="J9" s="24"/>
      <c r="K9" s="25"/>
      <c r="L9" s="23"/>
      <c r="M9" s="24"/>
      <c r="N9" s="25"/>
    </row>
    <row r="10" spans="1:14" ht="19.95" customHeight="1">
      <c r="A10" s="11"/>
      <c r="B10" s="11"/>
      <c r="C10" s="11"/>
      <c r="D10" s="11"/>
      <c r="E10" s="11"/>
      <c r="F10" s="27">
        <f>Dashboard_Data!I4</f>
        <v>570</v>
      </c>
      <c r="G10" s="21"/>
      <c r="H10" s="22"/>
      <c r="I10" s="28">
        <f>Dashboard_Data!I7</f>
        <v>37266.819463019237</v>
      </c>
      <c r="J10" s="21"/>
      <c r="K10" s="22"/>
      <c r="L10" s="28">
        <f>Dashboard_Data!I8</f>
        <v>64530.440017543835</v>
      </c>
      <c r="M10" s="21"/>
      <c r="N10" s="22"/>
    </row>
    <row r="11" spans="1:14" ht="19.95" customHeight="1">
      <c r="A11" s="11"/>
      <c r="B11" s="11"/>
      <c r="C11" s="11"/>
      <c r="D11" s="11"/>
      <c r="E11" s="11"/>
      <c r="F11" s="23"/>
      <c r="G11" s="24"/>
      <c r="H11" s="25"/>
      <c r="I11" s="23"/>
      <c r="J11" s="24"/>
      <c r="K11" s="25"/>
      <c r="L11" s="23"/>
      <c r="M11" s="24"/>
      <c r="N11" s="25"/>
    </row>
    <row r="12" spans="1:14">
      <c r="A12" s="14" t="s">
        <v>5649</v>
      </c>
      <c r="B12" s="11"/>
      <c r="C12" s="11"/>
      <c r="D12" s="11"/>
      <c r="E12" s="11"/>
      <c r="F12" s="11"/>
      <c r="G12" s="11"/>
      <c r="H12" s="14" t="s">
        <v>5684</v>
      </c>
      <c r="I12" s="11"/>
      <c r="J12" s="11"/>
      <c r="K12" s="11"/>
      <c r="L12" s="11"/>
      <c r="M12" s="11"/>
      <c r="N12" s="11"/>
    </row>
    <row r="13" spans="1:14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>
      <c r="A29" s="14" t="s">
        <v>5685</v>
      </c>
      <c r="B29" s="11"/>
      <c r="C29" s="11"/>
      <c r="D29" s="11"/>
      <c r="E29" s="11"/>
      <c r="F29" s="11"/>
      <c r="G29" s="11"/>
      <c r="H29" s="14" t="s">
        <v>5686</v>
      </c>
      <c r="I29" s="11"/>
      <c r="J29" s="11"/>
      <c r="K29" s="11"/>
      <c r="L29" s="11"/>
      <c r="M29" s="11"/>
      <c r="N29" s="11"/>
    </row>
    <row r="30" spans="1:14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4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1:14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1:14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1:14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</sheetData>
  <mergeCells count="15">
    <mergeCell ref="F10:H11"/>
    <mergeCell ref="F6:H7"/>
    <mergeCell ref="I10:K11"/>
    <mergeCell ref="L10:N11"/>
    <mergeCell ref="A1:N1"/>
    <mergeCell ref="A3:D3"/>
    <mergeCell ref="I8:K9"/>
    <mergeCell ref="F8:H9"/>
    <mergeCell ref="L8:N9"/>
    <mergeCell ref="F4:H5"/>
    <mergeCell ref="I4:K5"/>
    <mergeCell ref="F3:N3"/>
    <mergeCell ref="L4:N5"/>
    <mergeCell ref="L6:N7"/>
    <mergeCell ref="I6:K7"/>
  </mergeCells>
  <pageMargins left="0.7" right="0.7" top="0.75" bottom="0.75" header="0.3" footer="0.3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700-000000000000}">
          <x14:formula1>
            <xm:f>Dashboard_Data!$C$2:$C$6</xm:f>
          </x14:formula1>
          <xm:sqref>B4</xm:sqref>
        </x14:dataValidation>
        <x14:dataValidation type="list" xr:uid="{00000000-0002-0000-0700-000001000000}">
          <x14:formula1>
            <xm:f>Dashboard_Data!$D$2:$D$5</xm:f>
          </x14:formula1>
          <xm:sqref>B5</xm:sqref>
        </x14:dataValidation>
        <x14:dataValidation type="list" xr:uid="{00000000-0002-0000-0700-000002000000}">
          <x14:formula1>
            <xm:f>Dashboard_Data!$E$2:$E$4</xm:f>
          </x14:formula1>
          <xm:sqref>B6</xm:sqref>
        </x14:dataValidation>
        <x14:dataValidation type="list" xr:uid="{00000000-0002-0000-0700-000003000000}">
          <x14:formula1>
            <xm:f>Dashboard_Data!$F$2:$F$4</xm:f>
          </x14:formula1>
          <xm:sqref>B7</xm:sqref>
        </x14:dataValidation>
        <x14:dataValidation type="list" xr:uid="{00000000-0002-0000-0700-000004000000}">
          <x14:formula1>
            <xm:f>Dashboard_Data!$A$2:$A$20</xm:f>
          </x14:formula1>
          <xm:sqref>B8 B9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topLeftCell="A34" workbookViewId="0">
      <selection activeCell="M23" sqref="M23"/>
    </sheetView>
  </sheetViews>
  <sheetFormatPr defaultRowHeight="14.4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workbookViewId="0"/>
  </sheetViews>
  <sheetFormatPr defaultRowHeight="14.4"/>
  <cols>
    <col min="1" max="1" width="29" customWidth="1"/>
    <col min="2" max="3" width="45" customWidth="1"/>
    <col min="4" max="4" width="20" customWidth="1"/>
    <col min="5" max="5" width="45" customWidth="1"/>
  </cols>
  <sheetData>
    <row r="1" spans="1:5" ht="15.6" customHeight="1">
      <c r="A1" s="5" t="s">
        <v>5687</v>
      </c>
    </row>
    <row r="3" spans="1:5">
      <c r="A3" s="1" t="s">
        <v>5688</v>
      </c>
      <c r="B3" s="1" t="s">
        <v>5651</v>
      </c>
      <c r="C3" s="1" t="s">
        <v>5652</v>
      </c>
      <c r="D3" s="1" t="s">
        <v>5653</v>
      </c>
      <c r="E3" s="1" t="s">
        <v>5631</v>
      </c>
    </row>
    <row r="4" spans="1:5">
      <c r="A4" t="s">
        <v>34</v>
      </c>
      <c r="B4" s="4">
        <f>SUMIFS(Cleaned_Data!$K$2:$K$4001,Cleaned_Data!$H$2:$H$4001,$A4)</f>
        <v>3635659.6800000016</v>
      </c>
      <c r="C4">
        <f>COUNTIFS(Cleaned_Data!$H$2:$H$4001,$A4)</f>
        <v>1029</v>
      </c>
      <c r="D4" s="4">
        <f>IF(C4=0,"",B4/C4)</f>
        <v>3533.1969679300305</v>
      </c>
      <c r="E4" s="7">
        <f>IF(C4=0,"",SUMIFS(Cleaned_Data!$O$2:$O$4001,Cleaned_Data!$H$2:$H$4001,$A4)/C4)</f>
        <v>0.119533527696793</v>
      </c>
    </row>
    <row r="5" spans="1:5">
      <c r="A5" t="s">
        <v>50</v>
      </c>
      <c r="B5" s="4">
        <f>SUMIFS(Cleaned_Data!$K$2:$K$4001,Cleaned_Data!$H$2:$H$4001,$A5)</f>
        <v>7610248.7700000107</v>
      </c>
      <c r="C5">
        <f>COUNTIFS(Cleaned_Data!$H$2:$H$4001,$A5)</f>
        <v>1044</v>
      </c>
      <c r="D5" s="4">
        <f>IF(C5=0,"",B5/C5)</f>
        <v>7289.5103160919643</v>
      </c>
      <c r="E5" s="7">
        <f>IF(C5=0,"",SUMIFS(Cleaned_Data!$O$2:$O$4001,Cleaned_Data!$H$2:$H$4001,$A5)/C5)</f>
        <v>0.12835249042145594</v>
      </c>
    </row>
    <row r="6" spans="1:5">
      <c r="A6" t="s">
        <v>57</v>
      </c>
      <c r="B6" s="4">
        <f>SUMIFS(Cleaned_Data!$K$2:$K$4001,Cleaned_Data!$H$2:$H$4001,$A6)</f>
        <v>41953307.390000045</v>
      </c>
      <c r="C6">
        <f>COUNTIFS(Cleaned_Data!$H$2:$H$4001,$A6)</f>
        <v>956</v>
      </c>
      <c r="D6" s="4">
        <f>IF(C6=0,"",B6/C6)</f>
        <v>43884.21275104607</v>
      </c>
      <c r="E6" s="7">
        <f>IF(C6=0,"",SUMIFS(Cleaned_Data!$O$2:$O$4001,Cleaned_Data!$H$2:$H$4001,$A6)/C6)</f>
        <v>0.12761506276150628</v>
      </c>
    </row>
    <row r="7" spans="1:5">
      <c r="A7" t="s">
        <v>20</v>
      </c>
      <c r="B7" s="4">
        <f>SUMIFS(Cleaned_Data!$K$2:$K$4001,Cleaned_Data!$H$2:$H$4001,$A7)</f>
        <v>98771721.720000178</v>
      </c>
      <c r="C7">
        <f>COUNTIFS(Cleaned_Data!$H$2:$H$4001,$A7)</f>
        <v>971</v>
      </c>
      <c r="D7" s="4">
        <f>IF(C7=0,"",B7/C7)</f>
        <v>101721.64955715775</v>
      </c>
      <c r="E7" s="7">
        <f>IF(C7=0,"",SUMIFS(Cleaned_Data!$O$2:$O$4001,Cleaned_Data!$H$2:$H$4001,$A7)/C7)</f>
        <v>0.11946446961894953</v>
      </c>
    </row>
    <row r="8" spans="1:5">
      <c r="A8" s="6" t="s">
        <v>5648</v>
      </c>
      <c r="B8" s="4">
        <f>SUM(B4:B7)</f>
        <v>151970937.56000024</v>
      </c>
      <c r="C8" s="3">
        <f>SUM(C4:C7)</f>
        <v>4000</v>
      </c>
      <c r="D8" s="4">
        <f>IF(C8=0,"",B8/C8)</f>
        <v>37992.734390000063</v>
      </c>
      <c r="E8" s="7">
        <f>IF(C8=0,"",SUM(Cleaned_Data!$O$2:$O$4001)/C8)</f>
        <v>0.12375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topLeftCell="B1" workbookViewId="0">
      <selection activeCell="C15" sqref="C15"/>
    </sheetView>
  </sheetViews>
  <sheetFormatPr defaultRowHeight="14.4"/>
  <cols>
    <col min="1" max="1" width="20" customWidth="1"/>
    <col min="2" max="2" width="45" customWidth="1"/>
    <col min="3" max="3" width="36" customWidth="1"/>
    <col min="4" max="4" width="20" customWidth="1"/>
    <col min="5" max="5" width="45" customWidth="1"/>
  </cols>
  <sheetData>
    <row r="1" spans="1:5" ht="15.6" customHeight="1">
      <c r="A1" s="5" t="s">
        <v>5689</v>
      </c>
    </row>
    <row r="3" spans="1:5">
      <c r="A3" s="1" t="s">
        <v>5646</v>
      </c>
      <c r="B3" s="1" t="s">
        <v>5651</v>
      </c>
      <c r="C3" s="1" t="s">
        <v>5652</v>
      </c>
      <c r="D3" s="1" t="s">
        <v>5653</v>
      </c>
      <c r="E3" s="1" t="s">
        <v>5631</v>
      </c>
    </row>
    <row r="4" spans="1:5">
      <c r="A4" t="s">
        <v>19</v>
      </c>
      <c r="B4" s="4">
        <f>SUMIFS(Cleaned_Data!$K$2:$K$4001,Cleaned_Data!$G$2:$G$4001,$A4)</f>
        <v>92088200.810000166</v>
      </c>
      <c r="C4">
        <f>COUNTIFS(Cleaned_Data!$G$2:$G$4001,$A4)</f>
        <v>2338</v>
      </c>
      <c r="D4" s="4">
        <f>IF(C4=0,"",B4/C4)</f>
        <v>39387.59658254926</v>
      </c>
      <c r="E4" s="7">
        <f>IF(C4=0,"",SUMIFS(Cleaned_Data!$O$2:$O$4001,Cleaned_Data!$G$2:$G$4001,$A4)/C4)</f>
        <v>0.11933276304533789</v>
      </c>
    </row>
    <row r="5" spans="1:5">
      <c r="A5" t="s">
        <v>42</v>
      </c>
      <c r="B5" s="4">
        <f>SUMIFS(Cleaned_Data!$K$2:$K$4001,Cleaned_Data!$G$2:$G$4001,$A5)</f>
        <v>59882736.750000037</v>
      </c>
      <c r="C5">
        <f>COUNTIFS(Cleaned_Data!$G$2:$G$4001,$A5)</f>
        <v>1662</v>
      </c>
      <c r="D5" s="4">
        <f>IF(C5=0,"",B5/C5)</f>
        <v>36030.527527075836</v>
      </c>
      <c r="E5" s="7">
        <f>IF(C5=0,"",SUMIFS(Cleaned_Data!$O$2:$O$4001,Cleaned_Data!$G$2:$G$4001,$A5)/C5)</f>
        <v>0.1299638989169675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workbookViewId="0"/>
  </sheetViews>
  <sheetFormatPr defaultRowHeight="14.4"/>
  <cols>
    <col min="1" max="1" width="17" customWidth="1"/>
    <col min="2" max="2" width="37" customWidth="1"/>
    <col min="3" max="3" width="45" customWidth="1"/>
    <col min="4" max="4" width="20" customWidth="1"/>
  </cols>
  <sheetData>
    <row r="1" spans="1:4" ht="15.6" customHeight="1">
      <c r="A1" s="5" t="s">
        <v>5690</v>
      </c>
    </row>
    <row r="3" spans="1:4">
      <c r="A3" s="1" t="s">
        <v>5678</v>
      </c>
      <c r="B3" s="1" t="s">
        <v>5652</v>
      </c>
      <c r="C3" s="1" t="s">
        <v>5651</v>
      </c>
      <c r="D3" s="1" t="s">
        <v>5653</v>
      </c>
    </row>
    <row r="4" spans="1:4">
      <c r="A4" t="s">
        <v>22</v>
      </c>
      <c r="B4">
        <f>COUNTIFS(Cleaned_Data!$M$2:$M$4001,$A4)</f>
        <v>495</v>
      </c>
      <c r="C4" s="4">
        <f>SUMIFS(Cleaned_Data!$K$2:$K$4001,Cleaned_Data!$M$2:$M$4001,$A4)</f>
        <v>18045272.75</v>
      </c>
      <c r="D4" s="4">
        <f>IF(B4=0,"",C4/B4)</f>
        <v>36455.096464646464</v>
      </c>
    </row>
    <row r="5" spans="1:4">
      <c r="A5" t="s">
        <v>29</v>
      </c>
      <c r="B5">
        <f>COUNTIFS(Cleaned_Data!$M$2:$M$4001,$A5)</f>
        <v>3505</v>
      </c>
      <c r="C5" s="4">
        <f>SUMIFS(Cleaned_Data!$K$2:$K$4001,Cleaned_Data!$M$2:$M$4001,$A5)</f>
        <v>133925664.81000002</v>
      </c>
      <c r="D5" s="4">
        <f>IF(B5=0,"",C5/B5)</f>
        <v>38209.890102710422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20"/>
  <sheetViews>
    <sheetView workbookViewId="0"/>
  </sheetViews>
  <sheetFormatPr defaultRowHeight="14.4"/>
  <cols>
    <col min="1" max="1" width="12" customWidth="1"/>
    <col min="3" max="3" width="12" customWidth="1"/>
    <col min="4" max="4" width="16" customWidth="1"/>
    <col min="5" max="5" width="12" customWidth="1"/>
    <col min="6" max="6" width="10" customWidth="1"/>
    <col min="7" max="7" width="14" customWidth="1"/>
    <col min="8" max="8" width="22" customWidth="1"/>
    <col min="9" max="9" width="18" customWidth="1"/>
    <col min="10" max="10" width="12" customWidth="1"/>
    <col min="11" max="11" width="14" customWidth="1"/>
    <col min="13" max="13" width="10" customWidth="1"/>
    <col min="14" max="14" width="14" customWidth="1"/>
    <col min="16" max="17" width="14" customWidth="1"/>
    <col min="19" max="19" width="12" customWidth="1"/>
    <col min="20" max="20" width="14" customWidth="1"/>
    <col min="22" max="22" width="12" customWidth="1"/>
  </cols>
  <sheetData>
    <row r="1" spans="1:25">
      <c r="A1" s="15" t="s">
        <v>5691</v>
      </c>
      <c r="C1" s="15" t="s">
        <v>5692</v>
      </c>
      <c r="D1" s="15" t="s">
        <v>5693</v>
      </c>
      <c r="E1" s="15" t="s">
        <v>5694</v>
      </c>
      <c r="F1" s="15" t="s">
        <v>5695</v>
      </c>
      <c r="G1" s="15" t="s">
        <v>5696</v>
      </c>
      <c r="H1" s="15" t="s">
        <v>5697</v>
      </c>
      <c r="I1" s="15" t="s">
        <v>5698</v>
      </c>
      <c r="J1" s="15" t="s">
        <v>5699</v>
      </c>
      <c r="M1" s="15" t="s">
        <v>5650</v>
      </c>
      <c r="N1" s="15" t="s">
        <v>5651</v>
      </c>
      <c r="P1" s="15" t="s">
        <v>5688</v>
      </c>
      <c r="Q1" s="15" t="s">
        <v>5651</v>
      </c>
      <c r="S1" s="15" t="s">
        <v>5646</v>
      </c>
      <c r="T1" s="15" t="s">
        <v>5651</v>
      </c>
      <c r="V1" s="15" t="s">
        <v>5675</v>
      </c>
      <c r="W1" s="15" t="s">
        <v>17</v>
      </c>
      <c r="X1" s="15" t="s">
        <v>26</v>
      </c>
      <c r="Y1" s="15" t="s">
        <v>61</v>
      </c>
    </row>
    <row r="2" spans="1:25">
      <c r="A2" t="s">
        <v>5638</v>
      </c>
      <c r="C2" t="s">
        <v>5638</v>
      </c>
      <c r="D2" t="s">
        <v>5638</v>
      </c>
      <c r="E2" t="s">
        <v>5638</v>
      </c>
      <c r="F2" t="s">
        <v>5638</v>
      </c>
      <c r="G2" t="s">
        <v>5638</v>
      </c>
      <c r="H2" s="15" t="s">
        <v>5627</v>
      </c>
      <c r="I2" s="16">
        <f>SUMIFS(Cleaned_Data!$K$2:$K$4001,Cleaned_Data!$F$2:$F$4001,$K$2,Cleaned_Data!$E$2:$E$4001,$K$3,Cleaned_Data!$G$2:$G$4001,$K$4,Cleaned_Data!$M$2:$M$4001,$K$5,Cleaned_Data!$P$2:$P$4001,"&gt;="&amp;$K$6,Cleaned_Data!$P$2:$P$4001,"&lt;="&amp;$K$7)</f>
        <v>36782350.809999987</v>
      </c>
      <c r="J2" s="15" t="s">
        <v>5700</v>
      </c>
      <c r="K2" t="str">
        <f>IF(dashboard!$B$4="All","*",dashboard!$B$4)</f>
        <v>East</v>
      </c>
      <c r="M2" t="s">
        <v>5701</v>
      </c>
      <c r="P2" t="s">
        <v>34</v>
      </c>
      <c r="Q2" s="16">
        <f>SUMIFS(Cleaned_Data!$K$2:$K$4001,Cleaned_Data!$F$2:$F$4001,$K$2,Cleaned_Data!$E$2:$E$4001,$K$3,Cleaned_Data!$G$2:$G$4001,$K$4,Cleaned_Data!$M$2:$M$4001,$K$5,Cleaned_Data!$P$2:$P$4001,"&gt;="&amp;$K$6,Cleaned_Data!$P$2:$P$4001,"&lt;="&amp;$K$7,Cleaned_Data!$H$2:$H$4001,P2)</f>
        <v>884141.88999999908</v>
      </c>
      <c r="S2" t="s">
        <v>19</v>
      </c>
      <c r="T2" s="16">
        <f>IF(OR(dashboard!$B$6="All",dashboard!$B$6=S2),SUMIFS(Cleaned_Data!$K$2:$K$4001,Cleaned_Data!$F$2:$F$4001,$K$2,Cleaned_Data!$E$2:$E$4001,$K$3,Cleaned_Data!$G$2:$G$4001,S2,Cleaned_Data!$M$2:$M$4001,$K$5,Cleaned_Data!$P$2:$P$4001,"&gt;="&amp;$K$6,Cleaned_Data!$P$2:$P$4001,"&lt;="&amp;$K$7),NA())</f>
        <v>22279503.209999982</v>
      </c>
      <c r="V2" s="15" t="s">
        <v>33</v>
      </c>
      <c r="W2" s="16">
        <f>IF(AND(OR(dashboard!$B$4="All",dashboard!$B$4=V2),OR(dashboard!$B$5="All",dashboard!$B$5=W$1)),SUMIFS(Cleaned_Data!$K$2:$K$4001,Cleaned_Data!$F$2:$F$4001,V2,Cleaned_Data!$E$2:$E$4001,W$1,Cleaned_Data!$G$2:$G$4001,$K$4,Cleaned_Data!$M$2:$M$4001,$K$5,Cleaned_Data!$P$2:$P$4001,"&gt;="&amp;$K$6,Cleaned_Data!$P$2:$P$4001,"&lt;="&amp;$K$7),NA())</f>
        <v>20366711.77999999</v>
      </c>
      <c r="X2" s="16">
        <f>IF(AND(OR(dashboard!$B$4="All",dashboard!$B$4=V2),OR(dashboard!$B$5="All",dashboard!$B$5=X$1)),SUMIFS(Cleaned_Data!$K$2:$K$4001,Cleaned_Data!$F$2:$F$4001,V2,Cleaned_Data!$E$2:$E$4001,X$1,Cleaned_Data!$G$2:$G$4001,$K$4,Cleaned_Data!$M$2:$M$4001,$K$5,Cleaned_Data!$P$2:$P$4001,"&gt;="&amp;$K$6,Cleaned_Data!$P$2:$P$4001,"&lt;="&amp;$K$7),NA())</f>
        <v>10895017.350000007</v>
      </c>
      <c r="Y2" s="16">
        <f>IF(AND(OR(dashboard!$B$4="All",dashboard!$B$4=V2),OR(dashboard!$B$5="All",dashboard!$B$5=Y$1)),SUMIFS(Cleaned_Data!$K$2:$K$4001,Cleaned_Data!$F$2:$F$4001,V2,Cleaned_Data!$E$2:$E$4001,Y$1,Cleaned_Data!$G$2:$G$4001,$K$4,Cleaned_Data!$M$2:$M$4001,$K$5,Cleaned_Data!$P$2:$P$4001,"&gt;="&amp;$K$6,Cleaned_Data!$P$2:$P$4001,"&lt;="&amp;$K$7),NA())</f>
        <v>5520621.6800000016</v>
      </c>
    </row>
    <row r="3" spans="1:25">
      <c r="A3" t="s">
        <v>5654</v>
      </c>
      <c r="C3" t="s">
        <v>33</v>
      </c>
      <c r="D3" t="s">
        <v>17</v>
      </c>
      <c r="E3" t="s">
        <v>19</v>
      </c>
      <c r="F3" t="s">
        <v>22</v>
      </c>
      <c r="G3" t="s">
        <v>34</v>
      </c>
      <c r="H3" s="15" t="s">
        <v>5628</v>
      </c>
      <c r="I3" s="3">
        <f>COUNTIFS(Cleaned_Data!$A$2:$A$4001,"&lt;&gt;",Cleaned_Data!$F$2:$F$4001,$K$2,Cleaned_Data!$E$2:$E$4001,$K$3,Cleaned_Data!$G$2:$G$4001,$K$4,Cleaned_Data!$M$2:$M$4001,$K$5,Cleaned_Data!$P$2:$P$4001,"&gt;="&amp;$K$6,Cleaned_Data!$P$2:$P$4001,"&lt;="&amp;$K$7)</f>
        <v>987</v>
      </c>
      <c r="J3" s="15" t="s">
        <v>5702</v>
      </c>
      <c r="K3" t="str">
        <f>IF(dashboard!$B$5="All","*",dashboard!$B$5)</f>
        <v>*</v>
      </c>
      <c r="M3" t="s">
        <v>5654</v>
      </c>
      <c r="N3" s="16">
        <f>IF(AND(M3&gt;=$K$6,M3&lt;=$K$7),SUMIFS(Cleaned_Data!$K$2:$K$4001,Cleaned_Data!$F$2:$F$4001,$K$2,Cleaned_Data!$E$2:$E$4001,$K$3,Cleaned_Data!$G$2:$G$4001,$K$4,Cleaned_Data!$M$2:$M$4001,$K$5,Cleaned_Data!$P$2:$P$4001,M3),NA())</f>
        <v>2358298.6600000006</v>
      </c>
      <c r="P3" t="s">
        <v>50</v>
      </c>
      <c r="Q3" s="16">
        <f>SUMIFS(Cleaned_Data!$K$2:$K$4001,Cleaned_Data!$F$2:$F$4001,$K$2,Cleaned_Data!$E$2:$E$4001,$K$3,Cleaned_Data!$G$2:$G$4001,$K$4,Cleaned_Data!$M$2:$M$4001,$K$5,Cleaned_Data!$P$2:$P$4001,"&gt;="&amp;$K$6,Cleaned_Data!$P$2:$P$4001,"&lt;="&amp;$K$7,Cleaned_Data!$H$2:$H$4001,P3)</f>
        <v>1829356.0599999998</v>
      </c>
      <c r="S3" t="s">
        <v>42</v>
      </c>
      <c r="T3" s="16">
        <f>IF(OR(dashboard!$B$6="All",dashboard!$B$6=S3),SUMIFS(Cleaned_Data!$K$2:$K$4001,Cleaned_Data!$F$2:$F$4001,$K$2,Cleaned_Data!$E$2:$E$4001,$K$3,Cleaned_Data!$G$2:$G$4001,S3,Cleaned_Data!$M$2:$M$4001,$K$5,Cleaned_Data!$P$2:$P$4001,"&gt;="&amp;$K$6,Cleaned_Data!$P$2:$P$4001,"&lt;="&amp;$K$7),NA())</f>
        <v>14502847.599999998</v>
      </c>
      <c r="V3" s="15" t="s">
        <v>18</v>
      </c>
      <c r="W3" s="16" t="e">
        <f>IF(AND(OR(dashboard!$B$4="All",dashboard!$B$4=V3),OR(dashboard!$B$5="All",dashboard!$B$5=W$1)),SUMIFS(Cleaned_Data!$K$2:$K$4001,Cleaned_Data!$F$2:$F$4001,V3,Cleaned_Data!$E$2:$E$4001,W$1,Cleaned_Data!$G$2:$G$4001,$K$4,Cleaned_Data!$M$2:$M$4001,$K$5,Cleaned_Data!$P$2:$P$4001,"&gt;="&amp;$K$6,Cleaned_Data!$P$2:$P$4001,"&lt;="&amp;$K$7),NA())</f>
        <v>#N/A</v>
      </c>
      <c r="X3" s="16" t="e">
        <f>IF(AND(OR(dashboard!$B$4="All",dashboard!$B$4=V3),OR(dashboard!$B$5="All",dashboard!$B$5=X$1)),SUMIFS(Cleaned_Data!$K$2:$K$4001,Cleaned_Data!$F$2:$F$4001,V3,Cleaned_Data!$E$2:$E$4001,X$1,Cleaned_Data!$G$2:$G$4001,$K$4,Cleaned_Data!$M$2:$M$4001,$K$5,Cleaned_Data!$P$2:$P$4001,"&gt;="&amp;$K$6,Cleaned_Data!$P$2:$P$4001,"&lt;="&amp;$K$7),NA())</f>
        <v>#N/A</v>
      </c>
      <c r="Y3" s="16" t="e">
        <f>IF(AND(OR(dashboard!$B$4="All",dashboard!$B$4=V3),OR(dashboard!$B$5="All",dashboard!$B$5=Y$1)),SUMIFS(Cleaned_Data!$K$2:$K$4001,Cleaned_Data!$F$2:$F$4001,V3,Cleaned_Data!$E$2:$E$4001,Y$1,Cleaned_Data!$G$2:$G$4001,$K$4,Cleaned_Data!$M$2:$M$4001,$K$5,Cleaned_Data!$P$2:$P$4001,"&gt;="&amp;$K$6,Cleaned_Data!$P$2:$P$4001,"&lt;="&amp;$K$7),NA())</f>
        <v>#N/A</v>
      </c>
    </row>
    <row r="4" spans="1:25">
      <c r="A4" t="s">
        <v>5655</v>
      </c>
      <c r="C4" t="s">
        <v>18</v>
      </c>
      <c r="D4" t="s">
        <v>26</v>
      </c>
      <c r="E4" t="s">
        <v>42</v>
      </c>
      <c r="F4" t="s">
        <v>29</v>
      </c>
      <c r="G4" t="s">
        <v>50</v>
      </c>
      <c r="H4" s="15" t="s">
        <v>5680</v>
      </c>
      <c r="I4" s="3">
        <f>SUM(Cleaned_Data!$Q$2:$Q$4001)</f>
        <v>570</v>
      </c>
      <c r="J4" s="15" t="s">
        <v>5703</v>
      </c>
      <c r="K4" t="str">
        <f>IF(dashboard!$B$6="All","*",dashboard!$B$6)</f>
        <v>*</v>
      </c>
      <c r="M4" t="s">
        <v>5655</v>
      </c>
      <c r="N4" s="16">
        <f>IF(AND(M4&gt;=$K$6,M4&lt;=$K$7),SUMIFS(Cleaned_Data!$K$2:$K$4001,Cleaned_Data!$F$2:$F$4001,$K$2,Cleaned_Data!$E$2:$E$4001,$K$3,Cleaned_Data!$G$2:$G$4001,$K$4,Cleaned_Data!$M$2:$M$4001,$K$5,Cleaned_Data!$P$2:$P$4001,M4),NA())</f>
        <v>1646030.8599999999</v>
      </c>
      <c r="P4" t="s">
        <v>57</v>
      </c>
      <c r="Q4" s="16">
        <f>SUMIFS(Cleaned_Data!$K$2:$K$4001,Cleaned_Data!$F$2:$F$4001,$K$2,Cleaned_Data!$E$2:$E$4001,$K$3,Cleaned_Data!$G$2:$G$4001,$K$4,Cleaned_Data!$M$2:$M$4001,$K$5,Cleaned_Data!$P$2:$P$4001,"&gt;="&amp;$K$6,Cleaned_Data!$P$2:$P$4001,"&lt;="&amp;$K$7,Cleaned_Data!$H$2:$H$4001,P4)</f>
        <v>10905712.120000003</v>
      </c>
      <c r="V4" s="15" t="s">
        <v>46</v>
      </c>
      <c r="W4" s="16" t="e">
        <f>IF(AND(OR(dashboard!$B$4="All",dashboard!$B$4=V4),OR(dashboard!$B$5="All",dashboard!$B$5=W$1)),SUMIFS(Cleaned_Data!$K$2:$K$4001,Cleaned_Data!$F$2:$F$4001,V4,Cleaned_Data!$E$2:$E$4001,W$1,Cleaned_Data!$G$2:$G$4001,$K$4,Cleaned_Data!$M$2:$M$4001,$K$5,Cleaned_Data!$P$2:$P$4001,"&gt;="&amp;$K$6,Cleaned_Data!$P$2:$P$4001,"&lt;="&amp;$K$7),NA())</f>
        <v>#N/A</v>
      </c>
      <c r="X4" s="16" t="e">
        <f>IF(AND(OR(dashboard!$B$4="All",dashboard!$B$4=V4),OR(dashboard!$B$5="All",dashboard!$B$5=X$1)),SUMIFS(Cleaned_Data!$K$2:$K$4001,Cleaned_Data!$F$2:$F$4001,V4,Cleaned_Data!$E$2:$E$4001,X$1,Cleaned_Data!$G$2:$G$4001,$K$4,Cleaned_Data!$M$2:$M$4001,$K$5,Cleaned_Data!$P$2:$P$4001,"&gt;="&amp;$K$6,Cleaned_Data!$P$2:$P$4001,"&lt;="&amp;$K$7),NA())</f>
        <v>#N/A</v>
      </c>
      <c r="Y4" s="16" t="e">
        <f>IF(AND(OR(dashboard!$B$4="All",dashboard!$B$4=V4),OR(dashboard!$B$5="All",dashboard!$B$5=Y$1)),SUMIFS(Cleaned_Data!$K$2:$K$4001,Cleaned_Data!$F$2:$F$4001,V4,Cleaned_Data!$E$2:$E$4001,Y$1,Cleaned_Data!$G$2:$G$4001,$K$4,Cleaned_Data!$M$2:$M$4001,$K$5,Cleaned_Data!$P$2:$P$4001,"&gt;="&amp;$K$6,Cleaned_Data!$P$2:$P$4001,"&lt;="&amp;$K$7),NA())</f>
        <v>#N/A</v>
      </c>
    </row>
    <row r="5" spans="1:25">
      <c r="A5" t="s">
        <v>5656</v>
      </c>
      <c r="C5" t="s">
        <v>46</v>
      </c>
      <c r="D5" t="s">
        <v>61</v>
      </c>
      <c r="G5" t="s">
        <v>57</v>
      </c>
      <c r="H5" s="15" t="s">
        <v>5704</v>
      </c>
      <c r="I5" s="3">
        <f>COUNTIFS(Cleaned_Data!$A$2:$A$4001,"&lt;&gt;",Cleaned_Data!$F$2:$F$4001,$K$2,Cleaned_Data!$E$2:$E$4001,$K$3,Cleaned_Data!$G$2:$G$4001,$K$4,Cleaned_Data!$M$2:$M$4001,"Yes",Cleaned_Data!$P$2:$P$4001,"&gt;="&amp;$K$6,Cleaned_Data!$P$2:$P$4001,"&lt;="&amp;$K$7)</f>
        <v>118</v>
      </c>
      <c r="J5" s="15" t="s">
        <v>5705</v>
      </c>
      <c r="K5" t="str">
        <f>IF(dashboard!$B$7="All","*",dashboard!$B$7)</f>
        <v>*</v>
      </c>
      <c r="M5" t="s">
        <v>5656</v>
      </c>
      <c r="N5" s="16">
        <f>IF(AND(M5&gt;=$K$6,M5&lt;=$K$7),SUMIFS(Cleaned_Data!$K$2:$K$4001,Cleaned_Data!$F$2:$F$4001,$K$2,Cleaned_Data!$E$2:$E$4001,$K$3,Cleaned_Data!$G$2:$G$4001,$K$4,Cleaned_Data!$M$2:$M$4001,$K$5,Cleaned_Data!$P$2:$P$4001,M5),NA())</f>
        <v>1757681.3200000003</v>
      </c>
      <c r="P5" t="s">
        <v>20</v>
      </c>
      <c r="Q5" s="16">
        <f>SUMIFS(Cleaned_Data!$K$2:$K$4001,Cleaned_Data!$F$2:$F$4001,$K$2,Cleaned_Data!$E$2:$E$4001,$K$3,Cleaned_Data!$G$2:$G$4001,$K$4,Cleaned_Data!$M$2:$M$4001,$K$5,Cleaned_Data!$P$2:$P$4001,"&gt;="&amp;$K$6,Cleaned_Data!$P$2:$P$4001,"&lt;="&amp;$K$7,Cleaned_Data!$H$2:$H$4001,P5)</f>
        <v>23163140.739999976</v>
      </c>
      <c r="V5" s="15" t="s">
        <v>27</v>
      </c>
      <c r="W5" s="16" t="e">
        <f>IF(AND(OR(dashboard!$B$4="All",dashboard!$B$4=V5),OR(dashboard!$B$5="All",dashboard!$B$5=W$1)),SUMIFS(Cleaned_Data!$K$2:$K$4001,Cleaned_Data!$F$2:$F$4001,V5,Cleaned_Data!$E$2:$E$4001,W$1,Cleaned_Data!$G$2:$G$4001,$K$4,Cleaned_Data!$M$2:$M$4001,$K$5,Cleaned_Data!$P$2:$P$4001,"&gt;="&amp;$K$6,Cleaned_Data!$P$2:$P$4001,"&lt;="&amp;$K$7),NA())</f>
        <v>#N/A</v>
      </c>
      <c r="X5" s="16" t="e">
        <f>IF(AND(OR(dashboard!$B$4="All",dashboard!$B$4=V5),OR(dashboard!$B$5="All",dashboard!$B$5=X$1)),SUMIFS(Cleaned_Data!$K$2:$K$4001,Cleaned_Data!$F$2:$F$4001,V5,Cleaned_Data!$E$2:$E$4001,X$1,Cleaned_Data!$G$2:$G$4001,$K$4,Cleaned_Data!$M$2:$M$4001,$K$5,Cleaned_Data!$P$2:$P$4001,"&gt;="&amp;$K$6,Cleaned_Data!$P$2:$P$4001,"&lt;="&amp;$K$7),NA())</f>
        <v>#N/A</v>
      </c>
      <c r="Y5" s="16" t="e">
        <f>IF(AND(OR(dashboard!$B$4="All",dashboard!$B$4=V5),OR(dashboard!$B$5="All",dashboard!$B$5=Y$1)),SUMIFS(Cleaned_Data!$K$2:$K$4001,Cleaned_Data!$F$2:$F$4001,V5,Cleaned_Data!$E$2:$E$4001,Y$1,Cleaned_Data!$G$2:$G$4001,$K$4,Cleaned_Data!$M$2:$M$4001,$K$5,Cleaned_Data!$P$2:$P$4001,"&gt;="&amp;$K$6,Cleaned_Data!$P$2:$P$4001,"&lt;="&amp;$K$7),NA())</f>
        <v>#N/A</v>
      </c>
    </row>
    <row r="6" spans="1:25">
      <c r="A6" t="s">
        <v>5657</v>
      </c>
      <c r="C6" t="s">
        <v>27</v>
      </c>
      <c r="G6" t="s">
        <v>20</v>
      </c>
      <c r="H6" s="15" t="s">
        <v>5676</v>
      </c>
      <c r="I6" s="7">
        <f>IF(I3=0,"",I5/I3)</f>
        <v>0.11955420466058764</v>
      </c>
      <c r="J6" s="15" t="s">
        <v>5706</v>
      </c>
      <c r="K6" t="str">
        <f>dashboard!$B$8</f>
        <v>2023-01</v>
      </c>
      <c r="M6" t="s">
        <v>5657</v>
      </c>
      <c r="N6" s="16">
        <f>IF(AND(M6&gt;=$K$6,M6&lt;=$K$7),SUMIFS(Cleaned_Data!$K$2:$K$4001,Cleaned_Data!$F$2:$F$4001,$K$2,Cleaned_Data!$E$2:$E$4001,$K$3,Cleaned_Data!$G$2:$G$4001,$K$4,Cleaned_Data!$M$2:$M$4001,$K$5,Cleaned_Data!$P$2:$P$4001,M6),NA())</f>
        <v>2760048.19</v>
      </c>
    </row>
    <row r="7" spans="1:25">
      <c r="A7" t="s">
        <v>5658</v>
      </c>
      <c r="H7" s="15" t="s">
        <v>5681</v>
      </c>
      <c r="I7" s="16">
        <f>IF(I3=0,"",I2/I3)</f>
        <v>37266.819463019237</v>
      </c>
      <c r="J7" s="15" t="s">
        <v>5707</v>
      </c>
      <c r="K7" t="str">
        <f>dashboard!$B$9</f>
        <v>2024-06</v>
      </c>
      <c r="M7" t="s">
        <v>5658</v>
      </c>
      <c r="N7" s="16">
        <f>IF(AND(M7&gt;=$K$6,M7&lt;=$K$7),SUMIFS(Cleaned_Data!$K$2:$K$4001,Cleaned_Data!$F$2:$F$4001,$K$2,Cleaned_Data!$E$2:$E$4001,$K$3,Cleaned_Data!$G$2:$G$4001,$K$4,Cleaned_Data!$M$2:$M$4001,$K$5,Cleaned_Data!$P$2:$P$4001,M7),NA())</f>
        <v>2328738.2199999997</v>
      </c>
    </row>
    <row r="8" spans="1:25">
      <c r="A8" t="s">
        <v>5659</v>
      </c>
      <c r="H8" s="15" t="s">
        <v>5682</v>
      </c>
      <c r="I8" s="16">
        <f>IF(I4=0,"",I2/I4)</f>
        <v>64530.440017543835</v>
      </c>
      <c r="M8" t="s">
        <v>5659</v>
      </c>
      <c r="N8" s="16">
        <f>IF(AND(M8&gt;=$K$6,M8&lt;=$K$7),SUMIFS(Cleaned_Data!$K$2:$K$4001,Cleaned_Data!$F$2:$F$4001,$K$2,Cleaned_Data!$E$2:$E$4001,$K$3,Cleaned_Data!$G$2:$G$4001,$K$4,Cleaned_Data!$M$2:$M$4001,$K$5,Cleaned_Data!$P$2:$P$4001,M8),NA())</f>
        <v>2378308.58</v>
      </c>
    </row>
    <row r="9" spans="1:25">
      <c r="A9" t="s">
        <v>5660</v>
      </c>
      <c r="M9" t="s">
        <v>5660</v>
      </c>
      <c r="N9" s="16">
        <f>IF(AND(M9&gt;=$K$6,M9&lt;=$K$7),SUMIFS(Cleaned_Data!$K$2:$K$4001,Cleaned_Data!$F$2:$F$4001,$K$2,Cleaned_Data!$E$2:$E$4001,$K$3,Cleaned_Data!$G$2:$G$4001,$K$4,Cleaned_Data!$M$2:$M$4001,$K$5,Cleaned_Data!$P$2:$P$4001,M9),NA())</f>
        <v>2528085.3800000004</v>
      </c>
    </row>
    <row r="10" spans="1:25">
      <c r="A10" t="s">
        <v>5661</v>
      </c>
      <c r="M10" t="s">
        <v>5661</v>
      </c>
      <c r="N10" s="16">
        <f>IF(AND(M10&gt;=$K$6,M10&lt;=$K$7),SUMIFS(Cleaned_Data!$K$2:$K$4001,Cleaned_Data!$F$2:$F$4001,$K$2,Cleaned_Data!$E$2:$E$4001,$K$3,Cleaned_Data!$G$2:$G$4001,$K$4,Cleaned_Data!$M$2:$M$4001,$K$5,Cleaned_Data!$P$2:$P$4001,M10),NA())</f>
        <v>2140343.65</v>
      </c>
    </row>
    <row r="11" spans="1:25">
      <c r="A11" t="s">
        <v>5662</v>
      </c>
      <c r="M11" t="s">
        <v>5662</v>
      </c>
      <c r="N11" s="16">
        <f>IF(AND(M11&gt;=$K$6,M11&lt;=$K$7),SUMIFS(Cleaned_Data!$K$2:$K$4001,Cleaned_Data!$F$2:$F$4001,$K$2,Cleaned_Data!$E$2:$E$4001,$K$3,Cleaned_Data!$G$2:$G$4001,$K$4,Cleaned_Data!$M$2:$M$4001,$K$5,Cleaned_Data!$P$2:$P$4001,M11),NA())</f>
        <v>1512245.3599999999</v>
      </c>
    </row>
    <row r="12" spans="1:25">
      <c r="A12" t="s">
        <v>5663</v>
      </c>
      <c r="M12" t="s">
        <v>5663</v>
      </c>
      <c r="N12" s="16">
        <f>IF(AND(M12&gt;=$K$6,M12&lt;=$K$7),SUMIFS(Cleaned_Data!$K$2:$K$4001,Cleaned_Data!$F$2:$F$4001,$K$2,Cleaned_Data!$E$2:$E$4001,$K$3,Cleaned_Data!$G$2:$G$4001,$K$4,Cleaned_Data!$M$2:$M$4001,$K$5,Cleaned_Data!$P$2:$P$4001,M12),NA())</f>
        <v>1905870.8199999998</v>
      </c>
    </row>
    <row r="13" spans="1:25">
      <c r="A13" t="s">
        <v>5664</v>
      </c>
      <c r="M13" t="s">
        <v>5664</v>
      </c>
      <c r="N13" s="16">
        <f>IF(AND(M13&gt;=$K$6,M13&lt;=$K$7),SUMIFS(Cleaned_Data!$K$2:$K$4001,Cleaned_Data!$F$2:$F$4001,$K$2,Cleaned_Data!$E$2:$E$4001,$K$3,Cleaned_Data!$G$2:$G$4001,$K$4,Cleaned_Data!$M$2:$M$4001,$K$5,Cleaned_Data!$P$2:$P$4001,M13),NA())</f>
        <v>2408232.25</v>
      </c>
    </row>
    <row r="14" spans="1:25">
      <c r="A14" t="s">
        <v>5665</v>
      </c>
      <c r="M14" t="s">
        <v>5665</v>
      </c>
      <c r="N14" s="16">
        <f>IF(AND(M14&gt;=$K$6,M14&lt;=$K$7),SUMIFS(Cleaned_Data!$K$2:$K$4001,Cleaned_Data!$F$2:$F$4001,$K$2,Cleaned_Data!$E$2:$E$4001,$K$3,Cleaned_Data!$G$2:$G$4001,$K$4,Cleaned_Data!$M$2:$M$4001,$K$5,Cleaned_Data!$P$2:$P$4001,M14),NA())</f>
        <v>2096701.1000000006</v>
      </c>
    </row>
    <row r="15" spans="1:25">
      <c r="A15" t="s">
        <v>5666</v>
      </c>
      <c r="M15" t="s">
        <v>5666</v>
      </c>
      <c r="N15" s="16">
        <f>IF(AND(M15&gt;=$K$6,M15&lt;=$K$7),SUMIFS(Cleaned_Data!$K$2:$K$4001,Cleaned_Data!$F$2:$F$4001,$K$2,Cleaned_Data!$E$2:$E$4001,$K$3,Cleaned_Data!$G$2:$G$4001,$K$4,Cleaned_Data!$M$2:$M$4001,$K$5,Cleaned_Data!$P$2:$P$4001,M15),NA())</f>
        <v>1763795.5799999996</v>
      </c>
    </row>
    <row r="16" spans="1:25">
      <c r="A16" t="s">
        <v>5667</v>
      </c>
      <c r="M16" t="s">
        <v>5667</v>
      </c>
      <c r="N16" s="16">
        <f>IF(AND(M16&gt;=$K$6,M16&lt;=$K$7),SUMIFS(Cleaned_Data!$K$2:$K$4001,Cleaned_Data!$F$2:$F$4001,$K$2,Cleaned_Data!$E$2:$E$4001,$K$3,Cleaned_Data!$G$2:$G$4001,$K$4,Cleaned_Data!$M$2:$M$4001,$K$5,Cleaned_Data!$P$2:$P$4001,M16),NA())</f>
        <v>1706175.6400000001</v>
      </c>
    </row>
    <row r="17" spans="1:14">
      <c r="A17" t="s">
        <v>5668</v>
      </c>
      <c r="M17" t="s">
        <v>5668</v>
      </c>
      <c r="N17" s="16">
        <f>IF(AND(M17&gt;=$K$6,M17&lt;=$K$7),SUMIFS(Cleaned_Data!$K$2:$K$4001,Cleaned_Data!$F$2:$F$4001,$K$2,Cleaned_Data!$E$2:$E$4001,$K$3,Cleaned_Data!$G$2:$G$4001,$K$4,Cleaned_Data!$M$2:$M$4001,$K$5,Cleaned_Data!$P$2:$P$4001,M17),NA())</f>
        <v>1441957.4799999997</v>
      </c>
    </row>
    <row r="18" spans="1:14">
      <c r="A18" t="s">
        <v>5669</v>
      </c>
      <c r="M18" t="s">
        <v>5669</v>
      </c>
      <c r="N18" s="16">
        <f>IF(AND(M18&gt;=$K$6,M18&lt;=$K$7),SUMIFS(Cleaned_Data!$K$2:$K$4001,Cleaned_Data!$F$2:$F$4001,$K$2,Cleaned_Data!$E$2:$E$4001,$K$3,Cleaned_Data!$G$2:$G$4001,$K$4,Cleaned_Data!$M$2:$M$4001,$K$5,Cleaned_Data!$P$2:$P$4001,M18),NA())</f>
        <v>2277472.7199999997</v>
      </c>
    </row>
    <row r="19" spans="1:14">
      <c r="A19" t="s">
        <v>5670</v>
      </c>
      <c r="M19" t="s">
        <v>5670</v>
      </c>
      <c r="N19" s="16">
        <f>IF(AND(M19&gt;=$K$6,M19&lt;=$K$7),SUMIFS(Cleaned_Data!$K$2:$K$4001,Cleaned_Data!$F$2:$F$4001,$K$2,Cleaned_Data!$E$2:$E$4001,$K$3,Cleaned_Data!$G$2:$G$4001,$K$4,Cleaned_Data!$M$2:$M$4001,$K$5,Cleaned_Data!$P$2:$P$4001,M19),NA())</f>
        <v>2145829.11</v>
      </c>
    </row>
    <row r="20" spans="1:14">
      <c r="A20" t="s">
        <v>5671</v>
      </c>
      <c r="M20" t="s">
        <v>5671</v>
      </c>
      <c r="N20" s="16">
        <f>IF(AND(M20&gt;=$K$6,M20&lt;=$K$7),SUMIFS(Cleaned_Data!$K$2:$K$4001,Cleaned_Data!$F$2:$F$4001,$K$2,Cleaned_Data!$E$2:$E$4001,$K$3,Cleaned_Data!$G$2:$G$4001,$K$4,Cleaned_Data!$M$2:$M$4001,$K$5,Cleaned_Data!$P$2:$P$4001,M20),NA())</f>
        <v>1626535.8899999997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Imported_Raw_Data</vt:lpstr>
      <vt:lpstr>Cleaned_Data</vt:lpstr>
      <vt:lpstr>Metrics</vt:lpstr>
      <vt:lpstr>Input_Metrics_CSV</vt:lpstr>
      <vt:lpstr>Pivot_Segment_by_Region</vt:lpstr>
      <vt:lpstr>Pivot_Monthly_Trend</vt:lpstr>
      <vt:lpstr>dashboard</vt:lpstr>
      <vt:lpstr>Charts</vt:lpstr>
      <vt:lpstr>Pivot_Category</vt:lpstr>
      <vt:lpstr>Pivot_Channel</vt:lpstr>
      <vt:lpstr>Pivot_Returns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Yashvanth .</dc:creator>
  <cp:lastModifiedBy>Yashvanth .</cp:lastModifiedBy>
  <cp:lastPrinted>2026-01-06T06:57:24Z</cp:lastPrinted>
  <dcterms:created xsi:type="dcterms:W3CDTF">2026-01-06T08:25:19Z</dcterms:created>
  <dcterms:modified xsi:type="dcterms:W3CDTF">2026-01-28T11:31:01Z</dcterms:modified>
</cp:coreProperties>
</file>